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wmf" ContentType="image/x-w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tabRatio="860" activeTab="1"/>
  </bookViews>
  <sheets>
    <sheet name="数据提取表" sheetId="2" r:id="rId1"/>
    <sheet name="日报" sheetId="3" r:id="rId2"/>
    <sheet name="自由分析表" sheetId="4" r:id="rId3"/>
    <sheet name="计划电量" sheetId="20" r:id="rId4"/>
    <sheet name="日报辅助图" sheetId="17" r:id="rId5"/>
    <sheet name="集成" sheetId="41" r:id="rId6"/>
    <sheet name="风能" sheetId="44" r:id="rId7"/>
    <sheet name="风光" sheetId="43" r:id="rId8"/>
    <sheet name="新能源级指标" sheetId="46" r:id="rId9"/>
    <sheet name="月报" sheetId="26" r:id="rId10"/>
    <sheet name="Sheet1" sheetId="45" state="hidden" r:id="rId11"/>
    <sheet name="业绩回顾" sheetId="40" state="hidden" r:id="rId12"/>
    <sheet name="数据透视表" sheetId="36" state="hidden" r:id="rId13"/>
    <sheet name="数据透视表公式" sheetId="37" state="hidden" r:id="rId14"/>
    <sheet name="联系方式" sheetId="22" state="hidden" r:id="rId15"/>
  </sheets>
  <definedNames>
    <definedName name="_xlnm._FilterDatabase" localSheetId="0" hidden="1">数据提取表!$A$2:$AD$5731</definedName>
    <definedName name="_xlnm._FilterDatabase" localSheetId="3" hidden="1">计划电量!$A$2:$V$71</definedName>
    <definedName name="_xlnm._FilterDatabase" localSheetId="8" hidden="1">新能源级指标!$A$2:$AI$56</definedName>
    <definedName name="_xlnm.Print_Area" localSheetId="0">数据提取表!#REF!</definedName>
  </definedName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囡囡</author>
  </authors>
  <commentList>
    <comment ref="Y864" authorId="0">
      <text>
        <r>
          <rPr>
            <b/>
            <sz val="9"/>
            <rFont val="宋体"/>
            <charset val="134"/>
          </rPr>
          <t>囡囡:</t>
        </r>
        <r>
          <rPr>
            <sz val="9"/>
            <rFont val="宋体"/>
            <charset val="134"/>
          </rPr>
          <t xml:space="preserve">
组件吹飞</t>
        </r>
      </text>
    </comment>
    <comment ref="Y916" authorId="0">
      <text>
        <r>
          <rPr>
            <b/>
            <sz val="9"/>
            <rFont val="宋体"/>
            <charset val="134"/>
          </rPr>
          <t>囡囡:</t>
        </r>
        <r>
          <rPr>
            <sz val="9"/>
            <rFont val="宋体"/>
            <charset val="134"/>
          </rPr>
          <t xml:space="preserve">
组件吹飞</t>
        </r>
      </text>
    </comment>
    <comment ref="Y955" authorId="0">
      <text>
        <r>
          <rPr>
            <b/>
            <sz val="9"/>
            <rFont val="宋体"/>
            <charset val="134"/>
          </rPr>
          <t>囡囡:</t>
        </r>
        <r>
          <rPr>
            <sz val="9"/>
            <rFont val="宋体"/>
            <charset val="134"/>
          </rPr>
          <t xml:space="preserve">
组件吹飞
</t>
        </r>
      </text>
    </comment>
    <comment ref="Y1002" authorId="0">
      <text>
        <r>
          <rPr>
            <b/>
            <sz val="9"/>
            <rFont val="宋体"/>
            <charset val="134"/>
          </rPr>
          <t>囡囡:</t>
        </r>
        <r>
          <rPr>
            <sz val="9"/>
            <rFont val="宋体"/>
            <charset val="134"/>
          </rPr>
          <t xml:space="preserve">
组件吹飞
</t>
        </r>
      </text>
    </comment>
    <comment ref="K1029" authorId="0">
      <text>
        <r>
          <rPr>
            <b/>
            <sz val="9"/>
            <rFont val="宋体"/>
            <charset val="134"/>
          </rPr>
          <t>囡囡:</t>
        </r>
        <r>
          <rPr>
            <sz val="9"/>
            <rFont val="宋体"/>
            <charset val="134"/>
          </rPr>
          <t xml:space="preserve">
配合上级变检修</t>
        </r>
      </text>
    </comment>
  </commentList>
</comments>
</file>

<file path=xl/comments2.xml><?xml version="1.0" encoding="utf-8"?>
<comments xmlns="http://schemas.openxmlformats.org/spreadsheetml/2006/main">
  <authors>
    <author>囡囡</author>
  </authors>
  <commentList>
    <comment ref="C24" authorId="0">
      <text>
        <r>
          <rPr>
            <b/>
            <sz val="9"/>
            <rFont val="宋体"/>
            <charset val="134"/>
          </rPr>
          <t>囡囡:</t>
        </r>
        <r>
          <rPr>
            <sz val="9"/>
            <rFont val="宋体"/>
            <charset val="134"/>
          </rPr>
          <t xml:space="preserve">
覆雪的损失去掉</t>
        </r>
      </text>
    </comment>
    <comment ref="C29" authorId="0">
      <text>
        <r>
          <rPr>
            <b/>
            <sz val="9"/>
            <rFont val="宋体"/>
            <charset val="134"/>
          </rPr>
          <t>囡囡:</t>
        </r>
        <r>
          <rPr>
            <sz val="9"/>
            <rFont val="宋体"/>
            <charset val="134"/>
          </rPr>
          <t xml:space="preserve">
配合上级变检修损失调整至电网受累</t>
        </r>
      </text>
    </comment>
  </commentList>
</comments>
</file>

<file path=xl/comments3.xml><?xml version="1.0" encoding="utf-8"?>
<comments xmlns="http://schemas.openxmlformats.org/spreadsheetml/2006/main">
  <authors>
    <author>jiayuqing</author>
  </authors>
  <commentList>
    <comment ref="R28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降低100</t>
        </r>
      </text>
    </comment>
    <comment ref="Q29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降低300</t>
        </r>
      </text>
    </comment>
    <comment ref="Q31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降低300</t>
        </r>
      </text>
    </comment>
    <comment ref="R31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增加100</t>
        </r>
      </text>
    </comment>
    <comment ref="Q32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降低300</t>
        </r>
      </text>
    </comment>
    <comment ref="R32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降低200</t>
        </r>
      </text>
    </comment>
    <comment ref="Q34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增加500</t>
        </r>
      </text>
    </comment>
    <comment ref="R34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增加300</t>
        </r>
      </text>
    </comment>
    <comment ref="Q35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降低200</t>
        </r>
      </text>
    </comment>
    <comment ref="Q37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增加300</t>
        </r>
      </text>
    </comment>
    <comment ref="R37" authorId="0">
      <text>
        <r>
          <rPr>
            <b/>
            <sz val="9"/>
            <rFont val="宋体"/>
            <charset val="134"/>
          </rPr>
          <t>jiayuqing:</t>
        </r>
        <r>
          <rPr>
            <sz val="9"/>
            <rFont val="宋体"/>
            <charset val="134"/>
          </rPr>
          <t xml:space="preserve">
增加200</t>
        </r>
      </text>
    </comment>
  </commentList>
</comments>
</file>

<file path=xl/sharedStrings.xml><?xml version="1.0" encoding="utf-8"?>
<sst xmlns="http://schemas.openxmlformats.org/spreadsheetml/2006/main" count="26824" uniqueCount="1123">
  <si>
    <t>发电事业部2024年01月01日电站报表</t>
  </si>
  <si>
    <t>序号</t>
  </si>
  <si>
    <t>运行单位</t>
  </si>
  <si>
    <t>项目类型</t>
  </si>
  <si>
    <t>容量（MW）</t>
  </si>
  <si>
    <t>天气</t>
  </si>
  <si>
    <t>日辐照量（kWh/m²）</t>
  </si>
  <si>
    <t>风速（m/s）</t>
  </si>
  <si>
    <t>日标杆机理论发电量（万kWh）</t>
  </si>
  <si>
    <t>日实际发电量（万kWh）</t>
  </si>
  <si>
    <t>日上网电量（万kWh）</t>
  </si>
  <si>
    <t>日限电量（万kWh）</t>
  </si>
  <si>
    <t>日限电率（%）</t>
  </si>
  <si>
    <t>月累计上网电量（万kWh）</t>
  </si>
  <si>
    <t>月计划电量（万kWh）</t>
  </si>
  <si>
    <t>月完成率（%）</t>
  </si>
  <si>
    <t>月度偏差率（正值为超发，负值为欠发）%</t>
  </si>
  <si>
    <t>年计划上网电量（万kWh）</t>
  </si>
  <si>
    <t>年累计上网电量(万kWh）</t>
  </si>
  <si>
    <t>年完成率（%）</t>
  </si>
  <si>
    <t>发电设备故障损失电量（万kWh）</t>
  </si>
  <si>
    <t>发电设备检修损失电量（万kWh）</t>
  </si>
  <si>
    <t>输变电设备故障损失电量（万kWh</t>
  </si>
  <si>
    <t>输变电设备检修维护损失电量（万kWh）</t>
  </si>
  <si>
    <t>电网受累损失电量（万kWh）</t>
  </si>
  <si>
    <t>自然灾害损失电量（万kWh）</t>
  </si>
  <si>
    <t>其他受累损失电量（万kWh）</t>
  </si>
  <si>
    <t>工程期损失电量（万kWh）</t>
  </si>
  <si>
    <t>设备可利用率（日%）</t>
  </si>
  <si>
    <t>检修损失电量（万kWh）</t>
  </si>
  <si>
    <t>故障损失电量（万kWh）</t>
  </si>
  <si>
    <t>特新光伏电站</t>
  </si>
  <si>
    <t>光伏</t>
  </si>
  <si>
    <t>多云</t>
  </si>
  <si>
    <t>华光光伏电站</t>
  </si>
  <si>
    <t>晴</t>
  </si>
  <si>
    <t>绿曦光伏电站</t>
  </si>
  <si>
    <t>光羿青阳光伏电站</t>
  </si>
  <si>
    <t>行唐郜河光伏电站</t>
  </si>
  <si>
    <t>阴</t>
  </si>
  <si>
    <t>奈曼旗汇特光伏电站</t>
  </si>
  <si>
    <t>特能星光#3光伏电站</t>
  </si>
  <si>
    <t>干龙潭光伏电站</t>
  </si>
  <si>
    <t>光炽将军尧储能电站</t>
  </si>
  <si>
    <t>晴天</t>
  </si>
  <si>
    <t>110kV晖源光伏电站</t>
  </si>
  <si>
    <t>子牙关光伏电站</t>
  </si>
  <si>
    <t>武晟庄华光伏电站</t>
  </si>
  <si>
    <t>晴转多云</t>
  </si>
  <si>
    <t>柯特新能源柯坪光伏一电站</t>
  </si>
  <si>
    <t>四槐光华光伏电站</t>
  </si>
  <si>
    <t>新尚能源莎车光伏一电站</t>
  </si>
  <si>
    <t>特变雅满苏光伏一电站</t>
  </si>
  <si>
    <t>巴基斯坦100MWp光伏电站</t>
  </si>
  <si>
    <t>大雾</t>
  </si>
  <si>
    <t>固阳风源桑欧风光电站风</t>
  </si>
  <si>
    <t>风机</t>
  </si>
  <si>
    <t>固阳风源桑欧风光电站光</t>
  </si>
  <si>
    <t>振超分散式兴业风电一场</t>
  </si>
  <si>
    <t>福合风电场</t>
  </si>
  <si>
    <t>特电乌宁巴风电一场</t>
  </si>
  <si>
    <t>风盛古日班风电一场</t>
  </si>
  <si>
    <t>新园古日班风电一场</t>
  </si>
  <si>
    <t>浩屯浩风风电场</t>
  </si>
  <si>
    <t>新隆砬子山风电</t>
  </si>
  <si>
    <t>华风风电场</t>
  </si>
  <si>
    <t>高传官滩风力发电厂</t>
  </si>
  <si>
    <t>汇能老君庙风电一场</t>
  </si>
  <si>
    <t>中闽木垒大石头200MW风电一场</t>
  </si>
  <si>
    <t>小雪转阴</t>
  </si>
  <si>
    <t>特变电工木垒大石头200MW风电一场</t>
  </si>
  <si>
    <t>110kV新特森泽风电一场</t>
  </si>
  <si>
    <t>恒泰风电场</t>
  </si>
  <si>
    <t>晶能布尔津风电场</t>
  </si>
  <si>
    <t>卓尚若羌风电一场</t>
  </si>
  <si>
    <t>特变思甜东风电一场</t>
  </si>
  <si>
    <t>君盛托里风电一场</t>
  </si>
  <si>
    <t>100MW星奥光伏电站</t>
  </si>
  <si>
    <r>
      <rPr>
        <sz val="10"/>
        <color rgb="FF000000"/>
        <rFont val="宋体"/>
        <charset val="134"/>
        <scheme val="minor"/>
      </rPr>
      <t>光伏</t>
    </r>
  </si>
  <si>
    <r>
      <rPr>
        <sz val="10"/>
        <color rgb="FF000000"/>
        <rFont val="宋体"/>
        <charset val="134"/>
        <scheme val="minor"/>
      </rPr>
      <t>多云</t>
    </r>
  </si>
  <si>
    <r>
      <rPr>
        <sz val="10"/>
        <color rgb="FF000000"/>
        <rFont val="宋体"/>
        <charset val="134"/>
        <scheme val="minor"/>
      </rPr>
      <t>/</t>
    </r>
  </si>
  <si>
    <t>军红风电场</t>
  </si>
  <si>
    <r>
      <rPr>
        <sz val="10"/>
        <color rgb="FF000000"/>
        <rFont val="宋体"/>
        <charset val="134"/>
        <scheme val="minor"/>
      </rPr>
      <t>风电</t>
    </r>
  </si>
  <si>
    <r>
      <rPr>
        <sz val="10"/>
        <color rgb="FF000000"/>
        <rFont val="宋体"/>
        <charset val="134"/>
        <scheme val="minor"/>
      </rPr>
      <t>晴</t>
    </r>
  </si>
  <si>
    <t>天津武清白古屯风电场</t>
  </si>
  <si>
    <t>佳阳光储电站</t>
  </si>
  <si>
    <r>
      <rPr>
        <sz val="10"/>
        <color rgb="FF000000"/>
        <rFont val="宋体"/>
        <charset val="134"/>
        <scheme val="minor"/>
      </rPr>
      <t>光储</t>
    </r>
  </si>
  <si>
    <t>110kV昙泉光伏电站</t>
  </si>
  <si>
    <t>干龙潭光伏电站二期</t>
  </si>
  <si>
    <r>
      <rPr>
        <sz val="11"/>
        <color rgb="FF000000"/>
        <rFont val="宋体"/>
        <charset val="134"/>
      </rPr>
      <t>多云</t>
    </r>
  </si>
  <si>
    <t>发电事业部2024年01月02日电站报表</t>
  </si>
  <si>
    <t>小雨</t>
  </si>
  <si>
    <r>
      <rPr>
        <sz val="10"/>
        <color rgb="FF000000"/>
        <rFont val="宋体"/>
        <charset val="134"/>
        <scheme val="minor"/>
      </rPr>
      <t>小雨</t>
    </r>
  </si>
  <si>
    <t>发电事业部2024年01月03日电站报表</t>
  </si>
  <si>
    <t>雾霾转多云</t>
  </si>
  <si>
    <t>发电事业部2024年01月04日电站报表</t>
  </si>
  <si>
    <t>多云转晴</t>
  </si>
  <si>
    <r>
      <rPr>
        <sz val="11"/>
        <color rgb="FF000000"/>
        <rFont val="宋体"/>
        <charset val="134"/>
      </rPr>
      <t>多云转晴</t>
    </r>
  </si>
  <si>
    <t>发电事业部2024年01月05日电站报表</t>
  </si>
  <si>
    <r>
      <rPr>
        <sz val="10"/>
        <color rgb="FF000000"/>
        <rFont val="宋体"/>
        <charset val="134"/>
        <scheme val="minor"/>
      </rPr>
      <t>晴转多云</t>
    </r>
  </si>
  <si>
    <r>
      <rPr>
        <sz val="11"/>
        <color rgb="FF000000"/>
        <rFont val="宋体"/>
        <charset val="134"/>
      </rPr>
      <t>晴</t>
    </r>
  </si>
  <si>
    <t>发电事业部2024年01月06日电站报表</t>
  </si>
  <si>
    <t>发电事业部2024年01月07日电站报表</t>
  </si>
  <si>
    <r>
      <rPr>
        <sz val="10"/>
        <color rgb="FF000000"/>
        <rFont val="等线"/>
        <charset val="134"/>
      </rPr>
      <t>晴</t>
    </r>
  </si>
  <si>
    <r>
      <rPr>
        <sz val="10"/>
        <color rgb="FF000000"/>
        <rFont val="等线"/>
        <charset val="134"/>
      </rPr>
      <t>/</t>
    </r>
  </si>
  <si>
    <t>发电事业部2024年01月08日电站报表</t>
  </si>
  <si>
    <t>晴转扬沙</t>
  </si>
  <si>
    <t>雨</t>
  </si>
  <si>
    <r>
      <rPr>
        <sz val="10"/>
        <color rgb="FF000000"/>
        <rFont val="等线"/>
        <charset val="134"/>
      </rPr>
      <t>阴</t>
    </r>
  </si>
  <si>
    <t>发电事业部2024年01月09日电站报表</t>
  </si>
  <si>
    <t>发电事业部2024年01月10日电站报表</t>
  </si>
  <si>
    <t>发电事业部2024年01月11日电站报表</t>
  </si>
  <si>
    <t>发电事业部2024年01月12日电站报表</t>
  </si>
  <si>
    <t>晴转阴</t>
  </si>
  <si>
    <t>雾转晴</t>
  </si>
  <si>
    <r>
      <rPr>
        <sz val="10"/>
        <color rgb="FF000000"/>
        <rFont val="宋体"/>
        <charset val="134"/>
        <scheme val="minor"/>
      </rPr>
      <t>1..76</t>
    </r>
  </si>
  <si>
    <t>发电事业部2024年01月13日电站报表</t>
  </si>
  <si>
    <t>发电事业部2024年01月14日电站报表</t>
  </si>
  <si>
    <r>
      <rPr>
        <sz val="10"/>
        <color rgb="FF000000"/>
        <rFont val="宋体"/>
        <charset val="134"/>
        <scheme val="minor"/>
      </rPr>
      <t>阴</t>
    </r>
  </si>
  <si>
    <t>发电事业部2024年01月15日电站报表</t>
  </si>
  <si>
    <t>大雪</t>
  </si>
  <si>
    <r>
      <rPr>
        <sz val="10"/>
        <color rgb="FF000000"/>
        <rFont val="等线"/>
        <charset val="134"/>
      </rPr>
      <t>小雪</t>
    </r>
  </si>
  <si>
    <t>发电事业部2024年01月16日电站报表</t>
  </si>
  <si>
    <t>雪</t>
  </si>
  <si>
    <t>多云转雨</t>
  </si>
  <si>
    <r>
      <rPr>
        <sz val="10"/>
        <color rgb="FF000000"/>
        <rFont val="等线"/>
        <charset val="134"/>
      </rPr>
      <t>晴转多云</t>
    </r>
  </si>
  <si>
    <t>发电事业部2024年01月17日电站报表</t>
  </si>
  <si>
    <t>小雪转多云</t>
  </si>
  <si>
    <r>
      <rPr>
        <sz val="10"/>
        <color rgb="FF000000"/>
        <rFont val="等线"/>
        <charset val="134"/>
      </rPr>
      <t>光储</t>
    </r>
  </si>
  <si>
    <r>
      <rPr>
        <sz val="10"/>
        <color rgb="FF000000"/>
        <rFont val="等线"/>
        <charset val="134"/>
      </rPr>
      <t>小雨</t>
    </r>
  </si>
  <si>
    <t>发电事业部2024年01月18日电站报表</t>
  </si>
  <si>
    <t>雾</t>
  </si>
  <si>
    <r>
      <rPr>
        <sz val="10"/>
        <color rgb="FF000000"/>
        <rFont val="宋体"/>
        <charset val="134"/>
        <scheme val="minor"/>
      </rPr>
      <t>雪</t>
    </r>
  </si>
  <si>
    <r>
      <rPr>
        <sz val="10"/>
        <color rgb="FF000000"/>
        <rFont val="等线"/>
        <charset val="134"/>
      </rPr>
      <t>多云</t>
    </r>
  </si>
  <si>
    <r>
      <rPr>
        <sz val="11"/>
        <color rgb="FF000000"/>
        <rFont val="宋体"/>
        <charset val="134"/>
      </rPr>
      <t>晴转多云</t>
    </r>
  </si>
  <si>
    <t>发电事业部2024年01月19日电站报表</t>
  </si>
  <si>
    <t>阴转小雪</t>
  </si>
  <si>
    <t>发电事业部2024年01月20日电站报表</t>
  </si>
  <si>
    <t>阴转多云</t>
  </si>
  <si>
    <t>多云转小雪</t>
  </si>
  <si>
    <t>发电事业部2024年01月21日电站报表</t>
  </si>
  <si>
    <t>发电事业部2024年01月22日电站报表</t>
  </si>
  <si>
    <r>
      <rPr>
        <sz val="10"/>
        <color rgb="FF000000"/>
        <rFont val="等线"/>
        <charset val="134"/>
      </rPr>
      <t>雨夹雪</t>
    </r>
  </si>
  <si>
    <t>发电事业部2024年01月23日电站报表</t>
  </si>
  <si>
    <t>多云转阴</t>
  </si>
  <si>
    <r>
      <rPr>
        <sz val="10"/>
        <color rgb="FF000000"/>
        <rFont val="Microsoft YaHei"/>
        <charset val="134"/>
      </rPr>
      <t>光伏</t>
    </r>
  </si>
  <si>
    <r>
      <rPr>
        <sz val="10"/>
        <color rgb="FF000000"/>
        <rFont val="Microsoft YaHei"/>
        <charset val="134"/>
      </rPr>
      <t>阴</t>
    </r>
  </si>
  <si>
    <r>
      <rPr>
        <sz val="10"/>
        <color rgb="FF000000"/>
        <rFont val="Microsoft YaHei"/>
        <charset val="134"/>
      </rPr>
      <t>风电</t>
    </r>
  </si>
  <si>
    <r>
      <rPr>
        <sz val="10"/>
        <color rgb="FF000000"/>
        <rFont val="Microsoft YaHei"/>
        <charset val="134"/>
      </rPr>
      <t>晴</t>
    </r>
  </si>
  <si>
    <r>
      <rPr>
        <sz val="10"/>
        <color rgb="FF000000"/>
        <rFont val="Microsoft YaHei"/>
        <charset val="134"/>
      </rPr>
      <t>/</t>
    </r>
  </si>
  <si>
    <r>
      <rPr>
        <sz val="10"/>
        <color rgb="FF000000"/>
        <rFont val="Microsoft YaHei"/>
        <charset val="134"/>
      </rPr>
      <t>光储</t>
    </r>
  </si>
  <si>
    <r>
      <rPr>
        <sz val="12"/>
        <color rgb="FF000000"/>
        <rFont val="Microsoft YaHei"/>
        <charset val="134"/>
      </rPr>
      <t>晴</t>
    </r>
  </si>
  <si>
    <r>
      <rPr>
        <sz val="10"/>
        <color rgb="FF000000"/>
        <rFont val="Microsoft YaHei"/>
        <charset val="134"/>
      </rPr>
      <t>多云</t>
    </r>
  </si>
  <si>
    <t>发电事业部2024年01月24日电站报表</t>
  </si>
  <si>
    <r>
      <rPr>
        <sz val="10"/>
        <color rgb="FF000000"/>
        <rFont val="Microsoft YaHei"/>
        <charset val="134"/>
      </rPr>
      <t>小雪转多云</t>
    </r>
  </si>
  <si>
    <r>
      <rPr>
        <sz val="12"/>
        <color rgb="FF000000"/>
        <rFont val="Microsoft YaHei"/>
        <charset val="134"/>
      </rPr>
      <t>光储</t>
    </r>
  </si>
  <si>
    <t>发电事业部2024年01月25日电站报表</t>
  </si>
  <si>
    <t>大雾加雨</t>
  </si>
  <si>
    <r>
      <rPr>
        <sz val="12"/>
        <color rgb="FF000000"/>
        <rFont val="等线"/>
        <charset val="134"/>
      </rPr>
      <t>多云转晴</t>
    </r>
  </si>
  <si>
    <r>
      <rPr>
        <sz val="10"/>
        <color rgb="FF000000"/>
        <rFont val="Microsoft YaHei"/>
        <charset val="134"/>
      </rPr>
      <t>大雾加雨</t>
    </r>
  </si>
  <si>
    <t>发电事业部2024年01月26日电站报表</t>
  </si>
  <si>
    <r>
      <rPr>
        <sz val="12"/>
        <color rgb="FF000000"/>
        <rFont val="等线"/>
        <charset val="134"/>
      </rPr>
      <t>晴</t>
    </r>
  </si>
  <si>
    <r>
      <rPr>
        <sz val="10"/>
        <color rgb="FF000000"/>
        <rFont val="宋体"/>
        <charset val="134"/>
        <scheme val="minor"/>
      </rPr>
      <t>\</t>
    </r>
  </si>
  <si>
    <r>
      <rPr>
        <sz val="12"/>
        <color rgb="FF000000"/>
        <rFont val="宋体"/>
        <charset val="134"/>
      </rPr>
      <t>大雾加雨</t>
    </r>
  </si>
  <si>
    <t>发电事业部2024年01月27日电站报表</t>
  </si>
  <si>
    <t>大雾转多云</t>
  </si>
  <si>
    <r>
      <rPr>
        <sz val="12"/>
        <color rgb="FF000000"/>
        <rFont val="等线"/>
        <charset val="134"/>
      </rPr>
      <t>多云</t>
    </r>
  </si>
  <si>
    <r>
      <rPr>
        <sz val="10"/>
        <color rgb="FF000000"/>
        <rFont val="Microsoft YaHei"/>
        <charset val="134"/>
      </rPr>
      <t>大雾转多云</t>
    </r>
  </si>
  <si>
    <t>发电事业部2024年01月28日电站报表</t>
  </si>
  <si>
    <r>
      <rPr>
        <sz val="12"/>
        <color rgb="FF000000"/>
        <rFont val="Microsoft YaHei"/>
        <charset val="134"/>
      </rPr>
      <t>/</t>
    </r>
  </si>
  <si>
    <t>发电事业部2024年01月29日电站报表</t>
  </si>
  <si>
    <r>
      <rPr>
        <sz val="12"/>
        <color rgb="FF000000"/>
        <rFont val="等线"/>
        <charset val="134"/>
      </rPr>
      <t>阴转多云</t>
    </r>
  </si>
  <si>
    <t>发电事业部2024年01月30日电站报表</t>
  </si>
  <si>
    <t>阴天</t>
  </si>
  <si>
    <t>小雪</t>
  </si>
  <si>
    <t>风电</t>
  </si>
  <si>
    <t>/</t>
  </si>
  <si>
    <t>光储</t>
  </si>
  <si>
    <t>发电事业部2024年01月31日电站报表</t>
  </si>
  <si>
    <t>阴转雨夹雪</t>
  </si>
  <si>
    <t>雨夹雪</t>
  </si>
  <si>
    <t>110kV安锐光伏电站</t>
  </si>
  <si>
    <t>小雨转阴</t>
  </si>
  <si>
    <t>阴转小雨</t>
  </si>
  <si>
    <t>中雨</t>
  </si>
  <si>
    <t>110kV晟鑫光伏电站</t>
  </si>
  <si>
    <t>110kV潜江高锐达光伏电站</t>
  </si>
  <si>
    <t>110kV永福光伏电站</t>
  </si>
  <si>
    <t>220kV鑫能风光储能电站光</t>
  </si>
  <si>
    <t>阴转晴</t>
  </si>
  <si>
    <t>220kV鑫能风光储能电站风</t>
  </si>
  <si>
    <t>110kV火石光储电站光</t>
  </si>
  <si>
    <t>发电事业部2024年02月01日电站报表</t>
  </si>
  <si>
    <t>发电事业部2024年02月02日电站报表</t>
  </si>
  <si>
    <t>发电事业部2024年02月03日电站报表</t>
  </si>
  <si>
    <t>多云转小雨</t>
  </si>
  <si>
    <t>发电事业部2024年02月04日电站报表</t>
  </si>
  <si>
    <t>中雪</t>
  </si>
  <si>
    <r>
      <rPr>
        <b/>
        <sz val="13"/>
        <color rgb="FF000000"/>
        <rFont val="宋体"/>
        <charset val="134"/>
      </rPr>
      <t>发电事业部2024年02月05日电站报表</t>
    </r>
  </si>
  <si>
    <r>
      <rPr>
        <b/>
        <sz val="10"/>
        <color rgb="FF000000"/>
        <rFont val="宋体"/>
        <charset val="134"/>
      </rPr>
      <t>序号</t>
    </r>
  </si>
  <si>
    <r>
      <rPr>
        <b/>
        <sz val="10"/>
        <color rgb="FF000000"/>
        <rFont val="宋体"/>
        <charset val="134"/>
      </rPr>
      <t>运行单位</t>
    </r>
  </si>
  <si>
    <r>
      <rPr>
        <b/>
        <sz val="10"/>
        <color rgb="FF000000"/>
        <rFont val="宋体"/>
        <charset val="134"/>
      </rPr>
      <t>项目类型</t>
    </r>
  </si>
  <si>
    <r>
      <rPr>
        <b/>
        <sz val="10"/>
        <color rgb="FF000000"/>
        <rFont val="宋体"/>
        <charset val="134"/>
      </rPr>
      <t>容量（MW）</t>
    </r>
  </si>
  <si>
    <r>
      <rPr>
        <b/>
        <sz val="10"/>
        <color rgb="FF000000"/>
        <rFont val="宋体"/>
        <charset val="134"/>
      </rPr>
      <t>天气</t>
    </r>
  </si>
  <si>
    <r>
      <rPr>
        <b/>
        <sz val="10"/>
        <color rgb="FF000000"/>
        <rFont val="宋体"/>
        <charset val="134"/>
      </rPr>
      <t>日辐照量（kWh/m²）</t>
    </r>
  </si>
  <si>
    <r>
      <rPr>
        <b/>
        <sz val="10"/>
        <color rgb="FF000000"/>
        <rFont val="宋体"/>
        <charset val="134"/>
      </rPr>
      <t>风速（m/s）</t>
    </r>
  </si>
  <si>
    <r>
      <rPr>
        <b/>
        <sz val="10"/>
        <color rgb="FF000000"/>
        <rFont val="宋体"/>
        <charset val="134"/>
      </rPr>
      <t>日标杆机理论发电量（万kWh）</t>
    </r>
  </si>
  <si>
    <r>
      <rPr>
        <b/>
        <sz val="10"/>
        <color rgb="FF000000"/>
        <rFont val="宋体"/>
        <charset val="134"/>
      </rPr>
      <t>日实际发电量（万kWh）</t>
    </r>
  </si>
  <si>
    <r>
      <rPr>
        <b/>
        <sz val="10"/>
        <color rgb="FF000000"/>
        <rFont val="宋体"/>
        <charset val="134"/>
      </rPr>
      <t>日上网电量（万kWh）</t>
    </r>
  </si>
  <si>
    <r>
      <rPr>
        <b/>
        <sz val="10"/>
        <color rgb="FF000000"/>
        <rFont val="宋体"/>
        <charset val="134"/>
      </rPr>
      <t>日限电量（万kWh）</t>
    </r>
  </si>
  <si>
    <r>
      <rPr>
        <b/>
        <sz val="10"/>
        <color rgb="FF000000"/>
        <rFont val="宋体"/>
        <charset val="134"/>
      </rPr>
      <t>日限电率（%）</t>
    </r>
  </si>
  <si>
    <r>
      <rPr>
        <b/>
        <sz val="10"/>
        <color rgb="FF000000"/>
        <rFont val="宋体"/>
        <charset val="134"/>
      </rPr>
      <t>月累计上网电量（万kWh）</t>
    </r>
  </si>
  <si>
    <r>
      <rPr>
        <b/>
        <sz val="10"/>
        <color rgb="FF000000"/>
        <rFont val="宋体"/>
        <charset val="134"/>
      </rPr>
      <t>月计划电量（万kWh）</t>
    </r>
  </si>
  <si>
    <r>
      <rPr>
        <b/>
        <sz val="10"/>
        <color rgb="FF000000"/>
        <rFont val="宋体"/>
        <charset val="134"/>
      </rPr>
      <t>月完成率（%）</t>
    </r>
  </si>
  <si>
    <r>
      <rPr>
        <b/>
        <sz val="10"/>
        <color rgb="FF000000"/>
        <rFont val="宋体"/>
        <charset val="134"/>
      </rPr>
      <t>月度偏差率（正值为超发，负值为欠发）%</t>
    </r>
  </si>
  <si>
    <r>
      <rPr>
        <b/>
        <sz val="10"/>
        <color rgb="FF000000"/>
        <rFont val="宋体"/>
        <charset val="134"/>
      </rPr>
      <t>年计划上网电量（万kWh）</t>
    </r>
  </si>
  <si>
    <r>
      <rPr>
        <b/>
        <sz val="10"/>
        <color rgb="FF000000"/>
        <rFont val="宋体"/>
        <charset val="134"/>
      </rPr>
      <t>年累计上网电量(万kWh）</t>
    </r>
  </si>
  <si>
    <r>
      <rPr>
        <b/>
        <sz val="10"/>
        <color rgb="FF000000"/>
        <rFont val="宋体"/>
        <charset val="134"/>
      </rPr>
      <t>年完成率（%）</t>
    </r>
  </si>
  <si>
    <r>
      <rPr>
        <b/>
        <sz val="10"/>
        <color rgb="FF000000"/>
        <rFont val="宋体"/>
        <charset val="134"/>
      </rPr>
      <t>发电设备故障损失电量（万kWh）</t>
    </r>
  </si>
  <si>
    <r>
      <rPr>
        <b/>
        <sz val="10"/>
        <color rgb="FF000000"/>
        <rFont val="宋体"/>
        <charset val="134"/>
      </rPr>
      <t>发电设备检修损失电量（万kWh）</t>
    </r>
  </si>
  <si>
    <r>
      <rPr>
        <b/>
        <sz val="10"/>
        <color rgb="FF000000"/>
        <rFont val="宋体"/>
        <charset val="134"/>
      </rPr>
      <t>输变电设备故障损失电量（万kWh</t>
    </r>
  </si>
  <si>
    <r>
      <rPr>
        <b/>
        <sz val="10"/>
        <color rgb="FF000000"/>
        <rFont val="宋体"/>
        <charset val="134"/>
      </rPr>
      <t>输变电设备检修维护损失电量（万kWh）</t>
    </r>
  </si>
  <si>
    <r>
      <rPr>
        <b/>
        <sz val="10"/>
        <color rgb="FF000000"/>
        <rFont val="宋体"/>
        <charset val="134"/>
      </rPr>
      <t>电网受累损失电量（万kWh）</t>
    </r>
  </si>
  <si>
    <r>
      <rPr>
        <b/>
        <sz val="10"/>
        <color rgb="FF000000"/>
        <rFont val="宋体"/>
        <charset val="134"/>
      </rPr>
      <t>自然灾害损失电量（万kWh）</t>
    </r>
  </si>
  <si>
    <r>
      <rPr>
        <b/>
        <sz val="10"/>
        <color rgb="FF000000"/>
        <rFont val="宋体"/>
        <charset val="134"/>
      </rPr>
      <t>其他受累损失电量（万kWh）</t>
    </r>
  </si>
  <si>
    <r>
      <rPr>
        <b/>
        <sz val="10"/>
        <color rgb="FF000000"/>
        <rFont val="宋体"/>
        <charset val="134"/>
      </rPr>
      <t>工程期损失电量（万kWh）</t>
    </r>
  </si>
  <si>
    <r>
      <rPr>
        <b/>
        <sz val="10"/>
        <color rgb="FF000000"/>
        <rFont val="宋体"/>
        <charset val="134"/>
      </rPr>
      <t>设备可利用率（日%）</t>
    </r>
  </si>
  <si>
    <r>
      <rPr>
        <sz val="9"/>
        <color rgb="FF000000"/>
        <rFont val="宋体"/>
        <charset val="134"/>
      </rPr>
      <t>特新光伏电站</t>
    </r>
  </si>
  <si>
    <r>
      <rPr>
        <sz val="9"/>
        <color rgb="FF000000"/>
        <rFont val="宋体"/>
        <charset val="134"/>
      </rPr>
      <t>光伏</t>
    </r>
  </si>
  <si>
    <r>
      <rPr>
        <sz val="9"/>
        <color rgb="FF000000"/>
        <rFont val="宋体"/>
        <charset val="134"/>
      </rPr>
      <t>多云转晴</t>
    </r>
  </si>
  <si>
    <r>
      <rPr>
        <sz val="9"/>
        <color rgb="FF000000"/>
        <rFont val="宋体"/>
        <charset val="134"/>
      </rPr>
      <t>华光光伏电站</t>
    </r>
  </si>
  <si>
    <r>
      <rPr>
        <sz val="9"/>
        <color rgb="FF000000"/>
        <rFont val="宋体"/>
        <charset val="134"/>
      </rPr>
      <t>阴</t>
    </r>
  </si>
  <si>
    <r>
      <rPr>
        <sz val="9"/>
        <color rgb="FF000000"/>
        <rFont val="宋体"/>
        <charset val="134"/>
      </rPr>
      <t>绿曦光伏电站</t>
    </r>
  </si>
  <si>
    <r>
      <rPr>
        <sz val="9"/>
        <color rgb="FF000000"/>
        <rFont val="宋体"/>
        <charset val="134"/>
      </rPr>
      <t>晴</t>
    </r>
  </si>
  <si>
    <r>
      <rPr>
        <sz val="9"/>
        <color rgb="FF000000"/>
        <rFont val="宋体"/>
        <charset val="134"/>
      </rPr>
      <t>特能星光#3光伏电站</t>
    </r>
  </si>
  <si>
    <r>
      <rPr>
        <sz val="9"/>
        <color rgb="FF000000"/>
        <rFont val="宋体"/>
        <charset val="134"/>
      </rPr>
      <t>多云</t>
    </r>
  </si>
  <si>
    <r>
      <rPr>
        <sz val="9"/>
        <color rgb="FF000000"/>
        <rFont val="宋体"/>
        <charset val="134"/>
      </rPr>
      <t>干龙潭光伏电站</t>
    </r>
  </si>
  <si>
    <r>
      <rPr>
        <sz val="9"/>
        <color rgb="FF000000"/>
        <rFont val="宋体"/>
        <charset val="134"/>
      </rPr>
      <t>行唐郜河光伏电站</t>
    </r>
  </si>
  <si>
    <r>
      <rPr>
        <sz val="9"/>
        <color rgb="FF000000"/>
        <rFont val="宋体"/>
        <charset val="134"/>
      </rPr>
      <t>阴天</t>
    </r>
  </si>
  <si>
    <r>
      <rPr>
        <sz val="9"/>
        <color rgb="FF000000"/>
        <rFont val="宋体"/>
        <charset val="134"/>
      </rPr>
      <t>奈曼旗汇特光伏电站</t>
    </r>
  </si>
  <si>
    <r>
      <rPr>
        <sz val="9"/>
        <color rgb="FF000000"/>
        <rFont val="宋体"/>
        <charset val="134"/>
      </rPr>
      <t>光羿青阳光伏电站</t>
    </r>
  </si>
  <si>
    <r>
      <rPr>
        <sz val="9"/>
        <color rgb="FF000000"/>
        <rFont val="宋体"/>
        <charset val="134"/>
      </rPr>
      <t>武晟庄华光伏电站</t>
    </r>
  </si>
  <si>
    <r>
      <rPr>
        <sz val="9"/>
        <color rgb="FF000000"/>
        <rFont val="宋体"/>
        <charset val="134"/>
      </rPr>
      <t>110kV晖源光伏电站</t>
    </r>
  </si>
  <si>
    <r>
      <rPr>
        <sz val="9"/>
        <color rgb="FF000000"/>
        <rFont val="宋体"/>
        <charset val="134"/>
      </rPr>
      <t>子牙关光伏电站</t>
    </r>
  </si>
  <si>
    <r>
      <rPr>
        <sz val="9"/>
        <color rgb="FF000000"/>
        <rFont val="宋体"/>
        <charset val="134"/>
      </rPr>
      <t>柯特新能源柯坪光伏一电站</t>
    </r>
  </si>
  <si>
    <r>
      <rPr>
        <sz val="9"/>
        <color rgb="FF000000"/>
        <rFont val="宋体"/>
        <charset val="134"/>
      </rPr>
      <t>四槐光华光伏电站</t>
    </r>
  </si>
  <si>
    <r>
      <rPr>
        <sz val="9"/>
        <color rgb="FF000000"/>
        <rFont val="宋体"/>
        <charset val="134"/>
      </rPr>
      <t>光炽将军尧储能电站</t>
    </r>
  </si>
  <si>
    <r>
      <rPr>
        <sz val="9"/>
        <color rgb="FF000000"/>
        <rFont val="宋体"/>
        <charset val="134"/>
      </rPr>
      <t>特变雅满苏光伏一电站</t>
    </r>
  </si>
  <si>
    <r>
      <rPr>
        <sz val="9"/>
        <color rgb="FF000000"/>
        <rFont val="宋体"/>
        <charset val="134"/>
      </rPr>
      <t>新尚能源莎车光伏一电站</t>
    </r>
  </si>
  <si>
    <r>
      <rPr>
        <sz val="9"/>
        <color rgb="FF000000"/>
        <rFont val="宋体"/>
        <charset val="134"/>
      </rPr>
      <t>巴基斯坦100MWp光伏电站</t>
    </r>
  </si>
  <si>
    <r>
      <rPr>
        <sz val="9"/>
        <color rgb="FF000000"/>
        <rFont val="宋体"/>
        <charset val="134"/>
      </rPr>
      <t>风机</t>
    </r>
  </si>
  <si>
    <r>
      <rPr>
        <sz val="9"/>
        <color rgb="FF000000"/>
        <rFont val="宋体"/>
        <charset val="134"/>
      </rPr>
      <t>振超分散式兴业风电一场</t>
    </r>
  </si>
  <si>
    <r>
      <rPr>
        <sz val="9"/>
        <color rgb="FF000000"/>
        <rFont val="宋体"/>
        <charset val="134"/>
      </rPr>
      <t>110kV新特森泽风电一场</t>
    </r>
  </si>
  <si>
    <r>
      <rPr>
        <sz val="9"/>
        <color rgb="FF000000"/>
        <rFont val="宋体"/>
        <charset val="134"/>
      </rPr>
      <t>特电乌宁巴风电一场</t>
    </r>
  </si>
  <si>
    <r>
      <rPr>
        <sz val="9"/>
        <color rgb="FF000000"/>
        <rFont val="宋体"/>
        <charset val="134"/>
      </rPr>
      <t>浩屯浩风风电场</t>
    </r>
  </si>
  <si>
    <r>
      <rPr>
        <sz val="9"/>
        <color rgb="FF000000"/>
        <rFont val="宋体"/>
        <charset val="134"/>
      </rPr>
      <t>小雪</t>
    </r>
  </si>
  <si>
    <r>
      <rPr>
        <sz val="9"/>
        <color rgb="FF000000"/>
        <rFont val="宋体"/>
        <charset val="134"/>
      </rPr>
      <t>恒泰风电场</t>
    </r>
  </si>
  <si>
    <r>
      <rPr>
        <sz val="9"/>
        <color rgb="FF000000"/>
        <rFont val="宋体"/>
        <charset val="134"/>
      </rPr>
      <t>高传官滩风力发电厂</t>
    </r>
  </si>
  <si>
    <r>
      <rPr>
        <sz val="9"/>
        <color rgb="FF000000"/>
        <rFont val="宋体"/>
        <charset val="134"/>
      </rPr>
      <t>汇能老君庙风电一场</t>
    </r>
  </si>
  <si>
    <r>
      <rPr>
        <sz val="9"/>
        <color rgb="FF000000"/>
        <rFont val="宋体"/>
        <charset val="134"/>
      </rPr>
      <t>新隆砬子山风电</t>
    </r>
  </si>
  <si>
    <r>
      <rPr>
        <sz val="9"/>
        <color rgb="FF000000"/>
        <rFont val="宋体"/>
        <charset val="134"/>
      </rPr>
      <t>华风风电场</t>
    </r>
  </si>
  <si>
    <r>
      <rPr>
        <sz val="9"/>
        <color rgb="FF000000"/>
        <rFont val="宋体"/>
        <charset val="134"/>
      </rPr>
      <t>福合风电场</t>
    </r>
  </si>
  <si>
    <r>
      <rPr>
        <sz val="9"/>
        <color rgb="FF000000"/>
        <rFont val="宋体"/>
        <charset val="134"/>
      </rPr>
      <t>特变电工木垒大石头200MW风电一场</t>
    </r>
  </si>
  <si>
    <r>
      <rPr>
        <sz val="9"/>
        <color rgb="FF000000"/>
        <rFont val="宋体"/>
        <charset val="134"/>
      </rPr>
      <t>中闽木垒大石头200MW风电一场</t>
    </r>
  </si>
  <si>
    <r>
      <rPr>
        <sz val="9"/>
        <color rgb="FF000000"/>
        <rFont val="宋体"/>
        <charset val="134"/>
      </rPr>
      <t>君盛托里风电一场</t>
    </r>
  </si>
  <si>
    <r>
      <rPr>
        <sz val="9"/>
        <color rgb="FF000000"/>
        <rFont val="宋体"/>
        <charset val="134"/>
      </rPr>
      <t>卓尚若羌风电一场</t>
    </r>
  </si>
  <si>
    <r>
      <rPr>
        <sz val="9"/>
        <color rgb="FF000000"/>
        <rFont val="宋体"/>
        <charset val="134"/>
      </rPr>
      <t>特变思甜东风电一场</t>
    </r>
  </si>
  <si>
    <r>
      <rPr>
        <sz val="9"/>
        <color rgb="FF000000"/>
        <rFont val="宋体"/>
        <charset val="134"/>
      </rPr>
      <t>晶能布尔津风电场</t>
    </r>
  </si>
  <si>
    <t>发电事业部2024年02月06日电站报表</t>
  </si>
  <si>
    <t>发电事业部2024年02月07日电站报表</t>
  </si>
  <si>
    <t>损失原因</t>
  </si>
  <si>
    <t>发电事业部2024年02月08日电站报表</t>
  </si>
  <si>
    <r>
      <rPr>
        <b/>
        <sz val="11"/>
        <color rgb="FF000000"/>
        <rFont val="Microsoft YaHei"/>
        <charset val="134"/>
      </rPr>
      <t>100MW星奥光伏电站</t>
    </r>
  </si>
  <si>
    <r>
      <rPr>
        <b/>
        <sz val="11"/>
        <color rgb="FF000000"/>
        <rFont val="Microsoft YaHei"/>
        <charset val="134"/>
      </rPr>
      <t>军红风电场</t>
    </r>
  </si>
  <si>
    <r>
      <rPr>
        <b/>
        <sz val="11"/>
        <color rgb="FF000000"/>
        <rFont val="Microsoft YaHei"/>
        <charset val="134"/>
      </rPr>
      <t>天津武清白古屯风电场</t>
    </r>
  </si>
  <si>
    <r>
      <rPr>
        <sz val="12"/>
        <color rgb="FF000000"/>
        <rFont val="Microsoft YaHei"/>
        <charset val="134"/>
      </rPr>
      <t>佳阳光储电站</t>
    </r>
  </si>
  <si>
    <r>
      <rPr>
        <b/>
        <sz val="11"/>
        <color rgb="FF000000"/>
        <rFont val="Microsoft YaHei"/>
        <charset val="134"/>
      </rPr>
      <t>110kV昙泉光伏电站</t>
    </r>
  </si>
  <si>
    <t>发电事业部2024年02月09日电站报表</t>
  </si>
  <si>
    <t>\</t>
  </si>
  <si>
    <t>发电事业部2024年02月10日电站报表</t>
  </si>
  <si>
    <t>发电事业部2024年02月11日电站报表</t>
  </si>
  <si>
    <t>发电事业部2024年02月12日电站报表</t>
  </si>
  <si>
    <t>发电事业部2024年02月13日电站报表</t>
  </si>
  <si>
    <r>
      <rPr>
        <b/>
        <sz val="13"/>
        <color rgb="FF000000"/>
        <rFont val="宋体"/>
        <charset val="134"/>
      </rPr>
      <t>发电事业部2024年02月14日电站报表</t>
    </r>
  </si>
  <si>
    <r>
      <rPr>
        <sz val="9"/>
        <color rgb="FF000000"/>
        <rFont val="宋体"/>
        <charset val="134"/>
      </rPr>
      <t>多云转阴</t>
    </r>
  </si>
  <si>
    <r>
      <rPr>
        <sz val="9"/>
        <color rgb="FF000000"/>
        <rFont val="宋体"/>
        <charset val="134"/>
      </rPr>
      <t>晴天</t>
    </r>
  </si>
  <si>
    <r>
      <rPr>
        <b/>
        <sz val="13"/>
        <color rgb="FF000000"/>
        <rFont val="宋体"/>
        <charset val="134"/>
      </rPr>
      <t>发电事业部2024年02月15日电站报表</t>
    </r>
  </si>
  <si>
    <r>
      <rPr>
        <sz val="9"/>
        <color rgb="FF000000"/>
        <rFont val="宋体"/>
        <charset val="134"/>
      </rPr>
      <t>小雨</t>
    </r>
  </si>
  <si>
    <r>
      <rPr>
        <sz val="9"/>
        <color indexed="8"/>
        <rFont val="宋体"/>
        <charset val="134"/>
      </rPr>
      <t>晶能布尔津风电场</t>
    </r>
  </si>
  <si>
    <r>
      <rPr>
        <sz val="9"/>
        <color indexed="8"/>
        <rFont val="宋体"/>
        <charset val="134"/>
      </rPr>
      <t>风机</t>
    </r>
  </si>
  <si>
    <r>
      <rPr>
        <sz val="9"/>
        <color indexed="8"/>
        <rFont val="宋体"/>
        <charset val="134"/>
      </rPr>
      <t>晴</t>
    </r>
  </si>
  <si>
    <r>
      <rPr>
        <b/>
        <sz val="13"/>
        <color rgb="FF000000"/>
        <rFont val="宋体"/>
        <charset val="134"/>
      </rPr>
      <t>发电事业部2024年02月16日电站报表</t>
    </r>
  </si>
  <si>
    <r>
      <rPr>
        <sz val="9"/>
        <color rgb="FF000000"/>
        <rFont val="宋体"/>
        <charset val="134"/>
      </rPr>
      <t>晴转多云</t>
    </r>
  </si>
  <si>
    <r>
      <rPr>
        <sz val="9"/>
        <color rgb="FF000000"/>
        <rFont val="宋体"/>
        <charset val="134"/>
      </rPr>
      <t>中雪</t>
    </r>
  </si>
  <si>
    <r>
      <rPr>
        <b/>
        <sz val="13"/>
        <color rgb="FF000000"/>
        <rFont val="宋体"/>
        <charset val="134"/>
      </rPr>
      <t>发电事业部2024年02月17日电站报表</t>
    </r>
  </si>
  <si>
    <r>
      <rPr>
        <sz val="9"/>
        <color rgb="FF000000"/>
        <rFont val="宋体"/>
        <charset val="134"/>
      </rPr>
      <t>阴转晴</t>
    </r>
  </si>
  <si>
    <r>
      <rPr>
        <sz val="9"/>
        <color rgb="FF000000"/>
        <rFont val="宋体"/>
        <charset val="134"/>
      </rPr>
      <t>晴转阴</t>
    </r>
  </si>
  <si>
    <r>
      <rPr>
        <sz val="9"/>
        <color rgb="FF000000"/>
        <rFont val="宋体"/>
        <charset val="134"/>
      </rPr>
      <t>风吹雪</t>
    </r>
  </si>
  <si>
    <r>
      <rPr>
        <sz val="9"/>
        <color rgb="FF000000"/>
        <rFont val="宋体"/>
        <charset val="134"/>
      </rPr>
      <t>大雪</t>
    </r>
  </si>
  <si>
    <r>
      <rPr>
        <b/>
        <sz val="13"/>
        <color rgb="FF000000"/>
        <rFont val="宋体"/>
        <charset val="134"/>
      </rPr>
      <t>发电事业部2024年02月18日电站报表</t>
    </r>
  </si>
  <si>
    <r>
      <rPr>
        <sz val="9"/>
        <color rgb="FF000000"/>
        <rFont val="宋体"/>
        <charset val="134"/>
      </rPr>
      <t>雨夹雪</t>
    </r>
  </si>
  <si>
    <r>
      <rPr>
        <b/>
        <sz val="13"/>
        <color rgb="FF000000"/>
        <rFont val="宋体"/>
        <charset val="134"/>
      </rPr>
      <t>发电事业部2024年02月19日电站报表</t>
    </r>
  </si>
  <si>
    <r>
      <rPr>
        <b/>
        <sz val="13"/>
        <color rgb="FF000000"/>
        <rFont val="宋体"/>
        <charset val="134"/>
      </rPr>
      <t>发电事业部2024年02月20日电站报表</t>
    </r>
  </si>
  <si>
    <r>
      <rPr>
        <sz val="9"/>
        <color rgb="FF000000"/>
        <rFont val="宋体"/>
        <charset val="134"/>
      </rPr>
      <t>雪</t>
    </r>
  </si>
  <si>
    <r>
      <rPr>
        <b/>
        <sz val="13"/>
        <color rgb="FF000000"/>
        <rFont val="宋体"/>
        <charset val="134"/>
      </rPr>
      <t>发电事业部2024年02月21日电站报表</t>
    </r>
  </si>
  <si>
    <r>
      <rPr>
        <sz val="9"/>
        <color rgb="FF000000"/>
        <rFont val="宋体"/>
        <charset val="134"/>
      </rPr>
      <t>大雨</t>
    </r>
  </si>
  <si>
    <r>
      <rPr>
        <b/>
        <sz val="13"/>
        <color rgb="FF000000"/>
        <rFont val="宋体"/>
        <charset val="134"/>
      </rPr>
      <t>发电事业部2024年02月22日电站报表</t>
    </r>
  </si>
  <si>
    <t>大雪转冻雨</t>
  </si>
  <si>
    <r>
      <rPr>
        <b/>
        <sz val="13"/>
        <color rgb="FF000000"/>
        <rFont val="宋体"/>
        <charset val="134"/>
      </rPr>
      <t>发电事业部2024年02月23日电站报表</t>
    </r>
  </si>
  <si>
    <t>冻雨转多云</t>
  </si>
  <si>
    <r>
      <rPr>
        <b/>
        <sz val="13"/>
        <color rgb="FF000000"/>
        <rFont val="宋体"/>
        <charset val="134"/>
      </rPr>
      <t>发电事业部2024年02月24日电站报表</t>
    </r>
  </si>
  <si>
    <r>
      <rPr>
        <b/>
        <sz val="13"/>
        <color rgb="FF000000"/>
        <rFont val="宋体"/>
        <charset val="134"/>
      </rPr>
      <t>发电事业部2024年02月25日电站报表</t>
    </r>
  </si>
  <si>
    <r>
      <rPr>
        <b/>
        <sz val="13"/>
        <color rgb="FF000000"/>
        <rFont val="宋体"/>
        <charset val="134"/>
      </rPr>
      <t>发电事业部2024年02月26日电站报表</t>
    </r>
  </si>
  <si>
    <r>
      <rPr>
        <sz val="9"/>
        <color rgb="FF000000"/>
        <rFont val="宋体"/>
        <charset val="134"/>
      </rPr>
      <t>阴多云转</t>
    </r>
  </si>
  <si>
    <r>
      <rPr>
        <b/>
        <sz val="13"/>
        <color rgb="FF000000"/>
        <rFont val="宋体"/>
        <charset val="134"/>
      </rPr>
      <t>发电事业部2024年02月27日电站报表</t>
    </r>
  </si>
  <si>
    <r>
      <rPr>
        <sz val="9"/>
        <color rgb="FF000000"/>
        <rFont val="宋体"/>
        <charset val="134"/>
      </rPr>
      <t>阴转多云</t>
    </r>
  </si>
  <si>
    <r>
      <rPr>
        <b/>
        <sz val="13"/>
        <color rgb="FF000000"/>
        <rFont val="宋体"/>
        <charset val="134"/>
      </rPr>
      <t>发电事业部2024年02月28日电站报表</t>
    </r>
  </si>
  <si>
    <r>
      <rPr>
        <sz val="9"/>
        <color rgb="FF000000"/>
        <rFont val="宋体"/>
        <charset val="134"/>
      </rPr>
      <t>小雪转阴</t>
    </r>
  </si>
  <si>
    <r>
      <rPr>
        <b/>
        <sz val="13"/>
        <color rgb="FF000000"/>
        <rFont val="宋体"/>
        <charset val="134"/>
      </rPr>
      <t>发电事业部2024年02月29日电站报表</t>
    </r>
  </si>
  <si>
    <r>
      <rPr>
        <sz val="9"/>
        <color rgb="FF000000"/>
        <rFont val="宋体"/>
        <charset val="134"/>
      </rPr>
      <t>小雪转晴</t>
    </r>
  </si>
  <si>
    <t>阴转雪</t>
  </si>
  <si>
    <t>冻雨转阴</t>
  </si>
  <si>
    <t>冻雨</t>
  </si>
  <si>
    <t>冻雨加雪</t>
  </si>
  <si>
    <t>110kV火石光储电站风</t>
  </si>
  <si>
    <t>发电事业部2024年03月01日电站报表</t>
  </si>
  <si>
    <r>
      <rPr>
        <sz val="12"/>
        <color rgb="FF000000"/>
        <rFont val="Microsoft YaHei"/>
        <charset val="134"/>
      </rPr>
      <t>100MW星奥光伏电站</t>
    </r>
  </si>
  <si>
    <r>
      <rPr>
        <sz val="12"/>
        <color rgb="FF000000"/>
        <rFont val="Microsoft YaHei"/>
        <charset val="134"/>
      </rPr>
      <t>光伏</t>
    </r>
  </si>
  <si>
    <r>
      <rPr>
        <b/>
        <sz val="11"/>
        <color rgb="FF000000"/>
        <rFont val="Microsoft YaHei"/>
        <charset val="134"/>
      </rPr>
      <t>佳阳光储电站</t>
    </r>
  </si>
  <si>
    <r>
      <rPr>
        <b/>
        <sz val="11"/>
        <color rgb="FF000000"/>
        <rFont val="Microsoft YaHei"/>
        <charset val="134"/>
      </rPr>
      <t>干龙潭光伏电站二期</t>
    </r>
  </si>
  <si>
    <r>
      <rPr>
        <sz val="12"/>
        <color rgb="FF000000"/>
        <rFont val="宋体"/>
        <charset val="134"/>
      </rPr>
      <t>晴</t>
    </r>
  </si>
  <si>
    <r>
      <rPr>
        <b/>
        <sz val="13"/>
        <color rgb="FF000000"/>
        <rFont val="宋体"/>
        <charset val="134"/>
      </rPr>
      <t>发电事业部2024年03月02日电站报表</t>
    </r>
  </si>
  <si>
    <r>
      <rPr>
        <b/>
        <sz val="9"/>
        <color rgb="FF000000"/>
        <rFont val="Microsoft YaHei"/>
        <charset val="134"/>
      </rPr>
      <t>100MW星奥光伏电站</t>
    </r>
  </si>
  <si>
    <r>
      <rPr>
        <sz val="12"/>
        <color rgb="FF000000"/>
        <rFont val="等线"/>
        <charset val="134"/>
      </rPr>
      <t>晴转多云</t>
    </r>
  </si>
  <si>
    <r>
      <rPr>
        <b/>
        <sz val="9"/>
        <color rgb="FF000000"/>
        <rFont val="Microsoft YaHei"/>
        <charset val="134"/>
      </rPr>
      <t>110kV昙泉光伏电站</t>
    </r>
  </si>
  <si>
    <r>
      <rPr>
        <b/>
        <sz val="9"/>
        <color rgb="FF000000"/>
        <rFont val="Microsoft YaHei"/>
        <charset val="134"/>
      </rPr>
      <t>干龙潭光伏电站二期</t>
    </r>
  </si>
  <si>
    <r>
      <rPr>
        <b/>
        <sz val="13"/>
        <color rgb="FF000000"/>
        <rFont val="宋体"/>
        <charset val="134"/>
      </rPr>
      <t>发电事业部2024年03月03日电站报表</t>
    </r>
  </si>
  <si>
    <r>
      <rPr>
        <sz val="12"/>
        <color rgb="FF000000"/>
        <rFont val="宋体"/>
        <charset val="134"/>
      </rPr>
      <t>/</t>
    </r>
  </si>
  <si>
    <r>
      <rPr>
        <b/>
        <sz val="13"/>
        <color rgb="FF000000"/>
        <rFont val="宋体"/>
        <charset val="134"/>
      </rPr>
      <t>发电事业部2024年03月04日电站报表</t>
    </r>
  </si>
  <si>
    <r>
      <rPr>
        <b/>
        <sz val="13"/>
        <color rgb="FF000000"/>
        <rFont val="宋体"/>
        <charset val="134"/>
      </rPr>
      <t>发电事业部2024年03月05日电站报表</t>
    </r>
  </si>
  <si>
    <r>
      <rPr>
        <sz val="9"/>
        <color rgb="FF000000"/>
        <rFont val="宋体"/>
        <charset val="134"/>
      </rPr>
      <t>雨加雪</t>
    </r>
  </si>
  <si>
    <r>
      <rPr>
        <sz val="9"/>
        <color rgb="FF000000"/>
        <rFont val="宋体"/>
        <charset val="134"/>
      </rPr>
      <t>阴转小雪</t>
    </r>
  </si>
  <si>
    <r>
      <rPr>
        <b/>
        <sz val="9"/>
        <color rgb="FF000000"/>
        <rFont val="Microsoft YaHei"/>
        <charset val="134"/>
      </rPr>
      <t>军红风电场</t>
    </r>
  </si>
  <si>
    <r>
      <rPr>
        <b/>
        <sz val="9"/>
        <color rgb="FF000000"/>
        <rFont val="Microsoft YaHei"/>
        <charset val="134"/>
      </rPr>
      <t>天津武清白古屯风电场</t>
    </r>
  </si>
  <si>
    <r>
      <rPr>
        <sz val="12"/>
        <color rgb="FF000000"/>
        <rFont val="等线"/>
        <charset val="134"/>
      </rPr>
      <t>阴</t>
    </r>
  </si>
  <si>
    <r>
      <rPr>
        <b/>
        <sz val="9"/>
        <color rgb="FF000000"/>
        <rFont val="Microsoft YaHei"/>
        <charset val="134"/>
      </rPr>
      <t>佳阳光储电站</t>
    </r>
  </si>
  <si>
    <r>
      <rPr>
        <sz val="10"/>
        <color rgb="FF000000"/>
        <rFont val="Microsoft YaHei"/>
        <charset val="134"/>
      </rPr>
      <t>小雨</t>
    </r>
  </si>
  <si>
    <r>
      <rPr>
        <sz val="12"/>
        <color rgb="FF000000"/>
        <rFont val="宋体"/>
        <charset val="134"/>
      </rPr>
      <t>小雨</t>
    </r>
  </si>
  <si>
    <r>
      <rPr>
        <b/>
        <sz val="13"/>
        <color rgb="FF000000"/>
        <rFont val="宋体"/>
        <charset val="134"/>
      </rPr>
      <t>发电事业部2024年03月06日电站报表</t>
    </r>
  </si>
  <si>
    <r>
      <rPr>
        <b/>
        <sz val="13"/>
        <color rgb="FF000000"/>
        <rFont val="宋体"/>
        <charset val="134"/>
      </rPr>
      <t>发电事业部2024年03月07日电站报表</t>
    </r>
  </si>
  <si>
    <r>
      <rPr>
        <b/>
        <sz val="13"/>
        <color rgb="FF000000"/>
        <rFont val="宋体"/>
        <charset val="134"/>
      </rPr>
      <t>发电事业部2024年03月08日电站报表</t>
    </r>
  </si>
  <si>
    <r>
      <rPr>
        <b/>
        <sz val="13"/>
        <color rgb="FF000000"/>
        <rFont val="宋体"/>
        <charset val="134"/>
      </rPr>
      <t>发电事业部2024年03月09日电站报表</t>
    </r>
  </si>
  <si>
    <r>
      <rPr>
        <sz val="10"/>
        <color rgb="FF000000"/>
        <rFont val="Microsoft YaHei"/>
        <charset val="134"/>
      </rPr>
      <t>晴到多云</t>
    </r>
  </si>
  <si>
    <r>
      <rPr>
        <b/>
        <sz val="13"/>
        <color rgb="FF000000"/>
        <rFont val="宋体"/>
        <charset val="134"/>
      </rPr>
      <t>发电事业部2024年03月10日电站报表</t>
    </r>
  </si>
  <si>
    <t>晴到多云</t>
  </si>
  <si>
    <r>
      <rPr>
        <b/>
        <sz val="13"/>
        <color rgb="FF000000"/>
        <rFont val="宋体"/>
        <charset val="134"/>
      </rPr>
      <t>发电事业部2024年03月11日电站报表</t>
    </r>
  </si>
  <si>
    <r>
      <rPr>
        <b/>
        <sz val="13"/>
        <color rgb="FF000000"/>
        <rFont val="宋体"/>
        <charset val="134"/>
      </rPr>
      <t>发电事业部2024年03月12日电站报表</t>
    </r>
  </si>
  <si>
    <r>
      <rPr>
        <b/>
        <sz val="13"/>
        <color rgb="FF000000"/>
        <rFont val="宋体"/>
        <charset val="134"/>
      </rPr>
      <t>发电事业部2024年03月13日电站报表</t>
    </r>
  </si>
  <si>
    <r>
      <rPr>
        <b/>
        <sz val="13"/>
        <color rgb="FF000000"/>
        <rFont val="宋体"/>
        <charset val="134"/>
      </rPr>
      <t>发电事业部2024年03月14日电站报表</t>
    </r>
  </si>
  <si>
    <r>
      <rPr>
        <sz val="9"/>
        <color rgb="FF000000"/>
        <rFont val="宋体"/>
        <charset val="134"/>
      </rPr>
      <t>扬沙</t>
    </r>
  </si>
  <si>
    <t>阴转扬沙</t>
  </si>
  <si>
    <r>
      <rPr>
        <b/>
        <sz val="13"/>
        <color rgb="FF000000"/>
        <rFont val="宋体"/>
        <charset val="134"/>
      </rPr>
      <t>发电事业部2024年03月15日电站报表</t>
    </r>
  </si>
  <si>
    <r>
      <rPr>
        <sz val="9"/>
        <color rgb="FF000000"/>
        <rFont val="宋体"/>
        <charset val="134"/>
      </rPr>
      <t>沙尘暴</t>
    </r>
  </si>
  <si>
    <r>
      <rPr>
        <b/>
        <sz val="13"/>
        <color rgb="FF000000"/>
        <rFont val="宋体"/>
        <charset val="134"/>
      </rPr>
      <t>发电事业部2024年03月16日电站报表</t>
    </r>
  </si>
  <si>
    <r>
      <rPr>
        <sz val="12"/>
        <color rgb="FF000000"/>
        <rFont val="宋体"/>
        <charset val="134"/>
      </rPr>
      <t>多云</t>
    </r>
  </si>
  <si>
    <r>
      <rPr>
        <b/>
        <sz val="13"/>
        <color rgb="FF000000"/>
        <rFont val="宋体"/>
        <charset val="134"/>
      </rPr>
      <t>发电事业部2024年03月17日电站报表</t>
    </r>
  </si>
  <si>
    <r>
      <rPr>
        <b/>
        <sz val="13"/>
        <color rgb="FF000000"/>
        <rFont val="宋体"/>
        <charset val="134"/>
      </rPr>
      <t>发电事业部2024年03月18日电站报表</t>
    </r>
  </si>
  <si>
    <r>
      <rPr>
        <b/>
        <sz val="13"/>
        <color rgb="FF000000"/>
        <rFont val="宋体"/>
        <charset val="134"/>
      </rPr>
      <t>发电事业部2024年03月19日电站报表</t>
    </r>
  </si>
  <si>
    <r>
      <rPr>
        <b/>
        <sz val="13"/>
        <color rgb="FF000000"/>
        <rFont val="宋体"/>
        <charset val="134"/>
      </rPr>
      <t>发电事业部2024年03月20日电站报表</t>
    </r>
  </si>
  <si>
    <r>
      <rPr>
        <b/>
        <sz val="13"/>
        <color rgb="FF000000"/>
        <rFont val="宋体"/>
        <charset val="134"/>
      </rPr>
      <t>发电事业部2024年03月21日电站报表</t>
    </r>
  </si>
  <si>
    <r>
      <rPr>
        <b/>
        <sz val="13"/>
        <color rgb="FF000000"/>
        <rFont val="宋体"/>
        <charset val="134"/>
      </rPr>
      <t>发电事业部2024年03月22日电站报表</t>
    </r>
  </si>
  <si>
    <r>
      <rPr>
        <sz val="9"/>
        <color rgb="FF000000"/>
        <rFont val="宋体"/>
        <charset val="134"/>
      </rPr>
      <t>多云转小雨</t>
    </r>
  </si>
  <si>
    <r>
      <rPr>
        <sz val="12"/>
        <color rgb="FF000000"/>
        <rFont val="宋体"/>
        <charset val="134"/>
      </rPr>
      <t>小雨转多云</t>
    </r>
  </si>
  <si>
    <r>
      <rPr>
        <b/>
        <sz val="13"/>
        <color rgb="FF000000"/>
        <rFont val="宋体"/>
        <charset val="134"/>
      </rPr>
      <t>发电事业部2024年03月23日电站报表</t>
    </r>
  </si>
  <si>
    <r>
      <rPr>
        <sz val="9"/>
        <color rgb="FF000000"/>
        <rFont val="宋体"/>
        <charset val="134"/>
      </rPr>
      <t>雨</t>
    </r>
  </si>
  <si>
    <r>
      <rPr>
        <sz val="12"/>
        <color rgb="FF000000"/>
        <rFont val="等线"/>
        <charset val="134"/>
      </rPr>
      <t>小雨</t>
    </r>
  </si>
  <si>
    <r>
      <rPr>
        <sz val="10"/>
        <color rgb="FF000000"/>
        <rFont val="Microsoft YaHei"/>
        <charset val="134"/>
      </rPr>
      <t>晴转雨</t>
    </r>
  </si>
  <si>
    <r>
      <rPr>
        <b/>
        <sz val="13"/>
        <color rgb="FF000000"/>
        <rFont val="宋体"/>
        <charset val="134"/>
      </rPr>
      <t>发电事业部2024年03月24日电站报表</t>
    </r>
  </si>
  <si>
    <r>
      <rPr>
        <sz val="9"/>
        <color rgb="FF000000"/>
        <rFont val="宋体"/>
        <charset val="134"/>
      </rPr>
      <t>阴转雨</t>
    </r>
  </si>
  <si>
    <r>
      <rPr>
        <sz val="9"/>
        <color rgb="FF000000"/>
        <rFont val="宋体"/>
        <charset val="134"/>
      </rPr>
      <t>中雨</t>
    </r>
  </si>
  <si>
    <r>
      <rPr>
        <sz val="12"/>
        <color rgb="FF000000"/>
        <rFont val="等线"/>
        <charset val="134"/>
      </rPr>
      <t>晴转小雨</t>
    </r>
  </si>
  <si>
    <r>
      <rPr>
        <sz val="12"/>
        <color rgb="FF000000"/>
        <rFont val="等线"/>
        <charset val="134"/>
      </rPr>
      <t>/</t>
    </r>
  </si>
  <si>
    <r>
      <rPr>
        <sz val="10"/>
        <color rgb="FF000000"/>
        <rFont val="Microsoft YaHei"/>
        <charset val="134"/>
      </rPr>
      <t>雨转阴</t>
    </r>
  </si>
  <si>
    <r>
      <rPr>
        <sz val="10"/>
        <color rgb="FF000000"/>
        <rFont val="宋体"/>
        <charset val="134"/>
        <scheme val="minor"/>
      </rPr>
      <t>中雨</t>
    </r>
  </si>
  <si>
    <r>
      <rPr>
        <b/>
        <sz val="13"/>
        <color rgb="FF000000"/>
        <rFont val="宋体"/>
        <charset val="134"/>
      </rPr>
      <t>发电事业部2024年03月25日电站报表</t>
    </r>
  </si>
  <si>
    <r>
      <rPr>
        <sz val="9"/>
        <color rgb="FF000000"/>
        <rFont val="宋体"/>
        <charset val="134"/>
      </rPr>
      <t>小雨转阴</t>
    </r>
  </si>
  <si>
    <r>
      <rPr>
        <sz val="10"/>
        <color rgb="FF000000"/>
        <rFont val="Microsoft YaHei"/>
        <charset val="134"/>
      </rPr>
      <t>大雨</t>
    </r>
  </si>
  <si>
    <r>
      <rPr>
        <b/>
        <sz val="13"/>
        <color rgb="FF000000"/>
        <rFont val="宋体"/>
        <charset val="134"/>
      </rPr>
      <t>发电事业部2024年03月26日电站报表</t>
    </r>
  </si>
  <si>
    <r>
      <rPr>
        <b/>
        <sz val="13"/>
        <color rgb="FF000000"/>
        <rFont val="宋体"/>
        <charset val="134"/>
      </rPr>
      <t>发电事业部2024年03月27日电站报表</t>
    </r>
  </si>
  <si>
    <r>
      <rPr>
        <sz val="9"/>
        <color rgb="FF000000"/>
        <rFont val="宋体"/>
        <charset val="134"/>
      </rPr>
      <t>阴转小雨</t>
    </r>
  </si>
  <si>
    <r>
      <rPr>
        <sz val="12"/>
        <color rgb="FF000000"/>
        <rFont val="等线"/>
        <charset val="134"/>
      </rPr>
      <t>雨</t>
    </r>
  </si>
  <si>
    <r>
      <rPr>
        <sz val="12"/>
        <color rgb="FF000000"/>
        <rFont val="宋体"/>
        <charset val="134"/>
        <scheme val="minor"/>
      </rPr>
      <t>风电</t>
    </r>
  </si>
  <si>
    <r>
      <rPr>
        <sz val="12"/>
        <color rgb="FF000000"/>
        <rFont val="宋体"/>
        <charset val="134"/>
        <scheme val="minor"/>
      </rPr>
      <t>晴</t>
    </r>
  </si>
  <si>
    <r>
      <rPr>
        <sz val="10"/>
        <color rgb="FF000000"/>
        <rFont val="Microsoft YaHei"/>
        <charset val="134"/>
      </rPr>
      <t>阴转雨</t>
    </r>
  </si>
  <si>
    <r>
      <rPr>
        <sz val="10"/>
        <color rgb="FF000000"/>
        <rFont val="宋体"/>
        <charset val="134"/>
        <scheme val="minor"/>
      </rPr>
      <t>小雨转多远</t>
    </r>
  </si>
  <si>
    <r>
      <rPr>
        <b/>
        <sz val="13"/>
        <color rgb="FF000000"/>
        <rFont val="宋体"/>
        <charset val="134"/>
      </rPr>
      <t>发电事业部2024年03月28日电站报表</t>
    </r>
  </si>
  <si>
    <r>
      <rPr>
        <sz val="10"/>
        <color rgb="FF000000"/>
        <rFont val="Microsoft YaHei"/>
        <charset val="134"/>
      </rPr>
      <t>阴转晴</t>
    </r>
  </si>
  <si>
    <r>
      <rPr>
        <b/>
        <sz val="13"/>
        <color rgb="FF000000"/>
        <rFont val="宋体"/>
        <charset val="134"/>
      </rPr>
      <t>发电事业部2024年03月29日电站报表</t>
    </r>
  </si>
  <si>
    <r>
      <rPr>
        <b/>
        <sz val="13"/>
        <color rgb="FF000000"/>
        <rFont val="宋体"/>
        <charset val="134"/>
      </rPr>
      <t>发电事业部2024年03月30日电站报表</t>
    </r>
  </si>
  <si>
    <r>
      <rPr>
        <b/>
        <sz val="13"/>
        <color rgb="FF000000"/>
        <rFont val="宋体"/>
        <charset val="134"/>
      </rPr>
      <t>发电事业部2024年03月31日电站报表</t>
    </r>
  </si>
  <si>
    <r>
      <rPr>
        <sz val="10"/>
        <color rgb="FF000000"/>
        <rFont val="宋体"/>
        <charset val="134"/>
      </rPr>
      <t>晴</t>
    </r>
  </si>
  <si>
    <r>
      <rPr>
        <sz val="10"/>
        <color rgb="FF000000"/>
        <rFont val="宋体"/>
        <charset val="134"/>
      </rPr>
      <t>/</t>
    </r>
  </si>
  <si>
    <r>
      <rPr>
        <sz val="10"/>
        <color rgb="FF000000"/>
        <rFont val="宋体"/>
        <charset val="134"/>
        <scheme val="minor"/>
      </rPr>
      <t>晴转小雨</t>
    </r>
  </si>
  <si>
    <t>石首永福光伏电站2024年03月电站报表</t>
  </si>
  <si>
    <t>日期</t>
  </si>
  <si>
    <t>检修损失（万kWh）</t>
  </si>
  <si>
    <t>输变电故障损失电量（万kWh</t>
  </si>
  <si>
    <t>输变电检修损失电量（万kWh）</t>
  </si>
  <si>
    <t>电网故障损失电量（万kWh）</t>
  </si>
  <si>
    <t>雨转晴</t>
  </si>
  <si>
    <t>雨转多云</t>
  </si>
  <si>
    <t>武穴佳阳光储2024年03月电站报表</t>
  </si>
  <si>
    <t>容量
（MW）</t>
  </si>
  <si>
    <t>日辐照量
（kWh/m²）</t>
  </si>
  <si>
    <t>风速
（m/s）</t>
  </si>
  <si>
    <t>日标杆机
理论发电量
（万kWh）</t>
  </si>
  <si>
    <t>日上网电量
（万kWh）</t>
  </si>
  <si>
    <t>日限电量
（万kWh）</t>
  </si>
  <si>
    <t>日限电率
（%）</t>
  </si>
  <si>
    <t>月累计
上网电量
（万kWh）</t>
  </si>
  <si>
    <t>月计划电量
（万kWh）</t>
  </si>
  <si>
    <t>月完成率
（%）</t>
  </si>
  <si>
    <t>月度偏差率
（正值为超发，负值为欠发）%</t>
  </si>
  <si>
    <t>年计划上网电量
（万kWh）</t>
  </si>
  <si>
    <t>年累计
上网电量
(万kWh）</t>
  </si>
  <si>
    <t>年完成率
（%）</t>
  </si>
  <si>
    <t>发电设备
故障损失电量
（万kWh）</t>
  </si>
  <si>
    <t>发电设备
检修损失电量（万kWh）</t>
  </si>
  <si>
    <t>输变电
设备故障损失电量
（万kWh</t>
  </si>
  <si>
    <t>输变电设备检修维护损失电量
（万kWh）</t>
  </si>
  <si>
    <t>电网受累
损失电量
（万kWh）</t>
  </si>
  <si>
    <t>自然灾害
损失电量
（万kWh）</t>
  </si>
  <si>
    <t>晟鑫光伏2024年03月电站报表</t>
  </si>
  <si>
    <t>阵雨转晴</t>
  </si>
  <si>
    <t>净潭鑫能2024年03月电站报表</t>
  </si>
  <si>
    <t>时间</t>
  </si>
  <si>
    <t>火石光储2024年03月电站报表</t>
  </si>
  <si>
    <r>
      <rPr>
        <b/>
        <sz val="10"/>
        <color rgb="FF000000"/>
        <rFont val="宋体"/>
        <charset val="134"/>
      </rPr>
      <t>时间</t>
    </r>
  </si>
  <si>
    <r>
      <rPr>
        <b/>
        <sz val="10"/>
        <color rgb="FF000000"/>
        <rFont val="宋体"/>
        <charset val="134"/>
      </rPr>
      <t>故障损失电量（万kWh）</t>
    </r>
  </si>
  <si>
    <r>
      <rPr>
        <b/>
        <sz val="10"/>
        <color rgb="FF000000"/>
        <rFont val="宋体"/>
        <charset val="134"/>
      </rPr>
      <t>检修损失（万kWh）</t>
    </r>
  </si>
  <si>
    <r>
      <rPr>
        <b/>
        <sz val="10"/>
        <color rgb="FF000000"/>
        <rFont val="宋体"/>
        <charset val="134"/>
      </rPr>
      <t>输变电故障损失电量（万kWh</t>
    </r>
  </si>
  <si>
    <r>
      <rPr>
        <b/>
        <sz val="10"/>
        <color rgb="FF000000"/>
        <rFont val="宋体"/>
        <charset val="134"/>
      </rPr>
      <t>输变电检修损失电量（万kWh）</t>
    </r>
  </si>
  <si>
    <r>
      <rPr>
        <b/>
        <sz val="10"/>
        <color rgb="FF000000"/>
        <rFont val="宋体"/>
        <charset val="134"/>
      </rPr>
      <t>电网故障损失电量（万kWh）</t>
    </r>
  </si>
  <si>
    <r>
      <rPr>
        <sz val="12"/>
        <color rgb="FF000000"/>
        <rFont val="宋体"/>
        <charset val="134"/>
      </rPr>
      <t>EPC</t>
    </r>
  </si>
  <si>
    <r>
      <rPr>
        <sz val="11"/>
        <color rgb="FF000000"/>
        <rFont val="宋体"/>
        <charset val="134"/>
      </rPr>
      <t>阴</t>
    </r>
  </si>
  <si>
    <r>
      <rPr>
        <sz val="11"/>
        <color rgb="FF000000"/>
        <rFont val="宋体"/>
        <charset val="134"/>
      </rPr>
      <t>/</t>
    </r>
  </si>
  <si>
    <r>
      <rPr>
        <sz val="11"/>
        <color rgb="FF000000"/>
        <rFont val="宋体"/>
        <charset val="134"/>
      </rPr>
      <t>中雨</t>
    </r>
  </si>
  <si>
    <r>
      <rPr>
        <sz val="11"/>
        <color rgb="FF000000"/>
        <rFont val="宋体"/>
        <charset val="134"/>
      </rPr>
      <t>雨转多云</t>
    </r>
  </si>
  <si>
    <r>
      <rPr>
        <sz val="11"/>
        <color rgb="FF000000"/>
        <rFont val="宋体"/>
        <charset val="134"/>
      </rPr>
      <t>阴转雨</t>
    </r>
  </si>
  <si>
    <t>小雨转晴</t>
  </si>
  <si>
    <t>阴转雨</t>
  </si>
  <si>
    <t>安锐光伏电站报表（数据填报方式与EAM一致）</t>
  </si>
  <si>
    <t>中雨转阴</t>
  </si>
  <si>
    <t>晴转雨</t>
  </si>
  <si>
    <r>
      <rPr>
        <b/>
        <sz val="13"/>
        <color rgb="FF000000"/>
        <rFont val="宋体"/>
        <charset val="134"/>
      </rPr>
      <t>发电事业部2024年04月01日电站报表</t>
    </r>
  </si>
  <si>
    <r>
      <rPr>
        <b/>
        <sz val="13"/>
        <color rgb="FF000000"/>
        <rFont val="宋体"/>
        <charset val="134"/>
      </rPr>
      <t>发电事业部2024年04月02日电站报表</t>
    </r>
  </si>
  <si>
    <r>
      <rPr>
        <sz val="9"/>
        <color rgb="FF000000"/>
        <rFont val="宋体"/>
        <charset val="134"/>
      </rPr>
      <t>阵雨</t>
    </r>
  </si>
  <si>
    <r>
      <rPr>
        <b/>
        <sz val="13"/>
        <color rgb="FF000000"/>
        <rFont val="宋体"/>
        <charset val="134"/>
      </rPr>
      <t>发电事业部2024年04月03日电站报表</t>
    </r>
  </si>
  <si>
    <r>
      <rPr>
        <b/>
        <sz val="13"/>
        <color rgb="FF000000"/>
        <rFont val="宋体"/>
        <charset val="134"/>
      </rPr>
      <t>发电事业部2024年04月04日电站报表</t>
    </r>
  </si>
  <si>
    <r>
      <rPr>
        <b/>
        <sz val="13"/>
        <color rgb="FF000000"/>
        <rFont val="宋体"/>
        <charset val="134"/>
      </rPr>
      <t>发电事业部2024年04月05日电站报表</t>
    </r>
  </si>
  <si>
    <r>
      <rPr>
        <sz val="9"/>
        <color rgb="FF000000"/>
        <rFont val="宋体"/>
        <charset val="134"/>
      </rPr>
      <t>晴转小雨</t>
    </r>
  </si>
  <si>
    <r>
      <rPr>
        <b/>
        <sz val="9"/>
        <color rgb="FF000000"/>
        <rFont val="宋体"/>
        <charset val="134"/>
        <scheme val="minor"/>
      </rPr>
      <t>天津武清白古屯风电场</t>
    </r>
  </si>
  <si>
    <r>
      <rPr>
        <b/>
        <sz val="13"/>
        <color rgb="FF000000"/>
        <rFont val="宋体"/>
        <charset val="134"/>
      </rPr>
      <t>发电事业部2024年04月06日电站报表</t>
    </r>
  </si>
  <si>
    <r>
      <rPr>
        <b/>
        <sz val="13"/>
        <color rgb="FF000000"/>
        <rFont val="宋体"/>
        <charset val="134"/>
      </rPr>
      <t>发电事业部2024年04月07日电站报表</t>
    </r>
  </si>
  <si>
    <r>
      <rPr>
        <b/>
        <sz val="13"/>
        <color rgb="FF000000"/>
        <rFont val="宋体"/>
        <charset val="134"/>
      </rPr>
      <t>发电事业部2024年04月08日电站报表</t>
    </r>
  </si>
  <si>
    <r>
      <rPr>
        <b/>
        <sz val="13"/>
        <color rgb="FF000000"/>
        <rFont val="宋体"/>
        <charset val="134"/>
      </rPr>
      <t>发电事业部2024年04月09日电站报表</t>
    </r>
  </si>
  <si>
    <r>
      <rPr>
        <b/>
        <sz val="9"/>
        <color rgb="FF000000"/>
        <rFont val="宋体"/>
        <charset val="134"/>
        <scheme val="minor"/>
      </rPr>
      <t>佳阳光储电站</t>
    </r>
  </si>
  <si>
    <r>
      <rPr>
        <sz val="10"/>
        <color rgb="FF000000"/>
        <rFont val="Microsoft YaHei"/>
        <charset val="134"/>
      </rPr>
      <t>多云转晴</t>
    </r>
  </si>
  <si>
    <r>
      <rPr>
        <b/>
        <sz val="13"/>
        <color rgb="FF000000"/>
        <rFont val="宋体"/>
        <charset val="134"/>
      </rPr>
      <t>发电事业部2024年04月10日电站报表</t>
    </r>
  </si>
  <si>
    <r>
      <rPr>
        <sz val="10"/>
        <color rgb="FF000000"/>
        <rFont val="宋体"/>
        <charset val="134"/>
      </rPr>
      <t>多云</t>
    </r>
  </si>
  <si>
    <r>
      <rPr>
        <sz val="10"/>
        <color rgb="FF000000"/>
        <rFont val="Microsoft YaHei"/>
        <charset val="134"/>
      </rPr>
      <t>晴转多云</t>
    </r>
  </si>
  <si>
    <r>
      <rPr>
        <b/>
        <sz val="13"/>
        <color rgb="FF000000"/>
        <rFont val="宋体"/>
        <charset val="134"/>
      </rPr>
      <t>发电事业部2024年04月11日电站报表</t>
    </r>
  </si>
  <si>
    <r>
      <rPr>
        <b/>
        <sz val="13"/>
        <color rgb="FF000000"/>
        <rFont val="宋体"/>
        <charset val="134"/>
      </rPr>
      <t>发电事业部2024年04月12日电站报表</t>
    </r>
  </si>
  <si>
    <r>
      <rPr>
        <sz val="12"/>
        <color rgb="FF000000"/>
        <rFont val="等线"/>
        <charset val="134"/>
      </rPr>
      <t>扬沙</t>
    </r>
  </si>
  <si>
    <r>
      <rPr>
        <b/>
        <sz val="13"/>
        <color rgb="FF000000"/>
        <rFont val="宋体"/>
        <charset val="134"/>
      </rPr>
      <t>发电事业部2024年04月13日电站报表</t>
    </r>
  </si>
  <si>
    <r>
      <rPr>
        <sz val="9"/>
        <color rgb="FF000000"/>
        <rFont val="宋体"/>
        <charset val="134"/>
      </rPr>
      <t>沙尘</t>
    </r>
  </si>
  <si>
    <r>
      <rPr>
        <sz val="10"/>
        <color rgb="FF000000"/>
        <rFont val="宋体"/>
        <charset val="134"/>
      </rPr>
      <t>阴转雨</t>
    </r>
  </si>
  <si>
    <r>
      <rPr>
        <b/>
        <sz val="13"/>
        <color rgb="FF000000"/>
        <rFont val="宋体"/>
        <charset val="134"/>
      </rPr>
      <t>发电事业部2024年04月14日电站报表</t>
    </r>
  </si>
  <si>
    <r>
      <rPr>
        <sz val="9"/>
        <color rgb="FF000000"/>
        <rFont val="宋体"/>
        <charset val="134"/>
      </rPr>
      <t>雷阵雨</t>
    </r>
  </si>
  <si>
    <r>
      <rPr>
        <sz val="9"/>
        <color rgb="FF000000"/>
        <rFont val="宋体"/>
        <charset val="134"/>
      </rPr>
      <t>浮尘</t>
    </r>
  </si>
  <si>
    <r>
      <rPr>
        <b/>
        <sz val="13"/>
        <color rgb="FF000000"/>
        <rFont val="宋体"/>
        <charset val="134"/>
      </rPr>
      <t>发电事业部2024年04月15日电站报表</t>
    </r>
  </si>
  <si>
    <r>
      <rPr>
        <b/>
        <sz val="13"/>
        <color rgb="FF000000"/>
        <rFont val="宋体"/>
        <charset val="134"/>
      </rPr>
      <t>发电事业部2024年04月16日电站报表</t>
    </r>
  </si>
  <si>
    <r>
      <rPr>
        <sz val="10"/>
        <color rgb="FF000000"/>
        <rFont val="Microsoft YaHei"/>
        <charset val="134"/>
      </rPr>
      <t>雨</t>
    </r>
  </si>
  <si>
    <r>
      <rPr>
        <b/>
        <sz val="13"/>
        <color rgb="FF000000"/>
        <rFont val="宋体"/>
        <charset val="134"/>
      </rPr>
      <t>发电事业部2024年04月17日电站报表</t>
    </r>
  </si>
  <si>
    <r>
      <rPr>
        <sz val="10"/>
        <color rgb="FF000000"/>
        <rFont val="宋体"/>
        <charset val="134"/>
        <scheme val="minor"/>
      </rPr>
      <t>多云转小雨</t>
    </r>
  </si>
  <si>
    <r>
      <rPr>
        <b/>
        <sz val="13"/>
        <color rgb="FF000000"/>
        <rFont val="宋体"/>
        <charset val="134"/>
      </rPr>
      <t>发电事业部2024年04月18日电站报表</t>
    </r>
  </si>
  <si>
    <r>
      <rPr>
        <b/>
        <sz val="13"/>
        <color rgb="FF000000"/>
        <rFont val="宋体"/>
        <charset val="134"/>
      </rPr>
      <t>发电事业部2024年04月19日电站报表</t>
    </r>
  </si>
  <si>
    <r>
      <rPr>
        <sz val="10"/>
        <color rgb="FF000000"/>
        <rFont val="宋体"/>
        <charset val="134"/>
      </rPr>
      <t>小雨</t>
    </r>
  </si>
  <si>
    <r>
      <rPr>
        <sz val="10"/>
        <color rgb="FF000000"/>
        <rFont val="Microsoft YaHei"/>
        <charset val="134"/>
      </rPr>
      <t>佳阳光储电站</t>
    </r>
  </si>
  <si>
    <r>
      <rPr>
        <sz val="10"/>
        <color rgb="FF000000"/>
        <rFont val="宋体"/>
        <charset val="134"/>
        <scheme val="minor"/>
      </rPr>
      <t>雨</t>
    </r>
  </si>
  <si>
    <r>
      <rPr>
        <b/>
        <sz val="13"/>
        <color rgb="FF000000"/>
        <rFont val="宋体"/>
        <charset val="134"/>
      </rPr>
      <t>发电事业部2024年04月20日电站报表</t>
    </r>
  </si>
  <si>
    <r>
      <rPr>
        <b/>
        <sz val="13"/>
        <color rgb="FF000000"/>
        <rFont val="宋体"/>
        <charset val="134"/>
      </rPr>
      <t>发电事业部2024年04月21日电站报表</t>
    </r>
  </si>
  <si>
    <t>扬尘转晴</t>
  </si>
  <si>
    <t>中雨转多云</t>
  </si>
  <si>
    <t>扬沙</t>
  </si>
  <si>
    <r>
      <rPr>
        <sz val="12"/>
        <color rgb="FF000000"/>
        <rFont val="等线"/>
        <charset val="134"/>
      </rPr>
      <t>晴转阴</t>
    </r>
  </si>
  <si>
    <t>多云转阵雨</t>
  </si>
  <si>
    <t>雷雨</t>
  </si>
  <si>
    <r>
      <rPr>
        <sz val="10"/>
        <color rgb="FF000000"/>
        <rFont val="Microsoft YaHei"/>
        <charset val="134"/>
      </rPr>
      <t>多云转阵雨</t>
    </r>
  </si>
  <si>
    <t>发电事业部2024年04月30日电站报表</t>
  </si>
  <si>
    <t>小雨转多云</t>
  </si>
  <si>
    <t>多云转大雨</t>
  </si>
  <si>
    <t>雨转阴</t>
  </si>
  <si>
    <t>发电事业部2024年05月01日电站报表</t>
  </si>
  <si>
    <t>发电事业部2024年05月02日电站报表</t>
  </si>
  <si>
    <t>选择日期</t>
  </si>
  <si>
    <t>发电运营事业部5月2日BOO电站电量数据报表</t>
  </si>
  <si>
    <t>季度累计</t>
  </si>
  <si>
    <t>电站名称</t>
  </si>
  <si>
    <t>日辐照量（kWh/m2）风速（m/s）</t>
  </si>
  <si>
    <t>月累计电量（万kWh）</t>
  </si>
  <si>
    <t>月度偏差电量（万kWh）</t>
  </si>
  <si>
    <t>月度偏差率（%）</t>
  </si>
  <si>
    <t>季度累计电量（万kWh）</t>
  </si>
  <si>
    <t>季度计划电量（万kWh）</t>
  </si>
  <si>
    <t>季度偏差电量（万kWh）</t>
  </si>
  <si>
    <t>季度完成率（%）</t>
  </si>
  <si>
    <t>季度偏差率（%）</t>
  </si>
  <si>
    <t>年累计上网电量（万kWh）</t>
  </si>
  <si>
    <t>年度偏差电量（万kWh）</t>
  </si>
  <si>
    <t>年度偏差率（%）</t>
  </si>
  <si>
    <t>备注（TOP3偏差原因）</t>
  </si>
  <si>
    <t>4月</t>
  </si>
  <si>
    <t>5月</t>
  </si>
  <si>
    <t>BO01</t>
  </si>
  <si>
    <t>阳泉特新</t>
  </si>
  <si>
    <t xml:space="preserve">TOP1:景峡思甜东：月度负偏差220.47万kWh，偏差率-4.98%，主要为风资源未达预期。
TOP2:中闽大石头：月度负偏差184.66万kWh，偏差率-3.15%，主要为风资源未达预期。
TOP3:嘉裕大石头：月度负偏差144.81万kWh，偏差率-4.02%，主要为沙尘暴天气42台(11台故障长停)烟雾传感器动作风机环网柜跳闸导致受累损失80万kWh。
</t>
  </si>
  <si>
    <t>BO02</t>
  </si>
  <si>
    <t>芮城晖源</t>
  </si>
  <si>
    <t>BO03</t>
  </si>
  <si>
    <t>新泰四槐</t>
  </si>
  <si>
    <t>BO04</t>
  </si>
  <si>
    <t>崇仁华风</t>
  </si>
  <si>
    <t>BO05</t>
  </si>
  <si>
    <t>王浩屯浩风</t>
  </si>
  <si>
    <t>BO06</t>
  </si>
  <si>
    <t>云县干龙潭</t>
  </si>
  <si>
    <t>BO07</t>
  </si>
  <si>
    <t>敦煌星光</t>
  </si>
  <si>
    <t>BO08</t>
  </si>
  <si>
    <t>盱眙官滩</t>
  </si>
  <si>
    <t>BO09</t>
  </si>
  <si>
    <t>鹤庆子牙关</t>
  </si>
  <si>
    <t>BO10</t>
  </si>
  <si>
    <t>穆店恒泰</t>
  </si>
  <si>
    <t>BO11</t>
  </si>
  <si>
    <t>武威武晟</t>
  </si>
  <si>
    <t>BO12</t>
  </si>
  <si>
    <t>敦煌星奥</t>
  </si>
  <si>
    <t>存量项目小计</t>
  </si>
  <si>
    <t>BO13</t>
  </si>
  <si>
    <t>舞阳军红</t>
  </si>
  <si>
    <t>BO14</t>
  </si>
  <si>
    <t>永城一期</t>
  </si>
  <si>
    <t>BO15</t>
  </si>
  <si>
    <t>永城二期</t>
  </si>
  <si>
    <t>BO16</t>
  </si>
  <si>
    <t>遂川风电</t>
  </si>
  <si>
    <t>BO17</t>
  </si>
  <si>
    <t>泗县风电</t>
  </si>
  <si>
    <t>BO18</t>
  </si>
  <si>
    <t>坛勒风电</t>
  </si>
  <si>
    <t>BO19</t>
  </si>
  <si>
    <t>武威二期</t>
  </si>
  <si>
    <t>增量项目小计</t>
  </si>
  <si>
    <t>南方资产运营中心小计</t>
  </si>
  <si>
    <t>BO20</t>
  </si>
  <si>
    <t>固阳桑欧风电</t>
  </si>
  <si>
    <t>BO21</t>
  </si>
  <si>
    <t>固阳桑欧光伏</t>
  </si>
  <si>
    <t>BO22</t>
  </si>
  <si>
    <t>石拐光羿青阳</t>
  </si>
  <si>
    <t>BO23</t>
  </si>
  <si>
    <t>奈曼旗汇特</t>
  </si>
  <si>
    <t>BO24</t>
  </si>
  <si>
    <t>特电乌宁巴</t>
  </si>
  <si>
    <t>BO25</t>
  </si>
  <si>
    <t>风盛古日班</t>
  </si>
  <si>
    <t>BO26</t>
  </si>
  <si>
    <t>新园古日班</t>
  </si>
  <si>
    <t>BO27</t>
  </si>
  <si>
    <t>丰宁砬子山</t>
  </si>
  <si>
    <t>BO28</t>
  </si>
  <si>
    <t>西丰福合</t>
  </si>
  <si>
    <t>BO29</t>
  </si>
  <si>
    <t>土右光炽将军尧</t>
  </si>
  <si>
    <t>BO30</t>
  </si>
  <si>
    <t>武清白古屯</t>
  </si>
  <si>
    <t>BO31</t>
  </si>
  <si>
    <t>武清二期</t>
  </si>
  <si>
    <t>BO32</t>
  </si>
  <si>
    <t>新隆光伏</t>
  </si>
  <si>
    <t>BO33</t>
  </si>
  <si>
    <t>上谷光伏</t>
  </si>
  <si>
    <t>北方资产运营中心小计</t>
  </si>
  <si>
    <t>BO34</t>
  </si>
  <si>
    <t>雅满苏</t>
  </si>
  <si>
    <t>BO35</t>
  </si>
  <si>
    <t>景峡思甜东</t>
  </si>
  <si>
    <t>BO36</t>
  </si>
  <si>
    <t>中闽大石头</t>
  </si>
  <si>
    <t>BO37</t>
  </si>
  <si>
    <t>嘉裕大石头</t>
  </si>
  <si>
    <t>BO38</t>
  </si>
  <si>
    <t>晶能布尔津</t>
  </si>
  <si>
    <t>BO39</t>
  </si>
  <si>
    <t>汇能老君庙</t>
  </si>
  <si>
    <t>BO40</t>
  </si>
  <si>
    <t>哈密振超</t>
  </si>
  <si>
    <t>BO41</t>
  </si>
  <si>
    <t>新特森泽</t>
  </si>
  <si>
    <t>BO42</t>
  </si>
  <si>
    <t>新尚莎车</t>
  </si>
  <si>
    <t>BO43</t>
  </si>
  <si>
    <t>柯特柯坪</t>
  </si>
  <si>
    <t>BO44</t>
  </si>
  <si>
    <t>卓尚若羌</t>
  </si>
  <si>
    <t>西北资产运营中心小计</t>
  </si>
  <si>
    <t>BOO存量电站</t>
  </si>
  <si>
    <t>BOO增量电站</t>
  </si>
  <si>
    <t>BOO合计</t>
  </si>
  <si>
    <t>发电运营事业部5月2日晨会BT电站报表</t>
  </si>
  <si>
    <t>BT01</t>
  </si>
  <si>
    <t>闻喜昙泉</t>
  </si>
  <si>
    <t>BT02</t>
  </si>
  <si>
    <t>云县干龙潭二期</t>
  </si>
  <si>
    <t>BT03</t>
  </si>
  <si>
    <t>吴起华光</t>
  </si>
  <si>
    <t>BT04</t>
  </si>
  <si>
    <t>行唐郜河</t>
  </si>
  <si>
    <t>BT合计</t>
  </si>
  <si>
    <t>WB01</t>
  </si>
  <si>
    <t>巴基斯坦电站</t>
  </si>
  <si>
    <t>WB02</t>
  </si>
  <si>
    <t>长治绿曦</t>
  </si>
  <si>
    <t>WB03</t>
  </si>
  <si>
    <t>武穴佳阳</t>
  </si>
  <si>
    <t>WB04</t>
  </si>
  <si>
    <t>佛子山火石光储</t>
  </si>
  <si>
    <t>WB05</t>
  </si>
  <si>
    <t>佛子山火石光储风电</t>
  </si>
  <si>
    <t>WB06</t>
  </si>
  <si>
    <t>净谭鑫能光伏</t>
  </si>
  <si>
    <t>WB07</t>
  </si>
  <si>
    <t>净谭鑫能风电</t>
  </si>
  <si>
    <t>WB08</t>
  </si>
  <si>
    <t>潜江安锐</t>
  </si>
  <si>
    <t>WB09</t>
  </si>
  <si>
    <t>公安晟鑫</t>
  </si>
  <si>
    <t>WB10</t>
  </si>
  <si>
    <t>石首永福</t>
  </si>
  <si>
    <t>EPC合计</t>
  </si>
  <si>
    <t>起始日期</t>
  </si>
  <si>
    <t>结束日期</t>
  </si>
  <si>
    <t>天</t>
  </si>
  <si>
    <t>起始月份</t>
  </si>
  <si>
    <t>结束月份</t>
  </si>
  <si>
    <t>月数</t>
  </si>
  <si>
    <t>计划并网容量（MW）</t>
  </si>
  <si>
    <t>辐照量（kWh/m2）/风速（m/s）</t>
  </si>
  <si>
    <t>理论发电量（万kWh）</t>
  </si>
  <si>
    <t>实际发电量（万kWh）</t>
  </si>
  <si>
    <t>上网电量（万kWh）</t>
  </si>
  <si>
    <t>年度计划电量</t>
  </si>
  <si>
    <t>年度电量完成率</t>
  </si>
  <si>
    <t>与计划偏差电量</t>
  </si>
  <si>
    <t>限电量（万kWh）</t>
  </si>
  <si>
    <t>限电率（%）</t>
  </si>
  <si>
    <t>检修损失（机组检修+输变电检修）</t>
  </si>
  <si>
    <t>故障损失电量（机组故障+输变电故障）</t>
  </si>
  <si>
    <t>发电设备检修损失</t>
  </si>
  <si>
    <t>发电设备故障损失</t>
  </si>
  <si>
    <t>受累损失</t>
  </si>
  <si>
    <t>故障损失率</t>
  </si>
  <si>
    <t>24年故障损失率基线值</t>
  </si>
  <si>
    <t>检修损失率</t>
  </si>
  <si>
    <t>24年检修损失率基线值</t>
  </si>
  <si>
    <t>非限电损失率</t>
  </si>
  <si>
    <t>时间进度比</t>
  </si>
  <si>
    <t>BT05</t>
  </si>
  <si>
    <t>巴基斯坦光伏</t>
  </si>
  <si>
    <r>
      <rPr>
        <b/>
        <sz val="16"/>
        <color theme="1"/>
        <rFont val="Microsoft YaHei"/>
        <charset val="134"/>
      </rPr>
      <t xml:space="preserve">                                                                        2024年BOO项目上网电量计划指标                       </t>
    </r>
    <r>
      <rPr>
        <b/>
        <sz val="12"/>
        <color theme="1"/>
        <rFont val="Microsoft YaHei"/>
        <charset val="134"/>
      </rPr>
      <t>单位：万kWh</t>
    </r>
  </si>
  <si>
    <t>区域</t>
  </si>
  <si>
    <t>项目名称</t>
  </si>
  <si>
    <t>类型</t>
  </si>
  <si>
    <t>年计划（万度）</t>
  </si>
  <si>
    <t>一季度</t>
  </si>
  <si>
    <t>二季度</t>
  </si>
  <si>
    <t>三季度</t>
  </si>
  <si>
    <t>四季度</t>
  </si>
  <si>
    <t>大区滚动后年度指标</t>
  </si>
  <si>
    <t>南方资产运营中心</t>
  </si>
  <si>
    <t>小计</t>
  </si>
  <si>
    <t>北方资产运营中心</t>
  </si>
  <si>
    <t>西北资产运营中心</t>
  </si>
  <si>
    <t>合计</t>
  </si>
  <si>
    <r>
      <rPr>
        <b/>
        <sz val="16"/>
        <rFont val="Microsoft YaHei"/>
        <charset val="134"/>
      </rPr>
      <t xml:space="preserve">                                                                           2024年BT项目上网电量计划指标                   </t>
    </r>
    <r>
      <rPr>
        <b/>
        <sz val="12"/>
        <rFont val="Microsoft YaHei"/>
        <charset val="134"/>
      </rPr>
      <t>      单位：万kWh</t>
    </r>
  </si>
  <si>
    <t>规模（MW）</t>
  </si>
  <si>
    <t>1月</t>
  </si>
  <si>
    <t>2月</t>
  </si>
  <si>
    <t>3月</t>
  </si>
  <si>
    <t>6月</t>
  </si>
  <si>
    <t>7月</t>
  </si>
  <si>
    <t>8月</t>
  </si>
  <si>
    <t>9月</t>
  </si>
  <si>
    <t>10月</t>
  </si>
  <si>
    <t>11月</t>
  </si>
  <si>
    <t>12月</t>
  </si>
  <si>
    <r>
      <rPr>
        <b/>
        <sz val="16"/>
        <rFont val="Microsoft YaHei"/>
        <charset val="134"/>
      </rPr>
      <t xml:space="preserve">                                                                               2024年EPC项目上网电量计划指标                  </t>
    </r>
    <r>
      <rPr>
        <b/>
        <sz val="12"/>
        <rFont val="Microsoft YaHei"/>
        <charset val="134"/>
      </rPr>
      <t>       单位：万kWh</t>
    </r>
  </si>
  <si>
    <t>佛子山火石光储光</t>
  </si>
  <si>
    <t>佛子山火石光储风</t>
  </si>
  <si>
    <t>君盛托里</t>
  </si>
  <si>
    <t>月</t>
  </si>
  <si>
    <t>舞阳风电</t>
  </si>
  <si>
    <t>武清一期</t>
  </si>
  <si>
    <t>武穴渔光储电站</t>
  </si>
  <si>
    <t>闻喜电站</t>
  </si>
  <si>
    <t>敦煌100</t>
  </si>
  <si>
    <t>2024年BOO项目事业部级电量计划指标</t>
  </si>
  <si>
    <t>编号</t>
  </si>
  <si>
    <t>事业部</t>
  </si>
  <si>
    <t>发电大区</t>
  </si>
  <si>
    <t>省份</t>
  </si>
  <si>
    <t>风电/光伏</t>
  </si>
  <si>
    <t>容量</t>
  </si>
  <si>
    <t>事业部级指标（万kWh）-滚动</t>
  </si>
  <si>
    <t>事业部级指标（万kWh）-年初</t>
  </si>
  <si>
    <t>存量</t>
  </si>
  <si>
    <t>集成</t>
  </si>
  <si>
    <t>南方</t>
  </si>
  <si>
    <t>山西</t>
  </si>
  <si>
    <t>山东</t>
  </si>
  <si>
    <t>风能</t>
  </si>
  <si>
    <t>江西</t>
  </si>
  <si>
    <t>风光</t>
  </si>
  <si>
    <t>云南</t>
  </si>
  <si>
    <t>甘肃</t>
  </si>
  <si>
    <t>江苏</t>
  </si>
  <si>
    <t>河南</t>
  </si>
  <si>
    <t>南方大区小计</t>
  </si>
  <si>
    <t>北方</t>
  </si>
  <si>
    <t>内蒙</t>
  </si>
  <si>
    <t>检修计划调整</t>
  </si>
  <si>
    <t>河北</t>
  </si>
  <si>
    <t>辽宁</t>
  </si>
  <si>
    <t>北方大区小计</t>
  </si>
  <si>
    <t>西北</t>
  </si>
  <si>
    <t>新疆</t>
  </si>
  <si>
    <t>限电率比预期提升了40%</t>
  </si>
  <si>
    <t>5月检修计划取消</t>
  </si>
  <si>
    <t>西北大区小计</t>
  </si>
  <si>
    <t>B034</t>
  </si>
  <si>
    <t>陕西</t>
  </si>
  <si>
    <t>西安北郊分布式</t>
  </si>
  <si>
    <t>B035</t>
  </si>
  <si>
    <t>西科二期分布式</t>
  </si>
  <si>
    <t>增量</t>
  </si>
  <si>
    <t>B036</t>
  </si>
  <si>
    <t>B037</t>
  </si>
  <si>
    <t>B038</t>
  </si>
  <si>
    <t>B039</t>
  </si>
  <si>
    <t>B040</t>
  </si>
  <si>
    <t>安徽</t>
  </si>
  <si>
    <t>B041</t>
  </si>
  <si>
    <t>广西</t>
  </si>
  <si>
    <t>B042</t>
  </si>
  <si>
    <t>B043</t>
  </si>
  <si>
    <t>天津</t>
  </si>
  <si>
    <t>B044</t>
  </si>
  <si>
    <t>B045</t>
  </si>
  <si>
    <t>B046</t>
  </si>
  <si>
    <t>BOO项目合计</t>
  </si>
  <si>
    <t>至</t>
  </si>
  <si>
    <t>单独</t>
  </si>
  <si>
    <t>计划电量（万kWh）</t>
  </si>
  <si>
    <t>计划完成率（%）</t>
  </si>
  <si>
    <t>综合厂用电量</t>
  </si>
  <si>
    <t>等效小时数</t>
  </si>
  <si>
    <t>应发电量（万kWh）</t>
  </si>
  <si>
    <t>偏差电量（万kWh）</t>
  </si>
  <si>
    <t>月度偏差率</t>
  </si>
  <si>
    <t>风电机组检修损失</t>
  </si>
  <si>
    <t>风电机组故障损失</t>
  </si>
  <si>
    <t>综合厂用电率</t>
  </si>
  <si>
    <t>阳泉光伏</t>
  </si>
  <si>
    <t>芮城电站</t>
  </si>
  <si>
    <t>新泰电站</t>
  </si>
  <si>
    <t>崇仁华风风电</t>
  </si>
  <si>
    <t>王皓屯风电</t>
  </si>
  <si>
    <t>云县电站</t>
  </si>
  <si>
    <t>特变星光光伏电站</t>
  </si>
  <si>
    <t>敦煌电站</t>
  </si>
  <si>
    <t>盱眙风电场</t>
  </si>
  <si>
    <t>鹤庆电站</t>
  </si>
  <si>
    <t>穆店风电场</t>
  </si>
  <si>
    <t>武威电站</t>
  </si>
  <si>
    <t>固阳风电</t>
  </si>
  <si>
    <t>固阳光伏</t>
  </si>
  <si>
    <t>石拐电站</t>
  </si>
  <si>
    <t>奈曼旗光伏</t>
  </si>
  <si>
    <t>特电乌宁巴风电</t>
  </si>
  <si>
    <t>风盛古日班风电</t>
  </si>
  <si>
    <t>新园古日班风电</t>
  </si>
  <si>
    <t>新隆砬子山风电场</t>
  </si>
  <si>
    <t>光炽将军尧光储电站</t>
  </si>
  <si>
    <t>雅满苏光伏</t>
  </si>
  <si>
    <t>景峡风电</t>
  </si>
  <si>
    <t>中闽木垒大石头</t>
  </si>
  <si>
    <t>嘉裕木垒大石头</t>
  </si>
  <si>
    <t>晶能布尔津风电</t>
  </si>
  <si>
    <t>汇能老君庙风电</t>
  </si>
  <si>
    <t>骆驼圈子</t>
  </si>
  <si>
    <t>110千伏新特森泽风电一场</t>
  </si>
  <si>
    <t>新尚能源莎车 100 兆瓦光伏并网发电和储能设施项目</t>
  </si>
  <si>
    <t>柯特新能源柯坪县 100 兆瓦光伏及储能发电项目</t>
  </si>
  <si>
    <t>若羌项目</t>
  </si>
  <si>
    <t>托里风电项目</t>
  </si>
  <si>
    <t>吴起电站</t>
  </si>
  <si>
    <t>行唐电站</t>
  </si>
  <si>
    <t>灿烂风电场</t>
  </si>
  <si>
    <t>龙治河风电场</t>
  </si>
  <si>
    <t>护城风力发电场</t>
  </si>
  <si>
    <t>鹿邑博德风电场</t>
  </si>
  <si>
    <t>鹿邑驰骋风电场</t>
  </si>
  <si>
    <t>长治电站</t>
  </si>
  <si>
    <t>110kV火石光储电站</t>
  </si>
  <si>
    <t>佛子山电站</t>
  </si>
  <si>
    <t>净谭电站</t>
  </si>
  <si>
    <t>净谭风电</t>
  </si>
  <si>
    <t>WB11</t>
  </si>
  <si>
    <t>潜江电站</t>
  </si>
  <si>
    <t>WB12</t>
  </si>
  <si>
    <t>WB13</t>
  </si>
  <si>
    <t>永福光伏电站</t>
  </si>
  <si>
    <t>上网电量页</t>
  </si>
  <si>
    <t>故障页</t>
  </si>
  <si>
    <t>限电页</t>
  </si>
  <si>
    <t>双细则页</t>
  </si>
  <si>
    <t>预估</t>
  </si>
  <si>
    <t>实际预估</t>
  </si>
  <si>
    <t>计划预估</t>
  </si>
  <si>
    <t>1-9月计划电量（万kWh）</t>
  </si>
  <si>
    <t>1-9月预估上网电量</t>
  </si>
  <si>
    <t>1-9月计划完成率</t>
  </si>
  <si>
    <t>1-8月等效小时数同区域排名</t>
  </si>
  <si>
    <t>截止9月13日上网电量（万kWh）</t>
  </si>
  <si>
    <t>9月上网电量（万kWh）</t>
  </si>
  <si>
    <t>9月14日至9月30日预估上网电量</t>
  </si>
  <si>
    <t>9月计划电量（万kWh）</t>
  </si>
  <si>
    <t>截至9月13日理论发电量（万kWh）</t>
  </si>
  <si>
    <t>预计截至9月底理论发电量（万kWh）</t>
  </si>
  <si>
    <t>运维期故障损失（截至9.13剔除240后）</t>
  </si>
  <si>
    <t>运维期故障损失率</t>
  </si>
  <si>
    <t>总故障损失（不剔除）</t>
  </si>
  <si>
    <t>总故障损失率（不剔除）</t>
  </si>
  <si>
    <t>基线值</t>
  </si>
  <si>
    <t>截至9月13日实际发电量（万kWh）</t>
  </si>
  <si>
    <t>截至9月13日计划损失电量（万kWh）</t>
  </si>
  <si>
    <t>1-8月限电率同区域排名</t>
  </si>
  <si>
    <t>合计考核（万元）</t>
  </si>
  <si>
    <t>万元/千万千瓦时</t>
  </si>
  <si>
    <t>1-7月实际发电量（万kWh）</t>
  </si>
  <si>
    <t>2/8</t>
  </si>
  <si>
    <t>1/8</t>
  </si>
  <si>
    <t>2/7</t>
  </si>
  <si>
    <t>3/7</t>
  </si>
  <si>
    <t>2/4</t>
  </si>
  <si>
    <t>1/4</t>
  </si>
  <si>
    <t>1/3</t>
  </si>
  <si>
    <t>2/3</t>
  </si>
  <si>
    <t>1/5</t>
  </si>
  <si>
    <t>2/5</t>
  </si>
  <si>
    <t>盱眙风电</t>
  </si>
  <si>
    <t>武威光伏电站</t>
  </si>
  <si>
    <t>2/2</t>
  </si>
  <si>
    <t>1/7</t>
  </si>
  <si>
    <t>6/7</t>
  </si>
  <si>
    <t>1/9</t>
  </si>
  <si>
    <t>4/9</t>
  </si>
  <si>
    <t>3/5</t>
  </si>
  <si>
    <t>2/9</t>
  </si>
  <si>
    <t>3/9</t>
  </si>
  <si>
    <t>6/6</t>
  </si>
  <si>
    <t>2/6</t>
  </si>
  <si>
    <t>1/2</t>
  </si>
  <si>
    <t>1/6</t>
  </si>
  <si>
    <t>3/8</t>
  </si>
  <si>
    <t>4/5</t>
  </si>
  <si>
    <t>5/5</t>
  </si>
  <si>
    <t>3/3</t>
  </si>
  <si>
    <t>3/4</t>
  </si>
  <si>
    <t>新特森泽风电场</t>
  </si>
  <si>
    <t>莎车光伏电站</t>
  </si>
  <si>
    <t>柯坪光伏电站</t>
  </si>
  <si>
    <t>若羌风电场</t>
  </si>
  <si>
    <t>君盛托里风电场</t>
  </si>
  <si>
    <t>业主单位</t>
  </si>
  <si>
    <t>运维形式</t>
  </si>
  <si>
    <t>运维状态</t>
  </si>
  <si>
    <t>求和项:计划并网容量（MW）</t>
  </si>
  <si>
    <t>求和项:计划电量（万kWh）</t>
  </si>
  <si>
    <t>求和项:辐照量（kWh/m2）/风速（m/s）</t>
  </si>
  <si>
    <t>求和项:日理论发电量（万kWh）</t>
  </si>
  <si>
    <t>求和项:日实际发电量（万kWh）</t>
  </si>
  <si>
    <t>求和项:日上网电量（万kWh）</t>
  </si>
  <si>
    <t>求和项:日限电量（万kWh）</t>
  </si>
  <si>
    <t>求和项:日限电率（%）</t>
  </si>
  <si>
    <t>求和项:日检修损失（机组检修+输变电检修）</t>
  </si>
  <si>
    <t>求和项:日故障损失电量（机组故障+输变电故障）</t>
  </si>
  <si>
    <t>求和项:累计理论发电量（万kWh）</t>
  </si>
  <si>
    <t>求和项:累计实际发电量（万kWh）</t>
  </si>
  <si>
    <t>求和项:累计上网电量（万kWh）</t>
  </si>
  <si>
    <t>求和项:计划完成率（%）</t>
  </si>
  <si>
    <t>求和项:月偏差电量（万kWh）</t>
  </si>
  <si>
    <t>求和项:月度偏差率(%)</t>
  </si>
  <si>
    <t>求和项:季度累计电量（万kWh）</t>
  </si>
  <si>
    <t>求和项:季度计划电量（万kWh）</t>
  </si>
  <si>
    <t>求和项:季度完成率（%）</t>
  </si>
  <si>
    <t>求和项:季度偏差电量（万kWh）</t>
  </si>
  <si>
    <t>求和项:季度偏差率（%）</t>
  </si>
  <si>
    <t>求和项:年累计上网电量（万kWh）</t>
  </si>
  <si>
    <t>求和项:年计划上网电量（万kWh）</t>
  </si>
  <si>
    <t>求和项:年完成率（%）</t>
  </si>
  <si>
    <t>求和项:年度偏差电量（万kWh）</t>
  </si>
  <si>
    <t>求和项:年度偏差率（%）</t>
  </si>
  <si>
    <t>求和项:限电量（万kWh）</t>
  </si>
  <si>
    <t>求和项:限电率（%）</t>
  </si>
  <si>
    <t>求和项:检修损失（机组检修+输变电检修）</t>
  </si>
  <si>
    <t>求和项:故障损失电量（机组故障+输变电故障）</t>
  </si>
  <si>
    <t>求和项:故障损失率（%）</t>
  </si>
  <si>
    <t>求和项:风电机组检修损失</t>
  </si>
  <si>
    <t>求和项:风电机组故障损失</t>
  </si>
  <si>
    <t>求和项:输变电故障损失电量（万kWh</t>
  </si>
  <si>
    <t>求和项:输变电检修损失电量（万kWh）</t>
  </si>
  <si>
    <t>求和项:电网故障损失电量（万kWh）</t>
  </si>
  <si>
    <t>求和项:自然灾害损失电量（万kWh）</t>
  </si>
  <si>
    <t>BOO</t>
  </si>
  <si>
    <t>新增</t>
  </si>
  <si>
    <t>新增 汇总</t>
  </si>
  <si>
    <t>风电 汇总</t>
  </si>
  <si>
    <t>BOO 汇总</t>
  </si>
  <si>
    <t>北方 汇总</t>
  </si>
  <si>
    <t>存量 汇总</t>
  </si>
  <si>
    <t>光伏 汇总</t>
  </si>
  <si>
    <t>南方 汇总</t>
  </si>
  <si>
    <t>风光 汇总</t>
  </si>
  <si>
    <t>BT</t>
  </si>
  <si>
    <t>BT 汇总</t>
  </si>
  <si>
    <t>西北 汇总</t>
  </si>
  <si>
    <t>风能 汇总</t>
  </si>
  <si>
    <t>集成 汇总</t>
  </si>
  <si>
    <t>外部</t>
  </si>
  <si>
    <t>EPC</t>
  </si>
  <si>
    <t>EPC 汇总</t>
  </si>
  <si>
    <t>外部 汇总</t>
  </si>
  <si>
    <t>总计</t>
  </si>
  <si>
    <t>计算字段</t>
  </si>
  <si>
    <t>求解次序</t>
  </si>
  <si>
    <t>字段</t>
  </si>
  <si>
    <t>公式</t>
  </si>
  <si>
    <t>='日限电量（万kWh）'/'日理论发电量（万kWh）'</t>
  </si>
  <si>
    <t>='累计上网电量（万kWh）'/'计划电量（万kWh）'</t>
  </si>
  <si>
    <t>月度偏差率(%)</t>
  </si>
  <si>
    <t>='月偏差电量（万kWh）'/'计划电量（万kWh）'</t>
  </si>
  <si>
    <t>='季度累计电量（万kWh）'/'季度计划电量（万kWh）'</t>
  </si>
  <si>
    <t>='季度偏差电量（万kWh）'/'季度计划电量（万kWh）'</t>
  </si>
  <si>
    <t>='年度偏差电量（万kWh）'/'年计划上网电量（万kWh）'</t>
  </si>
  <si>
    <t>='限电量（万kWh）'/'累计理论发电量（万kWh）'</t>
  </si>
  <si>
    <t>故障损失率（%）</t>
  </si>
  <si>
    <t>='故障损失电量（机组故障+输变电故障）'/('累计实际发电量（万kWh）'+'检修损失（机组检修+输变电检修）'+'故障损失电量（机组故障+输变电故障）')</t>
  </si>
  <si>
    <t>计算数据项</t>
  </si>
  <si>
    <t>项</t>
  </si>
  <si>
    <t>注释:</t>
  </si>
  <si>
    <t>当有多个公式可以导致单元格被更新时，</t>
  </si>
  <si>
    <t>单元格数值取决于最终的求解次序。</t>
  </si>
  <si>
    <t>若要更改多个计算项或字段的求解次序，</t>
  </si>
  <si>
    <t>请在“选项”选项卡上的“计算”组中单击“字段”、“项目”和“设置”，然后单击“求解次序”。</t>
  </si>
  <si>
    <t>场站负责人</t>
  </si>
  <si>
    <t>联系方式</t>
  </si>
  <si>
    <t>南方资产运营中心生产主管</t>
  </si>
  <si>
    <t>王刚</t>
  </si>
  <si>
    <t>18294931602</t>
  </si>
  <si>
    <t>北方资产运营中心生产主管</t>
  </si>
  <si>
    <t>王飞</t>
  </si>
  <si>
    <t>13634724765</t>
  </si>
  <si>
    <t>北方资产运营中心计划员（负责数据）</t>
  </si>
  <si>
    <t>张慧超</t>
  </si>
  <si>
    <t>13722091240</t>
  </si>
  <si>
    <t>西北资产运营中心计划员（负责数据）</t>
  </si>
  <si>
    <t>何捷生</t>
  </si>
  <si>
    <t>18794580521</t>
  </si>
  <si>
    <t>BOO1</t>
  </si>
  <si>
    <t>阳泉电站</t>
  </si>
  <si>
    <t>贾玉强</t>
  </si>
  <si>
    <t>13663534738</t>
  </si>
  <si>
    <t>BOO2</t>
  </si>
  <si>
    <t>任鹏达</t>
  </si>
  <si>
    <t>13969745996</t>
  </si>
  <si>
    <t>BOO3</t>
  </si>
  <si>
    <t>陈非凡</t>
  </si>
  <si>
    <t>15615384171</t>
  </si>
  <si>
    <t>BOO4</t>
  </si>
  <si>
    <t>崇仁风电场</t>
  </si>
  <si>
    <t>吴宝寿</t>
  </si>
  <si>
    <t>17509350129</t>
  </si>
  <si>
    <t>BOO5</t>
  </si>
  <si>
    <t>王浩屯风电场</t>
  </si>
  <si>
    <t>窦宜彪</t>
  </si>
  <si>
    <t>13361442152</t>
  </si>
  <si>
    <t>BOO6</t>
  </si>
  <si>
    <t>荣志力</t>
  </si>
  <si>
    <t>13999158526</t>
  </si>
  <si>
    <t>BOO7</t>
  </si>
  <si>
    <t>梁利峰</t>
  </si>
  <si>
    <t>13629917109</t>
  </si>
  <si>
    <t>BOO8</t>
  </si>
  <si>
    <t>盱眙发电场</t>
  </si>
  <si>
    <r>
      <rPr>
        <sz val="11"/>
        <color rgb="FF000000"/>
        <rFont val="SimSun"/>
        <charset val="134"/>
      </rPr>
      <t>刘华</t>
    </r>
  </si>
  <si>
    <r>
      <rPr>
        <sz val="11"/>
        <color rgb="FF000000"/>
        <rFont val="SimSun"/>
        <charset val="134"/>
      </rPr>
      <t>13699956098</t>
    </r>
  </si>
  <si>
    <t>BOO9</t>
  </si>
  <si>
    <t>张博</t>
  </si>
  <si>
    <t>15389215700</t>
  </si>
  <si>
    <t>BOO10</t>
  </si>
  <si>
    <t>陈欢庆</t>
  </si>
  <si>
    <t>18937898019</t>
  </si>
  <si>
    <t>BOO11</t>
  </si>
  <si>
    <t>固阳电站风</t>
  </si>
  <si>
    <t>朱树虎</t>
  </si>
  <si>
    <t>13664077542</t>
  </si>
  <si>
    <t>BOO12</t>
  </si>
  <si>
    <t>固阳电站光</t>
  </si>
  <si>
    <t>BOO13</t>
  </si>
  <si>
    <t>BOO14</t>
  </si>
  <si>
    <t>韩志峰</t>
  </si>
  <si>
    <t>18604796225</t>
  </si>
  <si>
    <t>BOO15</t>
  </si>
  <si>
    <t>乌宁巴风电</t>
  </si>
  <si>
    <t>周国峰</t>
  </si>
  <si>
    <t>15276207363</t>
  </si>
  <si>
    <t>BOO16</t>
  </si>
  <si>
    <t>BOO17</t>
  </si>
  <si>
    <t>BOO18</t>
  </si>
  <si>
    <t>新隆砬子山</t>
  </si>
  <si>
    <t>孙二跃</t>
  </si>
  <si>
    <t>15147808331</t>
  </si>
  <si>
    <t>BOO19</t>
  </si>
  <si>
    <t>于旭东</t>
  </si>
  <si>
    <t>15258184944</t>
  </si>
  <si>
    <t>BOO20</t>
  </si>
  <si>
    <t>光炽尧光储电站</t>
  </si>
  <si>
    <t>韩增</t>
  </si>
  <si>
    <t>15847647392</t>
  </si>
  <si>
    <t>BOO21</t>
  </si>
  <si>
    <t>孙延全</t>
  </si>
  <si>
    <t>13830166477</t>
  </si>
  <si>
    <t>BOO22</t>
  </si>
  <si>
    <t>张益楠</t>
  </si>
  <si>
    <t>18399765878</t>
  </si>
  <si>
    <t>BOO23</t>
  </si>
  <si>
    <t>宋振浩</t>
  </si>
  <si>
    <t>17793505248</t>
  </si>
  <si>
    <t>BOO24</t>
  </si>
  <si>
    <t>陈伟</t>
  </si>
  <si>
    <t>19999402022</t>
  </si>
  <si>
    <t>BOO25</t>
  </si>
  <si>
    <t>孙乐</t>
  </si>
  <si>
    <t>18290886916</t>
  </si>
  <si>
    <t>BOO26</t>
  </si>
  <si>
    <t>徐嵩山</t>
  </si>
  <si>
    <t>15009025771</t>
  </si>
  <si>
    <t>BOO27</t>
  </si>
  <si>
    <t>BOO28</t>
  </si>
  <si>
    <t>新特森泽风电</t>
  </si>
  <si>
    <t>来进河</t>
  </si>
  <si>
    <t>18364995684</t>
  </si>
  <si>
    <t>BOO29</t>
  </si>
  <si>
    <t>莎车光伏</t>
  </si>
  <si>
    <t>贾文杰</t>
  </si>
  <si>
    <t>18146999589</t>
  </si>
  <si>
    <t>BOO30</t>
  </si>
  <si>
    <t>柯坪光伏</t>
  </si>
  <si>
    <t>何志坚</t>
  </si>
  <si>
    <t>18690287064</t>
  </si>
  <si>
    <t>BOO31</t>
  </si>
  <si>
    <t>朱建刚</t>
  </si>
  <si>
    <t>15299083171</t>
  </si>
  <si>
    <t>BT1</t>
  </si>
  <si>
    <t>贾东成</t>
  </si>
  <si>
    <t>15624612271</t>
  </si>
  <si>
    <t>BT2</t>
  </si>
  <si>
    <t>孙伟</t>
  </si>
  <si>
    <t>14747253849</t>
  </si>
  <si>
    <t>EPC1</t>
  </si>
  <si>
    <t>贾会录</t>
  </si>
  <si>
    <t>18799080024</t>
  </si>
  <si>
    <t>EPC2</t>
  </si>
  <si>
    <t>李刚</t>
  </si>
  <si>
    <t>15954350079</t>
  </si>
  <si>
    <t>EPC3</t>
  </si>
  <si>
    <t>EPC4</t>
  </si>
  <si>
    <t>路润坤</t>
  </si>
  <si>
    <t>18287265386</t>
  </si>
  <si>
    <t>EPC5</t>
  </si>
  <si>
    <t>EPC6</t>
  </si>
  <si>
    <t>刘东东</t>
  </si>
  <si>
    <t>18604798075</t>
  </si>
  <si>
    <t>EPC7</t>
  </si>
  <si>
    <t>谢鑫</t>
  </si>
  <si>
    <t>13653531909</t>
  </si>
  <si>
    <t>EPC8</t>
  </si>
  <si>
    <t>王鹏飞</t>
  </si>
  <si>
    <t>18735759776</t>
  </si>
  <si>
    <t>EPC9</t>
  </si>
  <si>
    <t>辛耸耸</t>
  </si>
  <si>
    <t>15163773852</t>
  </si>
  <si>
    <t>EPC10</t>
  </si>
  <si>
    <t>EPC11</t>
  </si>
  <si>
    <t>焦明明</t>
  </si>
  <si>
    <t>18735903513</t>
  </si>
  <si>
    <t>EPC12</t>
  </si>
  <si>
    <t>晟鑫光伏电站</t>
  </si>
  <si>
    <t>冯磊</t>
  </si>
  <si>
    <t>18299072707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</si>
</sst>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&quot;年&quot;m&quot;月&quot;d&quot;日&quot;;@"/>
    <numFmt numFmtId="178" formatCode="0.0000_ "/>
    <numFmt numFmtId="179" formatCode="0_ "/>
    <numFmt numFmtId="180" formatCode="0.00_);[Red]\(0.00\)"/>
    <numFmt numFmtId="181" formatCode="0_);[Red]\(0\)"/>
    <numFmt numFmtId="182" formatCode="0.00_ ;[Red]\-0.00\ "/>
    <numFmt numFmtId="183" formatCode="0.00_ "/>
    <numFmt numFmtId="184" formatCode="0.00000_ "/>
    <numFmt numFmtId="185" formatCode="yyyy/m/d;@"/>
    <numFmt numFmtId="186" formatCode="0.000_);[Red]\(0.000\)"/>
    <numFmt numFmtId="187" formatCode="0.000%"/>
    <numFmt numFmtId="188" formatCode="0.0000_);[Red]\(0.0000\)"/>
    <numFmt numFmtId="189" formatCode="0.0_ "/>
    <numFmt numFmtId="190" formatCode="#,##0.00_ "/>
    <numFmt numFmtId="191" formatCode="0.00_);[Red]\(0.00\)"/>
  </numFmts>
  <fonts count="10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b/>
      <sz val="16"/>
      <color rgb="FFFFFFFF"/>
      <name val="微软雅黑"/>
      <charset val="134"/>
    </font>
    <font>
      <b/>
      <sz val="10"/>
      <color rgb="FFFFFFFF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rgb="FF000000"/>
      <name val="微软雅黑"/>
      <charset val="134"/>
    </font>
    <font>
      <b/>
      <sz val="12"/>
      <color rgb="FF000000"/>
      <name val="SimSun"/>
      <charset val="134"/>
    </font>
    <font>
      <b/>
      <sz val="12"/>
      <color rgb="FF000000"/>
      <name val="Microsoft YaHei"/>
      <charset val="134"/>
    </font>
    <font>
      <b/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Microsoft YaHei"/>
      <charset val="134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</font>
    <font>
      <sz val="9"/>
      <color rgb="FF000000"/>
      <name val="宋体"/>
      <charset val="134"/>
    </font>
    <font>
      <sz val="12"/>
      <color indexed="8"/>
      <name val="微软雅黑"/>
      <charset val="134"/>
    </font>
    <font>
      <sz val="12"/>
      <color theme="0"/>
      <name val="微软雅黑"/>
      <charset val="134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4"/>
      <color theme="1"/>
      <name val="汉仪雅酷黑-65J"/>
      <charset val="134"/>
    </font>
    <font>
      <b/>
      <sz val="14"/>
      <color theme="1"/>
      <name val="宋体"/>
      <charset val="134"/>
    </font>
    <font>
      <sz val="12"/>
      <name val="宋体"/>
      <charset val="134"/>
    </font>
    <font>
      <b/>
      <sz val="12"/>
      <color rgb="FFFF0000"/>
      <name val="宋体"/>
      <charset val="134"/>
    </font>
    <font>
      <b/>
      <sz val="16"/>
      <color theme="1"/>
      <name val="Microsoft YaHei"/>
      <charset val="134"/>
    </font>
    <font>
      <b/>
      <sz val="10"/>
      <color theme="1"/>
      <name val="Microsoft YaHei"/>
      <charset val="134"/>
    </font>
    <font>
      <b/>
      <sz val="16"/>
      <name val="Microsoft YaHei"/>
      <charset val="134"/>
    </font>
    <font>
      <sz val="10"/>
      <name val="Microsoft YaHei UI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sz val="9"/>
      <color theme="1"/>
      <name val="宋体"/>
      <charset val="134"/>
    </font>
    <font>
      <sz val="11"/>
      <color indexed="8"/>
      <name val="宋体"/>
      <charset val="134"/>
      <scheme val="minor"/>
    </font>
    <font>
      <b/>
      <sz val="13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等线"/>
      <charset val="134"/>
    </font>
    <font>
      <sz val="9"/>
      <color rgb="FF000000"/>
      <name val="Microsoft YaHei"/>
      <charset val="134"/>
    </font>
    <font>
      <sz val="12"/>
      <color rgb="FF000000"/>
      <name val="等线"/>
      <charset val="134"/>
    </font>
    <font>
      <sz val="12"/>
      <color rgb="FF000000"/>
      <name val="Microsoft YaHei"/>
      <charset val="134"/>
    </font>
    <font>
      <sz val="10"/>
      <color rgb="FF000000"/>
      <name val="Microsoft YaHei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10"/>
      <color theme="1"/>
      <name val="宋体"/>
      <charset val="134"/>
    </font>
    <font>
      <b/>
      <sz val="11"/>
      <color rgb="FF000000"/>
      <name val="Microsoft YaHei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  <scheme val="minor"/>
    </font>
    <font>
      <b/>
      <sz val="9"/>
      <color rgb="FF000000"/>
      <name val="Microsoft YaHei"/>
      <charset val="134"/>
    </font>
    <font>
      <sz val="9"/>
      <color rgb="FFFF0000"/>
      <name val="宋体"/>
      <charset val="134"/>
    </font>
    <font>
      <sz val="14"/>
      <color rgb="FF000000"/>
      <name val="宋体"/>
      <charset val="134"/>
    </font>
    <font>
      <b/>
      <sz val="10"/>
      <color rgb="FF000000"/>
      <name val="Microsoft YaHei"/>
      <charset val="134"/>
    </font>
    <font>
      <b/>
      <sz val="10"/>
      <name val="Microsoft YaHei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sz val="14"/>
      <color indexed="8"/>
      <name val="方正小标宋_GBK"/>
      <charset val="134"/>
    </font>
    <font>
      <b/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rgb="FF000000"/>
      <name val="SimSun"/>
      <charset val="134"/>
    </font>
    <font>
      <b/>
      <sz val="12"/>
      <color theme="1"/>
      <name val="Microsoft YaHei"/>
      <charset val="134"/>
    </font>
    <font>
      <b/>
      <sz val="12"/>
      <name val="Microsoft YaHei"/>
      <charset val="134"/>
    </font>
    <font>
      <b/>
      <sz val="9"/>
      <name val="宋体"/>
      <charset val="134"/>
    </font>
    <font>
      <sz val="9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8D8F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8C0F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623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432355723746"/>
        <bgColor theme="4" tint="0.799432355723746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theme="4" tint="0.799432355723746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theme="4" tint="0.799432355723746"/>
      </patternFill>
    </fill>
    <fill>
      <patternFill patternType="solid">
        <fgColor theme="9" tint="0.6"/>
        <bgColor indexed="64"/>
      </patternFill>
    </fill>
    <fill>
      <patternFill patternType="solid">
        <fgColor theme="9" tint="0.6"/>
        <bgColor theme="4" tint="0.799432355723746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auto="1"/>
      </left>
      <right style="thin">
        <color auto="1"/>
      </right>
      <top style="medium">
        <color theme="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0" fillId="38" borderId="54" applyNumberFormat="0" applyFon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55" applyNumberFormat="0" applyFill="0" applyAlignment="0" applyProtection="0">
      <alignment vertical="center"/>
    </xf>
    <xf numFmtId="0" fontId="87" fillId="0" borderId="55" applyNumberFormat="0" applyFill="0" applyAlignment="0" applyProtection="0">
      <alignment vertical="center"/>
    </xf>
    <xf numFmtId="0" fontId="88" fillId="0" borderId="56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39" borderId="57" applyNumberFormat="0" applyAlignment="0" applyProtection="0">
      <alignment vertical="center"/>
    </xf>
    <xf numFmtId="0" fontId="90" fillId="40" borderId="58" applyNumberFormat="0" applyAlignment="0" applyProtection="0">
      <alignment vertical="center"/>
    </xf>
    <xf numFmtId="0" fontId="91" fillId="40" borderId="57" applyNumberFormat="0" applyAlignment="0" applyProtection="0">
      <alignment vertical="center"/>
    </xf>
    <xf numFmtId="0" fontId="92" fillId="41" borderId="59" applyNumberFormat="0" applyAlignment="0" applyProtection="0">
      <alignment vertical="center"/>
    </xf>
    <xf numFmtId="0" fontId="93" fillId="0" borderId="60" applyNumberFormat="0" applyFill="0" applyAlignment="0" applyProtection="0">
      <alignment vertical="center"/>
    </xf>
    <xf numFmtId="0" fontId="94" fillId="0" borderId="61" applyNumberFormat="0" applyFill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7" fillId="44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46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8" fillId="48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98" fillId="52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99" fillId="63" borderId="0" applyNumberFormat="0" applyBorder="0" applyAlignment="0" applyProtection="0">
      <alignment vertical="center"/>
    </xf>
    <xf numFmtId="0" fontId="98" fillId="64" borderId="0" applyNumberFormat="0" applyBorder="0" applyAlignment="0" applyProtection="0">
      <alignment vertical="center"/>
    </xf>
    <xf numFmtId="0" fontId="100" fillId="0" borderId="0"/>
    <xf numFmtId="0" fontId="3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0" fontId="39" fillId="0" borderId="0"/>
  </cellStyleXfs>
  <cellXfs count="1168">
    <xf numFmtId="0" fontId="0" fillId="0" borderId="0" xfId="0">
      <alignment vertical="center"/>
    </xf>
    <xf numFmtId="177" fontId="0" fillId="0" borderId="0" xfId="0" applyNumberFormat="1" applyFill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5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179" fontId="5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79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9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3" borderId="4" xfId="0" applyFont="1" applyFill="1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>
      <alignment vertical="center"/>
    </xf>
    <xf numFmtId="178" fontId="0" fillId="0" borderId="0" xfId="0" applyNumberFormat="1" applyAlignment="1">
      <alignment vertical="center" wrapText="1"/>
    </xf>
    <xf numFmtId="0" fontId="9" fillId="0" borderId="0" xfId="0" applyFont="1">
      <alignment vertical="center"/>
    </xf>
    <xf numFmtId="0" fontId="10" fillId="0" borderId="5" xfId="0" applyFont="1" applyBorder="1">
      <alignment vertical="center"/>
    </xf>
    <xf numFmtId="0" fontId="1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Fill="1">
      <alignment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181" fontId="11" fillId="0" borderId="6" xfId="0" applyNumberFormat="1" applyFont="1" applyBorder="1" applyAlignment="1">
      <alignment horizontal="center" vertical="center" wrapText="1"/>
    </xf>
    <xf numFmtId="181" fontId="12" fillId="0" borderId="6" xfId="0" applyNumberFormat="1" applyFont="1" applyBorder="1" applyAlignment="1">
      <alignment horizontal="center" vertical="center"/>
    </xf>
    <xf numFmtId="182" fontId="12" fillId="0" borderId="6" xfId="0" applyNumberFormat="1" applyFont="1" applyBorder="1" applyAlignment="1">
      <alignment horizontal="center" vertical="center"/>
    </xf>
    <xf numFmtId="10" fontId="12" fillId="0" borderId="6" xfId="0" applyNumberFormat="1" applyFont="1" applyBorder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82" fontId="12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0" fontId="10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181" fontId="11" fillId="0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181" fontId="11" fillId="0" borderId="8" xfId="0" applyNumberFormat="1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181" fontId="11" fillId="6" borderId="8" xfId="0" applyNumberFormat="1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 wrapText="1"/>
    </xf>
    <xf numFmtId="181" fontId="11" fillId="7" borderId="8" xfId="0" applyNumberFormat="1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181" fontId="11" fillId="8" borderId="8" xfId="0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181" fontId="11" fillId="9" borderId="8" xfId="0" applyNumberFormat="1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81" fontId="11" fillId="10" borderId="8" xfId="0" applyNumberFormat="1" applyFont="1" applyFill="1" applyBorder="1" applyAlignment="1">
      <alignment horizontal="center" vertical="center" wrapText="1"/>
    </xf>
    <xf numFmtId="182" fontId="11" fillId="0" borderId="7" xfId="0" applyNumberFormat="1" applyFont="1" applyFill="1" applyBorder="1" applyAlignment="1">
      <alignment horizontal="center" vertical="center" wrapText="1"/>
    </xf>
    <xf numFmtId="10" fontId="11" fillId="0" borderId="7" xfId="0" applyNumberFormat="1" applyFont="1" applyFill="1" applyBorder="1" applyAlignment="1">
      <alignment horizontal="center" vertical="center" wrapText="1"/>
    </xf>
    <xf numFmtId="182" fontId="11" fillId="0" borderId="8" xfId="0" applyNumberFormat="1" applyFont="1" applyFill="1" applyBorder="1" applyAlignment="1">
      <alignment horizontal="center" vertical="center"/>
    </xf>
    <xf numFmtId="10" fontId="11" fillId="0" borderId="8" xfId="0" applyNumberFormat="1" applyFont="1" applyFill="1" applyBorder="1" applyAlignment="1">
      <alignment horizontal="center" vertical="center"/>
    </xf>
    <xf numFmtId="182" fontId="11" fillId="6" borderId="8" xfId="0" applyNumberFormat="1" applyFont="1" applyFill="1" applyBorder="1" applyAlignment="1">
      <alignment horizontal="center" vertical="center"/>
    </xf>
    <xf numFmtId="10" fontId="11" fillId="6" borderId="8" xfId="0" applyNumberFormat="1" applyFont="1" applyFill="1" applyBorder="1" applyAlignment="1">
      <alignment horizontal="center" vertical="center"/>
    </xf>
    <xf numFmtId="182" fontId="11" fillId="7" borderId="8" xfId="0" applyNumberFormat="1" applyFont="1" applyFill="1" applyBorder="1" applyAlignment="1">
      <alignment horizontal="center" vertical="center" wrapText="1"/>
    </xf>
    <xf numFmtId="10" fontId="11" fillId="7" borderId="8" xfId="0" applyNumberFormat="1" applyFont="1" applyFill="1" applyBorder="1" applyAlignment="1">
      <alignment horizontal="center" vertical="center" wrapText="1"/>
    </xf>
    <xf numFmtId="182" fontId="11" fillId="8" borderId="8" xfId="0" applyNumberFormat="1" applyFont="1" applyFill="1" applyBorder="1" applyAlignment="1">
      <alignment horizontal="center" vertical="center" wrapText="1"/>
    </xf>
    <xf numFmtId="10" fontId="11" fillId="8" borderId="8" xfId="0" applyNumberFormat="1" applyFont="1" applyFill="1" applyBorder="1" applyAlignment="1">
      <alignment horizontal="center" vertical="center" wrapText="1"/>
    </xf>
    <xf numFmtId="182" fontId="11" fillId="9" borderId="8" xfId="0" applyNumberFormat="1" applyFont="1" applyFill="1" applyBorder="1" applyAlignment="1">
      <alignment horizontal="center" vertical="center" wrapText="1"/>
    </xf>
    <xf numFmtId="10" fontId="11" fillId="9" borderId="8" xfId="0" applyNumberFormat="1" applyFont="1" applyFill="1" applyBorder="1" applyAlignment="1">
      <alignment horizontal="center" vertical="center" wrapText="1"/>
    </xf>
    <xf numFmtId="182" fontId="11" fillId="10" borderId="8" xfId="0" applyNumberFormat="1" applyFont="1" applyFill="1" applyBorder="1" applyAlignment="1">
      <alignment horizontal="center" vertical="center" wrapText="1"/>
    </xf>
    <xf numFmtId="10" fontId="11" fillId="10" borderId="8" xfId="0" applyNumberFormat="1" applyFont="1" applyFill="1" applyBorder="1" applyAlignment="1">
      <alignment horizontal="center" vertical="center" wrapText="1"/>
    </xf>
    <xf numFmtId="10" fontId="11" fillId="0" borderId="8" xfId="0" applyNumberFormat="1" applyFont="1" applyFill="1" applyBorder="1" applyAlignment="1">
      <alignment horizontal="center" vertical="center" wrapText="1"/>
    </xf>
    <xf numFmtId="10" fontId="11" fillId="6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80" fontId="0" fillId="0" borderId="0" xfId="0" applyNumberFormat="1">
      <alignment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12" borderId="0" xfId="0" applyFill="1" applyBorder="1" applyAlignment="1">
      <alignment horizontal="center" vertical="center"/>
    </xf>
    <xf numFmtId="0" fontId="0" fillId="13" borderId="6" xfId="0" applyFill="1" applyBorder="1" applyAlignment="1">
      <alignment vertical="center" wrapText="1"/>
    </xf>
    <xf numFmtId="0" fontId="0" fillId="13" borderId="13" xfId="0" applyFill="1" applyBorder="1" applyAlignment="1">
      <alignment vertical="center"/>
    </xf>
    <xf numFmtId="0" fontId="0" fillId="13" borderId="12" xfId="0" applyFill="1" applyBorder="1" applyAlignment="1">
      <alignment horizontal="center" vertical="center" wrapText="1"/>
    </xf>
    <xf numFmtId="0" fontId="0" fillId="13" borderId="0" xfId="0" applyFill="1" applyBorder="1" applyAlignment="1">
      <alignment vertical="center" wrapText="1"/>
    </xf>
    <xf numFmtId="0" fontId="13" fillId="14" borderId="0" xfId="0" applyFont="1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83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183" fontId="0" fillId="0" borderId="15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83" fontId="0" fillId="13" borderId="0" xfId="0" applyNumberFormat="1" applyFill="1" applyBorder="1" applyAlignment="1">
      <alignment horizontal="center" vertical="center" wrapText="1"/>
    </xf>
    <xf numFmtId="10" fontId="0" fillId="13" borderId="0" xfId="0" applyNumberFormat="1" applyFill="1" applyBorder="1" applyAlignment="1">
      <alignment horizontal="center" vertical="center" wrapText="1"/>
    </xf>
    <xf numFmtId="183" fontId="0" fillId="15" borderId="0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183" fontId="0" fillId="0" borderId="0" xfId="0" applyNumberFormat="1" applyFill="1" applyAlignment="1">
      <alignment horizontal="center" vertical="center"/>
    </xf>
    <xf numFmtId="183" fontId="0" fillId="15" borderId="0" xfId="0" applyNumberFormat="1" applyFill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13" fillId="0" borderId="12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179" fontId="0" fillId="15" borderId="0" xfId="0" applyNumberFormat="1" applyFill="1" applyBorder="1" applyAlignment="1">
      <alignment horizontal="center" vertical="center" wrapText="1"/>
    </xf>
    <xf numFmtId="0" fontId="0" fillId="15" borderId="0" xfId="0" applyFill="1" applyBorder="1" applyAlignment="1">
      <alignment vertical="center" wrapText="1"/>
    </xf>
    <xf numFmtId="0" fontId="0" fillId="15" borderId="17" xfId="0" applyFill="1" applyBorder="1" applyAlignment="1">
      <alignment vertical="center" wrapText="1"/>
    </xf>
    <xf numFmtId="183" fontId="0" fillId="13" borderId="18" xfId="0" applyNumberFormat="1" applyFill="1" applyBorder="1" applyAlignment="1">
      <alignment horizontal="center" vertical="center" wrapText="1"/>
    </xf>
    <xf numFmtId="183" fontId="0" fillId="13" borderId="6" xfId="0" applyNumberFormat="1" applyFill="1" applyBorder="1" applyAlignment="1">
      <alignment horizontal="center" vertical="center" wrapText="1"/>
    </xf>
    <xf numFmtId="183" fontId="0" fillId="0" borderId="17" xfId="0" applyNumberFormat="1" applyBorder="1" applyAlignment="1">
      <alignment horizontal="center" vertical="center"/>
    </xf>
    <xf numFmtId="183" fontId="0" fillId="0" borderId="12" xfId="0" applyNumberFormat="1" applyBorder="1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183" fontId="0" fillId="0" borderId="19" xfId="0" applyNumberFormat="1" applyBorder="1" applyAlignment="1">
      <alignment horizontal="center" vertical="center"/>
    </xf>
    <xf numFmtId="183" fontId="0" fillId="0" borderId="14" xfId="0" applyNumberFormat="1" applyBorder="1" applyAlignment="1">
      <alignment horizontal="center" vertical="center"/>
    </xf>
    <xf numFmtId="10" fontId="0" fillId="0" borderId="15" xfId="3" applyNumberFormat="1" applyBorder="1" applyAlignment="1">
      <alignment horizontal="center" vertical="center"/>
    </xf>
    <xf numFmtId="183" fontId="0" fillId="13" borderId="0" xfId="0" applyNumberFormat="1" applyFill="1" applyAlignment="1">
      <alignment horizontal="center" vertical="center"/>
    </xf>
    <xf numFmtId="10" fontId="0" fillId="13" borderId="15" xfId="3" applyNumberForma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10" fillId="17" borderId="10" xfId="0" applyFont="1" applyFill="1" applyBorder="1" applyAlignment="1">
      <alignment horizontal="center" vertical="center"/>
    </xf>
    <xf numFmtId="0" fontId="10" fillId="17" borderId="11" xfId="0" applyFont="1" applyFill="1" applyBorder="1" applyAlignment="1">
      <alignment horizontal="center" vertical="center"/>
    </xf>
    <xf numFmtId="0" fontId="10" fillId="17" borderId="16" xfId="0" applyFont="1" applyFill="1" applyBorder="1" applyAlignment="1">
      <alignment horizontal="center" vertical="center"/>
    </xf>
    <xf numFmtId="180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80" fontId="0" fillId="15" borderId="0" xfId="0" applyNumberFormat="1" applyFill="1" applyAlignment="1">
      <alignment vertical="center" wrapText="1"/>
    </xf>
    <xf numFmtId="180" fontId="0" fillId="15" borderId="0" xfId="0" applyNumberFormat="1" applyFill="1" applyAlignment="1">
      <alignment horizontal="left" vertical="center" wrapText="1"/>
    </xf>
    <xf numFmtId="180" fontId="0" fillId="15" borderId="17" xfId="0" applyNumberFormat="1" applyFill="1" applyBorder="1" applyAlignment="1">
      <alignment horizontal="left" vertical="center" wrapText="1"/>
    </xf>
    <xf numFmtId="183" fontId="0" fillId="13" borderId="17" xfId="0" applyNumberFormat="1" applyFill="1" applyBorder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/>
    </xf>
    <xf numFmtId="180" fontId="0" fillId="0" borderId="15" xfId="0" applyNumberFormat="1" applyBorder="1">
      <alignment vertical="center"/>
    </xf>
    <xf numFmtId="180" fontId="0" fillId="0" borderId="15" xfId="0" applyNumberFormat="1" applyBorder="1" applyAlignment="1">
      <alignment horizontal="center" vertical="center"/>
    </xf>
    <xf numFmtId="180" fontId="0" fillId="0" borderId="19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180" fontId="0" fillId="13" borderId="0" xfId="0" applyNumberFormat="1" applyFill="1">
      <alignment vertical="center"/>
    </xf>
    <xf numFmtId="180" fontId="0" fillId="15" borderId="0" xfId="0" applyNumberFormat="1" applyFill="1">
      <alignment vertical="center"/>
    </xf>
    <xf numFmtId="180" fontId="0" fillId="15" borderId="0" xfId="0" applyNumberFormat="1" applyFill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0" fillId="0" borderId="17" xfId="0" applyBorder="1">
      <alignment vertical="center"/>
    </xf>
    <xf numFmtId="183" fontId="14" fillId="13" borderId="12" xfId="0" applyNumberFormat="1" applyFont="1" applyFill="1" applyBorder="1" applyAlignment="1">
      <alignment horizontal="center" vertical="center" wrapText="1"/>
    </xf>
    <xf numFmtId="183" fontId="14" fillId="13" borderId="0" xfId="0" applyNumberFormat="1" applyFont="1" applyFill="1" applyBorder="1" applyAlignment="1">
      <alignment horizontal="center" vertical="center" wrapText="1"/>
    </xf>
    <xf numFmtId="0" fontId="0" fillId="19" borderId="17" xfId="0" applyFill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0" fontId="0" fillId="0" borderId="0" xfId="3" applyNumberFormat="1">
      <alignment vertical="center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83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79" fontId="16" fillId="0" borderId="0" xfId="0" applyNumberFormat="1" applyFont="1" applyFill="1" applyAlignment="1">
      <alignment horizontal="center" vertical="center"/>
    </xf>
    <xf numFmtId="178" fontId="16" fillId="0" borderId="0" xfId="0" applyNumberFormat="1" applyFont="1" applyFill="1" applyAlignment="1">
      <alignment horizontal="center" vertical="center"/>
    </xf>
    <xf numFmtId="10" fontId="16" fillId="0" borderId="0" xfId="0" applyNumberFormat="1" applyFont="1" applyFill="1" applyAlignment="1">
      <alignment horizontal="center" vertical="center"/>
    </xf>
    <xf numFmtId="183" fontId="16" fillId="0" borderId="0" xfId="0" applyNumberFormat="1" applyFont="1" applyFill="1" applyAlignment="1">
      <alignment horizontal="center" vertical="center"/>
    </xf>
    <xf numFmtId="0" fontId="17" fillId="20" borderId="20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4" fontId="17" fillId="0" borderId="0" xfId="0" applyNumberFormat="1" applyFont="1" applyFill="1" applyBorder="1" applyAlignment="1">
      <alignment horizontal="center" vertical="center"/>
    </xf>
    <xf numFmtId="179" fontId="17" fillId="20" borderId="0" xfId="0" applyNumberFormat="1" applyFont="1" applyFill="1" applyBorder="1" applyAlignment="1">
      <alignment horizontal="center" vertical="center"/>
    </xf>
    <xf numFmtId="14" fontId="17" fillId="20" borderId="0" xfId="0" applyNumberFormat="1" applyFont="1" applyFill="1" applyBorder="1" applyAlignment="1">
      <alignment vertical="center"/>
    </xf>
    <xf numFmtId="178" fontId="17" fillId="20" borderId="0" xfId="0" applyNumberFormat="1" applyFont="1" applyFill="1" applyBorder="1" applyAlignment="1">
      <alignment horizontal="center" vertical="center"/>
    </xf>
    <xf numFmtId="14" fontId="17" fillId="20" borderId="0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79" fontId="18" fillId="21" borderId="6" xfId="0" applyNumberFormat="1" applyFont="1" applyFill="1" applyBorder="1" applyAlignment="1">
      <alignment horizontal="center" vertical="center" wrapText="1"/>
    </xf>
    <xf numFmtId="178" fontId="18" fillId="21" borderId="6" xfId="0" applyNumberFormat="1" applyFont="1" applyFill="1" applyBorder="1" applyAlignment="1">
      <alignment horizontal="center" vertical="center" wrapText="1"/>
    </xf>
    <xf numFmtId="184" fontId="18" fillId="0" borderId="6" xfId="0" applyNumberFormat="1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179" fontId="16" fillId="0" borderId="6" xfId="0" applyNumberFormat="1" applyFont="1" applyFill="1" applyBorder="1" applyAlignment="1">
      <alignment horizontal="center" vertical="center" wrapText="1"/>
    </xf>
    <xf numFmtId="179" fontId="19" fillId="0" borderId="6" xfId="0" applyNumberFormat="1" applyFont="1" applyFill="1" applyBorder="1" applyAlignment="1">
      <alignment horizontal="center" vertical="center" wrapText="1"/>
    </xf>
    <xf numFmtId="183" fontId="19" fillId="0" borderId="6" xfId="0" applyNumberFormat="1" applyFont="1" applyFill="1" applyBorder="1" applyAlignment="1">
      <alignment horizontal="center" vertical="center" wrapText="1"/>
    </xf>
    <xf numFmtId="178" fontId="19" fillId="0" borderId="6" xfId="0" applyNumberFormat="1" applyFont="1" applyFill="1" applyBorder="1" applyAlignment="1">
      <alignment horizontal="center" vertical="center" wrapText="1"/>
    </xf>
    <xf numFmtId="184" fontId="19" fillId="0" borderId="6" xfId="0" applyNumberFormat="1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179" fontId="16" fillId="0" borderId="20" xfId="0" applyNumberFormat="1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179" fontId="16" fillId="0" borderId="21" xfId="0" applyNumberFormat="1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183" fontId="18" fillId="0" borderId="6" xfId="0" applyNumberFormat="1" applyFont="1" applyFill="1" applyBorder="1" applyAlignment="1">
      <alignment vertical="center" wrapText="1"/>
    </xf>
    <xf numFmtId="183" fontId="18" fillId="0" borderId="6" xfId="0" applyNumberFormat="1" applyFont="1" applyFill="1" applyBorder="1" applyAlignment="1">
      <alignment horizontal="center" vertical="center" wrapText="1"/>
    </xf>
    <xf numFmtId="183" fontId="18" fillId="0" borderId="6" xfId="0" applyNumberFormat="1" applyFont="1" applyFill="1" applyBorder="1" applyAlignment="1">
      <alignment horizontal="center" vertical="center"/>
    </xf>
    <xf numFmtId="0" fontId="15" fillId="22" borderId="6" xfId="0" applyFont="1" applyFill="1" applyBorder="1" applyAlignment="1">
      <alignment horizontal="center" vertical="center" wrapText="1"/>
    </xf>
    <xf numFmtId="183" fontId="18" fillId="22" borderId="6" xfId="0" applyNumberFormat="1" applyFont="1" applyFill="1" applyBorder="1" applyAlignment="1">
      <alignment vertical="center"/>
    </xf>
    <xf numFmtId="183" fontId="18" fillId="0" borderId="6" xfId="0" applyNumberFormat="1" applyFont="1" applyFill="1" applyBorder="1" applyAlignment="1">
      <alignment vertical="center"/>
    </xf>
    <xf numFmtId="179" fontId="18" fillId="21" borderId="6" xfId="0" applyNumberFormat="1" applyFont="1" applyFill="1" applyBorder="1" applyAlignment="1">
      <alignment horizontal="center" vertical="center"/>
    </xf>
    <xf numFmtId="183" fontId="18" fillId="22" borderId="6" xfId="0" applyNumberFormat="1" applyFont="1" applyFill="1" applyBorder="1" applyAlignment="1">
      <alignment horizontal="center" vertical="center" wrapText="1"/>
    </xf>
    <xf numFmtId="178" fontId="18" fillId="22" borderId="6" xfId="0" applyNumberFormat="1" applyFont="1" applyFill="1" applyBorder="1" applyAlignment="1">
      <alignment horizontal="center" vertical="center"/>
    </xf>
    <xf numFmtId="183" fontId="18" fillId="22" borderId="6" xfId="0" applyNumberFormat="1" applyFont="1" applyFill="1" applyBorder="1" applyAlignment="1">
      <alignment horizontal="center" vertical="center"/>
    </xf>
    <xf numFmtId="179" fontId="18" fillId="0" borderId="6" xfId="0" applyNumberFormat="1" applyFont="1" applyFill="1" applyBorder="1" applyAlignment="1">
      <alignment horizontal="center" vertical="center" wrapText="1"/>
    </xf>
    <xf numFmtId="178" fontId="18" fillId="0" borderId="6" xfId="0" applyNumberFormat="1" applyFont="1" applyFill="1" applyBorder="1" applyAlignment="1">
      <alignment horizontal="center" vertical="center" wrapText="1"/>
    </xf>
    <xf numFmtId="0" fontId="19" fillId="0" borderId="6" xfId="0" applyNumberFormat="1" applyFont="1" applyFill="1" applyBorder="1" applyAlignment="1">
      <alignment horizontal="center" vertical="center" wrapText="1"/>
    </xf>
    <xf numFmtId="179" fontId="18" fillId="22" borderId="6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 wrapText="1"/>
    </xf>
    <xf numFmtId="179" fontId="19" fillId="0" borderId="6" xfId="0" applyNumberFormat="1" applyFont="1" applyFill="1" applyBorder="1" applyAlignment="1">
      <alignment horizontal="center" vertical="center"/>
    </xf>
    <xf numFmtId="0" fontId="16" fillId="0" borderId="6" xfId="0" applyNumberFormat="1" applyFont="1" applyFill="1" applyBorder="1" applyAlignment="1">
      <alignment horizontal="center" vertical="center" wrapText="1"/>
    </xf>
    <xf numFmtId="14" fontId="17" fillId="0" borderId="0" xfId="0" applyNumberFormat="1" applyFont="1" applyFill="1" applyBorder="1" applyAlignment="1">
      <alignment vertical="center"/>
    </xf>
    <xf numFmtId="10" fontId="17" fillId="0" borderId="0" xfId="0" applyNumberFormat="1" applyFont="1" applyFill="1" applyBorder="1" applyAlignment="1">
      <alignment vertical="center"/>
    </xf>
    <xf numFmtId="183" fontId="17" fillId="0" borderId="0" xfId="0" applyNumberFormat="1" applyFont="1" applyFill="1" applyBorder="1" applyAlignment="1">
      <alignment horizontal="center" vertical="center"/>
    </xf>
    <xf numFmtId="183" fontId="16" fillId="0" borderId="0" xfId="0" applyNumberFormat="1" applyFont="1" applyFill="1" applyBorder="1" applyAlignment="1">
      <alignment horizontal="center" vertical="center"/>
    </xf>
    <xf numFmtId="183" fontId="17" fillId="0" borderId="0" xfId="0" applyNumberFormat="1" applyFont="1" applyFill="1" applyBorder="1" applyAlignment="1">
      <alignment vertical="center"/>
    </xf>
    <xf numFmtId="10" fontId="16" fillId="0" borderId="0" xfId="0" applyNumberFormat="1" applyFont="1" applyFill="1" applyBorder="1" applyAlignment="1">
      <alignment horizontal="center" vertical="center"/>
    </xf>
    <xf numFmtId="184" fontId="18" fillId="21" borderId="6" xfId="0" applyNumberFormat="1" applyFont="1" applyFill="1" applyBorder="1" applyAlignment="1">
      <alignment horizontal="center" vertical="center" wrapText="1"/>
    </xf>
    <xf numFmtId="10" fontId="18" fillId="21" borderId="6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83" fontId="22" fillId="0" borderId="1" xfId="0" applyNumberFormat="1" applyFont="1" applyFill="1" applyBorder="1" applyAlignment="1">
      <alignment horizontal="center" vertical="center" wrapText="1"/>
    </xf>
    <xf numFmtId="10" fontId="18" fillId="0" borderId="6" xfId="0" applyNumberFormat="1" applyFont="1" applyFill="1" applyBorder="1" applyAlignment="1">
      <alignment horizontal="center" vertical="center" wrapText="1"/>
    </xf>
    <xf numFmtId="10" fontId="19" fillId="0" borderId="6" xfId="0" applyNumberFormat="1" applyFont="1" applyFill="1" applyBorder="1" applyAlignment="1">
      <alignment horizontal="center" vertical="center" wrapText="1"/>
    </xf>
    <xf numFmtId="2" fontId="19" fillId="0" borderId="6" xfId="0" applyNumberFormat="1" applyFont="1" applyFill="1" applyBorder="1" applyAlignment="1">
      <alignment horizontal="center" vertical="center" wrapText="1"/>
    </xf>
    <xf numFmtId="183" fontId="19" fillId="0" borderId="6" xfId="0" applyNumberFormat="1" applyFont="1" applyFill="1" applyBorder="1" applyAlignment="1">
      <alignment horizontal="center" vertical="center"/>
    </xf>
    <xf numFmtId="183" fontId="16" fillId="0" borderId="6" xfId="0" applyNumberFormat="1" applyFont="1" applyFill="1" applyBorder="1" applyAlignment="1">
      <alignment horizontal="center" vertical="center"/>
    </xf>
    <xf numFmtId="183" fontId="16" fillId="0" borderId="20" xfId="0" applyNumberFormat="1" applyFont="1" applyFill="1" applyBorder="1" applyAlignment="1">
      <alignment horizontal="center" vertical="center"/>
    </xf>
    <xf numFmtId="183" fontId="16" fillId="0" borderId="21" xfId="0" applyNumberFormat="1" applyFont="1" applyFill="1" applyBorder="1" applyAlignment="1">
      <alignment horizontal="center" vertical="center"/>
    </xf>
    <xf numFmtId="183" fontId="18" fillId="13" borderId="6" xfId="0" applyNumberFormat="1" applyFont="1" applyFill="1" applyBorder="1" applyAlignment="1">
      <alignment horizontal="center" vertical="center"/>
    </xf>
    <xf numFmtId="10" fontId="18" fillId="22" borderId="6" xfId="0" applyNumberFormat="1" applyFont="1" applyFill="1" applyBorder="1" applyAlignment="1">
      <alignment horizontal="center" vertical="center"/>
    </xf>
    <xf numFmtId="10" fontId="15" fillId="22" borderId="6" xfId="0" applyNumberFormat="1" applyFont="1" applyFill="1" applyBorder="1" applyAlignment="1">
      <alignment horizontal="center" vertical="center"/>
    </xf>
    <xf numFmtId="179" fontId="17" fillId="20" borderId="0" xfId="0" applyNumberFormat="1" applyFont="1" applyFill="1" applyBorder="1" applyAlignment="1">
      <alignment horizontal="left" vertical="center"/>
    </xf>
    <xf numFmtId="14" fontId="17" fillId="20" borderId="0" xfId="0" applyNumberFormat="1" applyFont="1" applyFill="1" applyBorder="1" applyAlignment="1">
      <alignment horizontal="left" vertical="center"/>
    </xf>
    <xf numFmtId="14" fontId="17" fillId="23" borderId="0" xfId="0" applyNumberFormat="1" applyFont="1" applyFill="1" applyBorder="1" applyAlignment="1">
      <alignment horizontal="center" vertical="center"/>
    </xf>
    <xf numFmtId="179" fontId="17" fillId="23" borderId="0" xfId="0" applyNumberFormat="1" applyFont="1" applyFill="1" applyBorder="1" applyAlignment="1">
      <alignment horizontal="center" vertical="center"/>
    </xf>
    <xf numFmtId="0" fontId="18" fillId="21" borderId="6" xfId="0" applyFont="1" applyFill="1" applyBorder="1" applyAlignment="1">
      <alignment horizontal="center" vertical="center" wrapText="1"/>
    </xf>
    <xf numFmtId="0" fontId="18" fillId="19" borderId="6" xfId="0" applyFont="1" applyFill="1" applyBorder="1" applyAlignment="1">
      <alignment horizontal="center" vertical="center" wrapText="1"/>
    </xf>
    <xf numFmtId="10" fontId="19" fillId="0" borderId="6" xfId="0" applyNumberFormat="1" applyFont="1" applyFill="1" applyBorder="1" applyAlignment="1">
      <alignment horizontal="center" vertical="center"/>
    </xf>
    <xf numFmtId="183" fontId="15" fillId="22" borderId="6" xfId="0" applyNumberFormat="1" applyFont="1" applyFill="1" applyBorder="1" applyAlignment="1">
      <alignment horizontal="center" vertical="center"/>
    </xf>
    <xf numFmtId="180" fontId="18" fillId="21" borderId="6" xfId="0" applyNumberFormat="1" applyFont="1" applyFill="1" applyBorder="1" applyAlignment="1">
      <alignment horizontal="center" vertical="center"/>
    </xf>
    <xf numFmtId="183" fontId="18" fillId="21" borderId="6" xfId="0" applyNumberFormat="1" applyFont="1" applyFill="1" applyBorder="1" applyAlignment="1">
      <alignment horizontal="center" vertical="center"/>
    </xf>
    <xf numFmtId="180" fontId="19" fillId="0" borderId="6" xfId="0" applyNumberFormat="1" applyFont="1" applyFill="1" applyBorder="1" applyAlignment="1">
      <alignment horizontal="center" vertical="center" wrapText="1"/>
    </xf>
    <xf numFmtId="180" fontId="18" fillId="13" borderId="6" xfId="0" applyNumberFormat="1" applyFont="1" applyFill="1" applyBorder="1" applyAlignment="1">
      <alignment horizontal="center" vertical="center" wrapText="1"/>
    </xf>
    <xf numFmtId="180" fontId="18" fillId="22" borderId="6" xfId="0" applyNumberFormat="1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179" fontId="17" fillId="0" borderId="0" xfId="0" applyNumberFormat="1" applyFont="1" applyFill="1" applyBorder="1" applyAlignment="1">
      <alignment vertical="center"/>
    </xf>
    <xf numFmtId="179" fontId="18" fillId="19" borderId="6" xfId="0" applyNumberFormat="1" applyFont="1" applyFill="1" applyBorder="1" applyAlignment="1">
      <alignment horizontal="center" vertical="center" wrapText="1"/>
    </xf>
    <xf numFmtId="183" fontId="19" fillId="0" borderId="6" xfId="3" applyNumberFormat="1" applyFont="1" applyFill="1" applyBorder="1" applyAlignment="1">
      <alignment horizontal="center" vertical="center" wrapText="1"/>
    </xf>
    <xf numFmtId="10" fontId="19" fillId="0" borderId="6" xfId="3" applyNumberFormat="1" applyFont="1" applyFill="1" applyBorder="1" applyAlignment="1">
      <alignment horizontal="center" vertical="center" wrapText="1"/>
    </xf>
    <xf numFmtId="183" fontId="18" fillId="22" borderId="6" xfId="3" applyNumberFormat="1" applyFont="1" applyFill="1" applyBorder="1" applyAlignment="1">
      <alignment horizontal="center" vertical="center" wrapText="1"/>
    </xf>
    <xf numFmtId="179" fontId="18" fillId="22" borderId="6" xfId="0" applyNumberFormat="1" applyFont="1" applyFill="1" applyBorder="1" applyAlignment="1">
      <alignment horizontal="center" vertical="center" wrapText="1"/>
    </xf>
    <xf numFmtId="10" fontId="18" fillId="22" borderId="6" xfId="3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10" fontId="16" fillId="0" borderId="6" xfId="0" applyNumberFormat="1" applyFont="1" applyFill="1" applyBorder="1" applyAlignment="1">
      <alignment horizontal="center" vertical="center"/>
    </xf>
    <xf numFmtId="3" fontId="16" fillId="0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78" fontId="15" fillId="0" borderId="0" xfId="0" applyNumberFormat="1" applyFont="1" applyFill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28" fillId="24" borderId="6" xfId="0" applyFont="1" applyFill="1" applyBorder="1" applyAlignment="1">
      <alignment horizontal="center" vertical="center" wrapText="1"/>
    </xf>
    <xf numFmtId="179" fontId="28" fillId="24" borderId="6" xfId="0" applyNumberFormat="1" applyFont="1" applyFill="1" applyBorder="1" applyAlignment="1">
      <alignment horizontal="center" vertical="center" wrapText="1"/>
    </xf>
    <xf numFmtId="0" fontId="29" fillId="25" borderId="6" xfId="0" applyFont="1" applyFill="1" applyBorder="1" applyAlignment="1">
      <alignment horizontal="center" vertical="center" wrapText="1"/>
    </xf>
    <xf numFmtId="179" fontId="29" fillId="25" borderId="6" xfId="0" applyNumberFormat="1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179" fontId="30" fillId="0" borderId="6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183" fontId="30" fillId="0" borderId="6" xfId="0" applyNumberFormat="1" applyFont="1" applyFill="1" applyBorder="1" applyAlignment="1">
      <alignment horizontal="center" vertical="center" wrapText="1"/>
    </xf>
    <xf numFmtId="0" fontId="28" fillId="0" borderId="6" xfId="0" applyFont="1" applyFill="1" applyBorder="1" applyAlignment="1">
      <alignment horizontal="center" vertical="center" wrapText="1"/>
    </xf>
    <xf numFmtId="179" fontId="28" fillId="0" borderId="6" xfId="0" applyNumberFormat="1" applyFont="1" applyFill="1" applyBorder="1" applyAlignment="1">
      <alignment horizontal="center" vertical="center" wrapText="1"/>
    </xf>
    <xf numFmtId="179" fontId="31" fillId="0" borderId="6" xfId="0" applyNumberFormat="1" applyFont="1" applyFill="1" applyBorder="1" applyAlignment="1">
      <alignment horizontal="center" vertical="center" wrapText="1"/>
    </xf>
    <xf numFmtId="0" fontId="28" fillId="26" borderId="13" xfId="0" applyFont="1" applyFill="1" applyBorder="1" applyAlignment="1">
      <alignment horizontal="center" vertical="center" wrapText="1"/>
    </xf>
    <xf numFmtId="0" fontId="28" fillId="26" borderId="23" xfId="0" applyFont="1" applyFill="1" applyBorder="1" applyAlignment="1">
      <alignment horizontal="center" vertical="center" wrapText="1"/>
    </xf>
    <xf numFmtId="0" fontId="28" fillId="26" borderId="24" xfId="0" applyFont="1" applyFill="1" applyBorder="1" applyAlignment="1">
      <alignment horizontal="center" vertical="center" wrapText="1"/>
    </xf>
    <xf numFmtId="179" fontId="28" fillId="26" borderId="6" xfId="0" applyNumberFormat="1" applyFont="1" applyFill="1" applyBorder="1" applyAlignment="1">
      <alignment horizontal="center" vertical="center" wrapText="1"/>
    </xf>
    <xf numFmtId="0" fontId="30" fillId="0" borderId="20" xfId="0" applyFont="1" applyFill="1" applyBorder="1" applyAlignment="1">
      <alignment horizontal="center" vertical="center" wrapText="1"/>
    </xf>
    <xf numFmtId="0" fontId="30" fillId="0" borderId="25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center" vertical="center" wrapText="1"/>
    </xf>
    <xf numFmtId="0" fontId="28" fillId="0" borderId="24" xfId="0" applyFont="1" applyFill="1" applyBorder="1" applyAlignment="1">
      <alignment horizontal="center" vertical="center" wrapText="1"/>
    </xf>
    <xf numFmtId="0" fontId="30" fillId="0" borderId="21" xfId="0" applyFont="1" applyFill="1" applyBorder="1" applyAlignment="1">
      <alignment horizontal="center" vertical="center" wrapText="1"/>
    </xf>
    <xf numFmtId="0" fontId="28" fillId="26" borderId="6" xfId="0" applyFont="1" applyFill="1" applyBorder="1" applyAlignment="1">
      <alignment horizontal="center" vertical="center" wrapText="1"/>
    </xf>
    <xf numFmtId="179" fontId="32" fillId="24" borderId="6" xfId="0" applyNumberFormat="1" applyFont="1" applyFill="1" applyBorder="1" applyAlignment="1">
      <alignment horizontal="center" vertical="center" wrapText="1"/>
    </xf>
    <xf numFmtId="179" fontId="33" fillId="0" borderId="6" xfId="0" applyNumberFormat="1" applyFont="1" applyFill="1" applyBorder="1" applyAlignment="1">
      <alignment horizontal="center" vertical="center" wrapText="1"/>
    </xf>
    <xf numFmtId="179" fontId="33" fillId="27" borderId="6" xfId="0" applyNumberFormat="1" applyFont="1" applyFill="1" applyBorder="1" applyAlignment="1">
      <alignment horizontal="center" vertical="center" wrapText="1"/>
    </xf>
    <xf numFmtId="179" fontId="26" fillId="0" borderId="6" xfId="0" applyNumberFormat="1" applyFont="1" applyFill="1" applyBorder="1" applyAlignment="1">
      <alignment horizontal="center" vertical="center"/>
    </xf>
    <xf numFmtId="179" fontId="13" fillId="0" borderId="6" xfId="0" applyNumberFormat="1" applyFont="1" applyFill="1" applyBorder="1" applyAlignment="1">
      <alignment horizontal="center" vertical="center"/>
    </xf>
    <xf numFmtId="179" fontId="26" fillId="26" borderId="6" xfId="0" applyNumberFormat="1" applyFont="1" applyFill="1" applyBorder="1" applyAlignment="1">
      <alignment horizontal="center" vertical="center"/>
    </xf>
    <xf numFmtId="179" fontId="26" fillId="0" borderId="0" xfId="0" applyNumberFormat="1" applyFont="1" applyFill="1" applyAlignment="1">
      <alignment vertical="center"/>
    </xf>
    <xf numFmtId="183" fontId="26" fillId="0" borderId="0" xfId="0" applyNumberFormat="1" applyFont="1" applyFill="1" applyAlignment="1">
      <alignment vertical="center"/>
    </xf>
    <xf numFmtId="183" fontId="34" fillId="0" borderId="0" xfId="0" applyNumberFormat="1" applyFont="1" applyBorder="1" applyAlignment="1">
      <alignment horizontal="center" vertical="center"/>
    </xf>
    <xf numFmtId="183" fontId="35" fillId="0" borderId="0" xfId="0" applyNumberFormat="1" applyFont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183" fontId="0" fillId="0" borderId="6" xfId="0" applyNumberFormat="1" applyBorder="1" applyAlignment="1">
      <alignment horizontal="center" vertical="center"/>
    </xf>
    <xf numFmtId="179" fontId="10" fillId="0" borderId="0" xfId="0" applyNumberFormat="1" applyFont="1" applyBorder="1" applyAlignment="1">
      <alignment horizontal="center" vertical="center"/>
    </xf>
    <xf numFmtId="183" fontId="10" fillId="0" borderId="0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14" borderId="0" xfId="0" applyNumberForma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10" fillId="0" borderId="26" xfId="0" applyNumberFormat="1" applyFont="1" applyBorder="1" applyAlignment="1">
      <alignment horizontal="center" vertical="center"/>
    </xf>
    <xf numFmtId="183" fontId="10" fillId="0" borderId="26" xfId="0" applyNumberFormat="1" applyFont="1" applyBorder="1" applyAlignment="1">
      <alignment horizontal="center" vertical="center"/>
    </xf>
    <xf numFmtId="183" fontId="0" fillId="0" borderId="26" xfId="0" applyNumberFormat="1" applyBorder="1" applyAlignment="1">
      <alignment horizontal="center" vertical="center"/>
    </xf>
    <xf numFmtId="178" fontId="0" fillId="0" borderId="26" xfId="0" applyNumberFormat="1" applyBorder="1" applyAlignment="1">
      <alignment horizontal="center" vertical="center"/>
    </xf>
    <xf numFmtId="179" fontId="10" fillId="0" borderId="0" xfId="3" applyNumberFormat="1" applyFont="1" applyBorder="1" applyAlignment="1">
      <alignment horizontal="center" vertical="center"/>
    </xf>
    <xf numFmtId="183" fontId="10" fillId="0" borderId="0" xfId="3" applyNumberFormat="1" applyFont="1" applyBorder="1" applyAlignment="1">
      <alignment horizontal="center" vertical="center"/>
    </xf>
    <xf numFmtId="183" fontId="0" fillId="0" borderId="0" xfId="3" applyNumberFormat="1" applyFont="1" applyBorder="1" applyAlignment="1">
      <alignment horizontal="center" vertical="center"/>
    </xf>
    <xf numFmtId="178" fontId="0" fillId="0" borderId="0" xfId="3" applyNumberFormat="1" applyFont="1" applyBorder="1" applyAlignment="1">
      <alignment horizontal="center" vertical="center"/>
    </xf>
    <xf numFmtId="179" fontId="36" fillId="0" borderId="0" xfId="3" applyNumberFormat="1" applyFont="1" applyBorder="1" applyAlignment="1">
      <alignment horizontal="center" vertical="center"/>
    </xf>
    <xf numFmtId="183" fontId="36" fillId="0" borderId="0" xfId="3" applyNumberFormat="1" applyFont="1" applyBorder="1" applyAlignment="1">
      <alignment horizontal="center" vertical="center"/>
    </xf>
    <xf numFmtId="185" fontId="36" fillId="0" borderId="0" xfId="3" applyNumberFormat="1" applyFont="1" applyBorder="1" applyAlignment="1">
      <alignment horizontal="center" vertical="center"/>
    </xf>
    <xf numFmtId="179" fontId="37" fillId="28" borderId="27" xfId="3" applyNumberFormat="1" applyFont="1" applyFill="1" applyBorder="1" applyAlignment="1">
      <alignment horizontal="center" vertical="center" wrapText="1"/>
    </xf>
    <xf numFmtId="183" fontId="34" fillId="0" borderId="6" xfId="0" applyNumberFormat="1" applyFont="1" applyBorder="1" applyAlignment="1">
      <alignment horizontal="center" vertical="center"/>
    </xf>
    <xf numFmtId="179" fontId="15" fillId="29" borderId="28" xfId="3" applyNumberFormat="1" applyFont="1" applyFill="1" applyBorder="1" applyAlignment="1">
      <alignment horizontal="center" vertical="center" wrapText="1"/>
    </xf>
    <xf numFmtId="183" fontId="15" fillId="29" borderId="28" xfId="3" applyNumberFormat="1" applyFont="1" applyFill="1" applyBorder="1" applyAlignment="1">
      <alignment horizontal="center" vertical="center" wrapText="1"/>
    </xf>
    <xf numFmtId="178" fontId="15" fillId="29" borderId="28" xfId="3" applyNumberFormat="1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/>
    </xf>
    <xf numFmtId="183" fontId="16" fillId="0" borderId="6" xfId="3" applyNumberFormat="1" applyFont="1" applyFill="1" applyBorder="1" applyAlignment="1">
      <alignment horizontal="center" vertical="center"/>
    </xf>
    <xf numFmtId="183" fontId="16" fillId="0" borderId="6" xfId="3" applyNumberFormat="1" applyFont="1" applyFill="1" applyBorder="1" applyAlignment="1">
      <alignment horizontal="center" vertical="center" wrapText="1"/>
    </xf>
    <xf numFmtId="178" fontId="16" fillId="0" borderId="6" xfId="3" applyNumberFormat="1" applyFont="1" applyFill="1" applyBorder="1" applyAlignment="1">
      <alignment horizontal="center" vertical="center" wrapText="1"/>
    </xf>
    <xf numFmtId="0" fontId="15" fillId="29" borderId="6" xfId="0" applyFont="1" applyFill="1" applyBorder="1" applyAlignment="1">
      <alignment horizontal="center" vertical="center" wrapText="1"/>
    </xf>
    <xf numFmtId="0" fontId="16" fillId="29" borderId="6" xfId="0" applyNumberFormat="1" applyFont="1" applyFill="1" applyBorder="1" applyAlignment="1">
      <alignment horizontal="center" vertical="center" wrapText="1"/>
    </xf>
    <xf numFmtId="183" fontId="16" fillId="29" borderId="6" xfId="3" applyNumberFormat="1" applyFont="1" applyFill="1" applyBorder="1" applyAlignment="1">
      <alignment horizontal="center" vertical="center"/>
    </xf>
    <xf numFmtId="183" fontId="16" fillId="29" borderId="6" xfId="3" applyNumberFormat="1" applyFont="1" applyFill="1" applyBorder="1" applyAlignment="1">
      <alignment horizontal="center" vertical="center" wrapText="1"/>
    </xf>
    <xf numFmtId="178" fontId="16" fillId="29" borderId="6" xfId="3" applyNumberFormat="1" applyFont="1" applyFill="1" applyBorder="1" applyAlignment="1">
      <alignment horizontal="center" vertical="center" wrapText="1"/>
    </xf>
    <xf numFmtId="183" fontId="0" fillId="10" borderId="6" xfId="0" applyNumberFormat="1" applyFill="1" applyBorder="1" applyAlignment="1">
      <alignment horizontal="center" vertical="center"/>
    </xf>
    <xf numFmtId="183" fontId="10" fillId="10" borderId="0" xfId="0" applyNumberFormat="1" applyFont="1" applyFill="1" applyBorder="1" applyAlignment="1">
      <alignment horizontal="center" vertical="center"/>
    </xf>
    <xf numFmtId="183" fontId="10" fillId="10" borderId="6" xfId="0" applyNumberFormat="1" applyFont="1" applyFill="1" applyBorder="1" applyAlignment="1">
      <alignment horizontal="center" vertical="center"/>
    </xf>
    <xf numFmtId="10" fontId="0" fillId="0" borderId="26" xfId="0" applyNumberFormat="1" applyBorder="1" applyAlignment="1">
      <alignment horizontal="center" vertical="center"/>
    </xf>
    <xf numFmtId="179" fontId="0" fillId="0" borderId="26" xfId="0" applyNumberFormat="1" applyBorder="1" applyAlignment="1">
      <alignment horizontal="center" vertical="center"/>
    </xf>
    <xf numFmtId="10" fontId="0" fillId="0" borderId="0" xfId="3" applyNumberFormat="1" applyFont="1" applyBorder="1" applyAlignment="1">
      <alignment horizontal="center" vertical="center"/>
    </xf>
    <xf numFmtId="179" fontId="0" fillId="0" borderId="0" xfId="3" applyNumberFormat="1" applyFont="1" applyBorder="1" applyAlignment="1">
      <alignment horizontal="center" vertical="center"/>
    </xf>
    <xf numFmtId="10" fontId="15" fillId="29" borderId="28" xfId="3" applyNumberFormat="1" applyFont="1" applyFill="1" applyBorder="1" applyAlignment="1">
      <alignment horizontal="center" vertical="center" wrapText="1"/>
    </xf>
    <xf numFmtId="10" fontId="16" fillId="0" borderId="6" xfId="3" applyNumberFormat="1" applyFont="1" applyFill="1" applyBorder="1" applyAlignment="1">
      <alignment horizontal="center" vertical="center" wrapText="1"/>
    </xf>
    <xf numFmtId="179" fontId="20" fillId="0" borderId="6" xfId="0" applyNumberFormat="1" applyFont="1" applyFill="1" applyBorder="1" applyAlignment="1">
      <alignment horizontal="center" vertical="center" wrapText="1"/>
    </xf>
    <xf numFmtId="178" fontId="16" fillId="0" borderId="6" xfId="3" applyNumberFormat="1" applyFont="1" applyFill="1" applyBorder="1" applyAlignment="1">
      <alignment horizontal="center" vertical="center"/>
    </xf>
    <xf numFmtId="10" fontId="16" fillId="0" borderId="6" xfId="3" applyNumberFormat="1" applyFont="1" applyFill="1" applyBorder="1" applyAlignment="1">
      <alignment horizontal="center" vertical="center"/>
    </xf>
    <xf numFmtId="10" fontId="16" fillId="29" borderId="6" xfId="3" applyNumberFormat="1" applyFont="1" applyFill="1" applyBorder="1" applyAlignment="1">
      <alignment horizontal="center" vertical="center" wrapText="1"/>
    </xf>
    <xf numFmtId="179" fontId="20" fillId="30" borderId="6" xfId="0" applyNumberFormat="1" applyFont="1" applyFill="1" applyBorder="1" applyAlignment="1">
      <alignment horizontal="center" vertical="center" wrapText="1"/>
    </xf>
    <xf numFmtId="10" fontId="16" fillId="29" borderId="6" xfId="3" applyNumberFormat="1" applyFont="1" applyFill="1" applyBorder="1" applyAlignment="1">
      <alignment horizontal="center" vertical="center"/>
    </xf>
    <xf numFmtId="10" fontId="15" fillId="10" borderId="6" xfId="0" applyNumberFormat="1" applyFont="1" applyFill="1" applyBorder="1" applyAlignment="1">
      <alignment horizontal="center" vertical="center"/>
    </xf>
    <xf numFmtId="178" fontId="15" fillId="10" borderId="6" xfId="0" applyNumberFormat="1" applyFont="1" applyFill="1" applyBorder="1" applyAlignment="1">
      <alignment horizontal="center" vertical="center"/>
    </xf>
    <xf numFmtId="178" fontId="0" fillId="14" borderId="26" xfId="0" applyNumberFormat="1" applyFill="1" applyBorder="1" applyAlignment="1">
      <alignment horizontal="center" vertical="center"/>
    </xf>
    <xf numFmtId="178" fontId="0" fillId="14" borderId="0" xfId="3" applyNumberFormat="1" applyFont="1" applyFill="1" applyBorder="1" applyAlignment="1">
      <alignment horizontal="center" vertical="center"/>
    </xf>
    <xf numFmtId="179" fontId="16" fillId="0" borderId="6" xfId="0" applyNumberFormat="1" applyFont="1" applyFill="1" applyBorder="1" applyAlignment="1">
      <alignment horizontal="center" vertical="center"/>
    </xf>
    <xf numFmtId="179" fontId="16" fillId="29" borderId="6" xfId="0" applyNumberFormat="1" applyFont="1" applyFill="1" applyBorder="1" applyAlignment="1">
      <alignment horizontal="center" vertical="center"/>
    </xf>
    <xf numFmtId="179" fontId="16" fillId="29" borderId="6" xfId="0" applyNumberFormat="1" applyFont="1" applyFill="1" applyBorder="1" applyAlignment="1">
      <alignment horizontal="center" vertical="center" wrapText="1"/>
    </xf>
    <xf numFmtId="178" fontId="0" fillId="0" borderId="0" xfId="0" applyNumberFormat="1" applyFont="1" applyBorder="1" applyAlignment="1">
      <alignment horizontal="center" vertical="center"/>
    </xf>
    <xf numFmtId="179" fontId="37" fillId="28" borderId="29" xfId="3" applyNumberFormat="1" applyFont="1" applyFill="1" applyBorder="1" applyAlignment="1">
      <alignment horizontal="center" vertical="center" wrapText="1"/>
    </xf>
    <xf numFmtId="178" fontId="38" fillId="29" borderId="28" xfId="3" applyNumberFormat="1" applyFont="1" applyFill="1" applyBorder="1" applyAlignment="1">
      <alignment horizontal="center" vertical="center" wrapText="1"/>
    </xf>
    <xf numFmtId="178" fontId="38" fillId="31" borderId="28" xfId="3" applyNumberFormat="1" applyFont="1" applyFill="1" applyBorder="1" applyAlignment="1">
      <alignment horizontal="center" vertical="center" wrapText="1"/>
    </xf>
    <xf numFmtId="183" fontId="0" fillId="10" borderId="0" xfId="0" applyNumberFormat="1" applyFill="1" applyBorder="1" applyAlignment="1">
      <alignment horizontal="center" vertical="center"/>
    </xf>
    <xf numFmtId="178" fontId="34" fillId="0" borderId="0" xfId="0" applyNumberFormat="1" applyFont="1" applyAlignment="1">
      <alignment horizontal="center" vertical="center"/>
    </xf>
    <xf numFmtId="178" fontId="35" fillId="15" borderId="6" xfId="3" applyNumberFormat="1" applyFont="1" applyFill="1" applyBorder="1" applyAlignment="1">
      <alignment horizontal="center" vertical="center" wrapText="1"/>
    </xf>
    <xf numFmtId="183" fontId="35" fillId="32" borderId="0" xfId="0" applyNumberFormat="1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183" fontId="0" fillId="0" borderId="21" xfId="0" applyNumberFormat="1" applyBorder="1" applyAlignment="1">
      <alignment horizontal="center" vertical="center"/>
    </xf>
    <xf numFmtId="179" fontId="37" fillId="28" borderId="30" xfId="3" applyNumberFormat="1" applyFont="1" applyFill="1" applyBorder="1" applyAlignment="1">
      <alignment horizontal="center" vertical="center" wrapText="1"/>
    </xf>
    <xf numFmtId="178" fontId="37" fillId="28" borderId="30" xfId="3" applyNumberFormat="1" applyFont="1" applyFill="1" applyBorder="1" applyAlignment="1">
      <alignment horizontal="center" vertical="center" wrapText="1"/>
    </xf>
    <xf numFmtId="0" fontId="15" fillId="10" borderId="31" xfId="0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79" fontId="15" fillId="0" borderId="32" xfId="3" applyNumberFormat="1" applyFont="1" applyFill="1" applyBorder="1" applyAlignment="1">
      <alignment horizontal="left" vertical="top" wrapText="1"/>
    </xf>
    <xf numFmtId="183" fontId="15" fillId="0" borderId="33" xfId="3" applyNumberFormat="1" applyFont="1" applyFill="1" applyBorder="1" applyAlignment="1">
      <alignment horizontal="center" vertical="top" wrapText="1"/>
    </xf>
    <xf numFmtId="183" fontId="16" fillId="0" borderId="33" xfId="3" applyNumberFormat="1" applyFont="1" applyFill="1" applyBorder="1" applyAlignment="1">
      <alignment horizontal="left" vertical="top" wrapText="1"/>
    </xf>
    <xf numFmtId="178" fontId="16" fillId="0" borderId="33" xfId="3" applyNumberFormat="1" applyFont="1" applyFill="1" applyBorder="1" applyAlignment="1">
      <alignment horizontal="left" vertical="top" wrapText="1"/>
    </xf>
    <xf numFmtId="10" fontId="37" fillId="28" borderId="30" xfId="3" applyNumberFormat="1" applyFont="1" applyFill="1" applyBorder="1" applyAlignment="1">
      <alignment horizontal="center" vertical="center" wrapText="1"/>
    </xf>
    <xf numFmtId="10" fontId="16" fillId="0" borderId="33" xfId="3" applyNumberFormat="1" applyFont="1" applyFill="1" applyBorder="1" applyAlignment="1">
      <alignment horizontal="left" vertical="top" wrapText="1"/>
    </xf>
    <xf numFmtId="179" fontId="16" fillId="0" borderId="33" xfId="3" applyNumberFormat="1" applyFont="1" applyFill="1" applyBorder="1" applyAlignment="1">
      <alignment horizontal="left" vertical="top" wrapText="1"/>
    </xf>
    <xf numFmtId="178" fontId="37" fillId="14" borderId="30" xfId="3" applyNumberFormat="1" applyFont="1" applyFill="1" applyBorder="1" applyAlignment="1">
      <alignment horizontal="center" vertical="center" wrapText="1"/>
    </xf>
    <xf numFmtId="178" fontId="37" fillId="28" borderId="30" xfId="0" applyNumberFormat="1" applyFont="1" applyFill="1" applyBorder="1" applyAlignment="1">
      <alignment horizontal="center" vertical="center"/>
    </xf>
    <xf numFmtId="179" fontId="37" fillId="28" borderId="30" xfId="0" applyNumberFormat="1" applyFont="1" applyFill="1" applyBorder="1" applyAlignment="1">
      <alignment horizontal="center" vertical="center" wrapText="1"/>
    </xf>
    <xf numFmtId="178" fontId="38" fillId="29" borderId="34" xfId="3" applyNumberFormat="1" applyFont="1" applyFill="1" applyBorder="1" applyAlignment="1">
      <alignment horizontal="center" vertical="center" wrapText="1"/>
    </xf>
    <xf numFmtId="178" fontId="38" fillId="29" borderId="6" xfId="3" applyNumberFormat="1" applyFont="1" applyFill="1" applyBorder="1" applyAlignment="1">
      <alignment horizontal="center" vertical="center" wrapText="1"/>
    </xf>
    <xf numFmtId="178" fontId="34" fillId="0" borderId="0" xfId="0" applyNumberFormat="1" applyFont="1" applyBorder="1" applyAlignment="1">
      <alignment horizontal="center" vertical="center"/>
    </xf>
    <xf numFmtId="178" fontId="15" fillId="10" borderId="0" xfId="0" applyNumberFormat="1" applyFont="1" applyFill="1" applyAlignment="1">
      <alignment horizontal="center" vertical="center"/>
    </xf>
    <xf numFmtId="183" fontId="39" fillId="0" borderId="6" xfId="0" applyNumberFormat="1" applyFont="1" applyFill="1" applyBorder="1" applyAlignment="1">
      <alignment horizontal="center" vertical="center"/>
    </xf>
    <xf numFmtId="179" fontId="40" fillId="13" borderId="6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35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179" fontId="0" fillId="0" borderId="0" xfId="0" applyNumberFormat="1" applyFont="1" applyFill="1" applyAlignment="1">
      <alignment vertical="center"/>
    </xf>
    <xf numFmtId="0" fontId="41" fillId="0" borderId="35" xfId="0" applyNumberFormat="1" applyFont="1" applyFill="1" applyBorder="1" applyAlignment="1">
      <alignment horizontal="center" vertical="center" wrapText="1"/>
    </xf>
    <xf numFmtId="0" fontId="41" fillId="0" borderId="36" xfId="0" applyNumberFormat="1" applyFont="1" applyFill="1" applyBorder="1" applyAlignment="1">
      <alignment horizontal="center" vertical="center" wrapText="1"/>
    </xf>
    <xf numFmtId="179" fontId="41" fillId="0" borderId="36" xfId="0" applyNumberFormat="1" applyFont="1" applyFill="1" applyBorder="1" applyAlignment="1">
      <alignment horizontal="center" vertical="center" wrapText="1"/>
    </xf>
    <xf numFmtId="0" fontId="42" fillId="0" borderId="1" xfId="0" applyNumberFormat="1" applyFont="1" applyFill="1" applyBorder="1" applyAlignment="1">
      <alignment horizontal="center" vertical="center" wrapText="1"/>
    </xf>
    <xf numFmtId="179" fontId="42" fillId="0" borderId="1" xfId="0" applyNumberFormat="1" applyFont="1" applyFill="1" applyBorder="1" applyAlignment="1">
      <alignment horizontal="center" vertical="center" wrapText="1"/>
    </xf>
    <xf numFmtId="0" fontId="30" fillId="13" borderId="6" xfId="0" applyFont="1" applyFill="1" applyBorder="1" applyAlignment="1">
      <alignment horizontal="center" vertical="center" wrapText="1"/>
    </xf>
    <xf numFmtId="0" fontId="42" fillId="12" borderId="1" xfId="0" applyNumberFormat="1" applyFont="1" applyFill="1" applyBorder="1" applyAlignment="1">
      <alignment horizontal="center" vertical="center" wrapText="1"/>
    </xf>
    <xf numFmtId="179" fontId="42" fillId="12" borderId="1" xfId="0" applyNumberFormat="1" applyFont="1" applyFill="1" applyBorder="1" applyAlignment="1">
      <alignment horizontal="center" vertical="center" wrapText="1"/>
    </xf>
    <xf numFmtId="0" fontId="29" fillId="21" borderId="1" xfId="0" applyNumberFormat="1" applyFont="1" applyFill="1" applyBorder="1" applyAlignment="1">
      <alignment horizontal="center" vertical="center" wrapText="1"/>
    </xf>
    <xf numFmtId="179" fontId="29" fillId="21" borderId="1" xfId="0" applyNumberFormat="1" applyFont="1" applyFill="1" applyBorder="1" applyAlignment="1">
      <alignment horizontal="center" vertical="center" wrapText="1"/>
    </xf>
    <xf numFmtId="0" fontId="43" fillId="0" borderId="35" xfId="0" applyNumberFormat="1" applyFont="1" applyFill="1" applyBorder="1" applyAlignment="1">
      <alignment horizontal="center" vertical="center"/>
    </xf>
    <xf numFmtId="0" fontId="43" fillId="0" borderId="36" xfId="0" applyNumberFormat="1" applyFont="1" applyFill="1" applyBorder="1" applyAlignment="1">
      <alignment horizontal="center" vertical="center"/>
    </xf>
    <xf numFmtId="179" fontId="43" fillId="0" borderId="36" xfId="0" applyNumberFormat="1" applyFont="1" applyFill="1" applyBorder="1" applyAlignment="1">
      <alignment horizontal="center" vertical="center"/>
    </xf>
    <xf numFmtId="179" fontId="20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43" fillId="0" borderId="6" xfId="0" applyNumberFormat="1" applyFont="1" applyFill="1" applyBorder="1" applyAlignment="1">
      <alignment horizontal="center" vertical="center" wrapText="1"/>
    </xf>
    <xf numFmtId="179" fontId="43" fillId="0" borderId="6" xfId="0" applyNumberFormat="1" applyFont="1" applyFill="1" applyBorder="1" applyAlignment="1">
      <alignment horizontal="center" vertical="center" wrapText="1"/>
    </xf>
    <xf numFmtId="179" fontId="44" fillId="0" borderId="6" xfId="0" applyNumberFormat="1" applyFont="1" applyFill="1" applyBorder="1" applyAlignment="1">
      <alignment horizontal="center" vertical="center" wrapText="1"/>
    </xf>
    <xf numFmtId="179" fontId="42" fillId="0" borderId="37" xfId="0" applyNumberFormat="1" applyFont="1" applyFill="1" applyBorder="1" applyAlignment="1">
      <alignment horizontal="center" vertical="center" wrapText="1"/>
    </xf>
    <xf numFmtId="179" fontId="0" fillId="0" borderId="6" xfId="0" applyNumberFormat="1" applyFont="1" applyFill="1" applyBorder="1" applyAlignment="1">
      <alignment horizontal="center" vertical="center"/>
    </xf>
    <xf numFmtId="179" fontId="10" fillId="0" borderId="6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Alignment="1">
      <alignment vertical="center"/>
    </xf>
    <xf numFmtId="179" fontId="12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45" fillId="21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183" fontId="18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0" xfId="0" applyFont="1" applyFill="1">
      <alignment vertical="center"/>
    </xf>
    <xf numFmtId="0" fontId="18" fillId="0" borderId="0" xfId="0" applyFont="1" applyFill="1" applyAlignment="1">
      <alignment horizontal="center" vertical="center"/>
    </xf>
    <xf numFmtId="180" fontId="16" fillId="0" borderId="0" xfId="0" applyNumberFormat="1" applyFont="1" applyFill="1" applyAlignment="1">
      <alignment horizontal="center" vertical="center"/>
    </xf>
    <xf numFmtId="182" fontId="16" fillId="0" borderId="0" xfId="0" applyNumberFormat="1" applyFont="1" applyFill="1" applyAlignment="1">
      <alignment horizontal="center" vertical="center"/>
    </xf>
    <xf numFmtId="10" fontId="16" fillId="0" borderId="0" xfId="3" applyNumberFormat="1" applyFont="1" applyFill="1" applyAlignment="1">
      <alignment horizontal="center" vertical="center"/>
    </xf>
    <xf numFmtId="0" fontId="45" fillId="21" borderId="6" xfId="0" applyFont="1" applyFill="1" applyBorder="1" applyAlignment="1">
      <alignment horizontal="center" vertical="center"/>
    </xf>
    <xf numFmtId="14" fontId="45" fillId="21" borderId="6" xfId="0" applyNumberFormat="1" applyFont="1" applyFill="1" applyBorder="1" applyAlignment="1">
      <alignment horizontal="center" vertical="center"/>
    </xf>
    <xf numFmtId="179" fontId="45" fillId="21" borderId="6" xfId="0" applyNumberFormat="1" applyFont="1" applyFill="1" applyBorder="1" applyAlignment="1">
      <alignment horizontal="center" vertical="center"/>
    </xf>
    <xf numFmtId="183" fontId="45" fillId="21" borderId="6" xfId="0" applyNumberFormat="1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 wrapText="1"/>
    </xf>
    <xf numFmtId="183" fontId="18" fillId="12" borderId="6" xfId="0" applyNumberFormat="1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179" fontId="19" fillId="0" borderId="21" xfId="0" applyNumberFormat="1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18" fillId="15" borderId="6" xfId="0" applyFont="1" applyFill="1" applyBorder="1" applyAlignment="1">
      <alignment horizontal="center" vertical="center" wrapText="1"/>
    </xf>
    <xf numFmtId="183" fontId="18" fillId="15" borderId="6" xfId="0" applyNumberFormat="1" applyFont="1" applyFill="1" applyBorder="1" applyAlignment="1">
      <alignment horizontal="center" vertical="center"/>
    </xf>
    <xf numFmtId="183" fontId="18" fillId="15" borderId="6" xfId="0" applyNumberFormat="1" applyFont="1" applyFill="1" applyBorder="1" applyAlignment="1">
      <alignment vertical="center"/>
    </xf>
    <xf numFmtId="179" fontId="18" fillId="15" borderId="6" xfId="0" applyNumberFormat="1" applyFont="1" applyFill="1" applyBorder="1" applyAlignment="1">
      <alignment horizontal="center" vertical="center"/>
    </xf>
    <xf numFmtId="183" fontId="18" fillId="15" borderId="6" xfId="0" applyNumberFormat="1" applyFont="1" applyFill="1" applyBorder="1" applyAlignment="1">
      <alignment horizontal="center" vertical="center" wrapText="1"/>
    </xf>
    <xf numFmtId="183" fontId="18" fillId="10" borderId="6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9" fillId="26" borderId="6" xfId="0" applyFont="1" applyFill="1" applyBorder="1" applyAlignment="1">
      <alignment horizontal="center" vertical="center" wrapText="1"/>
    </xf>
    <xf numFmtId="0" fontId="18" fillId="26" borderId="6" xfId="0" applyFont="1" applyFill="1" applyBorder="1" applyAlignment="1">
      <alignment horizontal="center" vertical="center" wrapText="1"/>
    </xf>
    <xf numFmtId="0" fontId="19" fillId="26" borderId="1" xfId="0" applyNumberFormat="1" applyFont="1" applyFill="1" applyBorder="1" applyAlignment="1">
      <alignment horizontal="center" vertical="center" wrapText="1"/>
    </xf>
    <xf numFmtId="179" fontId="19" fillId="26" borderId="6" xfId="0" applyNumberFormat="1" applyFont="1" applyFill="1" applyBorder="1" applyAlignment="1">
      <alignment horizontal="center" vertical="center" wrapText="1"/>
    </xf>
    <xf numFmtId="183" fontId="19" fillId="26" borderId="6" xfId="0" applyNumberFormat="1" applyFont="1" applyFill="1" applyBorder="1" applyAlignment="1">
      <alignment horizontal="center" vertical="center" wrapText="1"/>
    </xf>
    <xf numFmtId="180" fontId="45" fillId="21" borderId="6" xfId="0" applyNumberFormat="1" applyFont="1" applyFill="1" applyBorder="1" applyAlignment="1">
      <alignment horizontal="center" vertical="center"/>
    </xf>
    <xf numFmtId="10" fontId="45" fillId="21" borderId="6" xfId="0" applyNumberFormat="1" applyFont="1" applyFill="1" applyBorder="1" applyAlignment="1">
      <alignment horizontal="center" vertical="center"/>
    </xf>
    <xf numFmtId="180" fontId="18" fillId="12" borderId="6" xfId="0" applyNumberFormat="1" applyFont="1" applyFill="1" applyBorder="1" applyAlignment="1">
      <alignment horizontal="center" vertical="center" wrapText="1"/>
    </xf>
    <xf numFmtId="10" fontId="18" fillId="13" borderId="6" xfId="0" applyNumberFormat="1" applyFont="1" applyFill="1" applyBorder="1" applyAlignment="1">
      <alignment horizontal="center" vertical="center" wrapText="1"/>
    </xf>
    <xf numFmtId="183" fontId="18" fillId="13" borderId="6" xfId="0" applyNumberFormat="1" applyFont="1" applyFill="1" applyBorder="1" applyAlignment="1">
      <alignment horizontal="center" vertical="center" wrapText="1"/>
    </xf>
    <xf numFmtId="182" fontId="18" fillId="33" borderId="21" xfId="0" applyNumberFormat="1" applyFont="1" applyFill="1" applyBorder="1" applyAlignment="1">
      <alignment horizontal="center" vertical="center" wrapText="1"/>
    </xf>
    <xf numFmtId="10" fontId="18" fillId="33" borderId="21" xfId="3" applyNumberFormat="1" applyFont="1" applyFill="1" applyBorder="1" applyAlignment="1">
      <alignment horizontal="center" vertical="center" wrapText="1"/>
    </xf>
    <xf numFmtId="182" fontId="18" fillId="33" borderId="38" xfId="0" applyNumberFormat="1" applyFont="1" applyFill="1" applyBorder="1" applyAlignment="1">
      <alignment horizontal="center" vertical="center" wrapText="1"/>
    </xf>
    <xf numFmtId="182" fontId="19" fillId="0" borderId="6" xfId="0" applyNumberFormat="1" applyFont="1" applyFill="1" applyBorder="1" applyAlignment="1">
      <alignment horizontal="center" vertical="center" wrapText="1"/>
    </xf>
    <xf numFmtId="10" fontId="19" fillId="0" borderId="6" xfId="3" applyNumberFormat="1" applyFont="1" applyFill="1" applyBorder="1" applyAlignment="1">
      <alignment horizontal="center" vertical="center"/>
    </xf>
    <xf numFmtId="180" fontId="18" fillId="15" borderId="6" xfId="0" applyNumberFormat="1" applyFont="1" applyFill="1" applyBorder="1" applyAlignment="1">
      <alignment horizontal="center" vertical="center"/>
    </xf>
    <xf numFmtId="10" fontId="18" fillId="15" borderId="6" xfId="0" applyNumberFormat="1" applyFont="1" applyFill="1" applyBorder="1" applyAlignment="1">
      <alignment horizontal="center" vertical="center" wrapText="1"/>
    </xf>
    <xf numFmtId="182" fontId="18" fillId="15" borderId="6" xfId="0" applyNumberFormat="1" applyFont="1" applyFill="1" applyBorder="1" applyAlignment="1">
      <alignment horizontal="center" vertical="center"/>
    </xf>
    <xf numFmtId="10" fontId="18" fillId="15" borderId="6" xfId="3" applyNumberFormat="1" applyFont="1" applyFill="1" applyBorder="1" applyAlignment="1">
      <alignment horizontal="center" vertical="center"/>
    </xf>
    <xf numFmtId="182" fontId="18" fillId="15" borderId="6" xfId="0" applyNumberFormat="1" applyFont="1" applyFill="1" applyBorder="1" applyAlignment="1">
      <alignment horizontal="center" vertical="center" wrapText="1"/>
    </xf>
    <xf numFmtId="180" fontId="18" fillId="10" borderId="6" xfId="0" applyNumberFormat="1" applyFont="1" applyFill="1" applyBorder="1" applyAlignment="1">
      <alignment horizontal="center" vertical="center" wrapText="1"/>
    </xf>
    <xf numFmtId="179" fontId="18" fillId="10" borderId="6" xfId="0" applyNumberFormat="1" applyFont="1" applyFill="1" applyBorder="1" applyAlignment="1">
      <alignment horizontal="center" vertical="center" wrapText="1"/>
    </xf>
    <xf numFmtId="182" fontId="18" fillId="33" borderId="6" xfId="0" applyNumberFormat="1" applyFont="1" applyFill="1" applyBorder="1" applyAlignment="1">
      <alignment horizontal="center" vertical="center" wrapText="1"/>
    </xf>
    <xf numFmtId="10" fontId="18" fillId="33" borderId="6" xfId="3" applyNumberFormat="1" applyFont="1" applyFill="1" applyBorder="1" applyAlignment="1">
      <alignment horizontal="center" vertical="center" wrapText="1"/>
    </xf>
    <xf numFmtId="182" fontId="18" fillId="33" borderId="1" xfId="0" applyNumberFormat="1" applyFont="1" applyFill="1" applyBorder="1" applyAlignment="1">
      <alignment horizontal="center" vertical="center" wrapText="1"/>
    </xf>
    <xf numFmtId="180" fontId="19" fillId="26" borderId="6" xfId="0" applyNumberFormat="1" applyFont="1" applyFill="1" applyBorder="1" applyAlignment="1">
      <alignment horizontal="center" vertical="center" wrapText="1"/>
    </xf>
    <xf numFmtId="10" fontId="19" fillId="26" borderId="6" xfId="0" applyNumberFormat="1" applyFont="1" applyFill="1" applyBorder="1" applyAlignment="1">
      <alignment horizontal="center" vertical="center" wrapText="1"/>
    </xf>
    <xf numFmtId="182" fontId="19" fillId="26" borderId="6" xfId="0" applyNumberFormat="1" applyFont="1" applyFill="1" applyBorder="1" applyAlignment="1">
      <alignment horizontal="center" vertical="center" wrapText="1"/>
    </xf>
    <xf numFmtId="10" fontId="19" fillId="26" borderId="6" xfId="3" applyNumberFormat="1" applyFont="1" applyFill="1" applyBorder="1" applyAlignment="1">
      <alignment horizontal="center" vertical="center"/>
    </xf>
    <xf numFmtId="182" fontId="46" fillId="15" borderId="6" xfId="0" applyNumberFormat="1" applyFont="1" applyFill="1" applyBorder="1" applyAlignment="1">
      <alignment horizontal="center" vertical="center" wrapText="1"/>
    </xf>
    <xf numFmtId="182" fontId="45" fillId="21" borderId="6" xfId="0" applyNumberFormat="1" applyFont="1" applyFill="1" applyBorder="1" applyAlignment="1">
      <alignment horizontal="center" vertical="center"/>
    </xf>
    <xf numFmtId="10" fontId="45" fillId="21" borderId="6" xfId="3" applyNumberFormat="1" applyFont="1" applyFill="1" applyBorder="1" applyAlignment="1">
      <alignment horizontal="center" vertical="center"/>
    </xf>
    <xf numFmtId="180" fontId="18" fillId="33" borderId="38" xfId="0" applyNumberFormat="1" applyFont="1" applyFill="1" applyBorder="1" applyAlignment="1">
      <alignment horizontal="center" vertical="center" wrapText="1"/>
    </xf>
    <xf numFmtId="182" fontId="18" fillId="26" borderId="38" xfId="0" applyNumberFormat="1" applyFont="1" applyFill="1" applyBorder="1" applyAlignment="1">
      <alignment horizontal="center" vertical="center" wrapText="1"/>
    </xf>
    <xf numFmtId="182" fontId="19" fillId="0" borderId="6" xfId="0" applyNumberFormat="1" applyFont="1" applyFill="1" applyBorder="1" applyAlignment="1">
      <alignment horizontal="center" vertical="center"/>
    </xf>
    <xf numFmtId="180" fontId="18" fillId="15" borderId="6" xfId="0" applyNumberFormat="1" applyFont="1" applyFill="1" applyBorder="1" applyAlignment="1">
      <alignment horizontal="center" vertical="center" wrapText="1"/>
    </xf>
    <xf numFmtId="180" fontId="18" fillId="33" borderId="1" xfId="0" applyNumberFormat="1" applyFont="1" applyFill="1" applyBorder="1" applyAlignment="1">
      <alignment horizontal="center" vertical="center" wrapText="1"/>
    </xf>
    <xf numFmtId="182" fontId="18" fillId="26" borderId="1" xfId="0" applyNumberFormat="1" applyFont="1" applyFill="1" applyBorder="1" applyAlignment="1">
      <alignment horizontal="center" vertical="center" wrapText="1"/>
    </xf>
    <xf numFmtId="10" fontId="18" fillId="26" borderId="6" xfId="0" applyNumberFormat="1" applyFont="1" applyFill="1" applyBorder="1" applyAlignment="1">
      <alignment horizontal="center" vertical="center" wrapText="1"/>
    </xf>
    <xf numFmtId="10" fontId="19" fillId="0" borderId="13" xfId="0" applyNumberFormat="1" applyFont="1" applyFill="1" applyBorder="1" applyAlignment="1">
      <alignment horizontal="center" vertical="center"/>
    </xf>
    <xf numFmtId="10" fontId="19" fillId="0" borderId="6" xfId="0" applyNumberFormat="1" applyFont="1" applyBorder="1" applyAlignment="1">
      <alignment horizontal="center" vertical="center"/>
    </xf>
    <xf numFmtId="10" fontId="18" fillId="15" borderId="6" xfId="0" applyNumberFormat="1" applyFont="1" applyFill="1" applyBorder="1" applyAlignment="1">
      <alignment horizontal="center" vertical="center"/>
    </xf>
    <xf numFmtId="10" fontId="18" fillId="15" borderId="13" xfId="0" applyNumberFormat="1" applyFont="1" applyFill="1" applyBorder="1" applyAlignment="1">
      <alignment horizontal="center" vertical="center"/>
    </xf>
    <xf numFmtId="10" fontId="18" fillId="26" borderId="0" xfId="0" applyNumberFormat="1" applyFont="1" applyFill="1" applyAlignment="1">
      <alignment horizontal="center" vertical="center" wrapText="1"/>
    </xf>
    <xf numFmtId="182" fontId="19" fillId="26" borderId="6" xfId="0" applyNumberFormat="1" applyFont="1" applyFill="1" applyBorder="1" applyAlignment="1">
      <alignment horizontal="center" vertical="center"/>
    </xf>
    <xf numFmtId="10" fontId="19" fillId="26" borderId="6" xfId="0" applyNumberFormat="1" applyFont="1" applyFill="1" applyBorder="1" applyAlignment="1">
      <alignment horizontal="center" vertical="center"/>
    </xf>
    <xf numFmtId="0" fontId="45" fillId="0" borderId="0" xfId="0" applyFont="1" applyFill="1" applyAlignment="1">
      <alignment horizontal="center" vertical="center"/>
    </xf>
    <xf numFmtId="10" fontId="18" fillId="0" borderId="0" xfId="3" applyNumberFormat="1" applyFont="1" applyFill="1" applyAlignment="1">
      <alignment horizontal="center" vertical="center"/>
    </xf>
    <xf numFmtId="10" fontId="18" fillId="0" borderId="0" xfId="3" applyNumberFormat="1" applyFont="1" applyFill="1" applyAlignment="1">
      <alignment horizontal="center" vertical="center" wrapText="1"/>
    </xf>
    <xf numFmtId="179" fontId="37" fillId="8" borderId="27" xfId="3" applyNumberFormat="1" applyFont="1" applyFill="1" applyBorder="1" applyAlignment="1">
      <alignment horizontal="center" vertical="center" wrapText="1"/>
    </xf>
    <xf numFmtId="183" fontId="37" fillId="8" borderId="27" xfId="3" applyNumberFormat="1" applyFont="1" applyFill="1" applyBorder="1" applyAlignment="1">
      <alignment horizontal="center" vertical="center" wrapText="1"/>
    </xf>
    <xf numFmtId="178" fontId="37" fillId="8" borderId="27" xfId="3" applyNumberFormat="1" applyFont="1" applyFill="1" applyBorder="1" applyAlignment="1">
      <alignment horizontal="center" vertical="center" wrapText="1"/>
    </xf>
    <xf numFmtId="179" fontId="15" fillId="34" borderId="28" xfId="3" applyNumberFormat="1" applyFont="1" applyFill="1" applyBorder="1" applyAlignment="1">
      <alignment horizontal="center" vertical="center" wrapText="1"/>
    </xf>
    <xf numFmtId="183" fontId="15" fillId="34" borderId="28" xfId="3" applyNumberFormat="1" applyFont="1" applyFill="1" applyBorder="1" applyAlignment="1">
      <alignment horizontal="center" vertical="center" wrapText="1"/>
    </xf>
    <xf numFmtId="178" fontId="15" fillId="34" borderId="28" xfId="3" applyNumberFormat="1" applyFont="1" applyFill="1" applyBorder="1" applyAlignment="1">
      <alignment horizontal="center" vertical="center" wrapText="1"/>
    </xf>
    <xf numFmtId="0" fontId="15" fillId="35" borderId="13" xfId="0" applyFont="1" applyFill="1" applyBorder="1" applyAlignment="1">
      <alignment horizontal="center" vertical="center"/>
    </xf>
    <xf numFmtId="0" fontId="15" fillId="35" borderId="24" xfId="0" applyFont="1" applyFill="1" applyBorder="1" applyAlignment="1">
      <alignment horizontal="center" vertical="center"/>
    </xf>
    <xf numFmtId="179" fontId="15" fillId="35" borderId="6" xfId="0" applyNumberFormat="1" applyFont="1" applyFill="1" applyBorder="1" applyAlignment="1">
      <alignment horizontal="center" vertical="center" wrapText="1"/>
    </xf>
    <xf numFmtId="183" fontId="15" fillId="35" borderId="6" xfId="3" applyNumberFormat="1" applyFont="1" applyFill="1" applyBorder="1" applyAlignment="1">
      <alignment horizontal="center" vertical="center"/>
    </xf>
    <xf numFmtId="183" fontId="15" fillId="35" borderId="6" xfId="3" applyNumberFormat="1" applyFont="1" applyFill="1" applyBorder="1" applyAlignment="1">
      <alignment horizontal="center" vertical="center" wrapText="1"/>
    </xf>
    <xf numFmtId="178" fontId="15" fillId="35" borderId="6" xfId="3" applyNumberFormat="1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/>
    </xf>
    <xf numFmtId="0" fontId="15" fillId="35" borderId="6" xfId="0" applyFont="1" applyFill="1" applyBorder="1" applyAlignment="1">
      <alignment horizontal="center" vertical="center"/>
    </xf>
    <xf numFmtId="183" fontId="0" fillId="0" borderId="6" xfId="0" applyNumberForma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/>
    </xf>
    <xf numFmtId="183" fontId="10" fillId="15" borderId="0" xfId="0" applyNumberFormat="1" applyFont="1" applyFill="1" applyBorder="1" applyAlignment="1">
      <alignment horizontal="center" vertical="center"/>
    </xf>
    <xf numFmtId="179" fontId="15" fillId="15" borderId="6" xfId="0" applyNumberFormat="1" applyFont="1" applyFill="1" applyBorder="1" applyAlignment="1">
      <alignment horizontal="center" vertical="center"/>
    </xf>
    <xf numFmtId="0" fontId="15" fillId="15" borderId="6" xfId="0" applyFont="1" applyFill="1" applyBorder="1" applyAlignment="1">
      <alignment horizontal="center" vertical="center"/>
    </xf>
    <xf numFmtId="183" fontId="15" fillId="15" borderId="6" xfId="0" applyNumberFormat="1" applyFont="1" applyFill="1" applyBorder="1" applyAlignment="1">
      <alignment horizontal="center" vertical="center"/>
    </xf>
    <xf numFmtId="178" fontId="15" fillId="15" borderId="6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183" fontId="15" fillId="35" borderId="6" xfId="0" applyNumberFormat="1" applyFont="1" applyFill="1" applyBorder="1" applyAlignment="1">
      <alignment horizontal="center" vertical="center"/>
    </xf>
    <xf numFmtId="179" fontId="15" fillId="36" borderId="6" xfId="0" applyNumberFormat="1" applyFont="1" applyFill="1" applyBorder="1" applyAlignment="1">
      <alignment horizontal="center" vertical="center" wrapText="1"/>
    </xf>
    <xf numFmtId="178" fontId="15" fillId="36" borderId="6" xfId="3" applyNumberFormat="1" applyFont="1" applyFill="1" applyBorder="1" applyAlignment="1">
      <alignment horizontal="center" vertical="center" wrapText="1"/>
    </xf>
    <xf numFmtId="183" fontId="10" fillId="15" borderId="6" xfId="0" applyNumberFormat="1" applyFont="1" applyFill="1" applyBorder="1" applyAlignment="1">
      <alignment horizontal="center" vertical="center"/>
    </xf>
    <xf numFmtId="179" fontId="15" fillId="35" borderId="6" xfId="0" applyNumberFormat="1" applyFont="1" applyFill="1" applyBorder="1" applyAlignment="1">
      <alignment horizontal="center" vertical="center"/>
    </xf>
    <xf numFmtId="178" fontId="15" fillId="35" borderId="6" xfId="0" applyNumberFormat="1" applyFont="1" applyFill="1" applyBorder="1" applyAlignment="1">
      <alignment horizontal="center" vertical="center"/>
    </xf>
    <xf numFmtId="179" fontId="37" fillId="8" borderId="30" xfId="3" applyNumberFormat="1" applyFont="1" applyFill="1" applyBorder="1" applyAlignment="1">
      <alignment horizontal="center" vertical="center" wrapText="1"/>
    </xf>
    <xf numFmtId="183" fontId="37" fillId="8" borderId="30" xfId="3" applyNumberFormat="1" applyFont="1" applyFill="1" applyBorder="1" applyAlignment="1">
      <alignment horizontal="center" vertical="center" wrapText="1"/>
    </xf>
    <xf numFmtId="178" fontId="37" fillId="8" borderId="30" xfId="3" applyNumberFormat="1" applyFont="1" applyFill="1" applyBorder="1" applyAlignment="1">
      <alignment horizontal="center" vertical="center" wrapText="1"/>
    </xf>
    <xf numFmtId="10" fontId="15" fillId="34" borderId="28" xfId="3" applyNumberFormat="1" applyFont="1" applyFill="1" applyBorder="1" applyAlignment="1">
      <alignment horizontal="center" vertical="center" wrapText="1"/>
    </xf>
    <xf numFmtId="10" fontId="15" fillId="36" borderId="6" xfId="3" applyNumberFormat="1" applyFont="1" applyFill="1" applyBorder="1" applyAlignment="1">
      <alignment horizontal="center" vertical="center" wrapText="1"/>
    </xf>
    <xf numFmtId="179" fontId="15" fillId="35" borderId="6" xfId="3" applyNumberFormat="1" applyFont="1" applyFill="1" applyBorder="1" applyAlignment="1">
      <alignment horizontal="center" vertical="center" wrapText="1"/>
    </xf>
    <xf numFmtId="178" fontId="15" fillId="0" borderId="6" xfId="3" applyNumberFormat="1" applyFont="1" applyFill="1" applyBorder="1" applyAlignment="1">
      <alignment horizontal="center" vertical="center"/>
    </xf>
    <xf numFmtId="10" fontId="15" fillId="36" borderId="6" xfId="3" applyNumberFormat="1" applyFont="1" applyFill="1" applyBorder="1" applyAlignment="1">
      <alignment horizontal="center" vertical="center"/>
    </xf>
    <xf numFmtId="10" fontId="15" fillId="0" borderId="6" xfId="3" applyNumberFormat="1" applyFont="1" applyFill="1" applyBorder="1" applyAlignment="1">
      <alignment horizontal="center" vertical="center" wrapText="1"/>
    </xf>
    <xf numFmtId="10" fontId="15" fillId="35" borderId="6" xfId="3" applyNumberFormat="1" applyFont="1" applyFill="1" applyBorder="1" applyAlignment="1">
      <alignment horizontal="center" vertical="center"/>
    </xf>
    <xf numFmtId="10" fontId="15" fillId="15" borderId="6" xfId="0" applyNumberFormat="1" applyFont="1" applyFill="1" applyBorder="1" applyAlignment="1">
      <alignment horizontal="center" vertical="center"/>
    </xf>
    <xf numFmtId="10" fontId="15" fillId="35" borderId="6" xfId="0" applyNumberFormat="1" applyFont="1" applyFill="1" applyBorder="1" applyAlignment="1">
      <alignment horizontal="center" vertical="center"/>
    </xf>
    <xf numFmtId="179" fontId="15" fillId="36" borderId="6" xfId="3" applyNumberFormat="1" applyFont="1" applyFill="1" applyBorder="1" applyAlignment="1">
      <alignment horizontal="center" vertical="center" wrapText="1"/>
    </xf>
    <xf numFmtId="10" fontId="37" fillId="8" borderId="30" xfId="3" applyNumberFormat="1" applyFont="1" applyFill="1" applyBorder="1" applyAlignment="1">
      <alignment horizontal="center" vertical="center" wrapText="1"/>
    </xf>
    <xf numFmtId="179" fontId="16" fillId="0" borderId="6" xfId="3" applyNumberFormat="1" applyFont="1" applyFill="1" applyBorder="1" applyAlignment="1">
      <alignment horizontal="center" vertical="center" wrapText="1"/>
    </xf>
    <xf numFmtId="178" fontId="15" fillId="35" borderId="6" xfId="3" applyNumberFormat="1" applyFont="1" applyFill="1" applyBorder="1" applyAlignment="1">
      <alignment horizontal="center" vertical="center"/>
    </xf>
    <xf numFmtId="179" fontId="37" fillId="8" borderId="29" xfId="3" applyNumberFormat="1" applyFont="1" applyFill="1" applyBorder="1" applyAlignment="1">
      <alignment horizontal="center" vertical="center" wrapText="1"/>
    </xf>
    <xf numFmtId="178" fontId="38" fillId="0" borderId="28" xfId="3" applyNumberFormat="1" applyFont="1" applyFill="1" applyBorder="1" applyAlignment="1">
      <alignment horizontal="center" vertical="center" wrapText="1"/>
    </xf>
    <xf numFmtId="183" fontId="15" fillId="36" borderId="6" xfId="3" applyNumberFormat="1" applyFont="1" applyFill="1" applyBorder="1" applyAlignment="1">
      <alignment horizontal="center" vertical="center" wrapText="1"/>
    </xf>
    <xf numFmtId="183" fontId="0" fillId="0" borderId="0" xfId="0" applyNumberFormat="1" applyFill="1" applyBorder="1" applyAlignment="1">
      <alignment horizontal="center" vertical="center"/>
    </xf>
    <xf numFmtId="183" fontId="37" fillId="8" borderId="30" xfId="0" applyNumberFormat="1" applyFont="1" applyFill="1" applyBorder="1" applyAlignment="1">
      <alignment horizontal="center" vertical="center"/>
    </xf>
    <xf numFmtId="183" fontId="0" fillId="8" borderId="0" xfId="0" applyNumberFormat="1" applyFill="1" applyBorder="1" applyAlignment="1">
      <alignment horizontal="center" vertical="center"/>
    </xf>
    <xf numFmtId="178" fontId="38" fillId="0" borderId="34" xfId="3" applyNumberFormat="1" applyFont="1" applyFill="1" applyBorder="1" applyAlignment="1">
      <alignment horizontal="center" vertical="center" wrapText="1"/>
    </xf>
    <xf numFmtId="178" fontId="15" fillId="0" borderId="6" xfId="0" applyNumberFormat="1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 vertical="center"/>
    </xf>
    <xf numFmtId="10" fontId="16" fillId="0" borderId="21" xfId="3" applyNumberFormat="1" applyFon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38" fillId="0" borderId="6" xfId="3" applyNumberFormat="1" applyFont="1" applyFill="1" applyBorder="1" applyAlignment="1">
      <alignment horizontal="center" vertical="center" wrapText="1"/>
    </xf>
    <xf numFmtId="183" fontId="16" fillId="0" borderId="13" xfId="3" applyNumberFormat="1" applyFont="1" applyFill="1" applyBorder="1" applyAlignment="1">
      <alignment horizontal="center" vertical="center"/>
    </xf>
    <xf numFmtId="183" fontId="0" fillId="0" borderId="24" xfId="0" applyNumberFormat="1" applyFill="1" applyBorder="1" applyAlignment="1">
      <alignment horizontal="center" vertical="center"/>
    </xf>
    <xf numFmtId="183" fontId="0" fillId="0" borderId="0" xfId="0" applyNumberFormat="1" applyAlignment="1">
      <alignment vertical="center" wrapText="1"/>
    </xf>
    <xf numFmtId="0" fontId="26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7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47" fillId="0" borderId="21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vertical="center"/>
    </xf>
    <xf numFmtId="0" fontId="48" fillId="0" borderId="0" xfId="0" applyFont="1" applyFill="1" applyAlignment="1">
      <alignment vertical="center"/>
    </xf>
    <xf numFmtId="177" fontId="0" fillId="0" borderId="6" xfId="0" applyNumberFormat="1" applyFill="1" applyBorder="1" applyAlignment="1" applyProtection="1">
      <alignment horizontal="center" vertical="center"/>
    </xf>
    <xf numFmtId="0" fontId="0" fillId="0" borderId="6" xfId="0" applyFill="1" applyBorder="1" applyAlignment="1" applyProtection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0" fontId="1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top" wrapText="1"/>
    </xf>
    <xf numFmtId="177" fontId="49" fillId="0" borderId="6" xfId="0" applyNumberFormat="1" applyFont="1" applyFill="1" applyBorder="1" applyAlignment="1">
      <alignment horizontal="center" vertical="center" wrapText="1"/>
    </xf>
    <xf numFmtId="0" fontId="49" fillId="0" borderId="6" xfId="0" applyFont="1" applyFill="1" applyBorder="1" applyAlignment="1">
      <alignment horizontal="center" vertical="center" wrapText="1"/>
    </xf>
    <xf numFmtId="177" fontId="21" fillId="0" borderId="6" xfId="0" applyNumberFormat="1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177" fontId="23" fillId="0" borderId="6" xfId="0" applyNumberFormat="1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3" fillId="0" borderId="6" xfId="0" applyNumberFormat="1" applyFont="1" applyFill="1" applyBorder="1" applyAlignment="1">
      <alignment horizontal="center" vertical="center" wrapText="1"/>
    </xf>
    <xf numFmtId="0" fontId="50" fillId="0" borderId="6" xfId="0" applyFont="1" applyFill="1" applyBorder="1" applyAlignment="1">
      <alignment horizontal="center" vertical="center"/>
    </xf>
    <xf numFmtId="183" fontId="51" fillId="0" borderId="6" xfId="0" applyNumberFormat="1" applyFont="1" applyFill="1" applyBorder="1" applyAlignment="1">
      <alignment horizontal="center" vertical="center"/>
    </xf>
    <xf numFmtId="183" fontId="23" fillId="0" borderId="6" xfId="0" applyNumberFormat="1" applyFont="1" applyFill="1" applyBorder="1" applyAlignment="1">
      <alignment horizontal="center" vertical="center" wrapText="1"/>
    </xf>
    <xf numFmtId="10" fontId="23" fillId="0" borderId="6" xfId="0" applyNumberFormat="1" applyFont="1" applyFill="1" applyBorder="1" applyAlignment="1">
      <alignment horizontal="center" vertical="center" wrapText="1"/>
    </xf>
    <xf numFmtId="10" fontId="50" fillId="0" borderId="6" xfId="0" applyNumberFormat="1" applyFont="1" applyFill="1" applyBorder="1" applyAlignment="1">
      <alignment horizontal="center" vertical="center"/>
    </xf>
    <xf numFmtId="178" fontId="23" fillId="0" borderId="6" xfId="0" applyNumberFormat="1" applyFont="1" applyFill="1" applyBorder="1" applyAlignment="1">
      <alignment horizontal="center" vertical="center" wrapText="1"/>
    </xf>
    <xf numFmtId="178" fontId="15" fillId="0" borderId="6" xfId="3" applyNumberFormat="1" applyFont="1" applyFill="1" applyBorder="1" applyAlignment="1">
      <alignment horizontal="center" vertical="center" wrapText="1"/>
    </xf>
    <xf numFmtId="0" fontId="50" fillId="0" borderId="6" xfId="0" applyNumberFormat="1" applyFont="1" applyFill="1" applyBorder="1" applyAlignment="1">
      <alignment horizontal="center" vertical="center"/>
    </xf>
    <xf numFmtId="178" fontId="52" fillId="0" borderId="6" xfId="0" applyNumberFormat="1" applyFont="1" applyFill="1" applyBorder="1" applyAlignment="1">
      <alignment horizontal="center" vertical="center" wrapText="1"/>
    </xf>
    <xf numFmtId="0" fontId="53" fillId="0" borderId="6" xfId="0" applyFont="1" applyFill="1" applyBorder="1" applyAlignment="1">
      <alignment horizontal="center" vertical="center"/>
    </xf>
    <xf numFmtId="10" fontId="53" fillId="0" borderId="6" xfId="0" applyNumberFormat="1" applyFont="1" applyFill="1" applyBorder="1" applyAlignment="1">
      <alignment horizontal="center" vertical="center"/>
    </xf>
    <xf numFmtId="0" fontId="54" fillId="0" borderId="6" xfId="0" applyFont="1" applyFill="1" applyBorder="1" applyAlignment="1">
      <alignment horizontal="center" vertical="center" wrapText="1"/>
    </xf>
    <xf numFmtId="9" fontId="23" fillId="0" borderId="6" xfId="0" applyNumberFormat="1" applyFont="1" applyFill="1" applyBorder="1" applyAlignment="1">
      <alignment horizontal="center" vertical="center" wrapText="1"/>
    </xf>
    <xf numFmtId="0" fontId="55" fillId="0" borderId="6" xfId="0" applyFont="1" applyFill="1" applyBorder="1" applyAlignment="1">
      <alignment horizontal="center" vertical="center"/>
    </xf>
    <xf numFmtId="183" fontId="55" fillId="0" borderId="6" xfId="0" applyNumberFormat="1" applyFont="1" applyFill="1" applyBorder="1" applyAlignment="1">
      <alignment horizontal="center" vertical="center"/>
    </xf>
    <xf numFmtId="178" fontId="55" fillId="0" borderId="6" xfId="0" applyNumberFormat="1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56" fillId="0" borderId="6" xfId="0" applyFont="1" applyFill="1" applyBorder="1" applyAlignment="1">
      <alignment horizontal="center" vertical="center"/>
    </xf>
    <xf numFmtId="0" fontId="57" fillId="0" borderId="6" xfId="0" applyFont="1" applyFill="1" applyBorder="1" applyAlignment="1">
      <alignment horizontal="center" vertical="center"/>
    </xf>
    <xf numFmtId="178" fontId="56" fillId="0" borderId="6" xfId="0" applyNumberFormat="1" applyFont="1" applyFill="1" applyBorder="1" applyAlignment="1">
      <alignment horizontal="center" vertical="center" wrapText="1"/>
    </xf>
    <xf numFmtId="0" fontId="58" fillId="0" borderId="6" xfId="0" applyFont="1" applyFill="1" applyBorder="1" applyAlignment="1">
      <alignment horizontal="center" vertical="center"/>
    </xf>
    <xf numFmtId="10" fontId="55" fillId="0" borderId="6" xfId="0" applyNumberFormat="1" applyFont="1" applyFill="1" applyBorder="1" applyAlignment="1">
      <alignment horizontal="center" vertical="center"/>
    </xf>
    <xf numFmtId="178" fontId="59" fillId="0" borderId="6" xfId="0" applyNumberFormat="1" applyFont="1" applyFill="1" applyBorder="1" applyAlignment="1">
      <alignment horizontal="center" vertical="center" wrapText="1"/>
    </xf>
    <xf numFmtId="0" fontId="57" fillId="0" borderId="6" xfId="0" applyFont="1" applyFill="1" applyBorder="1" applyAlignment="1">
      <alignment horizontal="center" vertical="center" wrapText="1"/>
    </xf>
    <xf numFmtId="10" fontId="57" fillId="0" borderId="6" xfId="0" applyNumberFormat="1" applyFont="1" applyFill="1" applyBorder="1" applyAlignment="1">
      <alignment horizontal="center" vertical="center"/>
    </xf>
    <xf numFmtId="9" fontId="57" fillId="0" borderId="6" xfId="0" applyNumberFormat="1" applyFont="1" applyFill="1" applyBorder="1" applyAlignment="1">
      <alignment horizontal="center" vertical="center"/>
    </xf>
    <xf numFmtId="10" fontId="52" fillId="0" borderId="6" xfId="0" applyNumberFormat="1" applyFont="1" applyFill="1" applyBorder="1" applyAlignment="1">
      <alignment horizontal="center" vertical="center"/>
    </xf>
    <xf numFmtId="9" fontId="55" fillId="0" borderId="6" xfId="0" applyNumberFormat="1" applyFont="1" applyFill="1" applyBorder="1" applyAlignment="1">
      <alignment horizontal="center" vertical="center"/>
    </xf>
    <xf numFmtId="178" fontId="56" fillId="0" borderId="6" xfId="0" applyNumberFormat="1" applyFont="1" applyFill="1" applyBorder="1" applyAlignment="1">
      <alignment horizontal="center" vertical="center"/>
    </xf>
    <xf numFmtId="0" fontId="56" fillId="0" borderId="6" xfId="0" applyFont="1" applyFill="1" applyBorder="1" applyAlignment="1">
      <alignment horizontal="center" vertical="center" wrapText="1"/>
    </xf>
    <xf numFmtId="10" fontId="56" fillId="0" borderId="6" xfId="0" applyNumberFormat="1" applyFont="1" applyFill="1" applyBorder="1" applyAlignment="1">
      <alignment horizontal="center" vertical="center"/>
    </xf>
    <xf numFmtId="183" fontId="23" fillId="0" borderId="6" xfId="0" applyNumberFormat="1" applyFont="1" applyFill="1" applyBorder="1" applyAlignment="1">
      <alignment horizontal="center" vertical="center"/>
    </xf>
    <xf numFmtId="178" fontId="23" fillId="0" borderId="6" xfId="0" applyNumberFormat="1" applyFont="1" applyFill="1" applyBorder="1" applyAlignment="1">
      <alignment horizontal="center" vertical="center"/>
    </xf>
    <xf numFmtId="177" fontId="60" fillId="0" borderId="6" xfId="0" applyNumberFormat="1" applyFont="1" applyFill="1" applyBorder="1" applyAlignment="1">
      <alignment horizontal="center" vertical="center" wrapText="1"/>
    </xf>
    <xf numFmtId="0" fontId="60" fillId="0" borderId="6" xfId="0" applyFont="1" applyFill="1" applyBorder="1" applyAlignment="1">
      <alignment horizontal="center" vertical="center" wrapText="1"/>
    </xf>
    <xf numFmtId="0" fontId="61" fillId="0" borderId="6" xfId="0" applyFont="1" applyFill="1" applyBorder="1" applyAlignment="1">
      <alignment horizontal="center" vertical="center"/>
    </xf>
    <xf numFmtId="178" fontId="60" fillId="0" borderId="6" xfId="0" applyNumberFormat="1" applyFont="1" applyFill="1" applyBorder="1" applyAlignment="1">
      <alignment horizontal="center" vertical="center" wrapText="1"/>
    </xf>
    <xf numFmtId="183" fontId="60" fillId="0" borderId="6" xfId="0" applyNumberFormat="1" applyFont="1" applyFill="1" applyBorder="1" applyAlignment="1">
      <alignment horizontal="center" vertical="center" wrapText="1"/>
    </xf>
    <xf numFmtId="10" fontId="23" fillId="0" borderId="6" xfId="0" applyNumberFormat="1" applyFont="1" applyFill="1" applyBorder="1" applyAlignment="1">
      <alignment horizontal="center" vertical="center"/>
    </xf>
    <xf numFmtId="9" fontId="23" fillId="0" borderId="6" xfId="0" applyNumberFormat="1" applyFont="1" applyFill="1" applyBorder="1" applyAlignment="1">
      <alignment horizontal="center" vertical="center"/>
    </xf>
    <xf numFmtId="10" fontId="60" fillId="0" borderId="6" xfId="0" applyNumberFormat="1" applyFont="1" applyFill="1" applyBorder="1" applyAlignment="1">
      <alignment horizontal="center" vertical="center" wrapText="1"/>
    </xf>
    <xf numFmtId="178" fontId="62" fillId="0" borderId="6" xfId="0" applyNumberFormat="1" applyFont="1" applyFill="1" applyBorder="1" applyAlignment="1">
      <alignment horizontal="center" vertical="center"/>
    </xf>
    <xf numFmtId="178" fontId="60" fillId="0" borderId="6" xfId="0" applyNumberFormat="1" applyFont="1" applyFill="1" applyBorder="1" applyAlignment="1" applyProtection="1">
      <alignment horizontal="center" vertical="center" wrapText="1"/>
    </xf>
    <xf numFmtId="0" fontId="63" fillId="0" borderId="6" xfId="0" applyFont="1" applyFill="1" applyBorder="1" applyAlignment="1">
      <alignment horizontal="center" vertical="center"/>
    </xf>
    <xf numFmtId="0" fontId="64" fillId="0" borderId="6" xfId="0" applyFont="1" applyFill="1" applyBorder="1" applyAlignment="1">
      <alignment horizontal="center" vertical="center"/>
    </xf>
    <xf numFmtId="178" fontId="61" fillId="0" borderId="6" xfId="0" applyNumberFormat="1" applyFont="1" applyFill="1" applyBorder="1" applyAlignment="1">
      <alignment horizontal="center" vertical="center"/>
    </xf>
    <xf numFmtId="0" fontId="60" fillId="0" borderId="6" xfId="0" applyFont="1" applyFill="1" applyBorder="1" applyAlignment="1" applyProtection="1">
      <alignment horizontal="center" vertical="center" wrapText="1"/>
      <protection locked="0"/>
    </xf>
    <xf numFmtId="178" fontId="64" fillId="0" borderId="6" xfId="0" applyNumberFormat="1" applyFont="1" applyFill="1" applyBorder="1" applyAlignment="1">
      <alignment horizontal="center" vertical="center"/>
    </xf>
    <xf numFmtId="178" fontId="60" fillId="0" borderId="6" xfId="0" applyNumberFormat="1" applyFont="1" applyFill="1" applyBorder="1" applyAlignment="1" applyProtection="1">
      <alignment horizontal="center" vertical="center" wrapText="1"/>
      <protection locked="0"/>
    </xf>
    <xf numFmtId="183" fontId="64" fillId="0" borderId="6" xfId="0" applyNumberFormat="1" applyFont="1" applyFill="1" applyBorder="1" applyAlignment="1">
      <alignment horizontal="center" vertical="center"/>
    </xf>
    <xf numFmtId="0" fontId="61" fillId="0" borderId="6" xfId="0" applyFont="1" applyFill="1" applyBorder="1" applyAlignment="1">
      <alignment horizontal="center" vertical="center" wrapText="1"/>
    </xf>
    <xf numFmtId="178" fontId="64" fillId="0" borderId="6" xfId="0" applyNumberFormat="1" applyFont="1" applyFill="1" applyBorder="1" applyAlignment="1">
      <alignment horizontal="center" vertical="center" wrapText="1"/>
    </xf>
    <xf numFmtId="178" fontId="62" fillId="0" borderId="6" xfId="0" applyNumberFormat="1" applyFont="1" applyFill="1" applyBorder="1" applyAlignment="1">
      <alignment horizontal="center" vertical="center" wrapText="1"/>
    </xf>
    <xf numFmtId="10" fontId="61" fillId="0" borderId="6" xfId="0" applyNumberFormat="1" applyFont="1" applyFill="1" applyBorder="1" applyAlignment="1">
      <alignment horizontal="center" vertical="center"/>
    </xf>
    <xf numFmtId="183" fontId="60" fillId="0" borderId="6" xfId="0" applyNumberFormat="1" applyFont="1" applyFill="1" applyBorder="1" applyAlignment="1" applyProtection="1">
      <alignment horizontal="center" vertical="center" wrapText="1"/>
      <protection locked="0"/>
    </xf>
    <xf numFmtId="178" fontId="64" fillId="0" borderId="6" xfId="0" applyNumberFormat="1" applyFont="1" applyFill="1" applyBorder="1" applyAlignment="1" applyProtection="1">
      <alignment horizontal="center" vertical="center"/>
      <protection locked="0"/>
    </xf>
    <xf numFmtId="10" fontId="61" fillId="0" borderId="6" xfId="0" applyNumberFormat="1" applyFont="1" applyFill="1" applyBorder="1" applyAlignment="1" applyProtection="1">
      <alignment horizontal="center" vertical="center"/>
      <protection locked="0"/>
    </xf>
    <xf numFmtId="10" fontId="60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64" fillId="0" borderId="6" xfId="0" applyNumberFormat="1" applyFont="1" applyFill="1" applyBorder="1" applyAlignment="1">
      <alignment horizontal="center" vertical="center"/>
    </xf>
    <xf numFmtId="178" fontId="61" fillId="0" borderId="6" xfId="0" applyNumberFormat="1" applyFont="1" applyFill="1" applyBorder="1" applyAlignment="1">
      <alignment horizontal="center" vertical="center" wrapText="1"/>
    </xf>
    <xf numFmtId="183" fontId="61" fillId="0" borderId="6" xfId="0" applyNumberFormat="1" applyFont="1" applyFill="1" applyBorder="1" applyAlignment="1">
      <alignment horizontal="center" vertical="center"/>
    </xf>
    <xf numFmtId="183" fontId="62" fillId="0" borderId="6" xfId="0" applyNumberFormat="1" applyFont="1" applyFill="1" applyBorder="1" applyAlignment="1">
      <alignment horizontal="center" vertical="center"/>
    </xf>
    <xf numFmtId="0" fontId="62" fillId="0" borderId="6" xfId="0" applyFont="1" applyFill="1" applyBorder="1" applyAlignment="1">
      <alignment horizontal="center" vertical="center" wrapText="1"/>
    </xf>
    <xf numFmtId="0" fontId="62" fillId="0" borderId="6" xfId="0" applyFont="1" applyFill="1" applyBorder="1" applyAlignment="1">
      <alignment horizontal="center" vertical="center"/>
    </xf>
    <xf numFmtId="186" fontId="62" fillId="0" borderId="6" xfId="49" applyNumberFormat="1" applyFont="1" applyFill="1" applyBorder="1" applyAlignment="1">
      <alignment horizontal="center" vertical="center"/>
    </xf>
    <xf numFmtId="178" fontId="62" fillId="0" borderId="6" xfId="54" applyNumberFormat="1" applyFont="1" applyFill="1" applyBorder="1" applyAlignment="1" applyProtection="1">
      <alignment horizontal="center" vertical="center" wrapText="1"/>
    </xf>
    <xf numFmtId="10" fontId="62" fillId="0" borderId="6" xfId="0" applyNumberFormat="1" applyFont="1" applyFill="1" applyBorder="1" applyAlignment="1">
      <alignment horizontal="center" vertical="center" wrapText="1"/>
    </xf>
    <xf numFmtId="10" fontId="62" fillId="0" borderId="6" xfId="0" applyNumberFormat="1" applyFont="1" applyFill="1" applyBorder="1" applyAlignment="1">
      <alignment horizontal="center" vertical="center"/>
    </xf>
    <xf numFmtId="186" fontId="61" fillId="0" borderId="6" xfId="0" applyNumberFormat="1" applyFont="1" applyFill="1" applyBorder="1" applyAlignment="1">
      <alignment horizontal="center" vertical="center"/>
    </xf>
    <xf numFmtId="183" fontId="26" fillId="0" borderId="6" xfId="0" applyNumberFormat="1" applyFont="1" applyFill="1" applyBorder="1" applyAlignment="1">
      <alignment horizontal="center" vertical="center"/>
    </xf>
    <xf numFmtId="178" fontId="26" fillId="0" borderId="6" xfId="0" applyNumberFormat="1" applyFont="1" applyFill="1" applyBorder="1" applyAlignment="1">
      <alignment horizontal="center" vertical="center"/>
    </xf>
    <xf numFmtId="187" fontId="23" fillId="0" borderId="6" xfId="0" applyNumberFormat="1" applyFont="1" applyFill="1" applyBorder="1" applyAlignment="1">
      <alignment horizontal="center" vertical="center"/>
    </xf>
    <xf numFmtId="188" fontId="23" fillId="0" borderId="6" xfId="0" applyNumberFormat="1" applyFont="1" applyFill="1" applyBorder="1" applyAlignment="1">
      <alignment horizontal="center" vertical="center"/>
    </xf>
    <xf numFmtId="0" fontId="23" fillId="0" borderId="39" xfId="0" applyFont="1" applyFill="1" applyBorder="1" applyAlignment="1">
      <alignment horizontal="center" vertical="center" wrapText="1"/>
    </xf>
    <xf numFmtId="0" fontId="47" fillId="0" borderId="6" xfId="0" applyFont="1" applyFill="1" applyBorder="1" applyAlignment="1" applyProtection="1">
      <alignment horizontal="center" vertical="center"/>
    </xf>
    <xf numFmtId="10" fontId="47" fillId="0" borderId="6" xfId="0" applyNumberFormat="1" applyFont="1" applyFill="1" applyBorder="1" applyAlignment="1">
      <alignment horizontal="center" vertical="center"/>
    </xf>
    <xf numFmtId="0" fontId="47" fillId="0" borderId="6" xfId="0" applyFont="1" applyFill="1" applyBorder="1" applyAlignment="1">
      <alignment horizontal="center" vertical="top" wrapText="1"/>
    </xf>
    <xf numFmtId="0" fontId="65" fillId="0" borderId="6" xfId="0" applyFont="1" applyFill="1" applyBorder="1" applyAlignment="1">
      <alignment horizontal="center" vertical="center" wrapText="1"/>
    </xf>
    <xf numFmtId="0" fontId="65" fillId="0" borderId="6" xfId="0" applyFont="1" applyFill="1" applyBorder="1" applyAlignment="1">
      <alignment horizontal="center" vertical="center"/>
    </xf>
    <xf numFmtId="178" fontId="57" fillId="0" borderId="6" xfId="0" applyNumberFormat="1" applyFont="1" applyFill="1" applyBorder="1" applyAlignment="1">
      <alignment horizontal="center" vertical="center" wrapText="1"/>
    </xf>
    <xf numFmtId="178" fontId="52" fillId="0" borderId="6" xfId="0" applyNumberFormat="1" applyFont="1" applyFill="1" applyBorder="1" applyAlignment="1">
      <alignment horizontal="center" vertical="center"/>
    </xf>
    <xf numFmtId="0" fontId="39" fillId="0" borderId="6" xfId="0" applyFont="1" applyFill="1" applyBorder="1" applyAlignment="1">
      <alignment horizontal="center" vertical="center"/>
    </xf>
    <xf numFmtId="0" fontId="66" fillId="0" borderId="6" xfId="0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177" fontId="49" fillId="0" borderId="39" xfId="0" applyNumberFormat="1" applyFont="1" applyFill="1" applyBorder="1" applyAlignment="1">
      <alignment horizontal="center" vertical="center" wrapText="1"/>
    </xf>
    <xf numFmtId="0" fontId="49" fillId="0" borderId="39" xfId="0" applyFont="1" applyFill="1" applyBorder="1" applyAlignment="1">
      <alignment horizontal="center" vertical="center" wrapText="1"/>
    </xf>
    <xf numFmtId="177" fontId="21" fillId="0" borderId="39" xfId="0" applyNumberFormat="1" applyFont="1" applyFill="1" applyBorder="1" applyAlignment="1">
      <alignment horizontal="center" vertical="center" wrapText="1"/>
    </xf>
    <xf numFmtId="0" fontId="21" fillId="0" borderId="39" xfId="0" applyFont="1" applyFill="1" applyBorder="1" applyAlignment="1">
      <alignment horizontal="center" vertical="center" wrapText="1"/>
    </xf>
    <xf numFmtId="177" fontId="23" fillId="0" borderId="20" xfId="0" applyNumberFormat="1" applyFont="1" applyFill="1" applyBorder="1" applyAlignment="1">
      <alignment horizontal="center" vertical="center" wrapText="1"/>
    </xf>
    <xf numFmtId="0" fontId="23" fillId="0" borderId="40" xfId="0" applyFont="1" applyFill="1" applyBorder="1" applyAlignment="1">
      <alignment horizontal="center" vertical="center" wrapText="1"/>
    </xf>
    <xf numFmtId="177" fontId="23" fillId="0" borderId="21" xfId="0" applyNumberFormat="1" applyFont="1" applyFill="1" applyBorder="1" applyAlignment="1">
      <alignment horizontal="center" vertical="center" wrapText="1"/>
    </xf>
    <xf numFmtId="0" fontId="23" fillId="0" borderId="4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42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83" fontId="23" fillId="0" borderId="1" xfId="0" applyNumberFormat="1" applyFont="1" applyFill="1" applyBorder="1" applyAlignment="1">
      <alignment horizontal="center" vertical="center"/>
    </xf>
    <xf numFmtId="178" fontId="23" fillId="0" borderId="1" xfId="0" applyNumberFormat="1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/>
    </xf>
    <xf numFmtId="178" fontId="23" fillId="0" borderId="1" xfId="0" applyNumberFormat="1" applyFont="1" applyFill="1" applyBorder="1" applyAlignment="1">
      <alignment horizontal="center" vertical="center" wrapText="1"/>
    </xf>
    <xf numFmtId="10" fontId="23" fillId="0" borderId="39" xfId="0" applyNumberFormat="1" applyFont="1" applyFill="1" applyBorder="1" applyAlignment="1">
      <alignment horizontal="center" vertical="center" wrapText="1"/>
    </xf>
    <xf numFmtId="10" fontId="23" fillId="0" borderId="40" xfId="0" applyNumberFormat="1" applyFont="1" applyFill="1" applyBorder="1" applyAlignment="1">
      <alignment horizontal="center" vertical="center" wrapText="1"/>
    </xf>
    <xf numFmtId="10" fontId="23" fillId="0" borderId="41" xfId="0" applyNumberFormat="1" applyFont="1" applyFill="1" applyBorder="1" applyAlignment="1">
      <alignment horizontal="center" vertical="center" wrapText="1"/>
    </xf>
    <xf numFmtId="10" fontId="23" fillId="0" borderId="1" xfId="0" applyNumberFormat="1" applyFont="1" applyFill="1" applyBorder="1" applyAlignment="1">
      <alignment horizontal="center" vertical="center"/>
    </xf>
    <xf numFmtId="10" fontId="23" fillId="0" borderId="37" xfId="0" applyNumberFormat="1" applyFont="1" applyFill="1" applyBorder="1" applyAlignment="1">
      <alignment horizontal="center" vertical="center"/>
    </xf>
    <xf numFmtId="0" fontId="23" fillId="0" borderId="20" xfId="0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/>
    </xf>
    <xf numFmtId="0" fontId="23" fillId="0" borderId="21" xfId="0" applyFont="1" applyFill="1" applyBorder="1" applyAlignment="1">
      <alignment horizontal="center" vertical="center" wrapText="1"/>
    </xf>
    <xf numFmtId="0" fontId="26" fillId="0" borderId="21" xfId="0" applyFont="1" applyFill="1" applyBorder="1" applyAlignment="1">
      <alignment horizontal="center" vertical="center"/>
    </xf>
    <xf numFmtId="0" fontId="23" fillId="0" borderId="43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35" xfId="0" applyFont="1" applyFill="1" applyBorder="1" applyAlignment="1">
      <alignment horizontal="center" vertical="center"/>
    </xf>
    <xf numFmtId="10" fontId="23" fillId="0" borderId="42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right" vertical="center"/>
    </xf>
    <xf numFmtId="0" fontId="23" fillId="0" borderId="38" xfId="0" applyFont="1" applyFill="1" applyBorder="1" applyAlignment="1">
      <alignment horizontal="center" vertical="center" wrapText="1"/>
    </xf>
    <xf numFmtId="0" fontId="23" fillId="0" borderId="38" xfId="0" applyFont="1" applyFill="1" applyBorder="1" applyAlignment="1">
      <alignment horizontal="center" vertical="center"/>
    </xf>
    <xf numFmtId="183" fontId="23" fillId="0" borderId="38" xfId="0" applyNumberFormat="1" applyFont="1" applyFill="1" applyBorder="1" applyAlignment="1">
      <alignment horizontal="center" vertical="center"/>
    </xf>
    <xf numFmtId="178" fontId="23" fillId="0" borderId="38" xfId="0" applyNumberFormat="1" applyFont="1" applyFill="1" applyBorder="1" applyAlignment="1">
      <alignment horizontal="center" vertical="center"/>
    </xf>
    <xf numFmtId="10" fontId="23" fillId="0" borderId="38" xfId="0" applyNumberFormat="1" applyFont="1" applyFill="1" applyBorder="1" applyAlignment="1">
      <alignment horizontal="center" vertical="center"/>
    </xf>
    <xf numFmtId="178" fontId="23" fillId="0" borderId="39" xfId="0" applyNumberFormat="1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178" fontId="67" fillId="0" borderId="6" xfId="0" applyNumberFormat="1" applyFont="1" applyFill="1" applyBorder="1" applyAlignment="1">
      <alignment horizontal="center" vertical="center"/>
    </xf>
    <xf numFmtId="183" fontId="67" fillId="0" borderId="6" xfId="0" applyNumberFormat="1" applyFont="1" applyFill="1" applyBorder="1" applyAlignment="1">
      <alignment horizontal="center" vertical="center"/>
    </xf>
    <xf numFmtId="0" fontId="67" fillId="0" borderId="6" xfId="0" applyFont="1" applyFill="1" applyBorder="1" applyAlignment="1">
      <alignment horizontal="center" vertical="center"/>
    </xf>
    <xf numFmtId="183" fontId="68" fillId="0" borderId="6" xfId="0" applyNumberFormat="1" applyFont="1" applyFill="1" applyBorder="1" applyAlignment="1">
      <alignment horizontal="center" vertical="center"/>
    </xf>
    <xf numFmtId="10" fontId="26" fillId="0" borderId="6" xfId="0" applyNumberFormat="1" applyFont="1" applyFill="1" applyBorder="1" applyAlignment="1">
      <alignment horizontal="center" vertical="center"/>
    </xf>
    <xf numFmtId="186" fontId="68" fillId="0" borderId="6" xfId="49" applyNumberFormat="1" applyFont="1" applyFill="1" applyBorder="1" applyAlignment="1">
      <alignment horizontal="center" vertical="center"/>
    </xf>
    <xf numFmtId="178" fontId="0" fillId="0" borderId="24" xfId="0" applyNumberFormat="1" applyFont="1" applyFill="1" applyBorder="1" applyAlignment="1">
      <alignment horizontal="center" vertical="center" wrapText="1"/>
    </xf>
    <xf numFmtId="178" fontId="68" fillId="0" borderId="6" xfId="54" applyNumberFormat="1" applyFont="1" applyFill="1" applyBorder="1" applyAlignment="1" applyProtection="1">
      <alignment horizontal="center" vertical="center" wrapText="1"/>
    </xf>
    <xf numFmtId="178" fontId="69" fillId="0" borderId="6" xfId="0" applyNumberFormat="1" applyFont="1" applyFill="1" applyBorder="1" applyAlignment="1">
      <alignment horizontal="center" vertical="center" wrapText="1"/>
    </xf>
    <xf numFmtId="186" fontId="26" fillId="0" borderId="6" xfId="0" applyNumberFormat="1" applyFont="1" applyFill="1" applyBorder="1" applyAlignment="1">
      <alignment horizontal="center" vertical="center"/>
    </xf>
    <xf numFmtId="0" fontId="52" fillId="0" borderId="6" xfId="0" applyFont="1" applyFill="1" applyBorder="1" applyAlignment="1" applyProtection="1">
      <alignment horizontal="center" vertical="center" wrapText="1"/>
      <protection locked="0"/>
    </xf>
    <xf numFmtId="0" fontId="0" fillId="0" borderId="44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52" fillId="0" borderId="13" xfId="0" applyFont="1" applyFill="1" applyBorder="1" applyAlignment="1">
      <alignment horizontal="center" vertical="center" wrapText="1"/>
    </xf>
    <xf numFmtId="0" fontId="59" fillId="0" borderId="6" xfId="0" applyFont="1" applyFill="1" applyBorder="1" applyAlignment="1" applyProtection="1">
      <alignment horizontal="center" vertical="center" wrapText="1"/>
      <protection locked="0"/>
    </xf>
    <xf numFmtId="183" fontId="52" fillId="0" borderId="6" xfId="0" applyNumberFormat="1" applyFont="1" applyFill="1" applyBorder="1" applyAlignment="1" applyProtection="1">
      <alignment horizontal="center" vertical="center" wrapText="1"/>
      <protection locked="0"/>
    </xf>
    <xf numFmtId="189" fontId="5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4" xfId="0" applyFont="1" applyFill="1" applyBorder="1" applyAlignment="1">
      <alignment horizontal="center" vertical="center"/>
    </xf>
    <xf numFmtId="178" fontId="52" fillId="0" borderId="6" xfId="0" applyNumberFormat="1" applyFont="1" applyFill="1" applyBorder="1" applyAlignment="1" applyProtection="1">
      <alignment horizontal="center" vertical="center" wrapText="1"/>
      <protection locked="0"/>
    </xf>
    <xf numFmtId="183" fontId="52" fillId="0" borderId="6" xfId="0" applyNumberFormat="1" applyFont="1" applyFill="1" applyBorder="1" applyAlignment="1">
      <alignment horizontal="center" vertical="center" wrapText="1"/>
    </xf>
    <xf numFmtId="178" fontId="52" fillId="0" borderId="1" xfId="0" applyNumberFormat="1" applyFont="1" applyFill="1" applyBorder="1" applyAlignment="1">
      <alignment horizontal="center" vertical="center" wrapText="1"/>
    </xf>
    <xf numFmtId="0" fontId="52" fillId="0" borderId="37" xfId="0" applyFont="1" applyFill="1" applyBorder="1" applyAlignment="1">
      <alignment horizontal="center" vertical="center" wrapText="1"/>
    </xf>
    <xf numFmtId="178" fontId="52" fillId="0" borderId="37" xfId="0" applyNumberFormat="1" applyFont="1" applyFill="1" applyBorder="1" applyAlignment="1">
      <alignment horizontal="center" vertical="center" wrapText="1"/>
    </xf>
    <xf numFmtId="183" fontId="52" fillId="0" borderId="37" xfId="0" applyNumberFormat="1" applyFont="1" applyFill="1" applyBorder="1" applyAlignment="1">
      <alignment horizontal="center" vertical="center" wrapText="1"/>
    </xf>
    <xf numFmtId="183" fontId="0" fillId="0" borderId="24" xfId="0" applyNumberFormat="1" applyFont="1" applyFill="1" applyBorder="1" applyAlignment="1">
      <alignment horizontal="center" vertical="center"/>
    </xf>
    <xf numFmtId="178" fontId="67" fillId="0" borderId="13" xfId="0" applyNumberFormat="1" applyFont="1" applyFill="1" applyBorder="1" applyAlignment="1">
      <alignment horizontal="center" vertical="center"/>
    </xf>
    <xf numFmtId="178" fontId="12" fillId="0" borderId="6" xfId="0" applyNumberFormat="1" applyFont="1" applyFill="1" applyBorder="1" applyAlignment="1">
      <alignment horizontal="center" vertical="center"/>
    </xf>
    <xf numFmtId="10" fontId="52" fillId="0" borderId="6" xfId="0" applyNumberFormat="1" applyFont="1" applyFill="1" applyBorder="1" applyAlignment="1" applyProtection="1">
      <alignment horizontal="center" vertical="center" wrapText="1"/>
      <protection locked="0"/>
    </xf>
    <xf numFmtId="10" fontId="26" fillId="0" borderId="6" xfId="0" applyNumberFormat="1" applyFont="1" applyFill="1" applyBorder="1" applyAlignment="1" applyProtection="1">
      <alignment horizontal="center" vertical="center"/>
      <protection locked="0"/>
    </xf>
    <xf numFmtId="178" fontId="12" fillId="0" borderId="6" xfId="0" applyNumberFormat="1" applyFont="1" applyFill="1" applyBorder="1" applyAlignment="1" applyProtection="1">
      <alignment horizontal="center" vertical="center"/>
      <protection locked="0"/>
    </xf>
    <xf numFmtId="178" fontId="0" fillId="0" borderId="6" xfId="0" applyNumberFormat="1" applyFont="1" applyFill="1" applyBorder="1" applyAlignment="1">
      <alignment horizontal="center" vertical="center"/>
    </xf>
    <xf numFmtId="10" fontId="52" fillId="0" borderId="1" xfId="0" applyNumberFormat="1" applyFont="1" applyFill="1" applyBorder="1" applyAlignment="1">
      <alignment horizontal="center" vertical="center" wrapText="1"/>
    </xf>
    <xf numFmtId="178" fontId="52" fillId="0" borderId="6" xfId="0" applyNumberFormat="1" applyFont="1" applyFill="1" applyBorder="1" applyAlignment="1" applyProtection="1">
      <alignment horizontal="center" vertical="center" wrapText="1"/>
    </xf>
    <xf numFmtId="178" fontId="39" fillId="0" borderId="6" xfId="0" applyNumberFormat="1" applyFont="1" applyFill="1" applyBorder="1" applyAlignment="1">
      <alignment horizontal="center" vertical="center"/>
    </xf>
    <xf numFmtId="10" fontId="52" fillId="0" borderId="6" xfId="0" applyNumberFormat="1" applyFont="1" applyFill="1" applyBorder="1" applyAlignment="1">
      <alignment horizontal="center" vertical="center" wrapText="1"/>
    </xf>
    <xf numFmtId="10" fontId="13" fillId="0" borderId="24" xfId="0" applyNumberFormat="1" applyFont="1" applyFill="1" applyBorder="1" applyAlignment="1">
      <alignment horizontal="center" vertical="center"/>
    </xf>
    <xf numFmtId="10" fontId="59" fillId="0" borderId="6" xfId="0" applyNumberFormat="1" applyFont="1" applyFill="1" applyBorder="1" applyAlignment="1" applyProtection="1">
      <alignment horizontal="center" vertical="center" wrapText="1"/>
      <protection locked="0"/>
    </xf>
    <xf numFmtId="178" fontId="52" fillId="0" borderId="35" xfId="0" applyNumberFormat="1" applyFont="1" applyFill="1" applyBorder="1" applyAlignment="1">
      <alignment horizontal="center" vertical="center" wrapText="1"/>
    </xf>
    <xf numFmtId="178" fontId="52" fillId="0" borderId="45" xfId="0" applyNumberFormat="1" applyFont="1" applyFill="1" applyBorder="1" applyAlignment="1">
      <alignment horizontal="center" vertical="center" wrapText="1"/>
    </xf>
    <xf numFmtId="190" fontId="52" fillId="0" borderId="6" xfId="0" applyNumberFormat="1" applyFont="1" applyFill="1" applyBorder="1" applyAlignment="1">
      <alignment horizontal="center" vertical="center" wrapText="1"/>
    </xf>
    <xf numFmtId="183" fontId="0" fillId="0" borderId="6" xfId="0" applyNumberFormat="1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52" fillId="0" borderId="21" xfId="0" applyFont="1" applyFill="1" applyBorder="1" applyAlignment="1">
      <alignment horizontal="center" vertical="center" wrapText="1"/>
    </xf>
    <xf numFmtId="0" fontId="52" fillId="0" borderId="25" xfId="0" applyFont="1" applyFill="1" applyBorder="1" applyAlignment="1">
      <alignment horizontal="center" vertical="center" wrapText="1"/>
    </xf>
    <xf numFmtId="0" fontId="68" fillId="0" borderId="37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0" fontId="0" fillId="0" borderId="24" xfId="0" applyNumberFormat="1" applyFont="1" applyFill="1" applyBorder="1" applyAlignment="1">
      <alignment horizontal="center" vertical="center"/>
    </xf>
    <xf numFmtId="10" fontId="13" fillId="0" borderId="6" xfId="0" applyNumberFormat="1" applyFont="1" applyFill="1" applyBorder="1" applyAlignment="1">
      <alignment horizontal="center" vertical="center"/>
    </xf>
    <xf numFmtId="10" fontId="52" fillId="0" borderId="25" xfId="0" applyNumberFormat="1" applyFont="1" applyFill="1" applyBorder="1" applyAlignment="1">
      <alignment horizontal="center" vertical="center" wrapText="1"/>
    </xf>
    <xf numFmtId="183" fontId="0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10" fontId="68" fillId="0" borderId="37" xfId="0" applyNumberFormat="1" applyFont="1" applyFill="1" applyBorder="1" applyAlignment="1">
      <alignment horizontal="center" vertical="center" wrapText="1"/>
    </xf>
    <xf numFmtId="0" fontId="68" fillId="0" borderId="20" xfId="0" applyFont="1" applyFill="1" applyBorder="1" applyAlignment="1">
      <alignment horizontal="center" vertical="center" wrapText="1"/>
    </xf>
    <xf numFmtId="0" fontId="0" fillId="0" borderId="43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68" fillId="0" borderId="6" xfId="0" applyFont="1" applyFill="1" applyBorder="1" applyAlignment="1">
      <alignment horizontal="center" vertical="center" wrapText="1"/>
    </xf>
    <xf numFmtId="0" fontId="70" fillId="0" borderId="6" xfId="0" applyFont="1" applyFill="1" applyBorder="1" applyAlignment="1">
      <alignment horizontal="center" vertical="center" wrapText="1"/>
    </xf>
    <xf numFmtId="183" fontId="0" fillId="0" borderId="37" xfId="0" applyNumberFormat="1" applyFont="1" applyFill="1" applyBorder="1" applyAlignment="1">
      <alignment horizontal="center" vertical="center"/>
    </xf>
    <xf numFmtId="10" fontId="0" fillId="0" borderId="37" xfId="0" applyNumberFormat="1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10" fontId="68" fillId="0" borderId="20" xfId="0" applyNumberFormat="1" applyFont="1" applyFill="1" applyBorder="1" applyAlignment="1">
      <alignment horizontal="center" vertical="center" wrapText="1"/>
    </xf>
    <xf numFmtId="10" fontId="26" fillId="0" borderId="6" xfId="0" applyNumberFormat="1" applyFont="1" applyFill="1" applyBorder="1" applyAlignment="1">
      <alignment vertical="center"/>
    </xf>
    <xf numFmtId="188" fontId="0" fillId="0" borderId="1" xfId="0" applyNumberFormat="1" applyFont="1" applyFill="1" applyBorder="1" applyAlignment="1">
      <alignment horizontal="center" vertical="center"/>
    </xf>
    <xf numFmtId="177" fontId="49" fillId="0" borderId="1" xfId="0" applyNumberFormat="1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 wrapText="1"/>
    </xf>
    <xf numFmtId="177" fontId="21" fillId="0" borderId="1" xfId="0" applyNumberFormat="1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10" fontId="23" fillId="0" borderId="1" xfId="0" applyNumberFormat="1" applyFont="1" applyFill="1" applyBorder="1" applyAlignment="1">
      <alignment horizontal="center" vertical="center" wrapText="1"/>
    </xf>
    <xf numFmtId="0" fontId="52" fillId="0" borderId="1" xfId="0" applyFont="1" applyFill="1" applyBorder="1" applyAlignment="1">
      <alignment horizontal="center" vertical="center" wrapText="1"/>
    </xf>
    <xf numFmtId="178" fontId="58" fillId="0" borderId="1" xfId="0" applyNumberFormat="1" applyFont="1" applyFill="1" applyBorder="1" applyAlignment="1">
      <alignment horizontal="center" vertical="center"/>
    </xf>
    <xf numFmtId="0" fontId="58" fillId="0" borderId="1" xfId="0" applyFont="1" applyFill="1" applyBorder="1" applyAlignment="1">
      <alignment horizontal="center" vertical="center"/>
    </xf>
    <xf numFmtId="184" fontId="58" fillId="0" borderId="1" xfId="0" applyNumberFormat="1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 wrapText="1"/>
    </xf>
    <xf numFmtId="0" fontId="23" fillId="0" borderId="37" xfId="0" applyNumberFormat="1" applyFont="1" applyFill="1" applyBorder="1" applyAlignment="1">
      <alignment horizontal="center" vertical="center" wrapText="1"/>
    </xf>
    <xf numFmtId="0" fontId="56" fillId="0" borderId="38" xfId="0" applyFont="1" applyFill="1" applyBorder="1" applyAlignment="1">
      <alignment horizontal="center" vertical="center" wrapText="1"/>
    </xf>
    <xf numFmtId="0" fontId="56" fillId="0" borderId="38" xfId="0" applyFont="1" applyFill="1" applyBorder="1" applyAlignment="1">
      <alignment horizontal="center" vertical="center"/>
    </xf>
    <xf numFmtId="0" fontId="55" fillId="0" borderId="38" xfId="0" applyFont="1" applyFill="1" applyBorder="1" applyAlignment="1">
      <alignment horizontal="center" vertical="center"/>
    </xf>
    <xf numFmtId="183" fontId="55" fillId="0" borderId="38" xfId="0" applyNumberFormat="1" applyFont="1" applyFill="1" applyBorder="1" applyAlignment="1">
      <alignment horizontal="center" vertical="center"/>
    </xf>
    <xf numFmtId="178" fontId="55" fillId="0" borderId="38" xfId="0" applyNumberFormat="1" applyFont="1" applyFill="1" applyBorder="1" applyAlignment="1">
      <alignment horizontal="center" vertical="center"/>
    </xf>
    <xf numFmtId="0" fontId="65" fillId="0" borderId="1" xfId="0" applyFont="1" applyFill="1" applyBorder="1" applyAlignment="1">
      <alignment horizontal="center" vertical="center"/>
    </xf>
    <xf numFmtId="0" fontId="50" fillId="0" borderId="42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/>
    </xf>
    <xf numFmtId="0" fontId="50" fillId="0" borderId="37" xfId="0" applyFont="1" applyFill="1" applyBorder="1" applyAlignment="1">
      <alignment horizontal="center" vertical="center"/>
    </xf>
    <xf numFmtId="0" fontId="57" fillId="0" borderId="35" xfId="0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/>
    </xf>
    <xf numFmtId="178" fontId="57" fillId="0" borderId="1" xfId="0" applyNumberFormat="1" applyFont="1" applyFill="1" applyBorder="1" applyAlignment="1">
      <alignment horizontal="center" vertical="center"/>
    </xf>
    <xf numFmtId="0" fontId="65" fillId="0" borderId="1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/>
    </xf>
    <xf numFmtId="10" fontId="23" fillId="0" borderId="37" xfId="0" applyNumberFormat="1" applyFont="1" applyFill="1" applyBorder="1" applyAlignment="1">
      <alignment horizontal="center" vertical="center" wrapText="1"/>
    </xf>
    <xf numFmtId="10" fontId="55" fillId="0" borderId="38" xfId="0" applyNumberFormat="1" applyFont="1" applyFill="1" applyBorder="1" applyAlignment="1">
      <alignment horizontal="center" vertical="center"/>
    </xf>
    <xf numFmtId="10" fontId="50" fillId="0" borderId="37" xfId="0" applyNumberFormat="1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 wrapText="1"/>
    </xf>
    <xf numFmtId="10" fontId="57" fillId="0" borderId="1" xfId="0" applyNumberFormat="1" applyFont="1" applyFill="1" applyBorder="1" applyAlignment="1">
      <alignment horizontal="center" vertical="center"/>
    </xf>
    <xf numFmtId="10" fontId="53" fillId="0" borderId="1" xfId="0" applyNumberFormat="1" applyFont="1" applyFill="1" applyBorder="1" applyAlignment="1">
      <alignment horizontal="center" vertical="center"/>
    </xf>
    <xf numFmtId="10" fontId="50" fillId="0" borderId="1" xfId="0" applyNumberFormat="1" applyFont="1" applyFill="1" applyBorder="1" applyAlignment="1">
      <alignment horizontal="center" vertical="center"/>
    </xf>
    <xf numFmtId="10" fontId="58" fillId="0" borderId="1" xfId="0" applyNumberFormat="1" applyFont="1" applyFill="1" applyBorder="1" applyAlignment="1">
      <alignment horizontal="center" vertical="center"/>
    </xf>
    <xf numFmtId="10" fontId="55" fillId="0" borderId="1" xfId="0" applyNumberFormat="1" applyFont="1" applyFill="1" applyBorder="1" applyAlignment="1">
      <alignment horizontal="center" vertical="center"/>
    </xf>
    <xf numFmtId="0" fontId="50" fillId="0" borderId="1" xfId="0" applyFont="1" applyFill="1" applyBorder="1">
      <alignment vertical="center"/>
    </xf>
    <xf numFmtId="0" fontId="71" fillId="0" borderId="1" xfId="0" applyFont="1" applyFill="1" applyBorder="1" applyAlignment="1">
      <alignment horizontal="center" vertical="center" wrapText="1"/>
    </xf>
    <xf numFmtId="0" fontId="56" fillId="0" borderId="1" xfId="0" applyFont="1" applyFill="1" applyBorder="1" applyAlignment="1">
      <alignment horizontal="center" vertical="center"/>
    </xf>
    <xf numFmtId="183" fontId="55" fillId="0" borderId="1" xfId="0" applyNumberFormat="1" applyFont="1" applyFill="1" applyBorder="1" applyAlignment="1">
      <alignment horizontal="center" vertical="center"/>
    </xf>
    <xf numFmtId="178" fontId="55" fillId="0" borderId="1" xfId="0" applyNumberFormat="1" applyFont="1" applyFill="1" applyBorder="1" applyAlignment="1">
      <alignment horizontal="center" vertical="center"/>
    </xf>
    <xf numFmtId="0" fontId="56" fillId="0" borderId="35" xfId="0" applyFont="1" applyFill="1" applyBorder="1" applyAlignment="1">
      <alignment horizontal="center" vertical="center"/>
    </xf>
    <xf numFmtId="0" fontId="50" fillId="0" borderId="35" xfId="0" applyFont="1" applyFill="1" applyBorder="1" applyAlignment="1">
      <alignment horizontal="center" vertical="center"/>
    </xf>
    <xf numFmtId="10" fontId="53" fillId="0" borderId="42" xfId="0" applyNumberFormat="1" applyFont="1" applyFill="1" applyBorder="1" applyAlignment="1">
      <alignment horizontal="center" vertical="center"/>
    </xf>
    <xf numFmtId="10" fontId="52" fillId="0" borderId="1" xfId="0" applyNumberFormat="1" applyFont="1" applyFill="1" applyBorder="1" applyAlignment="1">
      <alignment horizontal="center" vertical="center"/>
    </xf>
    <xf numFmtId="10" fontId="52" fillId="0" borderId="37" xfId="0" applyNumberFormat="1" applyFont="1" applyFill="1" applyBorder="1" applyAlignment="1">
      <alignment horizontal="center" vertical="center"/>
    </xf>
    <xf numFmtId="0" fontId="72" fillId="0" borderId="39" xfId="0" applyFont="1" applyFill="1" applyBorder="1" applyAlignment="1">
      <alignment horizontal="center" vertical="center" wrapText="1"/>
    </xf>
    <xf numFmtId="178" fontId="23" fillId="0" borderId="37" xfId="0" applyNumberFormat="1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horizontal="center" vertical="center" wrapText="1"/>
    </xf>
    <xf numFmtId="183" fontId="58" fillId="0" borderId="1" xfId="0" applyNumberFormat="1" applyFont="1" applyFill="1" applyBorder="1" applyAlignment="1">
      <alignment horizontal="center" vertical="center"/>
    </xf>
    <xf numFmtId="177" fontId="21" fillId="0" borderId="40" xfId="0" applyNumberFormat="1" applyFont="1" applyFill="1" applyBorder="1" applyAlignment="1">
      <alignment horizontal="center" vertical="center" wrapText="1"/>
    </xf>
    <xf numFmtId="0" fontId="21" fillId="0" borderId="40" xfId="0" applyFont="1" applyFill="1" applyBorder="1" applyAlignment="1">
      <alignment horizontal="center" vertical="center" wrapText="1"/>
    </xf>
    <xf numFmtId="178" fontId="52" fillId="0" borderId="1" xfId="0" applyNumberFormat="1" applyFont="1" applyFill="1" applyBorder="1" applyAlignment="1">
      <alignment horizontal="center" vertical="center"/>
    </xf>
    <xf numFmtId="178" fontId="15" fillId="0" borderId="20" xfId="3" applyNumberFormat="1" applyFont="1" applyFill="1" applyBorder="1" applyAlignment="1">
      <alignment horizontal="center" vertical="center" wrapText="1"/>
    </xf>
    <xf numFmtId="0" fontId="73" fillId="0" borderId="1" xfId="0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57" fillId="0" borderId="37" xfId="0" applyFont="1" applyFill="1" applyBorder="1" applyAlignment="1">
      <alignment horizontal="center" vertical="center"/>
    </xf>
    <xf numFmtId="10" fontId="60" fillId="0" borderId="1" xfId="0" applyNumberFormat="1" applyFont="1" applyFill="1" applyBorder="1" applyAlignment="1">
      <alignment horizontal="center" vertical="center"/>
    </xf>
    <xf numFmtId="188" fontId="60" fillId="0" borderId="1" xfId="0" applyNumberFormat="1" applyFont="1" applyFill="1" applyBorder="1" applyAlignment="1">
      <alignment horizontal="center" vertical="center"/>
    </xf>
    <xf numFmtId="0" fontId="70" fillId="0" borderId="42" xfId="0" applyFont="1" applyFill="1" applyBorder="1" applyAlignment="1">
      <alignment horizontal="center" vertical="center"/>
    </xf>
    <xf numFmtId="0" fontId="70" fillId="0" borderId="35" xfId="0" applyFont="1" applyFill="1" applyBorder="1" applyAlignment="1">
      <alignment horizontal="center" vertical="center"/>
    </xf>
    <xf numFmtId="0" fontId="70" fillId="0" borderId="1" xfId="0" applyFont="1" applyFill="1" applyBorder="1" applyAlignment="1">
      <alignment horizontal="center" vertical="center"/>
    </xf>
    <xf numFmtId="183" fontId="70" fillId="0" borderId="1" xfId="0" applyNumberFormat="1" applyFont="1" applyFill="1" applyBorder="1" applyAlignment="1">
      <alignment horizontal="center" vertical="center"/>
    </xf>
    <xf numFmtId="0" fontId="50" fillId="0" borderId="0" xfId="0" applyFont="1" applyFill="1" applyAlignment="1">
      <alignment horizontal="right"/>
    </xf>
    <xf numFmtId="10" fontId="70" fillId="0" borderId="1" xfId="0" applyNumberFormat="1" applyFont="1" applyFill="1" applyBorder="1" applyAlignment="1">
      <alignment horizontal="center" vertical="center"/>
    </xf>
    <xf numFmtId="188" fontId="70" fillId="0" borderId="1" xfId="0" applyNumberFormat="1" applyFont="1" applyFill="1" applyBorder="1" applyAlignment="1">
      <alignment horizontal="center" vertical="center"/>
    </xf>
    <xf numFmtId="0" fontId="21" fillId="0" borderId="37" xfId="0" applyFont="1" applyFill="1" applyBorder="1" applyAlignment="1">
      <alignment horizontal="center" vertical="center" wrapText="1"/>
    </xf>
    <xf numFmtId="10" fontId="49" fillId="0" borderId="1" xfId="0" applyNumberFormat="1" applyFont="1" applyFill="1" applyBorder="1" applyAlignment="1">
      <alignment horizontal="center" vertical="center" wrapText="1"/>
    </xf>
    <xf numFmtId="10" fontId="21" fillId="0" borderId="37" xfId="0" applyNumberFormat="1" applyFont="1" applyFill="1" applyBorder="1" applyAlignment="1">
      <alignment horizontal="center" vertical="center" wrapText="1"/>
    </xf>
    <xf numFmtId="177" fontId="74" fillId="0" borderId="6" xfId="0" applyNumberFormat="1" applyFont="1" applyFill="1" applyBorder="1" applyAlignment="1">
      <alignment horizontal="center" vertical="center" wrapText="1"/>
    </xf>
    <xf numFmtId="0" fontId="75" fillId="0" borderId="6" xfId="0" applyFont="1" applyFill="1" applyBorder="1" applyAlignment="1">
      <alignment horizontal="center" vertical="center" wrapText="1"/>
    </xf>
    <xf numFmtId="0" fontId="74" fillId="0" borderId="6" xfId="0" applyFont="1" applyFill="1" applyBorder="1" applyAlignment="1">
      <alignment horizontal="center" vertical="center" wrapText="1"/>
    </xf>
    <xf numFmtId="177" fontId="52" fillId="0" borderId="1" xfId="0" applyNumberFormat="1" applyFont="1" applyFill="1" applyBorder="1" applyAlignment="1">
      <alignment horizontal="center" vertical="center" wrapText="1"/>
    </xf>
    <xf numFmtId="183" fontId="59" fillId="0" borderId="6" xfId="0" applyNumberFormat="1" applyFont="1" applyFill="1" applyBorder="1" applyAlignment="1" applyProtection="1">
      <alignment horizontal="center" vertical="center" wrapText="1"/>
      <protection locked="0"/>
    </xf>
    <xf numFmtId="177" fontId="76" fillId="0" borderId="1" xfId="0" applyNumberFormat="1" applyFont="1" applyFill="1" applyBorder="1" applyAlignment="1">
      <alignment horizontal="center" vertical="center" wrapText="1"/>
    </xf>
    <xf numFmtId="0" fontId="76" fillId="0" borderId="1" xfId="0" applyFont="1" applyFill="1" applyBorder="1" applyAlignment="1">
      <alignment horizontal="center" vertical="center" wrapText="1"/>
    </xf>
    <xf numFmtId="0" fontId="66" fillId="0" borderId="37" xfId="0" applyFont="1" applyFill="1" applyBorder="1" applyAlignment="1">
      <alignment horizontal="center" vertical="center" wrapText="1"/>
    </xf>
    <xf numFmtId="0" fontId="66" fillId="0" borderId="45" xfId="0" applyFont="1" applyFill="1" applyBorder="1" applyAlignment="1">
      <alignment horizontal="center" vertical="center" wrapText="1"/>
    </xf>
    <xf numFmtId="0" fontId="77" fillId="0" borderId="37" xfId="0" applyFont="1" applyFill="1" applyBorder="1" applyAlignment="1">
      <alignment horizontal="center" vertical="center"/>
    </xf>
    <xf numFmtId="0" fontId="66" fillId="0" borderId="1" xfId="0" applyFont="1" applyFill="1" applyBorder="1" applyAlignment="1">
      <alignment horizontal="center" vertical="center" wrapText="1"/>
    </xf>
    <xf numFmtId="0" fontId="77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66" fillId="0" borderId="38" xfId="0" applyFont="1" applyFill="1" applyBorder="1" applyAlignment="1">
      <alignment horizontal="center" vertical="center" wrapText="1"/>
    </xf>
    <xf numFmtId="0" fontId="66" fillId="0" borderId="46" xfId="0" applyFont="1" applyFill="1" applyBorder="1" applyAlignment="1">
      <alignment horizontal="center" vertical="center" wrapText="1"/>
    </xf>
    <xf numFmtId="0" fontId="77" fillId="0" borderId="38" xfId="0" applyFont="1" applyFill="1" applyBorder="1" applyAlignment="1">
      <alignment horizontal="center" vertical="center"/>
    </xf>
    <xf numFmtId="0" fontId="77" fillId="0" borderId="47" xfId="0" applyFont="1" applyFill="1" applyBorder="1" applyAlignment="1">
      <alignment horizontal="center" vertical="center"/>
    </xf>
    <xf numFmtId="0" fontId="35" fillId="0" borderId="38" xfId="0" applyFont="1" applyFill="1" applyBorder="1" applyAlignment="1">
      <alignment horizontal="center" vertical="center"/>
    </xf>
    <xf numFmtId="0" fontId="66" fillId="0" borderId="35" xfId="0" applyFont="1" applyFill="1" applyBorder="1" applyAlignment="1">
      <alignment horizontal="center" vertical="center" wrapText="1"/>
    </xf>
    <xf numFmtId="0" fontId="77" fillId="0" borderId="36" xfId="0" applyFont="1" applyFill="1" applyBorder="1" applyAlignment="1">
      <alignment horizontal="center" vertical="center"/>
    </xf>
    <xf numFmtId="0" fontId="77" fillId="0" borderId="48" xfId="0" applyFont="1" applyFill="1" applyBorder="1" applyAlignment="1">
      <alignment horizontal="center" vertical="center"/>
    </xf>
    <xf numFmtId="0" fontId="35" fillId="0" borderId="37" xfId="0" applyFont="1" applyFill="1" applyBorder="1" applyAlignment="1">
      <alignment horizontal="center" vertical="center"/>
    </xf>
    <xf numFmtId="10" fontId="74" fillId="0" borderId="6" xfId="0" applyNumberFormat="1" applyFont="1" applyFill="1" applyBorder="1" applyAlignment="1">
      <alignment horizontal="center" vertical="center" wrapText="1"/>
    </xf>
    <xf numFmtId="10" fontId="52" fillId="0" borderId="37" xfId="0" applyNumberFormat="1" applyFont="1" applyFill="1" applyBorder="1" applyAlignment="1">
      <alignment horizontal="center" vertical="center" wrapText="1"/>
    </xf>
    <xf numFmtId="10" fontId="52" fillId="0" borderId="23" xfId="0" applyNumberFormat="1" applyFont="1" applyFill="1" applyBorder="1" applyAlignment="1" applyProtection="1">
      <alignment horizontal="center" vertical="center" wrapText="1"/>
      <protection locked="0"/>
    </xf>
    <xf numFmtId="10" fontId="26" fillId="0" borderId="24" xfId="0" applyNumberFormat="1" applyFont="1" applyFill="1" applyBorder="1" applyAlignment="1" applyProtection="1">
      <alignment horizontal="center" vertical="center"/>
      <protection locked="0"/>
    </xf>
    <xf numFmtId="10" fontId="26" fillId="0" borderId="23" xfId="0" applyNumberFormat="1" applyFont="1" applyFill="1" applyBorder="1" applyAlignment="1">
      <alignment horizontal="center" vertical="center"/>
    </xf>
    <xf numFmtId="178" fontId="67" fillId="0" borderId="6" xfId="0" applyNumberFormat="1" applyFont="1" applyFill="1" applyBorder="1" applyAlignment="1">
      <alignment horizontal="center" vertical="center" wrapText="1"/>
    </xf>
    <xf numFmtId="188" fontId="76" fillId="0" borderId="1" xfId="0" applyNumberFormat="1" applyFont="1" applyFill="1" applyBorder="1" applyAlignment="1">
      <alignment horizontal="center" vertical="center" wrapText="1"/>
    </xf>
    <xf numFmtId="10" fontId="76" fillId="0" borderId="1" xfId="0" applyNumberFormat="1" applyFont="1" applyFill="1" applyBorder="1" applyAlignment="1">
      <alignment horizontal="center" vertical="center" wrapText="1"/>
    </xf>
    <xf numFmtId="188" fontId="77" fillId="0" borderId="37" xfId="0" applyNumberFormat="1" applyFont="1" applyFill="1" applyBorder="1" applyAlignment="1">
      <alignment horizontal="center" vertical="center"/>
    </xf>
    <xf numFmtId="10" fontId="62" fillId="0" borderId="43" xfId="0" applyNumberFormat="1" applyFont="1" applyFill="1" applyBorder="1" applyAlignment="1">
      <alignment horizontal="center" vertical="center" wrapText="1"/>
    </xf>
    <xf numFmtId="0" fontId="77" fillId="0" borderId="45" xfId="0" applyFont="1" applyFill="1" applyBorder="1" applyAlignment="1">
      <alignment horizontal="center" vertical="center"/>
    </xf>
    <xf numFmtId="10" fontId="77" fillId="0" borderId="43" xfId="0" applyNumberFormat="1" applyFont="1" applyFill="1" applyBorder="1" applyAlignment="1">
      <alignment horizontal="center" vertical="center"/>
    </xf>
    <xf numFmtId="188" fontId="77" fillId="0" borderId="1" xfId="0" applyNumberFormat="1" applyFont="1" applyFill="1" applyBorder="1" applyAlignment="1">
      <alignment horizontal="center" vertical="center"/>
    </xf>
    <xf numFmtId="10" fontId="62" fillId="0" borderId="1" xfId="0" applyNumberFormat="1" applyFont="1" applyFill="1" applyBorder="1" applyAlignment="1">
      <alignment horizontal="center" vertical="center" wrapText="1"/>
    </xf>
    <xf numFmtId="10" fontId="77" fillId="0" borderId="37" xfId="0" applyNumberFormat="1" applyFont="1" applyFill="1" applyBorder="1" applyAlignment="1">
      <alignment horizontal="center" vertical="center"/>
    </xf>
    <xf numFmtId="188" fontId="77" fillId="0" borderId="38" xfId="0" applyNumberFormat="1" applyFont="1" applyFill="1" applyBorder="1" applyAlignment="1">
      <alignment horizontal="center" vertical="center"/>
    </xf>
    <xf numFmtId="10" fontId="62" fillId="0" borderId="46" xfId="0" applyNumberFormat="1" applyFont="1" applyFill="1" applyBorder="1" applyAlignment="1">
      <alignment horizontal="center" vertical="center" wrapText="1"/>
    </xf>
    <xf numFmtId="10" fontId="77" fillId="0" borderId="1" xfId="0" applyNumberFormat="1" applyFont="1" applyFill="1" applyBorder="1" applyAlignment="1">
      <alignment horizontal="center" vertical="center"/>
    </xf>
    <xf numFmtId="10" fontId="62" fillId="0" borderId="35" xfId="0" applyNumberFormat="1" applyFont="1" applyFill="1" applyBorder="1" applyAlignment="1">
      <alignment horizontal="center" vertical="center" wrapText="1"/>
    </xf>
    <xf numFmtId="10" fontId="77" fillId="0" borderId="49" xfId="0" applyNumberFormat="1" applyFont="1" applyFill="1" applyBorder="1" applyAlignment="1">
      <alignment horizontal="center" vertical="center"/>
    </xf>
    <xf numFmtId="10" fontId="77" fillId="0" borderId="42" xfId="0" applyNumberFormat="1" applyFont="1" applyFill="1" applyBorder="1" applyAlignment="1">
      <alignment horizontal="center" vertical="center"/>
    </xf>
    <xf numFmtId="0" fontId="77" fillId="0" borderId="6" xfId="0" applyFont="1" applyFill="1" applyBorder="1" applyAlignment="1">
      <alignment horizontal="center" vertical="center"/>
    </xf>
    <xf numFmtId="10" fontId="62" fillId="0" borderId="37" xfId="0" applyNumberFormat="1" applyFont="1" applyFill="1" applyBorder="1" applyAlignment="1">
      <alignment horizontal="center" vertical="center" wrapText="1"/>
    </xf>
    <xf numFmtId="0" fontId="77" fillId="0" borderId="35" xfId="0" applyFont="1" applyFill="1" applyBorder="1" applyAlignment="1">
      <alignment horizontal="center" vertical="center"/>
    </xf>
    <xf numFmtId="10" fontId="62" fillId="0" borderId="45" xfId="0" applyNumberFormat="1" applyFont="1" applyFill="1" applyBorder="1" applyAlignment="1">
      <alignment horizontal="center" vertical="center" wrapText="1"/>
    </xf>
    <xf numFmtId="0" fontId="77" fillId="0" borderId="46" xfId="0" applyFont="1" applyFill="1" applyBorder="1" applyAlignment="1">
      <alignment horizontal="center" vertical="center"/>
    </xf>
    <xf numFmtId="10" fontId="62" fillId="0" borderId="47" xfId="0" applyNumberFormat="1" applyFont="1" applyFill="1" applyBorder="1" applyAlignment="1">
      <alignment horizontal="center" vertical="center" wrapText="1"/>
    </xf>
    <xf numFmtId="10" fontId="62" fillId="0" borderId="36" xfId="0" applyNumberFormat="1" applyFont="1" applyFill="1" applyBorder="1" applyAlignment="1">
      <alignment horizontal="center" vertical="center" wrapText="1"/>
    </xf>
    <xf numFmtId="10" fontId="62" fillId="0" borderId="48" xfId="0" applyNumberFormat="1" applyFont="1" applyFill="1" applyBorder="1" applyAlignment="1">
      <alignment horizontal="center" vertical="center" wrapText="1"/>
    </xf>
    <xf numFmtId="177" fontId="21" fillId="0" borderId="37" xfId="0" applyNumberFormat="1" applyFont="1" applyFill="1" applyBorder="1" applyAlignment="1">
      <alignment horizontal="center" vertical="center" wrapText="1"/>
    </xf>
    <xf numFmtId="188" fontId="21" fillId="0" borderId="37" xfId="0" applyNumberFormat="1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 wrapText="1"/>
    </xf>
    <xf numFmtId="188" fontId="52" fillId="0" borderId="1" xfId="0" applyNumberFormat="1" applyFont="1" applyFill="1" applyBorder="1" applyAlignment="1">
      <alignment horizontal="center" vertical="center" wrapText="1"/>
    </xf>
    <xf numFmtId="178" fontId="21" fillId="0" borderId="37" xfId="0" applyNumberFormat="1" applyFont="1" applyFill="1" applyBorder="1" applyAlignment="1">
      <alignment horizontal="center" vertical="center" wrapText="1"/>
    </xf>
    <xf numFmtId="179" fontId="21" fillId="0" borderId="37" xfId="0" applyNumberFormat="1" applyFont="1" applyFill="1" applyBorder="1" applyAlignment="1">
      <alignment horizontal="center" vertical="center" wrapText="1"/>
    </xf>
    <xf numFmtId="10" fontId="58" fillId="0" borderId="1" xfId="0" applyNumberFormat="1" applyFont="1" applyFill="1" applyBorder="1" applyAlignment="1">
      <alignment horizontal="center" vertical="center" wrapText="1"/>
    </xf>
    <xf numFmtId="178" fontId="58" fillId="0" borderId="1" xfId="0" applyNumberFormat="1" applyFont="1" applyFill="1" applyBorder="1" applyAlignment="1">
      <alignment horizontal="center" vertical="center" wrapText="1"/>
    </xf>
    <xf numFmtId="179" fontId="52" fillId="0" borderId="1" xfId="0" applyNumberFormat="1" applyFont="1" applyFill="1" applyBorder="1" applyAlignment="1">
      <alignment horizontal="center" vertical="center" wrapText="1"/>
    </xf>
    <xf numFmtId="10" fontId="21" fillId="0" borderId="1" xfId="0" applyNumberFormat="1" applyFont="1" applyFill="1" applyBorder="1" applyAlignment="1">
      <alignment horizontal="center" vertical="center" wrapText="1"/>
    </xf>
    <xf numFmtId="190" fontId="26" fillId="0" borderId="6" xfId="0" applyNumberFormat="1" applyFont="1" applyFill="1" applyBorder="1" applyAlignment="1">
      <alignment horizontal="center" vertical="center"/>
    </xf>
    <xf numFmtId="177" fontId="49" fillId="0" borderId="35" xfId="0" applyNumberFormat="1" applyFont="1" applyFill="1" applyBorder="1" applyAlignment="1">
      <alignment horizontal="center" vertical="center" wrapText="1"/>
    </xf>
    <xf numFmtId="0" fontId="49" fillId="0" borderId="36" xfId="0" applyFont="1" applyFill="1" applyBorder="1" applyAlignment="1">
      <alignment horizontal="center" vertical="center" wrapText="1"/>
    </xf>
    <xf numFmtId="0" fontId="76" fillId="0" borderId="35" xfId="0" applyFont="1" applyFill="1" applyBorder="1" applyAlignment="1">
      <alignment horizontal="center" vertical="center" wrapText="1"/>
    </xf>
    <xf numFmtId="177" fontId="35" fillId="0" borderId="1" xfId="0" applyNumberFormat="1" applyFont="1" applyFill="1" applyBorder="1" applyAlignment="1">
      <alignment horizontal="center" vertical="center"/>
    </xf>
    <xf numFmtId="0" fontId="35" fillId="0" borderId="35" xfId="0" applyFont="1" applyFill="1" applyBorder="1" applyAlignment="1">
      <alignment horizontal="center" vertical="center"/>
    </xf>
    <xf numFmtId="9" fontId="26" fillId="0" borderId="6" xfId="0" applyNumberFormat="1" applyFont="1" applyFill="1" applyBorder="1" applyAlignment="1">
      <alignment horizontal="center" vertical="center"/>
    </xf>
    <xf numFmtId="0" fontId="76" fillId="13" borderId="1" xfId="0" applyFont="1" applyFill="1" applyBorder="1" applyAlignment="1">
      <alignment horizontal="center" vertical="center" wrapText="1"/>
    </xf>
    <xf numFmtId="0" fontId="76" fillId="24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/>
    </xf>
    <xf numFmtId="10" fontId="35" fillId="37" borderId="1" xfId="0" applyNumberFormat="1" applyFont="1" applyFill="1" applyBorder="1" applyAlignment="1">
      <alignment horizontal="center" vertical="center"/>
    </xf>
    <xf numFmtId="0" fontId="35" fillId="24" borderId="1" xfId="0" applyFont="1" applyFill="1" applyBorder="1" applyAlignment="1">
      <alignment horizontal="center" vertical="center"/>
    </xf>
    <xf numFmtId="10" fontId="66" fillId="0" borderId="1" xfId="0" applyNumberFormat="1" applyFont="1" applyFill="1" applyBorder="1" applyAlignment="1">
      <alignment horizontal="center" vertical="center" wrapText="1"/>
    </xf>
    <xf numFmtId="177" fontId="35" fillId="0" borderId="37" xfId="0" applyNumberFormat="1" applyFont="1" applyFill="1" applyBorder="1" applyAlignment="1">
      <alignment horizontal="center" vertical="center"/>
    </xf>
    <xf numFmtId="0" fontId="35" fillId="0" borderId="45" xfId="0" applyFont="1" applyFill="1" applyBorder="1" applyAlignment="1">
      <alignment horizontal="center" vertical="center"/>
    </xf>
    <xf numFmtId="0" fontId="35" fillId="13" borderId="37" xfId="0" applyFont="1" applyFill="1" applyBorder="1" applyAlignment="1">
      <alignment horizontal="center" vertical="center"/>
    </xf>
    <xf numFmtId="10" fontId="35" fillId="37" borderId="37" xfId="0" applyNumberFormat="1" applyFont="1" applyFill="1" applyBorder="1" applyAlignment="1">
      <alignment horizontal="center" vertical="center"/>
    </xf>
    <xf numFmtId="0" fontId="35" fillId="24" borderId="37" xfId="0" applyFont="1" applyFill="1" applyBorder="1" applyAlignment="1">
      <alignment horizontal="center" vertical="center"/>
    </xf>
    <xf numFmtId="10" fontId="66" fillId="0" borderId="37" xfId="0" applyNumberFormat="1" applyFont="1" applyFill="1" applyBorder="1" applyAlignment="1">
      <alignment horizontal="center" vertical="center" wrapText="1"/>
    </xf>
    <xf numFmtId="0" fontId="50" fillId="13" borderId="1" xfId="0" applyFont="1" applyFill="1" applyBorder="1" applyAlignment="1">
      <alignment horizontal="center" vertical="center"/>
    </xf>
    <xf numFmtId="10" fontId="35" fillId="37" borderId="6" xfId="0" applyNumberFormat="1" applyFont="1" applyFill="1" applyBorder="1" applyAlignment="1">
      <alignment horizontal="center" vertical="center"/>
    </xf>
    <xf numFmtId="0" fontId="35" fillId="24" borderId="42" xfId="0" applyFont="1" applyFill="1" applyBorder="1" applyAlignment="1">
      <alignment horizontal="center" vertical="center"/>
    </xf>
    <xf numFmtId="0" fontId="52" fillId="0" borderId="1" xfId="0" applyFont="1" applyFill="1" applyBorder="1" applyAlignment="1">
      <alignment horizontal="center" vertical="center"/>
    </xf>
    <xf numFmtId="0" fontId="78" fillId="0" borderId="1" xfId="0" applyFont="1" applyFill="1" applyBorder="1" applyAlignment="1">
      <alignment horizontal="center" vertical="center" wrapText="1"/>
    </xf>
    <xf numFmtId="188" fontId="50" fillId="0" borderId="1" xfId="0" applyNumberFormat="1" applyFont="1" applyFill="1" applyBorder="1" applyAlignment="1">
      <alignment horizontal="center" vertical="center"/>
    </xf>
    <xf numFmtId="177" fontId="49" fillId="24" borderId="39" xfId="0" applyNumberFormat="1" applyFont="1" applyFill="1" applyBorder="1" applyAlignment="1">
      <alignment horizontal="center" vertical="center" wrapText="1"/>
    </xf>
    <xf numFmtId="0" fontId="49" fillId="24" borderId="39" xfId="0" applyFont="1" applyFill="1" applyBorder="1" applyAlignment="1">
      <alignment horizontal="center" vertical="center" wrapText="1"/>
    </xf>
    <xf numFmtId="177" fontId="21" fillId="24" borderId="39" xfId="0" applyNumberFormat="1" applyFont="1" applyFill="1" applyBorder="1" applyAlignment="1">
      <alignment horizontal="center" vertical="center" wrapText="1"/>
    </xf>
    <xf numFmtId="0" fontId="21" fillId="24" borderId="39" xfId="0" applyFont="1" applyFill="1" applyBorder="1" applyAlignment="1">
      <alignment horizontal="center" vertical="center" wrapText="1"/>
    </xf>
    <xf numFmtId="0" fontId="23" fillId="24" borderId="39" xfId="0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6" fillId="0" borderId="35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83" fontId="55" fillId="0" borderId="1" xfId="0" applyNumberFormat="1" applyFont="1" applyBorder="1" applyAlignment="1">
      <alignment horizontal="center" vertical="center"/>
    </xf>
    <xf numFmtId="178" fontId="55" fillId="0" borderId="1" xfId="0" applyNumberFormat="1" applyFont="1" applyBorder="1" applyAlignment="1">
      <alignment horizontal="center" vertical="center"/>
    </xf>
    <xf numFmtId="0" fontId="50" fillId="0" borderId="42" xfId="0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0" fillId="0" borderId="35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10" fontId="23" fillId="24" borderId="39" xfId="0" applyNumberFormat="1" applyFont="1" applyFill="1" applyBorder="1" applyAlignment="1">
      <alignment horizontal="center" vertical="center" wrapText="1"/>
    </xf>
    <xf numFmtId="10" fontId="55" fillId="0" borderId="1" xfId="0" applyNumberFormat="1" applyFont="1" applyBorder="1" applyAlignment="1">
      <alignment horizontal="center" vertical="center"/>
    </xf>
    <xf numFmtId="178" fontId="52" fillId="0" borderId="1" xfId="0" applyNumberFormat="1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10" fontId="52" fillId="0" borderId="1" xfId="0" applyNumberFormat="1" applyFont="1" applyBorder="1" applyAlignment="1">
      <alignment horizontal="center" vertical="center"/>
    </xf>
    <xf numFmtId="10" fontId="57" fillId="0" borderId="1" xfId="0" applyNumberFormat="1" applyFont="1" applyBorder="1" applyAlignment="1">
      <alignment horizontal="center" vertical="center"/>
    </xf>
    <xf numFmtId="10" fontId="50" fillId="0" borderId="1" xfId="0" applyNumberFormat="1" applyFont="1" applyBorder="1" applyAlignment="1">
      <alignment horizontal="center" vertical="center"/>
    </xf>
    <xf numFmtId="178" fontId="52" fillId="0" borderId="37" xfId="0" applyNumberFormat="1" applyFont="1" applyBorder="1" applyAlignment="1">
      <alignment horizontal="center" vertical="center" wrapText="1"/>
    </xf>
    <xf numFmtId="0" fontId="50" fillId="0" borderId="37" xfId="0" applyFont="1" applyBorder="1" applyAlignment="1">
      <alignment horizontal="center" vertical="center"/>
    </xf>
    <xf numFmtId="10" fontId="50" fillId="0" borderId="37" xfId="0" applyNumberFormat="1" applyFont="1" applyBorder="1" applyAlignment="1">
      <alignment horizontal="center" vertical="center"/>
    </xf>
    <xf numFmtId="10" fontId="58" fillId="0" borderId="1" xfId="0" applyNumberFormat="1" applyFont="1" applyBorder="1" applyAlignment="1">
      <alignment horizontal="center" vertical="center"/>
    </xf>
    <xf numFmtId="10" fontId="52" fillId="0" borderId="37" xfId="0" applyNumberFormat="1" applyFont="1" applyBorder="1" applyAlignment="1">
      <alignment horizontal="center" vertical="center"/>
    </xf>
    <xf numFmtId="0" fontId="50" fillId="0" borderId="0" xfId="0" applyFont="1" applyFill="1">
      <alignment vertical="center"/>
    </xf>
    <xf numFmtId="0" fontId="50" fillId="0" borderId="0" xfId="0" applyFont="1">
      <alignment vertical="center"/>
    </xf>
    <xf numFmtId="178" fontId="57" fillId="0" borderId="1" xfId="0" applyNumberFormat="1" applyFont="1" applyBorder="1" applyAlignment="1">
      <alignment horizontal="center" vertical="center"/>
    </xf>
    <xf numFmtId="0" fontId="50" fillId="0" borderId="1" xfId="0" applyFont="1" applyBorder="1">
      <alignment vertical="center"/>
    </xf>
    <xf numFmtId="0" fontId="57" fillId="0" borderId="1" xfId="0" applyFont="1" applyBorder="1" applyAlignment="1">
      <alignment horizontal="center" vertical="center" wrapText="1"/>
    </xf>
    <xf numFmtId="183" fontId="50" fillId="0" borderId="1" xfId="0" applyNumberFormat="1" applyFont="1" applyBorder="1" applyAlignment="1">
      <alignment horizontal="center" vertical="center"/>
    </xf>
    <xf numFmtId="178" fontId="50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10" fontId="52" fillId="0" borderId="42" xfId="0" applyNumberFormat="1" applyFont="1" applyBorder="1" applyAlignment="1">
      <alignment horizontal="center" vertical="center" wrapText="1"/>
    </xf>
    <xf numFmtId="178" fontId="52" fillId="0" borderId="1" xfId="0" applyNumberFormat="1" applyFont="1" applyBorder="1" applyAlignment="1">
      <alignment horizontal="center" vertical="center"/>
    </xf>
    <xf numFmtId="0" fontId="57" fillId="0" borderId="43" xfId="0" applyFont="1" applyBorder="1" applyAlignment="1">
      <alignment horizontal="center" vertical="center"/>
    </xf>
    <xf numFmtId="0" fontId="57" fillId="0" borderId="37" xfId="0" applyFont="1" applyBorder="1" applyAlignment="1">
      <alignment horizontal="center" vertical="center"/>
    </xf>
    <xf numFmtId="178" fontId="52" fillId="0" borderId="42" xfId="0" applyNumberFormat="1" applyFont="1" applyBorder="1" applyAlignment="1">
      <alignment horizontal="center" vertical="center" wrapText="1"/>
    </xf>
    <xf numFmtId="183" fontId="52" fillId="0" borderId="1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78" fontId="58" fillId="0" borderId="1" xfId="0" applyNumberFormat="1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178" fontId="57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10" fontId="53" fillId="0" borderId="1" xfId="0" applyNumberFormat="1" applyFont="1" applyBorder="1" applyAlignment="1">
      <alignment horizontal="center" vertical="center"/>
    </xf>
    <xf numFmtId="0" fontId="56" fillId="0" borderId="1" xfId="0" applyFont="1" applyBorder="1" applyAlignment="1">
      <alignment horizontal="right" vertical="center"/>
    </xf>
    <xf numFmtId="9" fontId="55" fillId="0" borderId="1" xfId="0" applyNumberFormat="1" applyFont="1" applyBorder="1" applyAlignment="1">
      <alignment horizontal="center" vertical="center"/>
    </xf>
    <xf numFmtId="178" fontId="77" fillId="13" borderId="1" xfId="0" applyNumberFormat="1" applyFont="1" applyFill="1" applyBorder="1" applyAlignment="1">
      <alignment horizontal="center" vertical="center"/>
    </xf>
    <xf numFmtId="0" fontId="57" fillId="0" borderId="35" xfId="0" applyFont="1" applyBorder="1" applyAlignment="1">
      <alignment horizontal="center" vertical="center"/>
    </xf>
    <xf numFmtId="178" fontId="50" fillId="13" borderId="1" xfId="0" applyNumberFormat="1" applyFont="1" applyFill="1" applyBorder="1" applyAlignment="1">
      <alignment horizontal="center" vertical="center"/>
    </xf>
    <xf numFmtId="178" fontId="55" fillId="13" borderId="1" xfId="0" applyNumberFormat="1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/>
    </xf>
    <xf numFmtId="0" fontId="57" fillId="13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177" fontId="52" fillId="0" borderId="6" xfId="0" applyNumberFormat="1" applyFont="1" applyFill="1" applyBorder="1" applyAlignment="1" applyProtection="1">
      <alignment horizontal="center" vertical="center" wrapText="1"/>
      <protection locked="0"/>
    </xf>
    <xf numFmtId="183" fontId="26" fillId="27" borderId="6" xfId="0" applyNumberFormat="1" applyFont="1" applyFill="1" applyBorder="1" applyAlignment="1">
      <alignment horizontal="center" vertical="center"/>
    </xf>
    <xf numFmtId="0" fontId="26" fillId="27" borderId="6" xfId="0" applyFont="1" applyFill="1" applyBorder="1" applyAlignment="1">
      <alignment horizontal="center" vertical="center"/>
    </xf>
    <xf numFmtId="178" fontId="26" fillId="27" borderId="6" xfId="0" applyNumberFormat="1" applyFont="1" applyFill="1" applyBorder="1" applyAlignment="1">
      <alignment horizontal="center" vertical="center"/>
    </xf>
    <xf numFmtId="186" fontId="68" fillId="0" borderId="6" xfId="49" applyNumberFormat="1" applyFont="1" applyFill="1" applyBorder="1" applyAlignment="1" applyProtection="1">
      <alignment horizontal="center" vertical="center"/>
    </xf>
    <xf numFmtId="10" fontId="26" fillId="27" borderId="6" xfId="0" applyNumberFormat="1" applyFont="1" applyFill="1" applyBorder="1" applyAlignment="1">
      <alignment horizontal="center" vertical="center"/>
    </xf>
    <xf numFmtId="186" fontId="26" fillId="27" borderId="6" xfId="0" applyNumberFormat="1" applyFont="1" applyFill="1" applyBorder="1" applyAlignment="1">
      <alignment horizontal="center" vertical="center"/>
    </xf>
    <xf numFmtId="0" fontId="26" fillId="0" borderId="6" xfId="0" applyNumberFormat="1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183" fontId="59" fillId="0" borderId="1" xfId="0" applyNumberFormat="1" applyFont="1" applyFill="1" applyBorder="1" applyAlignment="1">
      <alignment horizontal="center" vertical="center"/>
    </xf>
    <xf numFmtId="0" fontId="67" fillId="0" borderId="6" xfId="0" applyFont="1" applyFill="1" applyBorder="1" applyAlignment="1">
      <alignment horizontal="center" vertical="center" wrapText="1"/>
    </xf>
    <xf numFmtId="0" fontId="67" fillId="27" borderId="6" xfId="0" applyFont="1" applyFill="1" applyBorder="1" applyAlignment="1">
      <alignment horizontal="center" vertical="center"/>
    </xf>
    <xf numFmtId="0" fontId="21" fillId="0" borderId="45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183" fontId="67" fillId="27" borderId="6" xfId="0" applyNumberFormat="1" applyFont="1" applyFill="1" applyBorder="1" applyAlignment="1">
      <alignment horizontal="center" vertical="center"/>
    </xf>
    <xf numFmtId="177" fontId="52" fillId="27" borderId="6" xfId="0" applyNumberFormat="1" applyFont="1" applyFill="1" applyBorder="1" applyAlignment="1" applyProtection="1">
      <alignment horizontal="center" vertical="center" wrapText="1"/>
      <protection locked="0"/>
    </xf>
    <xf numFmtId="0" fontId="52" fillId="27" borderId="6" xfId="0" applyFont="1" applyFill="1" applyBorder="1" applyAlignment="1">
      <alignment horizontal="center" vertical="center" wrapText="1"/>
    </xf>
    <xf numFmtId="0" fontId="23" fillId="27" borderId="6" xfId="0" applyFont="1" applyFill="1" applyBorder="1" applyAlignment="1">
      <alignment horizontal="center" vertical="center" wrapText="1"/>
    </xf>
    <xf numFmtId="177" fontId="52" fillId="14" borderId="6" xfId="0" applyNumberFormat="1" applyFont="1" applyFill="1" applyBorder="1" applyAlignment="1" applyProtection="1">
      <alignment horizontal="center" vertical="center" wrapText="1"/>
      <protection locked="0"/>
    </xf>
    <xf numFmtId="0" fontId="52" fillId="14" borderId="6" xfId="0" applyFont="1" applyFill="1" applyBorder="1" applyAlignment="1">
      <alignment horizontal="center" vertical="center" wrapText="1"/>
    </xf>
    <xf numFmtId="0" fontId="23" fillId="14" borderId="6" xfId="0" applyFont="1" applyFill="1" applyBorder="1" applyAlignment="1">
      <alignment horizontal="center" vertical="center" wrapText="1"/>
    </xf>
    <xf numFmtId="0" fontId="26" fillId="14" borderId="6" xfId="0" applyFont="1" applyFill="1" applyBorder="1" applyAlignment="1">
      <alignment horizontal="center" vertical="center"/>
    </xf>
    <xf numFmtId="183" fontId="26" fillId="14" borderId="6" xfId="0" applyNumberFormat="1" applyFont="1" applyFill="1" applyBorder="1" applyAlignment="1">
      <alignment horizontal="center" vertical="center"/>
    </xf>
    <xf numFmtId="0" fontId="52" fillId="27" borderId="6" xfId="0" applyFont="1" applyFill="1" applyBorder="1" applyAlignment="1" applyProtection="1">
      <alignment horizontal="center" vertical="center" wrapText="1"/>
      <protection locked="0"/>
    </xf>
    <xf numFmtId="0" fontId="26" fillId="27" borderId="6" xfId="0" applyFont="1" applyFill="1" applyBorder="1" applyAlignment="1" applyProtection="1">
      <alignment horizontal="center" vertical="center"/>
      <protection locked="0"/>
    </xf>
    <xf numFmtId="0" fontId="52" fillId="0" borderId="44" xfId="0" applyFont="1" applyFill="1" applyBorder="1" applyAlignment="1">
      <alignment horizontal="center" vertical="center"/>
    </xf>
    <xf numFmtId="0" fontId="59" fillId="27" borderId="6" xfId="0" applyFont="1" applyFill="1" applyBorder="1" applyAlignment="1" applyProtection="1">
      <alignment horizontal="center" vertical="center" wrapText="1"/>
      <protection locked="0"/>
    </xf>
    <xf numFmtId="183" fontId="59" fillId="27" borderId="6" xfId="0" applyNumberFormat="1" applyFont="1" applyFill="1" applyBorder="1" applyAlignment="1" applyProtection="1">
      <alignment horizontal="center" vertical="center" wrapText="1"/>
      <protection locked="0"/>
    </xf>
    <xf numFmtId="183" fontId="52" fillId="27" borderId="6" xfId="0" applyNumberFormat="1" applyFont="1" applyFill="1" applyBorder="1" applyAlignment="1" applyProtection="1">
      <alignment horizontal="center" vertical="center" wrapText="1"/>
      <protection locked="0"/>
    </xf>
    <xf numFmtId="189" fontId="52" fillId="27" borderId="6" xfId="0" applyNumberFormat="1" applyFont="1" applyFill="1" applyBorder="1" applyAlignment="1" applyProtection="1">
      <alignment horizontal="center" vertical="center" wrapText="1"/>
      <protection locked="0"/>
    </xf>
    <xf numFmtId="178" fontId="52" fillId="27" borderId="6" xfId="0" applyNumberFormat="1" applyFont="1" applyFill="1" applyBorder="1" applyAlignment="1" applyProtection="1">
      <alignment horizontal="center" vertical="center" wrapText="1"/>
      <protection locked="0"/>
    </xf>
    <xf numFmtId="0" fontId="52" fillId="14" borderId="13" xfId="0" applyFont="1" applyFill="1" applyBorder="1" applyAlignment="1">
      <alignment horizontal="center" vertical="center" wrapText="1"/>
    </xf>
    <xf numFmtId="0" fontId="67" fillId="14" borderId="6" xfId="0" applyFont="1" applyFill="1" applyBorder="1" applyAlignment="1">
      <alignment horizontal="center" vertical="center"/>
    </xf>
    <xf numFmtId="178" fontId="52" fillId="14" borderId="6" xfId="0" applyNumberFormat="1" applyFont="1" applyFill="1" applyBorder="1" applyAlignment="1">
      <alignment horizontal="center" vertical="center" wrapText="1"/>
    </xf>
    <xf numFmtId="178" fontId="67" fillId="24" borderId="13" xfId="0" applyNumberFormat="1" applyFont="1" applyFill="1" applyBorder="1" applyAlignment="1">
      <alignment horizontal="center" vertical="center"/>
    </xf>
    <xf numFmtId="178" fontId="26" fillId="14" borderId="6" xfId="0" applyNumberFormat="1" applyFont="1" applyFill="1" applyBorder="1" applyAlignment="1">
      <alignment horizontal="center" vertical="center"/>
    </xf>
    <xf numFmtId="10" fontId="26" fillId="14" borderId="6" xfId="0" applyNumberFormat="1" applyFont="1" applyFill="1" applyBorder="1" applyAlignment="1">
      <alignment horizontal="center" vertical="center"/>
    </xf>
    <xf numFmtId="186" fontId="68" fillId="14" borderId="6" xfId="49" applyNumberFormat="1" applyFont="1" applyFill="1" applyBorder="1" applyAlignment="1" applyProtection="1">
      <alignment horizontal="center" vertical="center"/>
    </xf>
    <xf numFmtId="178" fontId="12" fillId="27" borderId="6" xfId="0" applyNumberFormat="1" applyFont="1" applyFill="1" applyBorder="1" applyAlignment="1">
      <alignment horizontal="center" vertical="center"/>
    </xf>
    <xf numFmtId="10" fontId="52" fillId="27" borderId="23" xfId="0" applyNumberFormat="1" applyFont="1" applyFill="1" applyBorder="1" applyAlignment="1" applyProtection="1">
      <alignment horizontal="center" vertical="center" wrapText="1"/>
      <protection locked="0"/>
    </xf>
    <xf numFmtId="10" fontId="26" fillId="27" borderId="24" xfId="0" applyNumberFormat="1" applyFont="1" applyFill="1" applyBorder="1" applyAlignment="1" applyProtection="1">
      <alignment horizontal="center" vertical="center"/>
      <protection locked="0"/>
    </xf>
    <xf numFmtId="10" fontId="52" fillId="13" borderId="6" xfId="0" applyNumberFormat="1" applyFont="1" applyFill="1" applyBorder="1" applyAlignment="1" applyProtection="1">
      <alignment horizontal="center" vertical="center" wrapText="1"/>
      <protection locked="0"/>
    </xf>
    <xf numFmtId="178" fontId="26" fillId="27" borderId="6" xfId="0" applyNumberFormat="1" applyFont="1" applyFill="1" applyBorder="1" applyAlignment="1" applyProtection="1">
      <alignment horizontal="center" vertical="center"/>
      <protection locked="0"/>
    </xf>
    <xf numFmtId="10" fontId="26" fillId="27" borderId="6" xfId="0" applyNumberFormat="1" applyFont="1" applyFill="1" applyBorder="1" applyAlignment="1" applyProtection="1">
      <alignment horizontal="center" vertical="center"/>
      <protection locked="0"/>
    </xf>
    <xf numFmtId="178" fontId="12" fillId="27" borderId="6" xfId="0" applyNumberFormat="1" applyFont="1" applyFill="1" applyBorder="1" applyAlignment="1" applyProtection="1">
      <alignment horizontal="center" vertical="center"/>
      <protection locked="0"/>
    </xf>
    <xf numFmtId="178" fontId="67" fillId="27" borderId="6" xfId="0" applyNumberFormat="1" applyFont="1" applyFill="1" applyBorder="1" applyAlignment="1">
      <alignment horizontal="center" vertical="center" wrapText="1"/>
    </xf>
    <xf numFmtId="10" fontId="52" fillId="14" borderId="6" xfId="0" applyNumberFormat="1" applyFont="1" applyFill="1" applyBorder="1" applyAlignment="1">
      <alignment horizontal="center" vertical="center" wrapText="1"/>
    </xf>
    <xf numFmtId="0" fontId="52" fillId="14" borderId="6" xfId="0" applyFont="1" applyFill="1" applyBorder="1" applyAlignment="1" applyProtection="1">
      <alignment horizontal="center" vertical="center" wrapText="1"/>
      <protection locked="0"/>
    </xf>
    <xf numFmtId="10" fontId="26" fillId="14" borderId="6" xfId="0" applyNumberFormat="1" applyFont="1" applyFill="1" applyBorder="1" applyAlignment="1" applyProtection="1">
      <alignment horizontal="center" vertical="center"/>
      <protection locked="0"/>
    </xf>
    <xf numFmtId="10" fontId="52" fillId="14" borderId="6" xfId="0" applyNumberFormat="1" applyFont="1" applyFill="1" applyBorder="1" applyAlignment="1" applyProtection="1">
      <alignment horizontal="center" vertical="center" wrapText="1"/>
      <protection locked="0"/>
    </xf>
    <xf numFmtId="178" fontId="52" fillId="13" borderId="1" xfId="0" applyNumberFormat="1" applyFont="1" applyFill="1" applyBorder="1" applyAlignment="1">
      <alignment horizontal="center" vertical="center" wrapText="1"/>
    </xf>
    <xf numFmtId="10" fontId="52" fillId="13" borderId="1" xfId="0" applyNumberFormat="1" applyFont="1" applyFill="1" applyBorder="1" applyAlignment="1">
      <alignment horizontal="center" vertical="center" wrapText="1"/>
    </xf>
    <xf numFmtId="186" fontId="26" fillId="14" borderId="6" xfId="0" applyNumberFormat="1" applyFont="1" applyFill="1" applyBorder="1" applyAlignment="1">
      <alignment horizontal="center" vertical="center"/>
    </xf>
    <xf numFmtId="10" fontId="59" fillId="27" borderId="6" xfId="0" applyNumberFormat="1" applyFont="1" applyFill="1" applyBorder="1" applyAlignment="1" applyProtection="1">
      <alignment horizontal="center" vertical="center" wrapText="1"/>
      <protection locked="0"/>
    </xf>
    <xf numFmtId="10" fontId="59" fillId="14" borderId="6" xfId="0" applyNumberFormat="1" applyFont="1" applyFill="1" applyBorder="1" applyAlignment="1" applyProtection="1">
      <alignment horizontal="center" vertical="center" wrapText="1"/>
      <protection locked="0"/>
    </xf>
    <xf numFmtId="0" fontId="26" fillId="14" borderId="6" xfId="0" applyFont="1" applyFill="1" applyBorder="1" applyAlignment="1">
      <alignment horizontal="center" vertical="center" wrapText="1"/>
    </xf>
    <xf numFmtId="9" fontId="26" fillId="14" borderId="6" xfId="0" applyNumberFormat="1" applyFont="1" applyFill="1" applyBorder="1" applyAlignment="1">
      <alignment horizontal="center" vertical="center"/>
    </xf>
    <xf numFmtId="9" fontId="0" fillId="0" borderId="6" xfId="0" applyNumberFormat="1" applyFont="1" applyFill="1" applyBorder="1" applyAlignment="1">
      <alignment horizontal="center" vertical="center"/>
    </xf>
    <xf numFmtId="9" fontId="26" fillId="27" borderId="6" xfId="0" applyNumberFormat="1" applyFont="1" applyFill="1" applyBorder="1" applyAlignment="1" applyProtection="1">
      <alignment horizontal="center" vertical="center"/>
      <protection locked="0"/>
    </xf>
    <xf numFmtId="183" fontId="26" fillId="27" borderId="6" xfId="0" applyNumberFormat="1" applyFont="1" applyFill="1" applyBorder="1" applyAlignment="1" applyProtection="1">
      <alignment horizontal="center" vertical="center"/>
      <protection locked="0"/>
    </xf>
    <xf numFmtId="9" fontId="52" fillId="27" borderId="6" xfId="0" applyNumberFormat="1" applyFont="1" applyFill="1" applyBorder="1" applyAlignment="1" applyProtection="1">
      <alignment horizontal="center" vertical="center" wrapText="1"/>
      <protection locked="0"/>
    </xf>
    <xf numFmtId="183" fontId="0" fillId="0" borderId="21" xfId="0" applyNumberFormat="1" applyFont="1" applyFill="1" applyBorder="1" applyAlignment="1">
      <alignment horizontal="center" vertical="center"/>
    </xf>
    <xf numFmtId="0" fontId="0" fillId="14" borderId="6" xfId="0" applyFont="1" applyFill="1" applyBorder="1" applyAlignment="1">
      <alignment horizontal="center" vertical="center"/>
    </xf>
    <xf numFmtId="0" fontId="52" fillId="0" borderId="6" xfId="0" applyFont="1" applyFill="1" applyBorder="1" applyAlignment="1">
      <alignment horizontal="center" vertical="center"/>
    </xf>
    <xf numFmtId="0" fontId="52" fillId="0" borderId="42" xfId="0" applyFont="1" applyFill="1" applyBorder="1" applyAlignment="1">
      <alignment horizontal="center" vertical="center" wrapText="1"/>
    </xf>
    <xf numFmtId="9" fontId="52" fillId="0" borderId="1" xfId="0" applyNumberFormat="1" applyFont="1" applyFill="1" applyBorder="1" applyAlignment="1">
      <alignment horizontal="center" vertical="center" wrapText="1"/>
    </xf>
    <xf numFmtId="0" fontId="79" fillId="0" borderId="6" xfId="0" applyFont="1" applyFill="1" applyBorder="1" applyAlignment="1">
      <alignment horizontal="justify" vertical="center" indent="2"/>
    </xf>
    <xf numFmtId="0" fontId="52" fillId="27" borderId="13" xfId="0" applyFont="1" applyFill="1" applyBorder="1" applyAlignment="1" applyProtection="1">
      <alignment horizontal="center" vertical="center" wrapText="1"/>
      <protection locked="0"/>
    </xf>
    <xf numFmtId="0" fontId="26" fillId="27" borderId="13" xfId="0" applyFont="1" applyFill="1" applyBorder="1" applyAlignment="1" applyProtection="1">
      <alignment horizontal="center" vertical="center"/>
      <protection locked="0"/>
    </xf>
    <xf numFmtId="0" fontId="59" fillId="27" borderId="13" xfId="0" applyFont="1" applyFill="1" applyBorder="1" applyAlignment="1" applyProtection="1">
      <alignment horizontal="center" vertical="center" wrapText="1"/>
      <protection locked="0"/>
    </xf>
    <xf numFmtId="179" fontId="52" fillId="27" borderId="6" xfId="0" applyNumberFormat="1" applyFont="1" applyFill="1" applyBorder="1" applyAlignment="1" applyProtection="1">
      <alignment horizontal="center" vertical="center" wrapText="1"/>
      <protection locked="0"/>
    </xf>
    <xf numFmtId="183" fontId="52" fillId="27" borderId="13" xfId="0" applyNumberFormat="1" applyFont="1" applyFill="1" applyBorder="1" applyAlignment="1" applyProtection="1">
      <alignment horizontal="center" vertical="center" wrapText="1"/>
      <protection locked="0"/>
    </xf>
    <xf numFmtId="183" fontId="52" fillId="14" borderId="6" xfId="0" applyNumberFormat="1" applyFont="1" applyFill="1" applyBorder="1" applyAlignment="1">
      <alignment horizontal="center" vertical="center" wrapText="1"/>
    </xf>
    <xf numFmtId="183" fontId="52" fillId="27" borderId="6" xfId="0" applyNumberFormat="1" applyFont="1" applyFill="1" applyBorder="1" applyAlignment="1">
      <alignment horizontal="center" vertical="center" wrapText="1"/>
    </xf>
    <xf numFmtId="178" fontId="52" fillId="27" borderId="6" xfId="0" applyNumberFormat="1" applyFont="1" applyFill="1" applyBorder="1" applyAlignment="1">
      <alignment horizontal="center" vertical="center" wrapText="1"/>
    </xf>
    <xf numFmtId="0" fontId="67" fillId="0" borderId="13" xfId="0" applyFont="1" applyFill="1" applyBorder="1" applyAlignment="1">
      <alignment horizontal="center" vertical="center"/>
    </xf>
    <xf numFmtId="190" fontId="26" fillId="14" borderId="6" xfId="0" applyNumberFormat="1" applyFont="1" applyFill="1" applyBorder="1" applyAlignment="1">
      <alignment horizontal="center" vertical="center"/>
    </xf>
    <xf numFmtId="0" fontId="35" fillId="0" borderId="6" xfId="0" applyFont="1" applyFill="1" applyBorder="1" applyAlignment="1">
      <alignment horizontal="center" vertical="center"/>
    </xf>
    <xf numFmtId="0" fontId="35" fillId="0" borderId="42" xfId="0" applyFont="1" applyFill="1" applyBorder="1" applyAlignment="1">
      <alignment horizontal="center" vertical="center"/>
    </xf>
    <xf numFmtId="0" fontId="35" fillId="0" borderId="43" xfId="0" applyFont="1" applyFill="1" applyBorder="1" applyAlignment="1">
      <alignment horizontal="center" vertical="center"/>
    </xf>
    <xf numFmtId="0" fontId="35" fillId="0" borderId="36" xfId="0" applyFont="1" applyFill="1" applyBorder="1" applyAlignment="1">
      <alignment horizontal="center" vertical="center"/>
    </xf>
    <xf numFmtId="0" fontId="35" fillId="0" borderId="48" xfId="0" applyFont="1" applyFill="1" applyBorder="1" applyAlignment="1">
      <alignment horizontal="center" vertical="center"/>
    </xf>
    <xf numFmtId="10" fontId="52" fillId="27" borderId="1" xfId="0" applyNumberFormat="1" applyFont="1" applyFill="1" applyBorder="1" applyAlignment="1">
      <alignment horizontal="center" vertical="center" wrapText="1"/>
    </xf>
    <xf numFmtId="178" fontId="52" fillId="27" borderId="1" xfId="0" applyNumberFormat="1" applyFont="1" applyFill="1" applyBorder="1" applyAlignment="1">
      <alignment horizontal="center" vertical="center" wrapText="1"/>
    </xf>
    <xf numFmtId="10" fontId="52" fillId="14" borderId="1" xfId="0" applyNumberFormat="1" applyFont="1" applyFill="1" applyBorder="1" applyAlignment="1">
      <alignment horizontal="center" vertical="center" wrapText="1"/>
    </xf>
    <xf numFmtId="178" fontId="52" fillId="14" borderId="1" xfId="0" applyNumberFormat="1" applyFont="1" applyFill="1" applyBorder="1" applyAlignment="1">
      <alignment horizontal="center" vertical="center" wrapText="1"/>
    </xf>
    <xf numFmtId="10" fontId="13" fillId="27" borderId="24" xfId="0" applyNumberFormat="1" applyFont="1" applyFill="1" applyBorder="1" applyAlignment="1">
      <alignment horizontal="center" vertical="center"/>
    </xf>
    <xf numFmtId="10" fontId="13" fillId="27" borderId="6" xfId="0" applyNumberFormat="1" applyFont="1" applyFill="1" applyBorder="1" applyAlignment="1">
      <alignment horizontal="center" vertical="center"/>
    </xf>
    <xf numFmtId="10" fontId="23" fillId="14" borderId="6" xfId="0" applyNumberFormat="1" applyFont="1" applyFill="1" applyBorder="1" applyAlignment="1">
      <alignment horizontal="center" vertical="center" wrapText="1"/>
    </xf>
    <xf numFmtId="10" fontId="35" fillId="37" borderId="50" xfId="0" applyNumberFormat="1" applyFont="1" applyFill="1" applyBorder="1" applyAlignment="1">
      <alignment horizontal="center" vertical="center"/>
    </xf>
    <xf numFmtId="10" fontId="66" fillId="0" borderId="50" xfId="0" applyNumberFormat="1" applyFont="1" applyFill="1" applyBorder="1" applyAlignment="1">
      <alignment horizontal="center" vertical="center" wrapText="1"/>
    </xf>
    <xf numFmtId="0" fontId="35" fillId="0" borderId="50" xfId="0" applyFont="1" applyFill="1" applyBorder="1" applyAlignment="1">
      <alignment horizontal="center" vertical="center"/>
    </xf>
    <xf numFmtId="10" fontId="35" fillId="37" borderId="49" xfId="0" applyNumberFormat="1" applyFont="1" applyFill="1" applyBorder="1" applyAlignment="1">
      <alignment horizontal="center" vertical="center"/>
    </xf>
    <xf numFmtId="10" fontId="66" fillId="0" borderId="51" xfId="0" applyNumberFormat="1" applyFont="1" applyFill="1" applyBorder="1" applyAlignment="1">
      <alignment horizontal="center" vertical="center" wrapText="1"/>
    </xf>
    <xf numFmtId="10" fontId="35" fillId="37" borderId="43" xfId="0" applyNumberFormat="1" applyFont="1" applyFill="1" applyBorder="1" applyAlignment="1">
      <alignment horizontal="center" vertical="center"/>
    </xf>
    <xf numFmtId="10" fontId="66" fillId="0" borderId="43" xfId="0" applyNumberFormat="1" applyFont="1" applyFill="1" applyBorder="1" applyAlignment="1">
      <alignment horizontal="center" vertical="center" wrapText="1"/>
    </xf>
    <xf numFmtId="0" fontId="35" fillId="13" borderId="0" xfId="0" applyFont="1" applyFill="1" applyAlignment="1">
      <alignment horizontal="center" vertical="center"/>
    </xf>
    <xf numFmtId="10" fontId="66" fillId="0" borderId="52" xfId="0" applyNumberFormat="1" applyFont="1" applyFill="1" applyBorder="1" applyAlignment="1">
      <alignment horizontal="center" vertical="center" wrapText="1"/>
    </xf>
    <xf numFmtId="10" fontId="66" fillId="0" borderId="45" xfId="0" applyNumberFormat="1" applyFont="1" applyFill="1" applyBorder="1" applyAlignment="1">
      <alignment horizontal="center" vertical="center" wrapText="1"/>
    </xf>
    <xf numFmtId="0" fontId="79" fillId="0" borderId="0" xfId="0" applyFont="1" applyFill="1" applyAlignment="1">
      <alignment horizontal="justify" vertical="center" indent="2"/>
    </xf>
    <xf numFmtId="0" fontId="79" fillId="0" borderId="6" xfId="0" applyFont="1" applyFill="1" applyBorder="1" applyAlignment="1">
      <alignment horizontal="center" vertical="center"/>
    </xf>
    <xf numFmtId="0" fontId="52" fillId="27" borderId="42" xfId="0" applyFont="1" applyFill="1" applyBorder="1" applyAlignment="1">
      <alignment horizontal="center" vertical="center" wrapText="1"/>
    </xf>
    <xf numFmtId="9" fontId="52" fillId="27" borderId="1" xfId="0" applyNumberFormat="1" applyFont="1" applyFill="1" applyBorder="1" applyAlignment="1">
      <alignment horizontal="center" vertical="center" wrapText="1"/>
    </xf>
    <xf numFmtId="10" fontId="52" fillId="27" borderId="6" xfId="0" applyNumberFormat="1" applyFont="1" applyFill="1" applyBorder="1" applyAlignment="1">
      <alignment horizontal="center" vertical="center" wrapText="1"/>
    </xf>
    <xf numFmtId="0" fontId="52" fillId="14" borderId="42" xfId="0" applyFont="1" applyFill="1" applyBorder="1" applyAlignment="1">
      <alignment horizontal="center" vertical="center" wrapText="1"/>
    </xf>
    <xf numFmtId="9" fontId="52" fillId="14" borderId="1" xfId="0" applyNumberFormat="1" applyFont="1" applyFill="1" applyBorder="1" applyAlignment="1">
      <alignment horizontal="center" vertical="center" wrapText="1"/>
    </xf>
    <xf numFmtId="0" fontId="67" fillId="0" borderId="6" xfId="0" applyFont="1" applyFill="1" applyBorder="1" applyAlignment="1">
      <alignment horizontal="left" vertical="center" wrapText="1"/>
    </xf>
    <xf numFmtId="10" fontId="0" fillId="0" borderId="6" xfId="0" applyNumberFormat="1" applyFont="1" applyFill="1" applyBorder="1" applyAlignment="1" applyProtection="1">
      <alignment horizontal="center" vertical="center"/>
    </xf>
    <xf numFmtId="0" fontId="59" fillId="0" borderId="1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center" vertical="center" wrapText="1"/>
    </xf>
    <xf numFmtId="0" fontId="59" fillId="14" borderId="1" xfId="0" applyFont="1" applyFill="1" applyBorder="1" applyAlignment="1">
      <alignment horizontal="center" vertical="center" wrapText="1"/>
    </xf>
    <xf numFmtId="0" fontId="0" fillId="14" borderId="6" xfId="0" applyFont="1" applyFill="1" applyBorder="1" applyAlignment="1">
      <alignment horizontal="center" vertical="center" wrapText="1"/>
    </xf>
    <xf numFmtId="10" fontId="0" fillId="14" borderId="6" xfId="0" applyNumberFormat="1" applyFont="1" applyFill="1" applyBorder="1" applyAlignment="1" applyProtection="1">
      <alignment horizontal="center" vertical="center"/>
    </xf>
    <xf numFmtId="0" fontId="35" fillId="0" borderId="6" xfId="0" applyFont="1" applyFill="1" applyBorder="1" applyAlignment="1">
      <alignment horizontal="center" vertical="center" wrapText="1"/>
    </xf>
    <xf numFmtId="183" fontId="0" fillId="0" borderId="23" xfId="0" applyNumberFormat="1" applyFont="1" applyFill="1" applyBorder="1" applyAlignment="1">
      <alignment horizontal="center" vertical="center"/>
    </xf>
    <xf numFmtId="183" fontId="13" fillId="0" borderId="6" xfId="0" applyNumberFormat="1" applyFont="1" applyFill="1" applyBorder="1" applyAlignment="1">
      <alignment horizontal="center" vertical="center"/>
    </xf>
    <xf numFmtId="183" fontId="13" fillId="0" borderId="24" xfId="0" applyNumberFormat="1" applyFont="1" applyFill="1" applyBorder="1" applyAlignment="1">
      <alignment horizontal="center" vertical="center"/>
    </xf>
    <xf numFmtId="183" fontId="13" fillId="0" borderId="23" xfId="0" applyNumberFormat="1" applyFont="1" applyFill="1" applyBorder="1" applyAlignment="1">
      <alignment horizontal="center" vertical="center"/>
    </xf>
    <xf numFmtId="183" fontId="0" fillId="14" borderId="6" xfId="0" applyNumberFormat="1" applyFont="1" applyFill="1" applyBorder="1" applyAlignment="1">
      <alignment horizontal="center" vertical="center"/>
    </xf>
    <xf numFmtId="183" fontId="0" fillId="14" borderId="24" xfId="0" applyNumberFormat="1" applyFont="1" applyFill="1" applyBorder="1" applyAlignment="1">
      <alignment horizontal="center" vertical="center"/>
    </xf>
    <xf numFmtId="183" fontId="0" fillId="14" borderId="23" xfId="0" applyNumberFormat="1" applyFont="1" applyFill="1" applyBorder="1" applyAlignment="1">
      <alignment horizontal="center" vertical="center"/>
    </xf>
    <xf numFmtId="0" fontId="50" fillId="14" borderId="53" xfId="0" applyFont="1" applyFill="1" applyBorder="1" applyAlignment="1">
      <alignment horizontal="center" vertical="center"/>
    </xf>
    <xf numFmtId="0" fontId="50" fillId="14" borderId="42" xfId="0" applyFont="1" applyFill="1" applyBorder="1" applyAlignment="1">
      <alignment horizontal="center" vertical="center"/>
    </xf>
    <xf numFmtId="0" fontId="50" fillId="14" borderId="1" xfId="0" applyFont="1" applyFill="1" applyBorder="1" applyAlignment="1">
      <alignment horizontal="center" vertical="center"/>
    </xf>
    <xf numFmtId="0" fontId="69" fillId="0" borderId="6" xfId="0" applyFont="1" applyFill="1" applyBorder="1" applyAlignment="1">
      <alignment horizontal="center" vertical="center" wrapText="1"/>
    </xf>
    <xf numFmtId="0" fontId="69" fillId="27" borderId="6" xfId="0" applyFont="1" applyFill="1" applyBorder="1" applyAlignment="1">
      <alignment horizontal="center" vertical="center" wrapText="1"/>
    </xf>
    <xf numFmtId="0" fontId="52" fillId="14" borderId="25" xfId="0" applyFont="1" applyFill="1" applyBorder="1" applyAlignment="1">
      <alignment horizontal="center" vertical="center" wrapText="1"/>
    </xf>
    <xf numFmtId="0" fontId="80" fillId="14" borderId="25" xfId="0" applyFont="1" applyFill="1" applyBorder="1" applyAlignment="1">
      <alignment horizontal="center" vertical="center" wrapText="1"/>
    </xf>
    <xf numFmtId="0" fontId="69" fillId="14" borderId="6" xfId="0" applyFont="1" applyFill="1" applyBorder="1" applyAlignment="1">
      <alignment horizontal="center" vertical="center" wrapText="1"/>
    </xf>
    <xf numFmtId="0" fontId="21" fillId="0" borderId="35" xfId="0" applyFont="1" applyFill="1" applyBorder="1" applyAlignment="1">
      <alignment horizontal="center" vertical="center" wrapText="1"/>
    </xf>
    <xf numFmtId="10" fontId="35" fillId="14" borderId="1" xfId="0" applyNumberFormat="1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10" fontId="66" fillId="14" borderId="1" xfId="0" applyNumberFormat="1" applyFont="1" applyFill="1" applyBorder="1" applyAlignment="1">
      <alignment horizontal="center" vertical="center" wrapText="1"/>
    </xf>
    <xf numFmtId="10" fontId="21" fillId="0" borderId="6" xfId="0" applyNumberFormat="1" applyFont="1" applyFill="1" applyBorder="1" applyAlignment="1">
      <alignment horizontal="center" vertical="center" wrapText="1"/>
    </xf>
    <xf numFmtId="178" fontId="67" fillId="13" borderId="6" xfId="0" applyNumberFormat="1" applyFont="1" applyFill="1" applyBorder="1" applyAlignment="1">
      <alignment horizontal="center" vertical="center" wrapText="1"/>
    </xf>
    <xf numFmtId="178" fontId="52" fillId="27" borderId="35" xfId="0" applyNumberFormat="1" applyFont="1" applyFill="1" applyBorder="1" applyAlignment="1">
      <alignment horizontal="center" vertical="center" wrapText="1"/>
    </xf>
    <xf numFmtId="178" fontId="67" fillId="14" borderId="6" xfId="0" applyNumberFormat="1" applyFont="1" applyFill="1" applyBorder="1" applyAlignment="1">
      <alignment horizontal="center" vertical="center" wrapText="1"/>
    </xf>
    <xf numFmtId="178" fontId="52" fillId="14" borderId="35" xfId="0" applyNumberFormat="1" applyFont="1" applyFill="1" applyBorder="1" applyAlignment="1">
      <alignment horizontal="center" vertical="center" wrapText="1"/>
    </xf>
    <xf numFmtId="0" fontId="50" fillId="14" borderId="35" xfId="0" applyFont="1" applyFill="1" applyBorder="1" applyAlignment="1">
      <alignment horizontal="center" vertical="center"/>
    </xf>
    <xf numFmtId="0" fontId="35" fillId="14" borderId="6" xfId="0" applyFont="1" applyFill="1" applyBorder="1" applyAlignment="1">
      <alignment horizontal="center" vertical="center" wrapText="1"/>
    </xf>
    <xf numFmtId="0" fontId="50" fillId="14" borderId="6" xfId="0" applyFont="1" applyFill="1" applyBorder="1" applyAlignment="1">
      <alignment horizontal="center" vertical="center"/>
    </xf>
    <xf numFmtId="0" fontId="35" fillId="14" borderId="6" xfId="0" applyFont="1" applyFill="1" applyBorder="1" applyAlignment="1">
      <alignment horizontal="center" vertical="center"/>
    </xf>
    <xf numFmtId="0" fontId="52" fillId="27" borderId="6" xfId="0" applyFont="1" applyFill="1" applyBorder="1" applyAlignment="1">
      <alignment horizontal="center" vertical="center"/>
    </xf>
    <xf numFmtId="0" fontId="52" fillId="14" borderId="6" xfId="0" applyFont="1" applyFill="1" applyBorder="1" applyAlignment="1">
      <alignment horizontal="center" vertical="center"/>
    </xf>
    <xf numFmtId="0" fontId="68" fillId="27" borderId="20" xfId="0" applyFont="1" applyFill="1" applyBorder="1" applyAlignment="1">
      <alignment horizontal="center" vertical="center" wrapText="1"/>
    </xf>
    <xf numFmtId="0" fontId="52" fillId="27" borderId="43" xfId="0" applyFont="1" applyFill="1" applyBorder="1" applyAlignment="1">
      <alignment horizontal="center" vertical="center"/>
    </xf>
    <xf numFmtId="0" fontId="68" fillId="14" borderId="37" xfId="0" applyFont="1" applyFill="1" applyBorder="1" applyAlignment="1">
      <alignment horizontal="center" vertical="center" wrapText="1"/>
    </xf>
    <xf numFmtId="0" fontId="52" fillId="14" borderId="1" xfId="0" applyFont="1" applyFill="1" applyBorder="1" applyAlignment="1">
      <alignment horizontal="center" vertical="center"/>
    </xf>
    <xf numFmtId="0" fontId="58" fillId="0" borderId="6" xfId="0" applyFont="1" applyFill="1" applyBorder="1" applyAlignment="1">
      <alignment horizontal="center" vertical="center" wrapText="1"/>
    </xf>
    <xf numFmtId="0" fontId="68" fillId="27" borderId="6" xfId="0" applyFont="1" applyFill="1" applyBorder="1" applyAlignment="1">
      <alignment horizontal="center" vertical="center" wrapText="1"/>
    </xf>
    <xf numFmtId="0" fontId="68" fillId="14" borderId="6" xfId="0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6" fillId="0" borderId="35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83" fontId="55" fillId="0" borderId="1" xfId="0" applyNumberFormat="1" applyFont="1" applyBorder="1" applyAlignment="1">
      <alignment horizontal="center" vertical="center"/>
    </xf>
    <xf numFmtId="178" fontId="55" fillId="0" borderId="1" xfId="0" applyNumberFormat="1" applyFont="1" applyBorder="1" applyAlignment="1">
      <alignment horizontal="center" vertical="center"/>
    </xf>
    <xf numFmtId="0" fontId="50" fillId="0" borderId="42" xfId="0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0" fillId="0" borderId="35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 wrapText="1"/>
    </xf>
    <xf numFmtId="0" fontId="57" fillId="0" borderId="35" xfId="0" applyFont="1" applyBorder="1" applyAlignment="1">
      <alignment horizontal="center" vertical="center"/>
    </xf>
    <xf numFmtId="178" fontId="57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10" fontId="23" fillId="0" borderId="1" xfId="0" applyNumberFormat="1" applyFont="1" applyFill="1" applyBorder="1" applyAlignment="1">
      <alignment horizontal="center" vertical="center" wrapText="1"/>
    </xf>
    <xf numFmtId="10" fontId="55" fillId="0" borderId="1" xfId="0" applyNumberFormat="1" applyFont="1" applyBorder="1" applyAlignment="1">
      <alignment horizontal="center" vertical="center"/>
    </xf>
    <xf numFmtId="178" fontId="58" fillId="0" borderId="1" xfId="0" applyNumberFormat="1" applyFont="1" applyBorder="1" applyAlignment="1">
      <alignment horizontal="center" vertical="center" wrapText="1"/>
    </xf>
    <xf numFmtId="178" fontId="52" fillId="0" borderId="1" xfId="0" applyNumberFormat="1" applyFont="1" applyBorder="1" applyAlignment="1">
      <alignment horizontal="center" vertical="center" wrapText="1"/>
    </xf>
    <xf numFmtId="183" fontId="52" fillId="0" borderId="1" xfId="0" applyNumberFormat="1" applyFont="1" applyBorder="1" applyAlignment="1">
      <alignment horizontal="center" vertical="center"/>
    </xf>
    <xf numFmtId="10" fontId="52" fillId="0" borderId="42" xfId="0" applyNumberFormat="1" applyFont="1" applyBorder="1" applyAlignment="1">
      <alignment horizontal="center" vertical="center" wrapText="1"/>
    </xf>
    <xf numFmtId="10" fontId="57" fillId="0" borderId="1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50" fillId="0" borderId="1" xfId="0" applyNumberFormat="1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10" fontId="50" fillId="0" borderId="37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10" fontId="52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1-划转县发电企业报送资料清册(水电)2012" xfId="49"/>
    <cellStyle name="常规 2" xfId="50"/>
    <cellStyle name="常规 3" xfId="51"/>
    <cellStyle name="常规 4" xfId="52"/>
    <cellStyle name="常规 5" xfId="53"/>
    <cellStyle name="常规_生产日报表" xfId="54"/>
  </cellStyles>
  <dxfs count="4095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wrapText="1"/>
    </dxf>
    <dxf>
      <alignment wrapText="1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92" formatCode="0.0_);[Red]\(0.0\)"/>
    </dxf>
    <dxf>
      <numFmt numFmtId="193" formatCode="0.0_);[Red]\(0.0\)"/>
    </dxf>
    <dxf>
      <numFmt numFmtId="194" formatCode="0.0_);[Red]\(0.0\)"/>
    </dxf>
    <dxf>
      <numFmt numFmtId="195" formatCode="0.0_);[Red]\(0.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numFmt numFmtId="180" formatCode="0.00_);[Red]\(0.00\)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0" formatCode="0.00%"/>
    </dxf>
    <dxf>
      <numFmt numFmtId="10" formatCode="0.00%"/>
    </dxf>
    <dxf>
      <alignment wrapText="1"/>
    </dxf>
    <dxf>
      <numFmt numFmtId="10" formatCode="0.00%"/>
    </dxf>
    <dxf>
      <numFmt numFmtId="10" formatCode="0.00%"/>
    </dxf>
    <dxf>
      <alignment wrapText="1"/>
    </dxf>
    <dxf>
      <alignment wrapText="1"/>
    </dxf>
    <dxf>
      <numFmt numFmtId="180" formatCode="0.00_);[Red]\(0.00\)"/>
    </dxf>
    <dxf>
      <numFmt numFmtId="180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alignment wrapText="1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alignment wrapText="1"/>
    </dxf>
    <dxf>
      <alignment wrapText="1"/>
    </dxf>
    <dxf>
      <numFmt numFmtId="10" formatCode="0.00%"/>
    </dxf>
    <dxf>
      <numFmt numFmtId="10" formatCode="0.00%"/>
    </dxf>
    <dxf>
      <alignment wrapText="1"/>
    </dxf>
    <dxf>
      <numFmt numFmtId="10" formatCode="0.00%"/>
    </dxf>
    <dxf>
      <numFmt numFmtId="10" formatCode="0.00%"/>
    </dxf>
    <dxf>
      <alignment wrapText="1"/>
    </dxf>
    <dxf>
      <alignment wrapText="1"/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name val="宋体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96" formatCode="0.00_);\(0.00\)"/>
    </dxf>
    <dxf>
      <numFmt numFmtId="197" formatCode="0.00_);\(0.00\)"/>
    </dxf>
    <dxf>
      <numFmt numFmtId="198" formatCode="0.00_);\(0.00\)"/>
    </dxf>
    <dxf>
      <numFmt numFmtId="199" formatCode="0.00_);\(0.00\)"/>
    </dxf>
    <dxf>
      <numFmt numFmtId="200" formatCode="0.00_);\(0.00\)"/>
    </dxf>
    <dxf>
      <numFmt numFmtId="201" formatCode="0.00_);\(0.00\)"/>
    </dxf>
    <dxf>
      <numFmt numFmtId="202" formatCode="0.00_);\(0.00\)"/>
    </dxf>
    <dxf>
      <numFmt numFmtId="203" formatCode="0.00_);\(0.00\)"/>
    </dxf>
    <dxf>
      <numFmt numFmtId="204" formatCode="0.00_);\(0.00\)"/>
    </dxf>
    <dxf>
      <numFmt numFmtId="205" formatCode="0.00_);\(0.00\)"/>
    </dxf>
    <dxf>
      <numFmt numFmtId="10" formatCode="0.00%"/>
    </dxf>
    <dxf>
      <numFmt numFmtId="10" formatCode="0.00%"/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3" formatCode="0.00_ "/>
    </dxf>
    <dxf>
      <numFmt numFmtId="183" formatCode="0.00_ "/>
    </dxf>
    <dxf>
      <numFmt numFmtId="183" formatCode="0.00_ "/>
    </dxf>
    <dxf>
      <numFmt numFmtId="183" formatCode="0.00_ "/>
    </dxf>
    <dxf>
      <numFmt numFmtId="183" formatCode="0.00_ "/>
    </dxf>
    <dxf>
      <numFmt numFmtId="183" formatCode="0.00_ "/>
    </dxf>
    <dxf>
      <numFmt numFmtId="183" formatCode="0.00_ "/>
    </dxf>
    <dxf>
      <numFmt numFmtId="183" formatCode="0.00_ "/>
    </dxf>
    <dxf>
      <numFmt numFmtId="183" formatCode="0.00_ "/>
    </dxf>
    <dxf>
      <numFmt numFmtId="183" formatCode="0.00_ "/>
    </dxf>
    <dxf>
      <numFmt numFmtId="10" formatCode="0.00%"/>
    </dxf>
    <dxf>
      <numFmt numFmtId="10" formatCode="0.00%"/>
    </dxf>
    <dxf>
      <numFmt numFmtId="182" formatCode="0.00_ ;[Red]\-0.00\ "/>
    </dxf>
    <dxf>
      <numFmt numFmtId="182" formatCode="0.00_ ;[Red]\-0.00\ "/>
    </dxf>
    <dxf>
      <numFmt numFmtId="10" formatCode="0.00%"/>
    </dxf>
    <dxf>
      <numFmt numFmtId="10" formatCode="0.00%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3" formatCode="0.00_ "/>
    </dxf>
    <dxf>
      <numFmt numFmtId="183" formatCode="0.00_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numFmt numFmtId="182" formatCode="0.00_ ;[Red]\-0.00\ "/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ill>
        <patternFill patternType="solid">
          <bgColor theme="9" tint="0.6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rgb="FFF6CDF0"/>
        </patternFill>
      </fill>
    </dxf>
    <dxf>
      <fill>
        <patternFill patternType="solid">
          <bgColor rgb="FFF6CDF0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EFDCE5"/>
        </patternFill>
      </fill>
    </dxf>
    <dxf>
      <fill>
        <patternFill patternType="solid">
          <bgColor rgb="FFEFDCE5"/>
        </patternFill>
      </fill>
    </dxf>
    <dxf>
      <fill>
        <patternFill patternType="solid">
          <bgColor rgb="FFF8D8F4"/>
        </patternFill>
      </fill>
    </dxf>
    <dxf>
      <fill>
        <patternFill patternType="solid">
          <bgColor rgb="FFF8D8F4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rgb="FFFBE6F9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theme="3" tint="0.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3541A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FDDD6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ill>
        <patternFill patternType="solid">
          <bgColor rgb="FFF8C9F5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rgb="FFFDDAFC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b val="0"/>
      </font>
    </dxf>
    <dxf>
      <font>
        <b val="0"/>
      </font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ill>
        <patternFill patternType="none"/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rgb="FFF8D8F8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theme="5" tint="0.6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5" tint="-0.25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0000"/>
        </patternFill>
      </fill>
    </dxf>
    <dxf>
      <fill>
        <gradientFill degree="180">
          <stop position="0">
            <color rgb="FFFFFFFF"/>
          </stop>
          <stop position="1">
            <color rgb="FF93BFBE"/>
          </stop>
        </gradientFill>
      </fill>
    </dxf>
    <dxf>
      <fill>
        <patternFill patternType="solid">
          <bgColor rgb="FFFFFFFF"/>
        </patternFill>
      </fill>
    </dxf>
    <dxf>
      <font>
        <b val="0"/>
        <i val="0"/>
        <u val="none"/>
        <sz val="11"/>
        <color rgb="FF93BFBE"/>
      </font>
      <border>
        <left/>
        <right/>
        <top/>
        <bottom style="medium">
          <color rgb="FF93BFBE"/>
        </bottom>
        <vertical/>
        <horizontal/>
      </border>
    </dxf>
    <dxf>
      <font>
        <b val="0"/>
        <i val="0"/>
        <u val="none"/>
        <sz val="11"/>
        <color rgb="FFFFFFFF"/>
      </font>
      <fill>
        <patternFill patternType="solid">
          <bgColor rgb="FF93BFBE"/>
        </patternFill>
      </fill>
    </dxf>
    <dxf>
      <font>
        <b val="0"/>
        <i val="0"/>
        <u val="none"/>
        <sz val="11"/>
        <color rgb="FF000000"/>
      </font>
    </dxf>
    <dxf>
      <fill>
        <patternFill patternType="solid">
          <bgColor rgb="FFD1E8FF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54A6FF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54A6FF"/>
        </patternFill>
      </fill>
    </dxf>
    <dxf>
      <fill>
        <patternFill patternType="solid">
          <bgColor rgb="FFFFFFFF"/>
        </patternFill>
      </fill>
      <border>
        <left/>
        <right/>
        <top/>
        <bottom/>
        <vertical/>
        <horizontal style="thin">
          <color rgb="FF54A6FF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"/>
          <bgColor theme="0" tint="-0.149998474074526"/>
        </patternFill>
      </fill>
    </dxf>
    <dxf>
      <fill>
        <patternFill patternType="solid">
          <fgColor theme="0" tint="-0.149998474074526"/>
          <bgColor theme="0" tint="-0.149998474074526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"/>
          <bgColor theme="0" tint="-0.149998474074526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</border>
    </dxf>
    <dxf>
      <font>
        <name val="宋体"/>
        <scheme val="none"/>
        <b val="1"/>
        <i val="0"/>
        <u val="none"/>
        <sz val="11"/>
        <color rgb="FF00B050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</dxf>
    <dxf>
      <fill>
        <patternFill patternType="solid">
          <bgColor rgb="FF00B050"/>
        </patternFill>
      </fill>
      <border>
        <left/>
        <right/>
        <top/>
        <bottom style="thin">
          <color theme="4" tint="0.399975585192419"/>
        </bottom>
        <vertical/>
        <horizontal/>
      </border>
    </dxf>
    <dxf>
      <fill>
        <patternFill patternType="solid">
          <bgColor rgb="FF00B050"/>
        </patternFill>
      </fill>
      <border>
        <left/>
        <right/>
        <top/>
        <bottom style="thin">
          <color theme="4" tint="0.399975585192419"/>
        </bottom>
        <vertical/>
        <horizontal/>
      </border>
    </dxf>
    <dxf>
      <font>
        <b val="1"/>
        <color theme="1"/>
      </font>
    </dxf>
    <dxf>
      <font>
        <b val="1"/>
        <color theme="1"/>
      </font>
      <border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bgColor theme="9" tint="0.6"/>
        </patternFill>
      </fill>
    </dxf>
    <dxf>
      <font>
        <b val="1"/>
        <color theme="1"/>
      </font>
      <fill>
        <patternFill patternType="solid">
          <bgColor theme="7" tint="0.6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0" tint="-0.149998474074526"/>
          <bgColor theme="0" tint="-0.149998474074526"/>
        </patternFill>
      </fill>
    </dxf>
    <dxf>
      <font>
        <b val="1"/>
        <color theme="1"/>
      </font>
      <fill>
        <patternFill patternType="solid">
          <bgColor rgb="FF00B050"/>
        </patternFill>
      </fill>
      <border>
        <left/>
        <right/>
        <top style="thin">
          <color theme="4" tint="0.399975585192419"/>
        </top>
        <bottom/>
        <vertical/>
        <horizontal/>
      </border>
    </dxf>
    <dxf>
      <font>
        <b val="1"/>
        <color theme="1"/>
      </font>
      <fill>
        <patternFill patternType="solid">
          <bgColor rgb="FF00B050"/>
        </patternFill>
      </fill>
      <border>
        <left/>
        <right/>
        <top/>
        <bottom style="thin">
          <color theme="4" tint="0.399975585192419"/>
        </bottom>
        <vertical/>
        <horizontal/>
      </border>
    </dxf>
  </dxfs>
  <tableStyles count="4" defaultTableStyle="TableStyleMedium2" defaultPivotStyle="PivotStyleLight16">
    <tableStyle name="镶边行青色渐变表格样式" count="5" xr9:uid="{C789FFE3-365C-43F2-AB3E-444CCD87AC44}">
      <tableStyleElement type="wholeTable" dxfId="4070"/>
      <tableStyleElement type="headerRow" dxfId="4069"/>
      <tableStyleElement type="totalRow" dxfId="4068"/>
      <tableStyleElement type="firstRowStripe" dxfId="4067"/>
      <tableStyleElement type="secondRowStripe" dxfId="4066"/>
    </tableStyle>
    <tableStyle name="蓝色汇总镶边列表格样式" count="4" xr9:uid="{272A1255-4DC1-44B6-9607-99E18A2ADB7D}">
      <tableStyleElement type="wholeTable" dxfId="4074"/>
      <tableStyleElement type="headerRow" dxfId="4073"/>
      <tableStyleElement type="totalRow" dxfId="4072"/>
      <tableStyleElement type="firstColumnStripe" dxfId="4071"/>
    </tableStyle>
    <tableStyle name="PivotStyleLight16 2" table="0" count="11" xr9:uid="{32DE8350-C83D-495D-A307-EFCEE985FE9B}">
      <tableStyleElement type="headerRow" dxfId="4085"/>
      <tableStyleElement type="totalRow" dxfId="4084"/>
      <tableStyleElement type="firstRowStripe" dxfId="4083"/>
      <tableStyleElement type="firstColumnStripe" dxfId="4082"/>
      <tableStyleElement type="firstSubtotalColumn" dxfId="4081"/>
      <tableStyleElement type="firstSubtotalRow" dxfId="4080"/>
      <tableStyleElement type="secondSubtotalRow" dxfId="4079"/>
      <tableStyleElement type="firstRowSubheading" dxfId="4078"/>
      <tableStyleElement type="secondRowSubheading" dxfId="4077"/>
      <tableStyleElement type="pageFieldLabels" dxfId="4076"/>
      <tableStyleElement type="pageFieldValues" dxfId="4075"/>
    </tableStyle>
    <tableStyle name="PivotStyleLight16 3" table="0" count="9" xr9:uid="{83D770AE-98D6-4269-ACCD-8B8C9E6494C1}">
      <tableStyleElement type="headerRow" dxfId="4094"/>
      <tableStyleElement type="totalRow" dxfId="4093"/>
      <tableStyleElement type="firstRowStripe" dxfId="4092"/>
      <tableStyleElement type="firstSubtotalRow" dxfId="4091"/>
      <tableStyleElement type="secondSubtotalRow" dxfId="4090"/>
      <tableStyleElement type="firstRowSubheading" dxfId="4089"/>
      <tableStyleElement type="secondRowSubheading" dxfId="4088"/>
      <tableStyleElement type="pageFieldLabels" dxfId="4087"/>
      <tableStyleElement type="pageFieldValues" dxfId="4086"/>
    </tableStyle>
  </tableStyles>
  <colors>
    <mruColors>
      <color rgb="00FFADAD"/>
      <color rgb="00FFAFAF"/>
      <color rgb="00FFB7B7"/>
      <color rgb="00FFB3B3"/>
      <color rgb="00FFBDBD"/>
      <color rgb="00FFC7C7"/>
      <color rgb="00F8C0F9"/>
      <color rgb="00C6EFCE"/>
      <color rgb="00FFC7CE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5" Type="http://schemas.microsoft.com/office/2011/relationships/chartColorStyle" Target="colors1.xml"/><Relationship Id="rId4" Type="http://schemas.microsoft.com/office/2011/relationships/chartStyle" Target="style1.xm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5" Type="http://schemas.microsoft.com/office/2011/relationships/chartColorStyle" Target="colors3.xml"/><Relationship Id="rId4" Type="http://schemas.microsoft.com/office/2011/relationships/chartStyle" Target="style3.xm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5" Type="http://schemas.microsoft.com/office/2011/relationships/chartColorStyle" Target="colors4.xml"/><Relationship Id="rId4" Type="http://schemas.microsoft.com/office/2011/relationships/chartStyle" Target="style4.xm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5" Type="http://schemas.microsoft.com/office/2011/relationships/chartColorStyle" Target="colors5.xml"/><Relationship Id="rId4" Type="http://schemas.microsoft.com/office/2011/relationships/chartStyle" Target="style5.xm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zh-CN" altLang="en-US"/>
              <a:t>截至</a:t>
            </a:r>
            <a:r>
              <a:rPr lang="en-US" altLang="zh-CN"/>
              <a:t>10</a:t>
            </a:r>
            <a:r>
              <a:rPr lang="zh-CN" altLang="en-US"/>
              <a:t>月</a:t>
            </a:r>
            <a:r>
              <a:rPr lang="en-US" altLang="zh-CN"/>
              <a:t>11</a:t>
            </a:r>
            <a:r>
              <a:rPr lang="zh-CN" altLang="en-US"/>
              <a:t>日各</a:t>
            </a:r>
            <a:r>
              <a:rPr lang="en-US"/>
              <a:t>BOO</a:t>
            </a:r>
            <a:r>
              <a:rPr lang="zh-CN" altLang="en-US"/>
              <a:t>电站资源对比</a:t>
            </a:r>
            <a:endParaRPr lang="zh-CN" altLang="en-US"/>
          </a:p>
        </c:rich>
      </c:tx>
      <c:layout>
        <c:manualLayout>
          <c:xMode val="edge"/>
          <c:yMode val="edge"/>
          <c:x val="0.383098591277568"/>
          <c:y val="0.01458919887381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957225021784"/>
          <c:y val="0.115960435441621"/>
          <c:w val="0.877108111719898"/>
          <c:h val="0.6098126672613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自由分析表!#REF!</c:f>
              <c:strCache>
                <c:ptCount val="1"/>
                <c:pt idx="0">
                  <c:v/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自由分析表!#REF!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自由分析表!#REF!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自由分析表!#REF!</c:f>
              <c:strCache>
                <c:ptCount val="1"/>
                <c:pt idx="0">
                  <c:v/>
                </c:pt>
              </c:strCache>
            </c:strRef>
          </c:tx>
          <c:spPr>
            <a:blipFill rotWithShape="1"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自由分析表!#REF!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自由分析表!#REF!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8"/>
        <c:overlap val="-10"/>
        <c:axId val="397062817"/>
        <c:axId val="447989044"/>
      </c:barChart>
      <c:catAx>
        <c:axId val="39706281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47989044"/>
        <c:crosses val="autoZero"/>
        <c:auto val="1"/>
        <c:lblAlgn val="ctr"/>
        <c:lblOffset val="100"/>
        <c:noMultiLvlLbl val="0"/>
      </c:catAx>
      <c:valAx>
        <c:axId val="4479890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970628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0188480514440934"/>
          <c:y val="0.814947530074226"/>
          <c:w val="0.977437773712512"/>
          <c:h val="0.16739186076273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                              BOO</a:t>
            </a:r>
            <a:r>
              <a:rPr lang="zh-CN" altLang="en-US" b="1"/>
              <a:t>场站</a:t>
            </a:r>
            <a:r>
              <a:rPr lang="en-US" altLang="zh-CN" b="1"/>
              <a:t>8</a:t>
            </a:r>
            <a:r>
              <a:rPr lang="zh-CN" altLang="en-US" b="1"/>
              <a:t>月份第三周设备故障损失电量                                  单位：万</a:t>
            </a:r>
            <a:r>
              <a:rPr lang="en-US" altLang="zh-CN" b="1"/>
              <a:t>kWh</a:t>
            </a:r>
            <a:endParaRPr lang="en-US" altLang="zh-CN" b="1"/>
          </a:p>
        </c:rich>
      </c:tx>
      <c:layout>
        <c:manualLayout>
          <c:xMode val="edge"/>
          <c:yMode val="edge"/>
          <c:x val="0.33277653157362"/>
          <c:y val="0.03223210822039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8439470"/>
        <c:axId val="711644760"/>
      </c:barChart>
      <c:catAx>
        <c:axId val="67843947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644760"/>
        <c:crosses val="autoZero"/>
        <c:auto val="1"/>
        <c:lblAlgn val="ctr"/>
        <c:lblOffset val="100"/>
        <c:noMultiLvlLbl val="0"/>
      </c:catAx>
      <c:valAx>
        <c:axId val="71164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43947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zh-CN" altLang="en-US"/>
              <a:t>截至</a:t>
            </a:r>
            <a:r>
              <a:rPr lang="en-US" altLang="zh-CN"/>
              <a:t>10</a:t>
            </a:r>
            <a:r>
              <a:rPr lang="zh-CN" altLang="en-US"/>
              <a:t>月</a:t>
            </a:r>
            <a:r>
              <a:rPr lang="en-US" altLang="zh-CN"/>
              <a:t>11</a:t>
            </a:r>
            <a:r>
              <a:rPr lang="zh-CN" altLang="en-US"/>
              <a:t>日各</a:t>
            </a:r>
            <a:r>
              <a:rPr lang="en-US"/>
              <a:t>BOO</a:t>
            </a:r>
            <a:r>
              <a:rPr lang="zh-CN" altLang="en-US"/>
              <a:t>电站资源对比</a:t>
            </a:r>
            <a:endParaRPr lang="zh-CN" altLang="en-US"/>
          </a:p>
        </c:rich>
      </c:tx>
      <c:layout>
        <c:manualLayout>
          <c:xMode val="edge"/>
          <c:yMode val="edge"/>
          <c:x val="0.383098591277568"/>
          <c:y val="0.01458919887381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957225021784"/>
          <c:y val="0.115960435441621"/>
          <c:w val="0.877108111719898"/>
          <c:h val="0.6098126672613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自由分析表!#REF!</c:f>
              <c:strCache>
                <c:ptCount val="1"/>
                <c:pt idx="0">
                  <c:v/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自由分析表!#REF!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自由分析表!#REF!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自由分析表!#REF!</c:f>
              <c:strCache>
                <c:ptCount val="1"/>
                <c:pt idx="0">
                  <c:v/>
                </c:pt>
              </c:strCache>
            </c:strRef>
          </c:tx>
          <c:spPr>
            <a:blipFill rotWithShape="1"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自由分析表!#REF!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自由分析表!#REF!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8"/>
        <c:overlap val="-10"/>
        <c:axId val="397062817"/>
        <c:axId val="447989044"/>
      </c:barChart>
      <c:catAx>
        <c:axId val="39706281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47989044"/>
        <c:crosses val="autoZero"/>
        <c:auto val="1"/>
        <c:lblAlgn val="ctr"/>
        <c:lblOffset val="100"/>
        <c:noMultiLvlLbl val="0"/>
      </c:catAx>
      <c:valAx>
        <c:axId val="4479890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970628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0188480514440934"/>
          <c:y val="0.814947530074226"/>
          <c:w val="0.977437773712512"/>
          <c:h val="0.16739186076273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zh-CN" altLang="en-US"/>
              <a:t>截至</a:t>
            </a:r>
            <a:r>
              <a:rPr lang="en-US" altLang="zh-CN"/>
              <a:t>10</a:t>
            </a:r>
            <a:r>
              <a:rPr lang="zh-CN" altLang="en-US"/>
              <a:t>月</a:t>
            </a:r>
            <a:r>
              <a:rPr lang="en-US" altLang="zh-CN"/>
              <a:t>11</a:t>
            </a:r>
            <a:r>
              <a:rPr lang="zh-CN" altLang="en-US"/>
              <a:t>日各</a:t>
            </a:r>
            <a:r>
              <a:rPr lang="en-US"/>
              <a:t>BOO</a:t>
            </a:r>
            <a:r>
              <a:rPr lang="zh-CN" altLang="en-US"/>
              <a:t>电站资源对比</a:t>
            </a:r>
            <a:endParaRPr lang="zh-CN" altLang="en-US"/>
          </a:p>
        </c:rich>
      </c:tx>
      <c:layout>
        <c:manualLayout>
          <c:xMode val="edge"/>
          <c:yMode val="edge"/>
          <c:x val="0.383098591277568"/>
          <c:y val="0.01458919887381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957225021784"/>
          <c:y val="0.115960435441621"/>
          <c:w val="0.877108111719898"/>
          <c:h val="0.6098126672613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自由分析表!#REF!</c:f>
              <c:strCache>
                <c:ptCount val="1"/>
                <c:pt idx="0">
                  <c:v/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自由分析表!#REF!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自由分析表!#REF!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自由分析表!#REF!</c:f>
              <c:strCache>
                <c:ptCount val="1"/>
                <c:pt idx="0">
                  <c:v/>
                </c:pt>
              </c:strCache>
            </c:strRef>
          </c:tx>
          <c:spPr>
            <a:blipFill rotWithShape="1"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自由分析表!#REF!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自由分析表!#REF!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8"/>
        <c:overlap val="-10"/>
        <c:axId val="397062817"/>
        <c:axId val="447989044"/>
      </c:barChart>
      <c:catAx>
        <c:axId val="39706281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47989044"/>
        <c:crosses val="autoZero"/>
        <c:auto val="1"/>
        <c:lblAlgn val="ctr"/>
        <c:lblOffset val="100"/>
        <c:noMultiLvlLbl val="0"/>
      </c:catAx>
      <c:valAx>
        <c:axId val="4479890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970628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0188480514440934"/>
          <c:y val="0.814947530074226"/>
          <c:w val="0.977437773712512"/>
          <c:h val="0.16739186076273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zh-CN" altLang="en-US"/>
              <a:t>截至</a:t>
            </a:r>
            <a:r>
              <a:rPr lang="en-US" altLang="zh-CN"/>
              <a:t>10</a:t>
            </a:r>
            <a:r>
              <a:rPr lang="zh-CN" altLang="en-US"/>
              <a:t>月</a:t>
            </a:r>
            <a:r>
              <a:rPr lang="en-US" altLang="zh-CN"/>
              <a:t>11</a:t>
            </a:r>
            <a:r>
              <a:rPr lang="zh-CN" altLang="en-US"/>
              <a:t>日各</a:t>
            </a:r>
            <a:r>
              <a:rPr lang="en-US"/>
              <a:t>BOO</a:t>
            </a:r>
            <a:r>
              <a:rPr lang="zh-CN" altLang="en-US"/>
              <a:t>电站资源对比</a:t>
            </a:r>
            <a:endParaRPr lang="zh-CN" altLang="en-US"/>
          </a:p>
        </c:rich>
      </c:tx>
      <c:layout>
        <c:manualLayout>
          <c:xMode val="edge"/>
          <c:yMode val="edge"/>
          <c:x val="0.383098591277568"/>
          <c:y val="0.01458919887381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957225021784"/>
          <c:y val="0.115960435441621"/>
          <c:w val="0.877108111719898"/>
          <c:h val="0.6098126672613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自由分析表!#REF!</c:f>
              <c:strCache>
                <c:ptCount val="1"/>
                <c:pt idx="0">
                  <c:v/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自由分析表!#REF!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自由分析表!#REF!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自由分析表!#REF!</c:f>
              <c:strCache>
                <c:ptCount val="1"/>
                <c:pt idx="0">
                  <c:v/>
                </c:pt>
              </c:strCache>
            </c:strRef>
          </c:tx>
          <c:spPr>
            <a:blipFill rotWithShape="1"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自由分析表!#REF!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自由分析表!#REF!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8"/>
        <c:overlap val="-10"/>
        <c:axId val="397062817"/>
        <c:axId val="447989044"/>
      </c:barChart>
      <c:catAx>
        <c:axId val="39706281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47989044"/>
        <c:crosses val="autoZero"/>
        <c:auto val="1"/>
        <c:lblAlgn val="ctr"/>
        <c:lblOffset val="100"/>
        <c:noMultiLvlLbl val="0"/>
      </c:catAx>
      <c:valAx>
        <c:axId val="4479890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970628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0188480514440934"/>
          <c:y val="0.814947530074226"/>
          <c:w val="0.977437773712512"/>
          <c:h val="0.16739186076273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                              BOO</a:t>
            </a:r>
            <a:r>
              <a:rPr lang="zh-CN" altLang="en-US" b="1"/>
              <a:t>场站</a:t>
            </a:r>
            <a:r>
              <a:rPr lang="en-US" altLang="zh-CN" b="1"/>
              <a:t>8</a:t>
            </a:r>
            <a:r>
              <a:rPr lang="zh-CN" altLang="en-US" b="1"/>
              <a:t>月份第三周设备故障损失电量                                  单位：万</a:t>
            </a:r>
            <a:r>
              <a:rPr lang="en-US" altLang="zh-CN" b="1"/>
              <a:t>kWh</a:t>
            </a:r>
            <a:endParaRPr lang="en-US" altLang="zh-CN" b="1"/>
          </a:p>
        </c:rich>
      </c:tx>
      <c:layout>
        <c:manualLayout>
          <c:xMode val="edge"/>
          <c:yMode val="edge"/>
          <c:x val="0.33277653157362"/>
          <c:y val="0.03223210822039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8439470"/>
        <c:axId val="711644760"/>
      </c:barChart>
      <c:catAx>
        <c:axId val="67843947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644760"/>
        <c:crosses val="autoZero"/>
        <c:auto val="1"/>
        <c:lblAlgn val="ctr"/>
        <c:lblOffset val="100"/>
        <c:noMultiLvlLbl val="0"/>
      </c:catAx>
      <c:valAx>
        <c:axId val="71164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43947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615315</xdr:colOff>
      <xdr:row>0</xdr:row>
      <xdr:rowOff>352425</xdr:rowOff>
    </xdr:to>
    <xdr:sp>
      <xdr:nvSpPr>
        <xdr:cNvPr id="4097" name="CommandButton1" hidden="1"/>
        <xdr:cNvSpPr/>
      </xdr:nvSpPr>
      <xdr:spPr>
        <a:xfrm>
          <a:off x="19050" y="0"/>
          <a:ext cx="1851660" cy="352425"/>
        </a:xfrm>
        <a:prstGeom prst="rect">
          <a:avLst/>
        </a:prstGeom>
      </xdr:spPr>
    </xdr:sp>
    <xdr:clientData/>
  </xdr:twoCellAnchor>
  <xdr:twoCellAnchor editAs="oneCell">
    <xdr:from>
      <xdr:col>0</xdr:col>
      <xdr:colOff>635</xdr:colOff>
      <xdr:row>0</xdr:row>
      <xdr:rowOff>0</xdr:rowOff>
    </xdr:from>
    <xdr:to>
      <xdr:col>1</xdr:col>
      <xdr:colOff>601345</xdr:colOff>
      <xdr:row>0</xdr:row>
      <xdr:rowOff>352425</xdr:rowOff>
    </xdr:to>
    <xdr:pic>
      <xdr:nvPicPr>
        <xdr:cNvPr id="2" name="CommandButton1"/>
        <xdr:cNvPicPr>
          <a:picLocks noChangeArrowheads="1" noChangeShapeType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0"/>
          <a:ext cx="185610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7" name="图片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8" name="图片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9" name="图片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0" name="图片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1" name="图片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2" name="图片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3" name="图片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4" name="图片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5" name="图片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6" name="图片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7" name="图片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8" name="图片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9" name="图片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0" name="图片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1" name="图片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2" name="图片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3" name="图片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4" name="图片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5" name="图片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6" name="图片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7" name="图片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8" name="图片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9" name="图片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1</xdr:col>
      <xdr:colOff>615315</xdr:colOff>
      <xdr:row>0</xdr:row>
      <xdr:rowOff>352425</xdr:rowOff>
    </xdr:to>
    <xdr:sp>
      <xdr:nvSpPr>
        <xdr:cNvPr id="40" name="CommandButton1" hidden="1"/>
        <xdr:cNvSpPr/>
      </xdr:nvSpPr>
      <xdr:spPr>
        <a:xfrm>
          <a:off x="19050" y="0"/>
          <a:ext cx="1851660" cy="352425"/>
        </a:xfrm>
        <a:prstGeom prst="rect">
          <a:avLst/>
        </a:prstGeom>
      </xdr:spPr>
    </xdr:sp>
    <xdr:clientData/>
  </xdr:twoCellAnchor>
  <xdr:twoCellAnchor editAs="oneCell">
    <xdr:from>
      <xdr:col>0</xdr:col>
      <xdr:colOff>635</xdr:colOff>
      <xdr:row>0</xdr:row>
      <xdr:rowOff>0</xdr:rowOff>
    </xdr:from>
    <xdr:to>
      <xdr:col>1</xdr:col>
      <xdr:colOff>601345</xdr:colOff>
      <xdr:row>0</xdr:row>
      <xdr:rowOff>352425</xdr:rowOff>
    </xdr:to>
    <xdr:pic>
      <xdr:nvPicPr>
        <xdr:cNvPr id="41" name="CommandButton1"/>
        <xdr:cNvPicPr>
          <a:picLocks noChangeArrowheads="1" noChangeShapeType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0"/>
          <a:ext cx="185610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2" name="图片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3" name="图片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4" name="图片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5" name="图片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6" name="图片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7" name="图片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8" name="图片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9" name="图片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0" name="图片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1" name="图片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2" name="图片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3" name="图片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4" name="图片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5" name="图片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6" name="图片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7" name="图片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8" name="图片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9" name="图片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0" name="图片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1" name="图片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2" name="图片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3" name="图片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4" name="图片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5" name="图片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6" name="图片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7" name="图片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8" name="图片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9" name="图片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0" name="图片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1" name="图片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2" name="图片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3" name="图片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4" name="图片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5" name="图片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6" name="图片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7" name="图片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8" name="图片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26670</xdr:colOff>
      <xdr:row>1</xdr:row>
      <xdr:rowOff>78740</xdr:rowOff>
    </xdr:from>
    <xdr:to>
      <xdr:col>16</xdr:col>
      <xdr:colOff>17145</xdr:colOff>
      <xdr:row>2</xdr:row>
      <xdr:rowOff>6003</xdr:rowOff>
    </xdr:to>
    <xdr:graphicFrame>
      <xdr:nvGraphicFramePr>
        <xdr:cNvPr id="6" name="图表 5"/>
        <xdr:cNvGraphicFramePr/>
      </xdr:nvGraphicFramePr>
      <xdr:xfrm>
        <a:off x="26670" y="0"/>
        <a:ext cx="15083790" cy="5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1352550</xdr:colOff>
      <xdr:row>0</xdr:row>
      <xdr:rowOff>231140</xdr:rowOff>
    </xdr:from>
    <xdr:to>
      <xdr:col>26</xdr:col>
      <xdr:colOff>3175</xdr:colOff>
      <xdr:row>0</xdr:row>
      <xdr:rowOff>231140</xdr:rowOff>
    </xdr:to>
    <xdr:graphicFrame>
      <xdr:nvGraphicFramePr>
        <xdr:cNvPr id="3" name="图表 2"/>
        <xdr:cNvGraphicFramePr/>
      </xdr:nvGraphicFramePr>
      <xdr:xfrm>
        <a:off x="1352550" y="231140"/>
        <a:ext cx="19175095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26670</xdr:colOff>
      <xdr:row>1</xdr:row>
      <xdr:rowOff>78740</xdr:rowOff>
    </xdr:from>
    <xdr:to>
      <xdr:col>16</xdr:col>
      <xdr:colOff>17145</xdr:colOff>
      <xdr:row>2</xdr:row>
      <xdr:rowOff>6003</xdr:rowOff>
    </xdr:to>
    <xdr:graphicFrame>
      <xdr:nvGraphicFramePr>
        <xdr:cNvPr id="2" name="图表 1"/>
        <xdr:cNvGraphicFramePr/>
      </xdr:nvGraphicFramePr>
      <xdr:xfrm>
        <a:off x="26670" y="0"/>
        <a:ext cx="14611350" cy="5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26670</xdr:colOff>
      <xdr:row>1</xdr:row>
      <xdr:rowOff>78740</xdr:rowOff>
    </xdr:from>
    <xdr:to>
      <xdr:col>16</xdr:col>
      <xdr:colOff>17145</xdr:colOff>
      <xdr:row>2</xdr:row>
      <xdr:rowOff>6003</xdr:rowOff>
    </xdr:to>
    <xdr:graphicFrame>
      <xdr:nvGraphicFramePr>
        <xdr:cNvPr id="2" name="图表 1"/>
        <xdr:cNvGraphicFramePr/>
      </xdr:nvGraphicFramePr>
      <xdr:xfrm>
        <a:off x="26670" y="0"/>
        <a:ext cx="14611350" cy="5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26670</xdr:colOff>
      <xdr:row>1</xdr:row>
      <xdr:rowOff>78740</xdr:rowOff>
    </xdr:from>
    <xdr:to>
      <xdr:col>16</xdr:col>
      <xdr:colOff>17145</xdr:colOff>
      <xdr:row>2</xdr:row>
      <xdr:rowOff>6003</xdr:rowOff>
    </xdr:to>
    <xdr:graphicFrame>
      <xdr:nvGraphicFramePr>
        <xdr:cNvPr id="2" name="图表 1"/>
        <xdr:cNvGraphicFramePr/>
      </xdr:nvGraphicFramePr>
      <xdr:xfrm>
        <a:off x="26670" y="0"/>
        <a:ext cx="14611350" cy="5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1352550</xdr:colOff>
      <xdr:row>0</xdr:row>
      <xdr:rowOff>231140</xdr:rowOff>
    </xdr:from>
    <xdr:to>
      <xdr:col>12</xdr:col>
      <xdr:colOff>3175</xdr:colOff>
      <xdr:row>0</xdr:row>
      <xdr:rowOff>231140</xdr:rowOff>
    </xdr:to>
    <xdr:graphicFrame>
      <xdr:nvGraphicFramePr>
        <xdr:cNvPr id="2" name="图表 1"/>
        <xdr:cNvGraphicFramePr/>
      </xdr:nvGraphicFramePr>
      <xdr:xfrm>
        <a:off x="0" y="231140"/>
        <a:ext cx="1166495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2</xdr:col>
      <xdr:colOff>617220</xdr:colOff>
      <xdr:row>6</xdr:row>
      <xdr:rowOff>111125</xdr:rowOff>
    </xdr:to>
    <xdr:sp>
      <xdr:nvSpPr>
        <xdr:cNvPr id="2" name="CommandButton1" hidden="1"/>
        <xdr:cNvSpPr/>
      </xdr:nvSpPr>
      <xdr:spPr>
        <a:xfrm>
          <a:off x="696595" y="431800"/>
          <a:ext cx="1851025" cy="352425"/>
        </a:xfrm>
        <a:prstGeom prst="rect">
          <a:avLst/>
        </a:prstGeom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169.5767592593" refreshedBy="hp" recordCount="47">
  <cacheSource type="worksheet">
    <worksheetSource ref="A1:A1" sheet="数据提取表"/>
  </cacheSource>
  <cacheFields count="44">
    <cacheField name="业主单位" numFmtId="0">
      <sharedItems count="4">
        <s v="集成"/>
        <s v="风能"/>
        <s v="风光"/>
        <s v="外部"/>
      </sharedItems>
    </cacheField>
    <cacheField name="区域" numFmtId="0">
      <sharedItems count="3">
        <s v="南方"/>
        <s v="北方"/>
        <s v="西北"/>
      </sharedItems>
    </cacheField>
    <cacheField name="运维状态" numFmtId="0">
      <sharedItems count="2">
        <s v="存量"/>
        <s v="新增"/>
      </sharedItems>
    </cacheField>
    <cacheField name="运维形式" numFmtId="0">
      <sharedItems count="3">
        <s v="BOO"/>
        <s v="BT"/>
        <s v="EPC"/>
      </sharedItems>
    </cacheField>
    <cacheField name="类型" numFmtId="0">
      <sharedItems count="2">
        <s v="光伏"/>
        <s v="风电"/>
      </sharedItems>
    </cacheField>
    <cacheField name="序号" numFmtId="0">
      <sharedItems containsSemiMixedTypes="0" containsString="0" containsNumber="1" containsInteger="1" minValue="0" maxValue="33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</sharedItems>
    </cacheField>
    <cacheField name="电站名称" numFmtId="0">
      <sharedItems count="47">
        <s v="阳泉光伏"/>
        <s v="芮城电站"/>
        <s v="新泰电站"/>
        <s v="崇仁华风风电"/>
        <s v="王皓屯风电"/>
        <s v="云县电站"/>
        <s v="敦煌电站"/>
        <s v="盱眙风电场"/>
        <s v="鹤庆电站"/>
        <s v="穆店风电场"/>
        <s v="武威电站"/>
        <s v="固阳风电"/>
        <s v="固阳光伏"/>
        <s v="石拐电站"/>
        <s v="奈曼旗光伏"/>
        <s v="特电乌宁巴风电"/>
        <s v="风盛古日班风电"/>
        <s v="新园古日班风电"/>
        <s v="新隆砬子山风电场"/>
        <s v="福合风电场"/>
        <s v="光炽将军尧光储电站"/>
        <s v="雅满苏光伏"/>
        <s v="景峡风电"/>
        <s v="中闽木垒大石头"/>
        <s v="嘉裕木垒大石头"/>
        <s v="晶能布尔津风电"/>
        <s v="汇能老君庙风电"/>
        <s v="骆驼圈子"/>
        <s v="110千伏新特森泽风电一场"/>
        <s v="新尚能源莎车 100 兆瓦光伏并网发电和储能设施项目"/>
        <s v="柯特新能源柯坪县 100 兆瓦光伏及储能发电项目"/>
        <s v="若羌项目"/>
        <s v="托里风电项目"/>
        <s v="吴起电站"/>
        <s v="行唐电站"/>
        <s v="灿烂风电场"/>
        <s v="龙治河风电场"/>
        <s v="鹿邑博德风电场"/>
        <s v="鹿邑驰骋风电场"/>
        <s v="巴基斯坦电站"/>
        <s v="长治电站"/>
        <s v="佛子山电站"/>
        <s v="净谭电站"/>
        <s v="净谭风电"/>
        <s v="潜江电站"/>
        <s v="110kV晟鑫光伏电站"/>
        <s v="永福光伏电站"/>
      </sharedItems>
    </cacheField>
    <cacheField name="计划并网容量（MW）" numFmtId="0">
      <sharedItems containsSemiMixedTypes="0" containsString="0" containsNumber="1" minValue="0" maxValue="300" count="15">
        <n v="100"/>
        <n v="50"/>
        <n v="30"/>
        <n v="20"/>
        <n v="80"/>
        <n v="130"/>
        <n v="200"/>
        <n v="275"/>
        <n v="60"/>
        <n v="300"/>
        <n v="150"/>
        <n v="15"/>
        <n v="10"/>
        <n v="5.48"/>
        <n v="17.5"/>
      </sharedItems>
    </cacheField>
    <cacheField name="计划电量（万kWh）" numFmtId="179">
      <sharedItems containsSemiMixedTypes="0" containsString="0" containsNumber="1" minValue="0" maxValue="5410" count="45">
        <n v="1112.681325"/>
        <n v="637.9032"/>
        <n v="574.77819"/>
        <n v="930"/>
        <n v="771"/>
        <n v="250"/>
        <n v="342.072421001236"/>
        <n v="1080"/>
        <n v="312.0232"/>
        <n v="370"/>
        <n v="2112"/>
        <n v="1845"/>
        <n v="314"/>
        <n v="1412"/>
        <n v="407"/>
        <n v="4730"/>
        <n v="5410"/>
        <n v="4310"/>
        <n v="680"/>
        <n v="1274"/>
        <n v="4235"/>
        <n v="2299"/>
        <n v="5323"/>
        <n v="3946"/>
        <n v="3554"/>
        <n v="1907"/>
        <n v="2608"/>
        <n v="367.968135275054"/>
        <n v="1360"/>
        <n v="1143"/>
        <n v="1119"/>
        <n v="1042"/>
        <n v="2836"/>
        <n v="121"/>
        <n v="55.1629374"/>
        <n v="2040"/>
        <n v="1350"/>
        <n v="1077"/>
        <n v="386"/>
        <n v="1364"/>
        <n v="1004"/>
        <n v="1400"/>
        <n v="2470"/>
        <n v="2650"/>
        <n v="1485"/>
      </sharedItems>
    </cacheField>
    <cacheField name="辐照量（kWh/m2）/风速（m/s）" numFmtId="183">
      <sharedItems containsSemiMixedTypes="0" containsString="0" containsNumber="1" minValue="0" maxValue="17.97" count="37">
        <n v="7.35"/>
        <n v="3.87"/>
        <n v="2.63"/>
        <n v="4.86"/>
        <n v="9.13"/>
        <n v="1.77"/>
        <n v="4.53"/>
        <n v="6.35"/>
        <n v="1.64"/>
        <n v="7.16"/>
        <n v="7.49"/>
        <n v="5.94"/>
        <n v="5.65"/>
        <n v="7.1"/>
        <n v="5.07"/>
        <n v="5.31"/>
        <n v="5.02"/>
        <n v="3.39"/>
        <n v="5.69"/>
        <n v="5.99"/>
        <n v="7.39"/>
        <n v="9.75"/>
        <n v="6.21"/>
        <n v="7.98"/>
        <n v="7.72"/>
        <n v="6.54"/>
        <n v="17.97"/>
        <n v="7.6"/>
        <n v="7.03"/>
        <n v="2.66"/>
        <n v="4.43"/>
        <n v="7.87"/>
        <n v="4.94"/>
        <n v="7.31"/>
        <n v="6.83"/>
        <n v="0"/>
        <n v="7.58"/>
      </sharedItems>
    </cacheField>
    <cacheField name="日理论发电量（万kWh）" numFmtId="183">
      <sharedItems containsSemiMixedTypes="0" containsString="0" containsNumber="1" minValue="0" maxValue="345.614" count="41">
        <n v="58.9929"/>
        <n v="16.4985"/>
        <n v="11.6492"/>
        <n v="29.203"/>
        <n v="95.7167"/>
        <n v="4.3654"/>
        <n v="9.0667"/>
        <n v="84.932"/>
        <n v="4.8844"/>
        <n v="31.0981"/>
        <n v="97.36"/>
        <n v="73.165"/>
        <n v="13.3332"/>
        <n v="55.0838"/>
        <n v="12.8811"/>
        <n v="118.8357"/>
        <n v="140.0618"/>
        <n v="106.7015"/>
        <n v="9.7133"/>
        <n v="73.7753"/>
        <n v="193.7099"/>
        <n v="89.0327"/>
        <n v="345.614"/>
        <n v="205.0152"/>
        <n v="207.0068"/>
        <n v="186.5058"/>
        <n v="119.9024"/>
        <n v="23.3475"/>
        <n v="32.2004"/>
        <n v="70.25"/>
        <n v="30.8997"/>
        <n v="19.934"/>
        <n v="16.5702"/>
        <n v="4.635"/>
        <n v="3.4119"/>
        <n v="200.409"/>
        <n v="0"/>
        <n v="77.429"/>
        <n v="29.7448"/>
        <n v="47.772"/>
        <n v="47.98"/>
      </sharedItems>
    </cacheField>
    <cacheField name="日实际发电量（万kWh）" numFmtId="191">
      <sharedItems containsSemiMixedTypes="0" containsString="0" containsNumber="1" minValue="0" maxValue="238.4974" count="40">
        <n v="58.4499"/>
        <n v="16.38"/>
        <n v="11.445"/>
        <n v="27.4306"/>
        <n v="95.1675"/>
        <n v="4.3491"/>
        <n v="4.8581"/>
        <n v="81.2649"/>
        <n v="4.396"/>
        <n v="24.108"/>
        <n v="0"/>
        <n v="71.0151"/>
        <n v="13.3332"/>
        <n v="52.7119"/>
        <n v="12.8811"/>
        <n v="117.7513"/>
        <n v="140.0618"/>
        <n v="106.5504"/>
        <n v="9.7133"/>
        <n v="73.7753"/>
        <n v="193.7099"/>
        <n v="89.0327"/>
        <n v="238.4974"/>
        <n v="115.5989"/>
        <n v="104.4867"/>
        <n v="164.4456"/>
        <n v="75.8838"/>
        <n v="17.3924"/>
        <n v="32.2004"/>
        <n v="11.096"/>
        <n v="30.8997"/>
        <n v="19.5799"/>
        <n v="16.3725"/>
        <n v="3.3965"/>
        <n v="3.4119"/>
        <n v="171.1044"/>
        <n v="31.08"/>
        <n v="22.113"/>
        <n v="46.824"/>
        <n v="47.04"/>
      </sharedItems>
    </cacheField>
    <cacheField name="日上网电量（万kWh）" numFmtId="183">
      <sharedItems containsSemiMixedTypes="0" containsString="0" containsNumber="1" minValue="0" maxValue="238.4974" count="40">
        <n v="58.4499"/>
        <n v="16.38"/>
        <n v="11.445"/>
        <n v="27.4306"/>
        <n v="95.1675"/>
        <n v="4.3491"/>
        <n v="4.8581"/>
        <n v="81.2649"/>
        <n v="4.396"/>
        <n v="24.108"/>
        <n v="0"/>
        <n v="71.0151"/>
        <n v="13.3332"/>
        <n v="52.7119"/>
        <n v="12.8811"/>
        <n v="117.7513"/>
        <n v="140.0618"/>
        <n v="106.5504"/>
        <n v="9.7133"/>
        <n v="73.7753"/>
        <n v="193.7099"/>
        <n v="89.0327"/>
        <n v="238.4974"/>
        <n v="115.5989"/>
        <n v="104.4867"/>
        <n v="164.4456"/>
        <n v="75.8838"/>
        <n v="17.3924"/>
        <n v="32.2004"/>
        <n v="11.096"/>
        <n v="30.8997"/>
        <n v="19.5799"/>
        <n v="16.3725"/>
        <n v="3.3965"/>
        <n v="3.4119"/>
        <n v="171.1044"/>
        <n v="31.08"/>
        <n v="22.113"/>
        <n v="46.824"/>
        <n v="47.04"/>
      </sharedItems>
    </cacheField>
    <cacheField name="日限电量（万kWh）" numFmtId="2">
      <sharedItems containsSemiMixedTypes="0" containsString="0" containsNumber="1" minValue="0" maxValue="107.0155" count="14">
        <n v="0"/>
        <n v="4.2086"/>
        <n v="6.8227"/>
        <n v="2.1299"/>
        <n v="107.0155"/>
        <n v="89.152"/>
        <n v="77.1219"/>
        <n v="20.269"/>
        <n v="42.0503"/>
        <n v="5.9551"/>
        <n v="59.154"/>
        <n v="1.2385"/>
        <n v="43.4114"/>
        <n v="7.6398"/>
      </sharedItems>
    </cacheField>
    <cacheField name="日检修损失（机组检修+输变电检修）" numFmtId="2">
      <sharedItems containsSemiMixedTypes="0" containsString="0" containsNumber="1" minValue="0" maxValue="1.7912" count="10">
        <n v="0"/>
        <n v="1.6135"/>
        <n v="1.0844"/>
        <n v="0.1511"/>
        <n v="0.1011"/>
        <n v="0.2643"/>
        <n v="1.6031"/>
        <n v="1.7912"/>
        <n v="0.4395"/>
        <n v="0.3541"/>
      </sharedItems>
    </cacheField>
    <cacheField name="日故障损失电量（机组故障+输变电故障）" numFmtId="2">
      <sharedItems containsSemiMixedTypes="0" containsString="0" containsNumber="1" minValue="0" maxValue="97.36" count="12">
        <n v="0.543"/>
        <n v="0.0396"/>
        <n v="0"/>
        <n v="0.91"/>
        <n v="3.22"/>
        <n v="97.36"/>
        <n v="0.5364"/>
        <n v="0.242"/>
        <n v="23.7951"/>
        <n v="1.5288"/>
        <n v="18.0502"/>
        <n v="0.0002"/>
      </sharedItems>
    </cacheField>
    <cacheField name="累计理论发电量（万kWh）" numFmtId="183">
      <sharedItems containsSemiMixedTypes="0" containsString="0" containsNumber="1" minValue="0" maxValue="5326.243" count="42">
        <n v="1197.7165"/>
        <n v="601.2761"/>
        <n v="633.749"/>
        <n v="457.2784"/>
        <n v="596.6053"/>
        <n v="173.6452"/>
        <n v="357.7545"/>
        <n v="816.24"/>
        <n v="346.8349"/>
        <n v="258.1641"/>
        <n v="1969.9806737579"/>
        <n v="1910.9541"/>
        <n v="319.9067"/>
        <n v="1370.5292"/>
        <n v="366.7177"/>
        <n v="3730.9171"/>
        <n v="5326.243"/>
        <n v="3903.7222"/>
        <n v="461.6429"/>
        <n v="1183.4177"/>
        <n v="5250.3096"/>
        <n v="2299.9003"/>
        <n v="5093.1713"/>
        <n v="3813.2271"/>
        <n v="3063.1748"/>
        <n v="1570.124"/>
        <n v="2746.1163"/>
        <n v="363.1502"/>
        <n v="2185.5936"/>
        <n v="1579.8332"/>
        <n v="1831.4644"/>
        <n v="1006.811"/>
        <n v="366.3478"/>
        <n v="112.2201"/>
        <n v="68.6459"/>
        <n v="1948.4431"/>
        <n v="603.05"/>
        <n v="605.742"/>
        <n v="249.9017"/>
        <n v="1366.702"/>
        <n v="987.46"/>
        <n v="0"/>
      </sharedItems>
    </cacheField>
    <cacheField name="累计实际发电量（万kWh）" numFmtId="183">
      <sharedItems containsSemiMixedTypes="0" containsString="0" containsNumber="1" minValue="0" maxValue="5250.3096" count="42">
        <n v="1182.2984"/>
        <n v="597.933"/>
        <n v="628.075"/>
        <n v="445.8051"/>
        <n v="585.521"/>
        <n v="172.4475"/>
        <n v="343.5601"/>
        <n v="789.9843"/>
        <n v="312.229"/>
        <n v="249.102"/>
        <n v="1387.70369"/>
        <n v="1762.3882"/>
        <n v="315.3294"/>
        <n v="1339.543"/>
        <n v="366.7177"/>
        <n v="3690.5862"/>
        <n v="5244.2881"/>
        <n v="3820.8835"/>
        <n v="457.0714"/>
        <n v="1159.8503"/>
        <n v="5250.3096"/>
        <n v="2275.9526"/>
        <n v="4159.6779"/>
        <n v="3290.383"/>
        <n v="1956.3948"/>
        <n v="1506.1546"/>
        <n v="2381.7305"/>
        <n v="310.5812"/>
        <n v="1081.1065"/>
        <n v="337.9102"/>
        <n v="1175.7703"/>
        <n v="822.8405"/>
        <n v="347.0021"/>
        <n v="100.9366"/>
        <n v="68.6459"/>
        <n v="1842.7636"/>
        <n v="586.2478"/>
        <n v="434.98"/>
        <n v="231.966"/>
        <n v="1340.364"/>
        <n v="968.1"/>
        <n v="0"/>
      </sharedItems>
    </cacheField>
    <cacheField name="累计上网电量（万kWh）" numFmtId="183">
      <sharedItems containsSemiMixedTypes="0" containsString="0" containsNumber="1" minValue="0" maxValue="5152.423" count="42">
        <n v="1178.45"/>
        <n v="595.32"/>
        <n v="626.01"/>
        <n v="433.73"/>
        <n v="565.32"/>
        <n v="168.3488"/>
        <n v="341.3175"/>
        <n v="770.5618"/>
        <n v="311.136"/>
        <n v="247.7545"/>
        <n v="1357.5059"/>
        <n v="1721.4809"/>
        <n v="306.6811"/>
        <n v="1290.448"/>
        <n v="362.736"/>
        <n v="3563.12"/>
        <n v="5126.44"/>
        <n v="3726.36"/>
        <n v="440.16"/>
        <n v="1144.44"/>
        <n v="5152.423"/>
        <n v="2262.75"/>
        <n v="4066.26"/>
        <n v="3229.6"/>
        <n v="1899.975"/>
        <n v="1464.32"/>
        <n v="2343.66"/>
        <n v="308.805"/>
        <n v="1042.404"/>
        <n v="313.5244"/>
        <n v="1155.3528"/>
        <n v="808.0292"/>
        <n v="333.686"/>
        <n v="98.34"/>
        <n v="61.712"/>
        <n v="1776.72"/>
        <n v="572"/>
        <n v="430.2969"/>
        <n v="227.2188"/>
        <n v="1336.226"/>
        <n v="961.4"/>
        <n v="0"/>
      </sharedItems>
    </cacheField>
    <cacheField name="月偏差电量（万kWh）" numFmtId="182">
      <sharedItems containsSemiMixedTypes="0" containsString="0" containsNumber="1" minValue="-2393.54838709677" maxValue="1327.26170967742" count="46">
        <n v="173.447512903226"/>
        <n v="19.1493677419356"/>
        <n v="106.855505806452"/>
        <n v="-406.27"/>
        <n v="-131.067096774193"/>
        <n v="-57.4576516129032"/>
        <n v="32.3488616763029"/>
        <n v="-204.922070967742"/>
        <n v="29.3085935483871"/>
        <n v="-86.4390483870968"/>
        <n v="-550.107003225806"/>
        <n v="55.0292870967742"/>
        <n v="23.0681967741936"/>
        <n v="15.0931612903228"/>
        <n v="-4.87690322580647"/>
        <n v="-709.13806451613"/>
        <n v="239.988387096773"/>
        <n v="-166.543225806452"/>
        <n v="-174.033548387097"/>
        <n v="-6.26967741935459"/>
        <n v="1327.26170967742"/>
        <n v="186.233870967742"/>
        <n v="-741.610967741935"/>
        <n v="-334.529032258065"/>
        <n v="-1310.08951612903"/>
        <n v="-258.131612903226"/>
        <n v="-11.9529032258065"/>
        <n v="-23.5533157323068"/>
        <n v="-185.983096774193"/>
        <n v="-718.862696774193"/>
        <n v="144.643122580645"/>
        <n v="-133.132090322581"/>
        <n v="-2227.86238709677"/>
        <n v="-10.9503225806452"/>
        <n v="11.8874113806452"/>
        <n v="-65.8606451612905"/>
        <n v="-647.354838709677"/>
        <n v="-542.477293548387"/>
        <n v="-121.426361290323"/>
        <n v="104.226"/>
        <n v="54.5612903225805"/>
        <n v="-1219.35483870968"/>
        <n v="-1264.51612903226"/>
        <n v="-2230.96774193548"/>
        <n v="-2393.54838709677"/>
        <n v="-1341.29032258065"/>
      </sharedItems>
    </cacheField>
    <cacheField name="季度累计电量（万kWh）" numFmtId="183">
      <sharedItems containsSemiMixedTypes="0" containsString="0" containsNumber="1" minValue="0" maxValue="11540.76" count="47">
        <n v="2599.1875"/>
        <n v="1331"/>
        <n v="1270.15"/>
        <n v="2190.32"/>
        <n v="1395.03"/>
        <n v="386.5133"/>
        <n v="702.6743"/>
        <n v="2423.0417"/>
        <n v="661.92"/>
        <n v="627.1768"/>
        <n v="2247.0673"/>
        <n v="4160.9425"/>
        <n v="619.2904"/>
        <n v="2695.455"/>
        <n v="762.2736"/>
        <n v="8675.04"/>
        <n v="11540.76"/>
        <n v="8853.24"/>
        <n v="1394.61"/>
        <n v="2997.72"/>
        <n v="10609.501"/>
        <n v="4687.725"/>
        <n v="8620.92"/>
        <n v="8319.52"/>
        <n v="5467.275"/>
        <n v="3175.04"/>
        <n v="5470.08"/>
        <n v="594.615"/>
        <n v="1937.562"/>
        <n v="553.966"/>
        <n v="2615.6802"/>
        <n v="1130.5692"/>
        <n v="690.1982"/>
        <n v="218.46"/>
        <n v="136.9928"/>
        <n v="4444"/>
        <n v="2638.24"/>
        <n v="1349.0664"/>
        <n v="563.7435"/>
        <n v="2627.362"/>
        <n v="2105.4"/>
        <n v="1226.28"/>
        <n v="1348.0886"/>
        <n v="3098.1114"/>
        <n v="1302.84"/>
        <n v="1287.352"/>
        <n v="1591.293"/>
      </sharedItems>
    </cacheField>
    <cacheField name="季度计划电量（万kWh）" numFmtId="179">
      <sharedItems containsSemiMixedTypes="0" containsString="0" containsNumber="1" minValue="0" maxValue="17540" count="46">
        <n v="3343.836475"/>
        <n v="1944.07554"/>
        <n v="1740.73893"/>
        <n v="3180"/>
        <n v="2609"/>
        <n v="795"/>
        <n v="1114.1796568964"/>
        <n v="4080"/>
        <n v="904.1426"/>
        <n v="980"/>
        <n v="6664.12"/>
        <n v="6074"/>
        <n v="935"/>
        <n v="4321"/>
        <n v="1200"/>
        <n v="14570"/>
        <n v="17540"/>
        <n v="13230"/>
        <n v="2090"/>
        <n v="3738"/>
        <n v="13299"/>
        <n v="6842"/>
        <n v="15710"/>
        <n v="13137"/>
        <n v="11077"/>
        <n v="6384"/>
        <n v="7912"/>
        <n v="1019.87716557558"/>
        <n v="4120"/>
        <n v="3374"/>
        <n v="3382"/>
        <n v="2847"/>
        <n v="8139"/>
        <n v="340.38676"/>
        <n v="161.8728027"/>
        <n v="6760"/>
        <n v="4600"/>
        <n v="2569"/>
        <n v="896"/>
        <n v="4174"/>
        <n v="2852"/>
        <n v="4100"/>
        <n v="4070"/>
        <n v="7910"/>
        <n v="7450"/>
        <n v="4307"/>
      </sharedItems>
    </cacheField>
    <cacheField name="季度偏差电量（万kWh）" numFmtId="182">
      <sharedItems containsSemiMixedTypes="0" containsString="0" containsNumber="1" minValue="-4421.35018709678" maxValue="2322.33970967742" count="47">
        <n v="478.259887903226"/>
        <n v="33.9113677419355"/>
        <n v="156.476475806452"/>
        <n v="70.3199999999997"/>
        <n v="-177.357096774193"/>
        <n v="-94.2931516129032"/>
        <n v="-3.92195546768801"/>
        <n v="-136.442170967742"/>
        <n v="109.932093548387"/>
        <n v="-7.01674838709687"/>
        <n v="-1983.54560322581"/>
        <n v="277.490887096774"/>
        <n v="24.6774967741936"/>
        <n v="-132.899838709677"/>
        <n v="-4.33930322580648"/>
        <n v="-537.218064516128"/>
        <n v="724.308387096771"/>
        <n v="310.336774193549"/>
        <n v="210.416451612904"/>
        <n v="808.010322580646"/>
        <n v="2322.33970967742"/>
        <n v="322.208870967743"/>
        <n v="-1612.95096774194"/>
        <n v="-800.609032258064"/>
        <n v="-2098.78951612903"/>
        <n v="-932.411612903225"/>
        <n v="-204.532903225807"/>
        <n v="-28.6314286937068"/>
        <n v="-670.825096774193"/>
        <n v="-1578.42109677419"/>
        <n v="570.970522580645"/>
        <n v="-763.592090322581"/>
        <n v="-4421.35018709678"/>
        <n v="-23.2170825806452"/>
        <n v="53.9552410806452"/>
        <n v="521.419354838709"/>
        <n v="68.8851612903227"/>
        <n v="-463.707793548387"/>
        <n v="-39.9016612903225"/>
        <n v="79.3620000000001"/>
        <n v="214.561290322581"/>
        <n v="-1343.07483870968"/>
        <n v="-1246.42752903226"/>
        <n v="-1932.85634193548"/>
        <n v="-1266.51483870968"/>
        <n v="-3906.19638709678"/>
        <n v="-1135.99732258065"/>
      </sharedItems>
    </cacheField>
    <cacheField name="年累计上网电量（万kWh）" numFmtId="183">
      <sharedItems containsNumber="1" containsMixedTypes="1" count="41">
        <n v="10125.7624"/>
        <n v="4992.68"/>
        <n v="4719.33"/>
        <n v="8949.974"/>
        <n v="8726.97"/>
        <n v="2578.9392"/>
        <n v="2744.2926"/>
        <n v="13023.9166"/>
        <n v="3148.096"/>
        <n v="3687.9763"/>
        <n v="2247.0659"/>
        <n v="21282.5062"/>
        <n v="2453.119"/>
        <n v="10487.992"/>
        <n v="3312.8304"/>
        <n v="41428.2"/>
        <n v="43011.76"/>
        <n v="32943.24"/>
        <n v="8405.46"/>
        <n v="13009.528"/>
        <n v="32712.968"/>
        <n v="18090.975"/>
        <n v="30764.58"/>
        <n v="42452.08"/>
        <n v="31856.55"/>
        <n v="25328.16"/>
        <n v="19621.14"/>
        <n v="2377.2"/>
        <n v="4903.569"/>
        <n v="2402.7326"/>
        <n v="3982.8096"/>
        <n v="1683.02"/>
        <n v="690.1989"/>
        <n v="904.2"/>
        <n v="467.3192"/>
        <n v="28638.28"/>
        <e v="#N/A"/>
        <n v="8488.986"/>
        <n v="3357.1423"/>
        <n v="10991.051"/>
        <n v="7950.25"/>
      </sharedItems>
    </cacheField>
    <cacheField name="年计划上网电量（万kWh）" numFmtId="179">
      <sharedItems containsSemiMixedTypes="0" containsString="0" containsNumber="1" minValue="0" maxValue="69754" count="45">
        <n v="13868.5937838"/>
        <n v="6843.63742"/>
        <n v="6351.28366"/>
        <n v="12200"/>
        <n v="12467"/>
        <n v="3711"/>
        <n v="3932"/>
        <n v="18202"/>
        <n v="4453.1432"/>
        <n v="5150"/>
        <n v="15483.88"/>
        <n v="26305"/>
        <n v="3468"/>
        <n v="16586"/>
        <n v="4830"/>
        <n v="54370"/>
        <n v="69754"/>
        <n v="50320"/>
        <n v="12177"/>
        <n v="25850"/>
        <n v="50910"/>
        <n v="24468"/>
        <n v="46518"/>
        <n v="59990"/>
        <n v="48700"/>
        <n v="39120"/>
        <n v="29220"/>
        <n v="3610.06"/>
        <n v="13078"/>
        <n v="11670"/>
        <n v="9870"/>
        <n v="6410.12"/>
        <n v="15365"/>
        <n v="1394.38676"/>
        <n v="496.0623875"/>
        <n v="40000"/>
        <n v="26900"/>
        <n v="12517"/>
        <n v="4738"/>
        <n v="15734.9792"/>
        <n v="11210"/>
        <n v="12000"/>
        <n v="26809"/>
        <n v="21400"/>
        <n v="7430"/>
      </sharedItems>
    </cacheField>
    <cacheField name="年度偏差电量（万kWh）" numFmtId="182">
      <sharedItems containsNumber="1" containsMixedTypes="1" count="41">
        <n v="252.221753108266"/>
        <n v="-403.408632258064"/>
        <n v="171.858339939561"/>
        <n v="-212.941000000001"/>
        <n v="-164.747173016494"/>
        <n v="-31.8354387778236"/>
        <n v="41.0126225706831"/>
        <n v="-128.933089114991"/>
        <n v="209.944823415588"/>
        <n v="-45.609417490497"/>
        <n v="-5081.54700322581"/>
        <n v="1767.90574668499"/>
        <n v="35.5060967741938"/>
        <n v="-873.362838709678"/>
        <n v="66.2174967741935"/>
        <n v="2894.94193548387"/>
        <n v="-75.6916129032252"/>
        <n v="769.336774193547"/>
        <n v="-18.1335483870971"/>
        <n v="-1323.18167741935"/>
        <n v="1130.80670967742"/>
        <n v="1136.65724338808"/>
        <n v="-4329.47024853653"/>
        <n v="-84.2448612671651"/>
        <n v="-4074.89696803823"/>
        <n v="-839.827748736327"/>
        <n v="-2624.64619622592"/>
        <n v="-211.440840542629"/>
        <n v="-3388.66428335961"/>
        <n v="-3955.75990263382"/>
        <n v="-871.153373135344"/>
        <n v="-1610.14129032258"/>
        <n v="-4521.34948709677"/>
        <n v="-81.4770825806451"/>
        <n v="139.471986280645"/>
        <n v="965.699354838707"/>
        <e v="#N/A"/>
        <n v="-236.788193548386"/>
        <n v="88.4971387096775"/>
        <n v="422.86161666666"/>
        <n v="294.411290322581"/>
      </sharedItems>
    </cacheField>
    <cacheField name="限电量（万kWh）" numFmtId="2">
      <sharedItems containsSemiMixedTypes="0" containsString="0" containsNumber="1" minValue="0" maxValue="1241.923" count="25">
        <n v="0"/>
        <n v="13.0743"/>
        <n v="6.8227"/>
        <n v="277.2689"/>
        <n v="113.8348"/>
        <n v="3.6667"/>
        <n v="26.4404"/>
        <n v="31.445"/>
        <n v="71.75"/>
        <n v="64.3728"/>
        <n v="3.8315"/>
        <n v="17.6138"/>
        <n v="889.0555"/>
        <n v="478.0134"/>
        <n v="175.5242"/>
        <n v="46.2188"/>
        <n v="335.1537"/>
        <n v="52.569"/>
        <n v="1102.9511"/>
        <n v="1241.923"/>
        <n v="655.6986"/>
        <n v="157.6259"/>
        <n v="9.5973"/>
        <n v="119.2445"/>
        <n v="7.6398"/>
      </sharedItems>
    </cacheField>
    <cacheField name="检修损失（机组检修+输变电检修）" numFmtId="2">
      <sharedItems containsSemiMixedTypes="0" containsString="0" containsNumber="1" minValue="0" maxValue="104.6039" count="22">
        <n v="0"/>
        <n v="2.4"/>
        <n v="1.27"/>
        <n v="2.15"/>
        <n v="0.2875"/>
        <n v="20.0479"/>
        <n v="0.9106"/>
        <n v="2.9184"/>
        <n v="2.7224"/>
        <n v="4.6172"/>
        <n v="0.74"/>
        <n v="88.7023"/>
        <n v="26.5383"/>
        <n v="42.2141"/>
        <n v="104.6039"/>
        <n v="9.5643"/>
        <n v="18.4804"/>
        <n v="1.536"/>
        <n v="11.048"/>
        <n v="8.2638"/>
        <n v="0.5493"/>
        <n v="61.0173"/>
      </sharedItems>
    </cacheField>
    <cacheField name="故障损失电量（机组故障+输变电故障）" numFmtId="2">
      <sharedItems containsSemiMixedTypes="0" containsString="0" containsNumber="1" minValue="0" maxValue="826.6519" count="26">
        <n v="11.8717"/>
        <n v="0.0942"/>
        <n v="0"/>
        <n v="1.12"/>
        <n v="0.66"/>
        <n v="21.67"/>
        <n v="297.88"/>
        <n v="14.6832"/>
        <n v="4.6265"/>
        <n v="5.9675"/>
        <n v="7.4825"/>
        <n v="13.8487"/>
        <n v="16.7451"/>
        <n v="0.0076"/>
        <n v="6.3339"/>
        <n v="17.8996"/>
        <n v="2.6166"/>
        <n v="826.6519"/>
        <n v="8.1863"/>
        <n v="10.7517"/>
        <n v="13.6334"/>
        <n v="21.6096"/>
        <n v="2.6642"/>
        <n v="1.2973"/>
        <n v="0.0503"/>
        <n v="1.79"/>
      </sharedItems>
    </cacheField>
    <cacheField name="风电机组检修损失" numFmtId="2">
      <sharedItems containsSemiMixedTypes="0" containsString="0" containsNumber="1" minValue="-90.36" maxValue="104.6039" count="22">
        <n v="0"/>
        <n v="1.27"/>
        <n v="2.15"/>
        <n v="0.2875"/>
        <n v="-90.36"/>
        <n v="20.0479"/>
        <n v="0.9106"/>
        <n v="2.9184"/>
        <n v="2.7224"/>
        <n v="4.6172"/>
        <n v="0.74"/>
        <n v="5.4623"/>
        <n v="9.66569999999999"/>
        <n v="42.2141"/>
        <n v="104.6039"/>
        <n v="7.8161"/>
        <n v="18.4804"/>
        <n v="1.536"/>
        <n v="11.048"/>
        <n v="8.2638"/>
        <n v="0.5493"/>
        <n v="0.238"/>
      </sharedItems>
    </cacheField>
    <cacheField name="风电机组故障损失" numFmtId="2">
      <sharedItems containsSemiMixedTypes="0" containsString="0" containsNumber="1" minValue="0" maxValue="826.6519" count="25">
        <n v="9.3717"/>
        <n v="0.0942"/>
        <n v="0"/>
        <n v="1.12"/>
        <n v="0.66"/>
        <n v="21.67"/>
        <n v="276.82"/>
        <n v="14.6832"/>
        <n v="4.6265"/>
        <n v="5.9675"/>
        <n v="7.4825"/>
        <n v="13.8487"/>
        <n v="16.7451"/>
        <n v="0.0076"/>
        <n v="6.3339"/>
        <n v="17.8996"/>
        <n v="2.6166"/>
        <n v="826.6519"/>
        <n v="2.9011"/>
        <n v="8.5475"/>
        <n v="13.6334"/>
        <n v="4.5123"/>
        <n v="2.6642"/>
        <n v="1.2973"/>
        <n v="0.0503"/>
      </sharedItems>
    </cacheField>
    <cacheField name="输变电故障损失电量（万kWh" numFmtId="183">
      <sharedItems containsSemiMixedTypes="0" containsString="0" containsNumber="1" minValue="0" maxValue="21.06" count="7">
        <n v="2.5"/>
        <n v="0"/>
        <n v="21.06"/>
        <n v="5.2852"/>
        <n v="2.2042"/>
        <n v="17.0973"/>
        <n v="1.79"/>
      </sharedItems>
    </cacheField>
    <cacheField name="输变电检修损失电量（万kWh）" numFmtId="183">
      <sharedItems containsSemiMixedTypes="0" containsString="0" containsNumber="1" minValue="0" maxValue="90.36" count="7">
        <n v="0"/>
        <n v="2.4"/>
        <n v="90.36"/>
        <n v="83.24"/>
        <n v="16.8726"/>
        <n v="1.7482"/>
        <n v="60.7793"/>
      </sharedItems>
    </cacheField>
    <cacheField name="电网故障损失电量（万kWh）" numFmtId="183">
      <sharedItems containsSemiMixedTypes="0" containsString="0" containsNumber="1" minValue="0" maxValue="16.7" count="4">
        <n v="0"/>
        <n v="3.12"/>
        <n v="16.7"/>
        <n v="1.6632"/>
      </sharedItems>
    </cacheField>
    <cacheField name="自然灾害损失电量（万kWh）" numFmtId="183">
      <sharedItems containsSemiMixedTypes="0" containsString="0" containsNumber="1" minValue="0" maxValue="97.36" count="4">
        <n v="0"/>
        <n v="97.36"/>
        <n v="0.1522"/>
        <n v="0.0621"/>
      </sharedItems>
    </cacheField>
    <cacheField name="日限电率（%）" numFmtId="0" formula="'日限电量（万kWh）'/'日理论发电量（万kWh）'" databaseField="0"/>
    <cacheField name="计划完成率（%）" numFmtId="0" formula="'累计上网电量（万kWh）'/'计划电量（万kWh）'" databaseField="0"/>
    <cacheField name="月度偏差率(%)" numFmtId="0" formula="'月偏差电量（万kWh）'/'计划电量（万kWh）'" databaseField="0"/>
    <cacheField name="季度完成率（%）" numFmtId="0" formula="'季度累计电量（万kWh）'/'季度计划电量（万kWh）'" databaseField="0"/>
    <cacheField name="季度偏差率（%）" numFmtId="0" formula="'季度偏差电量（万kWh）'/'季度计划电量（万kWh）'" databaseField="0"/>
    <cacheField name="年完成率（%）" numFmtId="0" formula="'季度累计电量（万kWh）'/'季度计划电量（万kWh）'" databaseField="0"/>
    <cacheField name="年度偏差率（%）" numFmtId="0" formula="'年度偏差电量（万kWh）'/'年计划上网电量（万kWh）'" databaseField="0"/>
    <cacheField name="限电率（%）" numFmtId="0" formula="'限电量（万kWh）'/'累计理论发电量（万kWh）'" databaseField="0"/>
    <cacheField name="故障损失率（%）" numFmtId="0" formula="'故障损失电量（机组故障+输变电故障）'/('累计实际发电量（万kWh）'+'检修损失（机组检修+输变电检修）'+'故障损失电量（机组故障+输变电故障）'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1:AQ105" firstHeaderRow="0" firstDataRow="1" firstDataCol="6"/>
  <pivotFields count="44">
    <pivotField axis="axisRow" compact="0" outline="0" showAll="0">
      <items count="5">
        <item x="2"/>
        <item x="1"/>
        <item x="0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outline="0" showAll="0">
      <items count="48">
        <item sd="0" x="45"/>
        <item sd="0" x="28"/>
        <item sd="0" x="39"/>
        <item sd="0" x="35"/>
        <item sd="0" x="3"/>
        <item sd="0" x="6"/>
        <item sd="0" x="16"/>
        <item sd="0" x="41"/>
        <item sd="0" x="19"/>
        <item sd="0" x="11"/>
        <item sd="0" x="12"/>
        <item sd="0" x="20"/>
        <item sd="0" x="8"/>
        <item sd="0" x="26"/>
        <item sd="0" x="24"/>
        <item sd="0" x="25"/>
        <item sd="0" x="22"/>
        <item sd="0" x="42"/>
        <item sd="0" x="43"/>
        <item sd="0" x="30"/>
        <item sd="0" x="36"/>
        <item sd="0" x="37"/>
        <item sd="0" x="38"/>
        <item sd="0" x="27"/>
        <item sd="0" x="9"/>
        <item sd="0" x="14"/>
        <item sd="0" x="44"/>
        <item sd="0" x="1"/>
        <item sd="0" x="31"/>
        <item sd="0" x="13"/>
        <item sd="0" x="15"/>
        <item sd="0" x="32"/>
        <item sd="0" x="4"/>
        <item sd="0" x="33"/>
        <item sd="0" x="10"/>
        <item sd="0" x="18"/>
        <item sd="0" x="29"/>
        <item sd="0" x="2"/>
        <item sd="0" x="17"/>
        <item sd="0" x="34"/>
        <item sd="0" x="7"/>
        <item sd="0" x="21"/>
        <item sd="0" x="0"/>
        <item sd="0" x="46"/>
        <item sd="0" x="5"/>
        <item sd="0" x="40"/>
        <item sd="0" x="23"/>
        <item t="default"/>
      </items>
    </pivotField>
    <pivotField dataField="1" compact="0" outline="0" showAll="0">
      <items count="16">
        <item x="13"/>
        <item x="12"/>
        <item x="11"/>
        <item x="14"/>
        <item x="3"/>
        <item x="2"/>
        <item x="1"/>
        <item x="8"/>
        <item x="4"/>
        <item x="0"/>
        <item x="5"/>
        <item x="10"/>
        <item x="6"/>
        <item x="7"/>
        <item x="9"/>
        <item t="default"/>
      </items>
    </pivotField>
    <pivotField dataField="1" compact="0" outline="0" numFmtId="179" showAll="0">
      <items count="46">
        <item x="34"/>
        <item x="33"/>
        <item x="5"/>
        <item x="8"/>
        <item x="12"/>
        <item x="6"/>
        <item x="27"/>
        <item x="9"/>
        <item x="38"/>
        <item x="14"/>
        <item x="2"/>
        <item x="1"/>
        <item x="18"/>
        <item x="4"/>
        <item x="3"/>
        <item x="40"/>
        <item x="31"/>
        <item x="37"/>
        <item x="7"/>
        <item x="0"/>
        <item x="30"/>
        <item x="29"/>
        <item x="19"/>
        <item x="36"/>
        <item x="28"/>
        <item x="39"/>
        <item x="41"/>
        <item x="13"/>
        <item x="44"/>
        <item x="11"/>
        <item x="25"/>
        <item x="35"/>
        <item x="10"/>
        <item x="21"/>
        <item x="42"/>
        <item x="26"/>
        <item x="43"/>
        <item x="32"/>
        <item x="24"/>
        <item x="23"/>
        <item x="20"/>
        <item x="17"/>
        <item x="15"/>
        <item x="22"/>
        <item x="16"/>
        <item t="default"/>
      </items>
    </pivotField>
    <pivotField dataField="1" compact="0" outline="0" numFmtId="183" showAll="0">
      <items count="38">
        <item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t="default"/>
      </items>
    </pivotField>
    <pivotField dataField="1" compact="0" outline="0" numFmtId="183" showAll="0">
      <items count="42"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t="default"/>
      </items>
    </pivotField>
    <pivotField dataField="1" compact="0" outline="0" numFmtId="180" showAll="0">
      <items count="41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compact="0" outline="0" numFmtId="183" showAll="0">
      <items count="41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compact="0" outline="0" numFmtId="2" showAll="0">
      <items count="15">
        <item x="0"/>
        <item x="2"/>
        <item x="13"/>
        <item x="1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outline="0"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outline="0" numFmtId="2" showAll="0">
      <items count="13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>
      <items count="43">
        <item x="41"/>
        <item x="34"/>
        <item x="33"/>
        <item x="5"/>
        <item x="38"/>
        <item x="9"/>
        <item x="12"/>
        <item x="8"/>
        <item x="6"/>
        <item x="27"/>
        <item x="32"/>
        <item x="14"/>
        <item x="3"/>
        <item x="18"/>
        <item x="4"/>
        <item x="1"/>
        <item x="36"/>
        <item x="37"/>
        <item x="2"/>
        <item x="7"/>
        <item x="40"/>
        <item x="31"/>
        <item x="19"/>
        <item x="0"/>
        <item x="39"/>
        <item x="13"/>
        <item x="25"/>
        <item x="29"/>
        <item x="30"/>
        <item x="11"/>
        <item x="35"/>
        <item x="10"/>
        <item x="28"/>
        <item x="21"/>
        <item x="26"/>
        <item x="24"/>
        <item x="15"/>
        <item x="23"/>
        <item x="17"/>
        <item x="22"/>
        <item x="20"/>
        <item x="16"/>
        <item t="default"/>
      </items>
    </pivotField>
    <pivotField dataField="1" compact="0" outline="0" showAll="0">
      <items count="43">
        <item x="41"/>
        <item x="34"/>
        <item x="33"/>
        <item x="5"/>
        <item x="38"/>
        <item x="9"/>
        <item x="27"/>
        <item x="8"/>
        <item x="12"/>
        <item x="29"/>
        <item x="6"/>
        <item x="32"/>
        <item x="14"/>
        <item x="37"/>
        <item x="3"/>
        <item x="18"/>
        <item x="4"/>
        <item x="36"/>
        <item x="1"/>
        <item x="2"/>
        <item x="7"/>
        <item x="31"/>
        <item x="40"/>
        <item x="28"/>
        <item x="19"/>
        <item x="30"/>
        <item x="0"/>
        <item x="13"/>
        <item x="39"/>
        <item x="10"/>
        <item x="25"/>
        <item x="11"/>
        <item x="35"/>
        <item x="24"/>
        <item x="21"/>
        <item x="26"/>
        <item x="23"/>
        <item x="15"/>
        <item x="17"/>
        <item x="22"/>
        <item x="16"/>
        <item x="20"/>
        <item t="default"/>
      </items>
    </pivotField>
    <pivotField dataField="1" compact="0" outline="0" numFmtId="183" showAll="0">
      <items count="43">
        <item x="41"/>
        <item x="34"/>
        <item x="33"/>
        <item x="5"/>
        <item x="38"/>
        <item x="9"/>
        <item x="12"/>
        <item x="27"/>
        <item x="8"/>
        <item x="29"/>
        <item x="32"/>
        <item x="6"/>
        <item x="14"/>
        <item x="37"/>
        <item x="3"/>
        <item x="18"/>
        <item x="4"/>
        <item x="36"/>
        <item x="1"/>
        <item x="2"/>
        <item x="7"/>
        <item x="31"/>
        <item x="40"/>
        <item x="28"/>
        <item x="19"/>
        <item x="30"/>
        <item x="0"/>
        <item x="13"/>
        <item x="39"/>
        <item x="10"/>
        <item x="25"/>
        <item x="11"/>
        <item x="35"/>
        <item x="24"/>
        <item x="21"/>
        <item x="26"/>
        <item x="23"/>
        <item x="15"/>
        <item x="17"/>
        <item x="22"/>
        <item x="16"/>
        <item x="20"/>
        <item t="default"/>
      </items>
    </pivotField>
    <pivotField dataField="1" compact="0" outline="0" showAll="0">
      <items count="47">
        <item x="0"/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compact="0" outline="0" numFmtId="183" showAll="0">
      <items count="48">
        <item x="34"/>
        <item x="33"/>
        <item x="5"/>
        <item x="29"/>
        <item x="38"/>
        <item x="27"/>
        <item x="12"/>
        <item x="9"/>
        <item x="8"/>
        <item x="32"/>
        <item x="6"/>
        <item x="14"/>
        <item x="31"/>
        <item x="41"/>
        <item x="2"/>
        <item x="45"/>
        <item x="44"/>
        <item x="1"/>
        <item x="42"/>
        <item x="37"/>
        <item x="18"/>
        <item x="4"/>
        <item x="46"/>
        <item x="28"/>
        <item x="40"/>
        <item x="3"/>
        <item x="10"/>
        <item x="7"/>
        <item x="0"/>
        <item x="30"/>
        <item x="39"/>
        <item x="36"/>
        <item x="13"/>
        <item x="19"/>
        <item x="43"/>
        <item x="25"/>
        <item x="11"/>
        <item x="35"/>
        <item x="21"/>
        <item x="24"/>
        <item x="26"/>
        <item x="23"/>
        <item x="22"/>
        <item x="15"/>
        <item x="17"/>
        <item x="20"/>
        <item x="16"/>
        <item t="default"/>
      </items>
    </pivotField>
    <pivotField dataField="1" compact="0" outline="0" numFmtId="179" showAll="0">
      <items count="47">
        <item x="34"/>
        <item x="33"/>
        <item x="5"/>
        <item x="38"/>
        <item x="8"/>
        <item x="12"/>
        <item x="9"/>
        <item x="27"/>
        <item x="6"/>
        <item x="14"/>
        <item x="2"/>
        <item x="1"/>
        <item x="18"/>
        <item x="37"/>
        <item x="4"/>
        <item x="31"/>
        <item x="40"/>
        <item x="3"/>
        <item x="0"/>
        <item x="29"/>
        <item x="30"/>
        <item x="19"/>
        <item x="42"/>
        <item x="7"/>
        <item x="41"/>
        <item x="28"/>
        <item x="39"/>
        <item x="45"/>
        <item x="13"/>
        <item x="36"/>
        <item x="11"/>
        <item x="25"/>
        <item x="10"/>
        <item x="35"/>
        <item x="21"/>
        <item x="44"/>
        <item x="43"/>
        <item x="26"/>
        <item x="32"/>
        <item x="24"/>
        <item x="23"/>
        <item x="17"/>
        <item x="20"/>
        <item x="15"/>
        <item x="22"/>
        <item x="16"/>
        <item t="default"/>
      </items>
    </pivotField>
    <pivotField dataField="1" compact="0" outline="0" showAll="0">
      <items count="48">
        <item x="32"/>
        <item x="45"/>
        <item x="24"/>
        <item x="10"/>
        <item x="43"/>
        <item x="22"/>
        <item x="29"/>
        <item x="41"/>
        <item x="44"/>
        <item x="42"/>
        <item x="46"/>
        <item x="25"/>
        <item x="23"/>
        <item x="31"/>
        <item x="28"/>
        <item x="15"/>
        <item x="37"/>
        <item x="26"/>
        <item x="4"/>
        <item x="7"/>
        <item x="13"/>
        <item x="5"/>
        <item x="38"/>
        <item x="27"/>
        <item x="33"/>
        <item x="9"/>
        <item x="14"/>
        <item x="6"/>
        <item x="12"/>
        <item x="1"/>
        <item x="34"/>
        <item x="36"/>
        <item x="3"/>
        <item x="39"/>
        <item x="8"/>
        <item x="2"/>
        <item x="18"/>
        <item x="40"/>
        <item x="11"/>
        <item x="17"/>
        <item x="21"/>
        <item x="0"/>
        <item x="35"/>
        <item x="30"/>
        <item x="16"/>
        <item x="19"/>
        <item x="20"/>
        <item t="default"/>
      </items>
    </pivotField>
    <pivotField dataField="1" compact="0" outline="0" showAll="0">
      <items count="42">
        <item x="34"/>
        <item x="32"/>
        <item x="33"/>
        <item x="31"/>
        <item x="10"/>
        <item x="27"/>
        <item x="29"/>
        <item x="12"/>
        <item x="5"/>
        <item x="6"/>
        <item x="8"/>
        <item x="14"/>
        <item x="38"/>
        <item x="9"/>
        <item x="30"/>
        <item x="2"/>
        <item x="28"/>
        <item x="1"/>
        <item x="40"/>
        <item x="18"/>
        <item x="37"/>
        <item x="4"/>
        <item x="3"/>
        <item x="0"/>
        <item x="13"/>
        <item x="39"/>
        <item x="19"/>
        <item x="7"/>
        <item x="21"/>
        <item x="26"/>
        <item x="11"/>
        <item x="25"/>
        <item x="35"/>
        <item x="22"/>
        <item x="24"/>
        <item x="20"/>
        <item x="17"/>
        <item x="15"/>
        <item x="23"/>
        <item x="16"/>
        <item x="36"/>
        <item t="default"/>
      </items>
    </pivotField>
    <pivotField dataField="1" compact="0" outline="0" numFmtId="179" showAll="0">
      <items count="46">
        <item x="34"/>
        <item x="33"/>
        <item x="12"/>
        <item x="27"/>
        <item x="5"/>
        <item x="6"/>
        <item x="8"/>
        <item x="38"/>
        <item x="14"/>
        <item x="9"/>
        <item x="2"/>
        <item x="31"/>
        <item x="1"/>
        <item x="44"/>
        <item x="30"/>
        <item x="40"/>
        <item x="29"/>
        <item x="41"/>
        <item x="18"/>
        <item x="3"/>
        <item x="4"/>
        <item x="37"/>
        <item x="28"/>
        <item x="0"/>
        <item x="32"/>
        <item x="10"/>
        <item x="39"/>
        <item x="13"/>
        <item x="7"/>
        <item x="43"/>
        <item x="21"/>
        <item x="19"/>
        <item x="11"/>
        <item x="42"/>
        <item x="36"/>
        <item x="26"/>
        <item x="25"/>
        <item x="35"/>
        <item x="22"/>
        <item x="24"/>
        <item x="17"/>
        <item x="20"/>
        <item x="15"/>
        <item x="23"/>
        <item x="16"/>
        <item t="default"/>
      </items>
    </pivotField>
    <pivotField dataField="1" compact="0" outline="0" showAll="0">
      <items count="42">
        <item x="10"/>
        <item x="32"/>
        <item x="22"/>
        <item x="24"/>
        <item x="29"/>
        <item x="28"/>
        <item x="26"/>
        <item x="31"/>
        <item x="19"/>
        <item x="13"/>
        <item x="30"/>
        <item x="25"/>
        <item x="1"/>
        <item x="37"/>
        <item x="3"/>
        <item x="27"/>
        <item x="4"/>
        <item x="7"/>
        <item x="23"/>
        <item x="33"/>
        <item x="16"/>
        <item x="9"/>
        <item x="5"/>
        <item x="18"/>
        <item x="12"/>
        <item x="6"/>
        <item x="14"/>
        <item x="38"/>
        <item x="34"/>
        <item x="2"/>
        <item x="8"/>
        <item x="0"/>
        <item x="40"/>
        <item x="39"/>
        <item x="17"/>
        <item x="35"/>
        <item x="20"/>
        <item x="21"/>
        <item x="11"/>
        <item x="15"/>
        <item x="36"/>
        <item t="default"/>
      </items>
    </pivotField>
    <pivotField dataField="1" compact="0" outline="0" numFmtId="2" showAll="0">
      <items count="26">
        <item x="0"/>
        <item x="5"/>
        <item x="10"/>
        <item x="2"/>
        <item x="24"/>
        <item x="22"/>
        <item x="1"/>
        <item x="11"/>
        <item x="6"/>
        <item x="7"/>
        <item x="15"/>
        <item x="17"/>
        <item x="9"/>
        <item x="8"/>
        <item x="4"/>
        <item x="23"/>
        <item x="21"/>
        <item x="14"/>
        <item x="3"/>
        <item x="16"/>
        <item x="13"/>
        <item x="20"/>
        <item x="12"/>
        <item x="18"/>
        <item x="19"/>
        <item t="default"/>
      </items>
    </pivotField>
    <pivotField dataField="1" compact="0" outline="0" numFmtId="2" showAll="0">
      <items count="23">
        <item x="0"/>
        <item x="4"/>
        <item x="20"/>
        <item x="10"/>
        <item x="6"/>
        <item x="2"/>
        <item x="17"/>
        <item x="3"/>
        <item x="1"/>
        <item x="8"/>
        <item x="7"/>
        <item x="9"/>
        <item x="19"/>
        <item x="15"/>
        <item x="18"/>
        <item x="16"/>
        <item x="5"/>
        <item x="12"/>
        <item x="13"/>
        <item x="21"/>
        <item x="11"/>
        <item x="14"/>
        <item t="default"/>
      </items>
    </pivotField>
    <pivotField dataField="1" compact="0" outline="0" numFmtId="2" showAll="0">
      <items count="27">
        <item x="2"/>
        <item x="13"/>
        <item x="24"/>
        <item x="1"/>
        <item x="4"/>
        <item x="3"/>
        <item x="23"/>
        <item x="25"/>
        <item x="16"/>
        <item x="22"/>
        <item x="8"/>
        <item x="9"/>
        <item x="14"/>
        <item x="10"/>
        <item x="18"/>
        <item x="19"/>
        <item x="0"/>
        <item x="20"/>
        <item x="11"/>
        <item x="7"/>
        <item x="12"/>
        <item x="15"/>
        <item x="21"/>
        <item x="5"/>
        <item x="6"/>
        <item x="17"/>
        <item t="default"/>
      </items>
    </pivotField>
    <pivotField dataField="1" compact="0" outline="0" numFmtId="2" showAll="0">
      <items count="23">
        <item x="4"/>
        <item x="0"/>
        <item x="21"/>
        <item x="3"/>
        <item x="20"/>
        <item x="10"/>
        <item x="6"/>
        <item x="1"/>
        <item x="17"/>
        <item x="2"/>
        <item x="8"/>
        <item x="7"/>
        <item x="9"/>
        <item x="11"/>
        <item x="15"/>
        <item x="19"/>
        <item x="12"/>
        <item x="18"/>
        <item x="16"/>
        <item x="5"/>
        <item x="13"/>
        <item x="14"/>
        <item t="default"/>
      </items>
    </pivotField>
    <pivotField dataField="1" compact="0" outline="0" numFmtId="2" showAll="0">
      <items count="26">
        <item x="2"/>
        <item x="13"/>
        <item x="24"/>
        <item x="1"/>
        <item x="4"/>
        <item x="3"/>
        <item x="23"/>
        <item x="16"/>
        <item x="22"/>
        <item x="18"/>
        <item x="21"/>
        <item x="8"/>
        <item x="9"/>
        <item x="14"/>
        <item x="10"/>
        <item x="19"/>
        <item x="0"/>
        <item x="20"/>
        <item x="11"/>
        <item x="7"/>
        <item x="12"/>
        <item x="15"/>
        <item x="5"/>
        <item x="6"/>
        <item x="17"/>
        <item t="default"/>
      </items>
    </pivotField>
    <pivotField dataField="1" compact="0" outline="0" numFmtId="183" showAll="0">
      <items count="8">
        <item x="1"/>
        <item x="6"/>
        <item x="4"/>
        <item x="0"/>
        <item x="3"/>
        <item x="5"/>
        <item x="2"/>
        <item t="default"/>
      </items>
    </pivotField>
    <pivotField dataField="1" compact="0" outline="0" numFmtId="183" showAll="0">
      <items count="8">
        <item x="0"/>
        <item x="5"/>
        <item x="1"/>
        <item x="4"/>
        <item x="6"/>
        <item x="3"/>
        <item x="2"/>
        <item t="default"/>
      </items>
    </pivotField>
    <pivotField dataField="1" compact="0" outline="0" numFmtId="183" showAll="0">
      <items count="5">
        <item x="0"/>
        <item x="3"/>
        <item x="1"/>
        <item x="2"/>
        <item t="default"/>
      </items>
    </pivotField>
    <pivotField dataField="1" compact="0" outline="0" numFmtId="183" showAll="0">
      <items count="5">
        <item x="0"/>
        <item x="3"/>
        <item x="2"/>
        <item x="1"/>
        <item t="default"/>
      </items>
    </pivotField>
    <pivotField dataField="1" dragToCol="0" dragToPage="0" dragToRow="0" compact="0" outline="0" showAll="0"/>
    <pivotField dataField="1" dragToCol="0" dragToPage="0" dragToRow="0" compact="0" outline="0" showAll="0"/>
    <pivotField dataField="1" dragToCol="0" dragToPage="0" dragToRow="0" compact="0" outline="0" showAll="0"/>
    <pivotField dataField="1" dragToCol="0" dragToPage="0" dragToRow="0" compact="0" outline="0" showAll="0"/>
    <pivotField dataField="1" dragToCol="0" dragToPage="0" dragToRow="0" compact="0" outline="0" showAll="0"/>
    <pivotField dataField="1" dragToCol="0" dragToPage="0" dragToRow="0" compact="0" outline="0" showAll="0"/>
    <pivotField dataField="1" dragToCol="0" dragToPage="0" dragToRow="0" compact="0" outline="0" showAll="0"/>
    <pivotField dataField="1" dragToCol="0" dragToPage="0" dragToRow="0" compact="0" outline="0" showAll="0"/>
    <pivotField dataField="1" dragToCol="0" dragToPage="0" dragToRow="0" compact="0" outline="0" showAll="0"/>
  </pivotFields>
  <rowFields count="6">
    <field x="0"/>
    <field x="1"/>
    <field x="3"/>
    <field x="4"/>
    <field x="2"/>
    <field x="6"/>
  </rowFields>
  <rowItems count="104">
    <i>
      <x/>
      <x/>
      <x/>
      <x/>
      <x v="1"/>
      <x v="8"/>
    </i>
    <i t="default" r="4">
      <x v="1"/>
    </i>
    <i t="default" r="3">
      <x/>
    </i>
    <i t="default" r="2">
      <x/>
    </i>
    <i t="default" r="1">
      <x/>
    </i>
    <i r="1">
      <x v="1"/>
      <x/>
      <x/>
      <x/>
      <x v="32"/>
    </i>
    <i r="5">
      <x v="40"/>
    </i>
    <i t="default" r="4">
      <x/>
    </i>
    <i t="default" r="3">
      <x/>
    </i>
    <i r="3">
      <x v="1"/>
      <x/>
      <x v="5"/>
    </i>
    <i t="default" r="4">
      <x/>
    </i>
    <i t="default" r="3">
      <x v="1"/>
    </i>
    <i t="default" r="2">
      <x/>
    </i>
    <i t="default" r="1">
      <x v="1"/>
    </i>
    <i t="default">
      <x/>
    </i>
    <i>
      <x v="1"/>
      <x/>
      <x v="1"/>
      <x v="1"/>
      <x/>
      <x v="33"/>
    </i>
    <i t="default" r="4">
      <x/>
    </i>
    <i t="default" r="3">
      <x v="1"/>
    </i>
    <i t="default" r="2">
      <x v="1"/>
    </i>
    <i t="default" r="1">
      <x/>
    </i>
    <i r="1">
      <x v="1"/>
      <x/>
      <x/>
      <x/>
      <x v="4"/>
    </i>
    <i r="5">
      <x v="24"/>
    </i>
    <i t="default" r="4">
      <x/>
    </i>
    <i t="default" r="3">
      <x/>
    </i>
    <i r="3">
      <x v="1"/>
      <x/>
      <x v="12"/>
    </i>
    <i r="5">
      <x v="44"/>
    </i>
    <i t="default" r="4">
      <x/>
    </i>
    <i t="default" r="3">
      <x v="1"/>
    </i>
    <i t="default" r="2">
      <x/>
    </i>
    <i t="default" r="1">
      <x v="1"/>
    </i>
    <i r="1">
      <x v="2"/>
      <x/>
      <x/>
      <x/>
      <x v="13"/>
    </i>
    <i r="5">
      <x v="14"/>
    </i>
    <i r="5">
      <x v="15"/>
    </i>
    <i r="5">
      <x v="16"/>
    </i>
    <i r="5">
      <x v="23"/>
    </i>
    <i r="5">
      <x v="46"/>
    </i>
    <i t="default" r="4">
      <x/>
    </i>
    <i r="4">
      <x v="1"/>
      <x v="1"/>
    </i>
    <i r="5">
      <x v="28"/>
    </i>
    <i r="5">
      <x v="31"/>
    </i>
    <i t="default" r="4">
      <x v="1"/>
    </i>
    <i t="default" r="3">
      <x/>
    </i>
    <i r="3">
      <x v="1"/>
      <x/>
      <x v="41"/>
    </i>
    <i t="default" r="4">
      <x/>
    </i>
    <i r="4">
      <x v="1"/>
      <x v="19"/>
    </i>
    <i r="5">
      <x v="36"/>
    </i>
    <i t="default" r="4">
      <x v="1"/>
    </i>
    <i t="default" r="3">
      <x v="1"/>
    </i>
    <i t="default" r="2">
      <x/>
    </i>
    <i t="default" r="1">
      <x v="2"/>
    </i>
    <i t="default">
      <x v="1"/>
    </i>
    <i>
      <x v="2"/>
      <x/>
      <x/>
      <x/>
      <x/>
      <x v="6"/>
    </i>
    <i r="5">
      <x v="9"/>
    </i>
    <i r="5">
      <x v="30"/>
    </i>
    <i r="5">
      <x v="38"/>
    </i>
    <i t="default" r="4">
      <x/>
    </i>
    <i r="4">
      <x v="1"/>
      <x v="35"/>
    </i>
    <i t="default" r="4">
      <x v="1"/>
    </i>
    <i t="default" r="3">
      <x/>
    </i>
    <i r="3">
      <x v="1"/>
      <x/>
      <x v="10"/>
    </i>
    <i r="5">
      <x v="25"/>
    </i>
    <i r="5">
      <x v="29"/>
    </i>
    <i t="default" r="4">
      <x/>
    </i>
    <i r="4">
      <x v="1"/>
      <x v="11"/>
    </i>
    <i t="default" r="4">
      <x v="1"/>
    </i>
    <i t="default" r="3">
      <x v="1"/>
    </i>
    <i t="default" r="2">
      <x/>
    </i>
    <i r="2">
      <x v="1"/>
      <x v="1"/>
      <x/>
      <x v="39"/>
    </i>
    <i t="default" r="4">
      <x/>
    </i>
    <i t="default" r="3">
      <x v="1"/>
    </i>
    <i t="default" r="2">
      <x v="1"/>
    </i>
    <i t="default" r="1">
      <x/>
    </i>
    <i r="1">
      <x v="1"/>
      <x/>
      <x v="1"/>
      <x/>
      <x v="27"/>
    </i>
    <i r="5">
      <x v="37"/>
    </i>
    <i r="5">
      <x v="42"/>
    </i>
    <i t="default" r="4">
      <x/>
    </i>
    <i r="4">
      <x v="1"/>
      <x v="34"/>
    </i>
    <i t="default" r="4">
      <x v="1"/>
    </i>
    <i t="default" r="3">
      <x v="1"/>
    </i>
    <i t="default" r="2">
      <x/>
    </i>
    <i t="default" r="1">
      <x v="1"/>
    </i>
    <i t="default">
      <x v="2"/>
    </i>
    <i>
      <x v="3"/>
      <x v="1"/>
      <x v="2"/>
      <x/>
      <x/>
      <x v="3"/>
    </i>
    <i r="5">
      <x v="20"/>
    </i>
    <i r="5">
      <x v="21"/>
    </i>
    <i r="5">
      <x v="22"/>
    </i>
    <i t="default" r="4">
      <x/>
    </i>
    <i r="4">
      <x v="1"/>
      <x v="18"/>
    </i>
    <i t="default" r="4">
      <x v="1"/>
    </i>
    <i t="default" r="3">
      <x/>
    </i>
    <i r="3">
      <x v="1"/>
      <x/>
      <x v="2"/>
    </i>
    <i r="5">
      <x v="7"/>
    </i>
    <i r="5">
      <x v="17"/>
    </i>
    <i r="5">
      <x v="26"/>
    </i>
    <i r="5">
      <x v="45"/>
    </i>
    <i t="default" r="4">
      <x/>
    </i>
    <i r="4">
      <x v="1"/>
      <x/>
    </i>
    <i r="5">
      <x v="43"/>
    </i>
    <i t="default" r="4">
      <x v="1"/>
    </i>
    <i t="default" r="3">
      <x v="1"/>
    </i>
    <i t="default" r="2">
      <x v="2"/>
    </i>
    <i t="default" r="1">
      <x v="1"/>
    </i>
    <i t="default">
      <x v="3"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dataFields count="37">
    <dataField name="求和项:计划并网容量（MW）" fld="7" baseField="0" baseItem="0"/>
    <dataField name="求和项:计划电量（万kWh）" fld="8" baseField="0" baseItem="0"/>
    <dataField name="求和项:辐照量（kWh/m2）/风速（m/s）" fld="9" baseField="0" baseItem="0"/>
    <dataField name="求和项:日理论发电量（万kWh）" fld="10" baseField="0" baseItem="0"/>
    <dataField name="求和项:日实际发电量（万kWh）" fld="11" baseField="0" baseItem="0"/>
    <dataField name="求和项:日上网电量（万kWh）" fld="12" baseField="0" baseItem="0"/>
    <dataField name="求和项:日限电量（万kWh）" fld="13" baseField="0" baseItem="0"/>
    <dataField name="求和项:日限电率（%）" fld="35" baseField="0" baseItem="0"/>
    <dataField name="求和项:日检修损失（机组检修+输变电检修）" fld="14" baseField="0" baseItem="0"/>
    <dataField name="求和项:日故障损失电量（机组故障+输变电故障）" fld="15" baseField="0" baseItem="0"/>
    <dataField name="求和项:累计理论发电量（万kWh）" fld="16" baseField="0" baseItem="0"/>
    <dataField name="求和项:累计实际发电量（万kWh）" fld="17" baseField="0" baseItem="0"/>
    <dataField name="求和项:累计上网电量（万kWh）" fld="18" baseField="0" baseItem="0"/>
    <dataField name="求和项:计划完成率（%）" fld="36" baseField="0" baseItem="0"/>
    <dataField name="求和项:月偏差电量（万kWh）" fld="19" baseField="0" baseItem="0"/>
    <dataField name="求和项:月度偏差率(%)" fld="37" baseField="0" baseItem="0"/>
    <dataField name="求和项:季度累计电量（万kWh）" fld="20" baseField="0" baseItem="0"/>
    <dataField name="求和项:季度计划电量（万kWh）" fld="21" baseField="0" baseItem="0"/>
    <dataField name="求和项:季度完成率（%）" fld="38" baseField="0" baseItem="0"/>
    <dataField name="求和项:季度偏差电量（万kWh）" fld="22" baseField="0" baseItem="0"/>
    <dataField name="求和项:季度偏差率（%）" fld="39" baseField="0" baseItem="0"/>
    <dataField name="求和项:年累计上网电量（万kWh）" fld="23" baseField="0" baseItem="0"/>
    <dataField name="求和项:年计划上网电量（万kWh）" fld="24" baseField="0" baseItem="0"/>
    <dataField name="求和项:年完成率（%）" fld="40" baseField="0" baseItem="0"/>
    <dataField name="求和项:年度偏差电量（万kWh）" fld="25" baseField="0" baseItem="0"/>
    <dataField name="求和项:年度偏差率（%）" fld="41" baseField="0" baseItem="0"/>
    <dataField name="求和项:限电量（万kWh）" fld="26" baseField="0" baseItem="0"/>
    <dataField name="求和项:限电率（%）" fld="42" baseField="0" baseItem="0"/>
    <dataField name="求和项:检修损失（机组检修+输变电检修）" fld="27" baseField="0" baseItem="0"/>
    <dataField name="求和项:故障损失电量（机组故障+输变电故障）" fld="28" baseField="0" baseItem="0"/>
    <dataField name="求和项:故障损失率（%）" fld="43" baseField="0" baseItem="0"/>
    <dataField name="求和项:风电机组检修损失" fld="29" baseField="0" baseItem="0"/>
    <dataField name="求和项:风电机组故障损失" fld="30" baseField="0" baseItem="0"/>
    <dataField name="求和项:输变电故障损失电量（万kWh" fld="31" baseField="0" baseItem="0"/>
    <dataField name="求和项:输变电检修损失电量（万kWh）" fld="32" baseField="0" baseItem="0"/>
    <dataField name="求和项:电网故障损失电量（万kWh）" fld="33" baseField="0" baseItem="0"/>
    <dataField name="求和项:自然灾害损失电量（万kWh）" fld="34" baseField="0" baseItem="0"/>
  </dataFields>
  <formats count="4058">
    <format dxfId="0">
      <pivotArea field="0" type="button" dataOnly="0" labelOnly="1" outline="0" fieldPosition="0"/>
    </format>
    <format dxfId="1">
      <pivotArea field="1" type="button" dataOnly="0" labelOnly="1" outline="0" fieldPosition="0"/>
    </format>
    <format dxfId="2">
      <pivotArea field="3" type="button" dataOnly="0" labelOnly="1" outline="0" fieldPosition="0"/>
    </format>
    <format dxfId="3">
      <pivotArea field="4" type="button" dataOnly="0" labelOnly="1" outline="0" fieldPosition="0"/>
    </format>
    <format dxfId="4">
      <pivotArea field="6" type="button" dataOnly="0" labelOnly="1" outline="0" fieldPosition="0"/>
    </format>
    <format dxfId="5">
      <pivotArea field="23" type="button" dataOnly="0" labelOnly="1" outline="0" fieldPosition="0"/>
    </format>
    <format dxfId="6">
      <pivotArea dataOnly="0" labelOnly="1" fieldPosition="0">
        <references count="1">
          <reference field="4294967294" count="1">
            <x v="0"/>
          </reference>
        </references>
      </pivotArea>
    </format>
    <format dxfId="7">
      <pivotArea dataOnly="0" labelOnly="1" fieldPosition="0">
        <references count="1">
          <reference field="4294967294" count="1">
            <x v="1"/>
          </reference>
        </references>
      </pivotArea>
    </format>
    <format dxfId="8">
      <pivotArea dataOnly="0" labelOnly="1" fieldPosition="0">
        <references count="1">
          <reference field="4294967294" count="1">
            <x v="2"/>
          </reference>
        </references>
      </pivotArea>
    </format>
    <format dxfId="9">
      <pivotArea dataOnly="0" labelOnly="1" fieldPosition="0">
        <references count="1">
          <reference field="4294967294" count="1">
            <x v="3"/>
          </reference>
        </references>
      </pivotArea>
    </format>
    <format dxfId="10">
      <pivotArea dataOnly="0" labelOnly="1" fieldPosition="0">
        <references count="1">
          <reference field="4294967294" count="1">
            <x v="4"/>
          </reference>
        </references>
      </pivotArea>
    </format>
    <format dxfId="11">
      <pivotArea dataOnly="0" labelOnly="1" fieldPosition="0">
        <references count="1">
          <reference field="4294967294" count="1">
            <x v="5"/>
          </reference>
        </references>
      </pivotArea>
    </format>
    <format dxfId="12">
      <pivotArea dataOnly="0" labelOnly="1" fieldPosition="0">
        <references count="1">
          <reference field="4294967294" count="1">
            <x v="6"/>
          </reference>
        </references>
      </pivotArea>
    </format>
    <format dxfId="13">
      <pivotArea dataOnly="0" labelOnly="1" fieldPosition="0">
        <references count="1">
          <reference field="4294967294" count="1">
            <x v="8"/>
          </reference>
        </references>
      </pivotArea>
    </format>
    <format dxfId="14">
      <pivotArea dataOnly="0" labelOnly="1" fieldPosition="0">
        <references count="1">
          <reference field="4294967294" count="1">
            <x v="9"/>
          </reference>
        </references>
      </pivotArea>
    </format>
    <format dxfId="15">
      <pivotArea dataOnly="0" labelOnly="1" fieldPosition="0">
        <references count="1">
          <reference field="4294967294" count="1">
            <x v="12"/>
          </reference>
        </references>
      </pivotArea>
    </format>
    <format dxfId="16">
      <pivotArea dataOnly="0" labelOnly="1" fieldPosition="0">
        <references count="1">
          <reference field="4294967294" count="1">
            <x v="16"/>
          </reference>
        </references>
      </pivotArea>
    </format>
    <format dxfId="17">
      <pivotArea dataOnly="0" labelOnly="1" fieldPosition="0">
        <references count="1">
          <reference field="4294967294" count="1">
            <x v="17"/>
          </reference>
        </references>
      </pivotArea>
    </format>
    <format dxfId="18">
      <pivotArea dataOnly="0" labelOnly="1" fieldPosition="0">
        <references count="1">
          <reference field="4294967294" count="1">
            <x v="22"/>
          </reference>
        </references>
      </pivotArea>
    </format>
    <format dxfId="19">
      <pivotArea dataOnly="0" labelOnly="1" fieldPosition="0">
        <references count="1">
          <reference field="4294967294" count="1">
            <x v="26"/>
          </reference>
        </references>
      </pivotArea>
    </format>
    <format dxfId="20">
      <pivotArea dataOnly="0" labelOnly="1" fieldPosition="0">
        <references count="1">
          <reference field="4294967294" count="1">
            <x v="28"/>
          </reference>
        </references>
      </pivotArea>
    </format>
    <format dxfId="21">
      <pivotArea dataOnly="0" labelOnly="1" fieldPosition="0">
        <references count="1">
          <reference field="4294967294" count="1">
            <x v="29"/>
          </reference>
        </references>
      </pivotArea>
    </format>
    <format dxfId="22">
      <pivotArea dataOnly="0" labelOnly="1" fieldPosition="0">
        <references count="1">
          <reference field="4294967294" count="1">
            <x v="31"/>
          </reference>
        </references>
      </pivotArea>
    </format>
    <format dxfId="23">
      <pivotArea dataOnly="0" labelOnly="1" fieldPosition="0">
        <references count="1">
          <reference field="4294967294" count="1">
            <x v="32"/>
          </reference>
        </references>
      </pivotArea>
    </format>
    <format dxfId="24">
      <pivotArea dataOnly="0" labelOnly="1" fieldPosition="0">
        <references count="1">
          <reference field="4294967294" count="1">
            <x v="33"/>
          </reference>
        </references>
      </pivotArea>
    </format>
    <format dxfId="25">
      <pivotArea dataOnly="0" labelOnly="1" fieldPosition="0">
        <references count="1">
          <reference field="4294967294" count="1">
            <x v="34"/>
          </reference>
        </references>
      </pivotArea>
    </format>
    <format dxfId="26">
      <pivotArea dataOnly="0" labelOnly="1" fieldPosition="0">
        <references count="1">
          <reference field="4294967294" count="1">
            <x v="35"/>
          </reference>
        </references>
      </pivotArea>
    </format>
    <format dxfId="27">
      <pivotArea dataOnly="0" labelOnly="1" fieldPosition="0">
        <references count="1">
          <reference field="4294967294" count="1">
            <x v="36"/>
          </reference>
        </references>
      </pivotArea>
    </format>
    <format dxfId="28">
      <pivotArea type="all" dataOnly="0" outline="0" fieldPosition="0"/>
    </format>
    <format dxfId="29">
      <pivotArea dataOnly="0" labelOnly="1" fieldPosition="0">
        <references count="1">
          <reference field="4294967294" count="1">
            <x v="36"/>
          </reference>
        </references>
      </pivotArea>
    </format>
    <format dxfId="30">
      <pivotArea dataOnly="0" labelOnly="1" fieldPosition="0">
        <references count="1">
          <reference field="4294967294" count="1">
            <x v="21"/>
          </reference>
        </references>
      </pivotArea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dataOnly="0" labelOnly="1" fieldPosition="0">
        <references count="1">
          <reference field="4294967294" count="1">
            <x v="1"/>
          </reference>
        </references>
      </pivotArea>
    </format>
    <format dxfId="3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dataOnly="0" labelOnly="1" fieldPosition="0">
        <references count="1">
          <reference field="4294967294" count="1">
            <x v="0"/>
          </reference>
        </references>
      </pivotArea>
    </format>
    <format dxfId="36">
      <pivotArea dataOnly="0" labelOnly="1" fieldPosition="0">
        <references count="1">
          <reference field="4294967294" count="1">
            <x v="1"/>
          </reference>
        </references>
      </pivotArea>
    </format>
    <format dxfId="3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3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dataOnly="0" labelOnly="1" fieldPosition="0">
        <references count="1">
          <reference field="4294967294" count="1">
            <x v="1"/>
          </reference>
        </references>
      </pivotArea>
    </format>
    <format dxfId="41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dataOnly="0" labelOnly="1" fieldPosition="0">
        <references count="1">
          <reference field="4294967294" count="1">
            <x v="2"/>
          </reference>
        </references>
      </pivotArea>
    </format>
    <format dxfId="44">
      <pivotArea dataOnly="0" labelOnly="1" fieldPosition="0">
        <references count="1">
          <reference field="4294967294" count="1">
            <x v="3"/>
          </reference>
        </references>
      </pivotArea>
    </format>
    <format dxfId="45">
      <pivotArea dataOnly="0" labelOnly="1" fieldPosition="0">
        <references count="1">
          <reference field="4294967294" count="1">
            <x v="4"/>
          </reference>
        </references>
      </pivotArea>
    </format>
    <format dxfId="46">
      <pivotArea dataOnly="0" labelOnly="1" fieldPosition="0">
        <references count="1">
          <reference field="4294967294" count="1">
            <x v="5"/>
          </reference>
        </references>
      </pivotArea>
    </format>
    <format dxfId="47">
      <pivotArea dataOnly="0" labelOnly="1" fieldPosition="0">
        <references count="1">
          <reference field="4294967294" count="1">
            <x v="6"/>
          </reference>
        </references>
      </pivotArea>
    </format>
    <format dxfId="48">
      <pivotArea dataOnly="0" labelOnly="1" fieldPosition="0">
        <references count="1">
          <reference field="4294967294" count="1">
            <x v="8"/>
          </reference>
        </references>
      </pivotArea>
    </format>
    <format dxfId="49">
      <pivotArea dataOnly="0" labelOnly="1" fieldPosition="0">
        <references count="1">
          <reference field="4294967294" count="1">
            <x v="9"/>
          </reference>
        </references>
      </pivotArea>
    </format>
    <format dxfId="50">
      <pivotArea dataOnly="0" labelOnly="1" fieldPosition="0">
        <references count="1">
          <reference field="4294967294" count="1">
            <x v="12"/>
          </reference>
        </references>
      </pivotArea>
    </format>
    <format dxfId="51">
      <pivotArea dataOnly="0" labelOnly="1" fieldPosition="0">
        <references count="1">
          <reference field="4294967294" count="1">
            <x v="16"/>
          </reference>
        </references>
      </pivotArea>
    </format>
    <format dxfId="52">
      <pivotArea dataOnly="0" labelOnly="1" fieldPosition="0">
        <references count="1">
          <reference field="4294967294" count="1">
            <x v="17"/>
          </reference>
        </references>
      </pivotArea>
    </format>
    <format dxfId="53">
      <pivotArea dataOnly="0" labelOnly="1" fieldPosition="0">
        <references count="1">
          <reference field="4294967294" count="1">
            <x v="22"/>
          </reference>
        </references>
      </pivotArea>
    </format>
    <format dxfId="54">
      <pivotArea dataOnly="0" labelOnly="1" fieldPosition="0">
        <references count="1">
          <reference field="4294967294" count="1">
            <x v="26"/>
          </reference>
        </references>
      </pivotArea>
    </format>
    <format dxfId="55">
      <pivotArea dataOnly="0" labelOnly="1" fieldPosition="0">
        <references count="1">
          <reference field="4294967294" count="1">
            <x v="28"/>
          </reference>
        </references>
      </pivotArea>
    </format>
    <format dxfId="56">
      <pivotArea dataOnly="0" labelOnly="1" fieldPosition="0">
        <references count="1">
          <reference field="4294967294" count="1">
            <x v="29"/>
          </reference>
        </references>
      </pivotArea>
    </format>
    <format dxfId="57">
      <pivotArea dataOnly="0" labelOnly="1" fieldPosition="0">
        <references count="1">
          <reference field="4294967294" count="1">
            <x v="31"/>
          </reference>
        </references>
      </pivotArea>
    </format>
    <format dxfId="58">
      <pivotArea dataOnly="0" labelOnly="1" fieldPosition="0">
        <references count="1">
          <reference field="4294967294" count="1">
            <x v="32"/>
          </reference>
        </references>
      </pivotArea>
    </format>
    <format dxfId="59">
      <pivotArea dataOnly="0" labelOnly="1" fieldPosition="0">
        <references count="1">
          <reference field="4294967294" count="1">
            <x v="33"/>
          </reference>
        </references>
      </pivotArea>
    </format>
    <format dxfId="60">
      <pivotArea dataOnly="0" labelOnly="1" fieldPosition="0">
        <references count="1">
          <reference field="4294967294" count="1">
            <x v="34"/>
          </reference>
        </references>
      </pivotArea>
    </format>
    <format dxfId="61">
      <pivotArea dataOnly="0" labelOnly="1" fieldPosition="0">
        <references count="1">
          <reference field="4294967294" count="1">
            <x v="35"/>
          </reference>
        </references>
      </pivotArea>
    </format>
    <format dxfId="62">
      <pivotArea dataOnly="0" labelOnly="1" fieldPosition="0">
        <references count="1">
          <reference field="4294967294" count="1">
            <x v="36"/>
          </reference>
        </references>
      </pivotArea>
    </format>
    <format dxfId="63">
      <pivotArea dataOnly="0" labelOnly="1" fieldPosition="0">
        <references count="1">
          <reference field="4294967294" count="1">
            <x v="21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5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7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68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69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70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71">
      <pivotArea collapsedLevelsAreSubtotals="1" fieldPosition="0">
        <references count="1">
          <reference field="4294967294" count="1" selected="0">
            <x v="12"/>
          </reference>
        </references>
      </pivotArea>
    </format>
    <format dxfId="72">
      <pivotArea collapsedLevelsAreSubtotals="1" fieldPosition="0">
        <references count="1">
          <reference field="4294967294" count="1" selected="0">
            <x v="16"/>
          </reference>
        </references>
      </pivotArea>
    </format>
    <format dxfId="73">
      <pivotArea collapsedLevelsAreSubtotals="1" fieldPosition="0">
        <references count="1">
          <reference field="4294967294" count="1" selected="0">
            <x v="17"/>
          </reference>
        </references>
      </pivotArea>
    </format>
    <format dxfId="74">
      <pivotArea collapsedLevelsAreSubtotals="1" fieldPosition="0">
        <references count="1">
          <reference field="4294967294" count="1" selected="0">
            <x v="22"/>
          </reference>
        </references>
      </pivotArea>
    </format>
    <format dxfId="75">
      <pivotArea collapsedLevelsAreSubtotals="1" fieldPosition="0">
        <references count="1">
          <reference field="4294967294" count="1" selected="0">
            <x v="26"/>
          </reference>
        </references>
      </pivotArea>
    </format>
    <format dxfId="76">
      <pivotArea collapsedLevelsAreSubtotals="1" fieldPosition="0">
        <references count="1">
          <reference field="4294967294" count="1" selected="0">
            <x v="28"/>
          </reference>
        </references>
      </pivotArea>
    </format>
    <format dxfId="77">
      <pivotArea collapsedLevelsAreSubtotals="1" fieldPosition="0">
        <references count="1">
          <reference field="4294967294" count="1" selected="0">
            <x v="29"/>
          </reference>
        </references>
      </pivotArea>
    </format>
    <format dxfId="78">
      <pivotArea collapsedLevelsAreSubtotals="1" fieldPosition="0">
        <references count="1">
          <reference field="4294967294" count="1" selected="0">
            <x v="31"/>
          </reference>
        </references>
      </pivotArea>
    </format>
    <format dxfId="79">
      <pivotArea collapsedLevelsAreSubtotals="1" fieldPosition="0">
        <references count="1">
          <reference field="4294967294" count="1" selected="0">
            <x v="32"/>
          </reference>
        </references>
      </pivotArea>
    </format>
    <format dxfId="80">
      <pivotArea collapsedLevelsAreSubtotals="1" fieldPosition="0">
        <references count="1">
          <reference field="4294967294" count="1" selected="0">
            <x v="33"/>
          </reference>
        </references>
      </pivotArea>
    </format>
    <format dxfId="81">
      <pivotArea collapsedLevelsAreSubtotals="1" fieldPosition="0">
        <references count="1">
          <reference field="4294967294" count="1" selected="0">
            <x v="34"/>
          </reference>
        </references>
      </pivotArea>
    </format>
    <format dxfId="82">
      <pivotArea collapsedLevelsAreSubtotals="1" fieldPosition="0">
        <references count="1">
          <reference field="4294967294" count="1" selected="0">
            <x v="35"/>
          </reference>
        </references>
      </pivotArea>
    </format>
    <format dxfId="83">
      <pivotArea collapsedLevelsAreSubtotals="1" fieldPosition="0">
        <references count="1">
          <reference field="4294967294" count="1" selected="0">
            <x v="36"/>
          </reference>
        </references>
      </pivotArea>
    </format>
    <format dxfId="84">
      <pivotArea collapsedLevelsAreSubtotals="1" fieldPosition="0">
        <references count="1">
          <reference field="4294967294" count="1" selected="0">
            <x v="21"/>
          </reference>
        </references>
      </pivotArea>
    </format>
    <format dxfId="85">
      <pivotArea dataOnly="0" labelOnly="1" fieldPosition="0">
        <references count="1">
          <reference field="4294967294" count="1">
            <x v="2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5"/>
          </reference>
        </references>
      </pivotArea>
    </format>
    <format dxfId="89">
      <pivotArea dataOnly="0" labelOnly="1" fieldPosition="0">
        <references count="1">
          <reference field="4294967294" count="1">
            <x v="6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12"/>
          </reference>
        </references>
      </pivotArea>
    </format>
    <format dxfId="93">
      <pivotArea dataOnly="0" labelOnly="1" fieldPosition="0">
        <references count="1">
          <reference field="4294967294" count="1">
            <x v="16"/>
          </reference>
        </references>
      </pivotArea>
    </format>
    <format dxfId="94">
      <pivotArea dataOnly="0" labelOnly="1" fieldPosition="0">
        <references count="1">
          <reference field="4294967294" count="1">
            <x v="17"/>
          </reference>
        </references>
      </pivotArea>
    </format>
    <format dxfId="95">
      <pivotArea dataOnly="0" labelOnly="1" fieldPosition="0">
        <references count="1">
          <reference field="4294967294" count="1">
            <x v="22"/>
          </reference>
        </references>
      </pivotArea>
    </format>
    <format dxfId="96">
      <pivotArea dataOnly="0" labelOnly="1" fieldPosition="0">
        <references count="1">
          <reference field="4294967294" count="1">
            <x v="26"/>
          </reference>
        </references>
      </pivotArea>
    </format>
    <format dxfId="97">
      <pivotArea dataOnly="0" labelOnly="1" fieldPosition="0">
        <references count="1">
          <reference field="4294967294" count="1">
            <x v="28"/>
          </reference>
        </references>
      </pivotArea>
    </format>
    <format dxfId="98">
      <pivotArea dataOnly="0" labelOnly="1" fieldPosition="0">
        <references count="1">
          <reference field="4294967294" count="1">
            <x v="29"/>
          </reference>
        </references>
      </pivotArea>
    </format>
    <format dxfId="99">
      <pivotArea dataOnly="0" labelOnly="1" fieldPosition="0">
        <references count="1">
          <reference field="4294967294" count="1">
            <x v="31"/>
          </reference>
        </references>
      </pivotArea>
    </format>
    <format dxfId="100">
      <pivotArea dataOnly="0" labelOnly="1" fieldPosition="0">
        <references count="1">
          <reference field="4294967294" count="1">
            <x v="32"/>
          </reference>
        </references>
      </pivotArea>
    </format>
    <format dxfId="101">
      <pivotArea dataOnly="0" labelOnly="1" fieldPosition="0">
        <references count="1">
          <reference field="4294967294" count="1">
            <x v="33"/>
          </reference>
        </references>
      </pivotArea>
    </format>
    <format dxfId="102">
      <pivotArea dataOnly="0" labelOnly="1" fieldPosition="0">
        <references count="1">
          <reference field="4294967294" count="1">
            <x v="34"/>
          </reference>
        </references>
      </pivotArea>
    </format>
    <format dxfId="103">
      <pivotArea dataOnly="0" labelOnly="1" fieldPosition="0">
        <references count="1">
          <reference field="4294967294" count="1">
            <x v="35"/>
          </reference>
        </references>
      </pivotArea>
    </format>
    <format dxfId="104">
      <pivotArea dataOnly="0" labelOnly="1" fieldPosition="0">
        <references count="1">
          <reference field="4294967294" count="1">
            <x v="36"/>
          </reference>
        </references>
      </pivotArea>
    </format>
    <format dxfId="105">
      <pivotArea dataOnly="0" labelOnly="1" fieldPosition="0">
        <references count="1">
          <reference field="4294967294" count="1">
            <x v="21"/>
          </reference>
        </references>
      </pivotArea>
    </format>
    <format dxfId="10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07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12"/>
          </reference>
        </references>
      </pivotArea>
    </format>
    <format dxfId="114">
      <pivotArea collapsedLevelsAreSubtotals="1" fieldPosition="0">
        <references count="1">
          <reference field="4294967294" count="1" selected="0">
            <x v="16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17"/>
          </reference>
        </references>
      </pivotArea>
    </format>
    <format dxfId="116">
      <pivotArea collapsedLevelsAreSubtotals="1" fieldPosition="0">
        <references count="1">
          <reference field="4294967294" count="1" selected="0">
            <x v="2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6"/>
          </reference>
        </references>
      </pivotArea>
    </format>
    <format dxfId="118">
      <pivotArea collapsedLevelsAreSubtotals="1" fieldPosition="0">
        <references count="1">
          <reference field="4294967294" count="1" selected="0">
            <x v="28"/>
          </reference>
        </references>
      </pivotArea>
    </format>
    <format dxfId="119">
      <pivotArea collapsedLevelsAreSubtotals="1" fieldPosition="0">
        <references count="1">
          <reference field="4294967294" count="1" selected="0">
            <x v="29"/>
          </reference>
        </references>
      </pivotArea>
    </format>
    <format dxfId="120">
      <pivotArea collapsedLevelsAreSubtotals="1" fieldPosition="0">
        <references count="1">
          <reference field="4294967294" count="1" selected="0">
            <x v="31"/>
          </reference>
        </references>
      </pivotArea>
    </format>
    <format dxfId="121">
      <pivotArea collapsedLevelsAreSubtotals="1" fieldPosition="0">
        <references count="1">
          <reference field="4294967294" count="1" selected="0">
            <x v="32"/>
          </reference>
        </references>
      </pivotArea>
    </format>
    <format dxfId="122">
      <pivotArea collapsedLevelsAreSubtotals="1" fieldPosition="0">
        <references count="1">
          <reference field="4294967294" count="1" selected="0">
            <x v="33"/>
          </reference>
        </references>
      </pivotArea>
    </format>
    <format dxfId="123">
      <pivotArea collapsedLevelsAreSubtotals="1" fieldPosition="0">
        <references count="1">
          <reference field="4294967294" count="1" selected="0">
            <x v="34"/>
          </reference>
        </references>
      </pivotArea>
    </format>
    <format dxfId="124">
      <pivotArea collapsedLevelsAreSubtotals="1" fieldPosition="0">
        <references count="1">
          <reference field="4294967294" count="1" selected="0">
            <x v="35"/>
          </reference>
        </references>
      </pivotArea>
    </format>
    <format dxfId="125">
      <pivotArea collapsedLevelsAreSubtotals="1" fieldPosition="0">
        <references count="1">
          <reference field="4294967294" count="1" selected="0">
            <x v="36"/>
          </reference>
        </references>
      </pivotArea>
    </format>
    <format dxfId="126">
      <pivotArea collapsedLevelsAreSubtotals="1" fieldPosition="0">
        <references count="1">
          <reference field="4294967294" count="1" selected="0">
            <x v="21"/>
          </reference>
        </references>
      </pivotArea>
    </format>
    <format dxfId="127">
      <pivotArea field="0" type="button" dataOnly="0" labelOnly="1" outline="0" fieldPosition="0"/>
    </format>
    <format dxfId="128">
      <pivotArea field="1" type="button" dataOnly="0" labelOnly="1" outline="0" fieldPosition="0"/>
    </format>
    <format dxfId="129">
      <pivotArea field="3" type="button" dataOnly="0" labelOnly="1" outline="0" fieldPosition="0"/>
    </format>
    <format dxfId="130">
      <pivotArea field="4" type="button" dataOnly="0" labelOnly="1" outline="0" fieldPosition="0"/>
    </format>
    <format dxfId="131">
      <pivotArea field="6" type="button" dataOnly="0" labelOnly="1" outline="0" fieldPosition="0"/>
    </format>
    <format dxfId="132">
      <pivotArea dataOnly="0" labelOnly="1" fieldPosition="0">
        <references count="1">
          <reference field="0" count="0" defaultSubtotal="1"/>
        </references>
      </pivotArea>
    </format>
    <format dxfId="133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134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135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136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137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138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139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140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141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2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44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5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6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7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8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49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0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1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2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3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4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5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6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7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9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0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1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62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3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4">
      <pivotArea dataOnly="0" labelOnly="1" grandRow="1" fieldPosition="0"/>
    </format>
    <format dxfId="165">
      <pivotArea type="all" dataOnly="0" outline="0" fieldPosition="0"/>
    </format>
    <format dxfId="166">
      <pivotArea type="all" dataOnly="0" outline="0" fieldPosition="0"/>
    </format>
    <format dxfId="167">
      <pivotArea field="0" type="button" dataOnly="0" labelOnly="1" outline="0" fieldPosition="0"/>
    </format>
    <format dxfId="168">
      <pivotArea field="1" type="button" dataOnly="0" labelOnly="1" outline="0" fieldPosition="0"/>
    </format>
    <format dxfId="169">
      <pivotArea field="3" type="button" dataOnly="0" labelOnly="1" outline="0" fieldPosition="0"/>
    </format>
    <format dxfId="170">
      <pivotArea field="4" type="button" dataOnly="0" labelOnly="1" outline="0" fieldPosition="0"/>
    </format>
    <format dxfId="171">
      <pivotArea field="6" type="button" dataOnly="0" labelOnly="1" outline="0" fieldPosition="0"/>
    </format>
    <format dxfId="172">
      <pivotArea dataOnly="0" labelOnly="1" fieldPosition="0">
        <references count="1">
          <reference field="0" count="0" defaultSubtotal="1"/>
        </references>
      </pivotArea>
    </format>
    <format dxfId="173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174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175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176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177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181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184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185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186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187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188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189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90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91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92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93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94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95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96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97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98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99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06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07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08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09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10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11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1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13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14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15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16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17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1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19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0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1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3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5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9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32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33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34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35">
      <pivotArea dataOnly="0" labelOnly="1" grandRow="1" fieldPosition="0"/>
    </format>
    <format dxfId="236">
      <pivotArea field="0" type="button" dataOnly="0" labelOnly="1" outline="0" fieldPosition="0"/>
    </format>
    <format dxfId="237">
      <pivotArea field="1" type="button" dataOnly="0" labelOnly="1" outline="0" fieldPosition="0"/>
    </format>
    <format dxfId="238">
      <pivotArea field="3" type="button" dataOnly="0" labelOnly="1" outline="0" fieldPosition="0"/>
    </format>
    <format dxfId="239">
      <pivotArea field="4" type="button" dataOnly="0" labelOnly="1" outline="0" fieldPosition="0"/>
    </format>
    <format dxfId="240">
      <pivotArea field="6" type="button" dataOnly="0" labelOnly="1" outline="0" fieldPosition="0"/>
    </format>
    <format dxfId="241">
      <pivotArea dataOnly="0" labelOnly="1" fieldPosition="0">
        <references count="1">
          <reference field="0" count="0" defaultSubtotal="1"/>
        </references>
      </pivotArea>
    </format>
    <format dxfId="242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243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244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245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246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247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248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249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250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251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252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253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254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255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256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257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258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59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60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1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2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63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64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5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6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7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8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9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70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71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72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73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74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75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76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80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8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82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83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84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8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86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87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8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0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2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4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5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6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7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8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9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00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1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2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3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4">
      <pivotArea dataOnly="0" labelOnly="1" grandRow="1" fieldPosition="0"/>
    </format>
    <format dxfId="305">
      <pivotArea dataOnly="0" labelOnly="1" fieldPosition="0">
        <references count="1">
          <reference field="0" count="0" defaultSubtotal="1"/>
        </references>
      </pivotArea>
    </format>
    <format dxfId="306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307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308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309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310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311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312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313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314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315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316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317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318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319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320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321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322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23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24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5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6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27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28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9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30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31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32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33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34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35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36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7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8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9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40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4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42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4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44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45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46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47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4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4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50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5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52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5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54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55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56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5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58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5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60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61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62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6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64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65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66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67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68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6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70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37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7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7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7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375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37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77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78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37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8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8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82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38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8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8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86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387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388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8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90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91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92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93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39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9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9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397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398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9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00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01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402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403">
      <pivotArea dataOnly="0" labelOnly="1" fieldPosition="0">
        <references count="1">
          <reference field="0" count="0" defaultSubtotal="1"/>
        </references>
      </pivotArea>
    </format>
    <format dxfId="404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405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406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407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408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409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410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411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412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413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414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415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416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417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418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419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420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421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422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423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424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425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426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427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428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429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430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31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32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33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34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435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436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37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3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43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440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44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442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44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444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445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446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44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448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44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450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45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452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45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454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5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56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57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58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59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60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46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462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63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64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65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6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46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468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46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47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47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472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473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47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475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476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47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47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47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48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48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48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48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484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485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48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87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88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8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90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491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49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49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49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495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49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97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98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499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500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501">
      <pivotArea dataOnly="0" labelOnly="1" fieldPosition="0">
        <references count="1">
          <reference field="0" count="0" defaultSubtotal="1"/>
        </references>
      </pivotArea>
    </format>
    <format dxfId="502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503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504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505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506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507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508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509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510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511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512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513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514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515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516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517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518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519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520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521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522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523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524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525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526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527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528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29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30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31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32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533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534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535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536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53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53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53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540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54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542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547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550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55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552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561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562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563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564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56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566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56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56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56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57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571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57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573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574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57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57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57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578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57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58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58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582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583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584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8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86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87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88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589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59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59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592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593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594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59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596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597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598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599">
      <pivotArea dataOnly="0" labelOnly="1" fieldPosition="0">
        <references count="1">
          <reference field="0" count="0" defaultSubtotal="1"/>
        </references>
      </pivotArea>
    </format>
    <format dxfId="600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601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602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603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604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605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606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607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608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609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610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611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612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613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614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615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616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617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618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619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620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621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622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623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624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625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626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27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28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29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30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631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632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633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634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63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636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63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638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63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640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641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642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64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644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645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646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64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648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64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650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5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52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5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54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55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56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657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658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659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660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661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662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66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664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66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66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66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668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669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67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671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672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67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67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67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67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67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67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67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680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681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682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8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84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8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86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687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68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68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69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691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692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69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694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695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696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697">
      <pivotArea dataOnly="0" labelOnly="1" fieldPosition="0">
        <references count="1">
          <reference field="0" count="0" defaultSubtotal="1"/>
        </references>
      </pivotArea>
    </format>
    <format dxfId="698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699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700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701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702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703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704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705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706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707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708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709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710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711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712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713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714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715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716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717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718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719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720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721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722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723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724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25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26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27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28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729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730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731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732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73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734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73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736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737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738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739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740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74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742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74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744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74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746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747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74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4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50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5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52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53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54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755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756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757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758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759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760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76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762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76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76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76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76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767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76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769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770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77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77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77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77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77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77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77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778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779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780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81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82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8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84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785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78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78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788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789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790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791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792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793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794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795">
      <pivotArea dataOnly="0" labelOnly="1" fieldPosition="0">
        <references count="1">
          <reference field="0" count="0" defaultSubtotal="1"/>
        </references>
      </pivotArea>
    </format>
    <format dxfId="796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797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798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799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800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801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802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803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804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805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806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807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808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809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810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811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812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813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814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815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816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817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818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819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820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821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822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23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24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25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26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827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828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829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830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83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832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83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834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835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836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837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83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83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840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84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842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84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844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845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846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4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48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4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50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51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52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85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854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855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856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857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858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85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860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86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86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86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86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865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86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867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868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86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87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87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872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87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87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87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876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877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878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7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80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81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82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883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88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88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88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887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888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88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890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891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892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893">
      <pivotArea dataOnly="0" labelOnly="1" fieldPosition="0">
        <references count="1">
          <reference field="0" count="0" defaultSubtotal="1"/>
        </references>
      </pivotArea>
    </format>
    <format dxfId="894">
      <pivotArea dataOnly="0" labelOnly="1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895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896">
      <pivotArea dataOnly="0" labelOnly="1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897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898">
      <pivotArea dataOnly="0" labelOnly="1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899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905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906">
      <pivotArea dataOnly="0" labelOnly="1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907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908">
      <pivotArea dataOnly="0" labelOnly="1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909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910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911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912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913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914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915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916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917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918">
      <pivotArea dataOnly="0" labelOnly="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919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920">
      <pivotArea dataOnly="0" labelOnly="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927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928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92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930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93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932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93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934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935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936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93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938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93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940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94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942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94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944">
      <pivotArea dataOnly="0" labelOnly="1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47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95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952">
      <pivotArea dataOnly="0" labelOnly="1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953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954">
      <pivotArea dataOnly="0" labelOnly="1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955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95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95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958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95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96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96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962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963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96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965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966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96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96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96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97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97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97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97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974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975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97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77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78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7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80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981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98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98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98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985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98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987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988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989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990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991">
      <pivotArea dataOnly="0" labelOnly="1" fieldPosition="0">
        <references count="1">
          <reference field="4294967294" count="1">
            <x v="7"/>
          </reference>
        </references>
      </pivotArea>
    </format>
    <format dxfId="992">
      <pivotArea dataOnly="0" labelOnly="1" fieldPosition="0">
        <references count="1">
          <reference field="4294967294" count="1">
            <x v="7"/>
          </reference>
        </references>
      </pivotArea>
    </format>
    <format dxfId="993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994">
      <pivotArea dataOnly="0" labelOnly="1" fieldPosition="0">
        <references count="1">
          <reference field="4294967294" count="1">
            <x v="13"/>
          </reference>
        </references>
      </pivotArea>
    </format>
    <format dxfId="995">
      <pivotArea dataOnly="0" labelOnly="1" fieldPosition="0">
        <references count="1">
          <reference field="4294967294" count="1">
            <x v="13"/>
          </reference>
        </references>
      </pivotArea>
    </format>
    <format dxfId="996">
      <pivotArea collapsedLevelsAreSubtotals="1" fieldPosition="0">
        <references count="1">
          <reference field="4294967294" count="1" selected="0">
            <x v="13"/>
          </reference>
        </references>
      </pivotArea>
    </format>
    <format dxfId="997">
      <pivotArea dataOnly="0" labelOnly="1" fieldPosition="0">
        <references count="1">
          <reference field="4294967294" count="1">
            <x v="14"/>
          </reference>
        </references>
      </pivotArea>
    </format>
    <format dxfId="998">
      <pivotArea dataOnly="0" labelOnly="1" fieldPosition="0">
        <references count="1">
          <reference field="4294967294" count="1">
            <x v="15"/>
          </reference>
        </references>
      </pivotArea>
    </format>
    <format dxfId="999">
      <pivotArea dataOnly="0" labelOnly="1" fieldPosition="0">
        <references count="1">
          <reference field="4294967294" count="1">
            <x v="15"/>
          </reference>
        </references>
      </pivotArea>
    </format>
    <format dxfId="1000">
      <pivotArea collapsedLevelsAreSubtotals="1" fieldPosition="0">
        <references count="1">
          <reference field="4294967294" count="1" selected="0">
            <x v="15"/>
          </reference>
        </references>
      </pivotArea>
    </format>
    <format dxfId="1001">
      <pivotArea dataOnly="0" labelOnly="1" fieldPosition="0">
        <references count="1">
          <reference field="4294967294" count="1">
            <x v="15"/>
          </reference>
        </references>
      </pivotArea>
    </format>
    <format dxfId="1002">
      <pivotArea collapsedLevelsAreSubtotals="1" fieldPosition="0">
        <references count="1">
          <reference field="4294967294" count="1" selected="0">
            <x v="15"/>
          </reference>
        </references>
      </pivotArea>
    </format>
    <format dxfId="1003">
      <pivotArea dataOnly="0" labelOnly="1" fieldPosition="0">
        <references count="1">
          <reference field="4294967294" count="1">
            <x v="18"/>
          </reference>
        </references>
      </pivotArea>
    </format>
    <format dxfId="1004">
      <pivotArea dataOnly="0" labelOnly="1" fieldPosition="0">
        <references count="1">
          <reference field="4294967294" count="1">
            <x v="20"/>
          </reference>
        </references>
      </pivotArea>
    </format>
    <format dxfId="1005">
      <pivotArea collapsedLevelsAreSubtotals="1" fieldPosition="0">
        <references count="1">
          <reference field="4294967294" count="1" selected="0">
            <x v="18"/>
          </reference>
        </references>
      </pivotArea>
    </format>
    <format dxfId="1006">
      <pivotArea collapsedLevelsAreSubtotals="1" fieldPosition="0">
        <references count="1">
          <reference field="4294967294" count="1" selected="0">
            <x v="20"/>
          </reference>
        </references>
      </pivotArea>
    </format>
    <format dxfId="1007">
      <pivotArea dataOnly="0" labelOnly="1" fieldPosition="0">
        <references count="1">
          <reference field="4294967294" count="1">
            <x v="24"/>
          </reference>
        </references>
      </pivotArea>
    </format>
    <format dxfId="1008">
      <pivotArea dataOnly="0" labelOnly="1" fieldPosition="0">
        <references count="1">
          <reference field="4294967294" count="1">
            <x v="23"/>
          </reference>
        </references>
      </pivotArea>
    </format>
    <format dxfId="1009">
      <pivotArea dataOnly="0" labelOnly="1" fieldPosition="0">
        <references count="1">
          <reference field="4294967294" count="1">
            <x v="25"/>
          </reference>
        </references>
      </pivotArea>
    </format>
    <format dxfId="1010">
      <pivotArea collapsedLevelsAreSubtotals="1" fieldPosition="0">
        <references count="1">
          <reference field="4294967294" count="1" selected="0">
            <x v="23"/>
          </reference>
        </references>
      </pivotArea>
    </format>
    <format dxfId="1011">
      <pivotArea collapsedLevelsAreSubtotals="1" fieldPosition="0">
        <references count="1">
          <reference field="4294967294" count="1" selected="0">
            <x v="25"/>
          </reference>
        </references>
      </pivotArea>
    </format>
    <format dxfId="1012">
      <pivotArea dataOnly="0" labelOnly="1" fieldPosition="0">
        <references count="1">
          <reference field="4294967294" count="1">
            <x v="23"/>
          </reference>
        </references>
      </pivotArea>
    </format>
    <format dxfId="1013">
      <pivotArea dataOnly="0" labelOnly="1" fieldPosition="0">
        <references count="1">
          <reference field="4294967294" count="1">
            <x v="25"/>
          </reference>
        </references>
      </pivotArea>
    </format>
    <format dxfId="1014">
      <pivotArea dataOnly="0" labelOnly="1" fieldPosition="0">
        <references count="1">
          <reference field="4294967294" count="1">
            <x v="27"/>
          </reference>
        </references>
      </pivotArea>
    </format>
    <format dxfId="1015">
      <pivotArea collapsedLevelsAreSubtotals="1" fieldPosition="0">
        <references count="1">
          <reference field="4294967294" count="1" selected="0">
            <x v="27"/>
          </reference>
        </references>
      </pivotArea>
    </format>
    <format dxfId="1016">
      <pivotArea dataOnly="0" labelOnly="1" fieldPosition="0">
        <references count="1">
          <reference field="4294967294" count="1">
            <x v="27"/>
          </reference>
        </references>
      </pivotArea>
    </format>
    <format dxfId="1017">
      <pivotArea dataOnly="0" labelOnly="1" fieldPosition="0">
        <references count="1">
          <reference field="4294967294" count="1">
            <x v="30"/>
          </reference>
        </references>
      </pivotArea>
    </format>
    <format dxfId="1018">
      <pivotArea collapsedLevelsAreSubtotals="1" fieldPosition="0">
        <references count="1">
          <reference field="4294967294" count="1" selected="0">
            <x v="30"/>
          </reference>
        </references>
      </pivotArea>
    </format>
    <format dxfId="1019">
      <pivotArea dataOnly="0" labelOnly="1" fieldPosition="0">
        <references count="1">
          <reference field="4294967294" count="1">
            <x v="30"/>
          </reference>
        </references>
      </pivotArea>
    </format>
    <format dxfId="1020">
      <pivotArea collapsedLevelsAreSubtotals="1" fieldPosition="0">
        <references count="1">
          <reference field="4294967294" count="1" selected="0">
            <x v="30"/>
          </reference>
        </references>
      </pivotArea>
    </format>
    <format dxfId="1021">
      <pivotArea dataOnly="0" labelOnly="1" fieldPosition="0">
        <references count="1">
          <reference field="4294967294" count="1">
            <x v="0"/>
          </reference>
        </references>
      </pivotArea>
    </format>
    <format dxfId="1022">
      <pivotArea dataOnly="0" labelOnly="1" fieldPosition="0">
        <references count="1">
          <reference field="4294967294" count="1">
            <x v="1"/>
          </reference>
        </references>
      </pivotArea>
    </format>
    <format dxfId="1023">
      <pivotArea dataOnly="0" labelOnly="1" fieldPosition="0">
        <references count="1">
          <reference field="4294967294" count="1">
            <x v="2"/>
          </reference>
        </references>
      </pivotArea>
    </format>
    <format dxfId="1024">
      <pivotArea dataOnly="0" labelOnly="1" fieldPosition="0">
        <references count="1">
          <reference field="4294967294" count="1">
            <x v="3"/>
          </reference>
        </references>
      </pivotArea>
    </format>
    <format dxfId="1025">
      <pivotArea dataOnly="0" labelOnly="1" fieldPosition="0">
        <references count="1">
          <reference field="4294967294" count="1">
            <x v="4"/>
          </reference>
        </references>
      </pivotArea>
    </format>
    <format dxfId="1026">
      <pivotArea dataOnly="0" labelOnly="1" fieldPosition="0">
        <references count="1">
          <reference field="4294967294" count="1">
            <x v="5"/>
          </reference>
        </references>
      </pivotArea>
    </format>
    <format dxfId="1027">
      <pivotArea dataOnly="0" labelOnly="1" fieldPosition="0">
        <references count="1">
          <reference field="4294967294" count="1">
            <x v="6"/>
          </reference>
        </references>
      </pivotArea>
    </format>
    <format dxfId="1028">
      <pivotArea dataOnly="0" labelOnly="1" fieldPosition="0">
        <references count="1">
          <reference field="4294967294" count="1">
            <x v="7"/>
          </reference>
        </references>
      </pivotArea>
    </format>
    <format dxfId="1029">
      <pivotArea dataOnly="0" labelOnly="1" fieldPosition="0">
        <references count="1">
          <reference field="4294967294" count="1">
            <x v="8"/>
          </reference>
        </references>
      </pivotArea>
    </format>
    <format dxfId="1030">
      <pivotArea dataOnly="0" labelOnly="1" fieldPosition="0">
        <references count="1">
          <reference field="4294967294" count="1">
            <x v="9"/>
          </reference>
        </references>
      </pivotArea>
    </format>
    <format dxfId="1031">
      <pivotArea dataOnly="0" labelOnly="1" fieldPosition="0">
        <references count="1">
          <reference field="4294967294" count="1">
            <x v="10"/>
          </reference>
        </references>
      </pivotArea>
    </format>
    <format dxfId="1032">
      <pivotArea dataOnly="0" labelOnly="1" fieldPosition="0">
        <references count="1">
          <reference field="4294967294" count="1">
            <x v="11"/>
          </reference>
        </references>
      </pivotArea>
    </format>
    <format dxfId="1033">
      <pivotArea dataOnly="0" labelOnly="1" fieldPosition="0">
        <references count="1">
          <reference field="4294967294" count="1">
            <x v="12"/>
          </reference>
        </references>
      </pivotArea>
    </format>
    <format dxfId="1034">
      <pivotArea dataOnly="0" labelOnly="1" fieldPosition="0">
        <references count="1">
          <reference field="4294967294" count="1">
            <x v="13"/>
          </reference>
        </references>
      </pivotArea>
    </format>
    <format dxfId="1035">
      <pivotArea dataOnly="0" labelOnly="1" fieldPosition="0">
        <references count="1">
          <reference field="4294967294" count="1">
            <x v="14"/>
          </reference>
        </references>
      </pivotArea>
    </format>
    <format dxfId="1036">
      <pivotArea dataOnly="0" labelOnly="1" fieldPosition="0">
        <references count="1">
          <reference field="4294967294" count="1">
            <x v="15"/>
          </reference>
        </references>
      </pivotArea>
    </format>
    <format dxfId="1037">
      <pivotArea dataOnly="0" labelOnly="1" fieldPosition="0">
        <references count="1">
          <reference field="4294967294" count="1">
            <x v="16"/>
          </reference>
        </references>
      </pivotArea>
    </format>
    <format dxfId="1038">
      <pivotArea dataOnly="0" labelOnly="1" fieldPosition="0">
        <references count="1">
          <reference field="4294967294" count="1">
            <x v="17"/>
          </reference>
        </references>
      </pivotArea>
    </format>
    <format dxfId="1039">
      <pivotArea dataOnly="0" labelOnly="1" fieldPosition="0">
        <references count="1">
          <reference field="4294967294" count="1">
            <x v="19"/>
          </reference>
        </references>
      </pivotArea>
    </format>
    <format dxfId="1040">
      <pivotArea dataOnly="0" labelOnly="1" fieldPosition="0">
        <references count="1">
          <reference field="4294967294" count="1">
            <x v="18"/>
          </reference>
        </references>
      </pivotArea>
    </format>
    <format dxfId="1041">
      <pivotArea dataOnly="0" labelOnly="1" fieldPosition="0">
        <references count="1">
          <reference field="4294967294" count="1">
            <x v="20"/>
          </reference>
        </references>
      </pivotArea>
    </format>
    <format dxfId="1042">
      <pivotArea dataOnly="0" labelOnly="1" fieldPosition="0">
        <references count="1">
          <reference field="4294967294" count="1">
            <x v="21"/>
          </reference>
        </references>
      </pivotArea>
    </format>
    <format dxfId="1043">
      <pivotArea dataOnly="0" labelOnly="1" fieldPosition="0">
        <references count="1">
          <reference field="4294967294" count="1">
            <x v="22"/>
          </reference>
        </references>
      </pivotArea>
    </format>
    <format dxfId="1044">
      <pivotArea dataOnly="0" labelOnly="1" fieldPosition="0">
        <references count="1">
          <reference field="4294967294" count="1">
            <x v="24"/>
          </reference>
        </references>
      </pivotArea>
    </format>
    <format dxfId="1045">
      <pivotArea dataOnly="0" labelOnly="1" fieldPosition="0">
        <references count="1">
          <reference field="4294967294" count="1">
            <x v="23"/>
          </reference>
        </references>
      </pivotArea>
    </format>
    <format dxfId="1046">
      <pivotArea dataOnly="0" labelOnly="1" fieldPosition="0">
        <references count="1">
          <reference field="4294967294" count="1">
            <x v="25"/>
          </reference>
        </references>
      </pivotArea>
    </format>
    <format dxfId="1047">
      <pivotArea dataOnly="0" labelOnly="1" fieldPosition="0">
        <references count="1">
          <reference field="4294967294" count="1">
            <x v="26"/>
          </reference>
        </references>
      </pivotArea>
    </format>
    <format dxfId="1048">
      <pivotArea dataOnly="0" labelOnly="1" fieldPosition="0">
        <references count="1">
          <reference field="4294967294" count="1">
            <x v="27"/>
          </reference>
        </references>
      </pivotArea>
    </format>
    <format dxfId="1049">
      <pivotArea dataOnly="0" labelOnly="1" fieldPosition="0">
        <references count="1">
          <reference field="4294967294" count="1">
            <x v="28"/>
          </reference>
        </references>
      </pivotArea>
    </format>
    <format dxfId="1050">
      <pivotArea dataOnly="0" labelOnly="1" fieldPosition="0">
        <references count="1">
          <reference field="4294967294" count="1">
            <x v="29"/>
          </reference>
        </references>
      </pivotArea>
    </format>
    <format dxfId="1051">
      <pivotArea dataOnly="0" labelOnly="1" fieldPosition="0">
        <references count="1">
          <reference field="4294967294" count="1">
            <x v="30"/>
          </reference>
        </references>
      </pivotArea>
    </format>
    <format dxfId="1052">
      <pivotArea dataOnly="0" labelOnly="1" fieldPosition="0">
        <references count="1">
          <reference field="4294967294" count="1">
            <x v="31"/>
          </reference>
        </references>
      </pivotArea>
    </format>
    <format dxfId="1053">
      <pivotArea dataOnly="0" labelOnly="1" fieldPosition="0">
        <references count="1">
          <reference field="4294967294" count="1">
            <x v="32"/>
          </reference>
        </references>
      </pivotArea>
    </format>
    <format dxfId="1054">
      <pivotArea dataOnly="0" labelOnly="1" fieldPosition="0">
        <references count="1">
          <reference field="4294967294" count="1">
            <x v="33"/>
          </reference>
        </references>
      </pivotArea>
    </format>
    <format dxfId="1055">
      <pivotArea dataOnly="0" labelOnly="1" fieldPosition="0">
        <references count="1">
          <reference field="4294967294" count="1">
            <x v="34"/>
          </reference>
        </references>
      </pivotArea>
    </format>
    <format dxfId="1056">
      <pivotArea dataOnly="0" labelOnly="1" fieldPosition="0">
        <references count="1">
          <reference field="4294967294" count="1">
            <x v="35"/>
          </reference>
        </references>
      </pivotArea>
    </format>
    <format dxfId="1057">
      <pivotArea dataOnly="0" labelOnly="1" fieldPosition="0">
        <references count="1">
          <reference field="4294967294" count="1">
            <x v="36"/>
          </reference>
        </references>
      </pivotArea>
    </format>
    <format dxfId="1058">
      <pivotArea collapsedLevelsAreSubtotals="1" fieldPosition="0"/>
    </format>
    <format dxfId="1059">
      <pivotArea dataOnly="0" labelOnly="1" fieldPosition="0">
        <references count="1">
          <reference field="4294967294" count="1">
            <x v="0"/>
          </reference>
        </references>
      </pivotArea>
    </format>
    <format dxfId="1060">
      <pivotArea dataOnly="0" labelOnly="1" fieldPosition="0">
        <references count="1">
          <reference field="4294967294" count="1">
            <x v="1"/>
          </reference>
        </references>
      </pivotArea>
    </format>
    <format dxfId="1061">
      <pivotArea dataOnly="0" labelOnly="1" fieldPosition="0">
        <references count="1">
          <reference field="4294967294" count="1">
            <x v="2"/>
          </reference>
        </references>
      </pivotArea>
    </format>
    <format dxfId="1062">
      <pivotArea dataOnly="0" labelOnly="1" fieldPosition="0">
        <references count="1">
          <reference field="4294967294" count="1">
            <x v="3"/>
          </reference>
        </references>
      </pivotArea>
    </format>
    <format dxfId="1063">
      <pivotArea dataOnly="0" labelOnly="1" fieldPosition="0">
        <references count="1">
          <reference field="4294967294" count="1">
            <x v="4"/>
          </reference>
        </references>
      </pivotArea>
    </format>
    <format dxfId="1064">
      <pivotArea dataOnly="0" labelOnly="1" fieldPosition="0">
        <references count="1">
          <reference field="4294967294" count="1">
            <x v="5"/>
          </reference>
        </references>
      </pivotArea>
    </format>
    <format dxfId="1065">
      <pivotArea dataOnly="0" labelOnly="1" fieldPosition="0">
        <references count="1">
          <reference field="4294967294" count="1">
            <x v="6"/>
          </reference>
        </references>
      </pivotArea>
    </format>
    <format dxfId="1066">
      <pivotArea dataOnly="0" labelOnly="1" fieldPosition="0">
        <references count="1">
          <reference field="4294967294" count="1">
            <x v="7"/>
          </reference>
        </references>
      </pivotArea>
    </format>
    <format dxfId="1067">
      <pivotArea dataOnly="0" labelOnly="1" fieldPosition="0">
        <references count="1">
          <reference field="4294967294" count="1">
            <x v="8"/>
          </reference>
        </references>
      </pivotArea>
    </format>
    <format dxfId="1068">
      <pivotArea dataOnly="0" labelOnly="1" fieldPosition="0">
        <references count="1">
          <reference field="4294967294" count="1">
            <x v="9"/>
          </reference>
        </references>
      </pivotArea>
    </format>
    <format dxfId="1069">
      <pivotArea dataOnly="0" labelOnly="1" fieldPosition="0">
        <references count="1">
          <reference field="4294967294" count="1">
            <x v="10"/>
          </reference>
        </references>
      </pivotArea>
    </format>
    <format dxfId="1070">
      <pivotArea dataOnly="0" labelOnly="1" fieldPosition="0">
        <references count="1">
          <reference field="4294967294" count="1">
            <x v="11"/>
          </reference>
        </references>
      </pivotArea>
    </format>
    <format dxfId="1071">
      <pivotArea dataOnly="0" labelOnly="1" fieldPosition="0">
        <references count="1">
          <reference field="4294967294" count="1">
            <x v="12"/>
          </reference>
        </references>
      </pivotArea>
    </format>
    <format dxfId="1072">
      <pivotArea dataOnly="0" labelOnly="1" fieldPosition="0">
        <references count="1">
          <reference field="4294967294" count="1">
            <x v="13"/>
          </reference>
        </references>
      </pivotArea>
    </format>
    <format dxfId="1073">
      <pivotArea dataOnly="0" labelOnly="1" fieldPosition="0">
        <references count="1">
          <reference field="4294967294" count="1">
            <x v="14"/>
          </reference>
        </references>
      </pivotArea>
    </format>
    <format dxfId="1074">
      <pivotArea dataOnly="0" labelOnly="1" fieldPosition="0">
        <references count="1">
          <reference field="4294967294" count="1">
            <x v="15"/>
          </reference>
        </references>
      </pivotArea>
    </format>
    <format dxfId="1075">
      <pivotArea dataOnly="0" labelOnly="1" fieldPosition="0">
        <references count="1">
          <reference field="4294967294" count="1">
            <x v="16"/>
          </reference>
        </references>
      </pivotArea>
    </format>
    <format dxfId="1076">
      <pivotArea dataOnly="0" labelOnly="1" fieldPosition="0">
        <references count="1">
          <reference field="4294967294" count="1">
            <x v="17"/>
          </reference>
        </references>
      </pivotArea>
    </format>
    <format dxfId="1077">
      <pivotArea dataOnly="0" labelOnly="1" fieldPosition="0">
        <references count="1">
          <reference field="4294967294" count="1">
            <x v="19"/>
          </reference>
        </references>
      </pivotArea>
    </format>
    <format dxfId="1078">
      <pivotArea dataOnly="0" labelOnly="1" fieldPosition="0">
        <references count="1">
          <reference field="4294967294" count="1">
            <x v="18"/>
          </reference>
        </references>
      </pivotArea>
    </format>
    <format dxfId="1079">
      <pivotArea dataOnly="0" labelOnly="1" fieldPosition="0">
        <references count="1">
          <reference field="4294967294" count="1">
            <x v="20"/>
          </reference>
        </references>
      </pivotArea>
    </format>
    <format dxfId="1080">
      <pivotArea dataOnly="0" labelOnly="1" fieldPosition="0">
        <references count="1">
          <reference field="4294967294" count="1">
            <x v="21"/>
          </reference>
        </references>
      </pivotArea>
    </format>
    <format dxfId="1081">
      <pivotArea dataOnly="0" labelOnly="1" fieldPosition="0">
        <references count="1">
          <reference field="4294967294" count="1">
            <x v="22"/>
          </reference>
        </references>
      </pivotArea>
    </format>
    <format dxfId="1082">
      <pivotArea dataOnly="0" labelOnly="1" fieldPosition="0">
        <references count="1">
          <reference field="4294967294" count="1">
            <x v="24"/>
          </reference>
        </references>
      </pivotArea>
    </format>
    <format dxfId="1083">
      <pivotArea dataOnly="0" labelOnly="1" fieldPosition="0">
        <references count="1">
          <reference field="4294967294" count="1">
            <x v="23"/>
          </reference>
        </references>
      </pivotArea>
    </format>
    <format dxfId="1084">
      <pivotArea dataOnly="0" labelOnly="1" fieldPosition="0">
        <references count="1">
          <reference field="4294967294" count="1">
            <x v="25"/>
          </reference>
        </references>
      </pivotArea>
    </format>
    <format dxfId="1085">
      <pivotArea dataOnly="0" labelOnly="1" fieldPosition="0">
        <references count="1">
          <reference field="4294967294" count="1">
            <x v="26"/>
          </reference>
        </references>
      </pivotArea>
    </format>
    <format dxfId="1086">
      <pivotArea dataOnly="0" labelOnly="1" fieldPosition="0">
        <references count="1">
          <reference field="4294967294" count="1">
            <x v="27"/>
          </reference>
        </references>
      </pivotArea>
    </format>
    <format dxfId="1087">
      <pivotArea dataOnly="0" labelOnly="1" fieldPosition="0">
        <references count="1">
          <reference field="4294967294" count="1">
            <x v="28"/>
          </reference>
        </references>
      </pivotArea>
    </format>
    <format dxfId="1088">
      <pivotArea dataOnly="0" labelOnly="1" fieldPosition="0">
        <references count="1">
          <reference field="4294967294" count="1">
            <x v="29"/>
          </reference>
        </references>
      </pivotArea>
    </format>
    <format dxfId="1089">
      <pivotArea dataOnly="0" labelOnly="1" fieldPosition="0">
        <references count="1">
          <reference field="4294967294" count="1">
            <x v="30"/>
          </reference>
        </references>
      </pivotArea>
    </format>
    <format dxfId="1090">
      <pivotArea dataOnly="0" labelOnly="1" fieldPosition="0">
        <references count="1">
          <reference field="4294967294" count="1">
            <x v="31"/>
          </reference>
        </references>
      </pivotArea>
    </format>
    <format dxfId="1091">
      <pivotArea dataOnly="0" labelOnly="1" fieldPosition="0">
        <references count="1">
          <reference field="4294967294" count="1">
            <x v="32"/>
          </reference>
        </references>
      </pivotArea>
    </format>
    <format dxfId="1092">
      <pivotArea dataOnly="0" labelOnly="1" fieldPosition="0">
        <references count="1">
          <reference field="4294967294" count="1">
            <x v="33"/>
          </reference>
        </references>
      </pivotArea>
    </format>
    <format dxfId="1093">
      <pivotArea dataOnly="0" labelOnly="1" fieldPosition="0">
        <references count="1">
          <reference field="4294967294" count="1">
            <x v="34"/>
          </reference>
        </references>
      </pivotArea>
    </format>
    <format dxfId="1094">
      <pivotArea dataOnly="0" labelOnly="1" fieldPosition="0">
        <references count="1">
          <reference field="4294967294" count="1">
            <x v="35"/>
          </reference>
        </references>
      </pivotArea>
    </format>
    <format dxfId="1095">
      <pivotArea dataOnly="0" labelOnly="1" fieldPosition="0">
        <references count="1">
          <reference field="4294967294" count="1">
            <x v="36"/>
          </reference>
        </references>
      </pivotArea>
    </format>
    <format dxfId="1096">
      <pivotArea collapsedLevelsAreSubtotals="1" fieldPosition="0"/>
    </format>
    <format dxfId="1097">
      <pivotArea dataOnly="0" labelOnly="1" fieldPosition="0">
        <references count="1">
          <reference field="4294967294" count="1">
            <x v="0"/>
          </reference>
        </references>
      </pivotArea>
    </format>
    <format dxfId="1098">
      <pivotArea dataOnly="0" labelOnly="1" fieldPosition="0">
        <references count="1">
          <reference field="4294967294" count="1">
            <x v="1"/>
          </reference>
        </references>
      </pivotArea>
    </format>
    <format dxfId="1099">
      <pivotArea dataOnly="0" labelOnly="1" fieldPosition="0">
        <references count="1">
          <reference field="4294967294" count="1">
            <x v="2"/>
          </reference>
        </references>
      </pivotArea>
    </format>
    <format dxfId="1100">
      <pivotArea dataOnly="0" labelOnly="1" fieldPosition="0">
        <references count="1">
          <reference field="4294967294" count="1">
            <x v="3"/>
          </reference>
        </references>
      </pivotArea>
    </format>
    <format dxfId="1101">
      <pivotArea dataOnly="0" labelOnly="1" fieldPosition="0">
        <references count="1">
          <reference field="4294967294" count="1">
            <x v="4"/>
          </reference>
        </references>
      </pivotArea>
    </format>
    <format dxfId="1102">
      <pivotArea dataOnly="0" labelOnly="1" fieldPosition="0">
        <references count="1">
          <reference field="4294967294" count="1">
            <x v="5"/>
          </reference>
        </references>
      </pivotArea>
    </format>
    <format dxfId="1103">
      <pivotArea dataOnly="0" labelOnly="1" fieldPosition="0">
        <references count="1">
          <reference field="4294967294" count="1">
            <x v="6"/>
          </reference>
        </references>
      </pivotArea>
    </format>
    <format dxfId="1104">
      <pivotArea dataOnly="0" labelOnly="1" fieldPosition="0">
        <references count="1">
          <reference field="4294967294" count="1">
            <x v="7"/>
          </reference>
        </references>
      </pivotArea>
    </format>
    <format dxfId="1105">
      <pivotArea dataOnly="0" labelOnly="1" fieldPosition="0">
        <references count="1">
          <reference field="4294967294" count="1">
            <x v="8"/>
          </reference>
        </references>
      </pivotArea>
    </format>
    <format dxfId="1106">
      <pivotArea dataOnly="0" labelOnly="1" fieldPosition="0">
        <references count="1">
          <reference field="4294967294" count="1">
            <x v="9"/>
          </reference>
        </references>
      </pivotArea>
    </format>
    <format dxfId="1107">
      <pivotArea dataOnly="0" labelOnly="1" fieldPosition="0">
        <references count="1">
          <reference field="4294967294" count="1">
            <x v="10"/>
          </reference>
        </references>
      </pivotArea>
    </format>
    <format dxfId="1108">
      <pivotArea dataOnly="0" labelOnly="1" fieldPosition="0">
        <references count="1">
          <reference field="4294967294" count="1">
            <x v="11"/>
          </reference>
        </references>
      </pivotArea>
    </format>
    <format dxfId="1109">
      <pivotArea dataOnly="0" labelOnly="1" fieldPosition="0">
        <references count="1">
          <reference field="4294967294" count="1">
            <x v="12"/>
          </reference>
        </references>
      </pivotArea>
    </format>
    <format dxfId="1110">
      <pivotArea dataOnly="0" labelOnly="1" fieldPosition="0">
        <references count="1">
          <reference field="4294967294" count="1">
            <x v="13"/>
          </reference>
        </references>
      </pivotArea>
    </format>
    <format dxfId="1111">
      <pivotArea dataOnly="0" labelOnly="1" fieldPosition="0">
        <references count="1">
          <reference field="4294967294" count="1">
            <x v="14"/>
          </reference>
        </references>
      </pivotArea>
    </format>
    <format dxfId="1112">
      <pivotArea dataOnly="0" labelOnly="1" fieldPosition="0">
        <references count="1">
          <reference field="4294967294" count="1">
            <x v="15"/>
          </reference>
        </references>
      </pivotArea>
    </format>
    <format dxfId="1113">
      <pivotArea dataOnly="0" labelOnly="1" fieldPosition="0">
        <references count="1">
          <reference field="4294967294" count="1">
            <x v="16"/>
          </reference>
        </references>
      </pivotArea>
    </format>
    <format dxfId="1114">
      <pivotArea dataOnly="0" labelOnly="1" fieldPosition="0">
        <references count="1">
          <reference field="4294967294" count="1">
            <x v="17"/>
          </reference>
        </references>
      </pivotArea>
    </format>
    <format dxfId="1115">
      <pivotArea dataOnly="0" labelOnly="1" fieldPosition="0">
        <references count="1">
          <reference field="4294967294" count="1">
            <x v="19"/>
          </reference>
        </references>
      </pivotArea>
    </format>
    <format dxfId="1116">
      <pivotArea dataOnly="0" labelOnly="1" fieldPosition="0">
        <references count="1">
          <reference field="4294967294" count="1">
            <x v="18"/>
          </reference>
        </references>
      </pivotArea>
    </format>
    <format dxfId="1117">
      <pivotArea dataOnly="0" labelOnly="1" fieldPosition="0">
        <references count="1">
          <reference field="4294967294" count="1">
            <x v="20"/>
          </reference>
        </references>
      </pivotArea>
    </format>
    <format dxfId="1118">
      <pivotArea dataOnly="0" labelOnly="1" fieldPosition="0">
        <references count="1">
          <reference field="4294967294" count="1">
            <x v="21"/>
          </reference>
        </references>
      </pivotArea>
    </format>
    <format dxfId="1119">
      <pivotArea dataOnly="0" labelOnly="1" fieldPosition="0">
        <references count="1">
          <reference field="4294967294" count="1">
            <x v="22"/>
          </reference>
        </references>
      </pivotArea>
    </format>
    <format dxfId="1120">
      <pivotArea dataOnly="0" labelOnly="1" fieldPosition="0">
        <references count="1">
          <reference field="4294967294" count="1">
            <x v="24"/>
          </reference>
        </references>
      </pivotArea>
    </format>
    <format dxfId="1121">
      <pivotArea dataOnly="0" labelOnly="1" fieldPosition="0">
        <references count="1">
          <reference field="4294967294" count="1">
            <x v="23"/>
          </reference>
        </references>
      </pivotArea>
    </format>
    <format dxfId="1122">
      <pivotArea dataOnly="0" labelOnly="1" fieldPosition="0">
        <references count="1">
          <reference field="4294967294" count="1">
            <x v="25"/>
          </reference>
        </references>
      </pivotArea>
    </format>
    <format dxfId="1123">
      <pivotArea dataOnly="0" labelOnly="1" fieldPosition="0">
        <references count="1">
          <reference field="4294967294" count="1">
            <x v="26"/>
          </reference>
        </references>
      </pivotArea>
    </format>
    <format dxfId="1124">
      <pivotArea dataOnly="0" labelOnly="1" fieldPosition="0">
        <references count="1">
          <reference field="4294967294" count="1">
            <x v="27"/>
          </reference>
        </references>
      </pivotArea>
    </format>
    <format dxfId="1125">
      <pivotArea dataOnly="0" labelOnly="1" fieldPosition="0">
        <references count="1">
          <reference field="4294967294" count="1">
            <x v="28"/>
          </reference>
        </references>
      </pivotArea>
    </format>
    <format dxfId="1126">
      <pivotArea dataOnly="0" labelOnly="1" fieldPosition="0">
        <references count="1">
          <reference field="4294967294" count="1">
            <x v="29"/>
          </reference>
        </references>
      </pivotArea>
    </format>
    <format dxfId="1127">
      <pivotArea dataOnly="0" labelOnly="1" fieldPosition="0">
        <references count="1">
          <reference field="4294967294" count="1">
            <x v="30"/>
          </reference>
        </references>
      </pivotArea>
    </format>
    <format dxfId="1128">
      <pivotArea dataOnly="0" labelOnly="1" fieldPosition="0">
        <references count="1">
          <reference field="4294967294" count="1">
            <x v="31"/>
          </reference>
        </references>
      </pivotArea>
    </format>
    <format dxfId="1129">
      <pivotArea dataOnly="0" labelOnly="1" fieldPosition="0">
        <references count="1">
          <reference field="4294967294" count="1">
            <x v="32"/>
          </reference>
        </references>
      </pivotArea>
    </format>
    <format dxfId="1130">
      <pivotArea dataOnly="0" labelOnly="1" fieldPosition="0">
        <references count="1">
          <reference field="4294967294" count="1">
            <x v="33"/>
          </reference>
        </references>
      </pivotArea>
    </format>
    <format dxfId="1131">
      <pivotArea dataOnly="0" labelOnly="1" fieldPosition="0">
        <references count="1">
          <reference field="4294967294" count="1">
            <x v="34"/>
          </reference>
        </references>
      </pivotArea>
    </format>
    <format dxfId="1132">
      <pivotArea dataOnly="0" labelOnly="1" fieldPosition="0">
        <references count="1">
          <reference field="4294967294" count="1">
            <x v="35"/>
          </reference>
        </references>
      </pivotArea>
    </format>
    <format dxfId="1133">
      <pivotArea dataOnly="0" labelOnly="1" fieldPosition="0">
        <references count="1">
          <reference field="4294967294" count="1">
            <x v="36"/>
          </reference>
        </references>
      </pivotArea>
    </format>
    <format dxfId="1134">
      <pivotArea collapsedLevelsAreSubtotals="1" fieldPosition="0"/>
    </format>
    <format dxfId="1135">
      <pivotArea dataOnly="0" labelOnly="1" fieldPosition="0">
        <references count="1">
          <reference field="4294967294" count="1">
            <x v="0"/>
          </reference>
        </references>
      </pivotArea>
    </format>
    <format dxfId="1136">
      <pivotArea dataOnly="0" labelOnly="1" fieldPosition="0">
        <references count="1">
          <reference field="4294967294" count="1">
            <x v="1"/>
          </reference>
        </references>
      </pivotArea>
    </format>
    <format dxfId="1137">
      <pivotArea dataOnly="0" labelOnly="1" fieldPosition="0">
        <references count="1">
          <reference field="4294967294" count="1">
            <x v="2"/>
          </reference>
        </references>
      </pivotArea>
    </format>
    <format dxfId="1138">
      <pivotArea dataOnly="0" labelOnly="1" fieldPosition="0">
        <references count="1">
          <reference field="4294967294" count="1">
            <x v="3"/>
          </reference>
        </references>
      </pivotArea>
    </format>
    <format dxfId="1139">
      <pivotArea dataOnly="0" labelOnly="1" fieldPosition="0">
        <references count="1">
          <reference field="4294967294" count="1">
            <x v="4"/>
          </reference>
        </references>
      </pivotArea>
    </format>
    <format dxfId="1140">
      <pivotArea dataOnly="0" labelOnly="1" fieldPosition="0">
        <references count="1">
          <reference field="4294967294" count="1">
            <x v="5"/>
          </reference>
        </references>
      </pivotArea>
    </format>
    <format dxfId="1141">
      <pivotArea dataOnly="0" labelOnly="1" fieldPosition="0">
        <references count="1">
          <reference field="4294967294" count="1">
            <x v="6"/>
          </reference>
        </references>
      </pivotArea>
    </format>
    <format dxfId="1142">
      <pivotArea dataOnly="0" labelOnly="1" fieldPosition="0">
        <references count="1">
          <reference field="4294967294" count="1">
            <x v="7"/>
          </reference>
        </references>
      </pivotArea>
    </format>
    <format dxfId="1143">
      <pivotArea dataOnly="0" labelOnly="1" fieldPosition="0">
        <references count="1">
          <reference field="4294967294" count="1">
            <x v="8"/>
          </reference>
        </references>
      </pivotArea>
    </format>
    <format dxfId="1144">
      <pivotArea dataOnly="0" labelOnly="1" fieldPosition="0">
        <references count="1">
          <reference field="4294967294" count="1">
            <x v="9"/>
          </reference>
        </references>
      </pivotArea>
    </format>
    <format dxfId="1145">
      <pivotArea dataOnly="0" labelOnly="1" fieldPosition="0">
        <references count="1">
          <reference field="4294967294" count="1">
            <x v="10"/>
          </reference>
        </references>
      </pivotArea>
    </format>
    <format dxfId="1146">
      <pivotArea dataOnly="0" labelOnly="1" fieldPosition="0">
        <references count="1">
          <reference field="4294967294" count="1">
            <x v="11"/>
          </reference>
        </references>
      </pivotArea>
    </format>
    <format dxfId="1147">
      <pivotArea dataOnly="0" labelOnly="1" fieldPosition="0">
        <references count="1">
          <reference field="4294967294" count="1">
            <x v="12"/>
          </reference>
        </references>
      </pivotArea>
    </format>
    <format dxfId="1148">
      <pivotArea dataOnly="0" labelOnly="1" fieldPosition="0">
        <references count="1">
          <reference field="4294967294" count="1">
            <x v="13"/>
          </reference>
        </references>
      </pivotArea>
    </format>
    <format dxfId="1149">
      <pivotArea dataOnly="0" labelOnly="1" fieldPosition="0">
        <references count="1">
          <reference field="4294967294" count="1">
            <x v="14"/>
          </reference>
        </references>
      </pivotArea>
    </format>
    <format dxfId="1150">
      <pivotArea dataOnly="0" labelOnly="1" fieldPosition="0">
        <references count="1">
          <reference field="4294967294" count="1">
            <x v="15"/>
          </reference>
        </references>
      </pivotArea>
    </format>
    <format dxfId="1151">
      <pivotArea dataOnly="0" labelOnly="1" fieldPosition="0">
        <references count="1">
          <reference field="4294967294" count="1">
            <x v="16"/>
          </reference>
        </references>
      </pivotArea>
    </format>
    <format dxfId="1152">
      <pivotArea dataOnly="0" labelOnly="1" fieldPosition="0">
        <references count="1">
          <reference field="4294967294" count="1">
            <x v="17"/>
          </reference>
        </references>
      </pivotArea>
    </format>
    <format dxfId="1153">
      <pivotArea dataOnly="0" labelOnly="1" fieldPosition="0">
        <references count="1">
          <reference field="4294967294" count="1">
            <x v="19"/>
          </reference>
        </references>
      </pivotArea>
    </format>
    <format dxfId="1154">
      <pivotArea dataOnly="0" labelOnly="1" fieldPosition="0">
        <references count="1">
          <reference field="4294967294" count="1">
            <x v="18"/>
          </reference>
        </references>
      </pivotArea>
    </format>
    <format dxfId="1155">
      <pivotArea dataOnly="0" labelOnly="1" fieldPosition="0">
        <references count="1">
          <reference field="4294967294" count="1">
            <x v="20"/>
          </reference>
        </references>
      </pivotArea>
    </format>
    <format dxfId="1156">
      <pivotArea dataOnly="0" labelOnly="1" fieldPosition="0">
        <references count="1">
          <reference field="4294967294" count="1">
            <x v="21"/>
          </reference>
        </references>
      </pivotArea>
    </format>
    <format dxfId="1157">
      <pivotArea dataOnly="0" labelOnly="1" fieldPosition="0">
        <references count="1">
          <reference field="4294967294" count="1">
            <x v="22"/>
          </reference>
        </references>
      </pivotArea>
    </format>
    <format dxfId="1158">
      <pivotArea dataOnly="0" labelOnly="1" fieldPosition="0">
        <references count="1">
          <reference field="4294967294" count="1">
            <x v="24"/>
          </reference>
        </references>
      </pivotArea>
    </format>
    <format dxfId="1159">
      <pivotArea dataOnly="0" labelOnly="1" fieldPosition="0">
        <references count="1">
          <reference field="4294967294" count="1">
            <x v="23"/>
          </reference>
        </references>
      </pivotArea>
    </format>
    <format dxfId="1160">
      <pivotArea dataOnly="0" labelOnly="1" fieldPosition="0">
        <references count="1">
          <reference field="4294967294" count="1">
            <x v="25"/>
          </reference>
        </references>
      </pivotArea>
    </format>
    <format dxfId="1161">
      <pivotArea dataOnly="0" labelOnly="1" fieldPosition="0">
        <references count="1">
          <reference field="4294967294" count="1">
            <x v="26"/>
          </reference>
        </references>
      </pivotArea>
    </format>
    <format dxfId="1162">
      <pivotArea dataOnly="0" labelOnly="1" fieldPosition="0">
        <references count="1">
          <reference field="4294967294" count="1">
            <x v="27"/>
          </reference>
        </references>
      </pivotArea>
    </format>
    <format dxfId="1163">
      <pivotArea dataOnly="0" labelOnly="1" fieldPosition="0">
        <references count="1">
          <reference field="4294967294" count="1">
            <x v="28"/>
          </reference>
        </references>
      </pivotArea>
    </format>
    <format dxfId="1164">
      <pivotArea dataOnly="0" labelOnly="1" fieldPosition="0">
        <references count="1">
          <reference field="4294967294" count="1">
            <x v="29"/>
          </reference>
        </references>
      </pivotArea>
    </format>
    <format dxfId="1165">
      <pivotArea dataOnly="0" labelOnly="1" fieldPosition="0">
        <references count="1">
          <reference field="4294967294" count="1">
            <x v="30"/>
          </reference>
        </references>
      </pivotArea>
    </format>
    <format dxfId="1166">
      <pivotArea dataOnly="0" labelOnly="1" fieldPosition="0">
        <references count="1">
          <reference field="4294967294" count="1">
            <x v="31"/>
          </reference>
        </references>
      </pivotArea>
    </format>
    <format dxfId="1167">
      <pivotArea dataOnly="0" labelOnly="1" fieldPosition="0">
        <references count="1">
          <reference field="4294967294" count="1">
            <x v="32"/>
          </reference>
        </references>
      </pivotArea>
    </format>
    <format dxfId="1168">
      <pivotArea dataOnly="0" labelOnly="1" fieldPosition="0">
        <references count="1">
          <reference field="4294967294" count="1">
            <x v="33"/>
          </reference>
        </references>
      </pivotArea>
    </format>
    <format dxfId="1169">
      <pivotArea dataOnly="0" labelOnly="1" fieldPosition="0">
        <references count="1">
          <reference field="4294967294" count="1">
            <x v="34"/>
          </reference>
        </references>
      </pivotArea>
    </format>
    <format dxfId="1170">
      <pivotArea dataOnly="0" labelOnly="1" fieldPosition="0">
        <references count="1">
          <reference field="4294967294" count="1">
            <x v="35"/>
          </reference>
        </references>
      </pivotArea>
    </format>
    <format dxfId="1171">
      <pivotArea dataOnly="0" labelOnly="1" fieldPosition="0">
        <references count="1">
          <reference field="4294967294" count="1">
            <x v="36"/>
          </reference>
        </references>
      </pivotArea>
    </format>
    <format dxfId="1172">
      <pivotArea collapsedLevelsAreSubtotals="1" fieldPosition="0"/>
    </format>
    <format dxfId="1173">
      <pivotArea dataOnly="0" labelOnly="1" fieldPosition="0">
        <references count="1">
          <reference field="4294967294" count="1">
            <x v="2"/>
          </reference>
        </references>
      </pivotArea>
    </format>
    <format dxfId="1174">
      <pivotArea dataOnly="0" labelOnly="1" fieldPosition="0">
        <references count="1">
          <reference field="4294967294" count="1">
            <x v="3"/>
          </reference>
        </references>
      </pivotArea>
    </format>
    <format dxfId="1175">
      <pivotArea dataOnly="0" labelOnly="1" fieldPosition="0">
        <references count="1">
          <reference field="4294967294" count="1">
            <x v="4"/>
          </reference>
        </references>
      </pivotArea>
    </format>
    <format dxfId="1176">
      <pivotArea dataOnly="0" labelOnly="1" fieldPosition="0">
        <references count="1">
          <reference field="4294967294" count="1">
            <x v="5"/>
          </reference>
        </references>
      </pivotArea>
    </format>
    <format dxfId="1177">
      <pivotArea dataOnly="0" labelOnly="1" fieldPosition="0">
        <references count="1">
          <reference field="4294967294" count="1">
            <x v="6"/>
          </reference>
        </references>
      </pivotArea>
    </format>
    <format dxfId="117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17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8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181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82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83">
      <pivotArea dataOnly="0" labelOnly="1" fieldPosition="0">
        <references count="1">
          <reference field="4294967294" count="1">
            <x v="2"/>
          </reference>
        </references>
      </pivotArea>
    </format>
    <format dxfId="1184">
      <pivotArea dataOnly="0" labelOnly="1" fieldPosition="0">
        <references count="1">
          <reference field="4294967294" count="1">
            <x v="3"/>
          </reference>
        </references>
      </pivotArea>
    </format>
    <format dxfId="1185">
      <pivotArea dataOnly="0" labelOnly="1" fieldPosition="0">
        <references count="1">
          <reference field="4294967294" count="1">
            <x v="4"/>
          </reference>
        </references>
      </pivotArea>
    </format>
    <format dxfId="1186">
      <pivotArea dataOnly="0" labelOnly="1" fieldPosition="0">
        <references count="1">
          <reference field="4294967294" count="1">
            <x v="5"/>
          </reference>
        </references>
      </pivotArea>
    </format>
    <format dxfId="1187">
      <pivotArea dataOnly="0" labelOnly="1" fieldPosition="0">
        <references count="1">
          <reference field="4294967294" count="1">
            <x v="6"/>
          </reference>
        </references>
      </pivotArea>
    </format>
    <format dxfId="118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18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9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191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92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93">
      <pivotArea dataOnly="0" labelOnly="1" fieldPosition="0">
        <references count="1">
          <reference field="4294967294" count="1">
            <x v="7"/>
          </reference>
        </references>
      </pivotArea>
    </format>
    <format dxfId="1194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95">
      <pivotArea field="0" type="button" dataOnly="0" labelOnly="1" outline="0" fieldPosition="0"/>
    </format>
    <format dxfId="1196">
      <pivotArea field="1" type="button" dataOnly="0" labelOnly="1" outline="0" fieldPosition="0"/>
    </format>
    <format dxfId="1197">
      <pivotArea field="3" type="button" dataOnly="0" labelOnly="1" outline="0" fieldPosition="0"/>
    </format>
    <format dxfId="1198">
      <pivotArea field="4" type="button" dataOnly="0" labelOnly="1" outline="0" fieldPosition="0"/>
    </format>
    <format dxfId="1199">
      <pivotArea field="6" type="button" dataOnly="0" labelOnly="1" outline="0" fieldPosition="0"/>
    </format>
    <format dxfId="1200">
      <pivotArea dataOnly="0" labelOnly="1" fieldPosition="0">
        <references count="1">
          <reference field="4294967294" count="1">
            <x v="0"/>
          </reference>
        </references>
      </pivotArea>
    </format>
    <format dxfId="1201">
      <pivotArea dataOnly="0" labelOnly="1" fieldPosition="0">
        <references count="1">
          <reference field="4294967294" count="1">
            <x v="1"/>
          </reference>
        </references>
      </pivotArea>
    </format>
    <format dxfId="1202">
      <pivotArea dataOnly="0" labelOnly="1" fieldPosition="0">
        <references count="1">
          <reference field="4294967294" count="1">
            <x v="2"/>
          </reference>
        </references>
      </pivotArea>
    </format>
    <format dxfId="1203">
      <pivotArea dataOnly="0" labelOnly="1" fieldPosition="0">
        <references count="1">
          <reference field="4294967294" count="1">
            <x v="3"/>
          </reference>
        </references>
      </pivotArea>
    </format>
    <format dxfId="1204">
      <pivotArea dataOnly="0" labelOnly="1" fieldPosition="0">
        <references count="1">
          <reference field="4294967294" count="1">
            <x v="4"/>
          </reference>
        </references>
      </pivotArea>
    </format>
    <format dxfId="1205">
      <pivotArea dataOnly="0" labelOnly="1" fieldPosition="0">
        <references count="1">
          <reference field="4294967294" count="1">
            <x v="5"/>
          </reference>
        </references>
      </pivotArea>
    </format>
    <format dxfId="1206">
      <pivotArea dataOnly="0" labelOnly="1" fieldPosition="0">
        <references count="1">
          <reference field="4294967294" count="1">
            <x v="6"/>
          </reference>
        </references>
      </pivotArea>
    </format>
    <format dxfId="1207">
      <pivotArea dataOnly="0" labelOnly="1" fieldPosition="0">
        <references count="1">
          <reference field="4294967294" count="1">
            <x v="7"/>
          </reference>
        </references>
      </pivotArea>
    </format>
    <format dxfId="1208">
      <pivotArea dataOnly="0" labelOnly="1" fieldPosition="0">
        <references count="1">
          <reference field="4294967294" count="1">
            <x v="8"/>
          </reference>
        </references>
      </pivotArea>
    </format>
    <format dxfId="1209">
      <pivotArea dataOnly="0" labelOnly="1" fieldPosition="0">
        <references count="1">
          <reference field="4294967294" count="1">
            <x v="9"/>
          </reference>
        </references>
      </pivotArea>
    </format>
    <format dxfId="1210">
      <pivotArea dataOnly="0" labelOnly="1" fieldPosition="0">
        <references count="1">
          <reference field="4294967294" count="1">
            <x v="10"/>
          </reference>
        </references>
      </pivotArea>
    </format>
    <format dxfId="1211">
      <pivotArea dataOnly="0" labelOnly="1" fieldPosition="0">
        <references count="1">
          <reference field="4294967294" count="1">
            <x v="11"/>
          </reference>
        </references>
      </pivotArea>
    </format>
    <format dxfId="1212">
      <pivotArea dataOnly="0" labelOnly="1" fieldPosition="0">
        <references count="1">
          <reference field="4294967294" count="1">
            <x v="12"/>
          </reference>
        </references>
      </pivotArea>
    </format>
    <format dxfId="1213">
      <pivotArea dataOnly="0" labelOnly="1" fieldPosition="0">
        <references count="1">
          <reference field="4294967294" count="1">
            <x v="13"/>
          </reference>
        </references>
      </pivotArea>
    </format>
    <format dxfId="1214">
      <pivotArea dataOnly="0" labelOnly="1" fieldPosition="0">
        <references count="1">
          <reference field="4294967294" count="1">
            <x v="14"/>
          </reference>
        </references>
      </pivotArea>
    </format>
    <format dxfId="1215">
      <pivotArea dataOnly="0" labelOnly="1" fieldPosition="0">
        <references count="1">
          <reference field="4294967294" count="1">
            <x v="15"/>
          </reference>
        </references>
      </pivotArea>
    </format>
    <format dxfId="1216">
      <pivotArea dataOnly="0" labelOnly="1" fieldPosition="0">
        <references count="1">
          <reference field="4294967294" count="1">
            <x v="16"/>
          </reference>
        </references>
      </pivotArea>
    </format>
    <format dxfId="1217">
      <pivotArea dataOnly="0" labelOnly="1" fieldPosition="0">
        <references count="1">
          <reference field="4294967294" count="1">
            <x v="17"/>
          </reference>
        </references>
      </pivotArea>
    </format>
    <format dxfId="1218">
      <pivotArea dataOnly="0" labelOnly="1" fieldPosition="0">
        <references count="1">
          <reference field="4294967294" count="1">
            <x v="19"/>
          </reference>
        </references>
      </pivotArea>
    </format>
    <format dxfId="1219">
      <pivotArea dataOnly="0" labelOnly="1" fieldPosition="0">
        <references count="1">
          <reference field="4294967294" count="1">
            <x v="18"/>
          </reference>
        </references>
      </pivotArea>
    </format>
    <format dxfId="1220">
      <pivotArea dataOnly="0" labelOnly="1" fieldPosition="0">
        <references count="1">
          <reference field="4294967294" count="1">
            <x v="20"/>
          </reference>
        </references>
      </pivotArea>
    </format>
    <format dxfId="1221">
      <pivotArea dataOnly="0" labelOnly="1" fieldPosition="0">
        <references count="1">
          <reference field="4294967294" count="1">
            <x v="21"/>
          </reference>
        </references>
      </pivotArea>
    </format>
    <format dxfId="1222">
      <pivotArea dataOnly="0" labelOnly="1" fieldPosition="0">
        <references count="1">
          <reference field="4294967294" count="1">
            <x v="22"/>
          </reference>
        </references>
      </pivotArea>
    </format>
    <format dxfId="1223">
      <pivotArea dataOnly="0" labelOnly="1" fieldPosition="0">
        <references count="1">
          <reference field="4294967294" count="1">
            <x v="24"/>
          </reference>
        </references>
      </pivotArea>
    </format>
    <format dxfId="1224">
      <pivotArea dataOnly="0" labelOnly="1" fieldPosition="0">
        <references count="1">
          <reference field="4294967294" count="1">
            <x v="23"/>
          </reference>
        </references>
      </pivotArea>
    </format>
    <format dxfId="1225">
      <pivotArea dataOnly="0" labelOnly="1" fieldPosition="0">
        <references count="1">
          <reference field="4294967294" count="1">
            <x v="25"/>
          </reference>
        </references>
      </pivotArea>
    </format>
    <format dxfId="1226">
      <pivotArea dataOnly="0" labelOnly="1" fieldPosition="0">
        <references count="1">
          <reference field="4294967294" count="1">
            <x v="26"/>
          </reference>
        </references>
      </pivotArea>
    </format>
    <format dxfId="1227">
      <pivotArea dataOnly="0" labelOnly="1" fieldPosition="0">
        <references count="1">
          <reference field="4294967294" count="1">
            <x v="27"/>
          </reference>
        </references>
      </pivotArea>
    </format>
    <format dxfId="1228">
      <pivotArea dataOnly="0" labelOnly="1" fieldPosition="0">
        <references count="1">
          <reference field="4294967294" count="1">
            <x v="28"/>
          </reference>
        </references>
      </pivotArea>
    </format>
    <format dxfId="1229">
      <pivotArea dataOnly="0" labelOnly="1" fieldPosition="0">
        <references count="1">
          <reference field="4294967294" count="1">
            <x v="29"/>
          </reference>
        </references>
      </pivotArea>
    </format>
    <format dxfId="1230">
      <pivotArea dataOnly="0" labelOnly="1" fieldPosition="0">
        <references count="1">
          <reference field="4294967294" count="1">
            <x v="30"/>
          </reference>
        </references>
      </pivotArea>
    </format>
    <format dxfId="1231">
      <pivotArea dataOnly="0" labelOnly="1" fieldPosition="0">
        <references count="1">
          <reference field="4294967294" count="1">
            <x v="31"/>
          </reference>
        </references>
      </pivotArea>
    </format>
    <format dxfId="1232">
      <pivotArea dataOnly="0" labelOnly="1" fieldPosition="0">
        <references count="1">
          <reference field="4294967294" count="1">
            <x v="32"/>
          </reference>
        </references>
      </pivotArea>
    </format>
    <format dxfId="1233">
      <pivotArea dataOnly="0" labelOnly="1" fieldPosition="0">
        <references count="1">
          <reference field="4294967294" count="1">
            <x v="33"/>
          </reference>
        </references>
      </pivotArea>
    </format>
    <format dxfId="1234">
      <pivotArea dataOnly="0" labelOnly="1" fieldPosition="0">
        <references count="1">
          <reference field="4294967294" count="1">
            <x v="34"/>
          </reference>
        </references>
      </pivotArea>
    </format>
    <format dxfId="1235">
      <pivotArea dataOnly="0" labelOnly="1" fieldPosition="0">
        <references count="1">
          <reference field="4294967294" count="1">
            <x v="35"/>
          </reference>
        </references>
      </pivotArea>
    </format>
    <format dxfId="1236">
      <pivotArea dataOnly="0" labelOnly="1" fieldPosition="0">
        <references count="1">
          <reference field="4294967294" count="1">
            <x v="36"/>
          </reference>
        </references>
      </pivotArea>
    </format>
    <format dxfId="1237">
      <pivotArea field="0" type="button" dataOnly="0" labelOnly="1" outline="0" fieldPosition="0"/>
    </format>
    <format dxfId="1238">
      <pivotArea field="1" type="button" dataOnly="0" labelOnly="1" outline="0" fieldPosition="0"/>
    </format>
    <format dxfId="1239">
      <pivotArea field="3" type="button" dataOnly="0" labelOnly="1" outline="0" fieldPosition="0"/>
    </format>
    <format dxfId="1240">
      <pivotArea field="4" type="button" dataOnly="0" labelOnly="1" outline="0" fieldPosition="0"/>
    </format>
    <format dxfId="1241">
      <pivotArea field="6" type="button" dataOnly="0" labelOnly="1" outline="0" fieldPosition="0"/>
    </format>
    <format dxfId="1242">
      <pivotArea dataOnly="0" labelOnly="1" fieldPosition="0">
        <references count="1">
          <reference field="4294967294" count="1">
            <x v="0"/>
          </reference>
        </references>
      </pivotArea>
    </format>
    <format dxfId="1243">
      <pivotArea dataOnly="0" labelOnly="1" fieldPosition="0">
        <references count="1">
          <reference field="4294967294" count="1">
            <x v="1"/>
          </reference>
        </references>
      </pivotArea>
    </format>
    <format dxfId="1244">
      <pivotArea dataOnly="0" labelOnly="1" fieldPosition="0">
        <references count="1">
          <reference field="4294967294" count="1">
            <x v="2"/>
          </reference>
        </references>
      </pivotArea>
    </format>
    <format dxfId="1245">
      <pivotArea dataOnly="0" labelOnly="1" fieldPosition="0">
        <references count="1">
          <reference field="4294967294" count="1">
            <x v="3"/>
          </reference>
        </references>
      </pivotArea>
    </format>
    <format dxfId="1246">
      <pivotArea dataOnly="0" labelOnly="1" fieldPosition="0">
        <references count="1">
          <reference field="4294967294" count="1">
            <x v="4"/>
          </reference>
        </references>
      </pivotArea>
    </format>
    <format dxfId="1247">
      <pivotArea dataOnly="0" labelOnly="1" fieldPosition="0">
        <references count="1">
          <reference field="4294967294" count="1">
            <x v="5"/>
          </reference>
        </references>
      </pivotArea>
    </format>
    <format dxfId="1248">
      <pivotArea dataOnly="0" labelOnly="1" fieldPosition="0">
        <references count="1">
          <reference field="4294967294" count="1">
            <x v="6"/>
          </reference>
        </references>
      </pivotArea>
    </format>
    <format dxfId="1249">
      <pivotArea dataOnly="0" labelOnly="1" fieldPosition="0">
        <references count="1">
          <reference field="4294967294" count="1">
            <x v="7"/>
          </reference>
        </references>
      </pivotArea>
    </format>
    <format dxfId="1250">
      <pivotArea dataOnly="0" labelOnly="1" fieldPosition="0">
        <references count="1">
          <reference field="4294967294" count="1">
            <x v="8"/>
          </reference>
        </references>
      </pivotArea>
    </format>
    <format dxfId="1251">
      <pivotArea dataOnly="0" labelOnly="1" fieldPosition="0">
        <references count="1">
          <reference field="4294967294" count="1">
            <x v="9"/>
          </reference>
        </references>
      </pivotArea>
    </format>
    <format dxfId="1252">
      <pivotArea dataOnly="0" labelOnly="1" fieldPosition="0">
        <references count="1">
          <reference field="4294967294" count="1">
            <x v="10"/>
          </reference>
        </references>
      </pivotArea>
    </format>
    <format dxfId="1253">
      <pivotArea dataOnly="0" labelOnly="1" fieldPosition="0">
        <references count="1">
          <reference field="4294967294" count="1">
            <x v="11"/>
          </reference>
        </references>
      </pivotArea>
    </format>
    <format dxfId="1254">
      <pivotArea dataOnly="0" labelOnly="1" fieldPosition="0">
        <references count="1">
          <reference field="4294967294" count="1">
            <x v="12"/>
          </reference>
        </references>
      </pivotArea>
    </format>
    <format dxfId="1255">
      <pivotArea dataOnly="0" labelOnly="1" fieldPosition="0">
        <references count="1">
          <reference field="4294967294" count="1">
            <x v="13"/>
          </reference>
        </references>
      </pivotArea>
    </format>
    <format dxfId="1256">
      <pivotArea dataOnly="0" labelOnly="1" fieldPosition="0">
        <references count="1">
          <reference field="4294967294" count="1">
            <x v="14"/>
          </reference>
        </references>
      </pivotArea>
    </format>
    <format dxfId="1257">
      <pivotArea dataOnly="0" labelOnly="1" fieldPosition="0">
        <references count="1">
          <reference field="4294967294" count="1">
            <x v="15"/>
          </reference>
        </references>
      </pivotArea>
    </format>
    <format dxfId="1258">
      <pivotArea dataOnly="0" labelOnly="1" fieldPosition="0">
        <references count="1">
          <reference field="4294967294" count="1">
            <x v="16"/>
          </reference>
        </references>
      </pivotArea>
    </format>
    <format dxfId="1259">
      <pivotArea dataOnly="0" labelOnly="1" fieldPosition="0">
        <references count="1">
          <reference field="4294967294" count="1">
            <x v="17"/>
          </reference>
        </references>
      </pivotArea>
    </format>
    <format dxfId="1260">
      <pivotArea dataOnly="0" labelOnly="1" fieldPosition="0">
        <references count="1">
          <reference field="4294967294" count="1">
            <x v="19"/>
          </reference>
        </references>
      </pivotArea>
    </format>
    <format dxfId="1261">
      <pivotArea dataOnly="0" labelOnly="1" fieldPosition="0">
        <references count="1">
          <reference field="4294967294" count="1">
            <x v="18"/>
          </reference>
        </references>
      </pivotArea>
    </format>
    <format dxfId="1262">
      <pivotArea dataOnly="0" labelOnly="1" fieldPosition="0">
        <references count="1">
          <reference field="4294967294" count="1">
            <x v="20"/>
          </reference>
        </references>
      </pivotArea>
    </format>
    <format dxfId="1263">
      <pivotArea dataOnly="0" labelOnly="1" fieldPosition="0">
        <references count="1">
          <reference field="4294967294" count="1">
            <x v="21"/>
          </reference>
        </references>
      </pivotArea>
    </format>
    <format dxfId="1264">
      <pivotArea dataOnly="0" labelOnly="1" fieldPosition="0">
        <references count="1">
          <reference field="4294967294" count="1">
            <x v="22"/>
          </reference>
        </references>
      </pivotArea>
    </format>
    <format dxfId="1265">
      <pivotArea dataOnly="0" labelOnly="1" fieldPosition="0">
        <references count="1">
          <reference field="4294967294" count="1">
            <x v="24"/>
          </reference>
        </references>
      </pivotArea>
    </format>
    <format dxfId="1266">
      <pivotArea dataOnly="0" labelOnly="1" fieldPosition="0">
        <references count="1">
          <reference field="4294967294" count="1">
            <x v="23"/>
          </reference>
        </references>
      </pivotArea>
    </format>
    <format dxfId="1267">
      <pivotArea dataOnly="0" labelOnly="1" fieldPosition="0">
        <references count="1">
          <reference field="4294967294" count="1">
            <x v="25"/>
          </reference>
        </references>
      </pivotArea>
    </format>
    <format dxfId="1268">
      <pivotArea dataOnly="0" labelOnly="1" fieldPosition="0">
        <references count="1">
          <reference field="4294967294" count="1">
            <x v="26"/>
          </reference>
        </references>
      </pivotArea>
    </format>
    <format dxfId="1269">
      <pivotArea dataOnly="0" labelOnly="1" fieldPosition="0">
        <references count="1">
          <reference field="4294967294" count="1">
            <x v="27"/>
          </reference>
        </references>
      </pivotArea>
    </format>
    <format dxfId="1270">
      <pivotArea dataOnly="0" labelOnly="1" fieldPosition="0">
        <references count="1">
          <reference field="4294967294" count="1">
            <x v="28"/>
          </reference>
        </references>
      </pivotArea>
    </format>
    <format dxfId="1271">
      <pivotArea dataOnly="0" labelOnly="1" fieldPosition="0">
        <references count="1">
          <reference field="4294967294" count="1">
            <x v="29"/>
          </reference>
        </references>
      </pivotArea>
    </format>
    <format dxfId="1272">
      <pivotArea dataOnly="0" labelOnly="1" fieldPosition="0">
        <references count="1">
          <reference field="4294967294" count="1">
            <x v="30"/>
          </reference>
        </references>
      </pivotArea>
    </format>
    <format dxfId="1273">
      <pivotArea dataOnly="0" labelOnly="1" fieldPosition="0">
        <references count="1">
          <reference field="4294967294" count="1">
            <x v="31"/>
          </reference>
        </references>
      </pivotArea>
    </format>
    <format dxfId="1274">
      <pivotArea dataOnly="0" labelOnly="1" fieldPosition="0">
        <references count="1">
          <reference field="4294967294" count="1">
            <x v="32"/>
          </reference>
        </references>
      </pivotArea>
    </format>
    <format dxfId="1275">
      <pivotArea dataOnly="0" labelOnly="1" fieldPosition="0">
        <references count="1">
          <reference field="4294967294" count="1">
            <x v="33"/>
          </reference>
        </references>
      </pivotArea>
    </format>
    <format dxfId="1276">
      <pivotArea dataOnly="0" labelOnly="1" fieldPosition="0">
        <references count="1">
          <reference field="4294967294" count="1">
            <x v="34"/>
          </reference>
        </references>
      </pivotArea>
    </format>
    <format dxfId="1277">
      <pivotArea dataOnly="0" labelOnly="1" fieldPosition="0">
        <references count="1">
          <reference field="4294967294" count="1">
            <x v="35"/>
          </reference>
        </references>
      </pivotArea>
    </format>
    <format dxfId="1278">
      <pivotArea dataOnly="0" labelOnly="1" fieldPosition="0">
        <references count="1">
          <reference field="4294967294" count="1">
            <x v="36"/>
          </reference>
        </references>
      </pivotArea>
    </format>
    <format dxfId="1279">
      <pivotArea dataOnly="0" labelOnly="1" fieldPosition="0">
        <references count="1">
          <reference field="4294967294" count="1">
            <x v="8"/>
          </reference>
        </references>
      </pivotArea>
    </format>
    <format dxfId="1280">
      <pivotArea dataOnly="0" labelOnly="1" fieldPosition="0">
        <references count="1">
          <reference field="4294967294" count="1">
            <x v="9"/>
          </reference>
        </references>
      </pivotArea>
    </format>
    <format dxfId="1281">
      <pivotArea dataOnly="0" labelOnly="1" fieldPosition="0">
        <references count="1">
          <reference field="4294967294" count="1">
            <x v="10"/>
          </reference>
        </references>
      </pivotArea>
    </format>
    <format dxfId="1282">
      <pivotArea dataOnly="0" labelOnly="1" fieldPosition="0">
        <references count="1">
          <reference field="4294967294" count="1">
            <x v="11"/>
          </reference>
        </references>
      </pivotArea>
    </format>
    <format dxfId="1283">
      <pivotArea dataOnly="0" labelOnly="1" fieldPosition="0">
        <references count="1">
          <reference field="4294967294" count="1">
            <x v="12"/>
          </reference>
        </references>
      </pivotArea>
    </format>
    <format dxfId="1284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285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286">
      <pivotArea collapsedLevelsAreSubtotals="1" fieldPosition="0">
        <references count="1">
          <reference field="4294967294" count="1" selected="0">
            <x v="10"/>
          </reference>
        </references>
      </pivotArea>
    </format>
    <format dxfId="1287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1288">
      <pivotArea collapsedLevelsAreSubtotals="1" fieldPosition="0">
        <references count="1">
          <reference field="4294967294" count="1" selected="0">
            <x v="12"/>
          </reference>
        </references>
      </pivotArea>
    </format>
    <format dxfId="1289">
      <pivotArea dataOnly="0" labelOnly="1" fieldPosition="0">
        <references count="1">
          <reference field="4294967294" count="1">
            <x v="13"/>
          </reference>
        </references>
      </pivotArea>
    </format>
    <format dxfId="1290">
      <pivotArea collapsedLevelsAreSubtotals="1" fieldPosition="0">
        <references count="1">
          <reference field="4294967294" count="1" selected="0">
            <x v="13"/>
          </reference>
        </references>
      </pivotArea>
    </format>
    <format dxfId="1291">
      <pivotArea dataOnly="0" labelOnly="1" fieldPosition="0">
        <references count="1">
          <reference field="4294967294" count="1">
            <x v="14"/>
          </reference>
        </references>
      </pivotArea>
    </format>
    <format dxfId="1292">
      <pivotArea collapsedLevelsAreSubtotals="1" fieldPosition="0">
        <references count="1">
          <reference field="4294967294" count="1" selected="0">
            <x v="14"/>
          </reference>
        </references>
      </pivotArea>
    </format>
    <format dxfId="1293">
      <pivotArea dataOnly="0" labelOnly="1" fieldPosition="0">
        <references count="1">
          <reference field="4294967294" count="1">
            <x v="15"/>
          </reference>
        </references>
      </pivotArea>
    </format>
    <format dxfId="1294">
      <pivotArea collapsedLevelsAreSubtotals="1" fieldPosition="0">
        <references count="1">
          <reference field="4294967294" count="1" selected="0">
            <x v="15"/>
          </reference>
        </references>
      </pivotArea>
    </format>
    <format dxfId="1295">
      <pivotArea dataOnly="0" labelOnly="1" fieldPosition="0">
        <references count="1">
          <reference field="4294967294" count="1">
            <x v="16"/>
          </reference>
        </references>
      </pivotArea>
    </format>
    <format dxfId="1296">
      <pivotArea dataOnly="0" labelOnly="1" fieldPosition="0">
        <references count="1">
          <reference field="4294967294" count="1">
            <x v="17"/>
          </reference>
        </references>
      </pivotArea>
    </format>
    <format dxfId="1297">
      <pivotArea dataOnly="0" labelOnly="1" fieldPosition="0">
        <references count="1">
          <reference field="4294967294" count="1">
            <x v="19"/>
          </reference>
        </references>
      </pivotArea>
    </format>
    <format dxfId="1298">
      <pivotArea collapsedLevelsAreSubtotals="1" fieldPosition="0">
        <references count="1">
          <reference field="4294967294" count="1" selected="0">
            <x v="16"/>
          </reference>
        </references>
      </pivotArea>
    </format>
    <format dxfId="1299">
      <pivotArea collapsedLevelsAreSubtotals="1" fieldPosition="0">
        <references count="1">
          <reference field="4294967294" count="1" selected="0">
            <x v="17"/>
          </reference>
        </references>
      </pivotArea>
    </format>
    <format dxfId="1300">
      <pivotArea collapsedLevelsAreSubtotals="1" fieldPosition="0">
        <references count="1">
          <reference field="4294967294" count="1" selected="0">
            <x v="19"/>
          </reference>
        </references>
      </pivotArea>
    </format>
    <format dxfId="1301">
      <pivotArea dataOnly="0" labelOnly="1" fieldPosition="0">
        <references count="1">
          <reference field="4294967294" count="1">
            <x v="21"/>
          </reference>
        </references>
      </pivotArea>
    </format>
    <format dxfId="1302">
      <pivotArea dataOnly="0" labelOnly="1" fieldPosition="0">
        <references count="1">
          <reference field="4294967294" count="1">
            <x v="22"/>
          </reference>
        </references>
      </pivotArea>
    </format>
    <format dxfId="1303">
      <pivotArea dataOnly="0" labelOnly="1" fieldPosition="0">
        <references count="1">
          <reference field="4294967294" count="1">
            <x v="24"/>
          </reference>
        </references>
      </pivotArea>
    </format>
    <format dxfId="1304">
      <pivotArea collapsedLevelsAreSubtotals="1" fieldPosition="0">
        <references count="1">
          <reference field="4294967294" count="1" selected="0">
            <x v="21"/>
          </reference>
        </references>
      </pivotArea>
    </format>
    <format dxfId="1305">
      <pivotArea collapsedLevelsAreSubtotals="1" fieldPosition="0">
        <references count="1">
          <reference field="4294967294" count="1" selected="0">
            <x v="22"/>
          </reference>
        </references>
      </pivotArea>
    </format>
    <format dxfId="1306">
      <pivotArea collapsedLevelsAreSubtotals="1" fieldPosition="0">
        <references count="1">
          <reference field="4294967294" count="1" selected="0">
            <x v="24"/>
          </reference>
        </references>
      </pivotArea>
    </format>
    <format dxfId="1307">
      <pivotArea dataOnly="0" labelOnly="1" fieldPosition="0">
        <references count="1">
          <reference field="4294967294" count="1">
            <x v="26"/>
          </reference>
        </references>
      </pivotArea>
    </format>
    <format dxfId="1308">
      <pivotArea collapsedLevelsAreSubtotals="1" fieldPosition="0">
        <references count="1">
          <reference field="4294967294" count="1" selected="0">
            <x v="26"/>
          </reference>
        </references>
      </pivotArea>
    </format>
    <format dxfId="1309">
      <pivotArea dataOnly="0" labelOnly="1" fieldPosition="0">
        <references count="1">
          <reference field="4294967294" count="1">
            <x v="26"/>
          </reference>
        </references>
      </pivotArea>
    </format>
    <format dxfId="1310">
      <pivotArea collapsedLevelsAreSubtotals="1" fieldPosition="0">
        <references count="1">
          <reference field="4294967294" count="1" selected="0">
            <x v="26"/>
          </reference>
        </references>
      </pivotArea>
    </format>
    <format dxfId="1311">
      <pivotArea dataOnly="0" labelOnly="1" fieldPosition="0">
        <references count="1">
          <reference field="4294967294" count="1">
            <x v="28"/>
          </reference>
        </references>
      </pivotArea>
    </format>
    <format dxfId="1312">
      <pivotArea dataOnly="0" labelOnly="1" fieldPosition="0">
        <references count="1">
          <reference field="4294967294" count="1">
            <x v="29"/>
          </reference>
        </references>
      </pivotArea>
    </format>
    <format dxfId="1313">
      <pivotArea collapsedLevelsAreSubtotals="1" fieldPosition="0">
        <references count="1">
          <reference field="4294967294" count="1" selected="0">
            <x v="28"/>
          </reference>
        </references>
      </pivotArea>
    </format>
    <format dxfId="1314">
      <pivotArea collapsedLevelsAreSubtotals="1" fieldPosition="0">
        <references count="1">
          <reference field="4294967294" count="1" selected="0">
            <x v="29"/>
          </reference>
        </references>
      </pivotArea>
    </format>
    <format dxfId="1315">
      <pivotArea dataOnly="0" labelOnly="1" fieldPosition="0">
        <references count="1">
          <reference field="4294967294" count="1">
            <x v="31"/>
          </reference>
        </references>
      </pivotArea>
    </format>
    <format dxfId="1316">
      <pivotArea dataOnly="0" labelOnly="1" fieldPosition="0">
        <references count="1">
          <reference field="4294967294" count="1">
            <x v="32"/>
          </reference>
        </references>
      </pivotArea>
    </format>
    <format dxfId="1317">
      <pivotArea dataOnly="0" labelOnly="1" fieldPosition="0">
        <references count="1">
          <reference field="4294967294" count="1">
            <x v="33"/>
          </reference>
        </references>
      </pivotArea>
    </format>
    <format dxfId="1318">
      <pivotArea dataOnly="0" labelOnly="1" fieldPosition="0">
        <references count="1">
          <reference field="4294967294" count="1">
            <x v="34"/>
          </reference>
        </references>
      </pivotArea>
    </format>
    <format dxfId="1319">
      <pivotArea dataOnly="0" labelOnly="1" fieldPosition="0">
        <references count="1">
          <reference field="4294967294" count="1">
            <x v="35"/>
          </reference>
        </references>
      </pivotArea>
    </format>
    <format dxfId="1320">
      <pivotArea dataOnly="0" labelOnly="1" fieldPosition="0">
        <references count="1">
          <reference field="4294967294" count="1">
            <x v="36"/>
          </reference>
        </references>
      </pivotArea>
    </format>
    <format dxfId="1321">
      <pivotArea collapsedLevelsAreSubtotals="1" fieldPosition="0">
        <references count="1">
          <reference field="4294967294" count="1" selected="0">
            <x v="31"/>
          </reference>
        </references>
      </pivotArea>
    </format>
    <format dxfId="1322">
      <pivotArea collapsedLevelsAreSubtotals="1" fieldPosition="0">
        <references count="1">
          <reference field="4294967294" count="1" selected="0">
            <x v="32"/>
          </reference>
        </references>
      </pivotArea>
    </format>
    <format dxfId="1323">
      <pivotArea collapsedLevelsAreSubtotals="1" fieldPosition="0">
        <references count="1">
          <reference field="4294967294" count="1" selected="0">
            <x v="33"/>
          </reference>
        </references>
      </pivotArea>
    </format>
    <format dxfId="1324">
      <pivotArea collapsedLevelsAreSubtotals="1" fieldPosition="0">
        <references count="1">
          <reference field="4294967294" count="1" selected="0">
            <x v="34"/>
          </reference>
        </references>
      </pivotArea>
    </format>
    <format dxfId="1325">
      <pivotArea collapsedLevelsAreSubtotals="1" fieldPosition="0">
        <references count="1">
          <reference field="4294967294" count="1" selected="0">
            <x v="35"/>
          </reference>
        </references>
      </pivotArea>
    </format>
    <format dxfId="1326">
      <pivotArea collapsedLevelsAreSubtotals="1" fieldPosition="0">
        <references count="1">
          <reference field="4294967294" count="1" selected="0">
            <x v="36"/>
          </reference>
        </references>
      </pivotArea>
    </format>
    <format dxfId="1327">
      <pivotArea dataOnly="0" labelOnly="1" fieldPosition="0">
        <references count="1">
          <reference field="4294967294" count="1">
            <x v="2"/>
          </reference>
        </references>
      </pivotArea>
    </format>
    <format dxfId="1328">
      <pivotArea dataOnly="0" labelOnly="1" fieldPosition="0">
        <references count="1">
          <reference field="4294967294" count="1">
            <x v="3"/>
          </reference>
        </references>
      </pivotArea>
    </format>
    <format dxfId="1329">
      <pivotArea dataOnly="0" labelOnly="1" fieldPosition="0">
        <references count="1">
          <reference field="4294967294" count="1">
            <x v="4"/>
          </reference>
        </references>
      </pivotArea>
    </format>
    <format dxfId="1330">
      <pivotArea dataOnly="0" labelOnly="1" fieldPosition="0">
        <references count="1">
          <reference field="4294967294" count="1">
            <x v="5"/>
          </reference>
        </references>
      </pivotArea>
    </format>
    <format dxfId="1331">
      <pivotArea dataOnly="0" labelOnly="1" fieldPosition="0">
        <references count="1">
          <reference field="4294967294" count="1">
            <x v="6"/>
          </reference>
        </references>
      </pivotArea>
    </format>
    <format dxfId="133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333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33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33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36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337">
      <pivotArea dataOnly="0" labelOnly="1" fieldPosition="0">
        <references count="1">
          <reference field="4294967294" count="1">
            <x v="8"/>
          </reference>
        </references>
      </pivotArea>
    </format>
    <format dxfId="1338">
      <pivotArea dataOnly="0" labelOnly="1" fieldPosition="0">
        <references count="1">
          <reference field="4294967294" count="1">
            <x v="9"/>
          </reference>
        </references>
      </pivotArea>
    </format>
    <format dxfId="1339">
      <pivotArea dataOnly="0" labelOnly="1" fieldPosition="0">
        <references count="1">
          <reference field="4294967294" count="1">
            <x v="10"/>
          </reference>
        </references>
      </pivotArea>
    </format>
    <format dxfId="1340">
      <pivotArea dataOnly="0" labelOnly="1" fieldPosition="0">
        <references count="1">
          <reference field="4294967294" count="1">
            <x v="11"/>
          </reference>
        </references>
      </pivotArea>
    </format>
    <format dxfId="1341">
      <pivotArea dataOnly="0" labelOnly="1" fieldPosition="0">
        <references count="1">
          <reference field="4294967294" count="1">
            <x v="12"/>
          </reference>
        </references>
      </pivotArea>
    </format>
    <format dxfId="1342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343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344">
      <pivotArea collapsedLevelsAreSubtotals="1" fieldPosition="0">
        <references count="1">
          <reference field="4294967294" count="1" selected="0">
            <x v="10"/>
          </reference>
        </references>
      </pivotArea>
    </format>
    <format dxfId="1345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1346">
      <pivotArea collapsedLevelsAreSubtotals="1" fieldPosition="0">
        <references count="1">
          <reference field="4294967294" count="1" selected="0">
            <x v="12"/>
          </reference>
        </references>
      </pivotArea>
    </format>
    <format dxfId="1347">
      <pivotArea dataOnly="0" labelOnly="1" fieldPosition="0">
        <references count="1">
          <reference field="0" count="1" defaultSubtotal="1">
            <x v="0"/>
          </reference>
        </references>
      </pivotArea>
    </format>
    <format dxfId="1348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1349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350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1351">
      <pivotArea dataOnly="0" labelOnly="1" fieldPosition="0">
        <references count="1">
          <reference field="0" count="1" defaultSubtotal="1">
            <x v="0"/>
          </reference>
        </references>
      </pivotArea>
    </format>
    <format dxfId="1352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353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354">
      <pivotArea dataOnly="0" labelOnly="1" fieldPosition="0">
        <references count="1">
          <reference field="0" count="1" defaultSubtotal="1">
            <x v="3"/>
          </reference>
        </references>
      </pivotArea>
    </format>
    <format dxfId="1355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1356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1357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1358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1359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1360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1361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1362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1363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1364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1365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136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1367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1368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1369">
      <pivotArea field="2" type="button" dataOnly="0" labelOnly="1" outline="0" fieldPosition="0"/>
    </format>
    <format dxfId="1370">
      <pivotArea dataOnly="0" labelOnly="1" fieldPosition="0">
        <references count="3">
          <reference field="2" count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371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372">
      <pivotArea dataOnly="0" labelOnly="1" fieldPosition="0">
        <references count="3">
          <reference field="2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373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374">
      <pivotArea dataOnly="0" labelOnly="1" fieldPosition="0">
        <references count="3">
          <reference field="2" count="1">
            <x v="0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375">
      <pivotArea dataOnly="0" labelOnly="1" fieldPosition="0">
        <references count="3">
          <reference field="2" count="1" defaultSubtotal="1">
            <x v="0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376">
      <pivotArea dataOnly="0" labelOnly="1" fieldPosition="0">
        <references count="3">
          <reference field="2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377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378">
      <pivotArea dataOnly="0" labelOnly="1" fieldPosition="0">
        <references count="3">
          <reference field="2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379">
      <pivotArea dataOnly="0" labelOnly="1" fieldPosition="0">
        <references count="3">
          <reference field="2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380">
      <pivotArea dataOnly="0" labelOnly="1" fieldPosition="0">
        <references count="3">
          <reference field="2" count="1">
            <x v="1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381">
      <pivotArea dataOnly="0" labelOnly="1" fieldPosition="0">
        <references count="3">
          <reference field="2" count="1" defaultSubtotal="1">
            <x v="1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382">
      <pivotArea dataOnly="0" labelOnly="1" fieldPosition="0">
        <references count="3">
          <reference field="2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383">
      <pivotArea dataOnly="0" labelOnly="1" fieldPosition="0">
        <references count="3">
          <reference field="2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384">
      <pivotArea dataOnly="0" labelOnly="1" fieldPosition="0">
        <references count="3">
          <reference field="2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385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386">
      <pivotArea dataOnly="0" labelOnly="1" fieldPosition="0">
        <references count="3">
          <reference field="2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387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388">
      <pivotArea dataOnly="0" labelOnly="1" fieldPosition="0">
        <references count="3">
          <reference field="2" count="1">
            <x v="1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389">
      <pivotArea dataOnly="0" labelOnly="1" fieldPosition="0">
        <references count="3">
          <reference field="2" count="1" defaultSubtotal="1">
            <x v="1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390">
      <pivotArea dataOnly="0" labelOnly="1" fieldPosition="0">
        <references count="3">
          <reference field="2" count="1">
            <x v="0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391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392">
      <pivotArea dataOnly="0" labelOnly="1" fieldPosition="0">
        <references count="3">
          <reference field="2" count="1">
            <x v="1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393">
      <pivotArea dataOnly="0" labelOnly="1" fieldPosition="0">
        <references count="3">
          <reference field="2" count="1" defaultSubtotal="1">
            <x v="1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394">
      <pivotArea dataOnly="0" labelOnly="1" grandRow="1" offset="C1:C1" fieldPosition="0"/>
    </format>
    <format dxfId="1395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1396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1397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1398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1399">
      <pivotArea dataOnly="0" labelOnly="1" offset="IV7:IV7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1400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01">
      <pivotArea dataOnly="0" labelOnly="1" offset="IV7:IV7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1402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03">
      <pivotArea dataOnly="0" labelOnly="1" offset="IV4:IV4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1404">
      <pivotArea dataOnly="0" labelOnly="1" offset="IV4:IV4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1405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140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1407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08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09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0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1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2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3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4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5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6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7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8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19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20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21">
      <pivotArea dataOnly="0" labelOnly="1" fieldPosition="0">
        <references count="3">
          <reference field="2" count="1" defaultSubtotal="1">
            <x v="1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22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23">
      <pivotArea dataOnly="0" labelOnly="1" fieldPosition="0">
        <references count="3">
          <reference field="2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24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25">
      <pivotArea dataOnly="0" labelOnly="1" fieldPosition="0">
        <references count="3">
          <reference field="2" count="1" defaultSubtotal="1">
            <x v="1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426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427">
      <pivotArea dataOnly="0" labelOnly="1" fieldPosition="0">
        <references count="3">
          <reference field="2" count="1" defaultSubtotal="1">
            <x v="1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28">
      <pivotArea collapsedLevelsAreSubtotals="1" fieldPosition="0">
        <references count="3">
          <reference field="2" count="1" selected="0" defaultSubtotal="1">
            <x v="1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29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0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1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2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3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4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5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6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7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8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39">
      <pivotArea dataOnly="0" labelOnly="1" fieldPosition="0">
        <references count="3">
          <reference field="2" count="1" defaultSubtotal="1">
            <x v="0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440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441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42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43">
      <pivotArea dataOnly="0" labelOnly="1" fieldPosition="0">
        <references count="3">
          <reference field="2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44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45">
      <pivotArea dataOnly="0" labelOnly="1" fieldPosition="0">
        <references count="3">
          <reference field="2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46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47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448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449">
      <pivotArea dataOnly="0" labelOnly="1" fieldPosition="0">
        <references count="3">
          <reference field="2" count="1" defaultSubtotal="1">
            <x v="0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50">
      <pivotArea collapsedLevelsAreSubtotals="1" fieldPosition="0">
        <references count="3">
          <reference field="2" count="1" selected="0" defaultSubtotal="1">
            <x v="0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5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52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5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54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45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5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5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5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5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60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61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6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463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64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6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6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67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6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46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7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7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7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7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7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7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7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47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7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7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80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8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82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48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84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8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8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48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8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89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490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491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92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49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494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9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49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49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9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49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0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0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0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0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0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50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0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07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08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09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10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11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12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13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14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515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16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1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18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1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20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2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22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2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524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25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26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27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28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29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30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31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32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533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34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3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36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3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38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3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40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4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542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43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44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45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46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47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48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49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50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551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52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5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54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5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56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5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58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5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560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6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62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6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64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6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6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6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6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6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70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71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7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573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74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7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7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77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7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7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8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8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8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8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8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8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8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58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8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58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590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9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592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59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94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59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9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59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9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599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00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601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02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0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604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0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0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60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0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0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1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1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1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1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1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61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1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1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618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1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20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62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2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2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24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2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2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27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2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629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30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3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632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3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3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63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3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3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3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3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4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41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4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64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4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4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646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47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48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64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50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5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5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5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54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55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5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657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58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5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1660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61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166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166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6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166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6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166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6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6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167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167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7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1673">
      <pivotArea field="0" type="button" dataOnly="0" labelOnly="1" outline="0" fieldPosition="0"/>
    </format>
    <format dxfId="1674">
      <pivotArea field="1" type="button" dataOnly="0" labelOnly="1" outline="0" fieldPosition="0"/>
    </format>
    <format dxfId="1675">
      <pivotArea field="3" type="button" dataOnly="0" labelOnly="1" outline="0" fieldPosition="0"/>
    </format>
    <format dxfId="1676">
      <pivotArea field="4" type="button" dataOnly="0" labelOnly="1" outline="0" fieldPosition="0"/>
    </format>
    <format dxfId="1677">
      <pivotArea field="2" type="button" dataOnly="0" labelOnly="1" outline="0" fieldPosition="0"/>
    </format>
    <format dxfId="1678">
      <pivotArea field="6" type="button" dataOnly="0" labelOnly="1" outline="0" fieldPosition="0"/>
    </format>
    <format dxfId="1679">
      <pivotArea dataOnly="0" labelOnly="1" fieldPosition="0">
        <references count="1">
          <reference field="4294967294" count="1">
            <x v="0"/>
          </reference>
        </references>
      </pivotArea>
    </format>
    <format dxfId="1680">
      <pivotArea dataOnly="0" labelOnly="1" fieldPosition="0">
        <references count="1">
          <reference field="4294967294" count="1">
            <x v="1"/>
          </reference>
        </references>
      </pivotArea>
    </format>
    <format dxfId="1681">
      <pivotArea dataOnly="0" labelOnly="1" fieldPosition="0">
        <references count="1">
          <reference field="4294967294" count="1">
            <x v="2"/>
          </reference>
        </references>
      </pivotArea>
    </format>
    <format dxfId="1682">
      <pivotArea dataOnly="0" labelOnly="1" fieldPosition="0">
        <references count="1">
          <reference field="4294967294" count="1">
            <x v="3"/>
          </reference>
        </references>
      </pivotArea>
    </format>
    <format dxfId="1683">
      <pivotArea dataOnly="0" labelOnly="1" fieldPosition="0">
        <references count="1">
          <reference field="4294967294" count="1">
            <x v="4"/>
          </reference>
        </references>
      </pivotArea>
    </format>
    <format dxfId="1684">
      <pivotArea dataOnly="0" labelOnly="1" fieldPosition="0">
        <references count="1">
          <reference field="4294967294" count="1">
            <x v="5"/>
          </reference>
        </references>
      </pivotArea>
    </format>
    <format dxfId="1685">
      <pivotArea dataOnly="0" labelOnly="1" fieldPosition="0">
        <references count="1">
          <reference field="4294967294" count="1">
            <x v="6"/>
          </reference>
        </references>
      </pivotArea>
    </format>
    <format dxfId="1686">
      <pivotArea dataOnly="0" labelOnly="1" fieldPosition="0">
        <references count="1">
          <reference field="4294967294" count="1">
            <x v="7"/>
          </reference>
        </references>
      </pivotArea>
    </format>
    <format dxfId="1687">
      <pivotArea dataOnly="0" labelOnly="1" fieldPosition="0">
        <references count="1">
          <reference field="4294967294" count="1">
            <x v="8"/>
          </reference>
        </references>
      </pivotArea>
    </format>
    <format dxfId="1688">
      <pivotArea dataOnly="0" labelOnly="1" fieldPosition="0">
        <references count="1">
          <reference field="4294967294" count="1">
            <x v="9"/>
          </reference>
        </references>
      </pivotArea>
    </format>
    <format dxfId="1689">
      <pivotArea dataOnly="0" labelOnly="1" fieldPosition="0">
        <references count="1">
          <reference field="4294967294" count="1">
            <x v="10"/>
          </reference>
        </references>
      </pivotArea>
    </format>
    <format dxfId="1690">
      <pivotArea dataOnly="0" labelOnly="1" fieldPosition="0">
        <references count="1">
          <reference field="4294967294" count="1">
            <x v="11"/>
          </reference>
        </references>
      </pivotArea>
    </format>
    <format dxfId="1691">
      <pivotArea dataOnly="0" labelOnly="1" fieldPosition="0">
        <references count="1">
          <reference field="4294967294" count="1">
            <x v="12"/>
          </reference>
        </references>
      </pivotArea>
    </format>
    <format dxfId="1692">
      <pivotArea dataOnly="0" labelOnly="1" fieldPosition="0">
        <references count="1">
          <reference field="4294967294" count="1">
            <x v="13"/>
          </reference>
        </references>
      </pivotArea>
    </format>
    <format dxfId="1693">
      <pivotArea dataOnly="0" labelOnly="1" fieldPosition="0">
        <references count="1">
          <reference field="4294967294" count="1">
            <x v="14"/>
          </reference>
        </references>
      </pivotArea>
    </format>
    <format dxfId="1694">
      <pivotArea dataOnly="0" labelOnly="1" fieldPosition="0">
        <references count="1">
          <reference field="4294967294" count="1">
            <x v="15"/>
          </reference>
        </references>
      </pivotArea>
    </format>
    <format dxfId="1695">
      <pivotArea dataOnly="0" labelOnly="1" fieldPosition="0">
        <references count="1">
          <reference field="4294967294" count="1">
            <x v="16"/>
          </reference>
        </references>
      </pivotArea>
    </format>
    <format dxfId="1696">
      <pivotArea dataOnly="0" labelOnly="1" fieldPosition="0">
        <references count="1">
          <reference field="4294967294" count="1">
            <x v="17"/>
          </reference>
        </references>
      </pivotArea>
    </format>
    <format dxfId="1697">
      <pivotArea dataOnly="0" labelOnly="1" fieldPosition="0">
        <references count="1">
          <reference field="4294967294" count="1">
            <x v="18"/>
          </reference>
        </references>
      </pivotArea>
    </format>
    <format dxfId="1698">
      <pivotArea dataOnly="0" labelOnly="1" fieldPosition="0">
        <references count="1">
          <reference field="4294967294" count="1">
            <x v="19"/>
          </reference>
        </references>
      </pivotArea>
    </format>
    <format dxfId="1699">
      <pivotArea dataOnly="0" labelOnly="1" fieldPosition="0">
        <references count="1">
          <reference field="4294967294" count="1">
            <x v="20"/>
          </reference>
        </references>
      </pivotArea>
    </format>
    <format dxfId="1700">
      <pivotArea dataOnly="0" labelOnly="1" fieldPosition="0">
        <references count="1">
          <reference field="4294967294" count="1">
            <x v="21"/>
          </reference>
        </references>
      </pivotArea>
    </format>
    <format dxfId="1701">
      <pivotArea dataOnly="0" labelOnly="1" fieldPosition="0">
        <references count="1">
          <reference field="4294967294" count="1">
            <x v="22"/>
          </reference>
        </references>
      </pivotArea>
    </format>
    <format dxfId="1702">
      <pivotArea dataOnly="0" labelOnly="1" fieldPosition="0">
        <references count="1">
          <reference field="4294967294" count="1">
            <x v="23"/>
          </reference>
        </references>
      </pivotArea>
    </format>
    <format dxfId="1703">
      <pivotArea dataOnly="0" labelOnly="1" fieldPosition="0">
        <references count="1">
          <reference field="4294967294" count="1">
            <x v="24"/>
          </reference>
        </references>
      </pivotArea>
    </format>
    <format dxfId="1704">
      <pivotArea dataOnly="0" labelOnly="1" fieldPosition="0">
        <references count="1">
          <reference field="4294967294" count="1">
            <x v="25"/>
          </reference>
        </references>
      </pivotArea>
    </format>
    <format dxfId="1705">
      <pivotArea dataOnly="0" labelOnly="1" fieldPosition="0">
        <references count="1">
          <reference field="4294967294" count="1">
            <x v="26"/>
          </reference>
        </references>
      </pivotArea>
    </format>
    <format dxfId="1706">
      <pivotArea dataOnly="0" labelOnly="1" fieldPosition="0">
        <references count="1">
          <reference field="4294967294" count="1">
            <x v="27"/>
          </reference>
        </references>
      </pivotArea>
    </format>
    <format dxfId="1707">
      <pivotArea dataOnly="0" labelOnly="1" fieldPosition="0">
        <references count="1">
          <reference field="4294967294" count="1">
            <x v="28"/>
          </reference>
        </references>
      </pivotArea>
    </format>
    <format dxfId="1708">
      <pivotArea dataOnly="0" labelOnly="1" fieldPosition="0">
        <references count="1">
          <reference field="4294967294" count="1">
            <x v="29"/>
          </reference>
        </references>
      </pivotArea>
    </format>
    <format dxfId="1709">
      <pivotArea dataOnly="0" labelOnly="1" fieldPosition="0">
        <references count="1">
          <reference field="4294967294" count="1">
            <x v="30"/>
          </reference>
        </references>
      </pivotArea>
    </format>
    <format dxfId="1710">
      <pivotArea dataOnly="0" labelOnly="1" fieldPosition="0">
        <references count="1">
          <reference field="4294967294" count="1">
            <x v="31"/>
          </reference>
        </references>
      </pivotArea>
    </format>
    <format dxfId="1711">
      <pivotArea dataOnly="0" labelOnly="1" fieldPosition="0">
        <references count="1">
          <reference field="4294967294" count="1">
            <x v="32"/>
          </reference>
        </references>
      </pivotArea>
    </format>
    <format dxfId="1712">
      <pivotArea dataOnly="0" labelOnly="1" fieldPosition="0">
        <references count="1">
          <reference field="4294967294" count="1">
            <x v="33"/>
          </reference>
        </references>
      </pivotArea>
    </format>
    <format dxfId="1713">
      <pivotArea dataOnly="0" labelOnly="1" fieldPosition="0">
        <references count="1">
          <reference field="4294967294" count="1">
            <x v="34"/>
          </reference>
        </references>
      </pivotArea>
    </format>
    <format dxfId="1714">
      <pivotArea dataOnly="0" labelOnly="1" fieldPosition="0">
        <references count="1">
          <reference field="4294967294" count="1">
            <x v="35"/>
          </reference>
        </references>
      </pivotArea>
    </format>
    <format dxfId="1715">
      <pivotArea dataOnly="0" labelOnly="1" fieldPosition="0">
        <references count="1">
          <reference field="4294967294" count="1">
            <x v="36"/>
          </reference>
        </references>
      </pivotArea>
    </format>
    <format dxfId="1716">
      <pivotArea field="0" type="button" dataOnly="0" labelOnly="1" outline="0" fieldPosition="0"/>
    </format>
    <format dxfId="1717">
      <pivotArea field="1" type="button" dataOnly="0" labelOnly="1" outline="0" fieldPosition="0"/>
    </format>
    <format dxfId="1718">
      <pivotArea field="3" type="button" dataOnly="0" labelOnly="1" outline="0" fieldPosition="0"/>
    </format>
    <format dxfId="1719">
      <pivotArea field="4" type="button" dataOnly="0" labelOnly="1" outline="0" fieldPosition="0"/>
    </format>
    <format dxfId="1720">
      <pivotArea field="2" type="button" dataOnly="0" labelOnly="1" outline="0" fieldPosition="0"/>
    </format>
    <format dxfId="1721">
      <pivotArea field="6" type="button" dataOnly="0" labelOnly="1" outline="0" fieldPosition="0"/>
    </format>
    <format dxfId="1722">
      <pivotArea dataOnly="0" labelOnly="1" fieldPosition="0">
        <references count="1">
          <reference field="4294967294" count="1">
            <x v="0"/>
          </reference>
        </references>
      </pivotArea>
    </format>
    <format dxfId="1723">
      <pivotArea dataOnly="0" labelOnly="1" fieldPosition="0">
        <references count="1">
          <reference field="4294967294" count="1">
            <x v="1"/>
          </reference>
        </references>
      </pivotArea>
    </format>
    <format dxfId="1724">
      <pivotArea dataOnly="0" labelOnly="1" fieldPosition="0">
        <references count="1">
          <reference field="4294967294" count="1">
            <x v="2"/>
          </reference>
        </references>
      </pivotArea>
    </format>
    <format dxfId="1725">
      <pivotArea dataOnly="0" labelOnly="1" fieldPosition="0">
        <references count="1">
          <reference field="4294967294" count="1">
            <x v="3"/>
          </reference>
        </references>
      </pivotArea>
    </format>
    <format dxfId="1726">
      <pivotArea dataOnly="0" labelOnly="1" fieldPosition="0">
        <references count="1">
          <reference field="4294967294" count="1">
            <x v="4"/>
          </reference>
        </references>
      </pivotArea>
    </format>
    <format dxfId="1727">
      <pivotArea dataOnly="0" labelOnly="1" fieldPosition="0">
        <references count="1">
          <reference field="4294967294" count="1">
            <x v="5"/>
          </reference>
        </references>
      </pivotArea>
    </format>
    <format dxfId="1728">
      <pivotArea dataOnly="0" labelOnly="1" fieldPosition="0">
        <references count="1">
          <reference field="4294967294" count="1">
            <x v="6"/>
          </reference>
        </references>
      </pivotArea>
    </format>
    <format dxfId="1729">
      <pivotArea dataOnly="0" labelOnly="1" fieldPosition="0">
        <references count="1">
          <reference field="4294967294" count="1">
            <x v="7"/>
          </reference>
        </references>
      </pivotArea>
    </format>
    <format dxfId="1730">
      <pivotArea dataOnly="0" labelOnly="1" fieldPosition="0">
        <references count="1">
          <reference field="4294967294" count="1">
            <x v="8"/>
          </reference>
        </references>
      </pivotArea>
    </format>
    <format dxfId="1731">
      <pivotArea dataOnly="0" labelOnly="1" fieldPosition="0">
        <references count="1">
          <reference field="4294967294" count="1">
            <x v="9"/>
          </reference>
        </references>
      </pivotArea>
    </format>
    <format dxfId="1732">
      <pivotArea dataOnly="0" labelOnly="1" fieldPosition="0">
        <references count="1">
          <reference field="4294967294" count="1">
            <x v="10"/>
          </reference>
        </references>
      </pivotArea>
    </format>
    <format dxfId="1733">
      <pivotArea dataOnly="0" labelOnly="1" fieldPosition="0">
        <references count="1">
          <reference field="4294967294" count="1">
            <x v="11"/>
          </reference>
        </references>
      </pivotArea>
    </format>
    <format dxfId="1734">
      <pivotArea dataOnly="0" labelOnly="1" fieldPosition="0">
        <references count="1">
          <reference field="4294967294" count="1">
            <x v="12"/>
          </reference>
        </references>
      </pivotArea>
    </format>
    <format dxfId="1735">
      <pivotArea dataOnly="0" labelOnly="1" fieldPosition="0">
        <references count="1">
          <reference field="4294967294" count="1">
            <x v="13"/>
          </reference>
        </references>
      </pivotArea>
    </format>
    <format dxfId="1736">
      <pivotArea dataOnly="0" labelOnly="1" fieldPosition="0">
        <references count="1">
          <reference field="4294967294" count="1">
            <x v="14"/>
          </reference>
        </references>
      </pivotArea>
    </format>
    <format dxfId="1737">
      <pivotArea dataOnly="0" labelOnly="1" fieldPosition="0">
        <references count="1">
          <reference field="4294967294" count="1">
            <x v="15"/>
          </reference>
        </references>
      </pivotArea>
    </format>
    <format dxfId="1738">
      <pivotArea dataOnly="0" labelOnly="1" fieldPosition="0">
        <references count="1">
          <reference field="4294967294" count="1">
            <x v="16"/>
          </reference>
        </references>
      </pivotArea>
    </format>
    <format dxfId="1739">
      <pivotArea dataOnly="0" labelOnly="1" fieldPosition="0">
        <references count="1">
          <reference field="4294967294" count="1">
            <x v="17"/>
          </reference>
        </references>
      </pivotArea>
    </format>
    <format dxfId="1740">
      <pivotArea dataOnly="0" labelOnly="1" fieldPosition="0">
        <references count="1">
          <reference field="4294967294" count="1">
            <x v="18"/>
          </reference>
        </references>
      </pivotArea>
    </format>
    <format dxfId="1741">
      <pivotArea dataOnly="0" labelOnly="1" fieldPosition="0">
        <references count="1">
          <reference field="4294967294" count="1">
            <x v="19"/>
          </reference>
        </references>
      </pivotArea>
    </format>
    <format dxfId="1742">
      <pivotArea dataOnly="0" labelOnly="1" fieldPosition="0">
        <references count="1">
          <reference field="4294967294" count="1">
            <x v="20"/>
          </reference>
        </references>
      </pivotArea>
    </format>
    <format dxfId="1743">
      <pivotArea dataOnly="0" labelOnly="1" fieldPosition="0">
        <references count="1">
          <reference field="4294967294" count="1">
            <x v="21"/>
          </reference>
        </references>
      </pivotArea>
    </format>
    <format dxfId="1744">
      <pivotArea dataOnly="0" labelOnly="1" fieldPosition="0">
        <references count="1">
          <reference field="4294967294" count="1">
            <x v="22"/>
          </reference>
        </references>
      </pivotArea>
    </format>
    <format dxfId="1745">
      <pivotArea dataOnly="0" labelOnly="1" fieldPosition="0">
        <references count="1">
          <reference field="4294967294" count="1">
            <x v="23"/>
          </reference>
        </references>
      </pivotArea>
    </format>
    <format dxfId="1746">
      <pivotArea dataOnly="0" labelOnly="1" fieldPosition="0">
        <references count="1">
          <reference field="4294967294" count="1">
            <x v="24"/>
          </reference>
        </references>
      </pivotArea>
    </format>
    <format dxfId="1747">
      <pivotArea dataOnly="0" labelOnly="1" fieldPosition="0">
        <references count="1">
          <reference field="4294967294" count="1">
            <x v="25"/>
          </reference>
        </references>
      </pivotArea>
    </format>
    <format dxfId="1748">
      <pivotArea dataOnly="0" labelOnly="1" fieldPosition="0">
        <references count="1">
          <reference field="4294967294" count="1">
            <x v="26"/>
          </reference>
        </references>
      </pivotArea>
    </format>
    <format dxfId="1749">
      <pivotArea dataOnly="0" labelOnly="1" fieldPosition="0">
        <references count="1">
          <reference field="4294967294" count="1">
            <x v="27"/>
          </reference>
        </references>
      </pivotArea>
    </format>
    <format dxfId="1750">
      <pivotArea dataOnly="0" labelOnly="1" fieldPosition="0">
        <references count="1">
          <reference field="4294967294" count="1">
            <x v="28"/>
          </reference>
        </references>
      </pivotArea>
    </format>
    <format dxfId="1751">
      <pivotArea dataOnly="0" labelOnly="1" fieldPosition="0">
        <references count="1">
          <reference field="4294967294" count="1">
            <x v="29"/>
          </reference>
        </references>
      </pivotArea>
    </format>
    <format dxfId="1752">
      <pivotArea dataOnly="0" labelOnly="1" fieldPosition="0">
        <references count="1">
          <reference field="4294967294" count="1">
            <x v="30"/>
          </reference>
        </references>
      </pivotArea>
    </format>
    <format dxfId="1753">
      <pivotArea dataOnly="0" labelOnly="1" fieldPosition="0">
        <references count="1">
          <reference field="4294967294" count="1">
            <x v="31"/>
          </reference>
        </references>
      </pivotArea>
    </format>
    <format dxfId="1754">
      <pivotArea dataOnly="0" labelOnly="1" fieldPosition="0">
        <references count="1">
          <reference field="4294967294" count="1">
            <x v="32"/>
          </reference>
        </references>
      </pivotArea>
    </format>
    <format dxfId="1755">
      <pivotArea dataOnly="0" labelOnly="1" fieldPosition="0">
        <references count="1">
          <reference field="4294967294" count="1">
            <x v="33"/>
          </reference>
        </references>
      </pivotArea>
    </format>
    <format dxfId="1756">
      <pivotArea dataOnly="0" labelOnly="1" fieldPosition="0">
        <references count="1">
          <reference field="4294967294" count="1">
            <x v="34"/>
          </reference>
        </references>
      </pivotArea>
    </format>
    <format dxfId="1757">
      <pivotArea dataOnly="0" labelOnly="1" fieldPosition="0">
        <references count="1">
          <reference field="4294967294" count="1">
            <x v="35"/>
          </reference>
        </references>
      </pivotArea>
    </format>
    <format dxfId="1758">
      <pivotArea dataOnly="0" labelOnly="1" fieldPosition="0">
        <references count="1">
          <reference field="4294967294" count="1">
            <x v="36"/>
          </reference>
        </references>
      </pivotArea>
    </format>
    <format dxfId="1759">
      <pivotArea field="0" type="button" dataOnly="0" labelOnly="1" outline="0" fieldPosition="0"/>
    </format>
    <format dxfId="1760">
      <pivotArea field="1" type="button" dataOnly="0" labelOnly="1" outline="0" fieldPosition="0"/>
    </format>
    <format dxfId="1761">
      <pivotArea field="3" type="button" dataOnly="0" labelOnly="1" outline="0" fieldPosition="0"/>
    </format>
    <format dxfId="1762">
      <pivotArea field="4" type="button" dataOnly="0" labelOnly="1" outline="0" fieldPosition="0"/>
    </format>
    <format dxfId="1763">
      <pivotArea field="2" type="button" dataOnly="0" labelOnly="1" outline="0" fieldPosition="0"/>
    </format>
    <format dxfId="1764">
      <pivotArea field="6" type="button" dataOnly="0" labelOnly="1" outline="0" fieldPosition="0"/>
    </format>
    <format dxfId="1765">
      <pivotArea dataOnly="0" labelOnly="1" fieldPosition="0">
        <references count="1">
          <reference field="4294967294" count="1">
            <x v="0"/>
          </reference>
        </references>
      </pivotArea>
    </format>
    <format dxfId="1766">
      <pivotArea dataOnly="0" labelOnly="1" fieldPosition="0">
        <references count="1">
          <reference field="4294967294" count="1">
            <x v="1"/>
          </reference>
        </references>
      </pivotArea>
    </format>
    <format dxfId="1767">
      <pivotArea dataOnly="0" labelOnly="1" fieldPosition="0">
        <references count="1">
          <reference field="4294967294" count="1">
            <x v="2"/>
          </reference>
        </references>
      </pivotArea>
    </format>
    <format dxfId="1768">
      <pivotArea dataOnly="0" labelOnly="1" fieldPosition="0">
        <references count="1">
          <reference field="4294967294" count="1">
            <x v="3"/>
          </reference>
        </references>
      </pivotArea>
    </format>
    <format dxfId="1769">
      <pivotArea dataOnly="0" labelOnly="1" fieldPosition="0">
        <references count="1">
          <reference field="4294967294" count="1">
            <x v="4"/>
          </reference>
        </references>
      </pivotArea>
    </format>
    <format dxfId="1770">
      <pivotArea dataOnly="0" labelOnly="1" fieldPosition="0">
        <references count="1">
          <reference field="4294967294" count="1">
            <x v="5"/>
          </reference>
        </references>
      </pivotArea>
    </format>
    <format dxfId="1771">
      <pivotArea dataOnly="0" labelOnly="1" fieldPosition="0">
        <references count="1">
          <reference field="4294967294" count="1">
            <x v="6"/>
          </reference>
        </references>
      </pivotArea>
    </format>
    <format dxfId="1772">
      <pivotArea dataOnly="0" labelOnly="1" fieldPosition="0">
        <references count="1">
          <reference field="4294967294" count="1">
            <x v="7"/>
          </reference>
        </references>
      </pivotArea>
    </format>
    <format dxfId="1773">
      <pivotArea dataOnly="0" labelOnly="1" fieldPosition="0">
        <references count="1">
          <reference field="4294967294" count="1">
            <x v="8"/>
          </reference>
        </references>
      </pivotArea>
    </format>
    <format dxfId="1774">
      <pivotArea dataOnly="0" labelOnly="1" fieldPosition="0">
        <references count="1">
          <reference field="4294967294" count="1">
            <x v="9"/>
          </reference>
        </references>
      </pivotArea>
    </format>
    <format dxfId="1775">
      <pivotArea dataOnly="0" labelOnly="1" fieldPosition="0">
        <references count="1">
          <reference field="4294967294" count="1">
            <x v="10"/>
          </reference>
        </references>
      </pivotArea>
    </format>
    <format dxfId="1776">
      <pivotArea dataOnly="0" labelOnly="1" fieldPosition="0">
        <references count="1">
          <reference field="4294967294" count="1">
            <x v="11"/>
          </reference>
        </references>
      </pivotArea>
    </format>
    <format dxfId="1777">
      <pivotArea dataOnly="0" labelOnly="1" fieldPosition="0">
        <references count="1">
          <reference field="4294967294" count="1">
            <x v="12"/>
          </reference>
        </references>
      </pivotArea>
    </format>
    <format dxfId="1778">
      <pivotArea dataOnly="0" labelOnly="1" fieldPosition="0">
        <references count="1">
          <reference field="4294967294" count="1">
            <x v="13"/>
          </reference>
        </references>
      </pivotArea>
    </format>
    <format dxfId="1779">
      <pivotArea dataOnly="0" labelOnly="1" fieldPosition="0">
        <references count="1">
          <reference field="4294967294" count="1">
            <x v="14"/>
          </reference>
        </references>
      </pivotArea>
    </format>
    <format dxfId="1780">
      <pivotArea dataOnly="0" labelOnly="1" fieldPosition="0">
        <references count="1">
          <reference field="4294967294" count="1">
            <x v="15"/>
          </reference>
        </references>
      </pivotArea>
    </format>
    <format dxfId="1781">
      <pivotArea dataOnly="0" labelOnly="1" fieldPosition="0">
        <references count="1">
          <reference field="4294967294" count="1">
            <x v="16"/>
          </reference>
        </references>
      </pivotArea>
    </format>
    <format dxfId="1782">
      <pivotArea dataOnly="0" labelOnly="1" fieldPosition="0">
        <references count="1">
          <reference field="4294967294" count="1">
            <x v="17"/>
          </reference>
        </references>
      </pivotArea>
    </format>
    <format dxfId="1783">
      <pivotArea dataOnly="0" labelOnly="1" fieldPosition="0">
        <references count="1">
          <reference field="4294967294" count="1">
            <x v="18"/>
          </reference>
        </references>
      </pivotArea>
    </format>
    <format dxfId="1784">
      <pivotArea dataOnly="0" labelOnly="1" fieldPosition="0">
        <references count="1">
          <reference field="4294967294" count="1">
            <x v="19"/>
          </reference>
        </references>
      </pivotArea>
    </format>
    <format dxfId="1785">
      <pivotArea dataOnly="0" labelOnly="1" fieldPosition="0">
        <references count="1">
          <reference field="4294967294" count="1">
            <x v="20"/>
          </reference>
        </references>
      </pivotArea>
    </format>
    <format dxfId="1786">
      <pivotArea dataOnly="0" labelOnly="1" fieldPosition="0">
        <references count="1">
          <reference field="4294967294" count="1">
            <x v="21"/>
          </reference>
        </references>
      </pivotArea>
    </format>
    <format dxfId="1787">
      <pivotArea dataOnly="0" labelOnly="1" fieldPosition="0">
        <references count="1">
          <reference field="4294967294" count="1">
            <x v="22"/>
          </reference>
        </references>
      </pivotArea>
    </format>
    <format dxfId="1788">
      <pivotArea dataOnly="0" labelOnly="1" fieldPosition="0">
        <references count="1">
          <reference field="4294967294" count="1">
            <x v="23"/>
          </reference>
        </references>
      </pivotArea>
    </format>
    <format dxfId="1789">
      <pivotArea dataOnly="0" labelOnly="1" fieldPosition="0">
        <references count="1">
          <reference field="4294967294" count="1">
            <x v="24"/>
          </reference>
        </references>
      </pivotArea>
    </format>
    <format dxfId="1790">
      <pivotArea dataOnly="0" labelOnly="1" fieldPosition="0">
        <references count="1">
          <reference field="4294967294" count="1">
            <x v="25"/>
          </reference>
        </references>
      </pivotArea>
    </format>
    <format dxfId="1791">
      <pivotArea dataOnly="0" labelOnly="1" fieldPosition="0">
        <references count="1">
          <reference field="4294967294" count="1">
            <x v="26"/>
          </reference>
        </references>
      </pivotArea>
    </format>
    <format dxfId="1792">
      <pivotArea dataOnly="0" labelOnly="1" fieldPosition="0">
        <references count="1">
          <reference field="4294967294" count="1">
            <x v="27"/>
          </reference>
        </references>
      </pivotArea>
    </format>
    <format dxfId="1793">
      <pivotArea dataOnly="0" labelOnly="1" fieldPosition="0">
        <references count="1">
          <reference field="4294967294" count="1">
            <x v="28"/>
          </reference>
        </references>
      </pivotArea>
    </format>
    <format dxfId="1794">
      <pivotArea dataOnly="0" labelOnly="1" fieldPosition="0">
        <references count="1">
          <reference field="4294967294" count="1">
            <x v="29"/>
          </reference>
        </references>
      </pivotArea>
    </format>
    <format dxfId="1795">
      <pivotArea dataOnly="0" labelOnly="1" fieldPosition="0">
        <references count="1">
          <reference field="4294967294" count="1">
            <x v="30"/>
          </reference>
        </references>
      </pivotArea>
    </format>
    <format dxfId="1796">
      <pivotArea dataOnly="0" labelOnly="1" fieldPosition="0">
        <references count="1">
          <reference field="4294967294" count="1">
            <x v="31"/>
          </reference>
        </references>
      </pivotArea>
    </format>
    <format dxfId="1797">
      <pivotArea dataOnly="0" labelOnly="1" fieldPosition="0">
        <references count="1">
          <reference field="4294967294" count="1">
            <x v="32"/>
          </reference>
        </references>
      </pivotArea>
    </format>
    <format dxfId="1798">
      <pivotArea dataOnly="0" labelOnly="1" fieldPosition="0">
        <references count="1">
          <reference field="4294967294" count="1">
            <x v="33"/>
          </reference>
        </references>
      </pivotArea>
    </format>
    <format dxfId="1799">
      <pivotArea dataOnly="0" labelOnly="1" fieldPosition="0">
        <references count="1">
          <reference field="4294967294" count="1">
            <x v="34"/>
          </reference>
        </references>
      </pivotArea>
    </format>
    <format dxfId="1800">
      <pivotArea dataOnly="0" labelOnly="1" fieldPosition="0">
        <references count="1">
          <reference field="4294967294" count="1">
            <x v="35"/>
          </reference>
        </references>
      </pivotArea>
    </format>
    <format dxfId="1801">
      <pivotArea dataOnly="0" labelOnly="1" fieldPosition="0">
        <references count="1">
          <reference field="4294967294" count="1">
            <x v="36"/>
          </reference>
        </references>
      </pivotArea>
    </format>
    <format dxfId="1802">
      <pivotArea field="0" type="button" dataOnly="0" labelOnly="1" outline="0" fieldPosition="0"/>
    </format>
    <format dxfId="1803">
      <pivotArea field="1" type="button" dataOnly="0" labelOnly="1" outline="0" fieldPosition="0"/>
    </format>
    <format dxfId="1804">
      <pivotArea field="3" type="button" dataOnly="0" labelOnly="1" outline="0" fieldPosition="0"/>
    </format>
    <format dxfId="1805">
      <pivotArea field="4" type="button" dataOnly="0" labelOnly="1" outline="0" fieldPosition="0"/>
    </format>
    <format dxfId="1806">
      <pivotArea field="2" type="button" dataOnly="0" labelOnly="1" outline="0" fieldPosition="0"/>
    </format>
    <format dxfId="1807">
      <pivotArea field="6" type="button" dataOnly="0" labelOnly="1" outline="0" fieldPosition="0"/>
    </format>
    <format dxfId="1808">
      <pivotArea dataOnly="0" labelOnly="1" fieldPosition="0">
        <references count="1">
          <reference field="4294967294" count="1">
            <x v="0"/>
          </reference>
        </references>
      </pivotArea>
    </format>
    <format dxfId="1809">
      <pivotArea dataOnly="0" labelOnly="1" fieldPosition="0">
        <references count="1">
          <reference field="4294967294" count="1">
            <x v="1"/>
          </reference>
        </references>
      </pivotArea>
    </format>
    <format dxfId="1810">
      <pivotArea dataOnly="0" labelOnly="1" fieldPosition="0">
        <references count="1">
          <reference field="4294967294" count="1">
            <x v="2"/>
          </reference>
        </references>
      </pivotArea>
    </format>
    <format dxfId="1811">
      <pivotArea dataOnly="0" labelOnly="1" fieldPosition="0">
        <references count="1">
          <reference field="4294967294" count="1">
            <x v="3"/>
          </reference>
        </references>
      </pivotArea>
    </format>
    <format dxfId="1812">
      <pivotArea dataOnly="0" labelOnly="1" fieldPosition="0">
        <references count="1">
          <reference field="4294967294" count="1">
            <x v="4"/>
          </reference>
        </references>
      </pivotArea>
    </format>
    <format dxfId="1813">
      <pivotArea dataOnly="0" labelOnly="1" fieldPosition="0">
        <references count="1">
          <reference field="4294967294" count="1">
            <x v="5"/>
          </reference>
        </references>
      </pivotArea>
    </format>
    <format dxfId="1814">
      <pivotArea dataOnly="0" labelOnly="1" fieldPosition="0">
        <references count="1">
          <reference field="4294967294" count="1">
            <x v="6"/>
          </reference>
        </references>
      </pivotArea>
    </format>
    <format dxfId="1815">
      <pivotArea dataOnly="0" labelOnly="1" fieldPosition="0">
        <references count="1">
          <reference field="4294967294" count="1">
            <x v="7"/>
          </reference>
        </references>
      </pivotArea>
    </format>
    <format dxfId="1816">
      <pivotArea dataOnly="0" labelOnly="1" fieldPosition="0">
        <references count="1">
          <reference field="4294967294" count="1">
            <x v="8"/>
          </reference>
        </references>
      </pivotArea>
    </format>
    <format dxfId="1817">
      <pivotArea dataOnly="0" labelOnly="1" fieldPosition="0">
        <references count="1">
          <reference field="4294967294" count="1">
            <x v="9"/>
          </reference>
        </references>
      </pivotArea>
    </format>
    <format dxfId="1818">
      <pivotArea dataOnly="0" labelOnly="1" fieldPosition="0">
        <references count="1">
          <reference field="4294967294" count="1">
            <x v="10"/>
          </reference>
        </references>
      </pivotArea>
    </format>
    <format dxfId="1819">
      <pivotArea dataOnly="0" labelOnly="1" fieldPosition="0">
        <references count="1">
          <reference field="4294967294" count="1">
            <x v="11"/>
          </reference>
        </references>
      </pivotArea>
    </format>
    <format dxfId="1820">
      <pivotArea dataOnly="0" labelOnly="1" fieldPosition="0">
        <references count="1">
          <reference field="4294967294" count="1">
            <x v="12"/>
          </reference>
        </references>
      </pivotArea>
    </format>
    <format dxfId="1821">
      <pivotArea dataOnly="0" labelOnly="1" fieldPosition="0">
        <references count="1">
          <reference field="4294967294" count="1">
            <x v="13"/>
          </reference>
        </references>
      </pivotArea>
    </format>
    <format dxfId="1822">
      <pivotArea dataOnly="0" labelOnly="1" fieldPosition="0">
        <references count="1">
          <reference field="4294967294" count="1">
            <x v="14"/>
          </reference>
        </references>
      </pivotArea>
    </format>
    <format dxfId="1823">
      <pivotArea dataOnly="0" labelOnly="1" fieldPosition="0">
        <references count="1">
          <reference field="4294967294" count="1">
            <x v="15"/>
          </reference>
        </references>
      </pivotArea>
    </format>
    <format dxfId="1824">
      <pivotArea dataOnly="0" labelOnly="1" fieldPosition="0">
        <references count="1">
          <reference field="4294967294" count="1">
            <x v="16"/>
          </reference>
        </references>
      </pivotArea>
    </format>
    <format dxfId="1825">
      <pivotArea dataOnly="0" labelOnly="1" fieldPosition="0">
        <references count="1">
          <reference field="4294967294" count="1">
            <x v="17"/>
          </reference>
        </references>
      </pivotArea>
    </format>
    <format dxfId="1826">
      <pivotArea dataOnly="0" labelOnly="1" fieldPosition="0">
        <references count="1">
          <reference field="4294967294" count="1">
            <x v="18"/>
          </reference>
        </references>
      </pivotArea>
    </format>
    <format dxfId="1827">
      <pivotArea dataOnly="0" labelOnly="1" fieldPosition="0">
        <references count="1">
          <reference field="4294967294" count="1">
            <x v="19"/>
          </reference>
        </references>
      </pivotArea>
    </format>
    <format dxfId="1828">
      <pivotArea dataOnly="0" labelOnly="1" fieldPosition="0">
        <references count="1">
          <reference field="4294967294" count="1">
            <x v="20"/>
          </reference>
        </references>
      </pivotArea>
    </format>
    <format dxfId="1829">
      <pivotArea dataOnly="0" labelOnly="1" fieldPosition="0">
        <references count="1">
          <reference field="4294967294" count="1">
            <x v="21"/>
          </reference>
        </references>
      </pivotArea>
    </format>
    <format dxfId="1830">
      <pivotArea dataOnly="0" labelOnly="1" fieldPosition="0">
        <references count="1">
          <reference field="4294967294" count="1">
            <x v="22"/>
          </reference>
        </references>
      </pivotArea>
    </format>
    <format dxfId="1831">
      <pivotArea dataOnly="0" labelOnly="1" fieldPosition="0">
        <references count="1">
          <reference field="4294967294" count="1">
            <x v="23"/>
          </reference>
        </references>
      </pivotArea>
    </format>
    <format dxfId="1832">
      <pivotArea dataOnly="0" labelOnly="1" fieldPosition="0">
        <references count="1">
          <reference field="4294967294" count="1">
            <x v="24"/>
          </reference>
        </references>
      </pivotArea>
    </format>
    <format dxfId="1833">
      <pivotArea dataOnly="0" labelOnly="1" fieldPosition="0">
        <references count="1">
          <reference field="4294967294" count="1">
            <x v="25"/>
          </reference>
        </references>
      </pivotArea>
    </format>
    <format dxfId="1834">
      <pivotArea dataOnly="0" labelOnly="1" fieldPosition="0">
        <references count="1">
          <reference field="4294967294" count="1">
            <x v="26"/>
          </reference>
        </references>
      </pivotArea>
    </format>
    <format dxfId="1835">
      <pivotArea dataOnly="0" labelOnly="1" fieldPosition="0">
        <references count="1">
          <reference field="4294967294" count="1">
            <x v="27"/>
          </reference>
        </references>
      </pivotArea>
    </format>
    <format dxfId="1836">
      <pivotArea dataOnly="0" labelOnly="1" fieldPosition="0">
        <references count="1">
          <reference field="4294967294" count="1">
            <x v="28"/>
          </reference>
        </references>
      </pivotArea>
    </format>
    <format dxfId="1837">
      <pivotArea dataOnly="0" labelOnly="1" fieldPosition="0">
        <references count="1">
          <reference field="4294967294" count="1">
            <x v="29"/>
          </reference>
        </references>
      </pivotArea>
    </format>
    <format dxfId="1838">
      <pivotArea dataOnly="0" labelOnly="1" fieldPosition="0">
        <references count="1">
          <reference field="4294967294" count="1">
            <x v="30"/>
          </reference>
        </references>
      </pivotArea>
    </format>
    <format dxfId="1839">
      <pivotArea dataOnly="0" labelOnly="1" fieldPosition="0">
        <references count="1">
          <reference field="4294967294" count="1">
            <x v="31"/>
          </reference>
        </references>
      </pivotArea>
    </format>
    <format dxfId="1840">
      <pivotArea dataOnly="0" labelOnly="1" fieldPosition="0">
        <references count="1">
          <reference field="4294967294" count="1">
            <x v="32"/>
          </reference>
        </references>
      </pivotArea>
    </format>
    <format dxfId="1841">
      <pivotArea dataOnly="0" labelOnly="1" fieldPosition="0">
        <references count="1">
          <reference field="4294967294" count="1">
            <x v="33"/>
          </reference>
        </references>
      </pivotArea>
    </format>
    <format dxfId="1842">
      <pivotArea dataOnly="0" labelOnly="1" fieldPosition="0">
        <references count="1">
          <reference field="4294967294" count="1">
            <x v="34"/>
          </reference>
        </references>
      </pivotArea>
    </format>
    <format dxfId="1843">
      <pivotArea dataOnly="0" labelOnly="1" fieldPosition="0">
        <references count="1">
          <reference field="4294967294" count="1">
            <x v="35"/>
          </reference>
        </references>
      </pivotArea>
    </format>
    <format dxfId="1844">
      <pivotArea dataOnly="0" labelOnly="1" fieldPosition="0">
        <references count="1">
          <reference field="4294967294" count="1">
            <x v="36"/>
          </reference>
        </references>
      </pivotArea>
    </format>
    <format dxfId="1845">
      <pivotArea dataOnly="0" labelOnly="1" grandRow="1" fieldPosition="0"/>
    </format>
    <format dxfId="1846">
      <pivotArea grandRow="1" collapsedLevelsAreSubtotals="1" fieldPosition="0"/>
    </format>
    <format dxfId="1847">
      <pivotArea dataOnly="0" labelOnly="1" grandRow="1" fieldPosition="0"/>
    </format>
    <format dxfId="1848">
      <pivotArea grandRow="1" collapsedLevelsAreSubtotals="1" fieldPosition="0"/>
    </format>
    <format dxfId="1849">
      <pivotArea field="0" type="button" dataOnly="0" labelOnly="1" outline="0" fieldPosition="0"/>
    </format>
    <format dxfId="1850">
      <pivotArea field="1" type="button" dataOnly="0" labelOnly="1" outline="0" fieldPosition="0"/>
    </format>
    <format dxfId="1851">
      <pivotArea field="3" type="button" dataOnly="0" labelOnly="1" outline="0" fieldPosition="0"/>
    </format>
    <format dxfId="1852">
      <pivotArea field="4" type="button" dataOnly="0" labelOnly="1" outline="0" fieldPosition="0"/>
    </format>
    <format dxfId="1853">
      <pivotArea field="2" type="button" dataOnly="0" labelOnly="1" outline="0" fieldPosition="0"/>
    </format>
    <format dxfId="1854">
      <pivotArea field="6" type="button" dataOnly="0" labelOnly="1" outline="0" fieldPosition="0"/>
    </format>
    <format dxfId="1855">
      <pivotArea dataOnly="0" labelOnly="1" fieldPosition="0">
        <references count="1">
          <reference field="4294967294" count="1">
            <x v="0"/>
          </reference>
        </references>
      </pivotArea>
    </format>
    <format dxfId="1856">
      <pivotArea dataOnly="0" labelOnly="1" fieldPosition="0">
        <references count="1">
          <reference field="4294967294" count="1">
            <x v="1"/>
          </reference>
        </references>
      </pivotArea>
    </format>
    <format dxfId="1857">
      <pivotArea dataOnly="0" labelOnly="1" fieldPosition="0">
        <references count="1">
          <reference field="4294967294" count="1">
            <x v="2"/>
          </reference>
        </references>
      </pivotArea>
    </format>
    <format dxfId="1858">
      <pivotArea dataOnly="0" labelOnly="1" fieldPosition="0">
        <references count="1">
          <reference field="4294967294" count="1">
            <x v="3"/>
          </reference>
        </references>
      </pivotArea>
    </format>
    <format dxfId="1859">
      <pivotArea dataOnly="0" labelOnly="1" fieldPosition="0">
        <references count="1">
          <reference field="4294967294" count="1">
            <x v="4"/>
          </reference>
        </references>
      </pivotArea>
    </format>
    <format dxfId="1860">
      <pivotArea dataOnly="0" labelOnly="1" fieldPosition="0">
        <references count="1">
          <reference field="4294967294" count="1">
            <x v="5"/>
          </reference>
        </references>
      </pivotArea>
    </format>
    <format dxfId="1861">
      <pivotArea dataOnly="0" labelOnly="1" fieldPosition="0">
        <references count="1">
          <reference field="4294967294" count="1">
            <x v="6"/>
          </reference>
        </references>
      </pivotArea>
    </format>
    <format dxfId="1862">
      <pivotArea dataOnly="0" labelOnly="1" fieldPosition="0">
        <references count="1">
          <reference field="4294967294" count="1">
            <x v="7"/>
          </reference>
        </references>
      </pivotArea>
    </format>
    <format dxfId="1863">
      <pivotArea dataOnly="0" labelOnly="1" fieldPosition="0">
        <references count="1">
          <reference field="4294967294" count="1">
            <x v="8"/>
          </reference>
        </references>
      </pivotArea>
    </format>
    <format dxfId="1864">
      <pivotArea dataOnly="0" labelOnly="1" fieldPosition="0">
        <references count="1">
          <reference field="4294967294" count="1">
            <x v="9"/>
          </reference>
        </references>
      </pivotArea>
    </format>
    <format dxfId="1865">
      <pivotArea dataOnly="0" labelOnly="1" fieldPosition="0">
        <references count="1">
          <reference field="4294967294" count="1">
            <x v="10"/>
          </reference>
        </references>
      </pivotArea>
    </format>
    <format dxfId="1866">
      <pivotArea dataOnly="0" labelOnly="1" fieldPosition="0">
        <references count="1">
          <reference field="4294967294" count="1">
            <x v="11"/>
          </reference>
        </references>
      </pivotArea>
    </format>
    <format dxfId="1867">
      <pivotArea dataOnly="0" labelOnly="1" fieldPosition="0">
        <references count="1">
          <reference field="4294967294" count="1">
            <x v="12"/>
          </reference>
        </references>
      </pivotArea>
    </format>
    <format dxfId="1868">
      <pivotArea dataOnly="0" labelOnly="1" fieldPosition="0">
        <references count="1">
          <reference field="4294967294" count="1">
            <x v="13"/>
          </reference>
        </references>
      </pivotArea>
    </format>
    <format dxfId="1869">
      <pivotArea dataOnly="0" labelOnly="1" fieldPosition="0">
        <references count="1">
          <reference field="4294967294" count="1">
            <x v="14"/>
          </reference>
        </references>
      </pivotArea>
    </format>
    <format dxfId="1870">
      <pivotArea dataOnly="0" labelOnly="1" fieldPosition="0">
        <references count="1">
          <reference field="4294967294" count="1">
            <x v="15"/>
          </reference>
        </references>
      </pivotArea>
    </format>
    <format dxfId="1871">
      <pivotArea dataOnly="0" labelOnly="1" fieldPosition="0">
        <references count="1">
          <reference field="4294967294" count="1">
            <x v="16"/>
          </reference>
        </references>
      </pivotArea>
    </format>
    <format dxfId="1872">
      <pivotArea dataOnly="0" labelOnly="1" fieldPosition="0">
        <references count="1">
          <reference field="4294967294" count="1">
            <x v="17"/>
          </reference>
        </references>
      </pivotArea>
    </format>
    <format dxfId="1873">
      <pivotArea dataOnly="0" labelOnly="1" fieldPosition="0">
        <references count="1">
          <reference field="4294967294" count="1">
            <x v="18"/>
          </reference>
        </references>
      </pivotArea>
    </format>
    <format dxfId="1874">
      <pivotArea dataOnly="0" labelOnly="1" fieldPosition="0">
        <references count="1">
          <reference field="4294967294" count="1">
            <x v="19"/>
          </reference>
        </references>
      </pivotArea>
    </format>
    <format dxfId="1875">
      <pivotArea dataOnly="0" labelOnly="1" fieldPosition="0">
        <references count="1">
          <reference field="4294967294" count="1">
            <x v="20"/>
          </reference>
        </references>
      </pivotArea>
    </format>
    <format dxfId="1876">
      <pivotArea dataOnly="0" labelOnly="1" fieldPosition="0">
        <references count="1">
          <reference field="4294967294" count="1">
            <x v="21"/>
          </reference>
        </references>
      </pivotArea>
    </format>
    <format dxfId="1877">
      <pivotArea dataOnly="0" labelOnly="1" fieldPosition="0">
        <references count="1">
          <reference field="4294967294" count="1">
            <x v="22"/>
          </reference>
        </references>
      </pivotArea>
    </format>
    <format dxfId="1878">
      <pivotArea dataOnly="0" labelOnly="1" fieldPosition="0">
        <references count="1">
          <reference field="4294967294" count="1">
            <x v="23"/>
          </reference>
        </references>
      </pivotArea>
    </format>
    <format dxfId="1879">
      <pivotArea dataOnly="0" labelOnly="1" fieldPosition="0">
        <references count="1">
          <reference field="4294967294" count="1">
            <x v="24"/>
          </reference>
        </references>
      </pivotArea>
    </format>
    <format dxfId="1880">
      <pivotArea dataOnly="0" labelOnly="1" fieldPosition="0">
        <references count="1">
          <reference field="4294967294" count="1">
            <x v="25"/>
          </reference>
        </references>
      </pivotArea>
    </format>
    <format dxfId="1881">
      <pivotArea dataOnly="0" labelOnly="1" fieldPosition="0">
        <references count="1">
          <reference field="4294967294" count="1">
            <x v="26"/>
          </reference>
        </references>
      </pivotArea>
    </format>
    <format dxfId="1882">
      <pivotArea dataOnly="0" labelOnly="1" fieldPosition="0">
        <references count="1">
          <reference field="4294967294" count="1">
            <x v="27"/>
          </reference>
        </references>
      </pivotArea>
    </format>
    <format dxfId="1883">
      <pivotArea dataOnly="0" labelOnly="1" fieldPosition="0">
        <references count="1">
          <reference field="4294967294" count="1">
            <x v="28"/>
          </reference>
        </references>
      </pivotArea>
    </format>
    <format dxfId="1884">
      <pivotArea dataOnly="0" labelOnly="1" fieldPosition="0">
        <references count="1">
          <reference field="4294967294" count="1">
            <x v="29"/>
          </reference>
        </references>
      </pivotArea>
    </format>
    <format dxfId="1885">
      <pivotArea dataOnly="0" labelOnly="1" fieldPosition="0">
        <references count="1">
          <reference field="4294967294" count="1">
            <x v="30"/>
          </reference>
        </references>
      </pivotArea>
    </format>
    <format dxfId="1886">
      <pivotArea dataOnly="0" labelOnly="1" fieldPosition="0">
        <references count="1">
          <reference field="4294967294" count="1">
            <x v="31"/>
          </reference>
        </references>
      </pivotArea>
    </format>
    <format dxfId="1887">
      <pivotArea dataOnly="0" labelOnly="1" fieldPosition="0">
        <references count="1">
          <reference field="4294967294" count="1">
            <x v="32"/>
          </reference>
        </references>
      </pivotArea>
    </format>
    <format dxfId="1888">
      <pivotArea dataOnly="0" labelOnly="1" fieldPosition="0">
        <references count="1">
          <reference field="4294967294" count="1">
            <x v="33"/>
          </reference>
        </references>
      </pivotArea>
    </format>
    <format dxfId="1889">
      <pivotArea dataOnly="0" labelOnly="1" fieldPosition="0">
        <references count="1">
          <reference field="4294967294" count="1">
            <x v="34"/>
          </reference>
        </references>
      </pivotArea>
    </format>
    <format dxfId="1890">
      <pivotArea dataOnly="0" labelOnly="1" fieldPosition="0">
        <references count="1">
          <reference field="4294967294" count="1">
            <x v="35"/>
          </reference>
        </references>
      </pivotArea>
    </format>
    <format dxfId="1891">
      <pivotArea dataOnly="0" labelOnly="1" fieldPosition="0">
        <references count="1">
          <reference field="4294967294" count="1">
            <x v="36"/>
          </reference>
        </references>
      </pivotArea>
    </format>
    <format dxfId="1892">
      <pivotArea field="0" type="button" dataOnly="0" labelOnly="1" outline="0" fieldPosition="0"/>
    </format>
    <format dxfId="1893">
      <pivotArea field="1" type="button" dataOnly="0" labelOnly="1" outline="0" fieldPosition="0"/>
    </format>
    <format dxfId="1894">
      <pivotArea field="3" type="button" dataOnly="0" labelOnly="1" outline="0" fieldPosition="0"/>
    </format>
    <format dxfId="1895">
      <pivotArea field="4" type="button" dataOnly="0" labelOnly="1" outline="0" fieldPosition="0"/>
    </format>
    <format dxfId="1896">
      <pivotArea field="2" type="button" dataOnly="0" labelOnly="1" outline="0" fieldPosition="0"/>
    </format>
    <format dxfId="1897">
      <pivotArea field="6" type="button" dataOnly="0" labelOnly="1" outline="0" fieldPosition="0"/>
    </format>
    <format dxfId="1898">
      <pivotArea dataOnly="0" labelOnly="1" fieldPosition="0">
        <references count="1">
          <reference field="4294967294" count="1">
            <x v="0"/>
          </reference>
        </references>
      </pivotArea>
    </format>
    <format dxfId="1899">
      <pivotArea dataOnly="0" labelOnly="1" fieldPosition="0">
        <references count="1">
          <reference field="4294967294" count="1">
            <x v="1"/>
          </reference>
        </references>
      </pivotArea>
    </format>
    <format dxfId="1900">
      <pivotArea dataOnly="0" labelOnly="1" fieldPosition="0">
        <references count="1">
          <reference field="4294967294" count="1">
            <x v="2"/>
          </reference>
        </references>
      </pivotArea>
    </format>
    <format dxfId="1901">
      <pivotArea dataOnly="0" labelOnly="1" fieldPosition="0">
        <references count="1">
          <reference field="4294967294" count="1">
            <x v="3"/>
          </reference>
        </references>
      </pivotArea>
    </format>
    <format dxfId="1902">
      <pivotArea dataOnly="0" labelOnly="1" fieldPosition="0">
        <references count="1">
          <reference field="4294967294" count="1">
            <x v="4"/>
          </reference>
        </references>
      </pivotArea>
    </format>
    <format dxfId="1903">
      <pivotArea dataOnly="0" labelOnly="1" fieldPosition="0">
        <references count="1">
          <reference field="4294967294" count="1">
            <x v="5"/>
          </reference>
        </references>
      </pivotArea>
    </format>
    <format dxfId="1904">
      <pivotArea dataOnly="0" labelOnly="1" fieldPosition="0">
        <references count="1">
          <reference field="4294967294" count="1">
            <x v="6"/>
          </reference>
        </references>
      </pivotArea>
    </format>
    <format dxfId="1905">
      <pivotArea dataOnly="0" labelOnly="1" fieldPosition="0">
        <references count="1">
          <reference field="4294967294" count="1">
            <x v="7"/>
          </reference>
        </references>
      </pivotArea>
    </format>
    <format dxfId="1906">
      <pivotArea dataOnly="0" labelOnly="1" fieldPosition="0">
        <references count="1">
          <reference field="4294967294" count="1">
            <x v="8"/>
          </reference>
        </references>
      </pivotArea>
    </format>
    <format dxfId="1907">
      <pivotArea dataOnly="0" labelOnly="1" fieldPosition="0">
        <references count="1">
          <reference field="4294967294" count="1">
            <x v="9"/>
          </reference>
        </references>
      </pivotArea>
    </format>
    <format dxfId="1908">
      <pivotArea dataOnly="0" labelOnly="1" fieldPosition="0">
        <references count="1">
          <reference field="4294967294" count="1">
            <x v="10"/>
          </reference>
        </references>
      </pivotArea>
    </format>
    <format dxfId="1909">
      <pivotArea dataOnly="0" labelOnly="1" fieldPosition="0">
        <references count="1">
          <reference field="4294967294" count="1">
            <x v="11"/>
          </reference>
        </references>
      </pivotArea>
    </format>
    <format dxfId="1910">
      <pivotArea dataOnly="0" labelOnly="1" fieldPosition="0">
        <references count="1">
          <reference field="4294967294" count="1">
            <x v="12"/>
          </reference>
        </references>
      </pivotArea>
    </format>
    <format dxfId="1911">
      <pivotArea dataOnly="0" labelOnly="1" fieldPosition="0">
        <references count="1">
          <reference field="4294967294" count="1">
            <x v="13"/>
          </reference>
        </references>
      </pivotArea>
    </format>
    <format dxfId="1912">
      <pivotArea dataOnly="0" labelOnly="1" fieldPosition="0">
        <references count="1">
          <reference field="4294967294" count="1">
            <x v="14"/>
          </reference>
        </references>
      </pivotArea>
    </format>
    <format dxfId="1913">
      <pivotArea dataOnly="0" labelOnly="1" fieldPosition="0">
        <references count="1">
          <reference field="4294967294" count="1">
            <x v="15"/>
          </reference>
        </references>
      </pivotArea>
    </format>
    <format dxfId="1914">
      <pivotArea dataOnly="0" labelOnly="1" fieldPosition="0">
        <references count="1">
          <reference field="4294967294" count="1">
            <x v="16"/>
          </reference>
        </references>
      </pivotArea>
    </format>
    <format dxfId="1915">
      <pivotArea dataOnly="0" labelOnly="1" fieldPosition="0">
        <references count="1">
          <reference field="4294967294" count="1">
            <x v="17"/>
          </reference>
        </references>
      </pivotArea>
    </format>
    <format dxfId="1916">
      <pivotArea dataOnly="0" labelOnly="1" fieldPosition="0">
        <references count="1">
          <reference field="4294967294" count="1">
            <x v="18"/>
          </reference>
        </references>
      </pivotArea>
    </format>
    <format dxfId="1917">
      <pivotArea dataOnly="0" labelOnly="1" fieldPosition="0">
        <references count="1">
          <reference field="4294967294" count="1">
            <x v="19"/>
          </reference>
        </references>
      </pivotArea>
    </format>
    <format dxfId="1918">
      <pivotArea dataOnly="0" labelOnly="1" fieldPosition="0">
        <references count="1">
          <reference field="4294967294" count="1">
            <x v="20"/>
          </reference>
        </references>
      </pivotArea>
    </format>
    <format dxfId="1919">
      <pivotArea dataOnly="0" labelOnly="1" fieldPosition="0">
        <references count="1">
          <reference field="4294967294" count="1">
            <x v="21"/>
          </reference>
        </references>
      </pivotArea>
    </format>
    <format dxfId="1920">
      <pivotArea dataOnly="0" labelOnly="1" fieldPosition="0">
        <references count="1">
          <reference field="4294967294" count="1">
            <x v="22"/>
          </reference>
        </references>
      </pivotArea>
    </format>
    <format dxfId="1921">
      <pivotArea dataOnly="0" labelOnly="1" fieldPosition="0">
        <references count="1">
          <reference field="4294967294" count="1">
            <x v="23"/>
          </reference>
        </references>
      </pivotArea>
    </format>
    <format dxfId="1922">
      <pivotArea dataOnly="0" labelOnly="1" fieldPosition="0">
        <references count="1">
          <reference field="4294967294" count="1">
            <x v="24"/>
          </reference>
        </references>
      </pivotArea>
    </format>
    <format dxfId="1923">
      <pivotArea dataOnly="0" labelOnly="1" fieldPosition="0">
        <references count="1">
          <reference field="4294967294" count="1">
            <x v="25"/>
          </reference>
        </references>
      </pivotArea>
    </format>
    <format dxfId="1924">
      <pivotArea dataOnly="0" labelOnly="1" fieldPosition="0">
        <references count="1">
          <reference field="4294967294" count="1">
            <x v="26"/>
          </reference>
        </references>
      </pivotArea>
    </format>
    <format dxfId="1925">
      <pivotArea dataOnly="0" labelOnly="1" fieldPosition="0">
        <references count="1">
          <reference field="4294967294" count="1">
            <x v="27"/>
          </reference>
        </references>
      </pivotArea>
    </format>
    <format dxfId="1926">
      <pivotArea dataOnly="0" labelOnly="1" fieldPosition="0">
        <references count="1">
          <reference field="4294967294" count="1">
            <x v="28"/>
          </reference>
        </references>
      </pivotArea>
    </format>
    <format dxfId="1927">
      <pivotArea dataOnly="0" labelOnly="1" fieldPosition="0">
        <references count="1">
          <reference field="4294967294" count="1">
            <x v="29"/>
          </reference>
        </references>
      </pivotArea>
    </format>
    <format dxfId="1928">
      <pivotArea dataOnly="0" labelOnly="1" fieldPosition="0">
        <references count="1">
          <reference field="4294967294" count="1">
            <x v="30"/>
          </reference>
        </references>
      </pivotArea>
    </format>
    <format dxfId="1929">
      <pivotArea dataOnly="0" labelOnly="1" fieldPosition="0">
        <references count="1">
          <reference field="4294967294" count="1">
            <x v="31"/>
          </reference>
        </references>
      </pivotArea>
    </format>
    <format dxfId="1930">
      <pivotArea dataOnly="0" labelOnly="1" fieldPosition="0">
        <references count="1">
          <reference field="4294967294" count="1">
            <x v="32"/>
          </reference>
        </references>
      </pivotArea>
    </format>
    <format dxfId="1931">
      <pivotArea dataOnly="0" labelOnly="1" fieldPosition="0">
        <references count="1">
          <reference field="4294967294" count="1">
            <x v="33"/>
          </reference>
        </references>
      </pivotArea>
    </format>
    <format dxfId="1932">
      <pivotArea dataOnly="0" labelOnly="1" fieldPosition="0">
        <references count="1">
          <reference field="4294967294" count="1">
            <x v="34"/>
          </reference>
        </references>
      </pivotArea>
    </format>
    <format dxfId="1933">
      <pivotArea dataOnly="0" labelOnly="1" fieldPosition="0">
        <references count="1">
          <reference field="4294967294" count="1">
            <x v="35"/>
          </reference>
        </references>
      </pivotArea>
    </format>
    <format dxfId="1934">
      <pivotArea dataOnly="0" labelOnly="1" fieldPosition="0">
        <references count="1">
          <reference field="4294967294" count="1">
            <x v="36"/>
          </reference>
        </references>
      </pivotArea>
    </format>
    <format dxfId="1935">
      <pivotArea dataOnly="0" labelOnly="1" grandRow="1" fieldPosition="0"/>
    </format>
    <format dxfId="1936">
      <pivotArea grandRow="1" collapsedLevelsAreSubtotals="1" fieldPosition="0"/>
    </format>
    <format dxfId="1937">
      <pivotArea field="0" type="button" dataOnly="0" labelOnly="1" outline="0" fieldPosition="0"/>
    </format>
    <format dxfId="1938">
      <pivotArea field="1" type="button" dataOnly="0" labelOnly="1" outline="0" fieldPosition="0"/>
    </format>
    <format dxfId="1939">
      <pivotArea field="3" type="button" dataOnly="0" labelOnly="1" outline="0" fieldPosition="0"/>
    </format>
    <format dxfId="1940">
      <pivotArea field="4" type="button" dataOnly="0" labelOnly="1" outline="0" fieldPosition="0"/>
    </format>
    <format dxfId="1941">
      <pivotArea field="2" type="button" dataOnly="0" labelOnly="1" outline="0" fieldPosition="0"/>
    </format>
    <format dxfId="1942">
      <pivotArea field="6" type="button" dataOnly="0" labelOnly="1" outline="0" fieldPosition="0"/>
    </format>
    <format dxfId="1943">
      <pivotArea dataOnly="0" labelOnly="1" fieldPosition="0">
        <references count="1">
          <reference field="4294967294" count="1">
            <x v="0"/>
          </reference>
        </references>
      </pivotArea>
    </format>
    <format dxfId="1944">
      <pivotArea dataOnly="0" labelOnly="1" fieldPosition="0">
        <references count="1">
          <reference field="4294967294" count="1">
            <x v="1"/>
          </reference>
        </references>
      </pivotArea>
    </format>
    <format dxfId="1945">
      <pivotArea dataOnly="0" labelOnly="1" fieldPosition="0">
        <references count="1">
          <reference field="4294967294" count="1">
            <x v="2"/>
          </reference>
        </references>
      </pivotArea>
    </format>
    <format dxfId="1946">
      <pivotArea dataOnly="0" labelOnly="1" fieldPosition="0">
        <references count="1">
          <reference field="4294967294" count="1">
            <x v="3"/>
          </reference>
        </references>
      </pivotArea>
    </format>
    <format dxfId="1947">
      <pivotArea dataOnly="0" labelOnly="1" fieldPosition="0">
        <references count="1">
          <reference field="4294967294" count="1">
            <x v="4"/>
          </reference>
        </references>
      </pivotArea>
    </format>
    <format dxfId="1948">
      <pivotArea dataOnly="0" labelOnly="1" fieldPosition="0">
        <references count="1">
          <reference field="4294967294" count="1">
            <x v="5"/>
          </reference>
        </references>
      </pivotArea>
    </format>
    <format dxfId="1949">
      <pivotArea dataOnly="0" labelOnly="1" fieldPosition="0">
        <references count="1">
          <reference field="4294967294" count="1">
            <x v="6"/>
          </reference>
        </references>
      </pivotArea>
    </format>
    <format dxfId="1950">
      <pivotArea dataOnly="0" labelOnly="1" fieldPosition="0">
        <references count="1">
          <reference field="4294967294" count="1">
            <x v="7"/>
          </reference>
        </references>
      </pivotArea>
    </format>
    <format dxfId="1951">
      <pivotArea dataOnly="0" labelOnly="1" fieldPosition="0">
        <references count="1">
          <reference field="4294967294" count="1">
            <x v="8"/>
          </reference>
        </references>
      </pivotArea>
    </format>
    <format dxfId="1952">
      <pivotArea dataOnly="0" labelOnly="1" fieldPosition="0">
        <references count="1">
          <reference field="4294967294" count="1">
            <x v="9"/>
          </reference>
        </references>
      </pivotArea>
    </format>
    <format dxfId="1953">
      <pivotArea dataOnly="0" labelOnly="1" fieldPosition="0">
        <references count="1">
          <reference field="4294967294" count="1">
            <x v="10"/>
          </reference>
        </references>
      </pivotArea>
    </format>
    <format dxfId="1954">
      <pivotArea dataOnly="0" labelOnly="1" fieldPosition="0">
        <references count="1">
          <reference field="4294967294" count="1">
            <x v="11"/>
          </reference>
        </references>
      </pivotArea>
    </format>
    <format dxfId="1955">
      <pivotArea dataOnly="0" labelOnly="1" fieldPosition="0">
        <references count="1">
          <reference field="4294967294" count="1">
            <x v="12"/>
          </reference>
        </references>
      </pivotArea>
    </format>
    <format dxfId="1956">
      <pivotArea dataOnly="0" labelOnly="1" fieldPosition="0">
        <references count="1">
          <reference field="4294967294" count="1">
            <x v="13"/>
          </reference>
        </references>
      </pivotArea>
    </format>
    <format dxfId="1957">
      <pivotArea dataOnly="0" labelOnly="1" fieldPosition="0">
        <references count="1">
          <reference field="4294967294" count="1">
            <x v="14"/>
          </reference>
        </references>
      </pivotArea>
    </format>
    <format dxfId="1958">
      <pivotArea dataOnly="0" labelOnly="1" fieldPosition="0">
        <references count="1">
          <reference field="4294967294" count="1">
            <x v="15"/>
          </reference>
        </references>
      </pivotArea>
    </format>
    <format dxfId="1959">
      <pivotArea dataOnly="0" labelOnly="1" fieldPosition="0">
        <references count="1">
          <reference field="4294967294" count="1">
            <x v="16"/>
          </reference>
        </references>
      </pivotArea>
    </format>
    <format dxfId="1960">
      <pivotArea dataOnly="0" labelOnly="1" fieldPosition="0">
        <references count="1">
          <reference field="4294967294" count="1">
            <x v="17"/>
          </reference>
        </references>
      </pivotArea>
    </format>
    <format dxfId="1961">
      <pivotArea dataOnly="0" labelOnly="1" fieldPosition="0">
        <references count="1">
          <reference field="4294967294" count="1">
            <x v="18"/>
          </reference>
        </references>
      </pivotArea>
    </format>
    <format dxfId="1962">
      <pivotArea dataOnly="0" labelOnly="1" fieldPosition="0">
        <references count="1">
          <reference field="4294967294" count="1">
            <x v="19"/>
          </reference>
        </references>
      </pivotArea>
    </format>
    <format dxfId="1963">
      <pivotArea dataOnly="0" labelOnly="1" fieldPosition="0">
        <references count="1">
          <reference field="4294967294" count="1">
            <x v="20"/>
          </reference>
        </references>
      </pivotArea>
    </format>
    <format dxfId="1964">
      <pivotArea dataOnly="0" labelOnly="1" fieldPosition="0">
        <references count="1">
          <reference field="4294967294" count="1">
            <x v="21"/>
          </reference>
        </references>
      </pivotArea>
    </format>
    <format dxfId="1965">
      <pivotArea dataOnly="0" labelOnly="1" fieldPosition="0">
        <references count="1">
          <reference field="4294967294" count="1">
            <x v="22"/>
          </reference>
        </references>
      </pivotArea>
    </format>
    <format dxfId="1966">
      <pivotArea dataOnly="0" labelOnly="1" fieldPosition="0">
        <references count="1">
          <reference field="4294967294" count="1">
            <x v="23"/>
          </reference>
        </references>
      </pivotArea>
    </format>
    <format dxfId="1967">
      <pivotArea dataOnly="0" labelOnly="1" fieldPosition="0">
        <references count="1">
          <reference field="4294967294" count="1">
            <x v="24"/>
          </reference>
        </references>
      </pivotArea>
    </format>
    <format dxfId="1968">
      <pivotArea dataOnly="0" labelOnly="1" fieldPosition="0">
        <references count="1">
          <reference field="4294967294" count="1">
            <x v="25"/>
          </reference>
        </references>
      </pivotArea>
    </format>
    <format dxfId="1969">
      <pivotArea dataOnly="0" labelOnly="1" fieldPosition="0">
        <references count="1">
          <reference field="4294967294" count="1">
            <x v="26"/>
          </reference>
        </references>
      </pivotArea>
    </format>
    <format dxfId="1970">
      <pivotArea dataOnly="0" labelOnly="1" fieldPosition="0">
        <references count="1">
          <reference field="4294967294" count="1">
            <x v="27"/>
          </reference>
        </references>
      </pivotArea>
    </format>
    <format dxfId="1971">
      <pivotArea dataOnly="0" labelOnly="1" fieldPosition="0">
        <references count="1">
          <reference field="4294967294" count="1">
            <x v="28"/>
          </reference>
        </references>
      </pivotArea>
    </format>
    <format dxfId="1972">
      <pivotArea dataOnly="0" labelOnly="1" fieldPosition="0">
        <references count="1">
          <reference field="4294967294" count="1">
            <x v="29"/>
          </reference>
        </references>
      </pivotArea>
    </format>
    <format dxfId="1973">
      <pivotArea dataOnly="0" labelOnly="1" fieldPosition="0">
        <references count="1">
          <reference field="4294967294" count="1">
            <x v="30"/>
          </reference>
        </references>
      </pivotArea>
    </format>
    <format dxfId="1974">
      <pivotArea dataOnly="0" labelOnly="1" fieldPosition="0">
        <references count="1">
          <reference field="4294967294" count="1">
            <x v="31"/>
          </reference>
        </references>
      </pivotArea>
    </format>
    <format dxfId="1975">
      <pivotArea dataOnly="0" labelOnly="1" fieldPosition="0">
        <references count="1">
          <reference field="4294967294" count="1">
            <x v="32"/>
          </reference>
        </references>
      </pivotArea>
    </format>
    <format dxfId="1976">
      <pivotArea dataOnly="0" labelOnly="1" fieldPosition="0">
        <references count="1">
          <reference field="4294967294" count="1">
            <x v="33"/>
          </reference>
        </references>
      </pivotArea>
    </format>
    <format dxfId="1977">
      <pivotArea dataOnly="0" labelOnly="1" fieldPosition="0">
        <references count="1">
          <reference field="4294967294" count="1">
            <x v="34"/>
          </reference>
        </references>
      </pivotArea>
    </format>
    <format dxfId="1978">
      <pivotArea dataOnly="0" labelOnly="1" fieldPosition="0">
        <references count="1">
          <reference field="4294967294" count="1">
            <x v="35"/>
          </reference>
        </references>
      </pivotArea>
    </format>
    <format dxfId="1979">
      <pivotArea dataOnly="0" labelOnly="1" fieldPosition="0">
        <references count="1">
          <reference field="4294967294" count="1">
            <x v="36"/>
          </reference>
        </references>
      </pivotArea>
    </format>
    <format dxfId="1980">
      <pivotArea dataOnly="0" labelOnly="1" grandRow="1" fieldPosition="0"/>
    </format>
    <format dxfId="1981">
      <pivotArea grandRow="1" collapsedLevelsAreSubtotals="1" fieldPosition="0"/>
    </format>
    <format dxfId="1982">
      <pivotArea field="0" type="button" dataOnly="0" labelOnly="1" outline="0" fieldPosition="0"/>
    </format>
    <format dxfId="1983">
      <pivotArea field="0" type="button" dataOnly="0" labelOnly="1" outline="0" fieldPosition="0"/>
    </format>
    <format dxfId="1984">
      <pivotArea field="1" type="button" dataOnly="0" labelOnly="1" outline="0" fieldPosition="0"/>
    </format>
    <format dxfId="1985">
      <pivotArea field="3" type="button" dataOnly="0" labelOnly="1" outline="0" fieldPosition="0"/>
    </format>
    <format dxfId="1986">
      <pivotArea field="4" type="button" dataOnly="0" labelOnly="1" outline="0" fieldPosition="0"/>
    </format>
    <format dxfId="1987">
      <pivotArea field="2" type="button" dataOnly="0" labelOnly="1" outline="0" fieldPosition="0"/>
    </format>
    <format dxfId="1988">
      <pivotArea field="6" type="button" dataOnly="0" labelOnly="1" outline="0" fieldPosition="0"/>
    </format>
    <format dxfId="1989">
      <pivotArea dataOnly="0" labelOnly="1" fieldPosition="0">
        <references count="1">
          <reference field="4294967294" count="1">
            <x v="0"/>
          </reference>
        </references>
      </pivotArea>
    </format>
    <format dxfId="1990">
      <pivotArea dataOnly="0" labelOnly="1" fieldPosition="0">
        <references count="1">
          <reference field="4294967294" count="1">
            <x v="1"/>
          </reference>
        </references>
      </pivotArea>
    </format>
    <format dxfId="1991">
      <pivotArea dataOnly="0" labelOnly="1" fieldPosition="0">
        <references count="1">
          <reference field="4294967294" count="1">
            <x v="2"/>
          </reference>
        </references>
      </pivotArea>
    </format>
    <format dxfId="1992">
      <pivotArea dataOnly="0" labelOnly="1" fieldPosition="0">
        <references count="1">
          <reference field="4294967294" count="1">
            <x v="3"/>
          </reference>
        </references>
      </pivotArea>
    </format>
    <format dxfId="1993">
      <pivotArea dataOnly="0" labelOnly="1" fieldPosition="0">
        <references count="1">
          <reference field="4294967294" count="1">
            <x v="4"/>
          </reference>
        </references>
      </pivotArea>
    </format>
    <format dxfId="1994">
      <pivotArea dataOnly="0" labelOnly="1" fieldPosition="0">
        <references count="1">
          <reference field="4294967294" count="1">
            <x v="5"/>
          </reference>
        </references>
      </pivotArea>
    </format>
    <format dxfId="1995">
      <pivotArea dataOnly="0" labelOnly="1" fieldPosition="0">
        <references count="1">
          <reference field="4294967294" count="1">
            <x v="6"/>
          </reference>
        </references>
      </pivotArea>
    </format>
    <format dxfId="1996">
      <pivotArea dataOnly="0" labelOnly="1" fieldPosition="0">
        <references count="1">
          <reference field="4294967294" count="1">
            <x v="7"/>
          </reference>
        </references>
      </pivotArea>
    </format>
    <format dxfId="1997">
      <pivotArea dataOnly="0" labelOnly="1" fieldPosition="0">
        <references count="1">
          <reference field="4294967294" count="1">
            <x v="8"/>
          </reference>
        </references>
      </pivotArea>
    </format>
    <format dxfId="1998">
      <pivotArea dataOnly="0" labelOnly="1" fieldPosition="0">
        <references count="1">
          <reference field="4294967294" count="1">
            <x v="9"/>
          </reference>
        </references>
      </pivotArea>
    </format>
    <format dxfId="1999">
      <pivotArea dataOnly="0" labelOnly="1" fieldPosition="0">
        <references count="1">
          <reference field="4294967294" count="1">
            <x v="10"/>
          </reference>
        </references>
      </pivotArea>
    </format>
    <format dxfId="2000">
      <pivotArea dataOnly="0" labelOnly="1" fieldPosition="0">
        <references count="1">
          <reference field="4294967294" count="1">
            <x v="11"/>
          </reference>
        </references>
      </pivotArea>
    </format>
    <format dxfId="2001">
      <pivotArea dataOnly="0" labelOnly="1" fieldPosition="0">
        <references count="1">
          <reference field="4294967294" count="1">
            <x v="12"/>
          </reference>
        </references>
      </pivotArea>
    </format>
    <format dxfId="2002">
      <pivotArea dataOnly="0" labelOnly="1" fieldPosition="0">
        <references count="1">
          <reference field="4294967294" count="1">
            <x v="13"/>
          </reference>
        </references>
      </pivotArea>
    </format>
    <format dxfId="2003">
      <pivotArea dataOnly="0" labelOnly="1" fieldPosition="0">
        <references count="1">
          <reference field="4294967294" count="1">
            <x v="14"/>
          </reference>
        </references>
      </pivotArea>
    </format>
    <format dxfId="2004">
      <pivotArea dataOnly="0" labelOnly="1" fieldPosition="0">
        <references count="1">
          <reference field="4294967294" count="1">
            <x v="15"/>
          </reference>
        </references>
      </pivotArea>
    </format>
    <format dxfId="2005">
      <pivotArea dataOnly="0" labelOnly="1" fieldPosition="0">
        <references count="1">
          <reference field="4294967294" count="1">
            <x v="16"/>
          </reference>
        </references>
      </pivotArea>
    </format>
    <format dxfId="2006">
      <pivotArea dataOnly="0" labelOnly="1" fieldPosition="0">
        <references count="1">
          <reference field="4294967294" count="1">
            <x v="17"/>
          </reference>
        </references>
      </pivotArea>
    </format>
    <format dxfId="2007">
      <pivotArea dataOnly="0" labelOnly="1" fieldPosition="0">
        <references count="1">
          <reference field="4294967294" count="1">
            <x v="18"/>
          </reference>
        </references>
      </pivotArea>
    </format>
    <format dxfId="2008">
      <pivotArea dataOnly="0" labelOnly="1" fieldPosition="0">
        <references count="1">
          <reference field="4294967294" count="1">
            <x v="19"/>
          </reference>
        </references>
      </pivotArea>
    </format>
    <format dxfId="2009">
      <pivotArea dataOnly="0" labelOnly="1" fieldPosition="0">
        <references count="1">
          <reference field="4294967294" count="1">
            <x v="20"/>
          </reference>
        </references>
      </pivotArea>
    </format>
    <format dxfId="2010">
      <pivotArea dataOnly="0" labelOnly="1" fieldPosition="0">
        <references count="1">
          <reference field="4294967294" count="1">
            <x v="21"/>
          </reference>
        </references>
      </pivotArea>
    </format>
    <format dxfId="2011">
      <pivotArea dataOnly="0" labelOnly="1" fieldPosition="0">
        <references count="1">
          <reference field="4294967294" count="1">
            <x v="22"/>
          </reference>
        </references>
      </pivotArea>
    </format>
    <format dxfId="2012">
      <pivotArea dataOnly="0" labelOnly="1" fieldPosition="0">
        <references count="1">
          <reference field="4294967294" count="1">
            <x v="23"/>
          </reference>
        </references>
      </pivotArea>
    </format>
    <format dxfId="2013">
      <pivotArea dataOnly="0" labelOnly="1" fieldPosition="0">
        <references count="1">
          <reference field="4294967294" count="1">
            <x v="24"/>
          </reference>
        </references>
      </pivotArea>
    </format>
    <format dxfId="2014">
      <pivotArea dataOnly="0" labelOnly="1" fieldPosition="0">
        <references count="1">
          <reference field="4294967294" count="1">
            <x v="25"/>
          </reference>
        </references>
      </pivotArea>
    </format>
    <format dxfId="2015">
      <pivotArea dataOnly="0" labelOnly="1" fieldPosition="0">
        <references count="1">
          <reference field="4294967294" count="1">
            <x v="26"/>
          </reference>
        </references>
      </pivotArea>
    </format>
    <format dxfId="2016">
      <pivotArea dataOnly="0" labelOnly="1" fieldPosition="0">
        <references count="1">
          <reference field="4294967294" count="1">
            <x v="27"/>
          </reference>
        </references>
      </pivotArea>
    </format>
    <format dxfId="2017">
      <pivotArea dataOnly="0" labelOnly="1" fieldPosition="0">
        <references count="1">
          <reference field="4294967294" count="1">
            <x v="28"/>
          </reference>
        </references>
      </pivotArea>
    </format>
    <format dxfId="2018">
      <pivotArea dataOnly="0" labelOnly="1" fieldPosition="0">
        <references count="1">
          <reference field="4294967294" count="1">
            <x v="29"/>
          </reference>
        </references>
      </pivotArea>
    </format>
    <format dxfId="2019">
      <pivotArea dataOnly="0" labelOnly="1" fieldPosition="0">
        <references count="1">
          <reference field="4294967294" count="1">
            <x v="30"/>
          </reference>
        </references>
      </pivotArea>
    </format>
    <format dxfId="2020">
      <pivotArea dataOnly="0" labelOnly="1" fieldPosition="0">
        <references count="1">
          <reference field="4294967294" count="1">
            <x v="31"/>
          </reference>
        </references>
      </pivotArea>
    </format>
    <format dxfId="2021">
      <pivotArea dataOnly="0" labelOnly="1" fieldPosition="0">
        <references count="1">
          <reference field="4294967294" count="1">
            <x v="32"/>
          </reference>
        </references>
      </pivotArea>
    </format>
    <format dxfId="2022">
      <pivotArea dataOnly="0" labelOnly="1" fieldPosition="0">
        <references count="1">
          <reference field="4294967294" count="1">
            <x v="33"/>
          </reference>
        </references>
      </pivotArea>
    </format>
    <format dxfId="2023">
      <pivotArea dataOnly="0" labelOnly="1" fieldPosition="0">
        <references count="1">
          <reference field="4294967294" count="1">
            <x v="34"/>
          </reference>
        </references>
      </pivotArea>
    </format>
    <format dxfId="2024">
      <pivotArea dataOnly="0" labelOnly="1" fieldPosition="0">
        <references count="1">
          <reference field="4294967294" count="1">
            <x v="35"/>
          </reference>
        </references>
      </pivotArea>
    </format>
    <format dxfId="2025">
      <pivotArea dataOnly="0" labelOnly="1" fieldPosition="0">
        <references count="1">
          <reference field="4294967294" count="1">
            <x v="36"/>
          </reference>
        </references>
      </pivotArea>
    </format>
    <format dxfId="2026">
      <pivotArea field="0" type="button" dataOnly="0" labelOnly="1" outline="0" fieldPosition="0"/>
    </format>
    <format dxfId="2027">
      <pivotArea field="1" type="button" dataOnly="0" labelOnly="1" outline="0" fieldPosition="0"/>
    </format>
    <format dxfId="2028">
      <pivotArea field="3" type="button" dataOnly="0" labelOnly="1" outline="0" fieldPosition="0"/>
    </format>
    <format dxfId="2029">
      <pivotArea field="4" type="button" dataOnly="0" labelOnly="1" outline="0" fieldPosition="0"/>
    </format>
    <format dxfId="2030">
      <pivotArea field="2" type="button" dataOnly="0" labelOnly="1" outline="0" fieldPosition="0"/>
    </format>
    <format dxfId="2031">
      <pivotArea field="6" type="button" dataOnly="0" labelOnly="1" outline="0" fieldPosition="0"/>
    </format>
    <format dxfId="2032">
      <pivotArea dataOnly="0" labelOnly="1" fieldPosition="0">
        <references count="1">
          <reference field="4294967294" count="1">
            <x v="0"/>
          </reference>
        </references>
      </pivotArea>
    </format>
    <format dxfId="2033">
      <pivotArea dataOnly="0" labelOnly="1" fieldPosition="0">
        <references count="1">
          <reference field="4294967294" count="1">
            <x v="1"/>
          </reference>
        </references>
      </pivotArea>
    </format>
    <format dxfId="2034">
      <pivotArea dataOnly="0" labelOnly="1" fieldPosition="0">
        <references count="1">
          <reference field="4294967294" count="1">
            <x v="2"/>
          </reference>
        </references>
      </pivotArea>
    </format>
    <format dxfId="2035">
      <pivotArea dataOnly="0" labelOnly="1" fieldPosition="0">
        <references count="1">
          <reference field="4294967294" count="1">
            <x v="3"/>
          </reference>
        </references>
      </pivotArea>
    </format>
    <format dxfId="2036">
      <pivotArea dataOnly="0" labelOnly="1" fieldPosition="0">
        <references count="1">
          <reference field="4294967294" count="1">
            <x v="4"/>
          </reference>
        </references>
      </pivotArea>
    </format>
    <format dxfId="2037">
      <pivotArea dataOnly="0" labelOnly="1" fieldPosition="0">
        <references count="1">
          <reference field="4294967294" count="1">
            <x v="5"/>
          </reference>
        </references>
      </pivotArea>
    </format>
    <format dxfId="2038">
      <pivotArea dataOnly="0" labelOnly="1" fieldPosition="0">
        <references count="1">
          <reference field="4294967294" count="1">
            <x v="6"/>
          </reference>
        </references>
      </pivotArea>
    </format>
    <format dxfId="2039">
      <pivotArea dataOnly="0" labelOnly="1" fieldPosition="0">
        <references count="1">
          <reference field="4294967294" count="1">
            <x v="7"/>
          </reference>
        </references>
      </pivotArea>
    </format>
    <format dxfId="2040">
      <pivotArea dataOnly="0" labelOnly="1" fieldPosition="0">
        <references count="1">
          <reference field="4294967294" count="1">
            <x v="8"/>
          </reference>
        </references>
      </pivotArea>
    </format>
    <format dxfId="2041">
      <pivotArea dataOnly="0" labelOnly="1" fieldPosition="0">
        <references count="1">
          <reference field="4294967294" count="1">
            <x v="9"/>
          </reference>
        </references>
      </pivotArea>
    </format>
    <format dxfId="2042">
      <pivotArea dataOnly="0" labelOnly="1" fieldPosition="0">
        <references count="1">
          <reference field="4294967294" count="1">
            <x v="10"/>
          </reference>
        </references>
      </pivotArea>
    </format>
    <format dxfId="2043">
      <pivotArea dataOnly="0" labelOnly="1" fieldPosition="0">
        <references count="1">
          <reference field="4294967294" count="1">
            <x v="11"/>
          </reference>
        </references>
      </pivotArea>
    </format>
    <format dxfId="2044">
      <pivotArea dataOnly="0" labelOnly="1" fieldPosition="0">
        <references count="1">
          <reference field="4294967294" count="1">
            <x v="12"/>
          </reference>
        </references>
      </pivotArea>
    </format>
    <format dxfId="2045">
      <pivotArea dataOnly="0" labelOnly="1" fieldPosition="0">
        <references count="1">
          <reference field="4294967294" count="1">
            <x v="13"/>
          </reference>
        </references>
      </pivotArea>
    </format>
    <format dxfId="2046">
      <pivotArea dataOnly="0" labelOnly="1" fieldPosition="0">
        <references count="1">
          <reference field="4294967294" count="1">
            <x v="14"/>
          </reference>
        </references>
      </pivotArea>
    </format>
    <format dxfId="2047">
      <pivotArea dataOnly="0" labelOnly="1" fieldPosition="0">
        <references count="1">
          <reference field="4294967294" count="1">
            <x v="15"/>
          </reference>
        </references>
      </pivotArea>
    </format>
    <format dxfId="2048">
      <pivotArea dataOnly="0" labelOnly="1" fieldPosition="0">
        <references count="1">
          <reference field="4294967294" count="1">
            <x v="16"/>
          </reference>
        </references>
      </pivotArea>
    </format>
    <format dxfId="2049">
      <pivotArea dataOnly="0" labelOnly="1" fieldPosition="0">
        <references count="1">
          <reference field="4294967294" count="1">
            <x v="17"/>
          </reference>
        </references>
      </pivotArea>
    </format>
    <format dxfId="2050">
      <pivotArea dataOnly="0" labelOnly="1" fieldPosition="0">
        <references count="1">
          <reference field="4294967294" count="1">
            <x v="18"/>
          </reference>
        </references>
      </pivotArea>
    </format>
    <format dxfId="2051">
      <pivotArea dataOnly="0" labelOnly="1" fieldPosition="0">
        <references count="1">
          <reference field="4294967294" count="1">
            <x v="19"/>
          </reference>
        </references>
      </pivotArea>
    </format>
    <format dxfId="2052">
      <pivotArea dataOnly="0" labelOnly="1" fieldPosition="0">
        <references count="1">
          <reference field="4294967294" count="1">
            <x v="20"/>
          </reference>
        </references>
      </pivotArea>
    </format>
    <format dxfId="2053">
      <pivotArea dataOnly="0" labelOnly="1" fieldPosition="0">
        <references count="1">
          <reference field="4294967294" count="1">
            <x v="21"/>
          </reference>
        </references>
      </pivotArea>
    </format>
    <format dxfId="2054">
      <pivotArea dataOnly="0" labelOnly="1" fieldPosition="0">
        <references count="1">
          <reference field="4294967294" count="1">
            <x v="22"/>
          </reference>
        </references>
      </pivotArea>
    </format>
    <format dxfId="2055">
      <pivotArea dataOnly="0" labelOnly="1" fieldPosition="0">
        <references count="1">
          <reference field="4294967294" count="1">
            <x v="23"/>
          </reference>
        </references>
      </pivotArea>
    </format>
    <format dxfId="2056">
      <pivotArea dataOnly="0" labelOnly="1" fieldPosition="0">
        <references count="1">
          <reference field="4294967294" count="1">
            <x v="24"/>
          </reference>
        </references>
      </pivotArea>
    </format>
    <format dxfId="2057">
      <pivotArea dataOnly="0" labelOnly="1" fieldPosition="0">
        <references count="1">
          <reference field="4294967294" count="1">
            <x v="25"/>
          </reference>
        </references>
      </pivotArea>
    </format>
    <format dxfId="2058">
      <pivotArea dataOnly="0" labelOnly="1" fieldPosition="0">
        <references count="1">
          <reference field="4294967294" count="1">
            <x v="26"/>
          </reference>
        </references>
      </pivotArea>
    </format>
    <format dxfId="2059">
      <pivotArea dataOnly="0" labelOnly="1" fieldPosition="0">
        <references count="1">
          <reference field="4294967294" count="1">
            <x v="27"/>
          </reference>
        </references>
      </pivotArea>
    </format>
    <format dxfId="2060">
      <pivotArea dataOnly="0" labelOnly="1" fieldPosition="0">
        <references count="1">
          <reference field="4294967294" count="1">
            <x v="28"/>
          </reference>
        </references>
      </pivotArea>
    </format>
    <format dxfId="2061">
      <pivotArea dataOnly="0" labelOnly="1" fieldPosition="0">
        <references count="1">
          <reference field="4294967294" count="1">
            <x v="29"/>
          </reference>
        </references>
      </pivotArea>
    </format>
    <format dxfId="2062">
      <pivotArea dataOnly="0" labelOnly="1" fieldPosition="0">
        <references count="1">
          <reference field="4294967294" count="1">
            <x v="30"/>
          </reference>
        </references>
      </pivotArea>
    </format>
    <format dxfId="2063">
      <pivotArea dataOnly="0" labelOnly="1" fieldPosition="0">
        <references count="1">
          <reference field="4294967294" count="1">
            <x v="31"/>
          </reference>
        </references>
      </pivotArea>
    </format>
    <format dxfId="2064">
      <pivotArea dataOnly="0" labelOnly="1" fieldPosition="0">
        <references count="1">
          <reference field="4294967294" count="1">
            <x v="32"/>
          </reference>
        </references>
      </pivotArea>
    </format>
    <format dxfId="2065">
      <pivotArea dataOnly="0" labelOnly="1" fieldPosition="0">
        <references count="1">
          <reference field="4294967294" count="1">
            <x v="33"/>
          </reference>
        </references>
      </pivotArea>
    </format>
    <format dxfId="2066">
      <pivotArea dataOnly="0" labelOnly="1" fieldPosition="0">
        <references count="1">
          <reference field="4294967294" count="1">
            <x v="34"/>
          </reference>
        </references>
      </pivotArea>
    </format>
    <format dxfId="2067">
      <pivotArea dataOnly="0" labelOnly="1" fieldPosition="0">
        <references count="1">
          <reference field="4294967294" count="1">
            <x v="35"/>
          </reference>
        </references>
      </pivotArea>
    </format>
    <format dxfId="2068">
      <pivotArea dataOnly="0" labelOnly="1" fieldPosition="0">
        <references count="1">
          <reference field="4294967294" count="1">
            <x v="36"/>
          </reference>
        </references>
      </pivotArea>
    </format>
    <format dxfId="2069">
      <pivotArea field="0" type="button" dataOnly="0" labelOnly="1" outline="0" fieldPosition="0"/>
    </format>
    <format dxfId="2070">
      <pivotArea field="1" type="button" dataOnly="0" labelOnly="1" outline="0" fieldPosition="0"/>
    </format>
    <format dxfId="2071">
      <pivotArea field="3" type="button" dataOnly="0" labelOnly="1" outline="0" fieldPosition="0"/>
    </format>
    <format dxfId="2072">
      <pivotArea field="4" type="button" dataOnly="0" labelOnly="1" outline="0" fieldPosition="0"/>
    </format>
    <format dxfId="2073">
      <pivotArea field="2" type="button" dataOnly="0" labelOnly="1" outline="0" fieldPosition="0"/>
    </format>
    <format dxfId="2074">
      <pivotArea field="6" type="button" dataOnly="0" labelOnly="1" outline="0" fieldPosition="0"/>
    </format>
    <format dxfId="2075">
      <pivotArea dataOnly="0" labelOnly="1" fieldPosition="0">
        <references count="1">
          <reference field="4294967294" count="1">
            <x v="0"/>
          </reference>
        </references>
      </pivotArea>
    </format>
    <format dxfId="2076">
      <pivotArea dataOnly="0" labelOnly="1" fieldPosition="0">
        <references count="1">
          <reference field="4294967294" count="1">
            <x v="1"/>
          </reference>
        </references>
      </pivotArea>
    </format>
    <format dxfId="2077">
      <pivotArea dataOnly="0" labelOnly="1" fieldPosition="0">
        <references count="1">
          <reference field="4294967294" count="1">
            <x v="2"/>
          </reference>
        </references>
      </pivotArea>
    </format>
    <format dxfId="2078">
      <pivotArea dataOnly="0" labelOnly="1" fieldPosition="0">
        <references count="1">
          <reference field="4294967294" count="1">
            <x v="3"/>
          </reference>
        </references>
      </pivotArea>
    </format>
    <format dxfId="2079">
      <pivotArea dataOnly="0" labelOnly="1" fieldPosition="0">
        <references count="1">
          <reference field="4294967294" count="1">
            <x v="4"/>
          </reference>
        </references>
      </pivotArea>
    </format>
    <format dxfId="2080">
      <pivotArea dataOnly="0" labelOnly="1" fieldPosition="0">
        <references count="1">
          <reference field="4294967294" count="1">
            <x v="5"/>
          </reference>
        </references>
      </pivotArea>
    </format>
    <format dxfId="2081">
      <pivotArea dataOnly="0" labelOnly="1" fieldPosition="0">
        <references count="1">
          <reference field="4294967294" count="1">
            <x v="6"/>
          </reference>
        </references>
      </pivotArea>
    </format>
    <format dxfId="2082">
      <pivotArea dataOnly="0" labelOnly="1" fieldPosition="0">
        <references count="1">
          <reference field="4294967294" count="1">
            <x v="7"/>
          </reference>
        </references>
      </pivotArea>
    </format>
    <format dxfId="2083">
      <pivotArea dataOnly="0" labelOnly="1" fieldPosition="0">
        <references count="1">
          <reference field="4294967294" count="1">
            <x v="8"/>
          </reference>
        </references>
      </pivotArea>
    </format>
    <format dxfId="2084">
      <pivotArea dataOnly="0" labelOnly="1" fieldPosition="0">
        <references count="1">
          <reference field="4294967294" count="1">
            <x v="9"/>
          </reference>
        </references>
      </pivotArea>
    </format>
    <format dxfId="2085">
      <pivotArea dataOnly="0" labelOnly="1" fieldPosition="0">
        <references count="1">
          <reference field="4294967294" count="1">
            <x v="10"/>
          </reference>
        </references>
      </pivotArea>
    </format>
    <format dxfId="2086">
      <pivotArea dataOnly="0" labelOnly="1" fieldPosition="0">
        <references count="1">
          <reference field="4294967294" count="1">
            <x v="11"/>
          </reference>
        </references>
      </pivotArea>
    </format>
    <format dxfId="2087">
      <pivotArea dataOnly="0" labelOnly="1" fieldPosition="0">
        <references count="1">
          <reference field="4294967294" count="1">
            <x v="12"/>
          </reference>
        </references>
      </pivotArea>
    </format>
    <format dxfId="2088">
      <pivotArea dataOnly="0" labelOnly="1" fieldPosition="0">
        <references count="1">
          <reference field="4294967294" count="1">
            <x v="13"/>
          </reference>
        </references>
      </pivotArea>
    </format>
    <format dxfId="2089">
      <pivotArea dataOnly="0" labelOnly="1" fieldPosition="0">
        <references count="1">
          <reference field="4294967294" count="1">
            <x v="14"/>
          </reference>
        </references>
      </pivotArea>
    </format>
    <format dxfId="2090">
      <pivotArea dataOnly="0" labelOnly="1" fieldPosition="0">
        <references count="1">
          <reference field="4294967294" count="1">
            <x v="15"/>
          </reference>
        </references>
      </pivotArea>
    </format>
    <format dxfId="2091">
      <pivotArea dataOnly="0" labelOnly="1" fieldPosition="0">
        <references count="1">
          <reference field="4294967294" count="1">
            <x v="16"/>
          </reference>
        </references>
      </pivotArea>
    </format>
    <format dxfId="2092">
      <pivotArea dataOnly="0" labelOnly="1" fieldPosition="0">
        <references count="1">
          <reference field="4294967294" count="1">
            <x v="17"/>
          </reference>
        </references>
      </pivotArea>
    </format>
    <format dxfId="2093">
      <pivotArea dataOnly="0" labelOnly="1" fieldPosition="0">
        <references count="1">
          <reference field="4294967294" count="1">
            <x v="18"/>
          </reference>
        </references>
      </pivotArea>
    </format>
    <format dxfId="2094">
      <pivotArea dataOnly="0" labelOnly="1" fieldPosition="0">
        <references count="1">
          <reference field="4294967294" count="1">
            <x v="19"/>
          </reference>
        </references>
      </pivotArea>
    </format>
    <format dxfId="2095">
      <pivotArea dataOnly="0" labelOnly="1" fieldPosition="0">
        <references count="1">
          <reference field="4294967294" count="1">
            <x v="20"/>
          </reference>
        </references>
      </pivotArea>
    </format>
    <format dxfId="2096">
      <pivotArea dataOnly="0" labelOnly="1" fieldPosition="0">
        <references count="1">
          <reference field="4294967294" count="1">
            <x v="21"/>
          </reference>
        </references>
      </pivotArea>
    </format>
    <format dxfId="2097">
      <pivotArea dataOnly="0" labelOnly="1" fieldPosition="0">
        <references count="1">
          <reference field="4294967294" count="1">
            <x v="22"/>
          </reference>
        </references>
      </pivotArea>
    </format>
    <format dxfId="2098">
      <pivotArea dataOnly="0" labelOnly="1" fieldPosition="0">
        <references count="1">
          <reference field="4294967294" count="1">
            <x v="23"/>
          </reference>
        </references>
      </pivotArea>
    </format>
    <format dxfId="2099">
      <pivotArea dataOnly="0" labelOnly="1" fieldPosition="0">
        <references count="1">
          <reference field="4294967294" count="1">
            <x v="24"/>
          </reference>
        </references>
      </pivotArea>
    </format>
    <format dxfId="2100">
      <pivotArea dataOnly="0" labelOnly="1" fieldPosition="0">
        <references count="1">
          <reference field="4294967294" count="1">
            <x v="25"/>
          </reference>
        </references>
      </pivotArea>
    </format>
    <format dxfId="2101">
      <pivotArea dataOnly="0" labelOnly="1" fieldPosition="0">
        <references count="1">
          <reference field="4294967294" count="1">
            <x v="26"/>
          </reference>
        </references>
      </pivotArea>
    </format>
    <format dxfId="2102">
      <pivotArea dataOnly="0" labelOnly="1" fieldPosition="0">
        <references count="1">
          <reference field="4294967294" count="1">
            <x v="27"/>
          </reference>
        </references>
      </pivotArea>
    </format>
    <format dxfId="2103">
      <pivotArea dataOnly="0" labelOnly="1" fieldPosition="0">
        <references count="1">
          <reference field="4294967294" count="1">
            <x v="28"/>
          </reference>
        </references>
      </pivotArea>
    </format>
    <format dxfId="2104">
      <pivotArea dataOnly="0" labelOnly="1" fieldPosition="0">
        <references count="1">
          <reference field="4294967294" count="1">
            <x v="29"/>
          </reference>
        </references>
      </pivotArea>
    </format>
    <format dxfId="2105">
      <pivotArea dataOnly="0" labelOnly="1" fieldPosition="0">
        <references count="1">
          <reference field="4294967294" count="1">
            <x v="30"/>
          </reference>
        </references>
      </pivotArea>
    </format>
    <format dxfId="2106">
      <pivotArea dataOnly="0" labelOnly="1" fieldPosition="0">
        <references count="1">
          <reference field="4294967294" count="1">
            <x v="31"/>
          </reference>
        </references>
      </pivotArea>
    </format>
    <format dxfId="2107">
      <pivotArea dataOnly="0" labelOnly="1" fieldPosition="0">
        <references count="1">
          <reference field="4294967294" count="1">
            <x v="32"/>
          </reference>
        </references>
      </pivotArea>
    </format>
    <format dxfId="2108">
      <pivotArea dataOnly="0" labelOnly="1" fieldPosition="0">
        <references count="1">
          <reference field="4294967294" count="1">
            <x v="33"/>
          </reference>
        </references>
      </pivotArea>
    </format>
    <format dxfId="2109">
      <pivotArea dataOnly="0" labelOnly="1" fieldPosition="0">
        <references count="1">
          <reference field="4294967294" count="1">
            <x v="34"/>
          </reference>
        </references>
      </pivotArea>
    </format>
    <format dxfId="2110">
      <pivotArea dataOnly="0" labelOnly="1" fieldPosition="0">
        <references count="1">
          <reference field="4294967294" count="1">
            <x v="35"/>
          </reference>
        </references>
      </pivotArea>
    </format>
    <format dxfId="2111">
      <pivotArea dataOnly="0" labelOnly="1" fieldPosition="0">
        <references count="1">
          <reference field="4294967294" count="1">
            <x v="36"/>
          </reference>
        </references>
      </pivotArea>
    </format>
    <format dxfId="2112">
      <pivotArea field="0" type="button" dataOnly="0" labelOnly="1" outline="0" fieldPosition="0"/>
    </format>
    <format dxfId="2113">
      <pivotArea field="1" type="button" dataOnly="0" labelOnly="1" outline="0" fieldPosition="0"/>
    </format>
    <format dxfId="2114">
      <pivotArea field="3" type="button" dataOnly="0" labelOnly="1" outline="0" fieldPosition="0"/>
    </format>
    <format dxfId="2115">
      <pivotArea field="4" type="button" dataOnly="0" labelOnly="1" outline="0" fieldPosition="0"/>
    </format>
    <format dxfId="2116">
      <pivotArea field="2" type="button" dataOnly="0" labelOnly="1" outline="0" fieldPosition="0"/>
    </format>
    <format dxfId="2117">
      <pivotArea field="6" type="button" dataOnly="0" labelOnly="1" outline="0" fieldPosition="0"/>
    </format>
    <format dxfId="2118">
      <pivotArea dataOnly="0" labelOnly="1" fieldPosition="0">
        <references count="1">
          <reference field="4294967294" count="1">
            <x v="0"/>
          </reference>
        </references>
      </pivotArea>
    </format>
    <format dxfId="2119">
      <pivotArea dataOnly="0" labelOnly="1" fieldPosition="0">
        <references count="1">
          <reference field="4294967294" count="1">
            <x v="1"/>
          </reference>
        </references>
      </pivotArea>
    </format>
    <format dxfId="2120">
      <pivotArea dataOnly="0" labelOnly="1" fieldPosition="0">
        <references count="1">
          <reference field="4294967294" count="1">
            <x v="2"/>
          </reference>
        </references>
      </pivotArea>
    </format>
    <format dxfId="2121">
      <pivotArea dataOnly="0" labelOnly="1" fieldPosition="0">
        <references count="1">
          <reference field="4294967294" count="1">
            <x v="3"/>
          </reference>
        </references>
      </pivotArea>
    </format>
    <format dxfId="2122">
      <pivotArea dataOnly="0" labelOnly="1" fieldPosition="0">
        <references count="1">
          <reference field="4294967294" count="1">
            <x v="4"/>
          </reference>
        </references>
      </pivotArea>
    </format>
    <format dxfId="2123">
      <pivotArea dataOnly="0" labelOnly="1" fieldPosition="0">
        <references count="1">
          <reference field="4294967294" count="1">
            <x v="5"/>
          </reference>
        </references>
      </pivotArea>
    </format>
    <format dxfId="2124">
      <pivotArea dataOnly="0" labelOnly="1" fieldPosition="0">
        <references count="1">
          <reference field="4294967294" count="1">
            <x v="6"/>
          </reference>
        </references>
      </pivotArea>
    </format>
    <format dxfId="2125">
      <pivotArea dataOnly="0" labelOnly="1" fieldPosition="0">
        <references count="1">
          <reference field="4294967294" count="1">
            <x v="7"/>
          </reference>
        </references>
      </pivotArea>
    </format>
    <format dxfId="2126">
      <pivotArea dataOnly="0" labelOnly="1" fieldPosition="0">
        <references count="1">
          <reference field="4294967294" count="1">
            <x v="8"/>
          </reference>
        </references>
      </pivotArea>
    </format>
    <format dxfId="2127">
      <pivotArea dataOnly="0" labelOnly="1" fieldPosition="0">
        <references count="1">
          <reference field="4294967294" count="1">
            <x v="9"/>
          </reference>
        </references>
      </pivotArea>
    </format>
    <format dxfId="2128">
      <pivotArea dataOnly="0" labelOnly="1" fieldPosition="0">
        <references count="1">
          <reference field="4294967294" count="1">
            <x v="10"/>
          </reference>
        </references>
      </pivotArea>
    </format>
    <format dxfId="2129">
      <pivotArea dataOnly="0" labelOnly="1" fieldPosition="0">
        <references count="1">
          <reference field="4294967294" count="1">
            <x v="11"/>
          </reference>
        </references>
      </pivotArea>
    </format>
    <format dxfId="2130">
      <pivotArea dataOnly="0" labelOnly="1" fieldPosition="0">
        <references count="1">
          <reference field="4294967294" count="1">
            <x v="12"/>
          </reference>
        </references>
      </pivotArea>
    </format>
    <format dxfId="2131">
      <pivotArea dataOnly="0" labelOnly="1" fieldPosition="0">
        <references count="1">
          <reference field="4294967294" count="1">
            <x v="13"/>
          </reference>
        </references>
      </pivotArea>
    </format>
    <format dxfId="2132">
      <pivotArea dataOnly="0" labelOnly="1" fieldPosition="0">
        <references count="1">
          <reference field="4294967294" count="1">
            <x v="14"/>
          </reference>
        </references>
      </pivotArea>
    </format>
    <format dxfId="2133">
      <pivotArea dataOnly="0" labelOnly="1" fieldPosition="0">
        <references count="1">
          <reference field="4294967294" count="1">
            <x v="15"/>
          </reference>
        </references>
      </pivotArea>
    </format>
    <format dxfId="2134">
      <pivotArea dataOnly="0" labelOnly="1" fieldPosition="0">
        <references count="1">
          <reference field="4294967294" count="1">
            <x v="16"/>
          </reference>
        </references>
      </pivotArea>
    </format>
    <format dxfId="2135">
      <pivotArea dataOnly="0" labelOnly="1" fieldPosition="0">
        <references count="1">
          <reference field="4294967294" count="1">
            <x v="17"/>
          </reference>
        </references>
      </pivotArea>
    </format>
    <format dxfId="2136">
      <pivotArea dataOnly="0" labelOnly="1" fieldPosition="0">
        <references count="1">
          <reference field="4294967294" count="1">
            <x v="18"/>
          </reference>
        </references>
      </pivotArea>
    </format>
    <format dxfId="2137">
      <pivotArea dataOnly="0" labelOnly="1" fieldPosition="0">
        <references count="1">
          <reference field="4294967294" count="1">
            <x v="19"/>
          </reference>
        </references>
      </pivotArea>
    </format>
    <format dxfId="2138">
      <pivotArea dataOnly="0" labelOnly="1" fieldPosition="0">
        <references count="1">
          <reference field="4294967294" count="1">
            <x v="20"/>
          </reference>
        </references>
      </pivotArea>
    </format>
    <format dxfId="2139">
      <pivotArea dataOnly="0" labelOnly="1" fieldPosition="0">
        <references count="1">
          <reference field="4294967294" count="1">
            <x v="21"/>
          </reference>
        </references>
      </pivotArea>
    </format>
    <format dxfId="2140">
      <pivotArea dataOnly="0" labelOnly="1" fieldPosition="0">
        <references count="1">
          <reference field="4294967294" count="1">
            <x v="22"/>
          </reference>
        </references>
      </pivotArea>
    </format>
    <format dxfId="2141">
      <pivotArea dataOnly="0" labelOnly="1" fieldPosition="0">
        <references count="1">
          <reference field="4294967294" count="1">
            <x v="23"/>
          </reference>
        </references>
      </pivotArea>
    </format>
    <format dxfId="2142">
      <pivotArea dataOnly="0" labelOnly="1" fieldPosition="0">
        <references count="1">
          <reference field="4294967294" count="1">
            <x v="24"/>
          </reference>
        </references>
      </pivotArea>
    </format>
    <format dxfId="2143">
      <pivotArea dataOnly="0" labelOnly="1" fieldPosition="0">
        <references count="1">
          <reference field="4294967294" count="1">
            <x v="25"/>
          </reference>
        </references>
      </pivotArea>
    </format>
    <format dxfId="2144">
      <pivotArea dataOnly="0" labelOnly="1" fieldPosition="0">
        <references count="1">
          <reference field="4294967294" count="1">
            <x v="26"/>
          </reference>
        </references>
      </pivotArea>
    </format>
    <format dxfId="2145">
      <pivotArea dataOnly="0" labelOnly="1" fieldPosition="0">
        <references count="1">
          <reference field="4294967294" count="1">
            <x v="27"/>
          </reference>
        </references>
      </pivotArea>
    </format>
    <format dxfId="2146">
      <pivotArea dataOnly="0" labelOnly="1" fieldPosition="0">
        <references count="1">
          <reference field="4294967294" count="1">
            <x v="28"/>
          </reference>
        </references>
      </pivotArea>
    </format>
    <format dxfId="2147">
      <pivotArea dataOnly="0" labelOnly="1" fieldPosition="0">
        <references count="1">
          <reference field="4294967294" count="1">
            <x v="29"/>
          </reference>
        </references>
      </pivotArea>
    </format>
    <format dxfId="2148">
      <pivotArea dataOnly="0" labelOnly="1" fieldPosition="0">
        <references count="1">
          <reference field="4294967294" count="1">
            <x v="30"/>
          </reference>
        </references>
      </pivotArea>
    </format>
    <format dxfId="2149">
      <pivotArea dataOnly="0" labelOnly="1" fieldPosition="0">
        <references count="1">
          <reference field="4294967294" count="1">
            <x v="31"/>
          </reference>
        </references>
      </pivotArea>
    </format>
    <format dxfId="2150">
      <pivotArea dataOnly="0" labelOnly="1" fieldPosition="0">
        <references count="1">
          <reference field="4294967294" count="1">
            <x v="32"/>
          </reference>
        </references>
      </pivotArea>
    </format>
    <format dxfId="2151">
      <pivotArea dataOnly="0" labelOnly="1" fieldPosition="0">
        <references count="1">
          <reference field="4294967294" count="1">
            <x v="33"/>
          </reference>
        </references>
      </pivotArea>
    </format>
    <format dxfId="2152">
      <pivotArea dataOnly="0" labelOnly="1" fieldPosition="0">
        <references count="1">
          <reference field="4294967294" count="1">
            <x v="34"/>
          </reference>
        </references>
      </pivotArea>
    </format>
    <format dxfId="2153">
      <pivotArea dataOnly="0" labelOnly="1" fieldPosition="0">
        <references count="1">
          <reference field="4294967294" count="1">
            <x v="35"/>
          </reference>
        </references>
      </pivotArea>
    </format>
    <format dxfId="2154">
      <pivotArea dataOnly="0" labelOnly="1" fieldPosition="0">
        <references count="1">
          <reference field="4294967294" count="1">
            <x v="36"/>
          </reference>
        </references>
      </pivotArea>
    </format>
    <format dxfId="2155">
      <pivotArea dataOnly="0" labelOnly="1" grandRow="1" fieldPosition="0"/>
    </format>
    <format dxfId="2156">
      <pivotArea grandRow="1" collapsedLevelsAreSubtotals="1" fieldPosition="0"/>
    </format>
    <format dxfId="2157">
      <pivotArea dataOnly="0" labelOnly="1" grandRow="1" fieldPosition="0"/>
    </format>
    <format dxfId="2158">
      <pivotArea grandRow="1" collapsedLevelsAreSubtotals="1" fieldPosition="0"/>
    </format>
    <format dxfId="2159">
      <pivotArea dataOnly="0" labelOnly="1" grandRow="1" fieldPosition="0"/>
    </format>
    <format dxfId="2160">
      <pivotArea grandRow="1" collapsedLevelsAreSubtotals="1" fieldPosition="0"/>
    </format>
    <format dxfId="2161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162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16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164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2165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16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167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16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16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17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2171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2172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17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174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175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2176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17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178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17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180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181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2182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183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184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185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186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187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188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189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2190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2191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192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19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194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195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19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19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198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19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00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01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2202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203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20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20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20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2207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2208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09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10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11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12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1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14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15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2216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2217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218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21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220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2221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222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223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22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22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22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2227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2228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22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230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231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2232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23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234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23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236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237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2238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39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40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41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42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4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44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245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2246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2247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48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4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50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51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5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5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54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5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56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257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2258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259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26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26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262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2263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2264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65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6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67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68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6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70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271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2272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2273">
      <pivotArea dataOnly="0" labelOnly="1" fieldPosition="0">
        <references count="1">
          <reference field="0" count="1" defaultSubtotal="1">
            <x v="0"/>
          </reference>
        </references>
      </pivotArea>
    </format>
    <format dxfId="227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2275">
      <pivotArea dataOnly="0" labelOnly="1" fieldPosition="0">
        <references count="1">
          <reference field="0" count="1" defaultSubtotal="1">
            <x v="2"/>
          </reference>
        </references>
      </pivotArea>
    </format>
    <format dxfId="2276">
      <pivotArea dataOnly="0" labelOnly="1" fieldPosition="0">
        <references count="1">
          <reference field="0" count="1" defaultSubtotal="1">
            <x v="3"/>
          </reference>
        </references>
      </pivotArea>
    </format>
    <format dxfId="2277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2278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2279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2280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2281">
      <pivotArea dataOnly="0" labelOnly="1" fieldPosition="0">
        <references count="1">
          <reference field="0" count="1" defaultSubtotal="1">
            <x v="0"/>
          </reference>
        </references>
      </pivotArea>
    </format>
    <format dxfId="2282">
      <pivotArea dataOnly="0" labelOnly="1" fieldPosition="0">
        <references count="1">
          <reference field="0" count="1" defaultSubtotal="1">
            <x v="1"/>
          </reference>
        </references>
      </pivotArea>
    </format>
    <format dxfId="2283">
      <pivotArea dataOnly="0" labelOnly="1" fieldPosition="0">
        <references count="1">
          <reference field="0" count="1" defaultSubtotal="1">
            <x v="2"/>
          </reference>
        </references>
      </pivotArea>
    </format>
    <format dxfId="2284">
      <pivotArea dataOnly="0" labelOnly="1" fieldPosition="0">
        <references count="1">
          <reference field="0" count="1" defaultSubtotal="1">
            <x v="3"/>
          </reference>
        </references>
      </pivotArea>
    </format>
    <format dxfId="2285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2286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2287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2288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2289">
      <pivotArea dataOnly="0" labelOnly="1" fieldPosition="0">
        <references count="1">
          <reference field="0" count="1" defaultSubtotal="1">
            <x v="0"/>
          </reference>
        </references>
      </pivotArea>
    </format>
    <format dxfId="2290">
      <pivotArea dataOnly="0" labelOnly="1" fieldPosition="0">
        <references count="1">
          <reference field="0" count="1" defaultSubtotal="1">
            <x v="1"/>
          </reference>
        </references>
      </pivotArea>
    </format>
    <format dxfId="229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2292">
      <pivotArea dataOnly="0" labelOnly="1" fieldPosition="0">
        <references count="1">
          <reference field="0" count="1" defaultSubtotal="1">
            <x v="3"/>
          </reference>
        </references>
      </pivotArea>
    </format>
    <format dxfId="2293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2294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2295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2296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2297">
      <pivotArea dataOnly="0" labelOnly="1" fieldPosition="0">
        <references count="1">
          <reference field="0" count="1" defaultSubtotal="1">
            <x v="0"/>
          </reference>
        </references>
      </pivotArea>
    </format>
    <format dxfId="2298">
      <pivotArea dataOnly="0" labelOnly="1" fieldPosition="0">
        <references count="1">
          <reference field="0" count="1" defaultSubtotal="1">
            <x v="1"/>
          </reference>
        </references>
      </pivotArea>
    </format>
    <format dxfId="2299">
      <pivotArea dataOnly="0" labelOnly="1" fieldPosition="0">
        <references count="1">
          <reference field="0" count="1" defaultSubtotal="1">
            <x v="2"/>
          </reference>
        </references>
      </pivotArea>
    </format>
    <format dxfId="2300">
      <pivotArea dataOnly="0" labelOnly="1" fieldPosition="0">
        <references count="1">
          <reference field="0" count="1" defaultSubtotal="1">
            <x v="3"/>
          </reference>
        </references>
      </pivotArea>
    </format>
    <format dxfId="2301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2302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2303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2304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2305">
      <pivotArea dataOnly="0" labelOnly="1" fieldPosition="0">
        <references count="1">
          <reference field="0" count="1" defaultSubtotal="1">
            <x v="0"/>
          </reference>
        </references>
      </pivotArea>
    </format>
    <format dxfId="230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2307">
      <pivotArea dataOnly="0" labelOnly="1" fieldPosition="0">
        <references count="1">
          <reference field="0" count="1" defaultSubtotal="1">
            <x v="2"/>
          </reference>
        </references>
      </pivotArea>
    </format>
    <format dxfId="2308">
      <pivotArea dataOnly="0" labelOnly="1" fieldPosition="0">
        <references count="1">
          <reference field="0" count="1" defaultSubtotal="1">
            <x v="3"/>
          </reference>
        </references>
      </pivotArea>
    </format>
    <format dxfId="2309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2310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2311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2312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2313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2314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2315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2316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2317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2318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2319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2320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2321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2322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2323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232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2325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2326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2327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2328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2329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2330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2331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2332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2333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2334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2335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2336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2337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2338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2339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234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2341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2342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2343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234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2345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2346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2347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2348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2349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2350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2351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2352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2353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235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2355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235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2357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2358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2359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236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2361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362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363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364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365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366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367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368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369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370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37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372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37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374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37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376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37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378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379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380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381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382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383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384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385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386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387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388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38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390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39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392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39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394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39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396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397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398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399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400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401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402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403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404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405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406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40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408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40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410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41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412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41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414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415">
      <pivotArea collapsedLevelsAreSubtotals="1" fieldPosition="0">
        <references count="1">
          <reference field="0" count="1" selected="0">
            <x v="0"/>
          </reference>
        </references>
      </pivotArea>
    </format>
    <format dxfId="2416">
      <pivotArea collapsedLevelsAreSubtotals="1" fieldPosition="0">
        <references count="1">
          <reference field="0" count="1" selected="0">
            <x v="1"/>
          </reference>
        </references>
      </pivotArea>
    </format>
    <format dxfId="2417">
      <pivotArea collapsedLevelsAreSubtotals="1" fieldPosition="0">
        <references count="1">
          <reference field="0" count="1" selected="0">
            <x v="2"/>
          </reference>
        </references>
      </pivotArea>
    </format>
    <format dxfId="2418">
      <pivotArea collapsedLevelsAreSubtotals="1" fieldPosition="0">
        <references count="1">
          <reference field="0" count="1" selected="0">
            <x v="3"/>
          </reference>
        </references>
      </pivotArea>
    </format>
    <format dxfId="2419">
      <pivotArea collapsedLevelsAreSubtotals="1" fieldPosition="0">
        <references count="2">
          <reference field="1" count="1" selected="0">
            <x v="0"/>
          </reference>
          <reference field="0" count="1" selected="0">
            <x v="0"/>
          </reference>
        </references>
      </pivotArea>
    </format>
    <format dxfId="2420">
      <pivotArea collapsedLevelsAreSubtotals="1" fieldPosition="0">
        <references count="3"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421">
      <pivotArea collapsedLevelsAreSubtotals="1" fieldPosition="0">
        <references count="1">
          <reference field="0" count="1" selected="0">
            <x v="1"/>
          </reference>
        </references>
      </pivotArea>
    </format>
    <format dxfId="2422">
      <pivotArea collapsedLevelsAreSubtotals="1" fieldPosition="0">
        <references count="1">
          <reference field="0" count="1" selected="0">
            <x v="2"/>
          </reference>
        </references>
      </pivotArea>
    </format>
    <format dxfId="2423">
      <pivotArea collapsedLevelsAreSubtotals="1" fieldPosition="0">
        <references count="1">
          <reference field="0" count="1" selected="0">
            <x v="3"/>
          </reference>
        </references>
      </pivotArea>
    </format>
    <format dxfId="2424">
      <pivotArea collapsedLevelsAreSubtotals="1" fieldPosition="0">
        <references count="2">
          <reference field="1" count="1" selected="0">
            <x v="0"/>
          </reference>
          <reference field="0" count="1" selected="0">
            <x v="0"/>
          </reference>
        </references>
      </pivotArea>
    </format>
    <format dxfId="2425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426">
      <pivotArea collapsedLevelsAreSubtotals="1" fieldPosition="0">
        <references count="1">
          <reference field="0" count="1" selected="0">
            <x v="1"/>
          </reference>
        </references>
      </pivotArea>
    </format>
    <format dxfId="2427">
      <pivotArea collapsedLevelsAreSubtotals="1" fieldPosition="0">
        <references count="1">
          <reference field="0" count="1" selected="0">
            <x v="2"/>
          </reference>
        </references>
      </pivotArea>
    </format>
    <format dxfId="2428">
      <pivotArea collapsedLevelsAreSubtotals="1" fieldPosition="0">
        <references count="1">
          <reference field="0" count="1" selected="0">
            <x v="3"/>
          </reference>
        </references>
      </pivotArea>
    </format>
    <format dxfId="2429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2430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2431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2432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2433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2434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2435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2436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2437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2438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2439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244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2441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2442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2443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244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2445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2446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2447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2448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2449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2450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2451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2452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2453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245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2455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245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2457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2458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2459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246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2461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2462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2463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2464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2465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2466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2467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2468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2469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247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2471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2472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2473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2474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2475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247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2477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478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479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480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481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482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483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484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485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486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48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488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48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490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49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492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49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494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495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496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497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498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499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00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01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02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503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04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50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06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50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08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0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10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1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512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13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514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15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516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17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18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19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20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521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22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52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24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52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26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27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28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2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530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3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532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33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34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53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3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3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3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3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40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41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4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543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44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4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546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47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4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54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5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5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5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5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5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5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5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55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5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5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560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61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62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56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64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6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6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6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6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69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70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571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72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7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574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75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7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57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7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7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8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8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8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8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8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58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8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58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588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8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590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59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9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59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94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59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9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97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59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599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00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0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602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0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0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60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0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0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0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0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1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11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1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61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1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1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616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17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18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619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20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2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2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2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24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25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2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627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28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2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630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31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3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63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3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3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3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3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3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39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4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64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4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43">
      <pivotArea dataOnly="0" labelOnly="1" fieldPosition="0">
        <references count="5">
          <reference field="2" count="1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644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45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46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647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48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49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50">
      <pivotArea dataOnly="0" labelOnly="1" fieldPosition="0">
        <references count="5">
          <reference field="2" count="1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51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52">
      <pivotArea dataOnly="0" labelOnly="1" fieldPosition="0">
        <references count="5">
          <reference field="2" count="1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53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54">
      <pivotArea dataOnly="0" labelOnly="1" fieldPosition="0">
        <references count="5">
          <reference field="2" count="1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55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56">
      <pivotArea dataOnly="0" labelOnly="1" fieldPosition="0">
        <references count="5">
          <reference field="2" count="1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57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58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659">
      <pivotArea dataOnly="0" labelOnly="1" fieldPosition="0">
        <references count="5">
          <reference field="2" count="1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660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61">
      <pivotArea dataOnly="0" labelOnly="1" fieldPosition="0">
        <references count="5">
          <reference field="2" count="1" defaultSubtotal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62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63">
      <pivotArea dataOnly="0" labelOnly="1" fieldPosition="0">
        <references count="5">
          <reference field="2" count="1" defaultSubtotal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64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665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66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67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668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69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670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71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72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73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674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75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76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77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78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679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680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681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82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83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84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685">
      <pivotArea collapsedLevelsAreSubtotals="1" fieldPosition="0">
        <references count="2">
          <reference field="1" count="1" selected="0">
            <x v="0"/>
          </reference>
          <reference field="0" count="1" selected="0">
            <x v="0"/>
          </reference>
        </references>
      </pivotArea>
    </format>
    <format dxfId="2686">
      <pivotArea collapsedLevelsAreSubtotals="1" fieldPosition="0">
        <references count="2">
          <reference field="1" count="1" selected="0">
            <x v="1"/>
          </reference>
          <reference field="0" count="1" selected="0">
            <x v="0"/>
          </reference>
        </references>
      </pivotArea>
    </format>
    <format dxfId="2687">
      <pivotArea field="0" type="button" dataOnly="0" labelOnly="1" outline="0" fieldPosition="0"/>
    </format>
    <format dxfId="2688">
      <pivotArea field="1" type="button" dataOnly="0" labelOnly="1" outline="0" fieldPosition="0"/>
    </format>
    <format dxfId="2689">
      <pivotArea field="3" type="button" dataOnly="0" labelOnly="1" outline="0" fieldPosition="0"/>
    </format>
    <format dxfId="2690">
      <pivotArea field="4" type="button" dataOnly="0" labelOnly="1" outline="0" fieldPosition="0"/>
    </format>
    <format dxfId="2691">
      <pivotArea field="2" type="button" dataOnly="0" labelOnly="1" outline="0" fieldPosition="0"/>
    </format>
    <format dxfId="2692">
      <pivotArea field="6" type="button" dataOnly="0" labelOnly="1" outline="0" fieldPosition="0"/>
    </format>
    <format dxfId="2693">
      <pivotArea dataOnly="0" labelOnly="1" fieldPosition="0">
        <references count="1">
          <reference field="4294967294" count="1">
            <x v="0"/>
          </reference>
        </references>
      </pivotArea>
    </format>
    <format dxfId="2694">
      <pivotArea dataOnly="0" labelOnly="1" fieldPosition="0">
        <references count="1">
          <reference field="4294967294" count="1">
            <x v="1"/>
          </reference>
        </references>
      </pivotArea>
    </format>
    <format dxfId="2695">
      <pivotArea dataOnly="0" labelOnly="1" fieldPosition="0">
        <references count="1">
          <reference field="4294967294" count="1">
            <x v="2"/>
          </reference>
        </references>
      </pivotArea>
    </format>
    <format dxfId="2696">
      <pivotArea dataOnly="0" labelOnly="1" fieldPosition="0">
        <references count="1">
          <reference field="4294967294" count="1">
            <x v="3"/>
          </reference>
        </references>
      </pivotArea>
    </format>
    <format dxfId="2697">
      <pivotArea dataOnly="0" labelOnly="1" fieldPosition="0">
        <references count="1">
          <reference field="4294967294" count="1">
            <x v="4"/>
          </reference>
        </references>
      </pivotArea>
    </format>
    <format dxfId="2698">
      <pivotArea dataOnly="0" labelOnly="1" fieldPosition="0">
        <references count="1">
          <reference field="4294967294" count="1">
            <x v="5"/>
          </reference>
        </references>
      </pivotArea>
    </format>
    <format dxfId="2699">
      <pivotArea dataOnly="0" labelOnly="1" fieldPosition="0">
        <references count="1">
          <reference field="4294967294" count="1">
            <x v="6"/>
          </reference>
        </references>
      </pivotArea>
    </format>
    <format dxfId="2700">
      <pivotArea dataOnly="0" labelOnly="1" fieldPosition="0">
        <references count="1">
          <reference field="4294967294" count="1">
            <x v="7"/>
          </reference>
        </references>
      </pivotArea>
    </format>
    <format dxfId="2701">
      <pivotArea dataOnly="0" labelOnly="1" fieldPosition="0">
        <references count="1">
          <reference field="4294967294" count="1">
            <x v="8"/>
          </reference>
        </references>
      </pivotArea>
    </format>
    <format dxfId="2702">
      <pivotArea dataOnly="0" labelOnly="1" fieldPosition="0">
        <references count="1">
          <reference field="4294967294" count="1">
            <x v="9"/>
          </reference>
        </references>
      </pivotArea>
    </format>
    <format dxfId="2703">
      <pivotArea dataOnly="0" labelOnly="1" fieldPosition="0">
        <references count="1">
          <reference field="4294967294" count="1">
            <x v="10"/>
          </reference>
        </references>
      </pivotArea>
    </format>
    <format dxfId="2704">
      <pivotArea dataOnly="0" labelOnly="1" fieldPosition="0">
        <references count="1">
          <reference field="4294967294" count="1">
            <x v="11"/>
          </reference>
        </references>
      </pivotArea>
    </format>
    <format dxfId="2705">
      <pivotArea dataOnly="0" labelOnly="1" fieldPosition="0">
        <references count="1">
          <reference field="4294967294" count="1">
            <x v="12"/>
          </reference>
        </references>
      </pivotArea>
    </format>
    <format dxfId="2706">
      <pivotArea dataOnly="0" labelOnly="1" fieldPosition="0">
        <references count="1">
          <reference field="4294967294" count="1">
            <x v="13"/>
          </reference>
        </references>
      </pivotArea>
    </format>
    <format dxfId="2707">
      <pivotArea dataOnly="0" labelOnly="1" fieldPosition="0">
        <references count="1">
          <reference field="4294967294" count="1">
            <x v="14"/>
          </reference>
        </references>
      </pivotArea>
    </format>
    <format dxfId="2708">
      <pivotArea dataOnly="0" labelOnly="1" fieldPosition="0">
        <references count="1">
          <reference field="4294967294" count="1">
            <x v="15"/>
          </reference>
        </references>
      </pivotArea>
    </format>
    <format dxfId="2709">
      <pivotArea dataOnly="0" labelOnly="1" fieldPosition="0">
        <references count="1">
          <reference field="4294967294" count="1">
            <x v="16"/>
          </reference>
        </references>
      </pivotArea>
    </format>
    <format dxfId="2710">
      <pivotArea dataOnly="0" labelOnly="1" fieldPosition="0">
        <references count="1">
          <reference field="4294967294" count="1">
            <x v="17"/>
          </reference>
        </references>
      </pivotArea>
    </format>
    <format dxfId="2711">
      <pivotArea dataOnly="0" labelOnly="1" fieldPosition="0">
        <references count="1">
          <reference field="4294967294" count="1">
            <x v="18"/>
          </reference>
        </references>
      </pivotArea>
    </format>
    <format dxfId="2712">
      <pivotArea dataOnly="0" labelOnly="1" fieldPosition="0">
        <references count="1">
          <reference field="4294967294" count="1">
            <x v="19"/>
          </reference>
        </references>
      </pivotArea>
    </format>
    <format dxfId="2713">
      <pivotArea dataOnly="0" labelOnly="1" fieldPosition="0">
        <references count="1">
          <reference field="4294967294" count="1">
            <x v="20"/>
          </reference>
        </references>
      </pivotArea>
    </format>
    <format dxfId="2714">
      <pivotArea dataOnly="0" labelOnly="1" fieldPosition="0">
        <references count="1">
          <reference field="4294967294" count="1">
            <x v="21"/>
          </reference>
        </references>
      </pivotArea>
    </format>
    <format dxfId="2715">
      <pivotArea dataOnly="0" labelOnly="1" fieldPosition="0">
        <references count="1">
          <reference field="4294967294" count="1">
            <x v="22"/>
          </reference>
        </references>
      </pivotArea>
    </format>
    <format dxfId="2716">
      <pivotArea dataOnly="0" labelOnly="1" fieldPosition="0">
        <references count="1">
          <reference field="4294967294" count="1">
            <x v="23"/>
          </reference>
        </references>
      </pivotArea>
    </format>
    <format dxfId="2717">
      <pivotArea dataOnly="0" labelOnly="1" fieldPosition="0">
        <references count="1">
          <reference field="4294967294" count="1">
            <x v="24"/>
          </reference>
        </references>
      </pivotArea>
    </format>
    <format dxfId="2718">
      <pivotArea dataOnly="0" labelOnly="1" fieldPosition="0">
        <references count="1">
          <reference field="4294967294" count="1">
            <x v="25"/>
          </reference>
        </references>
      </pivotArea>
    </format>
    <format dxfId="2719">
      <pivotArea dataOnly="0" labelOnly="1" fieldPosition="0">
        <references count="1">
          <reference field="4294967294" count="1">
            <x v="26"/>
          </reference>
        </references>
      </pivotArea>
    </format>
    <format dxfId="2720">
      <pivotArea dataOnly="0" labelOnly="1" fieldPosition="0">
        <references count="1">
          <reference field="4294967294" count="1">
            <x v="27"/>
          </reference>
        </references>
      </pivotArea>
    </format>
    <format dxfId="2721">
      <pivotArea dataOnly="0" labelOnly="1" fieldPosition="0">
        <references count="1">
          <reference field="4294967294" count="1">
            <x v="28"/>
          </reference>
        </references>
      </pivotArea>
    </format>
    <format dxfId="2722">
      <pivotArea dataOnly="0" labelOnly="1" fieldPosition="0">
        <references count="1">
          <reference field="4294967294" count="1">
            <x v="29"/>
          </reference>
        </references>
      </pivotArea>
    </format>
    <format dxfId="2723">
      <pivotArea dataOnly="0" labelOnly="1" fieldPosition="0">
        <references count="1">
          <reference field="4294967294" count="1">
            <x v="30"/>
          </reference>
        </references>
      </pivotArea>
    </format>
    <format dxfId="2724">
      <pivotArea dataOnly="0" labelOnly="1" fieldPosition="0">
        <references count="1">
          <reference field="4294967294" count="1">
            <x v="31"/>
          </reference>
        </references>
      </pivotArea>
    </format>
    <format dxfId="2725">
      <pivotArea dataOnly="0" labelOnly="1" fieldPosition="0">
        <references count="1">
          <reference field="4294967294" count="1">
            <x v="32"/>
          </reference>
        </references>
      </pivotArea>
    </format>
    <format dxfId="2726">
      <pivotArea dataOnly="0" labelOnly="1" fieldPosition="0">
        <references count="1">
          <reference field="4294967294" count="1">
            <x v="33"/>
          </reference>
        </references>
      </pivotArea>
    </format>
    <format dxfId="2727">
      <pivotArea dataOnly="0" labelOnly="1" fieldPosition="0">
        <references count="1">
          <reference field="4294967294" count="1">
            <x v="34"/>
          </reference>
        </references>
      </pivotArea>
    </format>
    <format dxfId="2728">
      <pivotArea dataOnly="0" labelOnly="1" fieldPosition="0">
        <references count="1">
          <reference field="4294967294" count="1">
            <x v="35"/>
          </reference>
        </references>
      </pivotArea>
    </format>
    <format dxfId="2729">
      <pivotArea dataOnly="0" labelOnly="1" fieldPosition="0">
        <references count="1">
          <reference field="4294967294" count="1">
            <x v="36"/>
          </reference>
        </references>
      </pivotArea>
    </format>
    <format dxfId="2730">
      <pivotArea dataOnly="0" labelOnly="1" grandRow="1" fieldPosition="0"/>
    </format>
    <format dxfId="2731">
      <pivotArea grandRow="1" collapsedLevelsAreSubtotals="1" fieldPosition="0"/>
    </format>
    <format dxfId="2732">
      <pivotArea dataOnly="0" labelOnly="1" fieldPosition="0">
        <references count="1">
          <reference field="0" count="1" defaultSubtotal="1">
            <x v="0"/>
          </reference>
        </references>
      </pivotArea>
    </format>
    <format dxfId="2733">
      <pivotArea dataOnly="0" labelOnly="1" fieldPosition="0">
        <references count="1">
          <reference field="0" count="1" defaultSubtotal="1">
            <x v="1"/>
          </reference>
        </references>
      </pivotArea>
    </format>
    <format dxfId="2734">
      <pivotArea dataOnly="0" labelOnly="1" fieldPosition="0">
        <references count="1">
          <reference field="0" count="1" defaultSubtotal="1">
            <x v="2"/>
          </reference>
        </references>
      </pivotArea>
    </format>
    <format dxfId="2735">
      <pivotArea dataOnly="0" labelOnly="1" fieldPosition="0">
        <references count="1">
          <reference field="0" count="1" defaultSubtotal="1">
            <x v="3"/>
          </reference>
        </references>
      </pivotArea>
    </format>
    <format dxfId="2736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2737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2738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2739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2740">
      <pivotArea collapsedLevelsAreSubtotals="1" fieldPosition="0">
        <references count="2"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41">
      <pivotArea collapsedLevelsAreSubtotals="1" fieldPosition="0">
        <references count="2"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42">
      <pivotArea dataOnly="0" labelOnly="1" offset="IV1:IV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43">
      <pivotArea dataOnly="0" labelOnly="1" offset="IV1:IV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44">
      <pivotArea dataOnly="0" labelOnly="1" offset="IV1:IV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745">
      <pivotArea dataOnly="0" labelOnly="1" offset="IV1:IV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46">
      <pivotArea dataOnly="0" labelOnly="1" offset="IV1:IV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747">
      <pivotArea dataOnly="0" labelOnly="1" offset="IV1:IV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748">
      <pivotArea dataOnly="0" labelOnly="1" offset="IV1:IV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749">
      <pivotArea dataOnly="0" labelOnly="1" offset="IV1:IV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750">
      <pivotArea dataOnly="0" labelOnly="1" offset="IV1:IV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751">
      <pivotArea dataOnly="0" labelOnly="1" offset="IV1:IV4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2752">
      <pivotArea collapsedLevelsAreSubtotals="1" fieldPosition="0">
        <references count="2"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53">
      <pivotArea collapsedLevelsAreSubtotals="1" fieldPosition="0">
        <references count="3"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54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55">
      <pivotArea collapsedLevelsAreSubtotals="1" fieldPosition="0">
        <references count="5"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56">
      <pivotArea dataOnly="0" labelOnly="1" offset="IV1:IV4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2757">
      <pivotArea collapsedLevelsAreSubtotals="1" fieldPosition="0">
        <references count="2"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58">
      <pivotArea collapsedLevelsAreSubtotals="1" fieldPosition="0">
        <references count="3"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59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60">
      <pivotArea collapsedLevelsAreSubtotals="1" fieldPosition="0">
        <references count="5"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761">
      <pivotArea dataOnly="0" labelOnly="1" offset="IV1:IV4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2762">
      <pivotArea collapsedLevelsAreSubtotals="1" fieldPosition="0">
        <references count="2"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63">
      <pivotArea collapsedLevelsAreSubtotals="1" fieldPosition="0">
        <references count="3"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64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65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66">
      <pivotArea dataOnly="0" labelOnly="1" offset="IV1:IV4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2767">
      <pivotArea collapsedLevelsAreSubtotals="1" fieldPosition="0">
        <references count="2"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68">
      <pivotArea collapsedLevelsAreSubtotals="1" fieldPosition="0">
        <references count="3"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69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70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71">
      <pivotArea dataOnly="0" labelOnly="1" offset="IV1:IV2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72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73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74">
      <pivotArea dataOnly="0" labelOnly="1" offset="IV1:IV2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75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76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777">
      <pivotArea dataOnly="0" labelOnly="1" offset="IV1:IV4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2778">
      <pivotArea collapsedLevelsAreSubtotals="1" fieldPosition="0">
        <references count="2">
          <reference field="1" count="1" selected="0">
            <x v="0"/>
          </reference>
          <reference field="0" count="1" selected="0">
            <x v="1"/>
          </reference>
        </references>
      </pivotArea>
    </format>
    <format dxfId="2779">
      <pivotArea collapsedLevelsAreSubtotals="1" fieldPosition="0">
        <references count="3"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780">
      <pivotArea collapsedLevelsAreSubtotals="1" fieldPosition="0">
        <references count="4"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781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782">
      <pivotArea dataOnly="0" labelOnly="1" offset="IV1:IV4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2783">
      <pivotArea collapsedLevelsAreSubtotals="1" fieldPosition="0">
        <references count="2">
          <reference field="1" count="1" selected="0">
            <x v="0"/>
          </reference>
          <reference field="0" count="1" selected="0">
            <x v="1"/>
          </reference>
        </references>
      </pivotArea>
    </format>
    <format dxfId="2784">
      <pivotArea collapsedLevelsAreSubtotals="1" fieldPosition="0">
        <references count="3"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785">
      <pivotArea collapsedLevelsAreSubtotals="1" fieldPosition="0">
        <references count="4"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786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787">
      <pivotArea dataOnly="0" labelOnly="1" offset="IV1:IV4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2788">
      <pivotArea collapsedLevelsAreSubtotals="1" fieldPosition="0">
        <references count="2"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89">
      <pivotArea collapsedLevelsAreSubtotals="1" fieldPosition="0">
        <references count="3"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90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91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92">
      <pivotArea dataOnly="0" labelOnly="1" offset="IV1:IV4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2793">
      <pivotArea collapsedLevelsAreSubtotals="1" fieldPosition="0">
        <references count="2"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94">
      <pivotArea collapsedLevelsAreSubtotals="1" fieldPosition="0">
        <references count="3"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95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96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97">
      <pivotArea dataOnly="0" labelOnly="1" offset="IV1:IV2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98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799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800">
      <pivotArea dataOnly="0" labelOnly="1" offset="IV1:IV2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801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802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803">
      <pivotArea dataOnly="0" labelOnly="1" offset="IV1:IV4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2804">
      <pivotArea collapsedLevelsAreSubtotals="1" fieldPosition="0">
        <references count="2"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05">
      <pivotArea collapsedLevelsAreSubtotals="1" fieldPosition="0">
        <references count="3"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06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07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08">
      <pivotArea dataOnly="0" labelOnly="1" offset="IV1:IV4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2809">
      <pivotArea collapsedLevelsAreSubtotals="1" fieldPosition="0">
        <references count="2"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10">
      <pivotArea collapsedLevelsAreSubtotals="1" fieldPosition="0">
        <references count="3"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11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12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13">
      <pivotArea dataOnly="0" labelOnly="1" offset="IV1:IV4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2814">
      <pivotArea collapsedLevelsAreSubtotals="1" fieldPosition="0">
        <references count="2"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15">
      <pivotArea collapsedLevelsAreSubtotals="1" fieldPosition="0">
        <references count="3"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16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17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18">
      <pivotArea dataOnly="0" labelOnly="1" offset="IV1:IV1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19">
      <pivotArea collapsedLevelsAreSubtotals="1" fieldPosition="0">
        <references count="5"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0">
      <pivotArea dataOnly="0" labelOnly="1" offset="IV1:IV1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1">
      <pivotArea collapsedLevelsAreSubtotals="1" fieldPosition="0">
        <references count="5"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2">
      <pivotArea dataOnly="0" labelOnly="1" offset="IV1:IV2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3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4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5">
      <pivotArea dataOnly="0" labelOnly="1" offset="IV1:IV2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6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7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8">
      <pivotArea dataOnly="0" labelOnly="1" offset="IV1:IV1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29">
      <pivotArea collapsedLevelsAreSubtotals="1" fieldPosition="0">
        <references count="5"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30">
      <pivotArea dataOnly="0" labelOnly="1" offset="IV1:IV1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31">
      <pivotArea collapsedLevelsAreSubtotals="1" fieldPosition="0">
        <references count="5"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832">
      <pivotArea dataOnly="0" labelOnly="1" offset="IV1:IV4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2833">
      <pivotArea collapsedLevelsAreSubtotals="1" fieldPosition="0">
        <references count="2"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34">
      <pivotArea collapsedLevelsAreSubtotals="1" fieldPosition="0">
        <references count="3"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35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36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37">
      <pivotArea dataOnly="0" labelOnly="1" offset="IV1:IV4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2838">
      <pivotArea collapsedLevelsAreSubtotals="1" fieldPosition="0">
        <references count="2"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39">
      <pivotArea collapsedLevelsAreSubtotals="1" fieldPosition="0">
        <references count="3"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0">
      <pivotArea collapsedLevelsAreSubtotals="1" fieldPosition="0">
        <references count="4"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1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2">
      <pivotArea dataOnly="0" labelOnly="1" offset="IV1:IV1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3">
      <pivotArea collapsedLevelsAreSubtotals="1" fieldPosition="0">
        <references count="5"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4">
      <pivotArea dataOnly="0" labelOnly="1" offset="IV1:IV1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5">
      <pivotArea collapsedLevelsAreSubtotals="1" fieldPosition="0">
        <references count="5"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6">
      <pivotArea dataOnly="0" labelOnly="1" offset="IV1:IV2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7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8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49">
      <pivotArea dataOnly="0" labelOnly="1" offset="IV1:IV2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0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1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2">
      <pivotArea dataOnly="0" labelOnly="1" offset="IV1:IV1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3">
      <pivotArea collapsedLevelsAreSubtotals="1" fieldPosition="0">
        <references count="5"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4">
      <pivotArea dataOnly="0" labelOnly="1" offset="IV1:IV1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5">
      <pivotArea collapsedLevelsAreSubtotals="1" fieldPosition="0">
        <references count="5"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6">
      <pivotArea dataOnly="0" labelOnly="1" offset="IV1:IV3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7">
      <pivotArea collapsedLevelsAreSubtotals="1" fieldPosition="0">
        <references count="3"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8">
      <pivotArea collapsedLevelsAreSubtotals="1" fieldPosition="0">
        <references count="4"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59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60">
      <pivotArea dataOnly="0" labelOnly="1" offset="IV1:IV3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61">
      <pivotArea collapsedLevelsAreSubtotals="1" fieldPosition="0">
        <references count="3"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62">
      <pivotArea collapsedLevelsAreSubtotals="1" fieldPosition="0">
        <references count="4"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63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864">
      <pivotArea dataOnly="0" labelOnly="1" offset="IV1:IV4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2865">
      <pivotArea collapsedLevelsAreSubtotals="1" fieldPosition="0">
        <references count="2"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66">
      <pivotArea collapsedLevelsAreSubtotals="1" fieldPosition="0">
        <references count="3"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67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68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69">
      <pivotArea dataOnly="0" labelOnly="1" offset="IV1:IV4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2870">
      <pivotArea collapsedLevelsAreSubtotals="1" fieldPosition="0">
        <references count="2"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71">
      <pivotArea collapsedLevelsAreSubtotals="1" fieldPosition="0">
        <references count="3"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72">
      <pivotArea collapsedLevelsAreSubtotals="1" fieldPosition="0">
        <references count="4"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73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74">
      <pivotArea dataOnly="0" labelOnly="1" offset="IV1:IV1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75">
      <pivotArea collapsedLevelsAreSubtotals="1" fieldPosition="0">
        <references count="5"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76">
      <pivotArea dataOnly="0" labelOnly="1" offset="IV1:IV1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77">
      <pivotArea collapsedLevelsAreSubtotals="1" fieldPosition="0">
        <references count="5"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878">
      <pivotArea dataOnly="0" labelOnly="1" offset="IV1:IV5" fieldPosition="0">
        <references count="1">
          <reference field="0" count="1">
            <x v="3"/>
          </reference>
        </references>
      </pivotArea>
    </format>
    <format dxfId="2879">
      <pivotArea collapsedLevelsAreSubtotals="1" fieldPosition="0">
        <references count="1">
          <reference field="0" count="1" selected="0">
            <x v="3"/>
          </reference>
        </references>
      </pivotArea>
    </format>
    <format dxfId="2880">
      <pivotArea collapsedLevelsAreSubtotals="1" fieldPosition="0">
        <references count="2"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81">
      <pivotArea collapsedLevelsAreSubtotals="1" fieldPosition="0">
        <references count="3"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82">
      <pivotArea collapsedLevelsAreSubtotals="1" fieldPosition="0">
        <references count="4"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83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84">
      <pivotArea dataOnly="0" labelOnly="1" offset="IV1:IV5" fieldPosition="0">
        <references count="1">
          <reference field="0" count="1">
            <x v="3"/>
          </reference>
        </references>
      </pivotArea>
    </format>
    <format dxfId="2885">
      <pivotArea collapsedLevelsAreSubtotals="1" fieldPosition="0">
        <references count="1">
          <reference field="0" count="1" selected="0">
            <x v="3"/>
          </reference>
        </references>
      </pivotArea>
    </format>
    <format dxfId="2886">
      <pivotArea collapsedLevelsAreSubtotals="1" fieldPosition="0">
        <references count="2"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87">
      <pivotArea collapsedLevelsAreSubtotals="1" fieldPosition="0">
        <references count="3"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88">
      <pivotArea collapsedLevelsAreSubtotals="1" fieldPosition="0">
        <references count="4"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89">
      <pivotArea collapsedLevelsAreSubtotals="1" fieldPosition="0">
        <references count="5"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0">
      <pivotArea dataOnly="0" labelOnly="1" offset="IV1:IV1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1">
      <pivotArea collapsedLevelsAreSubtotals="1" fieldPosition="0">
        <references count="5">
          <reference field="2" count="1" selected="0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2">
      <pivotArea dataOnly="0" labelOnly="1" offset="IV1:IV1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3">
      <pivotArea collapsedLevelsAreSubtotals="1" fieldPosition="0">
        <references count="5">
          <reference field="2" count="1" selected="0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4">
      <pivotArea dataOnly="0" labelOnly="1" offset="IV1:IV2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5">
      <pivotArea collapsedLevelsAreSubtotals="1" fieldPosition="0">
        <references count="4"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6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7">
      <pivotArea dataOnly="0" labelOnly="1" offset="IV1:IV2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8">
      <pivotArea collapsedLevelsAreSubtotals="1" fieldPosition="0">
        <references count="4"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899">
      <pivotArea collapsedLevelsAreSubtotals="1" fieldPosition="0">
        <references count="5"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00">
      <pivotArea dataOnly="0" labelOnly="1" offset="IV1:IV1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01">
      <pivotArea collapsedLevelsAreSubtotals="1" fieldPosition="0">
        <references count="5"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02">
      <pivotArea dataOnly="0" labelOnly="1" offset="IV1:IV1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03">
      <pivotArea collapsedLevelsAreSubtotals="1" fieldPosition="0">
        <references count="5"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04">
      <pivotArea dataOnly="0" labelOnly="1" offset="IV1:IV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905">
      <pivotArea dataOnly="0" labelOnly="1" fieldPosition="0">
        <references count="2">
          <reference field="1" count="1" defaultSubtotal="1">
            <x v="0"/>
          </reference>
          <reference field="0" count="1" selected="0">
            <x v="0"/>
          </reference>
        </references>
      </pivotArea>
    </format>
    <format dxfId="2906">
      <pivotArea dataOnly="0" labelOnly="1" fieldPosition="0">
        <references count="2">
          <reference field="1" count="1" defaultSubtotal="1">
            <x v="1"/>
          </reference>
          <reference field="0" count="1" selected="0">
            <x v="0"/>
          </reference>
        </references>
      </pivotArea>
    </format>
    <format dxfId="2907">
      <pivotArea dataOnly="0" labelOnly="1" fieldPosition="0">
        <references count="2">
          <reference field="1" count="1" defaultSubtotal="1">
            <x v="0"/>
          </reference>
          <reference field="0" count="1" selected="0">
            <x v="1"/>
          </reference>
        </references>
      </pivotArea>
    </format>
    <format dxfId="2908">
      <pivotArea dataOnly="0" labelOnly="1" fieldPosition="0">
        <references count="2">
          <reference field="1" count="1" defaultSubtotal="1">
            <x v="1"/>
          </reference>
          <reference field="0" count="1" selected="0">
            <x v="1"/>
          </reference>
        </references>
      </pivotArea>
    </format>
    <format dxfId="2909">
      <pivotArea dataOnly="0" labelOnly="1" fieldPosition="0">
        <references count="2">
          <reference field="1" count="1" defaultSubtotal="1">
            <x v="2"/>
          </reference>
          <reference field="0" count="1" selected="0">
            <x v="1"/>
          </reference>
        </references>
      </pivotArea>
    </format>
    <format dxfId="2910">
      <pivotArea dataOnly="0" labelOnly="1" fieldPosition="0">
        <references count="2">
          <reference field="1" count="1" defaultSubtotal="1">
            <x v="0"/>
          </reference>
          <reference field="0" count="1" selected="0">
            <x v="2"/>
          </reference>
        </references>
      </pivotArea>
    </format>
    <format dxfId="2911">
      <pivotArea dataOnly="0" labelOnly="1" fieldPosition="0">
        <references count="2">
          <reference field="1" count="1" defaultSubtotal="1">
            <x v="1"/>
          </reference>
          <reference field="0" count="1" selected="0">
            <x v="2"/>
          </reference>
        </references>
      </pivotArea>
    </format>
    <format dxfId="2912">
      <pivotArea dataOnly="0" labelOnly="1" fieldPosition="0">
        <references count="2">
          <reference field="1" count="1" defaultSubtotal="1">
            <x v="1"/>
          </reference>
          <reference field="0" count="1" selected="0">
            <x v="3"/>
          </reference>
        </references>
      </pivotArea>
    </format>
    <format dxfId="2913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0"/>
          </reference>
        </references>
      </pivotArea>
    </format>
    <format dxfId="2914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0"/>
          </reference>
        </references>
      </pivotArea>
    </format>
    <format dxfId="2915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1"/>
          </reference>
        </references>
      </pivotArea>
    </format>
    <format dxfId="2916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1"/>
          </reference>
        </references>
      </pivotArea>
    </format>
    <format dxfId="2917">
      <pivotArea collapsedLevelsAreSubtotals="1" fieldPosition="0">
        <references count="2">
          <reference field="1" count="1" selected="0" defaultSubtotal="1">
            <x v="2"/>
          </reference>
          <reference field="0" count="1" selected="0">
            <x v="1"/>
          </reference>
        </references>
      </pivotArea>
    </format>
    <format dxfId="2918">
      <pivotArea collapsedLevelsAreSubtotals="1" fieldPosition="0">
        <references count="2">
          <reference field="1" count="1" selected="0" defaultSubtotal="1">
            <x v="0"/>
          </reference>
          <reference field="0" count="1" selected="0">
            <x v="2"/>
          </reference>
        </references>
      </pivotArea>
    </format>
    <format dxfId="2919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2"/>
          </reference>
        </references>
      </pivotArea>
    </format>
    <format dxfId="2920">
      <pivotArea collapsedLevelsAreSubtotals="1" fieldPosition="0">
        <references count="2">
          <reference field="1" count="1" selected="0" defaultSubtotal="1">
            <x v="1"/>
          </reference>
          <reference field="0" count="1" selected="0">
            <x v="3"/>
          </reference>
        </references>
      </pivotArea>
    </format>
    <format dxfId="2921">
      <pivotArea dataOnly="0" labelOnly="1" offset="IV1:IV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22">
      <pivotArea dataOnly="0" labelOnly="1" offset="IV1:IV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923">
      <pivotArea dataOnly="0" labelOnly="1" offset="IV1:IV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924">
      <pivotArea dataOnly="0" labelOnly="1" offset="IV1:IV1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25">
      <pivotArea dataOnly="0" labelOnly="1" offset="IV1:IV1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26">
      <pivotArea dataOnly="0" labelOnly="1" offset="IV1:IV1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27">
      <pivotArea dataOnly="0" labelOnly="1" offset="IV1:IV1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928">
      <pivotArea dataOnly="0" labelOnly="1" offset="IV1:IV1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29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930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31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932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933">
      <pivotArea dataOnly="0" labelOnly="1" fieldPosition="0">
        <references count="3">
          <reference field="3" count="1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34">
      <pivotArea dataOnly="0" labelOnly="1" fieldPosition="0">
        <references count="3">
          <reference field="3" count="1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35">
      <pivotArea dataOnly="0" labelOnly="1" fieldPosition="0">
        <references count="3">
          <reference field="3" count="1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36">
      <pivotArea dataOnly="0" labelOnly="1" fieldPosition="0">
        <references count="3">
          <reference field="3" count="1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937">
      <pivotArea dataOnly="0" labelOnly="1" fieldPosition="0">
        <references count="3">
          <reference field="3" count="1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38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939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40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941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942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43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44">
      <pivotArea collapsedLevelsAreSubtotals="1" fieldPosition="0">
        <references count="3">
          <reference field="3" count="1" selected="0" defaultSubtotal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45">
      <pivotArea collapsedLevelsAreSubtotals="1" fieldPosition="0">
        <references count="3">
          <reference field="3" count="1" selected="0" defaultSubtotal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946">
      <pivotArea collapsedLevelsAreSubtotals="1" fieldPosition="0">
        <references count="3">
          <reference field="3" count="1" selected="0" defaultSubtotal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47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948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49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50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951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952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953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54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55">
      <pivotArea dataOnly="0" labelOnly="1" fieldPosition="0">
        <references count="4">
          <reference field="4" count="1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56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57">
      <pivotArea dataOnly="0" labelOnly="1" fieldPosition="0">
        <references count="4">
          <reference field="4" count="1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58">
      <pivotArea dataOnly="0" labelOnly="1" fieldPosition="0">
        <references count="4">
          <reference field="4" count="1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959">
      <pivotArea dataOnly="0" labelOnly="1" fieldPosition="0">
        <references count="4">
          <reference field="4" count="1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60">
      <pivotArea dataOnly="0" labelOnly="1" fieldPosition="0">
        <references count="4">
          <reference field="4" count="1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61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962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63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6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965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966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967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68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69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70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71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72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973">
      <pivotArea collapsedLevelsAreSubtotals="1" fieldPosition="0">
        <references count="4">
          <reference field="4" count="1" selected="0" defaultSubtotal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74">
      <pivotArea collapsedLevelsAreSubtotals="1" fieldPosition="0">
        <references count="4">
          <reference field="4" count="1" selected="0" defaultSubtotal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75">
      <pivotArea dataOnly="0" labelOnly="1" fieldPosition="0">
        <references count="5">
          <reference field="2" count="1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976">
      <pivotArea dataOnly="0" labelOnly="1" fieldPosition="0">
        <references count="5">
          <reference field="2" count="1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977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78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79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2980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981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2982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83">
      <pivotArea dataOnly="0" labelOnly="1" fieldPosition="0">
        <references count="5">
          <reference field="2" count="1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84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85">
      <pivotArea dataOnly="0" labelOnly="1" fieldPosition="0">
        <references count="5">
          <reference field="2" count="1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2986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87">
      <pivotArea dataOnly="0" labelOnly="1" fieldPosition="0">
        <references count="5">
          <reference field="2" count="1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88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89">
      <pivotArea dataOnly="0" labelOnly="1" fieldPosition="0">
        <references count="5">
          <reference field="2" count="1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90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2991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992">
      <pivotArea dataOnly="0" labelOnly="1" fieldPosition="0">
        <references count="5">
          <reference field="2" count="1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2993">
      <pivotArea dataOnly="0" labelOnly="1" fieldPosition="0">
        <references count="5">
          <reference field="2" count="1" defaultSubtotal="1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94">
      <pivotArea dataOnly="0" labelOnly="1" fieldPosition="0">
        <references count="5">
          <reference field="2" count="1" defaultSubtotal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95">
      <pivotArea dataOnly="0" labelOnly="1" fieldPosition="0">
        <references count="5">
          <reference field="2" count="1" defaultSubtotal="1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96">
      <pivotArea dataOnly="0" labelOnly="1" fieldPosition="0">
        <references count="5">
          <reference field="2" count="1" defaultSubtotal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2997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2998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2999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000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001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02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03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04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05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06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07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08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09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10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11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12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013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014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15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16">
      <pivotArea collapsedLevelsAreSubtotals="1" fieldPosition="0">
        <references count="5">
          <reference field="2" count="1" selected="0" defaultSubtotal="1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17">
      <pivotArea collapsedLevelsAreSubtotals="1" fieldPosition="0">
        <references count="5">
          <reference field="2" count="1" selected="0" defaultSubtotal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18">
      <pivotArea field="6" type="button" dataOnly="0" labelOnly="1" outline="0" fieldPosition="0"/>
    </format>
    <format dxfId="3019">
      <pivotArea dataOnly="0" labelOnly="1" fieldPosition="0">
        <references count="6">
          <reference field="6" count="1">
            <x v="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020">
      <pivotArea dataOnly="0" labelOnly="1" fieldPosition="0">
        <references count="6">
          <reference field="6" count="1">
            <x v="32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021">
      <pivotArea dataOnly="0" labelOnly="1" fieldPosition="0">
        <references count="6">
          <reference field="6" count="1">
            <x v="4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022">
      <pivotArea dataOnly="0" labelOnly="1" fieldPosition="0">
        <references count="6">
          <reference field="6" count="1">
            <x v="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023">
      <pivotArea dataOnly="0" labelOnly="1" fieldPosition="0">
        <references count="6">
          <reference field="6" count="1">
            <x v="33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024">
      <pivotArea dataOnly="0" labelOnly="1" fieldPosition="0">
        <references count="6">
          <reference field="6" count="1">
            <x v="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25">
      <pivotArea dataOnly="0" labelOnly="1" fieldPosition="0">
        <references count="6">
          <reference field="6" count="1">
            <x v="2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26">
      <pivotArea dataOnly="0" labelOnly="1" fieldPosition="0">
        <references count="6">
          <reference field="6" count="1">
            <x v="1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27">
      <pivotArea dataOnly="0" labelOnly="1" fieldPosition="0">
        <references count="6">
          <reference field="6" count="1">
            <x v="44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28">
      <pivotArea dataOnly="0" labelOnly="1" fieldPosition="0">
        <references count="6">
          <reference field="6" count="1">
            <x v="1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29">
      <pivotArea dataOnly="0" labelOnly="1" fieldPosition="0">
        <references count="6">
          <reference field="6" count="1">
            <x v="1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0">
      <pivotArea dataOnly="0" labelOnly="1" fieldPosition="0">
        <references count="6">
          <reference field="6" count="1">
            <x v="15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1">
      <pivotArea dataOnly="0" labelOnly="1" fieldPosition="0">
        <references count="6">
          <reference field="6" count="1">
            <x v="1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2">
      <pivotArea dataOnly="0" labelOnly="1" fieldPosition="0">
        <references count="6">
          <reference field="6" count="1">
            <x v="2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3">
      <pivotArea dataOnly="0" labelOnly="1" fieldPosition="0">
        <references count="6">
          <reference field="6" count="1">
            <x v="4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4">
      <pivotArea dataOnly="0" labelOnly="1" fieldPosition="0">
        <references count="6">
          <reference field="6" count="1">
            <x v="1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5">
      <pivotArea dataOnly="0" labelOnly="1" fieldPosition="0">
        <references count="6">
          <reference field="6" count="1">
            <x v="2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6">
      <pivotArea dataOnly="0" labelOnly="1" fieldPosition="0">
        <references count="6">
          <reference field="6" count="1">
            <x v="31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7">
      <pivotArea dataOnly="0" labelOnly="1" fieldPosition="0">
        <references count="6">
          <reference field="6" count="1">
            <x v="41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8">
      <pivotArea dataOnly="0" labelOnly="1" fieldPosition="0">
        <references count="6">
          <reference field="6" count="1">
            <x v="19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39">
      <pivotArea dataOnly="0" labelOnly="1" fieldPosition="0">
        <references count="6">
          <reference field="6" count="1">
            <x v="36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40">
      <pivotArea dataOnly="0" labelOnly="1" fieldPosition="0">
        <references count="6">
          <reference field="6" count="1">
            <x v="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41">
      <pivotArea dataOnly="0" labelOnly="1" fieldPosition="0">
        <references count="6">
          <reference field="6" count="1">
            <x v="9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42">
      <pivotArea dataOnly="0" labelOnly="1" fieldPosition="0">
        <references count="6">
          <reference field="6" count="1">
            <x v="3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43">
      <pivotArea dataOnly="0" labelOnly="1" fieldPosition="0">
        <references count="6">
          <reference field="6" count="1">
            <x v="38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44">
      <pivotArea dataOnly="0" labelOnly="1" fieldPosition="0">
        <references count="6">
          <reference field="6" count="1">
            <x v="35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45">
      <pivotArea dataOnly="0" labelOnly="1" fieldPosition="0">
        <references count="6">
          <reference field="6" count="1">
            <x v="10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46">
      <pivotArea dataOnly="0" labelOnly="1" fieldPosition="0">
        <references count="6">
          <reference field="6" count="1">
            <x v="2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47">
      <pivotArea dataOnly="0" labelOnly="1" fieldPosition="0">
        <references count="6">
          <reference field="6" count="1">
            <x v="29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48">
      <pivotArea dataOnly="0" labelOnly="1" fieldPosition="0">
        <references count="6">
          <reference field="6" count="1">
            <x v="11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49">
      <pivotArea dataOnly="0" labelOnly="1" fieldPosition="0">
        <references count="6">
          <reference field="6" count="1">
            <x v="39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50">
      <pivotArea dataOnly="0" labelOnly="1" fieldPosition="0">
        <references count="6">
          <reference field="6" count="1">
            <x v="2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051">
      <pivotArea dataOnly="0" labelOnly="1" fieldPosition="0">
        <references count="6">
          <reference field="6" count="1">
            <x v="3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052">
      <pivotArea dataOnly="0" labelOnly="1" fieldPosition="0">
        <references count="6">
          <reference field="6" count="1">
            <x v="4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053">
      <pivotArea dataOnly="0" labelOnly="1" fieldPosition="0">
        <references count="6">
          <reference field="6" count="1">
            <x v="34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054">
      <pivotArea dataOnly="0" labelOnly="1" fieldPosition="0">
        <references count="6">
          <reference field="6" count="1">
            <x v="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55">
      <pivotArea dataOnly="0" labelOnly="1" fieldPosition="0">
        <references count="6">
          <reference field="6" count="1">
            <x v="2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56">
      <pivotArea dataOnly="0" labelOnly="1" fieldPosition="0">
        <references count="6">
          <reference field="6" count="1">
            <x v="21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57">
      <pivotArea dataOnly="0" labelOnly="1" fieldPosition="0">
        <references count="6">
          <reference field="6" count="1">
            <x v="22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58">
      <pivotArea dataOnly="0" labelOnly="1" fieldPosition="0">
        <references count="6">
          <reference field="6" count="1">
            <x v="1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59">
      <pivotArea dataOnly="0" labelOnly="1" fieldPosition="0">
        <references count="6">
          <reference field="6" count="1">
            <x v="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60">
      <pivotArea dataOnly="0" labelOnly="1" fieldPosition="0">
        <references count="6">
          <reference field="6" count="1">
            <x v="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61">
      <pivotArea dataOnly="0" labelOnly="1" fieldPosition="0">
        <references count="6">
          <reference field="6" count="1">
            <x v="1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62">
      <pivotArea dataOnly="0" labelOnly="1" fieldPosition="0">
        <references count="6">
          <reference field="6" count="1">
            <x v="26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63">
      <pivotArea dataOnly="0" labelOnly="1" fieldPosition="0">
        <references count="6">
          <reference field="6" count="1">
            <x v="4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64">
      <pivotArea dataOnly="0" labelOnly="1" fieldPosition="0">
        <references count="6">
          <reference field="6" count="1">
            <x v="0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65">
      <pivotArea dataOnly="0" labelOnly="1" fieldPosition="0">
        <references count="6">
          <reference field="6" count="1">
            <x v="43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066">
      <pivotArea dataOnly="0" labelOnly="1" grandRow="1" offset="F1:F1" fieldPosition="0"/>
    </format>
    <format dxfId="3067">
      <pivotArea field="6" type="button" dataOnly="0" labelOnly="1" outline="0" fieldPosition="0"/>
    </format>
    <format dxfId="3068">
      <pivotArea dataOnly="0" labelOnly="1" fieldPosition="0">
        <references count="6">
          <reference field="6" count="1">
            <x v="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069">
      <pivotArea dataOnly="0" labelOnly="1" fieldPosition="0">
        <references count="6">
          <reference field="6" count="1">
            <x v="32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070">
      <pivotArea dataOnly="0" labelOnly="1" fieldPosition="0">
        <references count="6">
          <reference field="6" count="1">
            <x v="4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071">
      <pivotArea dataOnly="0" labelOnly="1" fieldPosition="0">
        <references count="6">
          <reference field="6" count="1">
            <x v="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072">
      <pivotArea dataOnly="0" labelOnly="1" fieldPosition="0">
        <references count="6">
          <reference field="6" count="1">
            <x v="33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073">
      <pivotArea dataOnly="0" labelOnly="1" fieldPosition="0">
        <references count="6">
          <reference field="6" count="1">
            <x v="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74">
      <pivotArea dataOnly="0" labelOnly="1" fieldPosition="0">
        <references count="6">
          <reference field="6" count="1">
            <x v="2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75">
      <pivotArea dataOnly="0" labelOnly="1" fieldPosition="0">
        <references count="6">
          <reference field="6" count="1">
            <x v="1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76">
      <pivotArea dataOnly="0" labelOnly="1" fieldPosition="0">
        <references count="6">
          <reference field="6" count="1">
            <x v="44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077">
      <pivotArea dataOnly="0" labelOnly="1" fieldPosition="0">
        <references count="6">
          <reference field="6" count="1">
            <x v="1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78">
      <pivotArea dataOnly="0" labelOnly="1" fieldPosition="0">
        <references count="6">
          <reference field="6" count="1">
            <x v="1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79">
      <pivotArea dataOnly="0" labelOnly="1" fieldPosition="0">
        <references count="6">
          <reference field="6" count="1">
            <x v="15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0">
      <pivotArea dataOnly="0" labelOnly="1" fieldPosition="0">
        <references count="6">
          <reference field="6" count="1">
            <x v="1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1">
      <pivotArea dataOnly="0" labelOnly="1" fieldPosition="0">
        <references count="6">
          <reference field="6" count="1">
            <x v="2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2">
      <pivotArea dataOnly="0" labelOnly="1" fieldPosition="0">
        <references count="6">
          <reference field="6" count="1">
            <x v="4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3">
      <pivotArea dataOnly="0" labelOnly="1" fieldPosition="0">
        <references count="6">
          <reference field="6" count="1">
            <x v="1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4">
      <pivotArea dataOnly="0" labelOnly="1" fieldPosition="0">
        <references count="6">
          <reference field="6" count="1">
            <x v="2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5">
      <pivotArea dataOnly="0" labelOnly="1" fieldPosition="0">
        <references count="6">
          <reference field="6" count="1">
            <x v="31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6">
      <pivotArea dataOnly="0" labelOnly="1" fieldPosition="0">
        <references count="6">
          <reference field="6" count="1">
            <x v="41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7">
      <pivotArea dataOnly="0" labelOnly="1" fieldPosition="0">
        <references count="6">
          <reference field="6" count="1">
            <x v="19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8">
      <pivotArea dataOnly="0" labelOnly="1" fieldPosition="0">
        <references count="6">
          <reference field="6" count="1">
            <x v="36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089">
      <pivotArea dataOnly="0" labelOnly="1" fieldPosition="0">
        <references count="6">
          <reference field="6" count="1">
            <x v="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0">
      <pivotArea dataOnly="0" labelOnly="1" fieldPosition="0">
        <references count="6">
          <reference field="6" count="1">
            <x v="9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1">
      <pivotArea dataOnly="0" labelOnly="1" fieldPosition="0">
        <references count="6">
          <reference field="6" count="1">
            <x v="3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2">
      <pivotArea dataOnly="0" labelOnly="1" fieldPosition="0">
        <references count="6">
          <reference field="6" count="1">
            <x v="38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3">
      <pivotArea dataOnly="0" labelOnly="1" fieldPosition="0">
        <references count="6">
          <reference field="6" count="1">
            <x v="35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4">
      <pivotArea dataOnly="0" labelOnly="1" fieldPosition="0">
        <references count="6">
          <reference field="6" count="1">
            <x v="10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5">
      <pivotArea dataOnly="0" labelOnly="1" fieldPosition="0">
        <references count="6">
          <reference field="6" count="1">
            <x v="2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6">
      <pivotArea dataOnly="0" labelOnly="1" fieldPosition="0">
        <references count="6">
          <reference field="6" count="1">
            <x v="29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7">
      <pivotArea dataOnly="0" labelOnly="1" fieldPosition="0">
        <references count="6">
          <reference field="6" count="1">
            <x v="11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8">
      <pivotArea dataOnly="0" labelOnly="1" fieldPosition="0">
        <references count="6">
          <reference field="6" count="1">
            <x v="39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099">
      <pivotArea dataOnly="0" labelOnly="1" fieldPosition="0">
        <references count="6">
          <reference field="6" count="1">
            <x v="2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100">
      <pivotArea dataOnly="0" labelOnly="1" fieldPosition="0">
        <references count="6">
          <reference field="6" count="1">
            <x v="3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101">
      <pivotArea dataOnly="0" labelOnly="1" fieldPosition="0">
        <references count="6">
          <reference field="6" count="1">
            <x v="4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102">
      <pivotArea dataOnly="0" labelOnly="1" fieldPosition="0">
        <references count="6">
          <reference field="6" count="1">
            <x v="34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103">
      <pivotArea dataOnly="0" labelOnly="1" fieldPosition="0">
        <references count="6">
          <reference field="6" count="1">
            <x v="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04">
      <pivotArea dataOnly="0" labelOnly="1" fieldPosition="0">
        <references count="6">
          <reference field="6" count="1">
            <x v="2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05">
      <pivotArea dataOnly="0" labelOnly="1" fieldPosition="0">
        <references count="6">
          <reference field="6" count="1">
            <x v="21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06">
      <pivotArea dataOnly="0" labelOnly="1" fieldPosition="0">
        <references count="6">
          <reference field="6" count="1">
            <x v="22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07">
      <pivotArea dataOnly="0" labelOnly="1" fieldPosition="0">
        <references count="6">
          <reference field="6" count="1">
            <x v="1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08">
      <pivotArea dataOnly="0" labelOnly="1" fieldPosition="0">
        <references count="6">
          <reference field="6" count="1">
            <x v="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09">
      <pivotArea dataOnly="0" labelOnly="1" fieldPosition="0">
        <references count="6">
          <reference field="6" count="1">
            <x v="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10">
      <pivotArea dataOnly="0" labelOnly="1" fieldPosition="0">
        <references count="6">
          <reference field="6" count="1">
            <x v="1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11">
      <pivotArea dataOnly="0" labelOnly="1" fieldPosition="0">
        <references count="6">
          <reference field="6" count="1">
            <x v="26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12">
      <pivotArea dataOnly="0" labelOnly="1" fieldPosition="0">
        <references count="6">
          <reference field="6" count="1">
            <x v="4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13">
      <pivotArea dataOnly="0" labelOnly="1" fieldPosition="0">
        <references count="6">
          <reference field="6" count="1">
            <x v="0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14">
      <pivotArea dataOnly="0" labelOnly="1" fieldPosition="0">
        <references count="6">
          <reference field="6" count="1">
            <x v="43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115">
      <pivotArea dataOnly="0" labelOnly="1" grandRow="1" offset="F1:F1" fieldPosition="0"/>
    </format>
    <format dxfId="3116">
      <pivotArea collapsedLevelsAreSubtotals="1" fieldPosition="0">
        <references count="6">
          <reference field="6" count="1" selected="0">
            <x v="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117">
      <pivotArea collapsedLevelsAreSubtotals="1" fieldPosition="0">
        <references count="6">
          <reference field="6" count="1" selected="0">
            <x v="32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18">
      <pivotArea collapsedLevelsAreSubtotals="1" fieldPosition="0">
        <references count="6">
          <reference field="6" count="1" selected="0">
            <x v="4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19">
      <pivotArea collapsedLevelsAreSubtotals="1" fieldPosition="0">
        <references count="6">
          <reference field="6" count="1" selected="0">
            <x v="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20">
      <pivotArea field="6" type="button" dataOnly="0" labelOnly="1" outline="0" fieldPosition="0"/>
    </format>
    <format dxfId="3121">
      <pivotArea dataOnly="0" labelOnly="1" offset="F256:F256" fieldPosition="0">
        <references count="1">
          <reference field="0" count="1">
            <x v="0"/>
          </reference>
        </references>
      </pivotArea>
    </format>
    <format dxfId="3122">
      <pivotArea dataOnly="0" labelOnly="1" offset="E256:E256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3123">
      <pivotArea dataOnly="0" labelOnly="1" offset="D256:D256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124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125">
      <pivotArea dataOnly="0" labelOnly="1" offset="B256:B256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126">
      <pivotArea dataOnly="0" labelOnly="1" fieldPosition="0">
        <references count="6">
          <reference field="6" count="1">
            <x v="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127">
      <pivotArea dataOnly="0" labelOnly="1" offset="E256:E256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3128">
      <pivotArea dataOnly="0" labelOnly="1" offset="D256:D256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29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30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31">
      <pivotArea dataOnly="0" labelOnly="1" fieldPosition="0">
        <references count="6">
          <reference field="6" count="1">
            <x v="32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32">
      <pivotArea dataOnly="0" labelOnly="1" fieldPosition="0">
        <references count="6">
          <reference field="6" count="1">
            <x v="4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33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34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35">
      <pivotArea dataOnly="0" labelOnly="1" fieldPosition="0">
        <references count="6">
          <reference field="6" count="1">
            <x v="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136">
      <pivotArea dataOnly="0" labelOnly="1" offset="F256:F256" fieldPosition="0">
        <references count="1">
          <reference field="0" count="1">
            <x v="1"/>
          </reference>
        </references>
      </pivotArea>
    </format>
    <format dxfId="3137">
      <pivotArea dataOnly="0" labelOnly="1" offset="E256:E256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3138">
      <pivotArea dataOnly="0" labelOnly="1" offset="D256:D256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139">
      <pivotArea dataOnly="0" labelOnly="1" offset="C256:C256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140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141">
      <pivotArea dataOnly="0" labelOnly="1" fieldPosition="0">
        <references count="6">
          <reference field="6" count="1">
            <x v="33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142">
      <pivotArea dataOnly="0" labelOnly="1" offset="E256:E256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3143">
      <pivotArea dataOnly="0" labelOnly="1" offset="D256:D256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144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145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146">
      <pivotArea dataOnly="0" labelOnly="1" fieldPosition="0">
        <references count="6">
          <reference field="6" count="1">
            <x v="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147">
      <pivotArea dataOnly="0" labelOnly="1" fieldPosition="0">
        <references count="6">
          <reference field="6" count="1">
            <x v="2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148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149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150">
      <pivotArea dataOnly="0" labelOnly="1" fieldPosition="0">
        <references count="6">
          <reference field="6" count="1">
            <x v="1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151">
      <pivotArea dataOnly="0" labelOnly="1" fieldPosition="0">
        <references count="6">
          <reference field="6" count="1">
            <x v="44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152">
      <pivotArea dataOnly="0" labelOnly="1" offset="E256:E256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3153">
      <pivotArea dataOnly="0" labelOnly="1" offset="D256:D256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54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55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56">
      <pivotArea dataOnly="0" labelOnly="1" fieldPosition="0">
        <references count="6">
          <reference field="6" count="1">
            <x v="1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57">
      <pivotArea dataOnly="0" labelOnly="1" fieldPosition="0">
        <references count="6">
          <reference field="6" count="1">
            <x v="1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58">
      <pivotArea dataOnly="0" labelOnly="1" fieldPosition="0">
        <references count="6">
          <reference field="6" count="1">
            <x v="15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59">
      <pivotArea dataOnly="0" labelOnly="1" fieldPosition="0">
        <references count="6">
          <reference field="6" count="1">
            <x v="1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0">
      <pivotArea dataOnly="0" labelOnly="1" fieldPosition="0">
        <references count="6">
          <reference field="6" count="1">
            <x v="2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1">
      <pivotArea dataOnly="0" labelOnly="1" fieldPosition="0">
        <references count="6">
          <reference field="6" count="1">
            <x v="4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2">
      <pivotArea dataOnly="0" labelOnly="1" offset="B256:B256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3">
      <pivotArea dataOnly="0" labelOnly="1" fieldPosition="0">
        <references count="6">
          <reference field="6" count="1">
            <x v="1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4">
      <pivotArea dataOnly="0" labelOnly="1" fieldPosition="0">
        <references count="6">
          <reference field="6" count="1">
            <x v="2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5">
      <pivotArea dataOnly="0" labelOnly="1" fieldPosition="0">
        <references count="6">
          <reference field="6" count="1">
            <x v="31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6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7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8">
      <pivotArea dataOnly="0" labelOnly="1" fieldPosition="0">
        <references count="6">
          <reference field="6" count="1">
            <x v="41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69">
      <pivotArea dataOnly="0" labelOnly="1" offset="B256:B256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70">
      <pivotArea dataOnly="0" labelOnly="1" fieldPosition="0">
        <references count="6">
          <reference field="6" count="1">
            <x v="19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71">
      <pivotArea dataOnly="0" labelOnly="1" fieldPosition="0">
        <references count="6">
          <reference field="6" count="1">
            <x v="36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172">
      <pivotArea dataOnly="0" labelOnly="1" offset="F256:F256" fieldPosition="0">
        <references count="1">
          <reference field="0" count="1">
            <x v="2"/>
          </reference>
        </references>
      </pivotArea>
    </format>
    <format dxfId="3173">
      <pivotArea dataOnly="0" labelOnly="1" offset="E256:E256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3174">
      <pivotArea dataOnly="0" labelOnly="1" offset="D256:D256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75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76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77">
      <pivotArea dataOnly="0" labelOnly="1" fieldPosition="0">
        <references count="6">
          <reference field="6" count="1">
            <x v="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78">
      <pivotArea dataOnly="0" labelOnly="1" fieldPosition="0">
        <references count="6">
          <reference field="6" count="1">
            <x v="9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79">
      <pivotArea dataOnly="0" labelOnly="1" fieldPosition="0">
        <references count="6">
          <reference field="6" count="1">
            <x v="3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0">
      <pivotArea dataOnly="0" labelOnly="1" fieldPosition="0">
        <references count="6">
          <reference field="6" count="1">
            <x v="38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1">
      <pivotArea dataOnly="0" labelOnly="1" offset="B256:B256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2">
      <pivotArea dataOnly="0" labelOnly="1" fieldPosition="0">
        <references count="6">
          <reference field="6" count="1">
            <x v="35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3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4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5">
      <pivotArea dataOnly="0" labelOnly="1" fieldPosition="0">
        <references count="6">
          <reference field="6" count="1">
            <x v="10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6">
      <pivotArea dataOnly="0" labelOnly="1" fieldPosition="0">
        <references count="6">
          <reference field="6" count="1">
            <x v="2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7">
      <pivotArea dataOnly="0" labelOnly="1" fieldPosition="0">
        <references count="6">
          <reference field="6" count="1">
            <x v="29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8">
      <pivotArea dataOnly="0" labelOnly="1" offset="B256:B256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89">
      <pivotArea dataOnly="0" labelOnly="1" fieldPosition="0">
        <references count="6">
          <reference field="6" count="1">
            <x v="11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90">
      <pivotArea dataOnly="0" labelOnly="1" offset="D256:D256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91">
      <pivotArea dataOnly="0" labelOnly="1" offset="C256:C256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92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93">
      <pivotArea dataOnly="0" labelOnly="1" fieldPosition="0">
        <references count="6">
          <reference field="6" count="1">
            <x v="39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194">
      <pivotArea dataOnly="0" labelOnly="1" offset="E256:E256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3195">
      <pivotArea dataOnly="0" labelOnly="1" offset="D256:D256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196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197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198">
      <pivotArea dataOnly="0" labelOnly="1" fieldPosition="0">
        <references count="6">
          <reference field="6" count="1">
            <x v="2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199">
      <pivotArea dataOnly="0" labelOnly="1" fieldPosition="0">
        <references count="6">
          <reference field="6" count="1">
            <x v="3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200">
      <pivotArea dataOnly="0" labelOnly="1" fieldPosition="0">
        <references count="6">
          <reference field="6" count="1">
            <x v="4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201">
      <pivotArea dataOnly="0" labelOnly="1" offset="B256:B256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202">
      <pivotArea dataOnly="0" labelOnly="1" fieldPosition="0">
        <references count="6">
          <reference field="6" count="1">
            <x v="34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203">
      <pivotArea dataOnly="0" labelOnly="1" offset="F256:F256" fieldPosition="0">
        <references count="1">
          <reference field="0" count="1">
            <x v="3"/>
          </reference>
        </references>
      </pivotArea>
    </format>
    <format dxfId="3204">
      <pivotArea dataOnly="0" labelOnly="1" offset="E256:E256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3205">
      <pivotArea dataOnly="0" labelOnly="1" offset="D256:D256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06">
      <pivotArea dataOnly="0" labelOnly="1" offset="C256:C256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07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08">
      <pivotArea dataOnly="0" labelOnly="1" fieldPosition="0">
        <references count="6">
          <reference field="6" count="1">
            <x v="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09">
      <pivotArea dataOnly="0" labelOnly="1" fieldPosition="0">
        <references count="6">
          <reference field="6" count="1">
            <x v="2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0">
      <pivotArea dataOnly="0" labelOnly="1" fieldPosition="0">
        <references count="6">
          <reference field="6" count="1">
            <x v="21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1">
      <pivotArea dataOnly="0" labelOnly="1" fieldPosition="0">
        <references count="6">
          <reference field="6" count="1">
            <x v="22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2">
      <pivotArea dataOnly="0" labelOnly="1" offset="B256:B256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3">
      <pivotArea dataOnly="0" labelOnly="1" fieldPosition="0">
        <references count="6">
          <reference field="6" count="1">
            <x v="1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4">
      <pivotArea dataOnly="0" labelOnly="1" offset="C256:C256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5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6">
      <pivotArea dataOnly="0" labelOnly="1" fieldPosition="0">
        <references count="6">
          <reference field="6" count="1">
            <x v="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7">
      <pivotArea dataOnly="0" labelOnly="1" fieldPosition="0">
        <references count="6">
          <reference field="6" count="1">
            <x v="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8">
      <pivotArea dataOnly="0" labelOnly="1" fieldPosition="0">
        <references count="6">
          <reference field="6" count="1">
            <x v="1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19">
      <pivotArea dataOnly="0" labelOnly="1" fieldPosition="0">
        <references count="6">
          <reference field="6" count="1">
            <x v="26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20">
      <pivotArea dataOnly="0" labelOnly="1" fieldPosition="0">
        <references count="6">
          <reference field="6" count="1">
            <x v="4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21">
      <pivotArea dataOnly="0" labelOnly="1" offset="B256:B256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22">
      <pivotArea dataOnly="0" labelOnly="1" fieldPosition="0">
        <references count="6">
          <reference field="6" count="1">
            <x v="0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23">
      <pivotArea dataOnly="0" labelOnly="1" fieldPosition="0">
        <references count="6">
          <reference field="6" count="1">
            <x v="43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224">
      <pivotArea dataOnly="0" labelOnly="1" grandRow="1" offset="F1:F1" fieldPosition="0"/>
    </format>
    <format dxfId="3225">
      <pivotArea field="6" type="button" dataOnly="0" labelOnly="1" outline="0" fieldPosition="0"/>
    </format>
    <format dxfId="3226">
      <pivotArea dataOnly="0" labelOnly="1" offset="F256:F256" fieldPosition="0">
        <references count="1">
          <reference field="0" count="1">
            <x v="0"/>
          </reference>
        </references>
      </pivotArea>
    </format>
    <format dxfId="3227">
      <pivotArea dataOnly="0" labelOnly="1" offset="E256:E256" fieldPosition="0">
        <references count="2">
          <reference field="1" count="1">
            <x v="0"/>
          </reference>
          <reference field="0" count="1" selected="0">
            <x v="0"/>
          </reference>
        </references>
      </pivotArea>
    </format>
    <format dxfId="3228">
      <pivotArea dataOnly="0" labelOnly="1" offset="D256:D256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229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230">
      <pivotArea dataOnly="0" labelOnly="1" offset="B256:B256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231">
      <pivotArea dataOnly="0" labelOnly="1" fieldPosition="0">
        <references count="6">
          <reference field="6" count="1">
            <x v="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0"/>
          </reference>
        </references>
      </pivotArea>
    </format>
    <format dxfId="3232">
      <pivotArea dataOnly="0" labelOnly="1" offset="E256:E256" fieldPosition="0">
        <references count="2">
          <reference field="1" count="1">
            <x v="1"/>
          </reference>
          <reference field="0" count="1" selected="0">
            <x v="0"/>
          </reference>
        </references>
      </pivotArea>
    </format>
    <format dxfId="3233">
      <pivotArea dataOnly="0" labelOnly="1" offset="D256:D256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34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35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36">
      <pivotArea dataOnly="0" labelOnly="1" fieldPosition="0">
        <references count="6">
          <reference field="6" count="1">
            <x v="32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37">
      <pivotArea dataOnly="0" labelOnly="1" fieldPosition="0">
        <references count="6">
          <reference field="6" count="1">
            <x v="4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38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39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40">
      <pivotArea dataOnly="0" labelOnly="1" fieldPosition="0">
        <references count="6">
          <reference field="6" count="1">
            <x v="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0"/>
          </reference>
        </references>
      </pivotArea>
    </format>
    <format dxfId="3241">
      <pivotArea dataOnly="0" labelOnly="1" offset="F256:F256" fieldPosition="0">
        <references count="1">
          <reference field="0" count="1">
            <x v="1"/>
          </reference>
        </references>
      </pivotArea>
    </format>
    <format dxfId="3242">
      <pivotArea dataOnly="0" labelOnly="1" offset="E256:E256" fieldPosition="0">
        <references count="2">
          <reference field="1" count="1">
            <x v="0"/>
          </reference>
          <reference field="0" count="1" selected="0">
            <x v="1"/>
          </reference>
        </references>
      </pivotArea>
    </format>
    <format dxfId="3243">
      <pivotArea dataOnly="0" labelOnly="1" offset="D256:D256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244">
      <pivotArea dataOnly="0" labelOnly="1" offset="C256:C256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245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246">
      <pivotArea dataOnly="0" labelOnly="1" fieldPosition="0">
        <references count="6">
          <reference field="6" count="1">
            <x v="33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1"/>
          </reference>
        </references>
      </pivotArea>
    </format>
    <format dxfId="3247">
      <pivotArea dataOnly="0" labelOnly="1" offset="E256:E256" fieldPosition="0">
        <references count="2">
          <reference field="1" count="1">
            <x v="1"/>
          </reference>
          <reference field="0" count="1" selected="0">
            <x v="1"/>
          </reference>
        </references>
      </pivotArea>
    </format>
    <format dxfId="3248">
      <pivotArea dataOnly="0" labelOnly="1" offset="D256:D256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49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50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51">
      <pivotArea dataOnly="0" labelOnly="1" fieldPosition="0">
        <references count="6">
          <reference field="6" count="1">
            <x v="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52">
      <pivotArea dataOnly="0" labelOnly="1" fieldPosition="0">
        <references count="6">
          <reference field="6" count="1">
            <x v="2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53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54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55">
      <pivotArea dataOnly="0" labelOnly="1" fieldPosition="0">
        <references count="6">
          <reference field="6" count="1">
            <x v="1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56">
      <pivotArea dataOnly="0" labelOnly="1" fieldPosition="0">
        <references count="6">
          <reference field="6" count="1">
            <x v="44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1"/>
          </reference>
        </references>
      </pivotArea>
    </format>
    <format dxfId="3257">
      <pivotArea dataOnly="0" labelOnly="1" offset="E256:E256" fieldPosition="0">
        <references count="2">
          <reference field="1" count="1">
            <x v="2"/>
          </reference>
          <reference field="0" count="1" selected="0">
            <x v="1"/>
          </reference>
        </references>
      </pivotArea>
    </format>
    <format dxfId="3258">
      <pivotArea dataOnly="0" labelOnly="1" offset="D256:D256" fieldPosition="0">
        <references count="3">
          <reference field="3" count="1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59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0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1">
      <pivotArea dataOnly="0" labelOnly="1" fieldPosition="0">
        <references count="6">
          <reference field="6" count="1">
            <x v="1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2">
      <pivotArea dataOnly="0" labelOnly="1" fieldPosition="0">
        <references count="6">
          <reference field="6" count="1">
            <x v="14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3">
      <pivotArea dataOnly="0" labelOnly="1" fieldPosition="0">
        <references count="6">
          <reference field="6" count="1">
            <x v="15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4">
      <pivotArea dataOnly="0" labelOnly="1" fieldPosition="0">
        <references count="6">
          <reference field="6" count="1">
            <x v="1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5">
      <pivotArea dataOnly="0" labelOnly="1" fieldPosition="0">
        <references count="6">
          <reference field="6" count="1">
            <x v="2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6">
      <pivotArea dataOnly="0" labelOnly="1" fieldPosition="0">
        <references count="6">
          <reference field="6" count="1">
            <x v="4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7">
      <pivotArea dataOnly="0" labelOnly="1" offset="B256:B256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8">
      <pivotArea dataOnly="0" labelOnly="1" fieldPosition="0">
        <references count="6">
          <reference field="6" count="1">
            <x v="1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69">
      <pivotArea dataOnly="0" labelOnly="1" fieldPosition="0">
        <references count="6">
          <reference field="6" count="1">
            <x v="2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70">
      <pivotArea dataOnly="0" labelOnly="1" fieldPosition="0">
        <references count="6">
          <reference field="6" count="1">
            <x v="31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71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72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73">
      <pivotArea dataOnly="0" labelOnly="1" fieldPosition="0">
        <references count="6">
          <reference field="6" count="1">
            <x v="41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74">
      <pivotArea dataOnly="0" labelOnly="1" offset="B256:B256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75">
      <pivotArea dataOnly="0" labelOnly="1" fieldPosition="0">
        <references count="6">
          <reference field="6" count="1">
            <x v="19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76">
      <pivotArea dataOnly="0" labelOnly="1" fieldPosition="0">
        <references count="6">
          <reference field="6" count="1">
            <x v="36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2"/>
          </reference>
          <reference field="0" count="1" selected="0">
            <x v="1"/>
          </reference>
        </references>
      </pivotArea>
    </format>
    <format dxfId="3277">
      <pivotArea dataOnly="0" labelOnly="1" offset="F256:F256" fieldPosition="0">
        <references count="1">
          <reference field="0" count="1">
            <x v="2"/>
          </reference>
        </references>
      </pivotArea>
    </format>
    <format dxfId="3278">
      <pivotArea dataOnly="0" labelOnly="1" offset="E256:E256" fieldPosition="0">
        <references count="2">
          <reference field="1" count="1">
            <x v="0"/>
          </reference>
          <reference field="0" count="1" selected="0">
            <x v="2"/>
          </reference>
        </references>
      </pivotArea>
    </format>
    <format dxfId="3279">
      <pivotArea dataOnly="0" labelOnly="1" offset="D256:D256" fieldPosition="0">
        <references count="3">
          <reference field="3" count="1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0">
      <pivotArea dataOnly="0" labelOnly="1" offset="C256:C256" fieldPosition="0">
        <references count="4">
          <reference field="4" count="1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1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2">
      <pivotArea dataOnly="0" labelOnly="1" fieldPosition="0">
        <references count="6">
          <reference field="6" count="1">
            <x v="6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3">
      <pivotArea dataOnly="0" labelOnly="1" fieldPosition="0">
        <references count="6">
          <reference field="6" count="1">
            <x v="9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4">
      <pivotArea dataOnly="0" labelOnly="1" fieldPosition="0">
        <references count="6">
          <reference field="6" count="1">
            <x v="3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5">
      <pivotArea dataOnly="0" labelOnly="1" fieldPosition="0">
        <references count="6">
          <reference field="6" count="1">
            <x v="38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6">
      <pivotArea dataOnly="0" labelOnly="1" offset="B256:B256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7">
      <pivotArea dataOnly="0" labelOnly="1" fieldPosition="0">
        <references count="6">
          <reference field="6" count="1">
            <x v="35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8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89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0">
      <pivotArea dataOnly="0" labelOnly="1" fieldPosition="0">
        <references count="6">
          <reference field="6" count="1">
            <x v="10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1">
      <pivotArea dataOnly="0" labelOnly="1" fieldPosition="0">
        <references count="6">
          <reference field="6" count="1">
            <x v="2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2">
      <pivotArea dataOnly="0" labelOnly="1" fieldPosition="0">
        <references count="6">
          <reference field="6" count="1">
            <x v="29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3">
      <pivotArea dataOnly="0" labelOnly="1" offset="B256:B256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4">
      <pivotArea dataOnly="0" labelOnly="1" fieldPosition="0">
        <references count="6">
          <reference field="6" count="1">
            <x v="11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5">
      <pivotArea dataOnly="0" labelOnly="1" offset="D256:D256" fieldPosition="0">
        <references count="3">
          <reference field="3" count="1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6">
      <pivotArea dataOnly="0" labelOnly="1" offset="C256:C256" fieldPosition="0">
        <references count="4">
          <reference field="4" count="1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7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8">
      <pivotArea dataOnly="0" labelOnly="1" fieldPosition="0">
        <references count="6">
          <reference field="6" count="1">
            <x v="39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1"/>
          </reference>
          <reference field="1" count="1" selected="0">
            <x v="0"/>
          </reference>
          <reference field="0" count="1" selected="0">
            <x v="2"/>
          </reference>
        </references>
      </pivotArea>
    </format>
    <format dxfId="3299">
      <pivotArea dataOnly="0" labelOnly="1" offset="E256:E256" fieldPosition="0">
        <references count="2">
          <reference field="1" count="1">
            <x v="1"/>
          </reference>
          <reference field="0" count="1" selected="0">
            <x v="2"/>
          </reference>
        </references>
      </pivotArea>
    </format>
    <format dxfId="3300">
      <pivotArea dataOnly="0" labelOnly="1" offset="D256:D256" fieldPosition="0">
        <references count="3">
          <reference field="3" count="1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01">
      <pivotArea dataOnly="0" labelOnly="1" offset="C256:C256" fieldPosition="0">
        <references count="4">
          <reference field="4" count="1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02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03">
      <pivotArea dataOnly="0" labelOnly="1" fieldPosition="0">
        <references count="6">
          <reference field="6" count="1">
            <x v="2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04">
      <pivotArea dataOnly="0" labelOnly="1" fieldPosition="0">
        <references count="6">
          <reference field="6" count="1">
            <x v="3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05">
      <pivotArea dataOnly="0" labelOnly="1" fieldPosition="0">
        <references count="6">
          <reference field="6" count="1">
            <x v="4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06">
      <pivotArea dataOnly="0" labelOnly="1" offset="B256:B256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07">
      <pivotArea dataOnly="0" labelOnly="1" fieldPosition="0">
        <references count="6">
          <reference field="6" count="1">
            <x v="34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0"/>
          </reference>
          <reference field="1" count="1" selected="0">
            <x v="1"/>
          </reference>
          <reference field="0" count="1" selected="0">
            <x v="2"/>
          </reference>
        </references>
      </pivotArea>
    </format>
    <format dxfId="3308">
      <pivotArea dataOnly="0" labelOnly="1" offset="F256:F256" fieldPosition="0">
        <references count="1">
          <reference field="0" count="1">
            <x v="3"/>
          </reference>
        </references>
      </pivotArea>
    </format>
    <format dxfId="3309">
      <pivotArea dataOnly="0" labelOnly="1" offset="E256:E256" fieldPosition="0">
        <references count="2">
          <reference field="1" count="1">
            <x v="1"/>
          </reference>
          <reference field="0" count="1" selected="0">
            <x v="3"/>
          </reference>
        </references>
      </pivotArea>
    </format>
    <format dxfId="3310">
      <pivotArea dataOnly="0" labelOnly="1" offset="D256:D256" fieldPosition="0">
        <references count="3">
          <reference field="3" count="1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11">
      <pivotArea dataOnly="0" labelOnly="1" offset="C256:C256" fieldPosition="0">
        <references count="4">
          <reference field="4" count="1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12">
      <pivotArea dataOnly="0" labelOnly="1" offset="B256:B256" fieldPosition="0">
        <references count="5">
          <reference field="2" count="1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13">
      <pivotArea dataOnly="0" labelOnly="1" fieldPosition="0">
        <references count="6">
          <reference field="6" count="1">
            <x v="3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14">
      <pivotArea dataOnly="0" labelOnly="1" fieldPosition="0">
        <references count="6">
          <reference field="6" count="1">
            <x v="20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15">
      <pivotArea dataOnly="0" labelOnly="1" fieldPosition="0">
        <references count="6">
          <reference field="6" count="1">
            <x v="21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16">
      <pivotArea dataOnly="0" labelOnly="1" fieldPosition="0">
        <references count="6">
          <reference field="6" count="1">
            <x v="22"/>
          </reference>
          <reference field="2" count="1" selected="0">
            <x v="0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17">
      <pivotArea dataOnly="0" labelOnly="1" offset="B256:B256" fieldPosition="0">
        <references count="5">
          <reference field="2" count="1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18">
      <pivotArea dataOnly="0" labelOnly="1" fieldPosition="0">
        <references count="6">
          <reference field="6" count="1">
            <x v="18"/>
          </reference>
          <reference field="2" count="1" selected="0">
            <x v="1"/>
          </reference>
          <reference field="4" count="1" selected="0">
            <x v="0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19">
      <pivotArea dataOnly="0" labelOnly="1" offset="C256:C256" fieldPosition="0">
        <references count="4">
          <reference field="4" count="1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0">
      <pivotArea dataOnly="0" labelOnly="1" offset="B256:B256" fieldPosition="0">
        <references count="5">
          <reference field="2" count="1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1">
      <pivotArea dataOnly="0" labelOnly="1" fieldPosition="0">
        <references count="6">
          <reference field="6" count="1">
            <x v="2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2">
      <pivotArea dataOnly="0" labelOnly="1" fieldPosition="0">
        <references count="6">
          <reference field="6" count="1">
            <x v="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3">
      <pivotArea dataOnly="0" labelOnly="1" fieldPosition="0">
        <references count="6">
          <reference field="6" count="1">
            <x v="17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4">
      <pivotArea dataOnly="0" labelOnly="1" fieldPosition="0">
        <references count="6">
          <reference field="6" count="1">
            <x v="26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5">
      <pivotArea dataOnly="0" labelOnly="1" fieldPosition="0">
        <references count="6">
          <reference field="6" count="1">
            <x v="45"/>
          </reference>
          <reference field="2" count="1" selected="0">
            <x v="0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6">
      <pivotArea dataOnly="0" labelOnly="1" offset="B256:B256" fieldPosition="0">
        <references count="5">
          <reference field="2" count="1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7">
      <pivotArea dataOnly="0" labelOnly="1" fieldPosition="0">
        <references count="6">
          <reference field="6" count="1">
            <x v="0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8">
      <pivotArea dataOnly="0" labelOnly="1" fieldPosition="0">
        <references count="6">
          <reference field="6" count="1">
            <x v="43"/>
          </reference>
          <reference field="2" count="1" selected="0">
            <x v="1"/>
          </reference>
          <reference field="4" count="1" selected="0">
            <x v="1"/>
          </reference>
          <reference field="3" count="1" selected="0">
            <x v="2"/>
          </reference>
          <reference field="1" count="1" selected="0">
            <x v="1"/>
          </reference>
          <reference field="0" count="1" selected="0">
            <x v="3"/>
          </reference>
        </references>
      </pivotArea>
    </format>
    <format dxfId="3329">
      <pivotArea dataOnly="0" labelOnly="1" grandRow="1" offset="F1:F1" fieldPosition="0"/>
    </format>
    <format dxfId="3330">
      <pivotArea field="6" type="button" dataOnly="0" labelOnly="1" outline="0" fieldPosition="0"/>
    </format>
    <format dxfId="3331">
      <pivotArea dataOnly="0" labelOnly="1" offset="B256:B256" fieldPosition="0">
        <references count="1">
          <reference field="0" count="1">
            <x v="0"/>
          </reference>
        </references>
      </pivotArea>
    </format>
    <format dxfId="3332">
      <pivotArea dataOnly="0" labelOnly="1" fieldPosition="0">
        <references count="2">
          <reference field="6" count="1">
            <x v="5"/>
          </reference>
          <reference field="0" count="1" selected="0">
            <x v="0"/>
          </reference>
        </references>
      </pivotArea>
    </format>
    <format dxfId="3333">
      <pivotArea dataOnly="0" labelOnly="1" fieldPosition="0">
        <references count="2">
          <reference field="6" count="1">
            <x v="8"/>
          </reference>
          <reference field="0" count="1" selected="0">
            <x v="0"/>
          </reference>
        </references>
      </pivotArea>
    </format>
    <format dxfId="3334">
      <pivotArea dataOnly="0" labelOnly="1" fieldPosition="0">
        <references count="2">
          <reference field="6" count="1">
            <x v="32"/>
          </reference>
          <reference field="0" count="1" selected="0">
            <x v="0"/>
          </reference>
        </references>
      </pivotArea>
    </format>
    <format dxfId="3335">
      <pivotArea dataOnly="0" labelOnly="1" fieldPosition="0">
        <references count="2">
          <reference field="6" count="1">
            <x v="40"/>
          </reference>
          <reference field="0" count="1" selected="0">
            <x v="0"/>
          </reference>
        </references>
      </pivotArea>
    </format>
    <format dxfId="3336">
      <pivotArea dataOnly="0" labelOnly="1" offset="B256:B256" fieldPosition="0">
        <references count="1">
          <reference field="0" count="1">
            <x v="1"/>
          </reference>
        </references>
      </pivotArea>
    </format>
    <format dxfId="3337">
      <pivotArea dataOnly="0" labelOnly="1" fieldPosition="0">
        <references count="2">
          <reference field="6" count="1">
            <x v="1"/>
          </reference>
          <reference field="0" count="1" selected="0">
            <x v="1"/>
          </reference>
        </references>
      </pivotArea>
    </format>
    <format dxfId="3338">
      <pivotArea dataOnly="0" labelOnly="1" fieldPosition="0">
        <references count="2">
          <reference field="6" count="1">
            <x v="4"/>
          </reference>
          <reference field="0" count="1" selected="0">
            <x v="1"/>
          </reference>
        </references>
      </pivotArea>
    </format>
    <format dxfId="3339">
      <pivotArea dataOnly="0" labelOnly="1" fieldPosition="0">
        <references count="2">
          <reference field="6" count="1">
            <x v="12"/>
          </reference>
          <reference field="0" count="1" selected="0">
            <x v="1"/>
          </reference>
        </references>
      </pivotArea>
    </format>
    <format dxfId="3340">
      <pivotArea dataOnly="0" labelOnly="1" fieldPosition="0">
        <references count="2">
          <reference field="6" count="1">
            <x v="13"/>
          </reference>
          <reference field="0" count="1" selected="0">
            <x v="1"/>
          </reference>
        </references>
      </pivotArea>
    </format>
    <format dxfId="3341">
      <pivotArea dataOnly="0" labelOnly="1" fieldPosition="0">
        <references count="2">
          <reference field="6" count="1">
            <x v="14"/>
          </reference>
          <reference field="0" count="1" selected="0">
            <x v="1"/>
          </reference>
        </references>
      </pivotArea>
    </format>
    <format dxfId="3342">
      <pivotArea dataOnly="0" labelOnly="1" fieldPosition="0">
        <references count="2">
          <reference field="6" count="1">
            <x v="15"/>
          </reference>
          <reference field="0" count="1" selected="0">
            <x v="1"/>
          </reference>
        </references>
      </pivotArea>
    </format>
    <format dxfId="3343">
      <pivotArea dataOnly="0" labelOnly="1" fieldPosition="0">
        <references count="2">
          <reference field="6" count="1">
            <x v="16"/>
          </reference>
          <reference field="0" count="1" selected="0">
            <x v="1"/>
          </reference>
        </references>
      </pivotArea>
    </format>
    <format dxfId="3344">
      <pivotArea dataOnly="0" labelOnly="1" fieldPosition="0">
        <references count="2">
          <reference field="6" count="1">
            <x v="19"/>
          </reference>
          <reference field="0" count="1" selected="0">
            <x v="1"/>
          </reference>
        </references>
      </pivotArea>
    </format>
    <format dxfId="3345">
      <pivotArea dataOnly="0" labelOnly="1" fieldPosition="0">
        <references count="2">
          <reference field="6" count="1">
            <x v="23"/>
          </reference>
          <reference field="0" count="1" selected="0">
            <x v="1"/>
          </reference>
        </references>
      </pivotArea>
    </format>
    <format dxfId="3346">
      <pivotArea dataOnly="0" labelOnly="1" fieldPosition="0">
        <references count="2">
          <reference field="6" count="1">
            <x v="24"/>
          </reference>
          <reference field="0" count="1" selected="0">
            <x v="1"/>
          </reference>
        </references>
      </pivotArea>
    </format>
    <format dxfId="3347">
      <pivotArea dataOnly="0" labelOnly="1" fieldPosition="0">
        <references count="2">
          <reference field="6" count="1">
            <x v="28"/>
          </reference>
          <reference field="0" count="1" selected="0">
            <x v="1"/>
          </reference>
        </references>
      </pivotArea>
    </format>
    <format dxfId="3348">
      <pivotArea dataOnly="0" labelOnly="1" fieldPosition="0">
        <references count="2">
          <reference field="6" count="1">
            <x v="31"/>
          </reference>
          <reference field="0" count="1" selected="0">
            <x v="1"/>
          </reference>
        </references>
      </pivotArea>
    </format>
    <format dxfId="3349">
      <pivotArea dataOnly="0" labelOnly="1" fieldPosition="0">
        <references count="2">
          <reference field="6" count="1">
            <x v="33"/>
          </reference>
          <reference field="0" count="1" selected="0">
            <x v="1"/>
          </reference>
        </references>
      </pivotArea>
    </format>
    <format dxfId="3350">
      <pivotArea dataOnly="0" labelOnly="1" fieldPosition="0">
        <references count="2">
          <reference field="6" count="1">
            <x v="36"/>
          </reference>
          <reference field="0" count="1" selected="0">
            <x v="1"/>
          </reference>
        </references>
      </pivotArea>
    </format>
    <format dxfId="3351">
      <pivotArea dataOnly="0" labelOnly="1" fieldPosition="0">
        <references count="2">
          <reference field="6" count="1">
            <x v="41"/>
          </reference>
          <reference field="0" count="1" selected="0">
            <x v="1"/>
          </reference>
        </references>
      </pivotArea>
    </format>
    <format dxfId="3352">
      <pivotArea dataOnly="0" labelOnly="1" fieldPosition="0">
        <references count="2">
          <reference field="6" count="1">
            <x v="44"/>
          </reference>
          <reference field="0" count="1" selected="0">
            <x v="1"/>
          </reference>
        </references>
      </pivotArea>
    </format>
    <format dxfId="3353">
      <pivotArea dataOnly="0" labelOnly="1" fieldPosition="0">
        <references count="2">
          <reference field="6" count="1">
            <x v="46"/>
          </reference>
          <reference field="0" count="1" selected="0">
            <x v="1"/>
          </reference>
        </references>
      </pivotArea>
    </format>
    <format dxfId="3354">
      <pivotArea dataOnly="0" labelOnly="1" offset="B256:B256" fieldPosition="0">
        <references count="1">
          <reference field="0" count="1">
            <x v="2"/>
          </reference>
        </references>
      </pivotArea>
    </format>
    <format dxfId="3355">
      <pivotArea dataOnly="0" labelOnly="1" fieldPosition="0">
        <references count="2">
          <reference field="6" count="1">
            <x v="6"/>
          </reference>
          <reference field="0" count="1" selected="0">
            <x v="2"/>
          </reference>
        </references>
      </pivotArea>
    </format>
    <format dxfId="3356">
      <pivotArea dataOnly="0" labelOnly="1" fieldPosition="0">
        <references count="2">
          <reference field="6" count="1">
            <x v="9"/>
          </reference>
          <reference field="0" count="1" selected="0">
            <x v="2"/>
          </reference>
        </references>
      </pivotArea>
    </format>
    <format dxfId="3357">
      <pivotArea dataOnly="0" labelOnly="1" fieldPosition="0">
        <references count="2">
          <reference field="6" count="1">
            <x v="10"/>
          </reference>
          <reference field="0" count="1" selected="0">
            <x v="2"/>
          </reference>
        </references>
      </pivotArea>
    </format>
    <format dxfId="3358">
      <pivotArea dataOnly="0" labelOnly="1" fieldPosition="0">
        <references count="2">
          <reference field="6" count="1">
            <x v="11"/>
          </reference>
          <reference field="0" count="1" selected="0">
            <x v="2"/>
          </reference>
        </references>
      </pivotArea>
    </format>
    <format dxfId="3359">
      <pivotArea dataOnly="0" labelOnly="1" fieldPosition="0">
        <references count="2">
          <reference field="6" count="1">
            <x v="25"/>
          </reference>
          <reference field="0" count="1" selected="0">
            <x v="2"/>
          </reference>
        </references>
      </pivotArea>
    </format>
    <format dxfId="3360">
      <pivotArea dataOnly="0" labelOnly="1" fieldPosition="0">
        <references count="2">
          <reference field="6" count="1">
            <x v="27"/>
          </reference>
          <reference field="0" count="1" selected="0">
            <x v="2"/>
          </reference>
        </references>
      </pivotArea>
    </format>
    <format dxfId="3361">
      <pivotArea dataOnly="0" labelOnly="1" fieldPosition="0">
        <references count="2">
          <reference field="6" count="1">
            <x v="29"/>
          </reference>
          <reference field="0" count="1" selected="0">
            <x v="2"/>
          </reference>
        </references>
      </pivotArea>
    </format>
    <format dxfId="3362">
      <pivotArea dataOnly="0" labelOnly="1" fieldPosition="0">
        <references count="2">
          <reference field="6" count="1">
            <x v="30"/>
          </reference>
          <reference field="0" count="1" selected="0">
            <x v="2"/>
          </reference>
        </references>
      </pivotArea>
    </format>
    <format dxfId="3363">
      <pivotArea dataOnly="0" labelOnly="1" fieldPosition="0">
        <references count="2">
          <reference field="6" count="1">
            <x v="34"/>
          </reference>
          <reference field="0" count="1" selected="0">
            <x v="2"/>
          </reference>
        </references>
      </pivotArea>
    </format>
    <format dxfId="3364">
      <pivotArea dataOnly="0" labelOnly="1" fieldPosition="0">
        <references count="2">
          <reference field="6" count="1">
            <x v="35"/>
          </reference>
          <reference field="0" count="1" selected="0">
            <x v="2"/>
          </reference>
        </references>
      </pivotArea>
    </format>
    <format dxfId="3365">
      <pivotArea dataOnly="0" labelOnly="1" fieldPosition="0">
        <references count="2">
          <reference field="6" count="1">
            <x v="37"/>
          </reference>
          <reference field="0" count="1" selected="0">
            <x v="2"/>
          </reference>
        </references>
      </pivotArea>
    </format>
    <format dxfId="3366">
      <pivotArea dataOnly="0" labelOnly="1" fieldPosition="0">
        <references count="2">
          <reference field="6" count="1">
            <x v="38"/>
          </reference>
          <reference field="0" count="1" selected="0">
            <x v="2"/>
          </reference>
        </references>
      </pivotArea>
    </format>
    <format dxfId="3367">
      <pivotArea dataOnly="0" labelOnly="1" fieldPosition="0">
        <references count="2">
          <reference field="6" count="1">
            <x v="39"/>
          </reference>
          <reference field="0" count="1" selected="0">
            <x v="2"/>
          </reference>
        </references>
      </pivotArea>
    </format>
    <format dxfId="3368">
      <pivotArea dataOnly="0" labelOnly="1" fieldPosition="0">
        <references count="2">
          <reference field="6" count="1">
            <x v="42"/>
          </reference>
          <reference field="0" count="1" selected="0">
            <x v="2"/>
          </reference>
        </references>
      </pivotArea>
    </format>
    <format dxfId="3369">
      <pivotArea dataOnly="0" labelOnly="1" offset="B256:B256" fieldPosition="0">
        <references count="1">
          <reference field="0" count="1">
            <x v="3"/>
          </reference>
        </references>
      </pivotArea>
    </format>
    <format dxfId="3370">
      <pivotArea dataOnly="0" labelOnly="1" fieldPosition="0">
        <references count="2">
          <reference field="6" count="1">
            <x v="0"/>
          </reference>
          <reference field="0" count="1" selected="0">
            <x v="3"/>
          </reference>
        </references>
      </pivotArea>
    </format>
    <format dxfId="3371">
      <pivotArea dataOnly="0" labelOnly="1" fieldPosition="0">
        <references count="2">
          <reference field="6" count="1">
            <x v="2"/>
          </reference>
          <reference field="0" count="1" selected="0">
            <x v="3"/>
          </reference>
        </references>
      </pivotArea>
    </format>
    <format dxfId="3372">
      <pivotArea dataOnly="0" labelOnly="1" fieldPosition="0">
        <references count="2">
          <reference field="6" count="1">
            <x v="3"/>
          </reference>
          <reference field="0" count="1" selected="0">
            <x v="3"/>
          </reference>
        </references>
      </pivotArea>
    </format>
    <format dxfId="3373">
      <pivotArea dataOnly="0" labelOnly="1" fieldPosition="0">
        <references count="2">
          <reference field="6" count="1">
            <x v="7"/>
          </reference>
          <reference field="0" count="1" selected="0">
            <x v="3"/>
          </reference>
        </references>
      </pivotArea>
    </format>
    <format dxfId="3374">
      <pivotArea dataOnly="0" labelOnly="1" fieldPosition="0">
        <references count="2">
          <reference field="6" count="1">
            <x v="17"/>
          </reference>
          <reference field="0" count="1" selected="0">
            <x v="3"/>
          </reference>
        </references>
      </pivotArea>
    </format>
    <format dxfId="3375">
      <pivotArea dataOnly="0" labelOnly="1" fieldPosition="0">
        <references count="2">
          <reference field="6" count="1">
            <x v="18"/>
          </reference>
          <reference field="0" count="1" selected="0">
            <x v="3"/>
          </reference>
        </references>
      </pivotArea>
    </format>
    <format dxfId="3376">
      <pivotArea dataOnly="0" labelOnly="1" fieldPosition="0">
        <references count="2">
          <reference field="6" count="1">
            <x v="20"/>
          </reference>
          <reference field="0" count="1" selected="0">
            <x v="3"/>
          </reference>
        </references>
      </pivotArea>
    </format>
    <format dxfId="3377">
      <pivotArea dataOnly="0" labelOnly="1" fieldPosition="0">
        <references count="2">
          <reference field="6" count="1">
            <x v="21"/>
          </reference>
          <reference field="0" count="1" selected="0">
            <x v="3"/>
          </reference>
        </references>
      </pivotArea>
    </format>
    <format dxfId="3378">
      <pivotArea dataOnly="0" labelOnly="1" fieldPosition="0">
        <references count="2">
          <reference field="6" count="1">
            <x v="22"/>
          </reference>
          <reference field="0" count="1" selected="0">
            <x v="3"/>
          </reference>
        </references>
      </pivotArea>
    </format>
    <format dxfId="3379">
      <pivotArea dataOnly="0" labelOnly="1" fieldPosition="0">
        <references count="2">
          <reference field="6" count="1">
            <x v="26"/>
          </reference>
          <reference field="0" count="1" selected="0">
            <x v="3"/>
          </reference>
        </references>
      </pivotArea>
    </format>
    <format dxfId="3380">
      <pivotArea dataOnly="0" labelOnly="1" fieldPosition="0">
        <references count="2">
          <reference field="6" count="1">
            <x v="43"/>
          </reference>
          <reference field="0" count="1" selected="0">
            <x v="3"/>
          </reference>
        </references>
      </pivotArea>
    </format>
    <format dxfId="3381">
      <pivotArea dataOnly="0" labelOnly="1" fieldPosition="0">
        <references count="2">
          <reference field="6" count="1">
            <x v="45"/>
          </reference>
          <reference field="0" count="1" selected="0">
            <x v="3"/>
          </reference>
        </references>
      </pivotArea>
    </format>
    <format dxfId="3382">
      <pivotArea dataOnly="0" labelOnly="1" grandRow="1" offset="B1:B1" fieldPosition="0"/>
    </format>
    <format dxfId="3383">
      <pivotArea field="6" type="button" dataOnly="0" labelOnly="1" outline="0" fieldPosition="0"/>
    </format>
    <format dxfId="3384">
      <pivotArea dataOnly="0" labelOnly="1" offset="B256:B256" fieldPosition="0">
        <references count="1">
          <reference field="0" count="1">
            <x v="0"/>
          </reference>
        </references>
      </pivotArea>
    </format>
    <format dxfId="3385">
      <pivotArea dataOnly="0" labelOnly="1" fieldPosition="0">
        <references count="2">
          <reference field="6" count="1">
            <x v="5"/>
          </reference>
          <reference field="0" count="1" selected="0">
            <x v="0"/>
          </reference>
        </references>
      </pivotArea>
    </format>
    <format dxfId="3386">
      <pivotArea dataOnly="0" labelOnly="1" fieldPosition="0">
        <references count="2">
          <reference field="6" count="1">
            <x v="8"/>
          </reference>
          <reference field="0" count="1" selected="0">
            <x v="0"/>
          </reference>
        </references>
      </pivotArea>
    </format>
    <format dxfId="3387">
      <pivotArea dataOnly="0" labelOnly="1" fieldPosition="0">
        <references count="2">
          <reference field="6" count="1">
            <x v="32"/>
          </reference>
          <reference field="0" count="1" selected="0">
            <x v="0"/>
          </reference>
        </references>
      </pivotArea>
    </format>
    <format dxfId="3388">
      <pivotArea dataOnly="0" labelOnly="1" fieldPosition="0">
        <references count="2">
          <reference field="6" count="1">
            <x v="40"/>
          </reference>
          <reference field="0" count="1" selected="0">
            <x v="0"/>
          </reference>
        </references>
      </pivotArea>
    </format>
    <format dxfId="3389">
      <pivotArea dataOnly="0" labelOnly="1" offset="B256:B256" fieldPosition="0">
        <references count="1">
          <reference field="0" count="1">
            <x v="1"/>
          </reference>
        </references>
      </pivotArea>
    </format>
    <format dxfId="3390">
      <pivotArea dataOnly="0" labelOnly="1" fieldPosition="0">
        <references count="2">
          <reference field="6" count="1">
            <x v="1"/>
          </reference>
          <reference field="0" count="1" selected="0">
            <x v="1"/>
          </reference>
        </references>
      </pivotArea>
    </format>
    <format dxfId="3391">
      <pivotArea dataOnly="0" labelOnly="1" fieldPosition="0">
        <references count="2">
          <reference field="6" count="1">
            <x v="4"/>
          </reference>
          <reference field="0" count="1" selected="0">
            <x v="1"/>
          </reference>
        </references>
      </pivotArea>
    </format>
    <format dxfId="3392">
      <pivotArea dataOnly="0" labelOnly="1" fieldPosition="0">
        <references count="2">
          <reference field="6" count="1">
            <x v="12"/>
          </reference>
          <reference field="0" count="1" selected="0">
            <x v="1"/>
          </reference>
        </references>
      </pivotArea>
    </format>
    <format dxfId="3393">
      <pivotArea dataOnly="0" labelOnly="1" fieldPosition="0">
        <references count="2">
          <reference field="6" count="1">
            <x v="13"/>
          </reference>
          <reference field="0" count="1" selected="0">
            <x v="1"/>
          </reference>
        </references>
      </pivotArea>
    </format>
    <format dxfId="3394">
      <pivotArea dataOnly="0" labelOnly="1" fieldPosition="0">
        <references count="2">
          <reference field="6" count="1">
            <x v="14"/>
          </reference>
          <reference field="0" count="1" selected="0">
            <x v="1"/>
          </reference>
        </references>
      </pivotArea>
    </format>
    <format dxfId="3395">
      <pivotArea dataOnly="0" labelOnly="1" fieldPosition="0">
        <references count="2">
          <reference field="6" count="1">
            <x v="15"/>
          </reference>
          <reference field="0" count="1" selected="0">
            <x v="1"/>
          </reference>
        </references>
      </pivotArea>
    </format>
    <format dxfId="3396">
      <pivotArea dataOnly="0" labelOnly="1" fieldPosition="0">
        <references count="2">
          <reference field="6" count="1">
            <x v="16"/>
          </reference>
          <reference field="0" count="1" selected="0">
            <x v="1"/>
          </reference>
        </references>
      </pivotArea>
    </format>
    <format dxfId="3397">
      <pivotArea dataOnly="0" labelOnly="1" fieldPosition="0">
        <references count="2">
          <reference field="6" count="1">
            <x v="19"/>
          </reference>
          <reference field="0" count="1" selected="0">
            <x v="1"/>
          </reference>
        </references>
      </pivotArea>
    </format>
    <format dxfId="3398">
      <pivotArea dataOnly="0" labelOnly="1" fieldPosition="0">
        <references count="2">
          <reference field="6" count="1">
            <x v="23"/>
          </reference>
          <reference field="0" count="1" selected="0">
            <x v="1"/>
          </reference>
        </references>
      </pivotArea>
    </format>
    <format dxfId="3399">
      <pivotArea dataOnly="0" labelOnly="1" fieldPosition="0">
        <references count="2">
          <reference field="6" count="1">
            <x v="24"/>
          </reference>
          <reference field="0" count="1" selected="0">
            <x v="1"/>
          </reference>
        </references>
      </pivotArea>
    </format>
    <format dxfId="3400">
      <pivotArea dataOnly="0" labelOnly="1" fieldPosition="0">
        <references count="2">
          <reference field="6" count="1">
            <x v="28"/>
          </reference>
          <reference field="0" count="1" selected="0">
            <x v="1"/>
          </reference>
        </references>
      </pivotArea>
    </format>
    <format dxfId="3401">
      <pivotArea dataOnly="0" labelOnly="1" fieldPosition="0">
        <references count="2">
          <reference field="6" count="1">
            <x v="31"/>
          </reference>
          <reference field="0" count="1" selected="0">
            <x v="1"/>
          </reference>
        </references>
      </pivotArea>
    </format>
    <format dxfId="3402">
      <pivotArea dataOnly="0" labelOnly="1" fieldPosition="0">
        <references count="2">
          <reference field="6" count="1">
            <x v="33"/>
          </reference>
          <reference field="0" count="1" selected="0">
            <x v="1"/>
          </reference>
        </references>
      </pivotArea>
    </format>
    <format dxfId="3403">
      <pivotArea dataOnly="0" labelOnly="1" fieldPosition="0">
        <references count="2">
          <reference field="6" count="1">
            <x v="36"/>
          </reference>
          <reference field="0" count="1" selected="0">
            <x v="1"/>
          </reference>
        </references>
      </pivotArea>
    </format>
    <format dxfId="3404">
      <pivotArea dataOnly="0" labelOnly="1" fieldPosition="0">
        <references count="2">
          <reference field="6" count="1">
            <x v="41"/>
          </reference>
          <reference field="0" count="1" selected="0">
            <x v="1"/>
          </reference>
        </references>
      </pivotArea>
    </format>
    <format dxfId="3405">
      <pivotArea dataOnly="0" labelOnly="1" fieldPosition="0">
        <references count="2">
          <reference field="6" count="1">
            <x v="44"/>
          </reference>
          <reference field="0" count="1" selected="0">
            <x v="1"/>
          </reference>
        </references>
      </pivotArea>
    </format>
    <format dxfId="3406">
      <pivotArea dataOnly="0" labelOnly="1" fieldPosition="0">
        <references count="2">
          <reference field="6" count="1">
            <x v="46"/>
          </reference>
          <reference field="0" count="1" selected="0">
            <x v="1"/>
          </reference>
        </references>
      </pivotArea>
    </format>
    <format dxfId="3407">
      <pivotArea dataOnly="0" labelOnly="1" offset="B256:B256" fieldPosition="0">
        <references count="1">
          <reference field="0" count="1">
            <x v="2"/>
          </reference>
        </references>
      </pivotArea>
    </format>
    <format dxfId="3408">
      <pivotArea dataOnly="0" labelOnly="1" fieldPosition="0">
        <references count="2">
          <reference field="6" count="1">
            <x v="6"/>
          </reference>
          <reference field="0" count="1" selected="0">
            <x v="2"/>
          </reference>
        </references>
      </pivotArea>
    </format>
    <format dxfId="3409">
      <pivotArea dataOnly="0" labelOnly="1" fieldPosition="0">
        <references count="2">
          <reference field="6" count="1">
            <x v="9"/>
          </reference>
          <reference field="0" count="1" selected="0">
            <x v="2"/>
          </reference>
        </references>
      </pivotArea>
    </format>
    <format dxfId="3410">
      <pivotArea dataOnly="0" labelOnly="1" fieldPosition="0">
        <references count="2">
          <reference field="6" count="1">
            <x v="10"/>
          </reference>
          <reference field="0" count="1" selected="0">
            <x v="2"/>
          </reference>
        </references>
      </pivotArea>
    </format>
    <format dxfId="3411">
      <pivotArea dataOnly="0" labelOnly="1" fieldPosition="0">
        <references count="2">
          <reference field="6" count="1">
            <x v="11"/>
          </reference>
          <reference field="0" count="1" selected="0">
            <x v="2"/>
          </reference>
        </references>
      </pivotArea>
    </format>
    <format dxfId="3412">
      <pivotArea dataOnly="0" labelOnly="1" fieldPosition="0">
        <references count="2">
          <reference field="6" count="1">
            <x v="25"/>
          </reference>
          <reference field="0" count="1" selected="0">
            <x v="2"/>
          </reference>
        </references>
      </pivotArea>
    </format>
    <format dxfId="3413">
      <pivotArea dataOnly="0" labelOnly="1" fieldPosition="0">
        <references count="2">
          <reference field="6" count="1">
            <x v="27"/>
          </reference>
          <reference field="0" count="1" selected="0">
            <x v="2"/>
          </reference>
        </references>
      </pivotArea>
    </format>
    <format dxfId="3414">
      <pivotArea dataOnly="0" labelOnly="1" fieldPosition="0">
        <references count="2">
          <reference field="6" count="1">
            <x v="29"/>
          </reference>
          <reference field="0" count="1" selected="0">
            <x v="2"/>
          </reference>
        </references>
      </pivotArea>
    </format>
    <format dxfId="3415">
      <pivotArea dataOnly="0" labelOnly="1" fieldPosition="0">
        <references count="2">
          <reference field="6" count="1">
            <x v="30"/>
          </reference>
          <reference field="0" count="1" selected="0">
            <x v="2"/>
          </reference>
        </references>
      </pivotArea>
    </format>
    <format dxfId="3416">
      <pivotArea dataOnly="0" labelOnly="1" fieldPosition="0">
        <references count="2">
          <reference field="6" count="1">
            <x v="34"/>
          </reference>
          <reference field="0" count="1" selected="0">
            <x v="2"/>
          </reference>
        </references>
      </pivotArea>
    </format>
    <format dxfId="3417">
      <pivotArea dataOnly="0" labelOnly="1" fieldPosition="0">
        <references count="2">
          <reference field="6" count="1">
            <x v="35"/>
          </reference>
          <reference field="0" count="1" selected="0">
            <x v="2"/>
          </reference>
        </references>
      </pivotArea>
    </format>
    <format dxfId="3418">
      <pivotArea dataOnly="0" labelOnly="1" fieldPosition="0">
        <references count="2">
          <reference field="6" count="1">
            <x v="37"/>
          </reference>
          <reference field="0" count="1" selected="0">
            <x v="2"/>
          </reference>
        </references>
      </pivotArea>
    </format>
    <format dxfId="3419">
      <pivotArea dataOnly="0" labelOnly="1" fieldPosition="0">
        <references count="2">
          <reference field="6" count="1">
            <x v="38"/>
          </reference>
          <reference field="0" count="1" selected="0">
            <x v="2"/>
          </reference>
        </references>
      </pivotArea>
    </format>
    <format dxfId="3420">
      <pivotArea dataOnly="0" labelOnly="1" fieldPosition="0">
        <references count="2">
          <reference field="6" count="1">
            <x v="39"/>
          </reference>
          <reference field="0" count="1" selected="0">
            <x v="2"/>
          </reference>
        </references>
      </pivotArea>
    </format>
    <format dxfId="3421">
      <pivotArea dataOnly="0" labelOnly="1" fieldPosition="0">
        <references count="2">
          <reference field="6" count="1">
            <x v="42"/>
          </reference>
          <reference field="0" count="1" selected="0">
            <x v="2"/>
          </reference>
        </references>
      </pivotArea>
    </format>
    <format dxfId="3422">
      <pivotArea dataOnly="0" labelOnly="1" offset="B256:B256" fieldPosition="0">
        <references count="1">
          <reference field="0" count="1">
            <x v="3"/>
          </reference>
        </references>
      </pivotArea>
    </format>
    <format dxfId="3423">
      <pivotArea dataOnly="0" labelOnly="1" fieldPosition="0">
        <references count="2">
          <reference field="6" count="1">
            <x v="0"/>
          </reference>
          <reference field="0" count="1" selected="0">
            <x v="3"/>
          </reference>
        </references>
      </pivotArea>
    </format>
    <format dxfId="3424">
      <pivotArea dataOnly="0" labelOnly="1" fieldPosition="0">
        <references count="2">
          <reference field="6" count="1">
            <x v="2"/>
          </reference>
          <reference field="0" count="1" selected="0">
            <x v="3"/>
          </reference>
        </references>
      </pivotArea>
    </format>
    <format dxfId="3425">
      <pivotArea dataOnly="0" labelOnly="1" fieldPosition="0">
        <references count="2">
          <reference field="6" count="1">
            <x v="3"/>
          </reference>
          <reference field="0" count="1" selected="0">
            <x v="3"/>
          </reference>
        </references>
      </pivotArea>
    </format>
    <format dxfId="3426">
      <pivotArea dataOnly="0" labelOnly="1" fieldPosition="0">
        <references count="2">
          <reference field="6" count="1">
            <x v="7"/>
          </reference>
          <reference field="0" count="1" selected="0">
            <x v="3"/>
          </reference>
        </references>
      </pivotArea>
    </format>
    <format dxfId="3427">
      <pivotArea dataOnly="0" labelOnly="1" fieldPosition="0">
        <references count="2">
          <reference field="6" count="1">
            <x v="17"/>
          </reference>
          <reference field="0" count="1" selected="0">
            <x v="3"/>
          </reference>
        </references>
      </pivotArea>
    </format>
    <format dxfId="3428">
      <pivotArea dataOnly="0" labelOnly="1" fieldPosition="0">
        <references count="2">
          <reference field="6" count="1">
            <x v="18"/>
          </reference>
          <reference field="0" count="1" selected="0">
            <x v="3"/>
          </reference>
        </references>
      </pivotArea>
    </format>
    <format dxfId="3429">
      <pivotArea dataOnly="0" labelOnly="1" fieldPosition="0">
        <references count="2">
          <reference field="6" count="1">
            <x v="20"/>
          </reference>
          <reference field="0" count="1" selected="0">
            <x v="3"/>
          </reference>
        </references>
      </pivotArea>
    </format>
    <format dxfId="3430">
      <pivotArea dataOnly="0" labelOnly="1" fieldPosition="0">
        <references count="2">
          <reference field="6" count="1">
            <x v="21"/>
          </reference>
          <reference field="0" count="1" selected="0">
            <x v="3"/>
          </reference>
        </references>
      </pivotArea>
    </format>
    <format dxfId="3431">
      <pivotArea dataOnly="0" labelOnly="1" fieldPosition="0">
        <references count="2">
          <reference field="6" count="1">
            <x v="22"/>
          </reference>
          <reference field="0" count="1" selected="0">
            <x v="3"/>
          </reference>
        </references>
      </pivotArea>
    </format>
    <format dxfId="3432">
      <pivotArea dataOnly="0" labelOnly="1" fieldPosition="0">
        <references count="2">
          <reference field="6" count="1">
            <x v="26"/>
          </reference>
          <reference field="0" count="1" selected="0">
            <x v="3"/>
          </reference>
        </references>
      </pivotArea>
    </format>
    <format dxfId="3433">
      <pivotArea dataOnly="0" labelOnly="1" fieldPosition="0">
        <references count="2">
          <reference field="6" count="1">
            <x v="43"/>
          </reference>
          <reference field="0" count="1" selected="0">
            <x v="3"/>
          </reference>
        </references>
      </pivotArea>
    </format>
    <format dxfId="3434">
      <pivotArea dataOnly="0" labelOnly="1" fieldPosition="0">
        <references count="2">
          <reference field="6" count="1">
            <x v="45"/>
          </reference>
          <reference field="0" count="1" selected="0">
            <x v="3"/>
          </reference>
        </references>
      </pivotArea>
    </format>
    <format dxfId="3435">
      <pivotArea dataOnly="0" labelOnly="1" grandRow="1" offset="B1:B1" fieldPosition="0"/>
    </format>
    <format dxfId="3436">
      <pivotArea field="6" type="button" dataOnly="0" labelOnly="1" outline="0" fieldPosition="0"/>
    </format>
    <format dxfId="3437">
      <pivotArea dataOnly="0" labelOnly="1" offset="B256:B256" fieldPosition="0">
        <references count="1">
          <reference field="0" count="1">
            <x v="0"/>
          </reference>
        </references>
      </pivotArea>
    </format>
    <format dxfId="3438">
      <pivotArea dataOnly="0" labelOnly="1" fieldPosition="0">
        <references count="2">
          <reference field="6" count="1">
            <x v="5"/>
          </reference>
          <reference field="0" count="1" selected="0">
            <x v="0"/>
          </reference>
        </references>
      </pivotArea>
    </format>
    <format dxfId="3439">
      <pivotArea dataOnly="0" labelOnly="1" fieldPosition="0">
        <references count="2">
          <reference field="6" count="1">
            <x v="8"/>
          </reference>
          <reference field="0" count="1" selected="0">
            <x v="0"/>
          </reference>
        </references>
      </pivotArea>
    </format>
    <format dxfId="3440">
      <pivotArea dataOnly="0" labelOnly="1" fieldPosition="0">
        <references count="2">
          <reference field="6" count="1">
            <x v="32"/>
          </reference>
          <reference field="0" count="1" selected="0">
            <x v="0"/>
          </reference>
        </references>
      </pivotArea>
    </format>
    <format dxfId="3441">
      <pivotArea dataOnly="0" labelOnly="1" fieldPosition="0">
        <references count="2">
          <reference field="6" count="1">
            <x v="40"/>
          </reference>
          <reference field="0" count="1" selected="0">
            <x v="0"/>
          </reference>
        </references>
      </pivotArea>
    </format>
    <format dxfId="3442">
      <pivotArea dataOnly="0" labelOnly="1" offset="B256:B256" fieldPosition="0">
        <references count="1">
          <reference field="0" count="1">
            <x v="1"/>
          </reference>
        </references>
      </pivotArea>
    </format>
    <format dxfId="3443">
      <pivotArea dataOnly="0" labelOnly="1" fieldPosition="0">
        <references count="2">
          <reference field="6" count="1">
            <x v="1"/>
          </reference>
          <reference field="0" count="1" selected="0">
            <x v="1"/>
          </reference>
        </references>
      </pivotArea>
    </format>
    <format dxfId="3444">
      <pivotArea dataOnly="0" labelOnly="1" fieldPosition="0">
        <references count="2">
          <reference field="6" count="1">
            <x v="4"/>
          </reference>
          <reference field="0" count="1" selected="0">
            <x v="1"/>
          </reference>
        </references>
      </pivotArea>
    </format>
    <format dxfId="3445">
      <pivotArea dataOnly="0" labelOnly="1" fieldPosition="0">
        <references count="2">
          <reference field="6" count="1">
            <x v="12"/>
          </reference>
          <reference field="0" count="1" selected="0">
            <x v="1"/>
          </reference>
        </references>
      </pivotArea>
    </format>
    <format dxfId="3446">
      <pivotArea dataOnly="0" labelOnly="1" fieldPosition="0">
        <references count="2">
          <reference field="6" count="1">
            <x v="13"/>
          </reference>
          <reference field="0" count="1" selected="0">
            <x v="1"/>
          </reference>
        </references>
      </pivotArea>
    </format>
    <format dxfId="3447">
      <pivotArea dataOnly="0" labelOnly="1" fieldPosition="0">
        <references count="2">
          <reference field="6" count="1">
            <x v="14"/>
          </reference>
          <reference field="0" count="1" selected="0">
            <x v="1"/>
          </reference>
        </references>
      </pivotArea>
    </format>
    <format dxfId="3448">
      <pivotArea dataOnly="0" labelOnly="1" fieldPosition="0">
        <references count="2">
          <reference field="6" count="1">
            <x v="15"/>
          </reference>
          <reference field="0" count="1" selected="0">
            <x v="1"/>
          </reference>
        </references>
      </pivotArea>
    </format>
    <format dxfId="3449">
      <pivotArea dataOnly="0" labelOnly="1" fieldPosition="0">
        <references count="2">
          <reference field="6" count="1">
            <x v="16"/>
          </reference>
          <reference field="0" count="1" selected="0">
            <x v="1"/>
          </reference>
        </references>
      </pivotArea>
    </format>
    <format dxfId="3450">
      <pivotArea dataOnly="0" labelOnly="1" fieldPosition="0">
        <references count="2">
          <reference field="6" count="1">
            <x v="19"/>
          </reference>
          <reference field="0" count="1" selected="0">
            <x v="1"/>
          </reference>
        </references>
      </pivotArea>
    </format>
    <format dxfId="3451">
      <pivotArea dataOnly="0" labelOnly="1" fieldPosition="0">
        <references count="2">
          <reference field="6" count="1">
            <x v="23"/>
          </reference>
          <reference field="0" count="1" selected="0">
            <x v="1"/>
          </reference>
        </references>
      </pivotArea>
    </format>
    <format dxfId="3452">
      <pivotArea dataOnly="0" labelOnly="1" fieldPosition="0">
        <references count="2">
          <reference field="6" count="1">
            <x v="24"/>
          </reference>
          <reference field="0" count="1" selected="0">
            <x v="1"/>
          </reference>
        </references>
      </pivotArea>
    </format>
    <format dxfId="3453">
      <pivotArea dataOnly="0" labelOnly="1" fieldPosition="0">
        <references count="2">
          <reference field="6" count="1">
            <x v="28"/>
          </reference>
          <reference field="0" count="1" selected="0">
            <x v="1"/>
          </reference>
        </references>
      </pivotArea>
    </format>
    <format dxfId="3454">
      <pivotArea dataOnly="0" labelOnly="1" fieldPosition="0">
        <references count="2">
          <reference field="6" count="1">
            <x v="31"/>
          </reference>
          <reference field="0" count="1" selected="0">
            <x v="1"/>
          </reference>
        </references>
      </pivotArea>
    </format>
    <format dxfId="3455">
      <pivotArea dataOnly="0" labelOnly="1" fieldPosition="0">
        <references count="2">
          <reference field="6" count="1">
            <x v="33"/>
          </reference>
          <reference field="0" count="1" selected="0">
            <x v="1"/>
          </reference>
        </references>
      </pivotArea>
    </format>
    <format dxfId="3456">
      <pivotArea dataOnly="0" labelOnly="1" fieldPosition="0">
        <references count="2">
          <reference field="6" count="1">
            <x v="36"/>
          </reference>
          <reference field="0" count="1" selected="0">
            <x v="1"/>
          </reference>
        </references>
      </pivotArea>
    </format>
    <format dxfId="3457">
      <pivotArea dataOnly="0" labelOnly="1" fieldPosition="0">
        <references count="2">
          <reference field="6" count="1">
            <x v="41"/>
          </reference>
          <reference field="0" count="1" selected="0">
            <x v="1"/>
          </reference>
        </references>
      </pivotArea>
    </format>
    <format dxfId="3458">
      <pivotArea dataOnly="0" labelOnly="1" fieldPosition="0">
        <references count="2">
          <reference field="6" count="1">
            <x v="44"/>
          </reference>
          <reference field="0" count="1" selected="0">
            <x v="1"/>
          </reference>
        </references>
      </pivotArea>
    </format>
    <format dxfId="3459">
      <pivotArea dataOnly="0" labelOnly="1" fieldPosition="0">
        <references count="2">
          <reference field="6" count="1">
            <x v="46"/>
          </reference>
          <reference field="0" count="1" selected="0">
            <x v="1"/>
          </reference>
        </references>
      </pivotArea>
    </format>
    <format dxfId="3460">
      <pivotArea dataOnly="0" labelOnly="1" offset="B256:B256" fieldPosition="0">
        <references count="1">
          <reference field="0" count="1">
            <x v="2"/>
          </reference>
        </references>
      </pivotArea>
    </format>
    <format dxfId="3461">
      <pivotArea dataOnly="0" labelOnly="1" fieldPosition="0">
        <references count="2">
          <reference field="6" count="1">
            <x v="6"/>
          </reference>
          <reference field="0" count="1" selected="0">
            <x v="2"/>
          </reference>
        </references>
      </pivotArea>
    </format>
    <format dxfId="3462">
      <pivotArea dataOnly="0" labelOnly="1" fieldPosition="0">
        <references count="2">
          <reference field="6" count="1">
            <x v="9"/>
          </reference>
          <reference field="0" count="1" selected="0">
            <x v="2"/>
          </reference>
        </references>
      </pivotArea>
    </format>
    <format dxfId="3463">
      <pivotArea dataOnly="0" labelOnly="1" fieldPosition="0">
        <references count="2">
          <reference field="6" count="1">
            <x v="10"/>
          </reference>
          <reference field="0" count="1" selected="0">
            <x v="2"/>
          </reference>
        </references>
      </pivotArea>
    </format>
    <format dxfId="3464">
      <pivotArea dataOnly="0" labelOnly="1" fieldPosition="0">
        <references count="2">
          <reference field="6" count="1">
            <x v="11"/>
          </reference>
          <reference field="0" count="1" selected="0">
            <x v="2"/>
          </reference>
        </references>
      </pivotArea>
    </format>
    <format dxfId="3465">
      <pivotArea dataOnly="0" labelOnly="1" fieldPosition="0">
        <references count="2">
          <reference field="6" count="1">
            <x v="25"/>
          </reference>
          <reference field="0" count="1" selected="0">
            <x v="2"/>
          </reference>
        </references>
      </pivotArea>
    </format>
    <format dxfId="3466">
      <pivotArea dataOnly="0" labelOnly="1" fieldPosition="0">
        <references count="2">
          <reference field="6" count="1">
            <x v="27"/>
          </reference>
          <reference field="0" count="1" selected="0">
            <x v="2"/>
          </reference>
        </references>
      </pivotArea>
    </format>
    <format dxfId="3467">
      <pivotArea dataOnly="0" labelOnly="1" fieldPosition="0">
        <references count="2">
          <reference field="6" count="1">
            <x v="29"/>
          </reference>
          <reference field="0" count="1" selected="0">
            <x v="2"/>
          </reference>
        </references>
      </pivotArea>
    </format>
    <format dxfId="3468">
      <pivotArea dataOnly="0" labelOnly="1" fieldPosition="0">
        <references count="2">
          <reference field="6" count="1">
            <x v="30"/>
          </reference>
          <reference field="0" count="1" selected="0">
            <x v="2"/>
          </reference>
        </references>
      </pivotArea>
    </format>
    <format dxfId="3469">
      <pivotArea dataOnly="0" labelOnly="1" fieldPosition="0">
        <references count="2">
          <reference field="6" count="1">
            <x v="34"/>
          </reference>
          <reference field="0" count="1" selected="0">
            <x v="2"/>
          </reference>
        </references>
      </pivotArea>
    </format>
    <format dxfId="3470">
      <pivotArea dataOnly="0" labelOnly="1" fieldPosition="0">
        <references count="2">
          <reference field="6" count="1">
            <x v="35"/>
          </reference>
          <reference field="0" count="1" selected="0">
            <x v="2"/>
          </reference>
        </references>
      </pivotArea>
    </format>
    <format dxfId="3471">
      <pivotArea dataOnly="0" labelOnly="1" fieldPosition="0">
        <references count="2">
          <reference field="6" count="1">
            <x v="37"/>
          </reference>
          <reference field="0" count="1" selected="0">
            <x v="2"/>
          </reference>
        </references>
      </pivotArea>
    </format>
    <format dxfId="3472">
      <pivotArea dataOnly="0" labelOnly="1" fieldPosition="0">
        <references count="2">
          <reference field="6" count="1">
            <x v="38"/>
          </reference>
          <reference field="0" count="1" selected="0">
            <x v="2"/>
          </reference>
        </references>
      </pivotArea>
    </format>
    <format dxfId="3473">
      <pivotArea dataOnly="0" labelOnly="1" fieldPosition="0">
        <references count="2">
          <reference field="6" count="1">
            <x v="39"/>
          </reference>
          <reference field="0" count="1" selected="0">
            <x v="2"/>
          </reference>
        </references>
      </pivotArea>
    </format>
    <format dxfId="3474">
      <pivotArea dataOnly="0" labelOnly="1" fieldPosition="0">
        <references count="2">
          <reference field="6" count="1">
            <x v="42"/>
          </reference>
          <reference field="0" count="1" selected="0">
            <x v="2"/>
          </reference>
        </references>
      </pivotArea>
    </format>
    <format dxfId="3475">
      <pivotArea dataOnly="0" labelOnly="1" offset="B256:B256" fieldPosition="0">
        <references count="1">
          <reference field="0" count="1">
            <x v="3"/>
          </reference>
        </references>
      </pivotArea>
    </format>
    <format dxfId="3476">
      <pivotArea dataOnly="0" labelOnly="1" fieldPosition="0">
        <references count="2">
          <reference field="6" count="1">
            <x v="0"/>
          </reference>
          <reference field="0" count="1" selected="0">
            <x v="3"/>
          </reference>
        </references>
      </pivotArea>
    </format>
    <format dxfId="3477">
      <pivotArea dataOnly="0" labelOnly="1" fieldPosition="0">
        <references count="2">
          <reference field="6" count="1">
            <x v="2"/>
          </reference>
          <reference field="0" count="1" selected="0">
            <x v="3"/>
          </reference>
        </references>
      </pivotArea>
    </format>
    <format dxfId="3478">
      <pivotArea dataOnly="0" labelOnly="1" fieldPosition="0">
        <references count="2">
          <reference field="6" count="1">
            <x v="3"/>
          </reference>
          <reference field="0" count="1" selected="0">
            <x v="3"/>
          </reference>
        </references>
      </pivotArea>
    </format>
    <format dxfId="3479">
      <pivotArea dataOnly="0" labelOnly="1" fieldPosition="0">
        <references count="2">
          <reference field="6" count="1">
            <x v="7"/>
          </reference>
          <reference field="0" count="1" selected="0">
            <x v="3"/>
          </reference>
        </references>
      </pivotArea>
    </format>
    <format dxfId="3480">
      <pivotArea dataOnly="0" labelOnly="1" fieldPosition="0">
        <references count="2">
          <reference field="6" count="1">
            <x v="17"/>
          </reference>
          <reference field="0" count="1" selected="0">
            <x v="3"/>
          </reference>
        </references>
      </pivotArea>
    </format>
    <format dxfId="3481">
      <pivotArea dataOnly="0" labelOnly="1" fieldPosition="0">
        <references count="2">
          <reference field="6" count="1">
            <x v="18"/>
          </reference>
          <reference field="0" count="1" selected="0">
            <x v="3"/>
          </reference>
        </references>
      </pivotArea>
    </format>
    <format dxfId="3482">
      <pivotArea dataOnly="0" labelOnly="1" fieldPosition="0">
        <references count="2">
          <reference field="6" count="1">
            <x v="20"/>
          </reference>
          <reference field="0" count="1" selected="0">
            <x v="3"/>
          </reference>
        </references>
      </pivotArea>
    </format>
    <format dxfId="3483">
      <pivotArea dataOnly="0" labelOnly="1" fieldPosition="0">
        <references count="2">
          <reference field="6" count="1">
            <x v="21"/>
          </reference>
          <reference field="0" count="1" selected="0">
            <x v="3"/>
          </reference>
        </references>
      </pivotArea>
    </format>
    <format dxfId="3484">
      <pivotArea dataOnly="0" labelOnly="1" fieldPosition="0">
        <references count="2">
          <reference field="6" count="1">
            <x v="22"/>
          </reference>
          <reference field="0" count="1" selected="0">
            <x v="3"/>
          </reference>
        </references>
      </pivotArea>
    </format>
    <format dxfId="3485">
      <pivotArea dataOnly="0" labelOnly="1" fieldPosition="0">
        <references count="2">
          <reference field="6" count="1">
            <x v="26"/>
          </reference>
          <reference field="0" count="1" selected="0">
            <x v="3"/>
          </reference>
        </references>
      </pivotArea>
    </format>
    <format dxfId="3486">
      <pivotArea dataOnly="0" labelOnly="1" fieldPosition="0">
        <references count="2">
          <reference field="6" count="1">
            <x v="43"/>
          </reference>
          <reference field="0" count="1" selected="0">
            <x v="3"/>
          </reference>
        </references>
      </pivotArea>
    </format>
    <format dxfId="3487">
      <pivotArea dataOnly="0" labelOnly="1" fieldPosition="0">
        <references count="2">
          <reference field="6" count="1">
            <x v="45"/>
          </reference>
          <reference field="0" count="1" selected="0">
            <x v="3"/>
          </reference>
        </references>
      </pivotArea>
    </format>
    <format dxfId="3488">
      <pivotArea dataOnly="0" labelOnly="1" grandRow="1" offset="B1:B1" fieldPosition="0"/>
    </format>
    <format dxfId="3489">
      <pivotArea field="6" type="button" dataOnly="0" labelOnly="1" outline="0" fieldPosition="0"/>
    </format>
    <format dxfId="3490">
      <pivotArea dataOnly="0" labelOnly="1" offset="B256:B256" fieldPosition="0">
        <references count="1">
          <reference field="0" count="1">
            <x v="0"/>
          </reference>
        </references>
      </pivotArea>
    </format>
    <format dxfId="3491">
      <pivotArea dataOnly="0" labelOnly="1" fieldPosition="0">
        <references count="2">
          <reference field="6" count="1">
            <x v="5"/>
          </reference>
          <reference field="0" count="1" selected="0">
            <x v="0"/>
          </reference>
        </references>
      </pivotArea>
    </format>
    <format dxfId="3492">
      <pivotArea dataOnly="0" labelOnly="1" fieldPosition="0">
        <references count="2">
          <reference field="6" count="1">
            <x v="8"/>
          </reference>
          <reference field="0" count="1" selected="0">
            <x v="0"/>
          </reference>
        </references>
      </pivotArea>
    </format>
    <format dxfId="3493">
      <pivotArea dataOnly="0" labelOnly="1" fieldPosition="0">
        <references count="2">
          <reference field="6" count="1">
            <x v="32"/>
          </reference>
          <reference field="0" count="1" selected="0">
            <x v="0"/>
          </reference>
        </references>
      </pivotArea>
    </format>
    <format dxfId="3494">
      <pivotArea dataOnly="0" labelOnly="1" fieldPosition="0">
        <references count="2">
          <reference field="6" count="1">
            <x v="40"/>
          </reference>
          <reference field="0" count="1" selected="0">
            <x v="0"/>
          </reference>
        </references>
      </pivotArea>
    </format>
    <format dxfId="3495">
      <pivotArea dataOnly="0" labelOnly="1" offset="B256:B256" fieldPosition="0">
        <references count="1">
          <reference field="0" count="1">
            <x v="1"/>
          </reference>
        </references>
      </pivotArea>
    </format>
    <format dxfId="3496">
      <pivotArea dataOnly="0" labelOnly="1" fieldPosition="0">
        <references count="2">
          <reference field="6" count="1">
            <x v="1"/>
          </reference>
          <reference field="0" count="1" selected="0">
            <x v="1"/>
          </reference>
        </references>
      </pivotArea>
    </format>
    <format dxfId="3497">
      <pivotArea dataOnly="0" labelOnly="1" fieldPosition="0">
        <references count="2">
          <reference field="6" count="1">
            <x v="4"/>
          </reference>
          <reference field="0" count="1" selected="0">
            <x v="1"/>
          </reference>
        </references>
      </pivotArea>
    </format>
    <format dxfId="3498">
      <pivotArea dataOnly="0" labelOnly="1" fieldPosition="0">
        <references count="2">
          <reference field="6" count="1">
            <x v="12"/>
          </reference>
          <reference field="0" count="1" selected="0">
            <x v="1"/>
          </reference>
        </references>
      </pivotArea>
    </format>
    <format dxfId="3499">
      <pivotArea dataOnly="0" labelOnly="1" fieldPosition="0">
        <references count="2">
          <reference field="6" count="1">
            <x v="13"/>
          </reference>
          <reference field="0" count="1" selected="0">
            <x v="1"/>
          </reference>
        </references>
      </pivotArea>
    </format>
    <format dxfId="3500">
      <pivotArea dataOnly="0" labelOnly="1" fieldPosition="0">
        <references count="2">
          <reference field="6" count="1">
            <x v="14"/>
          </reference>
          <reference field="0" count="1" selected="0">
            <x v="1"/>
          </reference>
        </references>
      </pivotArea>
    </format>
    <format dxfId="3501">
      <pivotArea dataOnly="0" labelOnly="1" fieldPosition="0">
        <references count="2">
          <reference field="6" count="1">
            <x v="15"/>
          </reference>
          <reference field="0" count="1" selected="0">
            <x v="1"/>
          </reference>
        </references>
      </pivotArea>
    </format>
    <format dxfId="3502">
      <pivotArea dataOnly="0" labelOnly="1" fieldPosition="0">
        <references count="2">
          <reference field="6" count="1">
            <x v="16"/>
          </reference>
          <reference field="0" count="1" selected="0">
            <x v="1"/>
          </reference>
        </references>
      </pivotArea>
    </format>
    <format dxfId="3503">
      <pivotArea dataOnly="0" labelOnly="1" fieldPosition="0">
        <references count="2">
          <reference field="6" count="1">
            <x v="19"/>
          </reference>
          <reference field="0" count="1" selected="0">
            <x v="1"/>
          </reference>
        </references>
      </pivotArea>
    </format>
    <format dxfId="3504">
      <pivotArea dataOnly="0" labelOnly="1" fieldPosition="0">
        <references count="2">
          <reference field="6" count="1">
            <x v="23"/>
          </reference>
          <reference field="0" count="1" selected="0">
            <x v="1"/>
          </reference>
        </references>
      </pivotArea>
    </format>
    <format dxfId="3505">
      <pivotArea dataOnly="0" labelOnly="1" fieldPosition="0">
        <references count="2">
          <reference field="6" count="1">
            <x v="24"/>
          </reference>
          <reference field="0" count="1" selected="0">
            <x v="1"/>
          </reference>
        </references>
      </pivotArea>
    </format>
    <format dxfId="3506">
      <pivotArea dataOnly="0" labelOnly="1" fieldPosition="0">
        <references count="2">
          <reference field="6" count="1">
            <x v="28"/>
          </reference>
          <reference field="0" count="1" selected="0">
            <x v="1"/>
          </reference>
        </references>
      </pivotArea>
    </format>
    <format dxfId="3507">
      <pivotArea dataOnly="0" labelOnly="1" fieldPosition="0">
        <references count="2">
          <reference field="6" count="1">
            <x v="31"/>
          </reference>
          <reference field="0" count="1" selected="0">
            <x v="1"/>
          </reference>
        </references>
      </pivotArea>
    </format>
    <format dxfId="3508">
      <pivotArea dataOnly="0" labelOnly="1" fieldPosition="0">
        <references count="2">
          <reference field="6" count="1">
            <x v="33"/>
          </reference>
          <reference field="0" count="1" selected="0">
            <x v="1"/>
          </reference>
        </references>
      </pivotArea>
    </format>
    <format dxfId="3509">
      <pivotArea dataOnly="0" labelOnly="1" fieldPosition="0">
        <references count="2">
          <reference field="6" count="1">
            <x v="36"/>
          </reference>
          <reference field="0" count="1" selected="0">
            <x v="1"/>
          </reference>
        </references>
      </pivotArea>
    </format>
    <format dxfId="3510">
      <pivotArea dataOnly="0" labelOnly="1" fieldPosition="0">
        <references count="2">
          <reference field="6" count="1">
            <x v="41"/>
          </reference>
          <reference field="0" count="1" selected="0">
            <x v="1"/>
          </reference>
        </references>
      </pivotArea>
    </format>
    <format dxfId="3511">
      <pivotArea dataOnly="0" labelOnly="1" fieldPosition="0">
        <references count="2">
          <reference field="6" count="1">
            <x v="44"/>
          </reference>
          <reference field="0" count="1" selected="0">
            <x v="1"/>
          </reference>
        </references>
      </pivotArea>
    </format>
    <format dxfId="3512">
      <pivotArea dataOnly="0" labelOnly="1" fieldPosition="0">
        <references count="2">
          <reference field="6" count="1">
            <x v="46"/>
          </reference>
          <reference field="0" count="1" selected="0">
            <x v="1"/>
          </reference>
        </references>
      </pivotArea>
    </format>
    <format dxfId="3513">
      <pivotArea dataOnly="0" labelOnly="1" offset="B256:B256" fieldPosition="0">
        <references count="1">
          <reference field="0" count="1">
            <x v="2"/>
          </reference>
        </references>
      </pivotArea>
    </format>
    <format dxfId="3514">
      <pivotArea dataOnly="0" labelOnly="1" fieldPosition="0">
        <references count="2">
          <reference field="6" count="1">
            <x v="6"/>
          </reference>
          <reference field="0" count="1" selected="0">
            <x v="2"/>
          </reference>
        </references>
      </pivotArea>
    </format>
    <format dxfId="3515">
      <pivotArea dataOnly="0" labelOnly="1" fieldPosition="0">
        <references count="2">
          <reference field="6" count="1">
            <x v="9"/>
          </reference>
          <reference field="0" count="1" selected="0">
            <x v="2"/>
          </reference>
        </references>
      </pivotArea>
    </format>
    <format dxfId="3516">
      <pivotArea dataOnly="0" labelOnly="1" fieldPosition="0">
        <references count="2">
          <reference field="6" count="1">
            <x v="10"/>
          </reference>
          <reference field="0" count="1" selected="0">
            <x v="2"/>
          </reference>
        </references>
      </pivotArea>
    </format>
    <format dxfId="3517">
      <pivotArea dataOnly="0" labelOnly="1" fieldPosition="0">
        <references count="2">
          <reference field="6" count="1">
            <x v="11"/>
          </reference>
          <reference field="0" count="1" selected="0">
            <x v="2"/>
          </reference>
        </references>
      </pivotArea>
    </format>
    <format dxfId="3518">
      <pivotArea dataOnly="0" labelOnly="1" fieldPosition="0">
        <references count="2">
          <reference field="6" count="1">
            <x v="25"/>
          </reference>
          <reference field="0" count="1" selected="0">
            <x v="2"/>
          </reference>
        </references>
      </pivotArea>
    </format>
    <format dxfId="3519">
      <pivotArea dataOnly="0" labelOnly="1" fieldPosition="0">
        <references count="2">
          <reference field="6" count="1">
            <x v="27"/>
          </reference>
          <reference field="0" count="1" selected="0">
            <x v="2"/>
          </reference>
        </references>
      </pivotArea>
    </format>
    <format dxfId="3520">
      <pivotArea dataOnly="0" labelOnly="1" fieldPosition="0">
        <references count="2">
          <reference field="6" count="1">
            <x v="29"/>
          </reference>
          <reference field="0" count="1" selected="0">
            <x v="2"/>
          </reference>
        </references>
      </pivotArea>
    </format>
    <format dxfId="3521">
      <pivotArea dataOnly="0" labelOnly="1" fieldPosition="0">
        <references count="2">
          <reference field="6" count="1">
            <x v="30"/>
          </reference>
          <reference field="0" count="1" selected="0">
            <x v="2"/>
          </reference>
        </references>
      </pivotArea>
    </format>
    <format dxfId="3522">
      <pivotArea dataOnly="0" labelOnly="1" fieldPosition="0">
        <references count="2">
          <reference field="6" count="1">
            <x v="34"/>
          </reference>
          <reference field="0" count="1" selected="0">
            <x v="2"/>
          </reference>
        </references>
      </pivotArea>
    </format>
    <format dxfId="3523">
      <pivotArea dataOnly="0" labelOnly="1" fieldPosition="0">
        <references count="2">
          <reference field="6" count="1">
            <x v="35"/>
          </reference>
          <reference field="0" count="1" selected="0">
            <x v="2"/>
          </reference>
        </references>
      </pivotArea>
    </format>
    <format dxfId="3524">
      <pivotArea dataOnly="0" labelOnly="1" fieldPosition="0">
        <references count="2">
          <reference field="6" count="1">
            <x v="37"/>
          </reference>
          <reference field="0" count="1" selected="0">
            <x v="2"/>
          </reference>
        </references>
      </pivotArea>
    </format>
    <format dxfId="3525">
      <pivotArea dataOnly="0" labelOnly="1" fieldPosition="0">
        <references count="2">
          <reference field="6" count="1">
            <x v="38"/>
          </reference>
          <reference field="0" count="1" selected="0">
            <x v="2"/>
          </reference>
        </references>
      </pivotArea>
    </format>
    <format dxfId="3526">
      <pivotArea dataOnly="0" labelOnly="1" fieldPosition="0">
        <references count="2">
          <reference field="6" count="1">
            <x v="39"/>
          </reference>
          <reference field="0" count="1" selected="0">
            <x v="2"/>
          </reference>
        </references>
      </pivotArea>
    </format>
    <format dxfId="3527">
      <pivotArea dataOnly="0" labelOnly="1" fieldPosition="0">
        <references count="2">
          <reference field="6" count="1">
            <x v="42"/>
          </reference>
          <reference field="0" count="1" selected="0">
            <x v="2"/>
          </reference>
        </references>
      </pivotArea>
    </format>
    <format dxfId="3528">
      <pivotArea dataOnly="0" labelOnly="1" offset="B256:B256" fieldPosition="0">
        <references count="1">
          <reference field="0" count="1">
            <x v="3"/>
          </reference>
        </references>
      </pivotArea>
    </format>
    <format dxfId="3529">
      <pivotArea dataOnly="0" labelOnly="1" fieldPosition="0">
        <references count="2">
          <reference field="6" count="1">
            <x v="0"/>
          </reference>
          <reference field="0" count="1" selected="0">
            <x v="3"/>
          </reference>
        </references>
      </pivotArea>
    </format>
    <format dxfId="3530">
      <pivotArea dataOnly="0" labelOnly="1" fieldPosition="0">
        <references count="2">
          <reference field="6" count="1">
            <x v="2"/>
          </reference>
          <reference field="0" count="1" selected="0">
            <x v="3"/>
          </reference>
        </references>
      </pivotArea>
    </format>
    <format dxfId="3531">
      <pivotArea dataOnly="0" labelOnly="1" fieldPosition="0">
        <references count="2">
          <reference field="6" count="1">
            <x v="3"/>
          </reference>
          <reference field="0" count="1" selected="0">
            <x v="3"/>
          </reference>
        </references>
      </pivotArea>
    </format>
    <format dxfId="3532">
      <pivotArea dataOnly="0" labelOnly="1" fieldPosition="0">
        <references count="2">
          <reference field="6" count="1">
            <x v="7"/>
          </reference>
          <reference field="0" count="1" selected="0">
            <x v="3"/>
          </reference>
        </references>
      </pivotArea>
    </format>
    <format dxfId="3533">
      <pivotArea dataOnly="0" labelOnly="1" fieldPosition="0">
        <references count="2">
          <reference field="6" count="1">
            <x v="17"/>
          </reference>
          <reference field="0" count="1" selected="0">
            <x v="3"/>
          </reference>
        </references>
      </pivotArea>
    </format>
    <format dxfId="3534">
      <pivotArea dataOnly="0" labelOnly="1" fieldPosition="0">
        <references count="2">
          <reference field="6" count="1">
            <x v="18"/>
          </reference>
          <reference field="0" count="1" selected="0">
            <x v="3"/>
          </reference>
        </references>
      </pivotArea>
    </format>
    <format dxfId="3535">
      <pivotArea dataOnly="0" labelOnly="1" fieldPosition="0">
        <references count="2">
          <reference field="6" count="1">
            <x v="20"/>
          </reference>
          <reference field="0" count="1" selected="0">
            <x v="3"/>
          </reference>
        </references>
      </pivotArea>
    </format>
    <format dxfId="3536">
      <pivotArea dataOnly="0" labelOnly="1" fieldPosition="0">
        <references count="2">
          <reference field="6" count="1">
            <x v="21"/>
          </reference>
          <reference field="0" count="1" selected="0">
            <x v="3"/>
          </reference>
        </references>
      </pivotArea>
    </format>
    <format dxfId="3537">
      <pivotArea dataOnly="0" labelOnly="1" fieldPosition="0">
        <references count="2">
          <reference field="6" count="1">
            <x v="22"/>
          </reference>
          <reference field="0" count="1" selected="0">
            <x v="3"/>
          </reference>
        </references>
      </pivotArea>
    </format>
    <format dxfId="3538">
      <pivotArea dataOnly="0" labelOnly="1" fieldPosition="0">
        <references count="2">
          <reference field="6" count="1">
            <x v="26"/>
          </reference>
          <reference field="0" count="1" selected="0">
            <x v="3"/>
          </reference>
        </references>
      </pivotArea>
    </format>
    <format dxfId="3539">
      <pivotArea dataOnly="0" labelOnly="1" fieldPosition="0">
        <references count="2">
          <reference field="6" count="1">
            <x v="43"/>
          </reference>
          <reference field="0" count="1" selected="0">
            <x v="3"/>
          </reference>
        </references>
      </pivotArea>
    </format>
    <format dxfId="3540">
      <pivotArea dataOnly="0" labelOnly="1" fieldPosition="0">
        <references count="2">
          <reference field="6" count="1">
            <x v="45"/>
          </reference>
          <reference field="0" count="1" selected="0">
            <x v="3"/>
          </reference>
        </references>
      </pivotArea>
    </format>
    <format dxfId="3541">
      <pivotArea dataOnly="0" labelOnly="1" grandRow="1" offset="B1:B1" fieldPosition="0"/>
    </format>
    <format dxfId="3542">
      <pivotArea field="6" type="button" dataOnly="0" labelOnly="1" outline="0" fieldPosition="0"/>
    </format>
    <format dxfId="3543">
      <pivotArea dataOnly="0" labelOnly="1" fieldPosition="0">
        <references count="1">
          <reference field="6" count="1">
            <x v="0"/>
          </reference>
        </references>
      </pivotArea>
    </format>
    <format dxfId="3544">
      <pivotArea dataOnly="0" labelOnly="1" fieldPosition="0">
        <references count="1">
          <reference field="6" count="1">
            <x v="1"/>
          </reference>
        </references>
      </pivotArea>
    </format>
    <format dxfId="3545">
      <pivotArea dataOnly="0" labelOnly="1" fieldPosition="0">
        <references count="1">
          <reference field="6" count="1">
            <x v="2"/>
          </reference>
        </references>
      </pivotArea>
    </format>
    <format dxfId="3546">
      <pivotArea dataOnly="0" labelOnly="1" fieldPosition="0">
        <references count="1">
          <reference field="6" count="1">
            <x v="3"/>
          </reference>
        </references>
      </pivotArea>
    </format>
    <format dxfId="3547">
      <pivotArea dataOnly="0" labelOnly="1" fieldPosition="0">
        <references count="1">
          <reference field="6" count="1">
            <x v="4"/>
          </reference>
        </references>
      </pivotArea>
    </format>
    <format dxfId="3548">
      <pivotArea dataOnly="0" labelOnly="1" fieldPosition="0">
        <references count="1">
          <reference field="6" count="1">
            <x v="5"/>
          </reference>
        </references>
      </pivotArea>
    </format>
    <format dxfId="3549">
      <pivotArea dataOnly="0" labelOnly="1" fieldPosition="0">
        <references count="1">
          <reference field="6" count="1">
            <x v="6"/>
          </reference>
        </references>
      </pivotArea>
    </format>
    <format dxfId="3550">
      <pivotArea dataOnly="0" labelOnly="1" fieldPosition="0">
        <references count="1">
          <reference field="6" count="1">
            <x v="7"/>
          </reference>
        </references>
      </pivotArea>
    </format>
    <format dxfId="3551">
      <pivotArea dataOnly="0" labelOnly="1" fieldPosition="0">
        <references count="1">
          <reference field="6" count="1">
            <x v="8"/>
          </reference>
        </references>
      </pivotArea>
    </format>
    <format dxfId="3552">
      <pivotArea dataOnly="0" labelOnly="1" fieldPosition="0">
        <references count="1">
          <reference field="6" count="1">
            <x v="9"/>
          </reference>
        </references>
      </pivotArea>
    </format>
    <format dxfId="3553">
      <pivotArea dataOnly="0" labelOnly="1" fieldPosition="0">
        <references count="1">
          <reference field="6" count="1">
            <x v="10"/>
          </reference>
        </references>
      </pivotArea>
    </format>
    <format dxfId="3554">
      <pivotArea dataOnly="0" labelOnly="1" fieldPosition="0">
        <references count="1">
          <reference field="6" count="1">
            <x v="11"/>
          </reference>
        </references>
      </pivotArea>
    </format>
    <format dxfId="3555">
      <pivotArea dataOnly="0" labelOnly="1" fieldPosition="0">
        <references count="1">
          <reference field="6" count="1">
            <x v="12"/>
          </reference>
        </references>
      </pivotArea>
    </format>
    <format dxfId="3556">
      <pivotArea dataOnly="0" labelOnly="1" fieldPosition="0">
        <references count="1">
          <reference field="6" count="1">
            <x v="13"/>
          </reference>
        </references>
      </pivotArea>
    </format>
    <format dxfId="3557">
      <pivotArea dataOnly="0" labelOnly="1" fieldPosition="0">
        <references count="1">
          <reference field="6" count="1">
            <x v="14"/>
          </reference>
        </references>
      </pivotArea>
    </format>
    <format dxfId="3558">
      <pivotArea dataOnly="0" labelOnly="1" fieldPosition="0">
        <references count="1">
          <reference field="6" count="1">
            <x v="15"/>
          </reference>
        </references>
      </pivotArea>
    </format>
    <format dxfId="3559">
      <pivotArea dataOnly="0" labelOnly="1" fieldPosition="0">
        <references count="1">
          <reference field="6" count="1">
            <x v="16"/>
          </reference>
        </references>
      </pivotArea>
    </format>
    <format dxfId="3560">
      <pivotArea dataOnly="0" labelOnly="1" fieldPosition="0">
        <references count="1">
          <reference field="6" count="1">
            <x v="17"/>
          </reference>
        </references>
      </pivotArea>
    </format>
    <format dxfId="3561">
      <pivotArea dataOnly="0" labelOnly="1" fieldPosition="0">
        <references count="1">
          <reference field="6" count="1">
            <x v="18"/>
          </reference>
        </references>
      </pivotArea>
    </format>
    <format dxfId="3562">
      <pivotArea dataOnly="0" labelOnly="1" fieldPosition="0">
        <references count="1">
          <reference field="6" count="1">
            <x v="19"/>
          </reference>
        </references>
      </pivotArea>
    </format>
    <format dxfId="3563">
      <pivotArea dataOnly="0" labelOnly="1" fieldPosition="0">
        <references count="1">
          <reference field="6" count="1">
            <x v="20"/>
          </reference>
        </references>
      </pivotArea>
    </format>
    <format dxfId="3564">
      <pivotArea dataOnly="0" labelOnly="1" fieldPosition="0">
        <references count="1">
          <reference field="6" count="1">
            <x v="21"/>
          </reference>
        </references>
      </pivotArea>
    </format>
    <format dxfId="3565">
      <pivotArea dataOnly="0" labelOnly="1" fieldPosition="0">
        <references count="1">
          <reference field="6" count="1">
            <x v="22"/>
          </reference>
        </references>
      </pivotArea>
    </format>
    <format dxfId="3566">
      <pivotArea dataOnly="0" labelOnly="1" fieldPosition="0">
        <references count="1">
          <reference field="6" count="1">
            <x v="23"/>
          </reference>
        </references>
      </pivotArea>
    </format>
    <format dxfId="3567">
      <pivotArea dataOnly="0" labelOnly="1" fieldPosition="0">
        <references count="1">
          <reference field="6" count="1">
            <x v="24"/>
          </reference>
        </references>
      </pivotArea>
    </format>
    <format dxfId="3568">
      <pivotArea dataOnly="0" labelOnly="1" fieldPosition="0">
        <references count="1">
          <reference field="6" count="1">
            <x v="25"/>
          </reference>
        </references>
      </pivotArea>
    </format>
    <format dxfId="3569">
      <pivotArea dataOnly="0" labelOnly="1" fieldPosition="0">
        <references count="1">
          <reference field="6" count="1">
            <x v="26"/>
          </reference>
        </references>
      </pivotArea>
    </format>
    <format dxfId="3570">
      <pivotArea dataOnly="0" labelOnly="1" fieldPosition="0">
        <references count="1">
          <reference field="6" count="1">
            <x v="27"/>
          </reference>
        </references>
      </pivotArea>
    </format>
    <format dxfId="3571">
      <pivotArea dataOnly="0" labelOnly="1" fieldPosition="0">
        <references count="1">
          <reference field="6" count="1">
            <x v="28"/>
          </reference>
        </references>
      </pivotArea>
    </format>
    <format dxfId="3572">
      <pivotArea dataOnly="0" labelOnly="1" fieldPosition="0">
        <references count="1">
          <reference field="6" count="1">
            <x v="29"/>
          </reference>
        </references>
      </pivotArea>
    </format>
    <format dxfId="3573">
      <pivotArea dataOnly="0" labelOnly="1" fieldPosition="0">
        <references count="1">
          <reference field="6" count="1">
            <x v="30"/>
          </reference>
        </references>
      </pivotArea>
    </format>
    <format dxfId="3574">
      <pivotArea dataOnly="0" labelOnly="1" fieldPosition="0">
        <references count="1">
          <reference field="6" count="1">
            <x v="31"/>
          </reference>
        </references>
      </pivotArea>
    </format>
    <format dxfId="3575">
      <pivotArea dataOnly="0" labelOnly="1" fieldPosition="0">
        <references count="1">
          <reference field="6" count="1">
            <x v="32"/>
          </reference>
        </references>
      </pivotArea>
    </format>
    <format dxfId="3576">
      <pivotArea dataOnly="0" labelOnly="1" fieldPosition="0">
        <references count="1">
          <reference field="6" count="1">
            <x v="33"/>
          </reference>
        </references>
      </pivotArea>
    </format>
    <format dxfId="3577">
      <pivotArea dataOnly="0" labelOnly="1" fieldPosition="0">
        <references count="1">
          <reference field="6" count="1">
            <x v="34"/>
          </reference>
        </references>
      </pivotArea>
    </format>
    <format dxfId="3578">
      <pivotArea dataOnly="0" labelOnly="1" fieldPosition="0">
        <references count="1">
          <reference field="6" count="1">
            <x v="35"/>
          </reference>
        </references>
      </pivotArea>
    </format>
    <format dxfId="3579">
      <pivotArea dataOnly="0" labelOnly="1" fieldPosition="0">
        <references count="1">
          <reference field="6" count="1">
            <x v="36"/>
          </reference>
        </references>
      </pivotArea>
    </format>
    <format dxfId="3580">
      <pivotArea dataOnly="0" labelOnly="1" fieldPosition="0">
        <references count="1">
          <reference field="6" count="1">
            <x v="37"/>
          </reference>
        </references>
      </pivotArea>
    </format>
    <format dxfId="3581">
      <pivotArea dataOnly="0" labelOnly="1" fieldPosition="0">
        <references count="1">
          <reference field="6" count="1">
            <x v="38"/>
          </reference>
        </references>
      </pivotArea>
    </format>
    <format dxfId="3582">
      <pivotArea dataOnly="0" labelOnly="1" fieldPosition="0">
        <references count="1">
          <reference field="6" count="1">
            <x v="39"/>
          </reference>
        </references>
      </pivotArea>
    </format>
    <format dxfId="3583">
      <pivotArea dataOnly="0" labelOnly="1" fieldPosition="0">
        <references count="1">
          <reference field="6" count="1">
            <x v="40"/>
          </reference>
        </references>
      </pivotArea>
    </format>
    <format dxfId="3584">
      <pivotArea dataOnly="0" labelOnly="1" fieldPosition="0">
        <references count="1">
          <reference field="6" count="1">
            <x v="41"/>
          </reference>
        </references>
      </pivotArea>
    </format>
    <format dxfId="3585">
      <pivotArea dataOnly="0" labelOnly="1" fieldPosition="0">
        <references count="1">
          <reference field="6" count="1">
            <x v="42"/>
          </reference>
        </references>
      </pivotArea>
    </format>
    <format dxfId="3586">
      <pivotArea dataOnly="0" labelOnly="1" fieldPosition="0">
        <references count="1">
          <reference field="6" count="1">
            <x v="43"/>
          </reference>
        </references>
      </pivotArea>
    </format>
    <format dxfId="3587">
      <pivotArea dataOnly="0" labelOnly="1" fieldPosition="0">
        <references count="1">
          <reference field="6" count="1">
            <x v="44"/>
          </reference>
        </references>
      </pivotArea>
    </format>
    <format dxfId="3588">
      <pivotArea dataOnly="0" labelOnly="1" fieldPosition="0">
        <references count="1">
          <reference field="6" count="1">
            <x v="45"/>
          </reference>
        </references>
      </pivotArea>
    </format>
    <format dxfId="3589">
      <pivotArea dataOnly="0" labelOnly="1" fieldPosition="0">
        <references count="1">
          <reference field="6" count="1">
            <x v="46"/>
          </reference>
        </references>
      </pivotArea>
    </format>
    <format dxfId="3590">
      <pivotArea dataOnly="0" labelOnly="1" grandRow="1" offset="A1:A1" fieldPosition="0"/>
    </format>
    <format dxfId="3591">
      <pivotArea field="6" type="button" dataOnly="0" labelOnly="1" outline="0" fieldPosition="0"/>
    </format>
    <format dxfId="3592">
      <pivotArea dataOnly="0" labelOnly="1" fieldPosition="0">
        <references count="1">
          <reference field="6" count="1">
            <x v="0"/>
          </reference>
        </references>
      </pivotArea>
    </format>
    <format dxfId="3593">
      <pivotArea dataOnly="0" labelOnly="1" fieldPosition="0">
        <references count="1">
          <reference field="6" count="1">
            <x v="1"/>
          </reference>
        </references>
      </pivotArea>
    </format>
    <format dxfId="3594">
      <pivotArea dataOnly="0" labelOnly="1" fieldPosition="0">
        <references count="1">
          <reference field="6" count="1">
            <x v="2"/>
          </reference>
        </references>
      </pivotArea>
    </format>
    <format dxfId="3595">
      <pivotArea dataOnly="0" labelOnly="1" fieldPosition="0">
        <references count="1">
          <reference field="6" count="1">
            <x v="3"/>
          </reference>
        </references>
      </pivotArea>
    </format>
    <format dxfId="3596">
      <pivotArea dataOnly="0" labelOnly="1" fieldPosition="0">
        <references count="1">
          <reference field="6" count="1">
            <x v="4"/>
          </reference>
        </references>
      </pivotArea>
    </format>
    <format dxfId="3597">
      <pivotArea dataOnly="0" labelOnly="1" fieldPosition="0">
        <references count="1">
          <reference field="6" count="1">
            <x v="5"/>
          </reference>
        </references>
      </pivotArea>
    </format>
    <format dxfId="3598">
      <pivotArea dataOnly="0" labelOnly="1" fieldPosition="0">
        <references count="1">
          <reference field="6" count="1">
            <x v="6"/>
          </reference>
        </references>
      </pivotArea>
    </format>
    <format dxfId="3599">
      <pivotArea dataOnly="0" labelOnly="1" fieldPosition="0">
        <references count="1">
          <reference field="6" count="1">
            <x v="7"/>
          </reference>
        </references>
      </pivotArea>
    </format>
    <format dxfId="3600">
      <pivotArea dataOnly="0" labelOnly="1" fieldPosition="0">
        <references count="1">
          <reference field="6" count="1">
            <x v="8"/>
          </reference>
        </references>
      </pivotArea>
    </format>
    <format dxfId="3601">
      <pivotArea dataOnly="0" labelOnly="1" fieldPosition="0">
        <references count="1">
          <reference field="6" count="1">
            <x v="9"/>
          </reference>
        </references>
      </pivotArea>
    </format>
    <format dxfId="3602">
      <pivotArea dataOnly="0" labelOnly="1" fieldPosition="0">
        <references count="1">
          <reference field="6" count="1">
            <x v="10"/>
          </reference>
        </references>
      </pivotArea>
    </format>
    <format dxfId="3603">
      <pivotArea dataOnly="0" labelOnly="1" fieldPosition="0">
        <references count="1">
          <reference field="6" count="1">
            <x v="11"/>
          </reference>
        </references>
      </pivotArea>
    </format>
    <format dxfId="3604">
      <pivotArea dataOnly="0" labelOnly="1" fieldPosition="0">
        <references count="1">
          <reference field="6" count="1">
            <x v="12"/>
          </reference>
        </references>
      </pivotArea>
    </format>
    <format dxfId="3605">
      <pivotArea dataOnly="0" labelOnly="1" fieldPosition="0">
        <references count="1">
          <reference field="6" count="1">
            <x v="13"/>
          </reference>
        </references>
      </pivotArea>
    </format>
    <format dxfId="3606">
      <pivotArea dataOnly="0" labelOnly="1" fieldPosition="0">
        <references count="1">
          <reference field="6" count="1">
            <x v="14"/>
          </reference>
        </references>
      </pivotArea>
    </format>
    <format dxfId="3607">
      <pivotArea dataOnly="0" labelOnly="1" fieldPosition="0">
        <references count="1">
          <reference field="6" count="1">
            <x v="15"/>
          </reference>
        </references>
      </pivotArea>
    </format>
    <format dxfId="3608">
      <pivotArea dataOnly="0" labelOnly="1" fieldPosition="0">
        <references count="1">
          <reference field="6" count="1">
            <x v="16"/>
          </reference>
        </references>
      </pivotArea>
    </format>
    <format dxfId="3609">
      <pivotArea dataOnly="0" labelOnly="1" fieldPosition="0">
        <references count="1">
          <reference field="6" count="1">
            <x v="17"/>
          </reference>
        </references>
      </pivotArea>
    </format>
    <format dxfId="3610">
      <pivotArea dataOnly="0" labelOnly="1" fieldPosition="0">
        <references count="1">
          <reference field="6" count="1">
            <x v="18"/>
          </reference>
        </references>
      </pivotArea>
    </format>
    <format dxfId="3611">
      <pivotArea dataOnly="0" labelOnly="1" fieldPosition="0">
        <references count="1">
          <reference field="6" count="1">
            <x v="19"/>
          </reference>
        </references>
      </pivotArea>
    </format>
    <format dxfId="3612">
      <pivotArea dataOnly="0" labelOnly="1" fieldPosition="0">
        <references count="1">
          <reference field="6" count="1">
            <x v="20"/>
          </reference>
        </references>
      </pivotArea>
    </format>
    <format dxfId="3613">
      <pivotArea dataOnly="0" labelOnly="1" fieldPosition="0">
        <references count="1">
          <reference field="6" count="1">
            <x v="21"/>
          </reference>
        </references>
      </pivotArea>
    </format>
    <format dxfId="3614">
      <pivotArea dataOnly="0" labelOnly="1" fieldPosition="0">
        <references count="1">
          <reference field="6" count="1">
            <x v="22"/>
          </reference>
        </references>
      </pivotArea>
    </format>
    <format dxfId="3615">
      <pivotArea dataOnly="0" labelOnly="1" fieldPosition="0">
        <references count="1">
          <reference field="6" count="1">
            <x v="23"/>
          </reference>
        </references>
      </pivotArea>
    </format>
    <format dxfId="3616">
      <pivotArea dataOnly="0" labelOnly="1" fieldPosition="0">
        <references count="1">
          <reference field="6" count="1">
            <x v="24"/>
          </reference>
        </references>
      </pivotArea>
    </format>
    <format dxfId="3617">
      <pivotArea dataOnly="0" labelOnly="1" fieldPosition="0">
        <references count="1">
          <reference field="6" count="1">
            <x v="25"/>
          </reference>
        </references>
      </pivotArea>
    </format>
    <format dxfId="3618">
      <pivotArea dataOnly="0" labelOnly="1" fieldPosition="0">
        <references count="1">
          <reference field="6" count="1">
            <x v="26"/>
          </reference>
        </references>
      </pivotArea>
    </format>
    <format dxfId="3619">
      <pivotArea dataOnly="0" labelOnly="1" fieldPosition="0">
        <references count="1">
          <reference field="6" count="1">
            <x v="27"/>
          </reference>
        </references>
      </pivotArea>
    </format>
    <format dxfId="3620">
      <pivotArea dataOnly="0" labelOnly="1" fieldPosition="0">
        <references count="1">
          <reference field="6" count="1">
            <x v="28"/>
          </reference>
        </references>
      </pivotArea>
    </format>
    <format dxfId="3621">
      <pivotArea dataOnly="0" labelOnly="1" fieldPosition="0">
        <references count="1">
          <reference field="6" count="1">
            <x v="29"/>
          </reference>
        </references>
      </pivotArea>
    </format>
    <format dxfId="3622">
      <pivotArea dataOnly="0" labelOnly="1" fieldPosition="0">
        <references count="1">
          <reference field="6" count="1">
            <x v="30"/>
          </reference>
        </references>
      </pivotArea>
    </format>
    <format dxfId="3623">
      <pivotArea dataOnly="0" labelOnly="1" fieldPosition="0">
        <references count="1">
          <reference field="6" count="1">
            <x v="31"/>
          </reference>
        </references>
      </pivotArea>
    </format>
    <format dxfId="3624">
      <pivotArea dataOnly="0" labelOnly="1" fieldPosition="0">
        <references count="1">
          <reference field="6" count="1">
            <x v="32"/>
          </reference>
        </references>
      </pivotArea>
    </format>
    <format dxfId="3625">
      <pivotArea dataOnly="0" labelOnly="1" fieldPosition="0">
        <references count="1">
          <reference field="6" count="1">
            <x v="33"/>
          </reference>
        </references>
      </pivotArea>
    </format>
    <format dxfId="3626">
      <pivotArea dataOnly="0" labelOnly="1" fieldPosition="0">
        <references count="1">
          <reference field="6" count="1">
            <x v="34"/>
          </reference>
        </references>
      </pivotArea>
    </format>
    <format dxfId="3627">
      <pivotArea dataOnly="0" labelOnly="1" fieldPosition="0">
        <references count="1">
          <reference field="6" count="1">
            <x v="35"/>
          </reference>
        </references>
      </pivotArea>
    </format>
    <format dxfId="3628">
      <pivotArea dataOnly="0" labelOnly="1" fieldPosition="0">
        <references count="1">
          <reference field="6" count="1">
            <x v="36"/>
          </reference>
        </references>
      </pivotArea>
    </format>
    <format dxfId="3629">
      <pivotArea dataOnly="0" labelOnly="1" fieldPosition="0">
        <references count="1">
          <reference field="6" count="1">
            <x v="37"/>
          </reference>
        </references>
      </pivotArea>
    </format>
    <format dxfId="3630">
      <pivotArea dataOnly="0" labelOnly="1" fieldPosition="0">
        <references count="1">
          <reference field="6" count="1">
            <x v="38"/>
          </reference>
        </references>
      </pivotArea>
    </format>
    <format dxfId="3631">
      <pivotArea dataOnly="0" labelOnly="1" fieldPosition="0">
        <references count="1">
          <reference field="6" count="1">
            <x v="39"/>
          </reference>
        </references>
      </pivotArea>
    </format>
    <format dxfId="3632">
      <pivotArea dataOnly="0" labelOnly="1" fieldPosition="0">
        <references count="1">
          <reference field="6" count="1">
            <x v="40"/>
          </reference>
        </references>
      </pivotArea>
    </format>
    <format dxfId="3633">
      <pivotArea dataOnly="0" labelOnly="1" fieldPosition="0">
        <references count="1">
          <reference field="6" count="1">
            <x v="41"/>
          </reference>
        </references>
      </pivotArea>
    </format>
    <format dxfId="3634">
      <pivotArea dataOnly="0" labelOnly="1" fieldPosition="0">
        <references count="1">
          <reference field="6" count="1">
            <x v="42"/>
          </reference>
        </references>
      </pivotArea>
    </format>
    <format dxfId="3635">
      <pivotArea dataOnly="0" labelOnly="1" fieldPosition="0">
        <references count="1">
          <reference field="6" count="1">
            <x v="43"/>
          </reference>
        </references>
      </pivotArea>
    </format>
    <format dxfId="3636">
      <pivotArea dataOnly="0" labelOnly="1" fieldPosition="0">
        <references count="1">
          <reference field="6" count="1">
            <x v="44"/>
          </reference>
        </references>
      </pivotArea>
    </format>
    <format dxfId="3637">
      <pivotArea dataOnly="0" labelOnly="1" fieldPosition="0">
        <references count="1">
          <reference field="6" count="1">
            <x v="45"/>
          </reference>
        </references>
      </pivotArea>
    </format>
    <format dxfId="3638">
      <pivotArea dataOnly="0" labelOnly="1" fieldPosition="0">
        <references count="1">
          <reference field="6" count="1">
            <x v="46"/>
          </reference>
        </references>
      </pivotArea>
    </format>
    <format dxfId="3639">
      <pivotArea dataOnly="0" labelOnly="1" grandRow="1" offset="A1:A1" fieldPosition="0"/>
    </format>
    <format dxfId="3640">
      <pivotArea field="6" type="button" dataOnly="0" labelOnly="1" outline="0" fieldPosition="0"/>
    </format>
    <format dxfId="3641">
      <pivotArea dataOnly="0" labelOnly="1" fieldPosition="0">
        <references count="1">
          <reference field="6" count="1">
            <x v="0"/>
          </reference>
        </references>
      </pivotArea>
    </format>
    <format dxfId="3642">
      <pivotArea dataOnly="0" labelOnly="1" fieldPosition="0">
        <references count="1">
          <reference field="6" count="1">
            <x v="1"/>
          </reference>
        </references>
      </pivotArea>
    </format>
    <format dxfId="3643">
      <pivotArea dataOnly="0" labelOnly="1" fieldPosition="0">
        <references count="1">
          <reference field="6" count="1">
            <x v="2"/>
          </reference>
        </references>
      </pivotArea>
    </format>
    <format dxfId="3644">
      <pivotArea dataOnly="0" labelOnly="1" fieldPosition="0">
        <references count="1">
          <reference field="6" count="1">
            <x v="3"/>
          </reference>
        </references>
      </pivotArea>
    </format>
    <format dxfId="3645">
      <pivotArea dataOnly="0" labelOnly="1" fieldPosition="0">
        <references count="1">
          <reference field="6" count="1">
            <x v="4"/>
          </reference>
        </references>
      </pivotArea>
    </format>
    <format dxfId="3646">
      <pivotArea dataOnly="0" labelOnly="1" fieldPosition="0">
        <references count="1">
          <reference field="6" count="1">
            <x v="5"/>
          </reference>
        </references>
      </pivotArea>
    </format>
    <format dxfId="3647">
      <pivotArea dataOnly="0" labelOnly="1" fieldPosition="0">
        <references count="1">
          <reference field="6" count="1">
            <x v="6"/>
          </reference>
        </references>
      </pivotArea>
    </format>
    <format dxfId="3648">
      <pivotArea dataOnly="0" labelOnly="1" fieldPosition="0">
        <references count="1">
          <reference field="6" count="1">
            <x v="7"/>
          </reference>
        </references>
      </pivotArea>
    </format>
    <format dxfId="3649">
      <pivotArea dataOnly="0" labelOnly="1" fieldPosition="0">
        <references count="1">
          <reference field="6" count="1">
            <x v="8"/>
          </reference>
        </references>
      </pivotArea>
    </format>
    <format dxfId="3650">
      <pivotArea dataOnly="0" labelOnly="1" fieldPosition="0">
        <references count="1">
          <reference field="6" count="1">
            <x v="9"/>
          </reference>
        </references>
      </pivotArea>
    </format>
    <format dxfId="3651">
      <pivotArea dataOnly="0" labelOnly="1" fieldPosition="0">
        <references count="1">
          <reference field="6" count="1">
            <x v="10"/>
          </reference>
        </references>
      </pivotArea>
    </format>
    <format dxfId="3652">
      <pivotArea dataOnly="0" labelOnly="1" fieldPosition="0">
        <references count="1">
          <reference field="6" count="1">
            <x v="11"/>
          </reference>
        </references>
      </pivotArea>
    </format>
    <format dxfId="3653">
      <pivotArea dataOnly="0" labelOnly="1" fieldPosition="0">
        <references count="1">
          <reference field="6" count="1">
            <x v="12"/>
          </reference>
        </references>
      </pivotArea>
    </format>
    <format dxfId="3654">
      <pivotArea dataOnly="0" labelOnly="1" fieldPosition="0">
        <references count="1">
          <reference field="6" count="1">
            <x v="13"/>
          </reference>
        </references>
      </pivotArea>
    </format>
    <format dxfId="3655">
      <pivotArea dataOnly="0" labelOnly="1" fieldPosition="0">
        <references count="1">
          <reference field="6" count="1">
            <x v="14"/>
          </reference>
        </references>
      </pivotArea>
    </format>
    <format dxfId="3656">
      <pivotArea dataOnly="0" labelOnly="1" fieldPosition="0">
        <references count="1">
          <reference field="6" count="1">
            <x v="15"/>
          </reference>
        </references>
      </pivotArea>
    </format>
    <format dxfId="3657">
      <pivotArea dataOnly="0" labelOnly="1" fieldPosition="0">
        <references count="1">
          <reference field="6" count="1">
            <x v="16"/>
          </reference>
        </references>
      </pivotArea>
    </format>
    <format dxfId="3658">
      <pivotArea dataOnly="0" labelOnly="1" fieldPosition="0">
        <references count="1">
          <reference field="6" count="1">
            <x v="17"/>
          </reference>
        </references>
      </pivotArea>
    </format>
    <format dxfId="3659">
      <pivotArea dataOnly="0" labelOnly="1" fieldPosition="0">
        <references count="1">
          <reference field="6" count="1">
            <x v="18"/>
          </reference>
        </references>
      </pivotArea>
    </format>
    <format dxfId="3660">
      <pivotArea dataOnly="0" labelOnly="1" fieldPosition="0">
        <references count="1">
          <reference field="6" count="1">
            <x v="19"/>
          </reference>
        </references>
      </pivotArea>
    </format>
    <format dxfId="3661">
      <pivotArea dataOnly="0" labelOnly="1" fieldPosition="0">
        <references count="1">
          <reference field="6" count="1">
            <x v="20"/>
          </reference>
        </references>
      </pivotArea>
    </format>
    <format dxfId="3662">
      <pivotArea dataOnly="0" labelOnly="1" fieldPosition="0">
        <references count="1">
          <reference field="6" count="1">
            <x v="21"/>
          </reference>
        </references>
      </pivotArea>
    </format>
    <format dxfId="3663">
      <pivotArea dataOnly="0" labelOnly="1" fieldPosition="0">
        <references count="1">
          <reference field="6" count="1">
            <x v="22"/>
          </reference>
        </references>
      </pivotArea>
    </format>
    <format dxfId="3664">
      <pivotArea dataOnly="0" labelOnly="1" fieldPosition="0">
        <references count="1">
          <reference field="6" count="1">
            <x v="23"/>
          </reference>
        </references>
      </pivotArea>
    </format>
    <format dxfId="3665">
      <pivotArea dataOnly="0" labelOnly="1" fieldPosition="0">
        <references count="1">
          <reference field="6" count="1">
            <x v="24"/>
          </reference>
        </references>
      </pivotArea>
    </format>
    <format dxfId="3666">
      <pivotArea dataOnly="0" labelOnly="1" fieldPosition="0">
        <references count="1">
          <reference field="6" count="1">
            <x v="25"/>
          </reference>
        </references>
      </pivotArea>
    </format>
    <format dxfId="3667">
      <pivotArea dataOnly="0" labelOnly="1" fieldPosition="0">
        <references count="1">
          <reference field="6" count="1">
            <x v="26"/>
          </reference>
        </references>
      </pivotArea>
    </format>
    <format dxfId="3668">
      <pivotArea dataOnly="0" labelOnly="1" fieldPosition="0">
        <references count="1">
          <reference field="6" count="1">
            <x v="27"/>
          </reference>
        </references>
      </pivotArea>
    </format>
    <format dxfId="3669">
      <pivotArea dataOnly="0" labelOnly="1" fieldPosition="0">
        <references count="1">
          <reference field="6" count="1">
            <x v="28"/>
          </reference>
        </references>
      </pivotArea>
    </format>
    <format dxfId="3670">
      <pivotArea dataOnly="0" labelOnly="1" fieldPosition="0">
        <references count="1">
          <reference field="6" count="1">
            <x v="29"/>
          </reference>
        </references>
      </pivotArea>
    </format>
    <format dxfId="3671">
      <pivotArea dataOnly="0" labelOnly="1" fieldPosition="0">
        <references count="1">
          <reference field="6" count="1">
            <x v="30"/>
          </reference>
        </references>
      </pivotArea>
    </format>
    <format dxfId="3672">
      <pivotArea dataOnly="0" labelOnly="1" fieldPosition="0">
        <references count="1">
          <reference field="6" count="1">
            <x v="31"/>
          </reference>
        </references>
      </pivotArea>
    </format>
    <format dxfId="3673">
      <pivotArea dataOnly="0" labelOnly="1" fieldPosition="0">
        <references count="1">
          <reference field="6" count="1">
            <x v="32"/>
          </reference>
        </references>
      </pivotArea>
    </format>
    <format dxfId="3674">
      <pivotArea dataOnly="0" labelOnly="1" fieldPosition="0">
        <references count="1">
          <reference field="6" count="1">
            <x v="33"/>
          </reference>
        </references>
      </pivotArea>
    </format>
    <format dxfId="3675">
      <pivotArea dataOnly="0" labelOnly="1" fieldPosition="0">
        <references count="1">
          <reference field="6" count="1">
            <x v="34"/>
          </reference>
        </references>
      </pivotArea>
    </format>
    <format dxfId="3676">
      <pivotArea dataOnly="0" labelOnly="1" fieldPosition="0">
        <references count="1">
          <reference field="6" count="1">
            <x v="35"/>
          </reference>
        </references>
      </pivotArea>
    </format>
    <format dxfId="3677">
      <pivotArea dataOnly="0" labelOnly="1" fieldPosition="0">
        <references count="1">
          <reference field="6" count="1">
            <x v="36"/>
          </reference>
        </references>
      </pivotArea>
    </format>
    <format dxfId="3678">
      <pivotArea dataOnly="0" labelOnly="1" fieldPosition="0">
        <references count="1">
          <reference field="6" count="1">
            <x v="37"/>
          </reference>
        </references>
      </pivotArea>
    </format>
    <format dxfId="3679">
      <pivotArea dataOnly="0" labelOnly="1" fieldPosition="0">
        <references count="1">
          <reference field="6" count="1">
            <x v="38"/>
          </reference>
        </references>
      </pivotArea>
    </format>
    <format dxfId="3680">
      <pivotArea dataOnly="0" labelOnly="1" fieldPosition="0">
        <references count="1">
          <reference field="6" count="1">
            <x v="39"/>
          </reference>
        </references>
      </pivotArea>
    </format>
    <format dxfId="3681">
      <pivotArea dataOnly="0" labelOnly="1" fieldPosition="0">
        <references count="1">
          <reference field="6" count="1">
            <x v="40"/>
          </reference>
        </references>
      </pivotArea>
    </format>
    <format dxfId="3682">
      <pivotArea dataOnly="0" labelOnly="1" fieldPosition="0">
        <references count="1">
          <reference field="6" count="1">
            <x v="41"/>
          </reference>
        </references>
      </pivotArea>
    </format>
    <format dxfId="3683">
      <pivotArea dataOnly="0" labelOnly="1" fieldPosition="0">
        <references count="1">
          <reference field="6" count="1">
            <x v="42"/>
          </reference>
        </references>
      </pivotArea>
    </format>
    <format dxfId="3684">
      <pivotArea dataOnly="0" labelOnly="1" fieldPosition="0">
        <references count="1">
          <reference field="6" count="1">
            <x v="43"/>
          </reference>
        </references>
      </pivotArea>
    </format>
    <format dxfId="3685">
      <pivotArea dataOnly="0" labelOnly="1" fieldPosition="0">
        <references count="1">
          <reference field="6" count="1">
            <x v="44"/>
          </reference>
        </references>
      </pivotArea>
    </format>
    <format dxfId="3686">
      <pivotArea dataOnly="0" labelOnly="1" fieldPosition="0">
        <references count="1">
          <reference field="6" count="1">
            <x v="45"/>
          </reference>
        </references>
      </pivotArea>
    </format>
    <format dxfId="3687">
      <pivotArea dataOnly="0" labelOnly="1" fieldPosition="0">
        <references count="1">
          <reference field="6" count="1">
            <x v="46"/>
          </reference>
        </references>
      </pivotArea>
    </format>
    <format dxfId="3688">
      <pivotArea dataOnly="0" labelOnly="1" grandRow="1" offset="A1:A1" fieldPosition="0"/>
    </format>
    <format dxfId="3689">
      <pivotArea field="6" type="button" dataOnly="0" labelOnly="1" outline="0" fieldPosition="0"/>
    </format>
    <format dxfId="3690">
      <pivotArea dataOnly="0" labelOnly="1" fieldPosition="0">
        <references count="1">
          <reference field="6" count="1">
            <x v="0"/>
          </reference>
        </references>
      </pivotArea>
    </format>
    <format dxfId="3691">
      <pivotArea dataOnly="0" labelOnly="1" fieldPosition="0">
        <references count="1">
          <reference field="6" count="1">
            <x v="1"/>
          </reference>
        </references>
      </pivotArea>
    </format>
    <format dxfId="3692">
      <pivotArea dataOnly="0" labelOnly="1" fieldPosition="0">
        <references count="1">
          <reference field="6" count="1">
            <x v="2"/>
          </reference>
        </references>
      </pivotArea>
    </format>
    <format dxfId="3693">
      <pivotArea dataOnly="0" labelOnly="1" fieldPosition="0">
        <references count="1">
          <reference field="6" count="1">
            <x v="3"/>
          </reference>
        </references>
      </pivotArea>
    </format>
    <format dxfId="3694">
      <pivotArea dataOnly="0" labelOnly="1" fieldPosition="0">
        <references count="1">
          <reference field="6" count="1">
            <x v="4"/>
          </reference>
        </references>
      </pivotArea>
    </format>
    <format dxfId="3695">
      <pivotArea dataOnly="0" labelOnly="1" fieldPosition="0">
        <references count="1">
          <reference field="6" count="1">
            <x v="5"/>
          </reference>
        </references>
      </pivotArea>
    </format>
    <format dxfId="3696">
      <pivotArea dataOnly="0" labelOnly="1" fieldPosition="0">
        <references count="1">
          <reference field="6" count="1">
            <x v="6"/>
          </reference>
        </references>
      </pivotArea>
    </format>
    <format dxfId="3697">
      <pivotArea dataOnly="0" labelOnly="1" fieldPosition="0">
        <references count="1">
          <reference field="6" count="1">
            <x v="7"/>
          </reference>
        </references>
      </pivotArea>
    </format>
    <format dxfId="3698">
      <pivotArea dataOnly="0" labelOnly="1" fieldPosition="0">
        <references count="1">
          <reference field="6" count="1">
            <x v="8"/>
          </reference>
        </references>
      </pivotArea>
    </format>
    <format dxfId="3699">
      <pivotArea dataOnly="0" labelOnly="1" fieldPosition="0">
        <references count="1">
          <reference field="6" count="1">
            <x v="9"/>
          </reference>
        </references>
      </pivotArea>
    </format>
    <format dxfId="3700">
      <pivotArea dataOnly="0" labelOnly="1" fieldPosition="0">
        <references count="1">
          <reference field="6" count="1">
            <x v="10"/>
          </reference>
        </references>
      </pivotArea>
    </format>
    <format dxfId="3701">
      <pivotArea dataOnly="0" labelOnly="1" fieldPosition="0">
        <references count="1">
          <reference field="6" count="1">
            <x v="11"/>
          </reference>
        </references>
      </pivotArea>
    </format>
    <format dxfId="3702">
      <pivotArea dataOnly="0" labelOnly="1" fieldPosition="0">
        <references count="1">
          <reference field="6" count="1">
            <x v="12"/>
          </reference>
        </references>
      </pivotArea>
    </format>
    <format dxfId="3703">
      <pivotArea dataOnly="0" labelOnly="1" fieldPosition="0">
        <references count="1">
          <reference field="6" count="1">
            <x v="13"/>
          </reference>
        </references>
      </pivotArea>
    </format>
    <format dxfId="3704">
      <pivotArea dataOnly="0" labelOnly="1" fieldPosition="0">
        <references count="1">
          <reference field="6" count="1">
            <x v="14"/>
          </reference>
        </references>
      </pivotArea>
    </format>
    <format dxfId="3705">
      <pivotArea dataOnly="0" labelOnly="1" fieldPosition="0">
        <references count="1">
          <reference field="6" count="1">
            <x v="15"/>
          </reference>
        </references>
      </pivotArea>
    </format>
    <format dxfId="3706">
      <pivotArea dataOnly="0" labelOnly="1" fieldPosition="0">
        <references count="1">
          <reference field="6" count="1">
            <x v="16"/>
          </reference>
        </references>
      </pivotArea>
    </format>
    <format dxfId="3707">
      <pivotArea dataOnly="0" labelOnly="1" fieldPosition="0">
        <references count="1">
          <reference field="6" count="1">
            <x v="17"/>
          </reference>
        </references>
      </pivotArea>
    </format>
    <format dxfId="3708">
      <pivotArea dataOnly="0" labelOnly="1" fieldPosition="0">
        <references count="1">
          <reference field="6" count="1">
            <x v="18"/>
          </reference>
        </references>
      </pivotArea>
    </format>
    <format dxfId="3709">
      <pivotArea dataOnly="0" labelOnly="1" fieldPosition="0">
        <references count="1">
          <reference field="6" count="1">
            <x v="19"/>
          </reference>
        </references>
      </pivotArea>
    </format>
    <format dxfId="3710">
      <pivotArea dataOnly="0" labelOnly="1" fieldPosition="0">
        <references count="1">
          <reference field="6" count="1">
            <x v="20"/>
          </reference>
        </references>
      </pivotArea>
    </format>
    <format dxfId="3711">
      <pivotArea dataOnly="0" labelOnly="1" fieldPosition="0">
        <references count="1">
          <reference field="6" count="1">
            <x v="21"/>
          </reference>
        </references>
      </pivotArea>
    </format>
    <format dxfId="3712">
      <pivotArea dataOnly="0" labelOnly="1" fieldPosition="0">
        <references count="1">
          <reference field="6" count="1">
            <x v="22"/>
          </reference>
        </references>
      </pivotArea>
    </format>
    <format dxfId="3713">
      <pivotArea dataOnly="0" labelOnly="1" fieldPosition="0">
        <references count="1">
          <reference field="6" count="1">
            <x v="23"/>
          </reference>
        </references>
      </pivotArea>
    </format>
    <format dxfId="3714">
      <pivotArea dataOnly="0" labelOnly="1" fieldPosition="0">
        <references count="1">
          <reference field="6" count="1">
            <x v="24"/>
          </reference>
        </references>
      </pivotArea>
    </format>
    <format dxfId="3715">
      <pivotArea dataOnly="0" labelOnly="1" fieldPosition="0">
        <references count="1">
          <reference field="6" count="1">
            <x v="25"/>
          </reference>
        </references>
      </pivotArea>
    </format>
    <format dxfId="3716">
      <pivotArea dataOnly="0" labelOnly="1" fieldPosition="0">
        <references count="1">
          <reference field="6" count="1">
            <x v="26"/>
          </reference>
        </references>
      </pivotArea>
    </format>
    <format dxfId="3717">
      <pivotArea dataOnly="0" labelOnly="1" fieldPosition="0">
        <references count="1">
          <reference field="6" count="1">
            <x v="27"/>
          </reference>
        </references>
      </pivotArea>
    </format>
    <format dxfId="3718">
      <pivotArea dataOnly="0" labelOnly="1" fieldPosition="0">
        <references count="1">
          <reference field="6" count="1">
            <x v="28"/>
          </reference>
        </references>
      </pivotArea>
    </format>
    <format dxfId="3719">
      <pivotArea dataOnly="0" labelOnly="1" fieldPosition="0">
        <references count="1">
          <reference field="6" count="1">
            <x v="29"/>
          </reference>
        </references>
      </pivotArea>
    </format>
    <format dxfId="3720">
      <pivotArea dataOnly="0" labelOnly="1" fieldPosition="0">
        <references count="1">
          <reference field="6" count="1">
            <x v="30"/>
          </reference>
        </references>
      </pivotArea>
    </format>
    <format dxfId="3721">
      <pivotArea dataOnly="0" labelOnly="1" fieldPosition="0">
        <references count="1">
          <reference field="6" count="1">
            <x v="31"/>
          </reference>
        </references>
      </pivotArea>
    </format>
    <format dxfId="3722">
      <pivotArea dataOnly="0" labelOnly="1" fieldPosition="0">
        <references count="1">
          <reference field="6" count="1">
            <x v="32"/>
          </reference>
        </references>
      </pivotArea>
    </format>
    <format dxfId="3723">
      <pivotArea dataOnly="0" labelOnly="1" fieldPosition="0">
        <references count="1">
          <reference field="6" count="1">
            <x v="33"/>
          </reference>
        </references>
      </pivotArea>
    </format>
    <format dxfId="3724">
      <pivotArea dataOnly="0" labelOnly="1" fieldPosition="0">
        <references count="1">
          <reference field="6" count="1">
            <x v="34"/>
          </reference>
        </references>
      </pivotArea>
    </format>
    <format dxfId="3725">
      <pivotArea dataOnly="0" labelOnly="1" fieldPosition="0">
        <references count="1">
          <reference field="6" count="1">
            <x v="35"/>
          </reference>
        </references>
      </pivotArea>
    </format>
    <format dxfId="3726">
      <pivotArea dataOnly="0" labelOnly="1" fieldPosition="0">
        <references count="1">
          <reference field="6" count="1">
            <x v="36"/>
          </reference>
        </references>
      </pivotArea>
    </format>
    <format dxfId="3727">
      <pivotArea dataOnly="0" labelOnly="1" fieldPosition="0">
        <references count="1">
          <reference field="6" count="1">
            <x v="37"/>
          </reference>
        </references>
      </pivotArea>
    </format>
    <format dxfId="3728">
      <pivotArea dataOnly="0" labelOnly="1" fieldPosition="0">
        <references count="1">
          <reference field="6" count="1">
            <x v="38"/>
          </reference>
        </references>
      </pivotArea>
    </format>
    <format dxfId="3729">
      <pivotArea dataOnly="0" labelOnly="1" fieldPosition="0">
        <references count="1">
          <reference field="6" count="1">
            <x v="39"/>
          </reference>
        </references>
      </pivotArea>
    </format>
    <format dxfId="3730">
      <pivotArea dataOnly="0" labelOnly="1" fieldPosition="0">
        <references count="1">
          <reference field="6" count="1">
            <x v="40"/>
          </reference>
        </references>
      </pivotArea>
    </format>
    <format dxfId="3731">
      <pivotArea dataOnly="0" labelOnly="1" fieldPosition="0">
        <references count="1">
          <reference field="6" count="1">
            <x v="41"/>
          </reference>
        </references>
      </pivotArea>
    </format>
    <format dxfId="3732">
      <pivotArea dataOnly="0" labelOnly="1" fieldPosition="0">
        <references count="1">
          <reference field="6" count="1">
            <x v="42"/>
          </reference>
        </references>
      </pivotArea>
    </format>
    <format dxfId="3733">
      <pivotArea dataOnly="0" labelOnly="1" fieldPosition="0">
        <references count="1">
          <reference field="6" count="1">
            <x v="43"/>
          </reference>
        </references>
      </pivotArea>
    </format>
    <format dxfId="3734">
      <pivotArea dataOnly="0" labelOnly="1" fieldPosition="0">
        <references count="1">
          <reference field="6" count="1">
            <x v="44"/>
          </reference>
        </references>
      </pivotArea>
    </format>
    <format dxfId="3735">
      <pivotArea dataOnly="0" labelOnly="1" fieldPosition="0">
        <references count="1">
          <reference field="6" count="1">
            <x v="45"/>
          </reference>
        </references>
      </pivotArea>
    </format>
    <format dxfId="3736">
      <pivotArea dataOnly="0" labelOnly="1" fieldPosition="0">
        <references count="1">
          <reference field="6" count="1">
            <x v="46"/>
          </reference>
        </references>
      </pivotArea>
    </format>
    <format dxfId="3737">
      <pivotArea dataOnly="0" labelOnly="1" grandRow="1" offset="A1:A1" fieldPosition="0"/>
    </format>
    <format dxfId="3738">
      <pivotArea field="6" type="button" dataOnly="0" labelOnly="1" outline="0" fieldPosition="0"/>
    </format>
    <format dxfId="3739">
      <pivotArea dataOnly="0" labelOnly="1" fieldPosition="0">
        <references count="1">
          <reference field="6" count="1">
            <x v="0"/>
          </reference>
        </references>
      </pivotArea>
    </format>
    <format dxfId="3740">
      <pivotArea dataOnly="0" labelOnly="1" fieldPosition="0">
        <references count="1">
          <reference field="6" count="1">
            <x v="1"/>
          </reference>
        </references>
      </pivotArea>
    </format>
    <format dxfId="3741">
      <pivotArea dataOnly="0" labelOnly="1" fieldPosition="0">
        <references count="1">
          <reference field="6" count="1">
            <x v="2"/>
          </reference>
        </references>
      </pivotArea>
    </format>
    <format dxfId="3742">
      <pivotArea dataOnly="0" labelOnly="1" fieldPosition="0">
        <references count="1">
          <reference field="6" count="1">
            <x v="3"/>
          </reference>
        </references>
      </pivotArea>
    </format>
    <format dxfId="3743">
      <pivotArea dataOnly="0" labelOnly="1" fieldPosition="0">
        <references count="1">
          <reference field="6" count="1">
            <x v="4"/>
          </reference>
        </references>
      </pivotArea>
    </format>
    <format dxfId="3744">
      <pivotArea dataOnly="0" labelOnly="1" fieldPosition="0">
        <references count="1">
          <reference field="6" count="1">
            <x v="5"/>
          </reference>
        </references>
      </pivotArea>
    </format>
    <format dxfId="3745">
      <pivotArea dataOnly="0" labelOnly="1" fieldPosition="0">
        <references count="1">
          <reference field="6" count="1">
            <x v="6"/>
          </reference>
        </references>
      </pivotArea>
    </format>
    <format dxfId="3746">
      <pivotArea dataOnly="0" labelOnly="1" fieldPosition="0">
        <references count="1">
          <reference field="6" count="1">
            <x v="7"/>
          </reference>
        </references>
      </pivotArea>
    </format>
    <format dxfId="3747">
      <pivotArea dataOnly="0" labelOnly="1" fieldPosition="0">
        <references count="1">
          <reference field="6" count="1">
            <x v="8"/>
          </reference>
        </references>
      </pivotArea>
    </format>
    <format dxfId="3748">
      <pivotArea dataOnly="0" labelOnly="1" fieldPosition="0">
        <references count="1">
          <reference field="6" count="1">
            <x v="9"/>
          </reference>
        </references>
      </pivotArea>
    </format>
    <format dxfId="3749">
      <pivotArea dataOnly="0" labelOnly="1" fieldPosition="0">
        <references count="1">
          <reference field="6" count="1">
            <x v="10"/>
          </reference>
        </references>
      </pivotArea>
    </format>
    <format dxfId="3750">
      <pivotArea dataOnly="0" labelOnly="1" fieldPosition="0">
        <references count="1">
          <reference field="6" count="1">
            <x v="11"/>
          </reference>
        </references>
      </pivotArea>
    </format>
    <format dxfId="3751">
      <pivotArea dataOnly="0" labelOnly="1" fieldPosition="0">
        <references count="1">
          <reference field="6" count="1">
            <x v="12"/>
          </reference>
        </references>
      </pivotArea>
    </format>
    <format dxfId="3752">
      <pivotArea dataOnly="0" labelOnly="1" fieldPosition="0">
        <references count="1">
          <reference field="6" count="1">
            <x v="13"/>
          </reference>
        </references>
      </pivotArea>
    </format>
    <format dxfId="3753">
      <pivotArea dataOnly="0" labelOnly="1" fieldPosition="0">
        <references count="1">
          <reference field="6" count="1">
            <x v="14"/>
          </reference>
        </references>
      </pivotArea>
    </format>
    <format dxfId="3754">
      <pivotArea dataOnly="0" labelOnly="1" fieldPosition="0">
        <references count="1">
          <reference field="6" count="1">
            <x v="15"/>
          </reference>
        </references>
      </pivotArea>
    </format>
    <format dxfId="3755">
      <pivotArea dataOnly="0" labelOnly="1" fieldPosition="0">
        <references count="1">
          <reference field="6" count="1">
            <x v="16"/>
          </reference>
        </references>
      </pivotArea>
    </format>
    <format dxfId="3756">
      <pivotArea dataOnly="0" labelOnly="1" fieldPosition="0">
        <references count="1">
          <reference field="6" count="1">
            <x v="17"/>
          </reference>
        </references>
      </pivotArea>
    </format>
    <format dxfId="3757">
      <pivotArea dataOnly="0" labelOnly="1" fieldPosition="0">
        <references count="1">
          <reference field="6" count="1">
            <x v="18"/>
          </reference>
        </references>
      </pivotArea>
    </format>
    <format dxfId="3758">
      <pivotArea dataOnly="0" labelOnly="1" fieldPosition="0">
        <references count="1">
          <reference field="6" count="1">
            <x v="19"/>
          </reference>
        </references>
      </pivotArea>
    </format>
    <format dxfId="3759">
      <pivotArea dataOnly="0" labelOnly="1" fieldPosition="0">
        <references count="1">
          <reference field="6" count="1">
            <x v="20"/>
          </reference>
        </references>
      </pivotArea>
    </format>
    <format dxfId="3760">
      <pivotArea dataOnly="0" labelOnly="1" fieldPosition="0">
        <references count="1">
          <reference field="6" count="1">
            <x v="21"/>
          </reference>
        </references>
      </pivotArea>
    </format>
    <format dxfId="3761">
      <pivotArea dataOnly="0" labelOnly="1" fieldPosition="0">
        <references count="1">
          <reference field="6" count="1">
            <x v="22"/>
          </reference>
        </references>
      </pivotArea>
    </format>
    <format dxfId="3762">
      <pivotArea dataOnly="0" labelOnly="1" fieldPosition="0">
        <references count="1">
          <reference field="6" count="1">
            <x v="23"/>
          </reference>
        </references>
      </pivotArea>
    </format>
    <format dxfId="3763">
      <pivotArea dataOnly="0" labelOnly="1" fieldPosition="0">
        <references count="1">
          <reference field="6" count="1">
            <x v="24"/>
          </reference>
        </references>
      </pivotArea>
    </format>
    <format dxfId="3764">
      <pivotArea dataOnly="0" labelOnly="1" fieldPosition="0">
        <references count="1">
          <reference field="6" count="1">
            <x v="25"/>
          </reference>
        </references>
      </pivotArea>
    </format>
    <format dxfId="3765">
      <pivotArea dataOnly="0" labelOnly="1" fieldPosition="0">
        <references count="1">
          <reference field="6" count="1">
            <x v="26"/>
          </reference>
        </references>
      </pivotArea>
    </format>
    <format dxfId="3766">
      <pivotArea dataOnly="0" labelOnly="1" fieldPosition="0">
        <references count="1">
          <reference field="6" count="1">
            <x v="27"/>
          </reference>
        </references>
      </pivotArea>
    </format>
    <format dxfId="3767">
      <pivotArea dataOnly="0" labelOnly="1" fieldPosition="0">
        <references count="1">
          <reference field="6" count="1">
            <x v="28"/>
          </reference>
        </references>
      </pivotArea>
    </format>
    <format dxfId="3768">
      <pivotArea dataOnly="0" labelOnly="1" fieldPosition="0">
        <references count="1">
          <reference field="6" count="1">
            <x v="29"/>
          </reference>
        </references>
      </pivotArea>
    </format>
    <format dxfId="3769">
      <pivotArea dataOnly="0" labelOnly="1" fieldPosition="0">
        <references count="1">
          <reference field="6" count="1">
            <x v="30"/>
          </reference>
        </references>
      </pivotArea>
    </format>
    <format dxfId="3770">
      <pivotArea dataOnly="0" labelOnly="1" fieldPosition="0">
        <references count="1">
          <reference field="6" count="1">
            <x v="31"/>
          </reference>
        </references>
      </pivotArea>
    </format>
    <format dxfId="3771">
      <pivotArea dataOnly="0" labelOnly="1" fieldPosition="0">
        <references count="1">
          <reference field="6" count="1">
            <x v="32"/>
          </reference>
        </references>
      </pivotArea>
    </format>
    <format dxfId="3772">
      <pivotArea dataOnly="0" labelOnly="1" fieldPosition="0">
        <references count="1">
          <reference field="6" count="1">
            <x v="33"/>
          </reference>
        </references>
      </pivotArea>
    </format>
    <format dxfId="3773">
      <pivotArea dataOnly="0" labelOnly="1" fieldPosition="0">
        <references count="1">
          <reference field="6" count="1">
            <x v="34"/>
          </reference>
        </references>
      </pivotArea>
    </format>
    <format dxfId="3774">
      <pivotArea dataOnly="0" labelOnly="1" fieldPosition="0">
        <references count="1">
          <reference field="6" count="1">
            <x v="35"/>
          </reference>
        </references>
      </pivotArea>
    </format>
    <format dxfId="3775">
      <pivotArea dataOnly="0" labelOnly="1" fieldPosition="0">
        <references count="1">
          <reference field="6" count="1">
            <x v="36"/>
          </reference>
        </references>
      </pivotArea>
    </format>
    <format dxfId="3776">
      <pivotArea dataOnly="0" labelOnly="1" fieldPosition="0">
        <references count="1">
          <reference field="6" count="1">
            <x v="37"/>
          </reference>
        </references>
      </pivotArea>
    </format>
    <format dxfId="3777">
      <pivotArea dataOnly="0" labelOnly="1" fieldPosition="0">
        <references count="1">
          <reference field="6" count="1">
            <x v="38"/>
          </reference>
        </references>
      </pivotArea>
    </format>
    <format dxfId="3778">
      <pivotArea dataOnly="0" labelOnly="1" fieldPosition="0">
        <references count="1">
          <reference field="6" count="1">
            <x v="39"/>
          </reference>
        </references>
      </pivotArea>
    </format>
    <format dxfId="3779">
      <pivotArea dataOnly="0" labelOnly="1" fieldPosition="0">
        <references count="1">
          <reference field="6" count="1">
            <x v="40"/>
          </reference>
        </references>
      </pivotArea>
    </format>
    <format dxfId="3780">
      <pivotArea dataOnly="0" labelOnly="1" fieldPosition="0">
        <references count="1">
          <reference field="6" count="1">
            <x v="41"/>
          </reference>
        </references>
      </pivotArea>
    </format>
    <format dxfId="3781">
      <pivotArea dataOnly="0" labelOnly="1" fieldPosition="0">
        <references count="1">
          <reference field="6" count="1">
            <x v="42"/>
          </reference>
        </references>
      </pivotArea>
    </format>
    <format dxfId="3782">
      <pivotArea dataOnly="0" labelOnly="1" fieldPosition="0">
        <references count="1">
          <reference field="6" count="1">
            <x v="43"/>
          </reference>
        </references>
      </pivotArea>
    </format>
    <format dxfId="3783">
      <pivotArea dataOnly="0" labelOnly="1" fieldPosition="0">
        <references count="1">
          <reference field="6" count="1">
            <x v="44"/>
          </reference>
        </references>
      </pivotArea>
    </format>
    <format dxfId="3784">
      <pivotArea dataOnly="0" labelOnly="1" fieldPosition="0">
        <references count="1">
          <reference field="6" count="1">
            <x v="45"/>
          </reference>
        </references>
      </pivotArea>
    </format>
    <format dxfId="3785">
      <pivotArea dataOnly="0" labelOnly="1" fieldPosition="0">
        <references count="1">
          <reference field="6" count="1">
            <x v="46"/>
          </reference>
        </references>
      </pivotArea>
    </format>
    <format dxfId="3786">
      <pivotArea dataOnly="0" labelOnly="1" grandRow="1" offset="A1:A1" fieldPosition="0"/>
    </format>
    <format dxfId="3787">
      <pivotArea field="1" type="button" dataOnly="0" labelOnly="1" outline="0" fieldPosition="0"/>
    </format>
    <format dxfId="3788">
      <pivotArea field="3" type="button" dataOnly="0" labelOnly="1" outline="0" fieldPosition="0"/>
    </format>
    <format dxfId="3789">
      <pivotArea dataOnly="0" labelOnly="1" fieldPosition="0">
        <references count="1">
          <reference field="1" count="0" defaultSubtotal="1"/>
        </references>
      </pivotArea>
    </format>
    <format dxfId="3790">
      <pivotArea dataOnly="0" labelOnly="1" fieldPosition="0">
        <references count="2">
          <reference field="3" count="1">
            <x v="0"/>
          </reference>
          <reference field="1" count="1" selected="0">
            <x v="0"/>
          </reference>
        </references>
      </pivotArea>
    </format>
    <format dxfId="3791">
      <pivotArea dataOnly="0" labelOnly="1" fieldPosition="0">
        <references count="2">
          <reference field="3" count="1" defaultSubtotal="1">
            <x v="0"/>
          </reference>
          <reference field="1" count="1" selected="0">
            <x v="0"/>
          </reference>
        </references>
      </pivotArea>
    </format>
    <format dxfId="3792">
      <pivotArea dataOnly="0" labelOnly="1" fieldPosition="0">
        <references count="2">
          <reference field="3" count="1">
            <x v="1"/>
          </reference>
          <reference field="1" count="1" selected="0">
            <x v="0"/>
          </reference>
        </references>
      </pivotArea>
    </format>
    <format dxfId="3793">
      <pivotArea dataOnly="0" labelOnly="1" fieldPosition="0">
        <references count="2">
          <reference field="3" count="1" defaultSubtotal="1">
            <x v="1"/>
          </reference>
          <reference field="1" count="1" selected="0">
            <x v="0"/>
          </reference>
        </references>
      </pivotArea>
    </format>
    <format dxfId="3794">
      <pivotArea dataOnly="0" labelOnly="1" fieldPosition="0">
        <references count="2">
          <reference field="3" count="1">
            <x v="0"/>
          </reference>
          <reference field="1" count="1" selected="0">
            <x v="1"/>
          </reference>
        </references>
      </pivotArea>
    </format>
    <format dxfId="3795">
      <pivotArea dataOnly="0" labelOnly="1" fieldPosition="0">
        <references count="2">
          <reference field="3" count="1" defaultSubtotal="1">
            <x v="0"/>
          </reference>
          <reference field="1" count="1" selected="0">
            <x v="1"/>
          </reference>
        </references>
      </pivotArea>
    </format>
    <format dxfId="3796">
      <pivotArea dataOnly="0" labelOnly="1" fieldPosition="0">
        <references count="2">
          <reference field="3" count="1">
            <x v="2"/>
          </reference>
          <reference field="1" count="1" selected="0">
            <x v="1"/>
          </reference>
        </references>
      </pivotArea>
    </format>
    <format dxfId="3797">
      <pivotArea dataOnly="0" labelOnly="1" fieldPosition="0">
        <references count="2">
          <reference field="3" count="1" defaultSubtotal="1">
            <x v="2"/>
          </reference>
          <reference field="1" count="1" selected="0">
            <x v="1"/>
          </reference>
        </references>
      </pivotArea>
    </format>
    <format dxfId="3798">
      <pivotArea dataOnly="0" labelOnly="1" fieldPosition="0">
        <references count="2">
          <reference field="3" count="1">
            <x v="0"/>
          </reference>
          <reference field="1" count="1" selected="0">
            <x v="2"/>
          </reference>
        </references>
      </pivotArea>
    </format>
    <format dxfId="3799">
      <pivotArea dataOnly="0" labelOnly="1" fieldPosition="0">
        <references count="2">
          <reference field="3" count="1" defaultSubtotal="1">
            <x v="0"/>
          </reference>
          <reference field="1" count="1" selected="0">
            <x v="2"/>
          </reference>
        </references>
      </pivotArea>
    </format>
    <format dxfId="3800">
      <pivotArea dataOnly="0" labelOnly="1" grandRow="1" offset="A1:B1" fieldPosition="0"/>
    </format>
    <format dxfId="3801">
      <pivotArea field="1" type="button" dataOnly="0" labelOnly="1" outline="0" fieldPosition="0"/>
    </format>
    <format dxfId="3802">
      <pivotArea field="3" type="button" dataOnly="0" labelOnly="1" outline="0" fieldPosition="0"/>
    </format>
    <format dxfId="3803">
      <pivotArea dataOnly="0" labelOnly="1" fieldPosition="0">
        <references count="1">
          <reference field="1" count="0" defaultSubtotal="1"/>
        </references>
      </pivotArea>
    </format>
    <format dxfId="3804">
      <pivotArea dataOnly="0" labelOnly="1" fieldPosition="0">
        <references count="2">
          <reference field="3" count="1">
            <x v="0"/>
          </reference>
          <reference field="1" count="1" selected="0">
            <x v="0"/>
          </reference>
        </references>
      </pivotArea>
    </format>
    <format dxfId="3805">
      <pivotArea dataOnly="0" labelOnly="1" fieldPosition="0">
        <references count="2">
          <reference field="3" count="1" defaultSubtotal="1">
            <x v="0"/>
          </reference>
          <reference field="1" count="1" selected="0">
            <x v="0"/>
          </reference>
        </references>
      </pivotArea>
    </format>
    <format dxfId="3806">
      <pivotArea dataOnly="0" labelOnly="1" fieldPosition="0">
        <references count="2">
          <reference field="3" count="1">
            <x v="1"/>
          </reference>
          <reference field="1" count="1" selected="0">
            <x v="0"/>
          </reference>
        </references>
      </pivotArea>
    </format>
    <format dxfId="3807">
      <pivotArea dataOnly="0" labelOnly="1" fieldPosition="0">
        <references count="2">
          <reference field="3" count="1" defaultSubtotal="1">
            <x v="1"/>
          </reference>
          <reference field="1" count="1" selected="0">
            <x v="0"/>
          </reference>
        </references>
      </pivotArea>
    </format>
    <format dxfId="3808">
      <pivotArea dataOnly="0" labelOnly="1" fieldPosition="0">
        <references count="2">
          <reference field="3" count="1">
            <x v="0"/>
          </reference>
          <reference field="1" count="1" selected="0">
            <x v="1"/>
          </reference>
        </references>
      </pivotArea>
    </format>
    <format dxfId="3809">
      <pivotArea dataOnly="0" labelOnly="1" fieldPosition="0">
        <references count="2">
          <reference field="3" count="1" defaultSubtotal="1">
            <x v="0"/>
          </reference>
          <reference field="1" count="1" selected="0">
            <x v="1"/>
          </reference>
        </references>
      </pivotArea>
    </format>
    <format dxfId="3810">
      <pivotArea dataOnly="0" labelOnly="1" fieldPosition="0">
        <references count="2">
          <reference field="3" count="1">
            <x v="2"/>
          </reference>
          <reference field="1" count="1" selected="0">
            <x v="1"/>
          </reference>
        </references>
      </pivotArea>
    </format>
    <format dxfId="3811">
      <pivotArea dataOnly="0" labelOnly="1" fieldPosition="0">
        <references count="2">
          <reference field="3" count="1" defaultSubtotal="1">
            <x v="2"/>
          </reference>
          <reference field="1" count="1" selected="0">
            <x v="1"/>
          </reference>
        </references>
      </pivotArea>
    </format>
    <format dxfId="3812">
      <pivotArea dataOnly="0" labelOnly="1" fieldPosition="0">
        <references count="2">
          <reference field="3" count="1">
            <x v="0"/>
          </reference>
          <reference field="1" count="1" selected="0">
            <x v="2"/>
          </reference>
        </references>
      </pivotArea>
    </format>
    <format dxfId="3813">
      <pivotArea dataOnly="0" labelOnly="1" fieldPosition="0">
        <references count="2">
          <reference field="3" count="1" defaultSubtotal="1">
            <x v="0"/>
          </reference>
          <reference field="1" count="1" selected="0">
            <x v="2"/>
          </reference>
        </references>
      </pivotArea>
    </format>
    <format dxfId="3814">
      <pivotArea dataOnly="0" labelOnly="1" grandRow="1" offset="A1:B1" fieldPosition="0"/>
    </format>
    <format dxfId="3815">
      <pivotArea dataOnly="0" labelOnly="1" fieldPosition="0">
        <references count="1">
          <reference field="4294967294" count="1">
            <x v="0"/>
          </reference>
        </references>
      </pivotArea>
    </format>
    <format dxfId="3816">
      <pivotArea dataOnly="0" labelOnly="1" fieldPosition="0">
        <references count="1">
          <reference field="4294967294" count="1">
            <x v="1"/>
          </reference>
        </references>
      </pivotArea>
    </format>
    <format dxfId="3817">
      <pivotArea dataOnly="0" labelOnly="1" fieldPosition="0">
        <references count="1">
          <reference field="4294967294" count="1">
            <x v="2"/>
          </reference>
        </references>
      </pivotArea>
    </format>
    <format dxfId="3818">
      <pivotArea dataOnly="0" labelOnly="1" fieldPosition="0">
        <references count="1">
          <reference field="4294967294" count="1">
            <x v="3"/>
          </reference>
        </references>
      </pivotArea>
    </format>
    <format dxfId="3819">
      <pivotArea dataOnly="0" labelOnly="1" fieldPosition="0">
        <references count="1">
          <reference field="4294967294" count="1">
            <x v="4"/>
          </reference>
        </references>
      </pivotArea>
    </format>
    <format dxfId="3820">
      <pivotArea dataOnly="0" labelOnly="1" fieldPosition="0">
        <references count="1">
          <reference field="4294967294" count="1">
            <x v="5"/>
          </reference>
        </references>
      </pivotArea>
    </format>
    <format dxfId="3821">
      <pivotArea dataOnly="0" labelOnly="1" fieldPosition="0">
        <references count="1">
          <reference field="4294967294" count="1">
            <x v="6"/>
          </reference>
        </references>
      </pivotArea>
    </format>
    <format dxfId="3822">
      <pivotArea dataOnly="0" labelOnly="1" fieldPosition="0">
        <references count="1">
          <reference field="4294967294" count="1">
            <x v="7"/>
          </reference>
        </references>
      </pivotArea>
    </format>
    <format dxfId="3823">
      <pivotArea dataOnly="0" labelOnly="1" fieldPosition="0">
        <references count="1">
          <reference field="4294967294" count="1">
            <x v="8"/>
          </reference>
        </references>
      </pivotArea>
    </format>
    <format dxfId="3824">
      <pivotArea dataOnly="0" labelOnly="1" fieldPosition="0">
        <references count="1">
          <reference field="4294967294" count="1">
            <x v="9"/>
          </reference>
        </references>
      </pivotArea>
    </format>
    <format dxfId="3825">
      <pivotArea dataOnly="0" labelOnly="1" fieldPosition="0">
        <references count="1">
          <reference field="4294967294" count="1">
            <x v="10"/>
          </reference>
        </references>
      </pivotArea>
    </format>
    <format dxfId="3826">
      <pivotArea dataOnly="0" labelOnly="1" fieldPosition="0">
        <references count="1">
          <reference field="4294967294" count="1">
            <x v="11"/>
          </reference>
        </references>
      </pivotArea>
    </format>
    <format dxfId="3827">
      <pivotArea dataOnly="0" labelOnly="1" fieldPosition="0">
        <references count="1">
          <reference field="4294967294" count="1">
            <x v="12"/>
          </reference>
        </references>
      </pivotArea>
    </format>
    <format dxfId="3828">
      <pivotArea dataOnly="0" labelOnly="1" fieldPosition="0">
        <references count="1">
          <reference field="4294967294" count="1">
            <x v="13"/>
          </reference>
        </references>
      </pivotArea>
    </format>
    <format dxfId="3829">
      <pivotArea dataOnly="0" labelOnly="1" fieldPosition="0">
        <references count="1">
          <reference field="4294967294" count="1">
            <x v="14"/>
          </reference>
        </references>
      </pivotArea>
    </format>
    <format dxfId="3830">
      <pivotArea dataOnly="0" labelOnly="1" fieldPosition="0">
        <references count="1">
          <reference field="4294967294" count="1">
            <x v="15"/>
          </reference>
        </references>
      </pivotArea>
    </format>
    <format dxfId="3831">
      <pivotArea dataOnly="0" labelOnly="1" fieldPosition="0">
        <references count="1">
          <reference field="4294967294" count="1">
            <x v="16"/>
          </reference>
        </references>
      </pivotArea>
    </format>
    <format dxfId="3832">
      <pivotArea dataOnly="0" labelOnly="1" fieldPosition="0">
        <references count="1">
          <reference field="4294967294" count="1">
            <x v="17"/>
          </reference>
        </references>
      </pivotArea>
    </format>
    <format dxfId="3833">
      <pivotArea dataOnly="0" labelOnly="1" fieldPosition="0">
        <references count="1">
          <reference field="4294967294" count="1">
            <x v="18"/>
          </reference>
        </references>
      </pivotArea>
    </format>
    <format dxfId="3834">
      <pivotArea dataOnly="0" labelOnly="1" fieldPosition="0">
        <references count="1">
          <reference field="4294967294" count="1">
            <x v="19"/>
          </reference>
        </references>
      </pivotArea>
    </format>
    <format dxfId="3835">
      <pivotArea dataOnly="0" labelOnly="1" fieldPosition="0">
        <references count="1">
          <reference field="4294967294" count="1">
            <x v="20"/>
          </reference>
        </references>
      </pivotArea>
    </format>
    <format dxfId="3836">
      <pivotArea dataOnly="0" labelOnly="1" fieldPosition="0">
        <references count="1">
          <reference field="4294967294" count="1">
            <x v="21"/>
          </reference>
        </references>
      </pivotArea>
    </format>
    <format dxfId="3837">
      <pivotArea dataOnly="0" labelOnly="1" fieldPosition="0">
        <references count="1">
          <reference field="4294967294" count="1">
            <x v="22"/>
          </reference>
        </references>
      </pivotArea>
    </format>
    <format dxfId="3838">
      <pivotArea dataOnly="0" labelOnly="1" fieldPosition="0">
        <references count="1">
          <reference field="4294967294" count="1">
            <x v="23"/>
          </reference>
        </references>
      </pivotArea>
    </format>
    <format dxfId="3839">
      <pivotArea dataOnly="0" labelOnly="1" fieldPosition="0">
        <references count="1">
          <reference field="4294967294" count="1">
            <x v="24"/>
          </reference>
        </references>
      </pivotArea>
    </format>
    <format dxfId="3840">
      <pivotArea dataOnly="0" labelOnly="1" fieldPosition="0">
        <references count="1">
          <reference field="4294967294" count="1">
            <x v="25"/>
          </reference>
        </references>
      </pivotArea>
    </format>
    <format dxfId="3841">
      <pivotArea dataOnly="0" labelOnly="1" fieldPosition="0">
        <references count="1">
          <reference field="4294967294" count="1">
            <x v="26"/>
          </reference>
        </references>
      </pivotArea>
    </format>
    <format dxfId="3842">
      <pivotArea dataOnly="0" labelOnly="1" fieldPosition="0">
        <references count="1">
          <reference field="4294967294" count="1">
            <x v="27"/>
          </reference>
        </references>
      </pivotArea>
    </format>
    <format dxfId="3843">
      <pivotArea dataOnly="0" labelOnly="1" fieldPosition="0">
        <references count="1">
          <reference field="4294967294" count="1">
            <x v="28"/>
          </reference>
        </references>
      </pivotArea>
    </format>
    <format dxfId="3844">
      <pivotArea dataOnly="0" labelOnly="1" fieldPosition="0">
        <references count="1">
          <reference field="4294967294" count="1">
            <x v="29"/>
          </reference>
        </references>
      </pivotArea>
    </format>
    <format dxfId="3845">
      <pivotArea dataOnly="0" labelOnly="1" fieldPosition="0">
        <references count="1">
          <reference field="4294967294" count="1">
            <x v="30"/>
          </reference>
        </references>
      </pivotArea>
    </format>
    <format dxfId="3846">
      <pivotArea dataOnly="0" labelOnly="1" fieldPosition="0">
        <references count="1">
          <reference field="4294967294" count="1">
            <x v="31"/>
          </reference>
        </references>
      </pivotArea>
    </format>
    <format dxfId="3847">
      <pivotArea dataOnly="0" labelOnly="1" fieldPosition="0">
        <references count="1">
          <reference field="4294967294" count="1">
            <x v="32"/>
          </reference>
        </references>
      </pivotArea>
    </format>
    <format dxfId="3848">
      <pivotArea dataOnly="0" labelOnly="1" fieldPosition="0">
        <references count="1">
          <reference field="4294967294" count="1">
            <x v="33"/>
          </reference>
        </references>
      </pivotArea>
    </format>
    <format dxfId="3849">
      <pivotArea dataOnly="0" labelOnly="1" fieldPosition="0">
        <references count="1">
          <reference field="4294967294" count="1">
            <x v="34"/>
          </reference>
        </references>
      </pivotArea>
    </format>
    <format dxfId="3850">
      <pivotArea dataOnly="0" labelOnly="1" fieldPosition="0">
        <references count="1">
          <reference field="4294967294" count="1">
            <x v="35"/>
          </reference>
        </references>
      </pivotArea>
    </format>
    <format dxfId="3851">
      <pivotArea dataOnly="0" labelOnly="1" fieldPosition="0">
        <references count="1">
          <reference field="4294967294" count="1">
            <x v="36"/>
          </reference>
        </references>
      </pivotArea>
    </format>
    <format dxfId="3852">
      <pivotArea collapsedLevelsAreSubtotals="1" fieldPosition="0"/>
    </format>
    <format dxfId="3853">
      <pivotArea dataOnly="0" labelOnly="1" fieldPosition="0">
        <references count="1">
          <reference field="0" count="1" defaultSubtotal="1">
            <x v="3"/>
          </reference>
        </references>
      </pivotArea>
    </format>
    <format dxfId="3854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3855">
      <pivotArea dataOnly="0" labelOnly="1" fieldPosition="0">
        <references count="1">
          <reference field="0" count="1" defaultSubtotal="1">
            <x v="2"/>
          </reference>
        </references>
      </pivotArea>
    </format>
    <format dxfId="3856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3857">
      <pivotArea dataOnly="0" labelOnly="1" fieldPosition="0">
        <references count="1">
          <reference field="0" count="1" defaultSubtotal="1">
            <x v="1"/>
          </reference>
        </references>
      </pivotArea>
    </format>
    <format dxfId="3858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3859">
      <pivotArea dataOnly="0" labelOnly="1" fieldPosition="0">
        <references count="1">
          <reference field="0" count="1" defaultSubtotal="1">
            <x v="0"/>
          </reference>
        </references>
      </pivotArea>
    </format>
    <format dxfId="3860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3861">
      <pivotArea dataOnly="0" labelOnly="1" fieldPosition="0">
        <references count="1">
          <reference field="0" count="1" defaultSubtotal="1">
            <x v="3"/>
          </reference>
        </references>
      </pivotArea>
    </format>
    <format dxfId="3862">
      <pivotArea collapsedLevelsAreSubtotals="1" fieldPosition="0">
        <references count="1">
          <reference field="0" count="1" selected="0" defaultSubtotal="1">
            <x v="3"/>
          </reference>
        </references>
      </pivotArea>
    </format>
    <format dxfId="3863">
      <pivotArea dataOnly="0" labelOnly="1" fieldPosition="0">
        <references count="1">
          <reference field="0" count="1" defaultSubtotal="1">
            <x v="2"/>
          </reference>
        </references>
      </pivotArea>
    </format>
    <format dxfId="3864">
      <pivotArea collapsedLevelsAreSubtotals="1" fieldPosition="0">
        <references count="1">
          <reference field="0" count="1" selected="0" defaultSubtotal="1">
            <x v="2"/>
          </reference>
        </references>
      </pivotArea>
    </format>
    <format dxfId="386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3866">
      <pivotArea collapsedLevelsAreSubtotals="1" fieldPosition="0">
        <references count="1">
          <reference field="0" count="1" selected="0" defaultSubtotal="1">
            <x v="1"/>
          </reference>
        </references>
      </pivotArea>
    </format>
    <format dxfId="3867">
      <pivotArea dataOnly="0" labelOnly="1" fieldPosition="0">
        <references count="1">
          <reference field="0" count="1" defaultSubtotal="1">
            <x v="0"/>
          </reference>
        </references>
      </pivotArea>
    </format>
    <format dxfId="3868">
      <pivotArea collapsedLevelsAreSubtotals="1" fieldPosition="0">
        <references count="1">
          <reference field="0" count="1" selected="0" defaultSubtotal="1">
            <x v="0"/>
          </reference>
        </references>
      </pivotArea>
    </format>
    <format dxfId="3869">
      <pivotArea field="0" type="button" dataOnly="0" labelOnly="1" outline="0" fieldPosition="0"/>
    </format>
    <format dxfId="3870">
      <pivotArea field="6" type="button" dataOnly="0" labelOnly="1" outline="0" fieldPosition="0"/>
    </format>
    <format dxfId="3871">
      <pivotArea field="1" type="button" dataOnly="0" labelOnly="1" outline="0" fieldPosition="0"/>
    </format>
    <format dxfId="3872">
      <pivotArea field="3" type="button" dataOnly="0" labelOnly="1" outline="0" fieldPosition="0"/>
    </format>
    <format dxfId="3873">
      <pivotArea field="4" type="button" dataOnly="0" labelOnly="1" outline="0" fieldPosition="0"/>
    </format>
    <format dxfId="3874">
      <pivotArea field="2" type="button" dataOnly="0" labelOnly="1" outline="0" fieldPosition="0"/>
    </format>
    <format dxfId="3875">
      <pivotArea dataOnly="0" labelOnly="1" fieldPosition="0">
        <references count="1">
          <reference field="4294967294" count="1">
            <x v="0"/>
          </reference>
        </references>
      </pivotArea>
    </format>
    <format dxfId="3876">
      <pivotArea dataOnly="0" labelOnly="1" fieldPosition="0">
        <references count="1">
          <reference field="4294967294" count="1">
            <x v="1"/>
          </reference>
        </references>
      </pivotArea>
    </format>
    <format dxfId="3877">
      <pivotArea dataOnly="0" labelOnly="1" fieldPosition="0">
        <references count="1">
          <reference field="4294967294" count="1">
            <x v="2"/>
          </reference>
        </references>
      </pivotArea>
    </format>
    <format dxfId="3878">
      <pivotArea dataOnly="0" labelOnly="1" fieldPosition="0">
        <references count="1">
          <reference field="4294967294" count="1">
            <x v="3"/>
          </reference>
        </references>
      </pivotArea>
    </format>
    <format dxfId="3879">
      <pivotArea dataOnly="0" labelOnly="1" fieldPosition="0">
        <references count="1">
          <reference field="4294967294" count="1">
            <x v="4"/>
          </reference>
        </references>
      </pivotArea>
    </format>
    <format dxfId="3880">
      <pivotArea dataOnly="0" labelOnly="1" fieldPosition="0">
        <references count="1">
          <reference field="4294967294" count="1">
            <x v="5"/>
          </reference>
        </references>
      </pivotArea>
    </format>
    <format dxfId="3881">
      <pivotArea dataOnly="0" labelOnly="1" fieldPosition="0">
        <references count="1">
          <reference field="4294967294" count="1">
            <x v="6"/>
          </reference>
        </references>
      </pivotArea>
    </format>
    <format dxfId="3882">
      <pivotArea dataOnly="0" labelOnly="1" fieldPosition="0">
        <references count="1">
          <reference field="4294967294" count="1">
            <x v="7"/>
          </reference>
        </references>
      </pivotArea>
    </format>
    <format dxfId="3883">
      <pivotArea dataOnly="0" labelOnly="1" fieldPosition="0">
        <references count="1">
          <reference field="4294967294" count="1">
            <x v="8"/>
          </reference>
        </references>
      </pivotArea>
    </format>
    <format dxfId="3884">
      <pivotArea dataOnly="0" labelOnly="1" fieldPosition="0">
        <references count="1">
          <reference field="4294967294" count="1">
            <x v="9"/>
          </reference>
        </references>
      </pivotArea>
    </format>
    <format dxfId="3885">
      <pivotArea dataOnly="0" labelOnly="1" fieldPosition="0">
        <references count="1">
          <reference field="4294967294" count="1">
            <x v="10"/>
          </reference>
        </references>
      </pivotArea>
    </format>
    <format dxfId="3886">
      <pivotArea dataOnly="0" labelOnly="1" fieldPosition="0">
        <references count="1">
          <reference field="4294967294" count="1">
            <x v="11"/>
          </reference>
        </references>
      </pivotArea>
    </format>
    <format dxfId="3887">
      <pivotArea dataOnly="0" labelOnly="1" fieldPosition="0">
        <references count="1">
          <reference field="4294967294" count="1">
            <x v="12"/>
          </reference>
        </references>
      </pivotArea>
    </format>
    <format dxfId="3888">
      <pivotArea dataOnly="0" labelOnly="1" fieldPosition="0">
        <references count="1">
          <reference field="4294967294" count="1">
            <x v="13"/>
          </reference>
        </references>
      </pivotArea>
    </format>
    <format dxfId="3889">
      <pivotArea dataOnly="0" labelOnly="1" fieldPosition="0">
        <references count="1">
          <reference field="4294967294" count="1">
            <x v="14"/>
          </reference>
        </references>
      </pivotArea>
    </format>
    <format dxfId="3890">
      <pivotArea dataOnly="0" labelOnly="1" fieldPosition="0">
        <references count="1">
          <reference field="4294967294" count="1">
            <x v="15"/>
          </reference>
        </references>
      </pivotArea>
    </format>
    <format dxfId="3891">
      <pivotArea dataOnly="0" labelOnly="1" fieldPosition="0">
        <references count="1">
          <reference field="4294967294" count="1">
            <x v="16"/>
          </reference>
        </references>
      </pivotArea>
    </format>
    <format dxfId="3892">
      <pivotArea dataOnly="0" labelOnly="1" fieldPosition="0">
        <references count="1">
          <reference field="4294967294" count="1">
            <x v="17"/>
          </reference>
        </references>
      </pivotArea>
    </format>
    <format dxfId="3893">
      <pivotArea dataOnly="0" labelOnly="1" fieldPosition="0">
        <references count="1">
          <reference field="4294967294" count="1">
            <x v="18"/>
          </reference>
        </references>
      </pivotArea>
    </format>
    <format dxfId="3894">
      <pivotArea dataOnly="0" labelOnly="1" fieldPosition="0">
        <references count="1">
          <reference field="4294967294" count="1">
            <x v="19"/>
          </reference>
        </references>
      </pivotArea>
    </format>
    <format dxfId="3895">
      <pivotArea dataOnly="0" labelOnly="1" fieldPosition="0">
        <references count="1">
          <reference field="4294967294" count="1">
            <x v="20"/>
          </reference>
        </references>
      </pivotArea>
    </format>
    <format dxfId="3896">
      <pivotArea dataOnly="0" labelOnly="1" fieldPosition="0">
        <references count="1">
          <reference field="4294967294" count="1">
            <x v="21"/>
          </reference>
        </references>
      </pivotArea>
    </format>
    <format dxfId="3897">
      <pivotArea dataOnly="0" labelOnly="1" fieldPosition="0">
        <references count="1">
          <reference field="4294967294" count="1">
            <x v="22"/>
          </reference>
        </references>
      </pivotArea>
    </format>
    <format dxfId="3898">
      <pivotArea dataOnly="0" labelOnly="1" fieldPosition="0">
        <references count="1">
          <reference field="4294967294" count="1">
            <x v="23"/>
          </reference>
        </references>
      </pivotArea>
    </format>
    <format dxfId="3899">
      <pivotArea dataOnly="0" labelOnly="1" fieldPosition="0">
        <references count="1">
          <reference field="4294967294" count="1">
            <x v="24"/>
          </reference>
        </references>
      </pivotArea>
    </format>
    <format dxfId="3900">
      <pivotArea dataOnly="0" labelOnly="1" fieldPosition="0">
        <references count="1">
          <reference field="4294967294" count="1">
            <x v="25"/>
          </reference>
        </references>
      </pivotArea>
    </format>
    <format dxfId="3901">
      <pivotArea dataOnly="0" labelOnly="1" fieldPosition="0">
        <references count="1">
          <reference field="4294967294" count="1">
            <x v="26"/>
          </reference>
        </references>
      </pivotArea>
    </format>
    <format dxfId="3902">
      <pivotArea dataOnly="0" labelOnly="1" fieldPosition="0">
        <references count="1">
          <reference field="4294967294" count="1">
            <x v="27"/>
          </reference>
        </references>
      </pivotArea>
    </format>
    <format dxfId="3903">
      <pivotArea dataOnly="0" labelOnly="1" fieldPosition="0">
        <references count="1">
          <reference field="4294967294" count="1">
            <x v="28"/>
          </reference>
        </references>
      </pivotArea>
    </format>
    <format dxfId="3904">
      <pivotArea dataOnly="0" labelOnly="1" fieldPosition="0">
        <references count="1">
          <reference field="4294967294" count="1">
            <x v="29"/>
          </reference>
        </references>
      </pivotArea>
    </format>
    <format dxfId="3905">
      <pivotArea dataOnly="0" labelOnly="1" fieldPosition="0">
        <references count="1">
          <reference field="4294967294" count="1">
            <x v="30"/>
          </reference>
        </references>
      </pivotArea>
    </format>
    <format dxfId="3906">
      <pivotArea dataOnly="0" labelOnly="1" fieldPosition="0">
        <references count="1">
          <reference field="4294967294" count="1">
            <x v="31"/>
          </reference>
        </references>
      </pivotArea>
    </format>
    <format dxfId="3907">
      <pivotArea dataOnly="0" labelOnly="1" fieldPosition="0">
        <references count="1">
          <reference field="4294967294" count="1">
            <x v="32"/>
          </reference>
        </references>
      </pivotArea>
    </format>
    <format dxfId="3908">
      <pivotArea dataOnly="0" labelOnly="1" fieldPosition="0">
        <references count="1">
          <reference field="4294967294" count="1">
            <x v="33"/>
          </reference>
        </references>
      </pivotArea>
    </format>
    <format dxfId="3909">
      <pivotArea dataOnly="0" labelOnly="1" fieldPosition="0">
        <references count="1">
          <reference field="4294967294" count="1">
            <x v="34"/>
          </reference>
        </references>
      </pivotArea>
    </format>
    <format dxfId="3910">
      <pivotArea dataOnly="0" labelOnly="1" fieldPosition="0">
        <references count="1">
          <reference field="4294967294" count="1">
            <x v="35"/>
          </reference>
        </references>
      </pivotArea>
    </format>
    <format dxfId="3911">
      <pivotArea dataOnly="0" labelOnly="1" fieldPosition="0">
        <references count="1">
          <reference field="4294967294" count="1">
            <x v="36"/>
          </reference>
        </references>
      </pivotArea>
    </format>
    <format dxfId="3912">
      <pivotArea field="0" type="button" dataOnly="0" labelOnly="1" outline="0" fieldPosition="0"/>
    </format>
    <format dxfId="3913">
      <pivotArea field="6" type="button" dataOnly="0" labelOnly="1" outline="0" fieldPosition="0"/>
    </format>
    <format dxfId="3914">
      <pivotArea field="1" type="button" dataOnly="0" labelOnly="1" outline="0" fieldPosition="0"/>
    </format>
    <format dxfId="3915">
      <pivotArea field="3" type="button" dataOnly="0" labelOnly="1" outline="0" fieldPosition="0"/>
    </format>
    <format dxfId="3916">
      <pivotArea field="4" type="button" dataOnly="0" labelOnly="1" outline="0" fieldPosition="0"/>
    </format>
    <format dxfId="3917">
      <pivotArea field="2" type="button" dataOnly="0" labelOnly="1" outline="0" fieldPosition="0"/>
    </format>
    <format dxfId="3918">
      <pivotArea dataOnly="0" labelOnly="1" fieldPosition="0">
        <references count="1">
          <reference field="4294967294" count="1">
            <x v="0"/>
          </reference>
        </references>
      </pivotArea>
    </format>
    <format dxfId="3919">
      <pivotArea dataOnly="0" labelOnly="1" fieldPosition="0">
        <references count="1">
          <reference field="4294967294" count="1">
            <x v="1"/>
          </reference>
        </references>
      </pivotArea>
    </format>
    <format dxfId="3920">
      <pivotArea dataOnly="0" labelOnly="1" fieldPosition="0">
        <references count="1">
          <reference field="4294967294" count="1">
            <x v="2"/>
          </reference>
        </references>
      </pivotArea>
    </format>
    <format dxfId="3921">
      <pivotArea dataOnly="0" labelOnly="1" fieldPosition="0">
        <references count="1">
          <reference field="4294967294" count="1">
            <x v="3"/>
          </reference>
        </references>
      </pivotArea>
    </format>
    <format dxfId="3922">
      <pivotArea dataOnly="0" labelOnly="1" fieldPosition="0">
        <references count="1">
          <reference field="4294967294" count="1">
            <x v="4"/>
          </reference>
        </references>
      </pivotArea>
    </format>
    <format dxfId="3923">
      <pivotArea dataOnly="0" labelOnly="1" fieldPosition="0">
        <references count="1">
          <reference field="4294967294" count="1">
            <x v="5"/>
          </reference>
        </references>
      </pivotArea>
    </format>
    <format dxfId="3924">
      <pivotArea dataOnly="0" labelOnly="1" fieldPosition="0">
        <references count="1">
          <reference field="4294967294" count="1">
            <x v="6"/>
          </reference>
        </references>
      </pivotArea>
    </format>
    <format dxfId="3925">
      <pivotArea dataOnly="0" labelOnly="1" fieldPosition="0">
        <references count="1">
          <reference field="4294967294" count="1">
            <x v="7"/>
          </reference>
        </references>
      </pivotArea>
    </format>
    <format dxfId="3926">
      <pivotArea dataOnly="0" labelOnly="1" fieldPosition="0">
        <references count="1">
          <reference field="4294967294" count="1">
            <x v="8"/>
          </reference>
        </references>
      </pivotArea>
    </format>
    <format dxfId="3927">
      <pivotArea dataOnly="0" labelOnly="1" fieldPosition="0">
        <references count="1">
          <reference field="4294967294" count="1">
            <x v="9"/>
          </reference>
        </references>
      </pivotArea>
    </format>
    <format dxfId="3928">
      <pivotArea dataOnly="0" labelOnly="1" fieldPosition="0">
        <references count="1">
          <reference field="4294967294" count="1">
            <x v="10"/>
          </reference>
        </references>
      </pivotArea>
    </format>
    <format dxfId="3929">
      <pivotArea dataOnly="0" labelOnly="1" fieldPosition="0">
        <references count="1">
          <reference field="4294967294" count="1">
            <x v="11"/>
          </reference>
        </references>
      </pivotArea>
    </format>
    <format dxfId="3930">
      <pivotArea dataOnly="0" labelOnly="1" fieldPosition="0">
        <references count="1">
          <reference field="4294967294" count="1">
            <x v="12"/>
          </reference>
        </references>
      </pivotArea>
    </format>
    <format dxfId="3931">
      <pivotArea dataOnly="0" labelOnly="1" fieldPosition="0">
        <references count="1">
          <reference field="4294967294" count="1">
            <x v="13"/>
          </reference>
        </references>
      </pivotArea>
    </format>
    <format dxfId="3932">
      <pivotArea dataOnly="0" labelOnly="1" fieldPosition="0">
        <references count="1">
          <reference field="4294967294" count="1">
            <x v="14"/>
          </reference>
        </references>
      </pivotArea>
    </format>
    <format dxfId="3933">
      <pivotArea dataOnly="0" labelOnly="1" fieldPosition="0">
        <references count="1">
          <reference field="4294967294" count="1">
            <x v="15"/>
          </reference>
        </references>
      </pivotArea>
    </format>
    <format dxfId="3934">
      <pivotArea dataOnly="0" labelOnly="1" fieldPosition="0">
        <references count="1">
          <reference field="4294967294" count="1">
            <x v="16"/>
          </reference>
        </references>
      </pivotArea>
    </format>
    <format dxfId="3935">
      <pivotArea dataOnly="0" labelOnly="1" fieldPosition="0">
        <references count="1">
          <reference field="4294967294" count="1">
            <x v="17"/>
          </reference>
        </references>
      </pivotArea>
    </format>
    <format dxfId="3936">
      <pivotArea dataOnly="0" labelOnly="1" fieldPosition="0">
        <references count="1">
          <reference field="4294967294" count="1">
            <x v="18"/>
          </reference>
        </references>
      </pivotArea>
    </format>
    <format dxfId="3937">
      <pivotArea dataOnly="0" labelOnly="1" fieldPosition="0">
        <references count="1">
          <reference field="4294967294" count="1">
            <x v="19"/>
          </reference>
        </references>
      </pivotArea>
    </format>
    <format dxfId="3938">
      <pivotArea dataOnly="0" labelOnly="1" fieldPosition="0">
        <references count="1">
          <reference field="4294967294" count="1">
            <x v="20"/>
          </reference>
        </references>
      </pivotArea>
    </format>
    <format dxfId="3939">
      <pivotArea dataOnly="0" labelOnly="1" fieldPosition="0">
        <references count="1">
          <reference field="4294967294" count="1">
            <x v="21"/>
          </reference>
        </references>
      </pivotArea>
    </format>
    <format dxfId="3940">
      <pivotArea dataOnly="0" labelOnly="1" fieldPosition="0">
        <references count="1">
          <reference field="4294967294" count="1">
            <x v="22"/>
          </reference>
        </references>
      </pivotArea>
    </format>
    <format dxfId="3941">
      <pivotArea dataOnly="0" labelOnly="1" fieldPosition="0">
        <references count="1">
          <reference field="4294967294" count="1">
            <x v="23"/>
          </reference>
        </references>
      </pivotArea>
    </format>
    <format dxfId="3942">
      <pivotArea dataOnly="0" labelOnly="1" fieldPosition="0">
        <references count="1">
          <reference field="4294967294" count="1">
            <x v="24"/>
          </reference>
        </references>
      </pivotArea>
    </format>
    <format dxfId="3943">
      <pivotArea dataOnly="0" labelOnly="1" fieldPosition="0">
        <references count="1">
          <reference field="4294967294" count="1">
            <x v="25"/>
          </reference>
        </references>
      </pivotArea>
    </format>
    <format dxfId="3944">
      <pivotArea dataOnly="0" labelOnly="1" fieldPosition="0">
        <references count="1">
          <reference field="4294967294" count="1">
            <x v="26"/>
          </reference>
        </references>
      </pivotArea>
    </format>
    <format dxfId="3945">
      <pivotArea dataOnly="0" labelOnly="1" fieldPosition="0">
        <references count="1">
          <reference field="4294967294" count="1">
            <x v="27"/>
          </reference>
        </references>
      </pivotArea>
    </format>
    <format dxfId="3946">
      <pivotArea dataOnly="0" labelOnly="1" fieldPosition="0">
        <references count="1">
          <reference field="4294967294" count="1">
            <x v="28"/>
          </reference>
        </references>
      </pivotArea>
    </format>
    <format dxfId="3947">
      <pivotArea dataOnly="0" labelOnly="1" fieldPosition="0">
        <references count="1">
          <reference field="4294967294" count="1">
            <x v="29"/>
          </reference>
        </references>
      </pivotArea>
    </format>
    <format dxfId="3948">
      <pivotArea dataOnly="0" labelOnly="1" fieldPosition="0">
        <references count="1">
          <reference field="4294967294" count="1">
            <x v="30"/>
          </reference>
        </references>
      </pivotArea>
    </format>
    <format dxfId="3949">
      <pivotArea dataOnly="0" labelOnly="1" fieldPosition="0">
        <references count="1">
          <reference field="4294967294" count="1">
            <x v="31"/>
          </reference>
        </references>
      </pivotArea>
    </format>
    <format dxfId="3950">
      <pivotArea dataOnly="0" labelOnly="1" fieldPosition="0">
        <references count="1">
          <reference field="4294967294" count="1">
            <x v="32"/>
          </reference>
        </references>
      </pivotArea>
    </format>
    <format dxfId="3951">
      <pivotArea dataOnly="0" labelOnly="1" fieldPosition="0">
        <references count="1">
          <reference field="4294967294" count="1">
            <x v="33"/>
          </reference>
        </references>
      </pivotArea>
    </format>
    <format dxfId="3952">
      <pivotArea dataOnly="0" labelOnly="1" fieldPosition="0">
        <references count="1">
          <reference field="4294967294" count="1">
            <x v="34"/>
          </reference>
        </references>
      </pivotArea>
    </format>
    <format dxfId="3953">
      <pivotArea dataOnly="0" labelOnly="1" fieldPosition="0">
        <references count="1">
          <reference field="4294967294" count="1">
            <x v="35"/>
          </reference>
        </references>
      </pivotArea>
    </format>
    <format dxfId="3954">
      <pivotArea dataOnly="0" labelOnly="1" fieldPosition="0">
        <references count="1">
          <reference field="4294967294" count="1">
            <x v="36"/>
          </reference>
        </references>
      </pivotArea>
    </format>
    <format dxfId="3955">
      <pivotArea dataOnly="0" labelOnly="1" offset="IV11:IV11" fieldPosition="0">
        <references count="1">
          <reference field="1" count="1">
            <x v="0"/>
          </reference>
        </references>
      </pivotArea>
    </format>
    <format dxfId="3956">
      <pivotArea dataOnly="0" labelOnly="1" fieldPosition="0">
        <references count="2">
          <reference field="3" count="1" defaultSubtotal="1">
            <x v="0"/>
          </reference>
          <reference field="1" count="1" selected="0">
            <x v="0"/>
          </reference>
        </references>
      </pivotArea>
    </format>
    <format dxfId="3957">
      <pivotArea collapsedLevelsAreSubtotals="1" fieldPosition="0">
        <references count="2">
          <reference field="3" count="1" selected="0" defaultSubtotal="1">
            <x v="0"/>
          </reference>
          <reference field="1" count="1" selected="0">
            <x v="0"/>
          </reference>
        </references>
      </pivotArea>
    </format>
    <format dxfId="3958">
      <pivotArea dataOnly="0" labelOnly="1" offset="IV14:IV14" fieldPosition="0">
        <references count="1">
          <reference field="1" count="1">
            <x v="0"/>
          </reference>
        </references>
      </pivotArea>
    </format>
    <format dxfId="3959">
      <pivotArea dataOnly="0" labelOnly="1" fieldPosition="0">
        <references count="2">
          <reference field="3" count="1" defaultSubtotal="1">
            <x v="1"/>
          </reference>
          <reference field="1" count="1" selected="0">
            <x v="0"/>
          </reference>
        </references>
      </pivotArea>
    </format>
    <format dxfId="3960">
      <pivotArea collapsedLevelsAreSubtotals="1" fieldPosition="0">
        <references count="2">
          <reference field="3" count="1" selected="0" defaultSubtotal="1">
            <x v="1"/>
          </reference>
          <reference field="1" count="1" selected="0">
            <x v="0"/>
          </reference>
        </references>
      </pivotArea>
    </format>
    <format dxfId="3961">
      <pivotArea dataOnly="0" labelOnly="1" offset="IV11:IV11" fieldPosition="0">
        <references count="1">
          <reference field="1" count="1">
            <x v="0"/>
          </reference>
        </references>
      </pivotArea>
    </format>
    <format dxfId="3962">
      <pivotArea dataOnly="0" labelOnly="1" fieldPosition="0">
        <references count="2">
          <reference field="3" count="1" defaultSubtotal="1">
            <x v="0"/>
          </reference>
          <reference field="1" count="1" selected="0">
            <x v="0"/>
          </reference>
        </references>
      </pivotArea>
    </format>
    <format dxfId="3963">
      <pivotArea collapsedLevelsAreSubtotals="1" fieldPosition="0">
        <references count="2">
          <reference field="3" count="1" selected="0" defaultSubtotal="1">
            <x v="0"/>
          </reference>
          <reference field="1" count="1" selected="0">
            <x v="0"/>
          </reference>
        </references>
      </pivotArea>
    </format>
    <format dxfId="3964">
      <pivotArea dataOnly="0" labelOnly="1" offset="IV14:IV14" fieldPosition="0">
        <references count="1">
          <reference field="1" count="1">
            <x v="0"/>
          </reference>
        </references>
      </pivotArea>
    </format>
    <format dxfId="3965">
      <pivotArea dataOnly="0" labelOnly="1" fieldPosition="0">
        <references count="2">
          <reference field="3" count="1" defaultSubtotal="1">
            <x v="1"/>
          </reference>
          <reference field="1" count="1" selected="0">
            <x v="0"/>
          </reference>
        </references>
      </pivotArea>
    </format>
    <format dxfId="3966">
      <pivotArea collapsedLevelsAreSubtotals="1" fieldPosition="0">
        <references count="2">
          <reference field="3" count="1" selected="0" defaultSubtotal="1">
            <x v="1"/>
          </reference>
          <reference field="1" count="1" selected="0">
            <x v="0"/>
          </reference>
        </references>
      </pivotArea>
    </format>
    <format dxfId="3967">
      <pivotArea dataOnly="0" labelOnly="1" offset="IV12:IV12" fieldPosition="0">
        <references count="1">
          <reference field="1" count="1">
            <x v="1"/>
          </reference>
        </references>
      </pivotArea>
    </format>
    <format dxfId="3968">
      <pivotArea dataOnly="0" labelOnly="1" fieldPosition="0">
        <references count="2">
          <reference field="3" count="1" defaultSubtotal="1">
            <x v="0"/>
          </reference>
          <reference field="1" count="1" selected="0">
            <x v="1"/>
          </reference>
        </references>
      </pivotArea>
    </format>
    <format dxfId="3969">
      <pivotArea collapsedLevelsAreSubtotals="1" fieldPosition="0">
        <references count="2">
          <reference field="3" count="1" selected="0" defaultSubtotal="1">
            <x v="0"/>
          </reference>
          <reference field="1" count="1" selected="0">
            <x v="1"/>
          </reference>
        </references>
      </pivotArea>
    </format>
    <format dxfId="3970">
      <pivotArea dataOnly="0" labelOnly="1" offset="IV25:IV25" fieldPosition="0">
        <references count="1">
          <reference field="1" count="1">
            <x v="1"/>
          </reference>
        </references>
      </pivotArea>
    </format>
    <format dxfId="3971">
      <pivotArea dataOnly="0" labelOnly="1" fieldPosition="0">
        <references count="2">
          <reference field="3" count="1" defaultSubtotal="1">
            <x v="2"/>
          </reference>
          <reference field="1" count="1" selected="0">
            <x v="1"/>
          </reference>
        </references>
      </pivotArea>
    </format>
    <format dxfId="3972">
      <pivotArea collapsedLevelsAreSubtotals="1" fieldPosition="0">
        <references count="2">
          <reference field="3" count="1" selected="0" defaultSubtotal="1">
            <x v="2"/>
          </reference>
          <reference field="1" count="1" selected="0">
            <x v="1"/>
          </reference>
        </references>
      </pivotArea>
    </format>
    <format dxfId="3973">
      <pivotArea dataOnly="0" labelOnly="1" offset="IV12:IV12" fieldPosition="0">
        <references count="1">
          <reference field="1" count="1">
            <x v="1"/>
          </reference>
        </references>
      </pivotArea>
    </format>
    <format dxfId="3974">
      <pivotArea dataOnly="0" labelOnly="1" fieldPosition="0">
        <references count="2">
          <reference field="3" count="1" defaultSubtotal="1">
            <x v="0"/>
          </reference>
          <reference field="1" count="1" selected="0">
            <x v="1"/>
          </reference>
        </references>
      </pivotArea>
    </format>
    <format dxfId="3975">
      <pivotArea collapsedLevelsAreSubtotals="1" fieldPosition="0">
        <references count="2">
          <reference field="3" count="1" selected="0" defaultSubtotal="1">
            <x v="0"/>
          </reference>
          <reference field="1" count="1" selected="0">
            <x v="1"/>
          </reference>
        </references>
      </pivotArea>
    </format>
    <format dxfId="3976">
      <pivotArea dataOnly="0" labelOnly="1" offset="IV25:IV25" fieldPosition="0">
        <references count="1">
          <reference field="1" count="1">
            <x v="1"/>
          </reference>
        </references>
      </pivotArea>
    </format>
    <format dxfId="3977">
      <pivotArea dataOnly="0" labelOnly="1" fieldPosition="0">
        <references count="2">
          <reference field="3" count="1" defaultSubtotal="1">
            <x v="2"/>
          </reference>
          <reference field="1" count="1" selected="0">
            <x v="1"/>
          </reference>
        </references>
      </pivotArea>
    </format>
    <format dxfId="3978">
      <pivotArea collapsedLevelsAreSubtotals="1" fieldPosition="0">
        <references count="2">
          <reference field="3" count="1" selected="0" defaultSubtotal="1">
            <x v="2"/>
          </reference>
          <reference field="1" count="1" selected="0">
            <x v="1"/>
          </reference>
        </references>
      </pivotArea>
    </format>
    <format dxfId="3979">
      <pivotArea dataOnly="0" labelOnly="1" offset="IV13:IV13" fieldPosition="0">
        <references count="1">
          <reference field="1" count="1">
            <x v="2"/>
          </reference>
        </references>
      </pivotArea>
    </format>
    <format dxfId="3980">
      <pivotArea dataOnly="0" labelOnly="1" fieldPosition="0">
        <references count="2">
          <reference field="3" count="1" defaultSubtotal="1">
            <x v="0"/>
          </reference>
          <reference field="1" count="1" selected="0">
            <x v="2"/>
          </reference>
        </references>
      </pivotArea>
    </format>
    <format dxfId="3981">
      <pivotArea collapsedLevelsAreSubtotals="1" fieldPosition="0">
        <references count="2">
          <reference field="3" count="1" selected="0" defaultSubtotal="1">
            <x v="0"/>
          </reference>
          <reference field="1" count="1" selected="0">
            <x v="2"/>
          </reference>
        </references>
      </pivotArea>
    </format>
    <format dxfId="3982">
      <pivotArea dataOnly="0" labelOnly="1" offset="IV13:IV13" fieldPosition="0">
        <references count="1">
          <reference field="1" count="1">
            <x v="2"/>
          </reference>
        </references>
      </pivotArea>
    </format>
    <format dxfId="3983">
      <pivotArea dataOnly="0" labelOnly="1" fieldPosition="0">
        <references count="2">
          <reference field="3" count="1" defaultSubtotal="1">
            <x v="0"/>
          </reference>
          <reference field="1" count="1" selected="0">
            <x v="2"/>
          </reference>
        </references>
      </pivotArea>
    </format>
    <format dxfId="3984">
      <pivotArea collapsedLevelsAreSubtotals="1" fieldPosition="0">
        <references count="2">
          <reference field="3" count="1" selected="0" defaultSubtotal="1">
            <x v="0"/>
          </reference>
          <reference field="1" count="1" selected="0">
            <x v="2"/>
          </reference>
        </references>
      </pivotArea>
    </format>
    <format dxfId="3985">
      <pivotArea dataOnly="0" labelOnly="1" offset="IV13:IV13" fieldPosition="0">
        <references count="1">
          <reference field="1" count="1">
            <x v="2"/>
          </reference>
        </references>
      </pivotArea>
    </format>
    <format dxfId="3986">
      <pivotArea dataOnly="0" labelOnly="1" fieldPosition="0">
        <references count="2">
          <reference field="3" count="1" defaultSubtotal="1">
            <x v="0"/>
          </reference>
          <reference field="1" count="1" selected="0">
            <x v="2"/>
          </reference>
        </references>
      </pivotArea>
    </format>
    <format dxfId="3987">
      <pivotArea collapsedLevelsAreSubtotals="1" fieldPosition="0">
        <references count="2">
          <reference field="3" count="1" selected="0" defaultSubtotal="1">
            <x v="0"/>
          </reference>
          <reference field="1" count="1" selected="0">
            <x v="2"/>
          </reference>
        </references>
      </pivotArea>
    </format>
    <format dxfId="3988">
      <pivotArea dataOnly="0" labelOnly="1" fieldPosition="0">
        <references count="1">
          <reference field="1" count="1" defaultSubtotal="1">
            <x v="2"/>
          </reference>
        </references>
      </pivotArea>
    </format>
    <format dxfId="3989">
      <pivotArea collapsedLevelsAreSubtotals="1" fieldPosition="0">
        <references count="1">
          <reference field="1" count="1" selected="0" defaultSubtotal="1">
            <x v="2"/>
          </reference>
        </references>
      </pivotArea>
    </format>
    <format dxfId="3990">
      <pivotArea dataOnly="0" labelOnly="1" offset="IV13:IV13" fieldPosition="0">
        <references count="1">
          <reference field="1" count="1">
            <x v="2"/>
          </reference>
        </references>
      </pivotArea>
    </format>
    <format dxfId="3991">
      <pivotArea dataOnly="0" labelOnly="1" fieldPosition="0">
        <references count="2">
          <reference field="3" count="1" defaultSubtotal="1">
            <x v="0"/>
          </reference>
          <reference field="1" count="1" selected="0">
            <x v="2"/>
          </reference>
        </references>
      </pivotArea>
    </format>
    <format dxfId="3992">
      <pivotArea collapsedLevelsAreSubtotals="1" fieldPosition="0">
        <references count="2">
          <reference field="3" count="1" selected="0" defaultSubtotal="1">
            <x v="0"/>
          </reference>
          <reference field="1" count="1" selected="0">
            <x v="2"/>
          </reference>
        </references>
      </pivotArea>
    </format>
    <format dxfId="3993">
      <pivotArea dataOnly="0" labelOnly="1" fieldPosition="0">
        <references count="1">
          <reference field="1" count="1" defaultSubtotal="1">
            <x v="2"/>
          </reference>
        </references>
      </pivotArea>
    </format>
    <format dxfId="3994">
      <pivotArea collapsedLevelsAreSubtotals="1" fieldPosition="0">
        <references count="1">
          <reference field="1" count="1" selected="0" defaultSubtotal="1">
            <x v="2"/>
          </reference>
        </references>
      </pivotArea>
    </format>
    <format dxfId="3995">
      <pivotArea dataOnly="0" labelOnly="1" fieldPosition="0">
        <references count="1">
          <reference field="1" count="1" defaultSubtotal="1">
            <x v="1"/>
          </reference>
        </references>
      </pivotArea>
    </format>
    <format dxfId="3996">
      <pivotArea collapsedLevelsAreSubtotals="1" fieldPosition="0">
        <references count="1">
          <reference field="1" count="1" selected="0" defaultSubtotal="1">
            <x v="1"/>
          </reference>
        </references>
      </pivotArea>
    </format>
    <format dxfId="3997">
      <pivotArea dataOnly="0" labelOnly="1" fieldPosition="0">
        <references count="1">
          <reference field="1" count="1" defaultSubtotal="1">
            <x v="1"/>
          </reference>
        </references>
      </pivotArea>
    </format>
    <format dxfId="3998">
      <pivotArea collapsedLevelsAreSubtotals="1" fieldPosition="0">
        <references count="1">
          <reference field="1" count="1" selected="0" defaultSubtotal="1">
            <x v="1"/>
          </reference>
        </references>
      </pivotArea>
    </format>
    <format dxfId="3999">
      <pivotArea dataOnly="0" labelOnly="1" fieldPosition="0">
        <references count="1">
          <reference field="3" count="1" defaultSubtotal="1">
            <x v="0"/>
          </reference>
        </references>
      </pivotArea>
    </format>
    <format dxfId="4000">
      <pivotArea collapsedLevelsAreSubtotals="1" fieldPosition="0">
        <references count="1">
          <reference field="3" count="1" selected="0" defaultSubtotal="1">
            <x v="0"/>
          </reference>
        </references>
      </pivotArea>
    </format>
    <format dxfId="4001">
      <pivotArea dataOnly="0" labelOnly="1" fieldPosition="0">
        <references count="1">
          <reference field="3" count="1" defaultSubtotal="1">
            <x v="1"/>
          </reference>
        </references>
      </pivotArea>
    </format>
    <format dxfId="4002">
      <pivotArea collapsedLevelsAreSubtotals="1" fieldPosition="0">
        <references count="1">
          <reference field="3" count="1" selected="0" defaultSubtotal="1">
            <x v="1"/>
          </reference>
        </references>
      </pivotArea>
    </format>
    <format dxfId="4003">
      <pivotArea dataOnly="0" labelOnly="1" fieldPosition="0">
        <references count="1">
          <reference field="3" count="1" defaultSubtotal="1">
            <x v="2"/>
          </reference>
        </references>
      </pivotArea>
    </format>
    <format dxfId="4004">
      <pivotArea collapsedLevelsAreSubtotals="1" fieldPosition="0">
        <references count="1">
          <reference field="3" count="1" selected="0" defaultSubtotal="1">
            <x v="2"/>
          </reference>
        </references>
      </pivotArea>
    </format>
    <format dxfId="4005">
      <pivotArea field="3" type="button" dataOnly="0" labelOnly="1" outline="0" fieldPosition="0"/>
    </format>
    <format dxfId="4006">
      <pivotArea dataOnly="0" labelOnly="1" fieldPosition="0">
        <references count="1">
          <reference field="3" count="0" defaultSubtotal="1"/>
        </references>
      </pivotArea>
    </format>
    <format dxfId="4007">
      <pivotArea dataOnly="0" labelOnly="1" grandRow="1" offset="A1:A1" fieldPosition="0"/>
    </format>
    <format dxfId="4008">
      <pivotArea field="3" type="button" dataOnly="0" labelOnly="1" outline="0" fieldPosition="0"/>
    </format>
    <format dxfId="4009">
      <pivotArea dataOnly="0" labelOnly="1" fieldPosition="0">
        <references count="1">
          <reference field="3" count="0" defaultSubtotal="1"/>
        </references>
      </pivotArea>
    </format>
    <format dxfId="4010">
      <pivotArea dataOnly="0" labelOnly="1" grandRow="1" offset="A1:A1" fieldPosition="0"/>
    </format>
    <format dxfId="4011">
      <pivotArea dataOnly="0" labelOnly="1" grandRow="1" fieldPosition="0"/>
    </format>
    <format dxfId="4012">
      <pivotArea grandRow="1" collapsedLevelsAreSubtotals="1" fieldPosition="0"/>
    </format>
    <format dxfId="4013">
      <pivotArea dataOnly="0" labelOnly="1" grandRow="1" fieldPosition="0"/>
    </format>
    <format dxfId="4014">
      <pivotArea grandRow="1" collapsedLevelsAreSubtotals="1" fieldPosition="0"/>
    </format>
    <format dxfId="4015">
      <pivotArea field="0" type="button" dataOnly="0" labelOnly="1" outline="0" fieldPosition="0"/>
    </format>
    <format dxfId="4016">
      <pivotArea field="1" type="button" dataOnly="0" labelOnly="1" outline="0" fieldPosition="0"/>
    </format>
    <format dxfId="4017">
      <pivotArea field="3" type="button" dataOnly="0" labelOnly="1" outline="0" fieldPosition="0"/>
    </format>
    <format dxfId="4018">
      <pivotArea field="4" type="button" dataOnly="0" labelOnly="1" outline="0" fieldPosition="0"/>
    </format>
    <format dxfId="4019">
      <pivotArea field="2" type="button" dataOnly="0" labelOnly="1" outline="0" fieldPosition="0"/>
    </format>
    <format dxfId="4020">
      <pivotArea field="6" type="button" dataOnly="0" labelOnly="1" outline="0" fieldPosition="0"/>
    </format>
    <format dxfId="4021">
      <pivotArea dataOnly="0" labelOnly="1" fieldPosition="0">
        <references count="1">
          <reference field="4294967294" count="1">
            <x v="0"/>
          </reference>
        </references>
      </pivotArea>
    </format>
    <format dxfId="4022">
      <pivotArea dataOnly="0" labelOnly="1" fieldPosition="0">
        <references count="1">
          <reference field="4294967294" count="1">
            <x v="1"/>
          </reference>
        </references>
      </pivotArea>
    </format>
    <format dxfId="4023">
      <pivotArea dataOnly="0" labelOnly="1" fieldPosition="0">
        <references count="1">
          <reference field="4294967294" count="1">
            <x v="2"/>
          </reference>
        </references>
      </pivotArea>
    </format>
    <format dxfId="4024">
      <pivotArea dataOnly="0" labelOnly="1" fieldPosition="0">
        <references count="1">
          <reference field="4294967294" count="1">
            <x v="3"/>
          </reference>
        </references>
      </pivotArea>
    </format>
    <format dxfId="4025">
      <pivotArea dataOnly="0" labelOnly="1" fieldPosition="0">
        <references count="1">
          <reference field="4294967294" count="1">
            <x v="4"/>
          </reference>
        </references>
      </pivotArea>
    </format>
    <format dxfId="4026">
      <pivotArea dataOnly="0" labelOnly="1" fieldPosition="0">
        <references count="1">
          <reference field="4294967294" count="1">
            <x v="5"/>
          </reference>
        </references>
      </pivotArea>
    </format>
    <format dxfId="4027">
      <pivotArea dataOnly="0" labelOnly="1" fieldPosition="0">
        <references count="1">
          <reference field="4294967294" count="1">
            <x v="6"/>
          </reference>
        </references>
      </pivotArea>
    </format>
    <format dxfId="4028">
      <pivotArea dataOnly="0" labelOnly="1" fieldPosition="0">
        <references count="1">
          <reference field="4294967294" count="1">
            <x v="7"/>
          </reference>
        </references>
      </pivotArea>
    </format>
    <format dxfId="4029">
      <pivotArea dataOnly="0" labelOnly="1" fieldPosition="0">
        <references count="1">
          <reference field="4294967294" count="1">
            <x v="8"/>
          </reference>
        </references>
      </pivotArea>
    </format>
    <format dxfId="4030">
      <pivotArea dataOnly="0" labelOnly="1" fieldPosition="0">
        <references count="1">
          <reference field="4294967294" count="1">
            <x v="9"/>
          </reference>
        </references>
      </pivotArea>
    </format>
    <format dxfId="4031">
      <pivotArea dataOnly="0" labelOnly="1" fieldPosition="0">
        <references count="1">
          <reference field="4294967294" count="1">
            <x v="10"/>
          </reference>
        </references>
      </pivotArea>
    </format>
    <format dxfId="4032">
      <pivotArea dataOnly="0" labelOnly="1" fieldPosition="0">
        <references count="1">
          <reference field="4294967294" count="1">
            <x v="11"/>
          </reference>
        </references>
      </pivotArea>
    </format>
    <format dxfId="4033">
      <pivotArea dataOnly="0" labelOnly="1" fieldPosition="0">
        <references count="1">
          <reference field="4294967294" count="1">
            <x v="12"/>
          </reference>
        </references>
      </pivotArea>
    </format>
    <format dxfId="4034">
      <pivotArea dataOnly="0" labelOnly="1" fieldPosition="0">
        <references count="1">
          <reference field="4294967294" count="1">
            <x v="13"/>
          </reference>
        </references>
      </pivotArea>
    </format>
    <format dxfId="4035">
      <pivotArea dataOnly="0" labelOnly="1" fieldPosition="0">
        <references count="1">
          <reference field="4294967294" count="1">
            <x v="14"/>
          </reference>
        </references>
      </pivotArea>
    </format>
    <format dxfId="4036">
      <pivotArea dataOnly="0" labelOnly="1" fieldPosition="0">
        <references count="1">
          <reference field="4294967294" count="1">
            <x v="15"/>
          </reference>
        </references>
      </pivotArea>
    </format>
    <format dxfId="4037">
      <pivotArea dataOnly="0" labelOnly="1" fieldPosition="0">
        <references count="1">
          <reference field="4294967294" count="1">
            <x v="16"/>
          </reference>
        </references>
      </pivotArea>
    </format>
    <format dxfId="4038">
      <pivotArea dataOnly="0" labelOnly="1" fieldPosition="0">
        <references count="1">
          <reference field="4294967294" count="1">
            <x v="17"/>
          </reference>
        </references>
      </pivotArea>
    </format>
    <format dxfId="4039">
      <pivotArea dataOnly="0" labelOnly="1" fieldPosition="0">
        <references count="1">
          <reference field="4294967294" count="1">
            <x v="18"/>
          </reference>
        </references>
      </pivotArea>
    </format>
    <format dxfId="4040">
      <pivotArea dataOnly="0" labelOnly="1" fieldPosition="0">
        <references count="1">
          <reference field="4294967294" count="1">
            <x v="19"/>
          </reference>
        </references>
      </pivotArea>
    </format>
    <format dxfId="4041">
      <pivotArea dataOnly="0" labelOnly="1" fieldPosition="0">
        <references count="1">
          <reference field="4294967294" count="1">
            <x v="20"/>
          </reference>
        </references>
      </pivotArea>
    </format>
    <format dxfId="4042">
      <pivotArea dataOnly="0" labelOnly="1" fieldPosition="0">
        <references count="1">
          <reference field="4294967294" count="1">
            <x v="21"/>
          </reference>
        </references>
      </pivotArea>
    </format>
    <format dxfId="4043">
      <pivotArea dataOnly="0" labelOnly="1" fieldPosition="0">
        <references count="1">
          <reference field="4294967294" count="1">
            <x v="22"/>
          </reference>
        </references>
      </pivotArea>
    </format>
    <format dxfId="4044">
      <pivotArea dataOnly="0" labelOnly="1" fieldPosition="0">
        <references count="1">
          <reference field="4294967294" count="1">
            <x v="23"/>
          </reference>
        </references>
      </pivotArea>
    </format>
    <format dxfId="4045">
      <pivotArea dataOnly="0" labelOnly="1" fieldPosition="0">
        <references count="1">
          <reference field="4294967294" count="1">
            <x v="24"/>
          </reference>
        </references>
      </pivotArea>
    </format>
    <format dxfId="4046">
      <pivotArea dataOnly="0" labelOnly="1" fieldPosition="0">
        <references count="1">
          <reference field="4294967294" count="1">
            <x v="25"/>
          </reference>
        </references>
      </pivotArea>
    </format>
    <format dxfId="4047">
      <pivotArea dataOnly="0" labelOnly="1" fieldPosition="0">
        <references count="1">
          <reference field="4294967294" count="1">
            <x v="26"/>
          </reference>
        </references>
      </pivotArea>
    </format>
    <format dxfId="4048">
      <pivotArea dataOnly="0" labelOnly="1" fieldPosition="0">
        <references count="1">
          <reference field="4294967294" count="1">
            <x v="27"/>
          </reference>
        </references>
      </pivotArea>
    </format>
    <format dxfId="4049">
      <pivotArea dataOnly="0" labelOnly="1" fieldPosition="0">
        <references count="1">
          <reference field="4294967294" count="1">
            <x v="28"/>
          </reference>
        </references>
      </pivotArea>
    </format>
    <format dxfId="4050">
      <pivotArea dataOnly="0" labelOnly="1" fieldPosition="0">
        <references count="1">
          <reference field="4294967294" count="1">
            <x v="29"/>
          </reference>
        </references>
      </pivotArea>
    </format>
    <format dxfId="4051">
      <pivotArea dataOnly="0" labelOnly="1" fieldPosition="0">
        <references count="1">
          <reference field="4294967294" count="1">
            <x v="30"/>
          </reference>
        </references>
      </pivotArea>
    </format>
    <format dxfId="4052">
      <pivotArea dataOnly="0" labelOnly="1" fieldPosition="0">
        <references count="1">
          <reference field="4294967294" count="1">
            <x v="31"/>
          </reference>
        </references>
      </pivotArea>
    </format>
    <format dxfId="4053">
      <pivotArea dataOnly="0" labelOnly="1" fieldPosition="0">
        <references count="1">
          <reference field="4294967294" count="1">
            <x v="32"/>
          </reference>
        </references>
      </pivotArea>
    </format>
    <format dxfId="4054">
      <pivotArea dataOnly="0" labelOnly="1" fieldPosition="0">
        <references count="1">
          <reference field="4294967294" count="1">
            <x v="33"/>
          </reference>
        </references>
      </pivotArea>
    </format>
    <format dxfId="4055">
      <pivotArea dataOnly="0" labelOnly="1" fieldPosition="0">
        <references count="1">
          <reference field="4294967294" count="1">
            <x v="34"/>
          </reference>
        </references>
      </pivotArea>
    </format>
    <format dxfId="4056">
      <pivotArea dataOnly="0" labelOnly="1" fieldPosition="0">
        <references count="1">
          <reference field="4294967294" count="1">
            <x v="35"/>
          </reference>
        </references>
      </pivotArea>
    </format>
    <format dxfId="4057">
      <pivotArea dataOnly="0" labelOnly="1" fieldPosition="0">
        <references count="1">
          <reference field="4294967294" count="1">
            <x v="36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457"/>
  <sheetViews>
    <sheetView showWhiteSpace="0" workbookViewId="0">
      <pane ySplit="2" topLeftCell="A6437" activePane="bottomLeft" state="frozen"/>
      <selection/>
      <selection pane="bottomLeft" activeCell="H6455" sqref="H6455"/>
    </sheetView>
  </sheetViews>
  <sheetFormatPr defaultColWidth="10.6333333333333" defaultRowHeight="20.1" customHeight="1"/>
  <cols>
    <col min="1" max="1" width="16.475" style="564" customWidth="1"/>
    <col min="2" max="2" width="27.5833333333333" style="565" customWidth="1"/>
    <col min="3" max="3" width="10.6333333333333" style="565" customWidth="1"/>
    <col min="4" max="4" width="10.6333333333333" style="556" customWidth="1"/>
    <col min="5" max="5" width="8.26666666666667" style="556" customWidth="1"/>
    <col min="6" max="6" width="10.6333333333333" style="556" customWidth="1"/>
    <col min="7" max="10" width="10.6333333333333" style="566" customWidth="1"/>
    <col min="11" max="11" width="13.1916666666667" style="566" customWidth="1"/>
    <col min="12" max="12" width="10.6333333333333" style="567" customWidth="1"/>
    <col min="13" max="13" width="13.1666666666667" style="568" customWidth="1"/>
    <col min="14" max="16" width="10.6333333333333" style="566" customWidth="1"/>
    <col min="17" max="17" width="12.55" style="566" customWidth="1"/>
    <col min="18" max="18" width="13.2" style="566" customWidth="1"/>
    <col min="19" max="19" width="23.775" style="566" customWidth="1"/>
    <col min="20" max="20" width="10.6333333333333" style="566" customWidth="1"/>
    <col min="21" max="21" width="13.55" style="566" customWidth="1"/>
    <col min="22" max="22" width="11.775" style="566" customWidth="1"/>
    <col min="23" max="24" width="10.6333333333333" style="556" customWidth="1"/>
    <col min="25" max="25" width="13.1083333333333" style="556" customWidth="1"/>
    <col min="26" max="26" width="19.475" style="569" customWidth="1"/>
    <col min="27" max="27" width="13" style="556" customWidth="1"/>
    <col min="28" max="28" width="11.3333333333333" style="556" customWidth="1"/>
    <col min="29" max="16384" width="10.6333333333333" style="556"/>
  </cols>
  <sheetData>
    <row r="1" s="555" customFormat="1" ht="37.75" customHeight="1" spans="1:29">
      <c r="A1" s="570" t="s">
        <v>0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</row>
    <row r="2" s="555" customFormat="1" ht="60" customHeight="1" spans="1:30">
      <c r="A2" s="572" t="s">
        <v>1</v>
      </c>
      <c r="B2" s="573" t="s">
        <v>2</v>
      </c>
      <c r="C2" s="573" t="s">
        <v>3</v>
      </c>
      <c r="D2" s="573" t="s">
        <v>4</v>
      </c>
      <c r="E2" s="573" t="s">
        <v>5</v>
      </c>
      <c r="F2" s="573" t="s">
        <v>6</v>
      </c>
      <c r="G2" s="573" t="s">
        <v>7</v>
      </c>
      <c r="H2" s="573" t="s">
        <v>8</v>
      </c>
      <c r="I2" s="573" t="s">
        <v>9</v>
      </c>
      <c r="J2" s="573" t="s">
        <v>10</v>
      </c>
      <c r="K2" s="573" t="s">
        <v>11</v>
      </c>
      <c r="L2" s="573" t="s">
        <v>12</v>
      </c>
      <c r="M2" s="573" t="s">
        <v>13</v>
      </c>
      <c r="N2" s="573" t="s">
        <v>14</v>
      </c>
      <c r="O2" s="573" t="s">
        <v>15</v>
      </c>
      <c r="P2" s="573" t="s">
        <v>16</v>
      </c>
      <c r="Q2" s="573" t="s">
        <v>17</v>
      </c>
      <c r="R2" s="573" t="s">
        <v>18</v>
      </c>
      <c r="S2" s="573" t="s">
        <v>19</v>
      </c>
      <c r="T2" s="573" t="s">
        <v>20</v>
      </c>
      <c r="U2" s="573" t="s">
        <v>21</v>
      </c>
      <c r="V2" s="573" t="s">
        <v>22</v>
      </c>
      <c r="W2" s="573" t="s">
        <v>23</v>
      </c>
      <c r="X2" s="573" t="s">
        <v>24</v>
      </c>
      <c r="Y2" s="573" t="s">
        <v>25</v>
      </c>
      <c r="Z2" s="573" t="s">
        <v>26</v>
      </c>
      <c r="AA2" s="573" t="s">
        <v>27</v>
      </c>
      <c r="AB2" s="573" t="s">
        <v>28</v>
      </c>
      <c r="AC2" s="583" t="s">
        <v>29</v>
      </c>
      <c r="AD2" s="583" t="s">
        <v>30</v>
      </c>
    </row>
    <row r="3" s="555" customFormat="1" ht="19" customHeight="1" spans="1:30">
      <c r="A3" s="574">
        <v>45292</v>
      </c>
      <c r="B3" s="575" t="s">
        <v>31</v>
      </c>
      <c r="C3" s="575" t="s">
        <v>32</v>
      </c>
      <c r="D3" s="576">
        <v>100</v>
      </c>
      <c r="E3" s="575" t="s">
        <v>33</v>
      </c>
      <c r="F3" s="576">
        <v>3.33</v>
      </c>
      <c r="G3" s="576">
        <v>1.14</v>
      </c>
      <c r="H3" s="576">
        <v>30.4009</v>
      </c>
      <c r="I3" s="576">
        <v>30.0999</v>
      </c>
      <c r="J3" s="576">
        <v>30.0125</v>
      </c>
      <c r="K3" s="576">
        <v>0</v>
      </c>
      <c r="L3" s="580">
        <v>0</v>
      </c>
      <c r="M3" s="576">
        <v>30.0125</v>
      </c>
      <c r="N3" s="575"/>
      <c r="O3" s="575"/>
      <c r="P3" s="575"/>
      <c r="Q3" s="575"/>
      <c r="R3" s="576">
        <v>30.0125</v>
      </c>
      <c r="S3" s="575"/>
      <c r="T3" s="576">
        <v>0</v>
      </c>
      <c r="U3" s="576">
        <v>0</v>
      </c>
      <c r="V3" s="576">
        <v>0</v>
      </c>
      <c r="W3" s="576">
        <v>0</v>
      </c>
      <c r="X3" s="575">
        <v>0</v>
      </c>
      <c r="Y3" s="576">
        <v>0</v>
      </c>
      <c r="Z3" s="576">
        <v>0</v>
      </c>
      <c r="AA3" s="576">
        <v>0</v>
      </c>
      <c r="AB3" s="580">
        <v>1</v>
      </c>
      <c r="AC3" s="575">
        <f t="shared" ref="AC3:AC45" si="0">U3+W3</f>
        <v>0</v>
      </c>
      <c r="AD3" s="555">
        <f t="shared" ref="AD3:AD45" si="1">T3+V3</f>
        <v>0</v>
      </c>
    </row>
    <row r="4" s="555" customFormat="1" ht="19" customHeight="1" spans="1:30">
      <c r="A4" s="574">
        <v>45292</v>
      </c>
      <c r="B4" s="575" t="s">
        <v>34</v>
      </c>
      <c r="C4" s="575" t="s">
        <v>32</v>
      </c>
      <c r="D4" s="576">
        <v>10</v>
      </c>
      <c r="E4" s="575" t="s">
        <v>35</v>
      </c>
      <c r="F4" s="576">
        <v>4.31</v>
      </c>
      <c r="G4" s="576">
        <v>0.39</v>
      </c>
      <c r="H4" s="576">
        <v>4.347</v>
      </c>
      <c r="I4" s="576">
        <v>4.028</v>
      </c>
      <c r="J4" s="576">
        <v>3.96</v>
      </c>
      <c r="K4" s="576">
        <v>0.319</v>
      </c>
      <c r="L4" s="580">
        <v>0.0734</v>
      </c>
      <c r="M4" s="576">
        <v>3.96</v>
      </c>
      <c r="N4" s="575"/>
      <c r="O4" s="575"/>
      <c r="P4" s="575"/>
      <c r="Q4" s="575"/>
      <c r="R4" s="576">
        <v>3.96</v>
      </c>
      <c r="S4" s="575"/>
      <c r="T4" s="576">
        <v>0</v>
      </c>
      <c r="U4" s="576">
        <v>0</v>
      </c>
      <c r="V4" s="576">
        <v>0</v>
      </c>
      <c r="W4" s="576">
        <v>0</v>
      </c>
      <c r="X4" s="575">
        <v>0</v>
      </c>
      <c r="Y4" s="576">
        <v>0</v>
      </c>
      <c r="Z4" s="576">
        <v>0</v>
      </c>
      <c r="AA4" s="576">
        <v>0</v>
      </c>
      <c r="AB4" s="580">
        <v>1</v>
      </c>
      <c r="AC4" s="575">
        <f t="shared" si="0"/>
        <v>0</v>
      </c>
      <c r="AD4" s="555">
        <f t="shared" si="1"/>
        <v>0</v>
      </c>
    </row>
    <row r="5" s="555" customFormat="1" ht="19" customHeight="1" spans="1:30">
      <c r="A5" s="574">
        <v>45292</v>
      </c>
      <c r="B5" s="575" t="s">
        <v>36</v>
      </c>
      <c r="C5" s="575" t="s">
        <v>32</v>
      </c>
      <c r="D5" s="576">
        <v>80</v>
      </c>
      <c r="E5" s="575" t="s">
        <v>35</v>
      </c>
      <c r="F5" s="576">
        <v>3</v>
      </c>
      <c r="G5" s="576">
        <v>0.71</v>
      </c>
      <c r="H5" s="576">
        <v>21.52</v>
      </c>
      <c r="I5" s="576">
        <v>20.58</v>
      </c>
      <c r="J5" s="576">
        <v>20.35</v>
      </c>
      <c r="K5" s="576">
        <v>0</v>
      </c>
      <c r="L5" s="580">
        <v>0</v>
      </c>
      <c r="M5" s="576">
        <v>20.35</v>
      </c>
      <c r="N5" s="575"/>
      <c r="O5" s="575"/>
      <c r="P5" s="575"/>
      <c r="Q5" s="575"/>
      <c r="R5" s="576">
        <v>20.35</v>
      </c>
      <c r="S5" s="575"/>
      <c r="T5" s="576">
        <v>0</v>
      </c>
      <c r="U5" s="576">
        <v>0</v>
      </c>
      <c r="V5" s="576">
        <v>0</v>
      </c>
      <c r="W5" s="576">
        <v>0</v>
      </c>
      <c r="X5" s="575">
        <v>0</v>
      </c>
      <c r="Y5" s="576">
        <v>0</v>
      </c>
      <c r="Z5" s="576">
        <v>0</v>
      </c>
      <c r="AA5" s="576">
        <v>0</v>
      </c>
      <c r="AB5" s="580">
        <v>1</v>
      </c>
      <c r="AC5" s="575">
        <f t="shared" si="0"/>
        <v>0</v>
      </c>
      <c r="AD5" s="555">
        <f t="shared" si="1"/>
        <v>0</v>
      </c>
    </row>
    <row r="6" s="555" customFormat="1" ht="19" customHeight="1" spans="1:30">
      <c r="A6" s="574">
        <v>45292</v>
      </c>
      <c r="B6" s="575" t="s">
        <v>37</v>
      </c>
      <c r="C6" s="575" t="s">
        <v>32</v>
      </c>
      <c r="D6" s="576">
        <v>100</v>
      </c>
      <c r="E6" s="575" t="s">
        <v>35</v>
      </c>
      <c r="F6" s="576">
        <v>3.62</v>
      </c>
      <c r="G6" s="576">
        <v>0</v>
      </c>
      <c r="H6" s="576">
        <v>30.0269</v>
      </c>
      <c r="I6" s="576">
        <v>28.0798</v>
      </c>
      <c r="J6" s="576">
        <v>27.058</v>
      </c>
      <c r="K6" s="576">
        <v>1.8528</v>
      </c>
      <c r="L6" s="580">
        <v>0.0619</v>
      </c>
      <c r="M6" s="576">
        <v>27.058</v>
      </c>
      <c r="N6" s="575"/>
      <c r="O6" s="575"/>
      <c r="P6" s="575"/>
      <c r="Q6" s="575"/>
      <c r="R6" s="576">
        <v>27.058</v>
      </c>
      <c r="S6" s="575"/>
      <c r="T6" s="576">
        <v>0.0656</v>
      </c>
      <c r="U6" s="576">
        <v>0</v>
      </c>
      <c r="V6" s="576">
        <v>0</v>
      </c>
      <c r="W6" s="576">
        <v>0</v>
      </c>
      <c r="X6" s="575">
        <v>0</v>
      </c>
      <c r="Y6" s="576">
        <v>0.0287</v>
      </c>
      <c r="Z6" s="576">
        <v>0</v>
      </c>
      <c r="AA6" s="576">
        <v>0</v>
      </c>
      <c r="AB6" s="580">
        <v>0.9978</v>
      </c>
      <c r="AC6" s="575">
        <f t="shared" si="0"/>
        <v>0</v>
      </c>
      <c r="AD6" s="555">
        <f t="shared" si="1"/>
        <v>0.0656</v>
      </c>
    </row>
    <row r="7" s="555" customFormat="1" ht="19" customHeight="1" spans="1:30">
      <c r="A7" s="574">
        <v>45292</v>
      </c>
      <c r="B7" s="575" t="s">
        <v>38</v>
      </c>
      <c r="C7" s="575" t="s">
        <v>32</v>
      </c>
      <c r="D7" s="576">
        <v>5.48</v>
      </c>
      <c r="E7" s="575" t="s">
        <v>39</v>
      </c>
      <c r="F7" s="576">
        <v>2.12</v>
      </c>
      <c r="G7" s="576">
        <v>0</v>
      </c>
      <c r="H7" s="576">
        <v>1.0221</v>
      </c>
      <c r="I7" s="576">
        <v>1.0221</v>
      </c>
      <c r="J7" s="576">
        <v>0.532</v>
      </c>
      <c r="K7" s="576">
        <v>0</v>
      </c>
      <c r="L7" s="580">
        <v>0</v>
      </c>
      <c r="M7" s="576">
        <v>0.532</v>
      </c>
      <c r="N7" s="575"/>
      <c r="O7" s="575"/>
      <c r="P7" s="575"/>
      <c r="Q7" s="575"/>
      <c r="R7" s="576">
        <v>0.532</v>
      </c>
      <c r="S7" s="575"/>
      <c r="T7" s="576">
        <v>0</v>
      </c>
      <c r="U7" s="576">
        <v>0</v>
      </c>
      <c r="V7" s="576">
        <v>0</v>
      </c>
      <c r="W7" s="576">
        <v>0</v>
      </c>
      <c r="X7" s="575">
        <v>0</v>
      </c>
      <c r="Y7" s="576">
        <v>0</v>
      </c>
      <c r="Z7" s="576">
        <v>0</v>
      </c>
      <c r="AA7" s="576">
        <v>0</v>
      </c>
      <c r="AB7" s="580">
        <v>1</v>
      </c>
      <c r="AC7" s="575">
        <f t="shared" si="0"/>
        <v>0</v>
      </c>
      <c r="AD7" s="555">
        <f t="shared" si="1"/>
        <v>0</v>
      </c>
    </row>
    <row r="8" s="555" customFormat="1" ht="19" customHeight="1" spans="1:30">
      <c r="A8" s="574">
        <v>45292</v>
      </c>
      <c r="B8" s="575" t="s">
        <v>40</v>
      </c>
      <c r="C8" s="575" t="s">
        <v>32</v>
      </c>
      <c r="D8" s="576">
        <v>30</v>
      </c>
      <c r="E8" s="575" t="s">
        <v>33</v>
      </c>
      <c r="F8" s="576">
        <v>2.87</v>
      </c>
      <c r="G8" s="576">
        <v>0</v>
      </c>
      <c r="H8" s="576">
        <v>1.7407</v>
      </c>
      <c r="I8" s="576">
        <v>1.7407</v>
      </c>
      <c r="J8" s="576">
        <v>1.6368</v>
      </c>
      <c r="K8" s="576">
        <v>0</v>
      </c>
      <c r="L8" s="580">
        <v>0</v>
      </c>
      <c r="M8" s="576">
        <v>1.6368</v>
      </c>
      <c r="N8" s="575"/>
      <c r="O8" s="575"/>
      <c r="P8" s="575"/>
      <c r="Q8" s="575"/>
      <c r="R8" s="576">
        <v>1.6368</v>
      </c>
      <c r="S8" s="575"/>
      <c r="T8" s="576">
        <v>0</v>
      </c>
      <c r="U8" s="576">
        <v>0</v>
      </c>
      <c r="V8" s="576">
        <v>0</v>
      </c>
      <c r="W8" s="576">
        <v>0</v>
      </c>
      <c r="X8" s="575">
        <v>0</v>
      </c>
      <c r="Y8" s="576">
        <v>0</v>
      </c>
      <c r="Z8" s="576">
        <v>0</v>
      </c>
      <c r="AA8" s="576">
        <v>0</v>
      </c>
      <c r="AB8" s="580">
        <v>1</v>
      </c>
      <c r="AC8" s="575">
        <f t="shared" si="0"/>
        <v>0</v>
      </c>
      <c r="AD8" s="555">
        <f t="shared" si="1"/>
        <v>0</v>
      </c>
    </row>
    <row r="9" s="555" customFormat="1" ht="19" customHeight="1" spans="1:30">
      <c r="A9" s="574">
        <v>45292</v>
      </c>
      <c r="B9" s="575" t="s">
        <v>41</v>
      </c>
      <c r="C9" s="575" t="s">
        <v>32</v>
      </c>
      <c r="D9" s="576">
        <v>20</v>
      </c>
      <c r="E9" s="575" t="s">
        <v>33</v>
      </c>
      <c r="F9" s="576">
        <v>5.18</v>
      </c>
      <c r="G9" s="576">
        <v>1.7</v>
      </c>
      <c r="H9" s="576">
        <v>11.6607</v>
      </c>
      <c r="I9" s="576">
        <v>10.99</v>
      </c>
      <c r="J9" s="576">
        <v>10.9732</v>
      </c>
      <c r="K9" s="576">
        <v>0</v>
      </c>
      <c r="L9" s="580">
        <v>0</v>
      </c>
      <c r="M9" s="576">
        <v>10.9732</v>
      </c>
      <c r="N9" s="575"/>
      <c r="O9" s="575"/>
      <c r="P9" s="575"/>
      <c r="Q9" s="575"/>
      <c r="R9" s="576">
        <v>10.9732</v>
      </c>
      <c r="S9" s="575"/>
      <c r="T9" s="576">
        <v>0</v>
      </c>
      <c r="U9" s="576">
        <v>0</v>
      </c>
      <c r="V9" s="576">
        <v>0</v>
      </c>
      <c r="W9" s="576">
        <v>0</v>
      </c>
      <c r="X9" s="575">
        <v>0</v>
      </c>
      <c r="Y9" s="576">
        <v>0</v>
      </c>
      <c r="Z9" s="576">
        <v>0</v>
      </c>
      <c r="AA9" s="576">
        <v>0</v>
      </c>
      <c r="AB9" s="580">
        <v>1</v>
      </c>
      <c r="AC9" s="575">
        <f t="shared" si="0"/>
        <v>0</v>
      </c>
      <c r="AD9" s="555">
        <f t="shared" si="1"/>
        <v>0</v>
      </c>
    </row>
    <row r="10" s="555" customFormat="1" ht="19" customHeight="1" spans="1:30">
      <c r="A10" s="574">
        <v>45292</v>
      </c>
      <c r="B10" s="575" t="s">
        <v>42</v>
      </c>
      <c r="C10" s="575" t="s">
        <v>32</v>
      </c>
      <c r="D10" s="576">
        <v>30</v>
      </c>
      <c r="E10" s="575" t="s">
        <v>33</v>
      </c>
      <c r="F10" s="576">
        <v>3.51</v>
      </c>
      <c r="G10" s="576">
        <v>0.8</v>
      </c>
      <c r="H10" s="576">
        <v>8.7329</v>
      </c>
      <c r="I10" s="576">
        <v>8.6122</v>
      </c>
      <c r="J10" s="576">
        <v>8.4053</v>
      </c>
      <c r="K10" s="576">
        <v>0</v>
      </c>
      <c r="L10" s="580">
        <v>0</v>
      </c>
      <c r="M10" s="576">
        <v>8.4053</v>
      </c>
      <c r="N10" s="575"/>
      <c r="O10" s="575"/>
      <c r="P10" s="575"/>
      <c r="Q10" s="575"/>
      <c r="R10" s="576">
        <v>8.4053</v>
      </c>
      <c r="S10" s="575"/>
      <c r="T10" s="576">
        <v>4.8662</v>
      </c>
      <c r="U10" s="576">
        <v>0</v>
      </c>
      <c r="V10" s="576">
        <v>0</v>
      </c>
      <c r="W10" s="576">
        <v>0</v>
      </c>
      <c r="X10" s="575">
        <v>0</v>
      </c>
      <c r="Y10" s="576">
        <v>0</v>
      </c>
      <c r="Z10" s="576">
        <v>0</v>
      </c>
      <c r="AA10" s="576">
        <v>0</v>
      </c>
      <c r="AB10" s="580">
        <v>1</v>
      </c>
      <c r="AC10" s="575">
        <f t="shared" si="0"/>
        <v>0</v>
      </c>
      <c r="AD10" s="555">
        <f t="shared" si="1"/>
        <v>4.8662</v>
      </c>
    </row>
    <row r="11" s="555" customFormat="1" ht="19" customHeight="1" spans="1:30">
      <c r="A11" s="574">
        <v>45292</v>
      </c>
      <c r="B11" s="575" t="s">
        <v>43</v>
      </c>
      <c r="C11" s="575" t="s">
        <v>32</v>
      </c>
      <c r="D11" s="576">
        <v>300</v>
      </c>
      <c r="E11" s="575" t="s">
        <v>44</v>
      </c>
      <c r="F11" s="576">
        <v>3.17</v>
      </c>
      <c r="G11" s="576">
        <v>0</v>
      </c>
      <c r="H11" s="576">
        <v>129.024</v>
      </c>
      <c r="I11" s="576">
        <v>122.2894</v>
      </c>
      <c r="J11" s="576">
        <v>107.25</v>
      </c>
      <c r="K11" s="576">
        <v>6.7347</v>
      </c>
      <c r="L11" s="580">
        <v>0.0522</v>
      </c>
      <c r="M11" s="576">
        <v>107.25</v>
      </c>
      <c r="N11" s="575"/>
      <c r="O11" s="575"/>
      <c r="P11" s="575"/>
      <c r="Q11" s="575"/>
      <c r="R11" s="576">
        <v>107.25</v>
      </c>
      <c r="S11" s="575"/>
      <c r="T11" s="576">
        <v>0</v>
      </c>
      <c r="U11" s="576">
        <v>0</v>
      </c>
      <c r="V11" s="576">
        <v>0</v>
      </c>
      <c r="W11" s="576">
        <v>0</v>
      </c>
      <c r="X11" s="575">
        <v>0</v>
      </c>
      <c r="Y11" s="576">
        <v>0</v>
      </c>
      <c r="Z11" s="576">
        <v>0</v>
      </c>
      <c r="AA11" s="576">
        <v>0</v>
      </c>
      <c r="AB11" s="580">
        <v>1</v>
      </c>
      <c r="AC11" s="575">
        <f t="shared" si="0"/>
        <v>0</v>
      </c>
      <c r="AD11" s="555">
        <f t="shared" si="1"/>
        <v>0</v>
      </c>
    </row>
    <row r="12" s="555" customFormat="1" ht="19" customHeight="1" spans="1:30">
      <c r="A12" s="574">
        <v>45292</v>
      </c>
      <c r="B12" s="575" t="s">
        <v>45</v>
      </c>
      <c r="C12" s="575" t="s">
        <v>32</v>
      </c>
      <c r="D12" s="576">
        <v>50</v>
      </c>
      <c r="E12" s="575" t="s">
        <v>35</v>
      </c>
      <c r="F12" s="576">
        <v>2.21</v>
      </c>
      <c r="G12" s="576">
        <v>1.22</v>
      </c>
      <c r="H12" s="576">
        <v>9.45</v>
      </c>
      <c r="I12" s="576">
        <v>9.324</v>
      </c>
      <c r="J12" s="576">
        <v>9.24</v>
      </c>
      <c r="K12" s="576">
        <v>0</v>
      </c>
      <c r="L12" s="580">
        <v>0</v>
      </c>
      <c r="M12" s="576">
        <v>9.24</v>
      </c>
      <c r="N12" s="575"/>
      <c r="O12" s="575"/>
      <c r="P12" s="575"/>
      <c r="Q12" s="575"/>
      <c r="R12" s="576">
        <v>9.24</v>
      </c>
      <c r="S12" s="575"/>
      <c r="T12" s="576">
        <v>0.0223</v>
      </c>
      <c r="U12" s="576">
        <v>0</v>
      </c>
      <c r="V12" s="576">
        <v>0</v>
      </c>
      <c r="W12" s="576">
        <v>0</v>
      </c>
      <c r="X12" s="575">
        <v>0</v>
      </c>
      <c r="Y12" s="576">
        <v>0</v>
      </c>
      <c r="Z12" s="576">
        <v>0</v>
      </c>
      <c r="AA12" s="576">
        <v>0</v>
      </c>
      <c r="AB12" s="580">
        <v>0.9977</v>
      </c>
      <c r="AC12" s="575">
        <f t="shared" si="0"/>
        <v>0</v>
      </c>
      <c r="AD12" s="555">
        <f t="shared" si="1"/>
        <v>0.0223</v>
      </c>
    </row>
    <row r="13" s="555" customFormat="1" ht="19" customHeight="1" spans="1:30">
      <c r="A13" s="574">
        <v>45292</v>
      </c>
      <c r="B13" s="575" t="s">
        <v>46</v>
      </c>
      <c r="C13" s="575" t="s">
        <v>32</v>
      </c>
      <c r="D13" s="576">
        <v>30</v>
      </c>
      <c r="E13" s="575" t="s">
        <v>35</v>
      </c>
      <c r="F13" s="576">
        <v>5.24</v>
      </c>
      <c r="G13" s="576">
        <v>0.61</v>
      </c>
      <c r="H13" s="576">
        <v>13.0519</v>
      </c>
      <c r="I13" s="576">
        <v>12.796</v>
      </c>
      <c r="J13" s="576">
        <v>12.768</v>
      </c>
      <c r="K13" s="576">
        <v>0</v>
      </c>
      <c r="L13" s="580">
        <v>0</v>
      </c>
      <c r="M13" s="576">
        <v>12.768</v>
      </c>
      <c r="N13" s="575"/>
      <c r="O13" s="575"/>
      <c r="P13" s="575"/>
      <c r="Q13" s="575"/>
      <c r="R13" s="576">
        <v>12.768</v>
      </c>
      <c r="S13" s="575"/>
      <c r="T13" s="576">
        <v>0</v>
      </c>
      <c r="U13" s="576">
        <v>0</v>
      </c>
      <c r="V13" s="576">
        <v>0</v>
      </c>
      <c r="W13" s="576">
        <v>0</v>
      </c>
      <c r="X13" s="575">
        <v>0</v>
      </c>
      <c r="Y13" s="576">
        <v>0</v>
      </c>
      <c r="Z13" s="576">
        <v>0</v>
      </c>
      <c r="AA13" s="576">
        <v>0</v>
      </c>
      <c r="AB13" s="580">
        <v>1</v>
      </c>
      <c r="AC13" s="575">
        <f t="shared" si="0"/>
        <v>0</v>
      </c>
      <c r="AD13" s="555">
        <f t="shared" si="1"/>
        <v>0</v>
      </c>
    </row>
    <row r="14" s="555" customFormat="1" ht="19" customHeight="1" spans="1:30">
      <c r="A14" s="574">
        <v>45292</v>
      </c>
      <c r="B14" s="575" t="s">
        <v>47</v>
      </c>
      <c r="C14" s="575" t="s">
        <v>32</v>
      </c>
      <c r="D14" s="576">
        <v>130</v>
      </c>
      <c r="E14" s="575" t="s">
        <v>48</v>
      </c>
      <c r="F14" s="576">
        <v>5.04</v>
      </c>
      <c r="G14" s="576">
        <v>0.83</v>
      </c>
      <c r="H14" s="576">
        <v>69.481</v>
      </c>
      <c r="I14" s="576">
        <v>54.1392</v>
      </c>
      <c r="J14" s="576">
        <v>53.5241</v>
      </c>
      <c r="K14" s="576">
        <v>15.34</v>
      </c>
      <c r="L14" s="580">
        <v>0.2208</v>
      </c>
      <c r="M14" s="576">
        <v>53.5241</v>
      </c>
      <c r="N14" s="575"/>
      <c r="O14" s="575"/>
      <c r="P14" s="575"/>
      <c r="Q14" s="575"/>
      <c r="R14" s="576">
        <v>53.5241</v>
      </c>
      <c r="S14" s="575"/>
      <c r="T14" s="576">
        <v>0</v>
      </c>
      <c r="U14" s="576">
        <v>0</v>
      </c>
      <c r="V14" s="576">
        <v>0</v>
      </c>
      <c r="W14" s="576">
        <v>0</v>
      </c>
      <c r="X14" s="575">
        <v>0</v>
      </c>
      <c r="Y14" s="576">
        <v>0</v>
      </c>
      <c r="Z14" s="576">
        <v>0</v>
      </c>
      <c r="AA14" s="576">
        <v>0</v>
      </c>
      <c r="AB14" s="580">
        <v>1</v>
      </c>
      <c r="AC14" s="575">
        <f t="shared" si="0"/>
        <v>0</v>
      </c>
      <c r="AD14" s="555">
        <f t="shared" si="1"/>
        <v>0</v>
      </c>
    </row>
    <row r="15" s="555" customFormat="1" ht="19" customHeight="1" spans="1:30">
      <c r="A15" s="574">
        <v>45292</v>
      </c>
      <c r="B15" s="575" t="s">
        <v>49</v>
      </c>
      <c r="C15" s="575" t="s">
        <v>32</v>
      </c>
      <c r="D15" s="576">
        <v>100</v>
      </c>
      <c r="E15" s="575" t="s">
        <v>35</v>
      </c>
      <c r="F15" s="576">
        <v>5.73</v>
      </c>
      <c r="G15" s="576">
        <v>0.4</v>
      </c>
      <c r="H15" s="576">
        <v>52.3504</v>
      </c>
      <c r="I15" s="576">
        <v>46.5764</v>
      </c>
      <c r="J15" s="576">
        <v>44.9694</v>
      </c>
      <c r="K15" s="576">
        <v>5.774</v>
      </c>
      <c r="L15" s="580">
        <v>0.1103</v>
      </c>
      <c r="M15" s="576">
        <v>44.9694</v>
      </c>
      <c r="N15" s="575"/>
      <c r="O15" s="575"/>
      <c r="P15" s="575"/>
      <c r="Q15" s="575"/>
      <c r="R15" s="576">
        <v>44.9694</v>
      </c>
      <c r="S15" s="575"/>
      <c r="T15" s="576">
        <v>0</v>
      </c>
      <c r="U15" s="576">
        <v>0</v>
      </c>
      <c r="V15" s="576">
        <v>0</v>
      </c>
      <c r="W15" s="576">
        <v>0</v>
      </c>
      <c r="X15" s="575">
        <v>0</v>
      </c>
      <c r="Y15" s="576">
        <v>0</v>
      </c>
      <c r="Z15" s="576">
        <v>0</v>
      </c>
      <c r="AA15" s="576">
        <v>0</v>
      </c>
      <c r="AB15" s="580">
        <v>1</v>
      </c>
      <c r="AC15" s="575">
        <f t="shared" si="0"/>
        <v>0</v>
      </c>
      <c r="AD15" s="555">
        <f t="shared" si="1"/>
        <v>0</v>
      </c>
    </row>
    <row r="16" s="555" customFormat="1" ht="19" customHeight="1" spans="1:30">
      <c r="A16" s="574">
        <v>45292</v>
      </c>
      <c r="B16" s="575" t="s">
        <v>50</v>
      </c>
      <c r="C16" s="575" t="s">
        <v>32</v>
      </c>
      <c r="D16" s="576">
        <v>50</v>
      </c>
      <c r="E16" s="575" t="s">
        <v>33</v>
      </c>
      <c r="F16" s="576">
        <v>2.96</v>
      </c>
      <c r="G16" s="576">
        <v>0</v>
      </c>
      <c r="H16" s="576">
        <v>12.8719</v>
      </c>
      <c r="I16" s="576">
        <v>12.67</v>
      </c>
      <c r="J16" s="576">
        <v>12.6</v>
      </c>
      <c r="K16" s="576">
        <v>0</v>
      </c>
      <c r="L16" s="580">
        <v>0</v>
      </c>
      <c r="M16" s="576">
        <v>12.6</v>
      </c>
      <c r="N16" s="575"/>
      <c r="O16" s="575"/>
      <c r="P16" s="575"/>
      <c r="Q16" s="575"/>
      <c r="R16" s="576">
        <v>12.6</v>
      </c>
      <c r="S16" s="575"/>
      <c r="T16" s="576">
        <v>0</v>
      </c>
      <c r="U16" s="576">
        <v>0</v>
      </c>
      <c r="V16" s="576">
        <v>0</v>
      </c>
      <c r="W16" s="576">
        <v>0</v>
      </c>
      <c r="X16" s="575">
        <v>0</v>
      </c>
      <c r="Y16" s="576">
        <v>0</v>
      </c>
      <c r="Z16" s="576">
        <v>0</v>
      </c>
      <c r="AA16" s="576">
        <v>0</v>
      </c>
      <c r="AB16" s="580">
        <v>1</v>
      </c>
      <c r="AC16" s="575">
        <f t="shared" si="0"/>
        <v>0</v>
      </c>
      <c r="AD16" s="555">
        <f t="shared" si="1"/>
        <v>0</v>
      </c>
    </row>
    <row r="17" s="555" customFormat="1" ht="19" customHeight="1" spans="1:30">
      <c r="A17" s="574">
        <v>45292</v>
      </c>
      <c r="B17" s="575" t="s">
        <v>51</v>
      </c>
      <c r="C17" s="575" t="s">
        <v>32</v>
      </c>
      <c r="D17" s="576">
        <v>100</v>
      </c>
      <c r="E17" s="575" t="s">
        <v>35</v>
      </c>
      <c r="F17" s="576">
        <v>4.81</v>
      </c>
      <c r="G17" s="576">
        <v>1.5</v>
      </c>
      <c r="H17" s="576">
        <v>49.216</v>
      </c>
      <c r="I17" s="576">
        <v>39.2608</v>
      </c>
      <c r="J17" s="576">
        <v>38.5196</v>
      </c>
      <c r="K17" s="576">
        <v>9.9552</v>
      </c>
      <c r="L17" s="580">
        <v>0.2023</v>
      </c>
      <c r="M17" s="576">
        <v>38.5196</v>
      </c>
      <c r="N17" s="575"/>
      <c r="O17" s="575"/>
      <c r="P17" s="575"/>
      <c r="Q17" s="575"/>
      <c r="R17" s="576">
        <v>38.5196</v>
      </c>
      <c r="S17" s="575"/>
      <c r="T17" s="576">
        <v>0</v>
      </c>
      <c r="U17" s="576">
        <v>0</v>
      </c>
      <c r="V17" s="576">
        <v>0</v>
      </c>
      <c r="W17" s="576">
        <v>0</v>
      </c>
      <c r="X17" s="575">
        <v>0</v>
      </c>
      <c r="Y17" s="576">
        <v>0</v>
      </c>
      <c r="Z17" s="576">
        <v>0</v>
      </c>
      <c r="AA17" s="576">
        <v>0</v>
      </c>
      <c r="AB17" s="580">
        <v>1</v>
      </c>
      <c r="AC17" s="575">
        <f t="shared" si="0"/>
        <v>0</v>
      </c>
      <c r="AD17" s="555">
        <f t="shared" si="1"/>
        <v>0</v>
      </c>
    </row>
    <row r="18" s="555" customFormat="1" ht="19" customHeight="1" spans="1:30">
      <c r="A18" s="574">
        <v>45292</v>
      </c>
      <c r="B18" s="575" t="s">
        <v>52</v>
      </c>
      <c r="C18" s="575" t="s">
        <v>32</v>
      </c>
      <c r="D18" s="576">
        <v>150</v>
      </c>
      <c r="E18" s="575" t="s">
        <v>35</v>
      </c>
      <c r="F18" s="576">
        <v>2.5</v>
      </c>
      <c r="G18" s="576">
        <v>2</v>
      </c>
      <c r="H18" s="576">
        <v>32.2197</v>
      </c>
      <c r="I18" s="576">
        <v>27.4422</v>
      </c>
      <c r="J18" s="576">
        <v>26.775</v>
      </c>
      <c r="K18" s="576">
        <v>4.7775</v>
      </c>
      <c r="L18" s="580">
        <v>0.1483</v>
      </c>
      <c r="M18" s="576">
        <v>26.775</v>
      </c>
      <c r="N18" s="575"/>
      <c r="O18" s="575"/>
      <c r="P18" s="575"/>
      <c r="Q18" s="575"/>
      <c r="R18" s="576">
        <v>26.775</v>
      </c>
      <c r="S18" s="575"/>
      <c r="T18" s="576">
        <v>0</v>
      </c>
      <c r="U18" s="576">
        <v>0</v>
      </c>
      <c r="V18" s="576">
        <v>0</v>
      </c>
      <c r="W18" s="576">
        <v>0</v>
      </c>
      <c r="X18" s="575">
        <v>0</v>
      </c>
      <c r="Y18" s="576">
        <v>0</v>
      </c>
      <c r="Z18" s="576">
        <v>0</v>
      </c>
      <c r="AA18" s="576">
        <v>0</v>
      </c>
      <c r="AB18" s="580">
        <v>0.9989</v>
      </c>
      <c r="AC18" s="575">
        <f t="shared" si="0"/>
        <v>0</v>
      </c>
      <c r="AD18" s="555">
        <f t="shared" si="1"/>
        <v>0</v>
      </c>
    </row>
    <row r="19" s="555" customFormat="1" ht="19" customHeight="1" spans="1:30">
      <c r="A19" s="574">
        <v>45292</v>
      </c>
      <c r="B19" s="575" t="s">
        <v>53</v>
      </c>
      <c r="C19" s="575" t="s">
        <v>32</v>
      </c>
      <c r="D19" s="576">
        <v>100</v>
      </c>
      <c r="E19" s="575" t="s">
        <v>54</v>
      </c>
      <c r="F19" s="576">
        <v>3.04</v>
      </c>
      <c r="G19" s="576">
        <v>0</v>
      </c>
      <c r="H19" s="576">
        <v>21.5395</v>
      </c>
      <c r="I19" s="576">
        <v>21.24</v>
      </c>
      <c r="J19" s="576">
        <v>21.154</v>
      </c>
      <c r="K19" s="576">
        <v>0</v>
      </c>
      <c r="L19" s="580">
        <v>0</v>
      </c>
      <c r="M19" s="576">
        <v>21.154</v>
      </c>
      <c r="N19" s="575"/>
      <c r="O19" s="575"/>
      <c r="P19" s="575"/>
      <c r="Q19" s="575"/>
      <c r="R19" s="576">
        <v>21.154</v>
      </c>
      <c r="S19" s="575"/>
      <c r="T19" s="576">
        <v>0</v>
      </c>
      <c r="U19" s="576">
        <v>0</v>
      </c>
      <c r="V19" s="576">
        <v>0</v>
      </c>
      <c r="W19" s="576">
        <v>0</v>
      </c>
      <c r="X19" s="575">
        <v>0</v>
      </c>
      <c r="Y19" s="576">
        <v>0</v>
      </c>
      <c r="Z19" s="576">
        <v>0</v>
      </c>
      <c r="AA19" s="576">
        <v>0</v>
      </c>
      <c r="AB19" s="580">
        <v>1</v>
      </c>
      <c r="AC19" s="575">
        <f t="shared" si="0"/>
        <v>0</v>
      </c>
      <c r="AD19" s="555">
        <f t="shared" si="1"/>
        <v>0</v>
      </c>
    </row>
    <row r="20" s="555" customFormat="1" ht="19" customHeight="1" spans="1:30">
      <c r="A20" s="574">
        <v>45292</v>
      </c>
      <c r="B20" s="575" t="s">
        <v>55</v>
      </c>
      <c r="C20" s="575" t="s">
        <v>56</v>
      </c>
      <c r="D20" s="576">
        <v>100</v>
      </c>
      <c r="E20" s="575" t="s">
        <v>35</v>
      </c>
      <c r="F20" s="576">
        <v>0</v>
      </c>
      <c r="G20" s="576">
        <v>7.35</v>
      </c>
      <c r="H20" s="576">
        <v>141.6764</v>
      </c>
      <c r="I20" s="576">
        <v>141.6764</v>
      </c>
      <c r="J20" s="576">
        <v>139.851</v>
      </c>
      <c r="K20" s="576">
        <v>0</v>
      </c>
      <c r="L20" s="580">
        <v>0</v>
      </c>
      <c r="M20" s="576">
        <v>139.851</v>
      </c>
      <c r="N20" s="575"/>
      <c r="O20" s="575"/>
      <c r="P20" s="575"/>
      <c r="Q20" s="575"/>
      <c r="R20" s="576">
        <v>139.851</v>
      </c>
      <c r="S20" s="575"/>
      <c r="T20" s="576">
        <v>0</v>
      </c>
      <c r="U20" s="576">
        <v>2.0495</v>
      </c>
      <c r="V20" s="576">
        <v>0</v>
      </c>
      <c r="W20" s="576">
        <v>0</v>
      </c>
      <c r="X20" s="575">
        <v>0</v>
      </c>
      <c r="Y20" s="576">
        <v>0</v>
      </c>
      <c r="Z20" s="576">
        <v>0</v>
      </c>
      <c r="AA20" s="576">
        <v>0</v>
      </c>
      <c r="AB20" s="580">
        <v>1</v>
      </c>
      <c r="AC20" s="575">
        <f t="shared" si="0"/>
        <v>2.0495</v>
      </c>
      <c r="AD20" s="555">
        <f t="shared" si="1"/>
        <v>0</v>
      </c>
    </row>
    <row r="21" s="555" customFormat="1" ht="19" customHeight="1" spans="1:30">
      <c r="A21" s="574">
        <v>45292</v>
      </c>
      <c r="B21" s="575" t="s">
        <v>57</v>
      </c>
      <c r="C21" s="575" t="s">
        <v>32</v>
      </c>
      <c r="D21" s="576">
        <v>20</v>
      </c>
      <c r="E21" s="575" t="s">
        <v>35</v>
      </c>
      <c r="F21" s="576">
        <v>4.52</v>
      </c>
      <c r="G21" s="576">
        <v>0</v>
      </c>
      <c r="H21" s="576">
        <v>8.3116</v>
      </c>
      <c r="I21" s="576">
        <v>7.3635</v>
      </c>
      <c r="J21" s="576">
        <v>7.2644</v>
      </c>
      <c r="K21" s="576">
        <v>0.9481</v>
      </c>
      <c r="L21" s="580">
        <v>0.1141</v>
      </c>
      <c r="M21" s="576">
        <v>7.2644</v>
      </c>
      <c r="N21" s="575"/>
      <c r="O21" s="575"/>
      <c r="P21" s="575"/>
      <c r="Q21" s="575"/>
      <c r="R21" s="576">
        <v>7.2644</v>
      </c>
      <c r="S21" s="575"/>
      <c r="T21" s="576">
        <v>0</v>
      </c>
      <c r="U21" s="576">
        <v>0</v>
      </c>
      <c r="V21" s="576">
        <v>0</v>
      </c>
      <c r="W21" s="576">
        <v>0</v>
      </c>
      <c r="X21" s="575">
        <v>0</v>
      </c>
      <c r="Y21" s="576">
        <v>0</v>
      </c>
      <c r="Z21" s="576">
        <v>0</v>
      </c>
      <c r="AA21" s="576">
        <v>0</v>
      </c>
      <c r="AB21" s="580">
        <v>1</v>
      </c>
      <c r="AC21" s="575">
        <f t="shared" si="0"/>
        <v>0</v>
      </c>
      <c r="AD21" s="555">
        <f t="shared" si="1"/>
        <v>0</v>
      </c>
    </row>
    <row r="22" s="555" customFormat="1" ht="19" customHeight="1" spans="1:30">
      <c r="A22" s="574">
        <v>45292</v>
      </c>
      <c r="B22" s="575" t="s">
        <v>58</v>
      </c>
      <c r="C22" s="575" t="s">
        <v>56</v>
      </c>
      <c r="D22" s="576">
        <v>15</v>
      </c>
      <c r="E22" s="575" t="s">
        <v>35</v>
      </c>
      <c r="F22" s="576">
        <v>0</v>
      </c>
      <c r="G22" s="576">
        <v>3.35</v>
      </c>
      <c r="H22" s="576">
        <v>3.4819</v>
      </c>
      <c r="I22" s="576">
        <v>3.4819</v>
      </c>
      <c r="J22" s="576">
        <v>3.465</v>
      </c>
      <c r="K22" s="576">
        <v>0</v>
      </c>
      <c r="L22" s="580">
        <v>0</v>
      </c>
      <c r="M22" s="576">
        <v>3.465</v>
      </c>
      <c r="N22" s="575"/>
      <c r="O22" s="575"/>
      <c r="P22" s="575"/>
      <c r="Q22" s="575"/>
      <c r="R22" s="576">
        <v>3.465</v>
      </c>
      <c r="S22" s="575"/>
      <c r="T22" s="576">
        <v>0</v>
      </c>
      <c r="U22" s="576">
        <v>0</v>
      </c>
      <c r="V22" s="576">
        <v>0</v>
      </c>
      <c r="W22" s="576">
        <v>0</v>
      </c>
      <c r="X22" s="575">
        <v>0</v>
      </c>
      <c r="Y22" s="576">
        <v>0</v>
      </c>
      <c r="Z22" s="576">
        <v>0</v>
      </c>
      <c r="AA22" s="576">
        <v>0</v>
      </c>
      <c r="AB22" s="580">
        <v>1</v>
      </c>
      <c r="AC22" s="575">
        <f t="shared" si="0"/>
        <v>0</v>
      </c>
      <c r="AD22" s="555">
        <f t="shared" si="1"/>
        <v>0</v>
      </c>
    </row>
    <row r="23" s="555" customFormat="1" ht="19" customHeight="1" spans="1:30">
      <c r="A23" s="574">
        <v>45292</v>
      </c>
      <c r="B23" s="575" t="s">
        <v>59</v>
      </c>
      <c r="C23" s="575" t="s">
        <v>56</v>
      </c>
      <c r="D23" s="576">
        <v>100</v>
      </c>
      <c r="E23" s="575" t="s">
        <v>39</v>
      </c>
      <c r="F23" s="576">
        <v>0</v>
      </c>
      <c r="G23" s="576">
        <v>7.79</v>
      </c>
      <c r="H23" s="576">
        <v>136.1419</v>
      </c>
      <c r="I23" s="576">
        <v>136.1419</v>
      </c>
      <c r="J23" s="576">
        <v>133.848</v>
      </c>
      <c r="K23" s="576">
        <v>0</v>
      </c>
      <c r="L23" s="580">
        <v>0</v>
      </c>
      <c r="M23" s="576">
        <v>133.848</v>
      </c>
      <c r="N23" s="575"/>
      <c r="O23" s="575"/>
      <c r="P23" s="575"/>
      <c r="Q23" s="575"/>
      <c r="R23" s="576">
        <v>133.848</v>
      </c>
      <c r="S23" s="575"/>
      <c r="T23" s="576">
        <v>0</v>
      </c>
      <c r="U23" s="576">
        <v>0</v>
      </c>
      <c r="V23" s="576">
        <v>0</v>
      </c>
      <c r="W23" s="576">
        <v>0</v>
      </c>
      <c r="X23" s="575">
        <v>0</v>
      </c>
      <c r="Y23" s="576">
        <v>0</v>
      </c>
      <c r="Z23" s="576">
        <v>0</v>
      </c>
      <c r="AA23" s="576">
        <v>0</v>
      </c>
      <c r="AB23" s="580">
        <v>1</v>
      </c>
      <c r="AC23" s="575">
        <f t="shared" si="0"/>
        <v>0</v>
      </c>
      <c r="AD23" s="555">
        <f t="shared" si="1"/>
        <v>0</v>
      </c>
    </row>
    <row r="24" s="555" customFormat="1" ht="19" customHeight="1" spans="1:30">
      <c r="A24" s="574">
        <v>45292</v>
      </c>
      <c r="B24" s="575" t="s">
        <v>60</v>
      </c>
      <c r="C24" s="575" t="s">
        <v>56</v>
      </c>
      <c r="D24" s="576">
        <v>200</v>
      </c>
      <c r="E24" s="575" t="s">
        <v>39</v>
      </c>
      <c r="F24" s="576">
        <v>0</v>
      </c>
      <c r="G24" s="576">
        <v>6.49</v>
      </c>
      <c r="H24" s="576">
        <v>177.4455</v>
      </c>
      <c r="I24" s="576">
        <v>163.5032</v>
      </c>
      <c r="J24" s="576">
        <v>161.92</v>
      </c>
      <c r="K24" s="576">
        <v>13.9423</v>
      </c>
      <c r="L24" s="580">
        <v>0.0786</v>
      </c>
      <c r="M24" s="576">
        <v>161.92</v>
      </c>
      <c r="N24" s="575"/>
      <c r="O24" s="575"/>
      <c r="P24" s="575"/>
      <c r="Q24" s="575"/>
      <c r="R24" s="576">
        <v>161.92</v>
      </c>
      <c r="S24" s="575"/>
      <c r="T24" s="576">
        <v>0</v>
      </c>
      <c r="U24" s="576">
        <v>0</v>
      </c>
      <c r="V24" s="576">
        <v>0</v>
      </c>
      <c r="W24" s="576">
        <v>0</v>
      </c>
      <c r="X24" s="575">
        <v>0</v>
      </c>
      <c r="Y24" s="576">
        <v>0</v>
      </c>
      <c r="Z24" s="576">
        <v>0</v>
      </c>
      <c r="AA24" s="576">
        <v>0</v>
      </c>
      <c r="AB24" s="580">
        <v>1</v>
      </c>
      <c r="AC24" s="575">
        <f t="shared" si="0"/>
        <v>0</v>
      </c>
      <c r="AD24" s="555">
        <f t="shared" si="1"/>
        <v>0</v>
      </c>
    </row>
    <row r="25" s="555" customFormat="1" ht="19" customHeight="1" spans="1:30">
      <c r="A25" s="574">
        <v>45292</v>
      </c>
      <c r="B25" s="575" t="s">
        <v>61</v>
      </c>
      <c r="C25" s="575" t="s">
        <v>56</v>
      </c>
      <c r="D25" s="576">
        <v>275</v>
      </c>
      <c r="E25" s="575" t="s">
        <v>39</v>
      </c>
      <c r="F25" s="576">
        <v>0</v>
      </c>
      <c r="G25" s="576">
        <v>9.43</v>
      </c>
      <c r="H25" s="576">
        <v>478.108</v>
      </c>
      <c r="I25" s="576">
        <v>470.49</v>
      </c>
      <c r="J25" s="576">
        <v>461.12</v>
      </c>
      <c r="K25" s="576">
        <v>7.618</v>
      </c>
      <c r="L25" s="580">
        <v>0.0159</v>
      </c>
      <c r="M25" s="576">
        <v>461.12</v>
      </c>
      <c r="N25" s="575"/>
      <c r="O25" s="575"/>
      <c r="P25" s="575"/>
      <c r="Q25" s="575"/>
      <c r="R25" s="576">
        <v>461.12</v>
      </c>
      <c r="S25" s="575"/>
      <c r="T25" s="576">
        <v>0</v>
      </c>
      <c r="U25" s="576">
        <v>0</v>
      </c>
      <c r="V25" s="576">
        <v>0</v>
      </c>
      <c r="W25" s="576">
        <v>0</v>
      </c>
      <c r="X25" s="575">
        <v>0</v>
      </c>
      <c r="Y25" s="576">
        <v>0</v>
      </c>
      <c r="Z25" s="576">
        <v>0</v>
      </c>
      <c r="AA25" s="576">
        <v>0</v>
      </c>
      <c r="AB25" s="580">
        <v>1</v>
      </c>
      <c r="AC25" s="575">
        <f t="shared" si="0"/>
        <v>0</v>
      </c>
      <c r="AD25" s="555">
        <f t="shared" si="1"/>
        <v>0</v>
      </c>
    </row>
    <row r="26" s="555" customFormat="1" ht="19" customHeight="1" spans="1:30">
      <c r="A26" s="574">
        <v>45292</v>
      </c>
      <c r="B26" s="575" t="s">
        <v>62</v>
      </c>
      <c r="C26" s="575" t="s">
        <v>56</v>
      </c>
      <c r="D26" s="576">
        <v>200</v>
      </c>
      <c r="E26" s="575" t="s">
        <v>39</v>
      </c>
      <c r="F26" s="576">
        <v>0</v>
      </c>
      <c r="G26" s="576">
        <v>9.18</v>
      </c>
      <c r="H26" s="576">
        <v>302.0226</v>
      </c>
      <c r="I26" s="576">
        <v>294.8102</v>
      </c>
      <c r="J26" s="576">
        <v>285.12</v>
      </c>
      <c r="K26" s="576">
        <v>6.055</v>
      </c>
      <c r="L26" s="580">
        <v>0.0201</v>
      </c>
      <c r="M26" s="576">
        <v>285.12</v>
      </c>
      <c r="N26" s="575"/>
      <c r="O26" s="575"/>
      <c r="P26" s="575"/>
      <c r="Q26" s="575"/>
      <c r="R26" s="576">
        <v>285.12</v>
      </c>
      <c r="S26" s="575"/>
      <c r="T26" s="576">
        <v>1.1574</v>
      </c>
      <c r="U26" s="576">
        <v>0</v>
      </c>
      <c r="V26" s="576">
        <v>0</v>
      </c>
      <c r="W26" s="576">
        <v>0</v>
      </c>
      <c r="X26" s="575">
        <v>0</v>
      </c>
      <c r="Y26" s="576">
        <v>0</v>
      </c>
      <c r="Z26" s="576">
        <v>0</v>
      </c>
      <c r="AA26" s="576">
        <v>0</v>
      </c>
      <c r="AB26" s="580">
        <v>1</v>
      </c>
      <c r="AC26" s="575">
        <f t="shared" si="0"/>
        <v>0</v>
      </c>
      <c r="AD26" s="555">
        <f t="shared" si="1"/>
        <v>1.1574</v>
      </c>
    </row>
    <row r="27" s="555" customFormat="1" ht="19" customHeight="1" spans="1:30">
      <c r="A27" s="574">
        <v>45292</v>
      </c>
      <c r="B27" s="575" t="s">
        <v>63</v>
      </c>
      <c r="C27" s="575" t="s">
        <v>56</v>
      </c>
      <c r="D27" s="576">
        <v>50</v>
      </c>
      <c r="E27" s="575" t="s">
        <v>35</v>
      </c>
      <c r="F27" s="576">
        <v>0</v>
      </c>
      <c r="G27" s="576">
        <v>5.16</v>
      </c>
      <c r="H27" s="576">
        <v>19.7875</v>
      </c>
      <c r="I27" s="576">
        <v>19.211</v>
      </c>
      <c r="J27" s="576">
        <v>18.06</v>
      </c>
      <c r="K27" s="576">
        <v>0</v>
      </c>
      <c r="L27" s="580">
        <v>0</v>
      </c>
      <c r="M27" s="576">
        <v>18.06</v>
      </c>
      <c r="N27" s="575"/>
      <c r="O27" s="575"/>
      <c r="P27" s="575"/>
      <c r="Q27" s="575"/>
      <c r="R27" s="576">
        <v>18.06</v>
      </c>
      <c r="S27" s="575"/>
      <c r="T27" s="576">
        <v>0</v>
      </c>
      <c r="U27" s="576">
        <v>0</v>
      </c>
      <c r="V27" s="576">
        <v>0</v>
      </c>
      <c r="W27" s="576">
        <v>0</v>
      </c>
      <c r="X27" s="575">
        <v>0</v>
      </c>
      <c r="Y27" s="576">
        <v>0</v>
      </c>
      <c r="Z27" s="576">
        <v>0</v>
      </c>
      <c r="AA27" s="576">
        <v>0</v>
      </c>
      <c r="AB27" s="580">
        <v>1</v>
      </c>
      <c r="AC27" s="575">
        <f t="shared" si="0"/>
        <v>0</v>
      </c>
      <c r="AD27" s="555">
        <f t="shared" si="1"/>
        <v>0</v>
      </c>
    </row>
    <row r="28" s="555" customFormat="1" ht="19" customHeight="1" spans="1:30">
      <c r="A28" s="574">
        <v>45292</v>
      </c>
      <c r="B28" s="575" t="s">
        <v>64</v>
      </c>
      <c r="C28" s="575" t="s">
        <v>56</v>
      </c>
      <c r="D28" s="576">
        <v>60</v>
      </c>
      <c r="E28" s="575" t="s">
        <v>35</v>
      </c>
      <c r="F28" s="576">
        <v>0</v>
      </c>
      <c r="G28" s="576">
        <v>6.67</v>
      </c>
      <c r="H28" s="576">
        <v>59.6159</v>
      </c>
      <c r="I28" s="576">
        <v>59.6159</v>
      </c>
      <c r="J28" s="576">
        <v>58.8</v>
      </c>
      <c r="K28" s="576">
        <v>0</v>
      </c>
      <c r="L28" s="580">
        <v>0</v>
      </c>
      <c r="M28" s="576">
        <v>58.8</v>
      </c>
      <c r="N28" s="575"/>
      <c r="O28" s="575"/>
      <c r="P28" s="575"/>
      <c r="Q28" s="575"/>
      <c r="R28" s="576">
        <v>58.8</v>
      </c>
      <c r="S28" s="575"/>
      <c r="T28" s="576">
        <v>0</v>
      </c>
      <c r="U28" s="576">
        <v>0</v>
      </c>
      <c r="V28" s="576">
        <v>0</v>
      </c>
      <c r="W28" s="576">
        <v>0</v>
      </c>
      <c r="X28" s="575">
        <v>0</v>
      </c>
      <c r="Y28" s="576">
        <v>0</v>
      </c>
      <c r="Z28" s="576">
        <v>0</v>
      </c>
      <c r="AA28" s="576">
        <v>0</v>
      </c>
      <c r="AB28" s="580">
        <v>1</v>
      </c>
      <c r="AC28" s="575">
        <f t="shared" si="0"/>
        <v>0</v>
      </c>
      <c r="AD28" s="555">
        <f t="shared" si="1"/>
        <v>0</v>
      </c>
    </row>
    <row r="29" s="555" customFormat="1" ht="19" customHeight="1" spans="1:30">
      <c r="A29" s="574">
        <v>45292</v>
      </c>
      <c r="B29" s="575" t="s">
        <v>65</v>
      </c>
      <c r="C29" s="575" t="s">
        <v>56</v>
      </c>
      <c r="D29" s="576">
        <v>50</v>
      </c>
      <c r="E29" s="575" t="s">
        <v>35</v>
      </c>
      <c r="F29" s="576">
        <v>0</v>
      </c>
      <c r="G29" s="576">
        <v>4.29</v>
      </c>
      <c r="H29" s="576">
        <v>22.3975</v>
      </c>
      <c r="I29" s="576">
        <v>21.8135</v>
      </c>
      <c r="J29" s="576">
        <v>21.45</v>
      </c>
      <c r="K29" s="576">
        <v>0</v>
      </c>
      <c r="L29" s="580">
        <v>0</v>
      </c>
      <c r="M29" s="576">
        <v>21.45</v>
      </c>
      <c r="N29" s="575"/>
      <c r="O29" s="575"/>
      <c r="P29" s="575"/>
      <c r="Q29" s="575"/>
      <c r="R29" s="576">
        <v>21.45</v>
      </c>
      <c r="S29" s="575"/>
      <c r="T29" s="576">
        <v>0</v>
      </c>
      <c r="U29" s="576">
        <v>0</v>
      </c>
      <c r="V29" s="576">
        <v>0</v>
      </c>
      <c r="W29" s="576">
        <v>0</v>
      </c>
      <c r="X29" s="575">
        <v>0</v>
      </c>
      <c r="Y29" s="576">
        <v>0</v>
      </c>
      <c r="Z29" s="576">
        <v>0</v>
      </c>
      <c r="AA29" s="576">
        <v>0</v>
      </c>
      <c r="AB29" s="580">
        <v>1</v>
      </c>
      <c r="AC29" s="575">
        <f t="shared" si="0"/>
        <v>0</v>
      </c>
      <c r="AD29" s="555">
        <f t="shared" si="1"/>
        <v>0</v>
      </c>
    </row>
    <row r="30" s="555" customFormat="1" ht="19" customHeight="1" spans="1:30">
      <c r="A30" s="574">
        <v>45292</v>
      </c>
      <c r="B30" s="575" t="s">
        <v>66</v>
      </c>
      <c r="C30" s="575" t="s">
        <v>56</v>
      </c>
      <c r="D30" s="576">
        <v>80</v>
      </c>
      <c r="E30" s="575" t="s">
        <v>35</v>
      </c>
      <c r="F30" s="576">
        <v>0</v>
      </c>
      <c r="G30" s="576">
        <v>3.55</v>
      </c>
      <c r="H30" s="576">
        <v>16.366</v>
      </c>
      <c r="I30" s="576">
        <v>15.7468</v>
      </c>
      <c r="J30" s="576">
        <v>15.3296</v>
      </c>
      <c r="K30" s="576">
        <v>0</v>
      </c>
      <c r="L30" s="580">
        <v>0</v>
      </c>
      <c r="M30" s="576">
        <v>15.3296</v>
      </c>
      <c r="N30" s="575"/>
      <c r="O30" s="575"/>
      <c r="P30" s="575"/>
      <c r="Q30" s="575"/>
      <c r="R30" s="576">
        <v>15.3296</v>
      </c>
      <c r="S30" s="575"/>
      <c r="T30" s="576">
        <v>0.35</v>
      </c>
      <c r="U30" s="576">
        <v>0</v>
      </c>
      <c r="V30" s="576">
        <v>0</v>
      </c>
      <c r="W30" s="576">
        <v>0</v>
      </c>
      <c r="X30" s="575">
        <v>0</v>
      </c>
      <c r="Y30" s="576">
        <v>0</v>
      </c>
      <c r="Z30" s="576">
        <v>0</v>
      </c>
      <c r="AA30" s="576">
        <v>0</v>
      </c>
      <c r="AB30" s="580">
        <v>0.9877</v>
      </c>
      <c r="AC30" s="575">
        <f t="shared" si="0"/>
        <v>0</v>
      </c>
      <c r="AD30" s="555">
        <f t="shared" si="1"/>
        <v>0.35</v>
      </c>
    </row>
    <row r="31" s="555" customFormat="1" ht="19" customHeight="1" spans="1:30">
      <c r="A31" s="574">
        <v>45292</v>
      </c>
      <c r="B31" s="575" t="s">
        <v>67</v>
      </c>
      <c r="C31" s="575" t="s">
        <v>56</v>
      </c>
      <c r="D31" s="576">
        <v>100</v>
      </c>
      <c r="E31" s="575" t="s">
        <v>35</v>
      </c>
      <c r="F31" s="576">
        <v>0</v>
      </c>
      <c r="G31" s="576">
        <v>2.96</v>
      </c>
      <c r="H31" s="576">
        <v>0.3798</v>
      </c>
      <c r="I31" s="576">
        <v>0.3798</v>
      </c>
      <c r="J31" s="576">
        <v>0</v>
      </c>
      <c r="K31" s="576">
        <v>0</v>
      </c>
      <c r="L31" s="580">
        <v>0</v>
      </c>
      <c r="M31" s="576">
        <v>0</v>
      </c>
      <c r="N31" s="575"/>
      <c r="O31" s="575"/>
      <c r="P31" s="575"/>
      <c r="Q31" s="575"/>
      <c r="R31" s="576">
        <v>0</v>
      </c>
      <c r="S31" s="575"/>
      <c r="T31" s="576">
        <v>0</v>
      </c>
      <c r="U31" s="576">
        <v>0</v>
      </c>
      <c r="V31" s="576">
        <v>0</v>
      </c>
      <c r="W31" s="576">
        <v>0</v>
      </c>
      <c r="X31" s="575">
        <v>0</v>
      </c>
      <c r="Y31" s="576">
        <v>0</v>
      </c>
      <c r="Z31" s="576">
        <v>0</v>
      </c>
      <c r="AA31" s="576">
        <v>0</v>
      </c>
      <c r="AB31" s="580">
        <v>1</v>
      </c>
      <c r="AC31" s="575">
        <f t="shared" si="0"/>
        <v>0</v>
      </c>
      <c r="AD31" s="555">
        <f t="shared" si="1"/>
        <v>0</v>
      </c>
    </row>
    <row r="32" s="555" customFormat="1" ht="19" customHeight="1" spans="1:30">
      <c r="A32" s="574">
        <v>45292</v>
      </c>
      <c r="B32" s="575" t="s">
        <v>68</v>
      </c>
      <c r="C32" s="575" t="s">
        <v>56</v>
      </c>
      <c r="D32" s="576">
        <v>200</v>
      </c>
      <c r="E32" s="575" t="s">
        <v>69</v>
      </c>
      <c r="F32" s="576">
        <v>0</v>
      </c>
      <c r="G32" s="576">
        <v>5.1</v>
      </c>
      <c r="H32" s="576">
        <v>112.2576</v>
      </c>
      <c r="I32" s="576">
        <v>89.993</v>
      </c>
      <c r="J32" s="576">
        <v>87.12</v>
      </c>
      <c r="K32" s="576">
        <v>2.5278</v>
      </c>
      <c r="L32" s="580">
        <v>0.0273</v>
      </c>
      <c r="M32" s="576">
        <v>87.12</v>
      </c>
      <c r="N32" s="575"/>
      <c r="O32" s="575"/>
      <c r="P32" s="575"/>
      <c r="Q32" s="575"/>
      <c r="R32" s="576">
        <v>87.12</v>
      </c>
      <c r="S32" s="575"/>
      <c r="T32" s="576">
        <v>0.8412</v>
      </c>
      <c r="U32" s="576">
        <v>0</v>
      </c>
      <c r="V32" s="576">
        <v>0</v>
      </c>
      <c r="W32" s="576">
        <v>0</v>
      </c>
      <c r="X32" s="575">
        <v>0</v>
      </c>
      <c r="Y32" s="576">
        <v>18.8956</v>
      </c>
      <c r="Z32" s="576">
        <v>0</v>
      </c>
      <c r="AA32" s="576">
        <v>0</v>
      </c>
      <c r="AB32" s="580">
        <v>0.9932</v>
      </c>
      <c r="AC32" s="575">
        <f t="shared" si="0"/>
        <v>0</v>
      </c>
      <c r="AD32" s="555">
        <f t="shared" si="1"/>
        <v>0.8412</v>
      </c>
    </row>
    <row r="33" s="555" customFormat="1" ht="19" customHeight="1" spans="1:30">
      <c r="A33" s="574">
        <v>45292</v>
      </c>
      <c r="B33" s="575" t="s">
        <v>70</v>
      </c>
      <c r="C33" s="575" t="s">
        <v>56</v>
      </c>
      <c r="D33" s="576">
        <v>200</v>
      </c>
      <c r="E33" s="575" t="s">
        <v>35</v>
      </c>
      <c r="F33" s="576">
        <v>0</v>
      </c>
      <c r="G33" s="576">
        <v>6.3</v>
      </c>
      <c r="H33" s="576">
        <v>75.2485</v>
      </c>
      <c r="I33" s="576">
        <v>54.994</v>
      </c>
      <c r="J33" s="576">
        <v>54.45</v>
      </c>
      <c r="K33" s="576">
        <v>0</v>
      </c>
      <c r="L33" s="580">
        <v>0</v>
      </c>
      <c r="M33" s="576">
        <v>54.45</v>
      </c>
      <c r="N33" s="575"/>
      <c r="O33" s="575"/>
      <c r="P33" s="575"/>
      <c r="Q33" s="575"/>
      <c r="R33" s="576">
        <v>54.45</v>
      </c>
      <c r="S33" s="575"/>
      <c r="T33" s="576">
        <v>18.4164</v>
      </c>
      <c r="U33" s="576">
        <v>0.7563</v>
      </c>
      <c r="V33" s="576">
        <v>0</v>
      </c>
      <c r="W33" s="576">
        <v>0</v>
      </c>
      <c r="X33" s="575">
        <v>0</v>
      </c>
      <c r="Y33" s="576">
        <v>1.0818</v>
      </c>
      <c r="Z33" s="576">
        <v>0</v>
      </c>
      <c r="AA33" s="576">
        <v>0</v>
      </c>
      <c r="AB33" s="580">
        <v>0.4762</v>
      </c>
      <c r="AC33" s="575">
        <f t="shared" si="0"/>
        <v>0.7563</v>
      </c>
      <c r="AD33" s="555">
        <f t="shared" si="1"/>
        <v>18.4164</v>
      </c>
    </row>
    <row r="34" s="555" customFormat="1" ht="19" customHeight="1" spans="1:30">
      <c r="A34" s="574">
        <v>45292</v>
      </c>
      <c r="B34" s="575" t="s">
        <v>71</v>
      </c>
      <c r="C34" s="575" t="s">
        <v>56</v>
      </c>
      <c r="D34" s="576">
        <v>49.5</v>
      </c>
      <c r="E34" s="575" t="s">
        <v>35</v>
      </c>
      <c r="F34" s="576">
        <v>0</v>
      </c>
      <c r="G34" s="576">
        <v>5.48</v>
      </c>
      <c r="H34" s="576">
        <v>37.7549</v>
      </c>
      <c r="I34" s="576">
        <v>31.9875</v>
      </c>
      <c r="J34" s="576">
        <v>30.9936</v>
      </c>
      <c r="K34" s="576">
        <v>5.7674</v>
      </c>
      <c r="L34" s="580">
        <v>0.1528</v>
      </c>
      <c r="M34" s="576">
        <v>30.9936</v>
      </c>
      <c r="N34" s="575"/>
      <c r="O34" s="575"/>
      <c r="P34" s="575"/>
      <c r="Q34" s="575"/>
      <c r="R34" s="576">
        <v>30.9936</v>
      </c>
      <c r="S34" s="575"/>
      <c r="T34" s="576">
        <v>0</v>
      </c>
      <c r="U34" s="576">
        <v>0</v>
      </c>
      <c r="V34" s="576">
        <v>0</v>
      </c>
      <c r="W34" s="576">
        <v>0</v>
      </c>
      <c r="X34" s="575">
        <v>0</v>
      </c>
      <c r="Y34" s="576">
        <v>0</v>
      </c>
      <c r="Z34" s="576">
        <v>0</v>
      </c>
      <c r="AA34" s="576">
        <v>0</v>
      </c>
      <c r="AB34" s="580">
        <v>1</v>
      </c>
      <c r="AC34" s="575">
        <f t="shared" si="0"/>
        <v>0</v>
      </c>
      <c r="AD34" s="555">
        <f t="shared" si="1"/>
        <v>0</v>
      </c>
    </row>
    <row r="35" s="555" customFormat="1" ht="19" customHeight="1" spans="1:30">
      <c r="A35" s="574">
        <v>45292</v>
      </c>
      <c r="B35" s="575" t="s">
        <v>72</v>
      </c>
      <c r="C35" s="575" t="s">
        <v>56</v>
      </c>
      <c r="D35" s="576">
        <v>20.4</v>
      </c>
      <c r="E35" s="575" t="s">
        <v>35</v>
      </c>
      <c r="F35" s="576">
        <v>0</v>
      </c>
      <c r="G35" s="576">
        <v>4.11</v>
      </c>
      <c r="H35" s="576">
        <v>7.2687</v>
      </c>
      <c r="I35" s="576">
        <v>7.224</v>
      </c>
      <c r="J35" s="576">
        <v>7.1551</v>
      </c>
      <c r="K35" s="576">
        <v>0</v>
      </c>
      <c r="L35" s="580">
        <v>0</v>
      </c>
      <c r="M35" s="576">
        <v>7.1551</v>
      </c>
      <c r="N35" s="575"/>
      <c r="O35" s="575"/>
      <c r="P35" s="575"/>
      <c r="Q35" s="575"/>
      <c r="R35" s="576">
        <v>7.1551</v>
      </c>
      <c r="S35" s="575"/>
      <c r="T35" s="576">
        <v>0</v>
      </c>
      <c r="U35" s="576">
        <v>0</v>
      </c>
      <c r="V35" s="576">
        <v>0</v>
      </c>
      <c r="W35" s="576">
        <v>0</v>
      </c>
      <c r="X35" s="575">
        <v>0</v>
      </c>
      <c r="Y35" s="576">
        <v>0</v>
      </c>
      <c r="Z35" s="576">
        <v>0</v>
      </c>
      <c r="AA35" s="576">
        <v>0</v>
      </c>
      <c r="AB35" s="580">
        <v>1</v>
      </c>
      <c r="AC35" s="575">
        <f t="shared" si="0"/>
        <v>0</v>
      </c>
      <c r="AD35" s="555">
        <f t="shared" si="1"/>
        <v>0</v>
      </c>
    </row>
    <row r="36" s="555" customFormat="1" ht="19" customHeight="1" spans="1:30">
      <c r="A36" s="574">
        <v>45292</v>
      </c>
      <c r="B36" s="575" t="s">
        <v>73</v>
      </c>
      <c r="C36" s="575" t="s">
        <v>56</v>
      </c>
      <c r="D36" s="576">
        <v>150</v>
      </c>
      <c r="E36" s="575" t="s">
        <v>35</v>
      </c>
      <c r="F36" s="576">
        <v>0</v>
      </c>
      <c r="G36" s="576">
        <v>9.94</v>
      </c>
      <c r="H36" s="576">
        <v>227.25</v>
      </c>
      <c r="I36" s="576">
        <v>220.7371</v>
      </c>
      <c r="J36" s="576">
        <v>218.24</v>
      </c>
      <c r="K36" s="576">
        <v>5.9881</v>
      </c>
      <c r="L36" s="580">
        <v>0.0264</v>
      </c>
      <c r="M36" s="576">
        <v>218.24</v>
      </c>
      <c r="N36" s="575"/>
      <c r="O36" s="575"/>
      <c r="P36" s="575"/>
      <c r="Q36" s="575"/>
      <c r="R36" s="576">
        <v>218.24</v>
      </c>
      <c r="S36" s="575"/>
      <c r="T36" s="576">
        <v>0</v>
      </c>
      <c r="U36" s="576">
        <v>0.5248</v>
      </c>
      <c r="V36" s="576">
        <v>0</v>
      </c>
      <c r="W36" s="576">
        <v>0</v>
      </c>
      <c r="X36" s="575">
        <v>0</v>
      </c>
      <c r="Y36" s="576">
        <v>0</v>
      </c>
      <c r="Z36" s="576">
        <v>0</v>
      </c>
      <c r="AA36" s="576">
        <v>0</v>
      </c>
      <c r="AB36" s="580">
        <v>1</v>
      </c>
      <c r="AC36" s="575">
        <f t="shared" si="0"/>
        <v>0.5248</v>
      </c>
      <c r="AD36" s="555">
        <f t="shared" si="1"/>
        <v>0</v>
      </c>
    </row>
    <row r="37" s="555" customFormat="1" ht="19" customHeight="1" spans="1:30">
      <c r="A37" s="574">
        <v>45292</v>
      </c>
      <c r="B37" s="575" t="s">
        <v>74</v>
      </c>
      <c r="C37" s="575" t="s">
        <v>56</v>
      </c>
      <c r="D37" s="576">
        <v>50</v>
      </c>
      <c r="E37" s="575" t="s">
        <v>35</v>
      </c>
      <c r="F37" s="576">
        <v>0</v>
      </c>
      <c r="G37" s="576">
        <v>3.55</v>
      </c>
      <c r="H37" s="576">
        <v>7.6547</v>
      </c>
      <c r="I37" s="576">
        <v>6.6848</v>
      </c>
      <c r="J37" s="576">
        <v>6.1644</v>
      </c>
      <c r="K37" s="576">
        <v>0</v>
      </c>
      <c r="L37" s="580">
        <v>0</v>
      </c>
      <c r="M37" s="576">
        <v>6.1644</v>
      </c>
      <c r="N37" s="575"/>
      <c r="O37" s="575"/>
      <c r="P37" s="575"/>
      <c r="Q37" s="575"/>
      <c r="R37" s="576">
        <v>6.1644</v>
      </c>
      <c r="S37" s="575"/>
      <c r="T37" s="576">
        <v>0.9699</v>
      </c>
      <c r="U37" s="576">
        <v>0</v>
      </c>
      <c r="V37" s="576">
        <v>0</v>
      </c>
      <c r="W37" s="576">
        <v>0</v>
      </c>
      <c r="X37" s="575">
        <v>0</v>
      </c>
      <c r="Y37" s="576">
        <v>0</v>
      </c>
      <c r="Z37" s="576">
        <v>0</v>
      </c>
      <c r="AA37" s="576">
        <v>0</v>
      </c>
      <c r="AB37" s="580">
        <v>1</v>
      </c>
      <c r="AC37" s="575">
        <f t="shared" si="0"/>
        <v>0</v>
      </c>
      <c r="AD37" s="555">
        <f t="shared" si="1"/>
        <v>0.9699</v>
      </c>
    </row>
    <row r="38" s="555" customFormat="1" ht="19" customHeight="1" spans="1:30">
      <c r="A38" s="574">
        <v>45292</v>
      </c>
      <c r="B38" s="575" t="s">
        <v>75</v>
      </c>
      <c r="C38" s="575" t="s">
        <v>56</v>
      </c>
      <c r="D38" s="576">
        <v>200</v>
      </c>
      <c r="E38" s="575" t="s">
        <v>39</v>
      </c>
      <c r="F38" s="576">
        <v>0</v>
      </c>
      <c r="G38" s="576">
        <v>3.22</v>
      </c>
      <c r="H38" s="576">
        <v>24.5542</v>
      </c>
      <c r="I38" s="576">
        <v>24.2916</v>
      </c>
      <c r="J38" s="576">
        <v>23.1</v>
      </c>
      <c r="K38" s="576">
        <v>0</v>
      </c>
      <c r="L38" s="580">
        <v>0</v>
      </c>
      <c r="M38" s="576">
        <v>23.1</v>
      </c>
      <c r="N38" s="575"/>
      <c r="O38" s="575"/>
      <c r="P38" s="575"/>
      <c r="Q38" s="575"/>
      <c r="R38" s="576">
        <v>23.1</v>
      </c>
      <c r="S38" s="575"/>
      <c r="T38" s="576">
        <v>0</v>
      </c>
      <c r="U38" s="576">
        <v>0.157</v>
      </c>
      <c r="V38" s="576">
        <v>0</v>
      </c>
      <c r="W38" s="576">
        <v>0.1056</v>
      </c>
      <c r="X38" s="575">
        <v>0</v>
      </c>
      <c r="Y38" s="576">
        <v>0</v>
      </c>
      <c r="Z38" s="576">
        <v>0</v>
      </c>
      <c r="AA38" s="576">
        <v>0</v>
      </c>
      <c r="AB38" s="580">
        <v>1</v>
      </c>
      <c r="AC38" s="575">
        <f t="shared" si="0"/>
        <v>0.2626</v>
      </c>
      <c r="AD38" s="555">
        <f t="shared" si="1"/>
        <v>0</v>
      </c>
    </row>
    <row r="39" s="555" customFormat="1" ht="19" customHeight="1" spans="1:30">
      <c r="A39" s="574">
        <v>45292</v>
      </c>
      <c r="B39" s="575" t="s">
        <v>76</v>
      </c>
      <c r="C39" s="575" t="s">
        <v>56</v>
      </c>
      <c r="D39" s="576">
        <v>100</v>
      </c>
      <c r="E39" s="575" t="s">
        <v>35</v>
      </c>
      <c r="F39" s="576">
        <v>0</v>
      </c>
      <c r="G39" s="576">
        <v>3.59</v>
      </c>
      <c r="H39" s="576">
        <v>18.5596</v>
      </c>
      <c r="I39" s="576">
        <v>18.5596</v>
      </c>
      <c r="J39" s="576">
        <v>17.5098</v>
      </c>
      <c r="K39" s="576">
        <v>0</v>
      </c>
      <c r="L39" s="580">
        <v>0</v>
      </c>
      <c r="M39" s="576">
        <v>17.5098</v>
      </c>
      <c r="N39" s="575"/>
      <c r="O39" s="575"/>
      <c r="P39" s="575"/>
      <c r="Q39" s="575"/>
      <c r="R39" s="576">
        <v>17.5098</v>
      </c>
      <c r="S39" s="575"/>
      <c r="T39" s="576">
        <v>0</v>
      </c>
      <c r="U39" s="576">
        <v>0</v>
      </c>
      <c r="V39" s="576">
        <v>0</v>
      </c>
      <c r="W39" s="576">
        <v>0</v>
      </c>
      <c r="X39" s="575">
        <v>0</v>
      </c>
      <c r="Y39" s="576">
        <v>0</v>
      </c>
      <c r="Z39" s="576">
        <v>0</v>
      </c>
      <c r="AA39" s="576">
        <v>0</v>
      </c>
      <c r="AB39" s="580">
        <v>0.8379</v>
      </c>
      <c r="AC39" s="575">
        <f t="shared" si="0"/>
        <v>0</v>
      </c>
      <c r="AD39" s="555">
        <f t="shared" si="1"/>
        <v>0</v>
      </c>
    </row>
    <row r="40" s="555" customFormat="1" ht="19" customHeight="1" spans="1:30">
      <c r="A40" s="574">
        <v>45292</v>
      </c>
      <c r="B40" s="575" t="s">
        <v>77</v>
      </c>
      <c r="C40" s="575" t="s">
        <v>78</v>
      </c>
      <c r="D40" s="576">
        <v>100</v>
      </c>
      <c r="E40" s="575" t="s">
        <v>79</v>
      </c>
      <c r="F40" s="576">
        <v>5.18</v>
      </c>
      <c r="G40" s="576" t="s">
        <v>80</v>
      </c>
      <c r="H40" s="576">
        <v>53.872</v>
      </c>
      <c r="I40" s="576">
        <v>8.59</v>
      </c>
      <c r="J40" s="576">
        <v>8.246</v>
      </c>
      <c r="K40" s="576">
        <v>0</v>
      </c>
      <c r="L40" s="580">
        <v>0.8405</v>
      </c>
      <c r="M40" s="576">
        <v>8.246</v>
      </c>
      <c r="N40" s="575">
        <v>1007</v>
      </c>
      <c r="O40" s="575">
        <v>0.0082</v>
      </c>
      <c r="P40" s="575">
        <v>-0.024</v>
      </c>
      <c r="Q40" s="575" t="s">
        <v>80</v>
      </c>
      <c r="R40" s="576">
        <v>8.246</v>
      </c>
      <c r="S40" s="575" t="s">
        <v>80</v>
      </c>
      <c r="T40" s="576">
        <v>0</v>
      </c>
      <c r="U40" s="576">
        <v>0</v>
      </c>
      <c r="V40" s="576">
        <v>0</v>
      </c>
      <c r="W40" s="576">
        <v>0</v>
      </c>
      <c r="X40" s="575">
        <v>0</v>
      </c>
      <c r="Y40" s="576">
        <v>0</v>
      </c>
      <c r="Z40" s="576">
        <v>0</v>
      </c>
      <c r="AA40" s="576">
        <v>0</v>
      </c>
      <c r="AB40" s="580">
        <v>1</v>
      </c>
      <c r="AC40" s="575">
        <f t="shared" si="0"/>
        <v>0</v>
      </c>
      <c r="AD40" s="555">
        <f t="shared" si="1"/>
        <v>0</v>
      </c>
    </row>
    <row r="41" s="555" customFormat="1" ht="19" customHeight="1" spans="1:30">
      <c r="A41" s="574">
        <v>45292</v>
      </c>
      <c r="B41" s="575" t="s">
        <v>81</v>
      </c>
      <c r="C41" s="577" t="s">
        <v>82</v>
      </c>
      <c r="D41" s="577">
        <v>100</v>
      </c>
      <c r="E41" s="577" t="s">
        <v>83</v>
      </c>
      <c r="F41" s="577" t="s">
        <v>80</v>
      </c>
      <c r="G41" s="577">
        <v>1.4</v>
      </c>
      <c r="H41" s="577">
        <v>0.9915</v>
      </c>
      <c r="I41" s="577">
        <v>0.84</v>
      </c>
      <c r="J41" s="577">
        <v>0.6776</v>
      </c>
      <c r="K41" s="577">
        <v>0</v>
      </c>
      <c r="L41" s="581">
        <v>0</v>
      </c>
      <c r="M41" s="577">
        <v>0.6776</v>
      </c>
      <c r="N41" s="577">
        <v>127</v>
      </c>
      <c r="O41" s="581">
        <v>0.0053</v>
      </c>
      <c r="P41" s="581">
        <v>-0.0267</v>
      </c>
      <c r="Q41" s="577" t="s">
        <v>80</v>
      </c>
      <c r="R41" s="577">
        <v>0.6776</v>
      </c>
      <c r="S41" s="581" t="s">
        <v>80</v>
      </c>
      <c r="T41" s="577">
        <v>0</v>
      </c>
      <c r="U41" s="577">
        <v>0</v>
      </c>
      <c r="V41" s="577">
        <v>0</v>
      </c>
      <c r="W41" s="577">
        <v>0</v>
      </c>
      <c r="X41" s="577">
        <v>0</v>
      </c>
      <c r="Y41" s="577">
        <v>0</v>
      </c>
      <c r="Z41" s="577">
        <v>0</v>
      </c>
      <c r="AA41" s="577">
        <v>0</v>
      </c>
      <c r="AB41" s="581">
        <v>1</v>
      </c>
      <c r="AC41" s="575">
        <f t="shared" si="0"/>
        <v>0</v>
      </c>
      <c r="AD41" s="555">
        <f t="shared" si="1"/>
        <v>0</v>
      </c>
    </row>
    <row r="42" s="555" customFormat="1" ht="19" customHeight="1" spans="1:30">
      <c r="A42" s="574">
        <v>45292</v>
      </c>
      <c r="B42" s="575" t="s">
        <v>84</v>
      </c>
      <c r="C42" s="575" t="s">
        <v>82</v>
      </c>
      <c r="D42" s="576">
        <v>33</v>
      </c>
      <c r="E42" s="575" t="s">
        <v>83</v>
      </c>
      <c r="F42" s="576" t="s">
        <v>80</v>
      </c>
      <c r="G42" s="576">
        <v>4.63</v>
      </c>
      <c r="H42" s="576">
        <v>1.9784</v>
      </c>
      <c r="I42" s="576">
        <v>1.8047</v>
      </c>
      <c r="J42" s="576">
        <v>1.666</v>
      </c>
      <c r="K42" s="576">
        <v>0</v>
      </c>
      <c r="L42" s="580">
        <v>0</v>
      </c>
      <c r="M42" s="576">
        <v>1.666</v>
      </c>
      <c r="N42" s="575" t="s">
        <v>80</v>
      </c>
      <c r="O42" s="575" t="s">
        <v>80</v>
      </c>
      <c r="P42" s="575" t="s">
        <v>80</v>
      </c>
      <c r="Q42" s="575" t="s">
        <v>80</v>
      </c>
      <c r="R42" s="576">
        <v>1.666</v>
      </c>
      <c r="S42" s="575" t="s">
        <v>80</v>
      </c>
      <c r="T42" s="576">
        <v>0</v>
      </c>
      <c r="U42" s="576">
        <v>0</v>
      </c>
      <c r="V42" s="576">
        <v>0</v>
      </c>
      <c r="W42" s="576">
        <v>0</v>
      </c>
      <c r="X42" s="575">
        <v>0</v>
      </c>
      <c r="Y42" s="576">
        <v>0</v>
      </c>
      <c r="Z42" s="576">
        <v>0</v>
      </c>
      <c r="AA42" s="576">
        <v>0</v>
      </c>
      <c r="AB42" s="580">
        <v>1</v>
      </c>
      <c r="AC42" s="575">
        <f t="shared" si="0"/>
        <v>0</v>
      </c>
      <c r="AD42" s="555">
        <f t="shared" si="1"/>
        <v>0</v>
      </c>
    </row>
    <row r="43" s="555" customFormat="1" ht="19" customHeight="1" spans="1:30">
      <c r="A43" s="574">
        <v>45292</v>
      </c>
      <c r="B43" s="575" t="s">
        <v>85</v>
      </c>
      <c r="C43" s="575" t="s">
        <v>86</v>
      </c>
      <c r="D43" s="576">
        <v>49.8</v>
      </c>
      <c r="E43" s="575" t="s">
        <v>83</v>
      </c>
      <c r="F43" s="576">
        <v>4.64</v>
      </c>
      <c r="G43" s="576">
        <v>6.81</v>
      </c>
      <c r="H43" s="576">
        <v>23.072</v>
      </c>
      <c r="I43" s="576">
        <v>22.9572</v>
      </c>
      <c r="J43" s="576">
        <v>23.76</v>
      </c>
      <c r="K43" s="576">
        <v>0</v>
      </c>
      <c r="L43" s="580">
        <v>0</v>
      </c>
      <c r="M43" s="576">
        <v>23.76</v>
      </c>
      <c r="N43" s="575" t="s">
        <v>80</v>
      </c>
      <c r="O43" s="575" t="s">
        <v>80</v>
      </c>
      <c r="P43" s="575" t="s">
        <v>80</v>
      </c>
      <c r="Q43" s="575" t="s">
        <v>80</v>
      </c>
      <c r="R43" s="576">
        <v>23.76</v>
      </c>
      <c r="S43" s="575" t="s">
        <v>80</v>
      </c>
      <c r="T43" s="576">
        <v>0</v>
      </c>
      <c r="U43" s="576">
        <v>0</v>
      </c>
      <c r="V43" s="576">
        <v>0</v>
      </c>
      <c r="W43" s="576">
        <v>0</v>
      </c>
      <c r="X43" s="575">
        <v>0</v>
      </c>
      <c r="Y43" s="576">
        <v>0</v>
      </c>
      <c r="Z43" s="576">
        <v>0</v>
      </c>
      <c r="AA43" s="576">
        <v>0</v>
      </c>
      <c r="AB43" s="580">
        <v>1</v>
      </c>
      <c r="AC43" s="575">
        <f t="shared" si="0"/>
        <v>0</v>
      </c>
      <c r="AD43" s="555">
        <f t="shared" si="1"/>
        <v>0</v>
      </c>
    </row>
    <row r="44" customHeight="1" spans="1:30">
      <c r="A44" s="574">
        <v>45292</v>
      </c>
      <c r="B44" s="575" t="s">
        <v>87</v>
      </c>
      <c r="C44" s="575" t="s">
        <v>32</v>
      </c>
      <c r="D44" s="575">
        <v>100</v>
      </c>
      <c r="E44" s="578" t="s">
        <v>39</v>
      </c>
      <c r="F44" s="579">
        <v>10.473</v>
      </c>
      <c r="G44" s="578">
        <v>2.19</v>
      </c>
      <c r="H44" s="575">
        <v>0</v>
      </c>
      <c r="I44" s="582">
        <v>3.41</v>
      </c>
      <c r="J44" s="582">
        <v>3.0261</v>
      </c>
      <c r="K44" s="575">
        <v>0</v>
      </c>
      <c r="L44" s="580">
        <v>0</v>
      </c>
      <c r="M44" s="582">
        <v>3.0261</v>
      </c>
      <c r="N44" s="575">
        <v>0</v>
      </c>
      <c r="O44" s="575">
        <v>0</v>
      </c>
      <c r="P44" s="580">
        <v>0</v>
      </c>
      <c r="Q44" s="582">
        <v>0</v>
      </c>
      <c r="R44" s="582">
        <v>3.0261</v>
      </c>
      <c r="S44" s="575">
        <v>0</v>
      </c>
      <c r="T44" s="575">
        <v>0</v>
      </c>
      <c r="U44" s="575">
        <v>0</v>
      </c>
      <c r="V44" s="575">
        <v>0</v>
      </c>
      <c r="W44" s="575">
        <v>0</v>
      </c>
      <c r="X44" s="575">
        <v>0</v>
      </c>
      <c r="Y44" s="576">
        <v>0</v>
      </c>
      <c r="Z44" s="575">
        <v>0</v>
      </c>
      <c r="AA44" s="575">
        <v>0</v>
      </c>
      <c r="AB44" s="580">
        <v>1</v>
      </c>
      <c r="AC44" s="575">
        <f t="shared" si="0"/>
        <v>0</v>
      </c>
      <c r="AD44" s="555">
        <f t="shared" si="1"/>
        <v>0</v>
      </c>
    </row>
    <row r="45" s="555" customFormat="1" customHeight="1" spans="1:30">
      <c r="A45" s="574">
        <v>45292</v>
      </c>
      <c r="B45" s="575" t="s">
        <v>88</v>
      </c>
      <c r="C45" s="575" t="s">
        <v>86</v>
      </c>
      <c r="D45" s="575">
        <v>50</v>
      </c>
      <c r="E45" s="578" t="s">
        <v>89</v>
      </c>
      <c r="F45" s="579">
        <v>2.57</v>
      </c>
      <c r="G45" s="578">
        <v>0.92</v>
      </c>
      <c r="H45" s="575">
        <v>9.6567</v>
      </c>
      <c r="I45" s="582">
        <v>9.4067</v>
      </c>
      <c r="J45" s="582">
        <v>9.3267</v>
      </c>
      <c r="K45" s="575">
        <v>0</v>
      </c>
      <c r="L45" s="580">
        <v>0</v>
      </c>
      <c r="M45" s="582">
        <v>9.3267</v>
      </c>
      <c r="N45" s="575">
        <v>653</v>
      </c>
      <c r="O45" s="575">
        <v>0.0143</v>
      </c>
      <c r="P45" s="580"/>
      <c r="Q45" s="582">
        <v>6458</v>
      </c>
      <c r="R45" s="582">
        <v>9.3267</v>
      </c>
      <c r="S45" s="575">
        <v>0.0014</v>
      </c>
      <c r="T45" s="575">
        <v>0</v>
      </c>
      <c r="U45" s="575">
        <v>0</v>
      </c>
      <c r="V45" s="575">
        <v>0</v>
      </c>
      <c r="W45" s="575">
        <v>0</v>
      </c>
      <c r="X45" s="575">
        <v>0</v>
      </c>
      <c r="Y45" s="576">
        <v>0</v>
      </c>
      <c r="Z45" s="575">
        <v>0</v>
      </c>
      <c r="AA45" s="575">
        <v>0</v>
      </c>
      <c r="AB45" s="580">
        <v>1</v>
      </c>
      <c r="AC45" s="575">
        <f t="shared" si="0"/>
        <v>0</v>
      </c>
      <c r="AD45" s="555">
        <f t="shared" si="1"/>
        <v>0</v>
      </c>
    </row>
    <row r="46" s="555" customFormat="1" ht="34" customHeight="1" spans="1:29">
      <c r="A46" s="570" t="s">
        <v>90</v>
      </c>
      <c r="B46" s="571"/>
      <c r="C46" s="571"/>
      <c r="D46" s="571"/>
      <c r="E46" s="571"/>
      <c r="F46" s="571"/>
      <c r="G46" s="571"/>
      <c r="H46" s="571"/>
      <c r="I46" s="571"/>
      <c r="J46" s="571"/>
      <c r="K46" s="571"/>
      <c r="L46" s="571"/>
      <c r="M46" s="571"/>
      <c r="N46" s="571"/>
      <c r="O46" s="571"/>
      <c r="P46" s="571"/>
      <c r="Q46" s="571"/>
      <c r="R46" s="571"/>
      <c r="S46" s="571"/>
      <c r="T46" s="571"/>
      <c r="U46" s="571"/>
      <c r="V46" s="571"/>
      <c r="W46" s="571"/>
      <c r="X46" s="571"/>
      <c r="Y46" s="571"/>
      <c r="Z46" s="571"/>
      <c r="AA46" s="571"/>
      <c r="AB46" s="571"/>
      <c r="AC46" s="571"/>
    </row>
    <row r="47" s="555" customFormat="1" ht="19" customHeight="1" spans="1:30">
      <c r="A47" s="572" t="s">
        <v>1</v>
      </c>
      <c r="B47" s="573" t="s">
        <v>2</v>
      </c>
      <c r="C47" s="573" t="s">
        <v>3</v>
      </c>
      <c r="D47" s="573" t="s">
        <v>4</v>
      </c>
      <c r="E47" s="573" t="s">
        <v>5</v>
      </c>
      <c r="F47" s="573" t="s">
        <v>6</v>
      </c>
      <c r="G47" s="573" t="s">
        <v>7</v>
      </c>
      <c r="H47" s="573" t="s">
        <v>8</v>
      </c>
      <c r="I47" s="573" t="s">
        <v>9</v>
      </c>
      <c r="J47" s="573" t="s">
        <v>10</v>
      </c>
      <c r="K47" s="573" t="s">
        <v>11</v>
      </c>
      <c r="L47" s="573" t="s">
        <v>12</v>
      </c>
      <c r="M47" s="573" t="s">
        <v>13</v>
      </c>
      <c r="N47" s="573" t="s">
        <v>14</v>
      </c>
      <c r="O47" s="573" t="s">
        <v>15</v>
      </c>
      <c r="P47" s="573" t="s">
        <v>16</v>
      </c>
      <c r="Q47" s="573" t="s">
        <v>17</v>
      </c>
      <c r="R47" s="573" t="s">
        <v>18</v>
      </c>
      <c r="S47" s="573" t="s">
        <v>19</v>
      </c>
      <c r="T47" s="573" t="s">
        <v>20</v>
      </c>
      <c r="U47" s="573" t="s">
        <v>21</v>
      </c>
      <c r="V47" s="573" t="s">
        <v>22</v>
      </c>
      <c r="W47" s="573" t="s">
        <v>23</v>
      </c>
      <c r="X47" s="573" t="s">
        <v>24</v>
      </c>
      <c r="Y47" s="573" t="s">
        <v>25</v>
      </c>
      <c r="Z47" s="573" t="s">
        <v>26</v>
      </c>
      <c r="AA47" s="573" t="s">
        <v>27</v>
      </c>
      <c r="AB47" s="573" t="s">
        <v>28</v>
      </c>
      <c r="AC47" s="583" t="s">
        <v>29</v>
      </c>
      <c r="AD47" s="583" t="s">
        <v>30</v>
      </c>
    </row>
    <row r="48" s="555" customFormat="1" ht="19" customHeight="1" spans="1:30">
      <c r="A48" s="574">
        <v>45293</v>
      </c>
      <c r="B48" s="575" t="s">
        <v>31</v>
      </c>
      <c r="C48" s="575" t="s">
        <v>32</v>
      </c>
      <c r="D48" s="576">
        <v>100</v>
      </c>
      <c r="E48" s="575" t="s">
        <v>33</v>
      </c>
      <c r="F48" s="576">
        <v>3.71</v>
      </c>
      <c r="G48" s="576">
        <v>1.8</v>
      </c>
      <c r="H48" s="576">
        <v>32.6875</v>
      </c>
      <c r="I48" s="576">
        <v>26.775</v>
      </c>
      <c r="J48" s="576">
        <v>26.6875</v>
      </c>
      <c r="K48" s="576">
        <v>6</v>
      </c>
      <c r="L48" s="580">
        <v>0.1831</v>
      </c>
      <c r="M48" s="576">
        <v>56.7</v>
      </c>
      <c r="N48" s="575"/>
      <c r="O48" s="575"/>
      <c r="P48" s="575"/>
      <c r="Q48" s="575"/>
      <c r="R48" s="576">
        <v>56.7</v>
      </c>
      <c r="S48" s="575"/>
      <c r="T48" s="576">
        <v>0</v>
      </c>
      <c r="U48" s="576">
        <v>0</v>
      </c>
      <c r="V48" s="576">
        <v>0</v>
      </c>
      <c r="W48" s="576">
        <v>0</v>
      </c>
      <c r="X48" s="575">
        <v>0</v>
      </c>
      <c r="Y48" s="576">
        <v>0</v>
      </c>
      <c r="Z48" s="576">
        <v>0</v>
      </c>
      <c r="AA48" s="576">
        <v>0</v>
      </c>
      <c r="AB48" s="580">
        <v>1</v>
      </c>
      <c r="AC48" s="575">
        <f t="shared" ref="AC48:AC89" si="2">U48+W48</f>
        <v>0</v>
      </c>
      <c r="AD48" s="555">
        <f t="shared" ref="AD48:AD89" si="3">T48+V48</f>
        <v>0</v>
      </c>
    </row>
    <row r="49" s="555" customFormat="1" ht="19" customHeight="1" spans="1:30">
      <c r="A49" s="574">
        <v>45293</v>
      </c>
      <c r="B49" s="575" t="s">
        <v>40</v>
      </c>
      <c r="C49" s="575" t="s">
        <v>32</v>
      </c>
      <c r="D49" s="576">
        <v>30</v>
      </c>
      <c r="E49" s="575" t="s">
        <v>35</v>
      </c>
      <c r="F49" s="576">
        <v>5.51</v>
      </c>
      <c r="G49" s="576">
        <v>0</v>
      </c>
      <c r="H49" s="576">
        <v>11.6239</v>
      </c>
      <c r="I49" s="576">
        <v>11.6239</v>
      </c>
      <c r="J49" s="576">
        <v>11.5632</v>
      </c>
      <c r="K49" s="576">
        <v>0</v>
      </c>
      <c r="L49" s="580">
        <v>0</v>
      </c>
      <c r="M49" s="576">
        <v>13.2</v>
      </c>
      <c r="N49" s="575"/>
      <c r="O49" s="575"/>
      <c r="P49" s="575"/>
      <c r="Q49" s="575"/>
      <c r="R49" s="576">
        <v>13.2</v>
      </c>
      <c r="S49" s="575"/>
      <c r="T49" s="576">
        <v>0</v>
      </c>
      <c r="U49" s="576">
        <v>0</v>
      </c>
      <c r="V49" s="576">
        <v>0</v>
      </c>
      <c r="W49" s="576">
        <v>0</v>
      </c>
      <c r="X49" s="575">
        <v>0</v>
      </c>
      <c r="Y49" s="576">
        <v>0</v>
      </c>
      <c r="Z49" s="576">
        <v>0</v>
      </c>
      <c r="AA49" s="576">
        <v>0</v>
      </c>
      <c r="AB49" s="580">
        <v>1</v>
      </c>
      <c r="AC49" s="575">
        <f t="shared" si="2"/>
        <v>0</v>
      </c>
      <c r="AD49" s="555">
        <f t="shared" si="3"/>
        <v>0</v>
      </c>
    </row>
    <row r="50" s="555" customFormat="1" ht="19" customHeight="1" spans="1:30">
      <c r="A50" s="574">
        <v>45293</v>
      </c>
      <c r="B50" s="575" t="s">
        <v>34</v>
      </c>
      <c r="C50" s="575" t="s">
        <v>32</v>
      </c>
      <c r="D50" s="576">
        <v>10</v>
      </c>
      <c r="E50" s="575" t="s">
        <v>35</v>
      </c>
      <c r="F50" s="576">
        <v>4.34</v>
      </c>
      <c r="G50" s="576">
        <v>1.21</v>
      </c>
      <c r="H50" s="576">
        <v>4.0464</v>
      </c>
      <c r="I50" s="576">
        <v>2.7076</v>
      </c>
      <c r="J50" s="576">
        <v>2.64</v>
      </c>
      <c r="K50" s="576">
        <v>0</v>
      </c>
      <c r="L50" s="580">
        <v>0</v>
      </c>
      <c r="M50" s="576">
        <v>6.6</v>
      </c>
      <c r="N50" s="575"/>
      <c r="O50" s="575"/>
      <c r="P50" s="575"/>
      <c r="Q50" s="575"/>
      <c r="R50" s="576">
        <v>6.6</v>
      </c>
      <c r="S50" s="575"/>
      <c r="T50" s="576">
        <v>0</v>
      </c>
      <c r="U50" s="576">
        <v>0</v>
      </c>
      <c r="V50" s="576">
        <v>0</v>
      </c>
      <c r="W50" s="576">
        <v>0</v>
      </c>
      <c r="X50" s="575">
        <v>0</v>
      </c>
      <c r="Y50" s="576">
        <v>0</v>
      </c>
      <c r="Z50" s="576">
        <v>0</v>
      </c>
      <c r="AA50" s="576">
        <v>0</v>
      </c>
      <c r="AB50" s="580">
        <v>1</v>
      </c>
      <c r="AC50" s="575">
        <f t="shared" si="2"/>
        <v>0</v>
      </c>
      <c r="AD50" s="555">
        <f t="shared" si="3"/>
        <v>0</v>
      </c>
    </row>
    <row r="51" s="555" customFormat="1" ht="19" customHeight="1" spans="1:30">
      <c r="A51" s="574">
        <v>45293</v>
      </c>
      <c r="B51" s="575" t="s">
        <v>41</v>
      </c>
      <c r="C51" s="575" t="s">
        <v>32</v>
      </c>
      <c r="D51" s="576">
        <v>20</v>
      </c>
      <c r="E51" s="575" t="s">
        <v>35</v>
      </c>
      <c r="F51" s="576">
        <v>5.34</v>
      </c>
      <c r="G51" s="576">
        <v>4</v>
      </c>
      <c r="H51" s="576">
        <v>10.9685</v>
      </c>
      <c r="I51" s="576">
        <v>10.4681</v>
      </c>
      <c r="J51" s="576">
        <v>10.4524</v>
      </c>
      <c r="K51" s="576">
        <v>0.5005</v>
      </c>
      <c r="L51" s="580">
        <v>0.0456</v>
      </c>
      <c r="M51" s="576">
        <v>21.4256</v>
      </c>
      <c r="N51" s="575"/>
      <c r="O51" s="575"/>
      <c r="P51" s="575"/>
      <c r="Q51" s="575"/>
      <c r="R51" s="576">
        <v>21.4256</v>
      </c>
      <c r="S51" s="575"/>
      <c r="T51" s="576">
        <v>0</v>
      </c>
      <c r="U51" s="576">
        <v>0</v>
      </c>
      <c r="V51" s="576">
        <v>0</v>
      </c>
      <c r="W51" s="576">
        <v>0</v>
      </c>
      <c r="X51" s="575">
        <v>0</v>
      </c>
      <c r="Y51" s="576">
        <v>0</v>
      </c>
      <c r="Z51" s="576">
        <v>0</v>
      </c>
      <c r="AA51" s="576">
        <v>0</v>
      </c>
      <c r="AB51" s="580">
        <v>1</v>
      </c>
      <c r="AC51" s="575">
        <f t="shared" si="2"/>
        <v>0</v>
      </c>
      <c r="AD51" s="555">
        <f t="shared" si="3"/>
        <v>0</v>
      </c>
    </row>
    <row r="52" s="555" customFormat="1" ht="19" customHeight="1" spans="1:30">
      <c r="A52" s="574">
        <v>45293</v>
      </c>
      <c r="B52" s="575" t="s">
        <v>38</v>
      </c>
      <c r="C52" s="575" t="s">
        <v>32</v>
      </c>
      <c r="D52" s="576">
        <v>5.48</v>
      </c>
      <c r="E52" s="575" t="s">
        <v>39</v>
      </c>
      <c r="F52" s="576">
        <v>2.51</v>
      </c>
      <c r="G52" s="576">
        <v>0</v>
      </c>
      <c r="H52" s="576">
        <v>1.2605</v>
      </c>
      <c r="I52" s="576">
        <v>1.2605</v>
      </c>
      <c r="J52" s="576">
        <v>1.064</v>
      </c>
      <c r="K52" s="576">
        <v>0</v>
      </c>
      <c r="L52" s="580">
        <v>0</v>
      </c>
      <c r="M52" s="576">
        <v>1.596</v>
      </c>
      <c r="N52" s="575"/>
      <c r="O52" s="575"/>
      <c r="P52" s="575"/>
      <c r="Q52" s="575"/>
      <c r="R52" s="576">
        <v>1.596</v>
      </c>
      <c r="S52" s="575"/>
      <c r="T52" s="576">
        <v>0</v>
      </c>
      <c r="U52" s="576">
        <v>0</v>
      </c>
      <c r="V52" s="576">
        <v>0</v>
      </c>
      <c r="W52" s="576">
        <v>0</v>
      </c>
      <c r="X52" s="575">
        <v>0</v>
      </c>
      <c r="Y52" s="576">
        <v>0</v>
      </c>
      <c r="Z52" s="576">
        <v>0</v>
      </c>
      <c r="AA52" s="576">
        <v>0</v>
      </c>
      <c r="AB52" s="580">
        <v>1</v>
      </c>
      <c r="AC52" s="575">
        <f t="shared" si="2"/>
        <v>0</v>
      </c>
      <c r="AD52" s="555">
        <f t="shared" si="3"/>
        <v>0</v>
      </c>
    </row>
    <row r="53" s="555" customFormat="1" ht="19" customHeight="1" spans="1:30">
      <c r="A53" s="574">
        <v>45293</v>
      </c>
      <c r="B53" s="575" t="s">
        <v>45</v>
      </c>
      <c r="C53" s="575" t="s">
        <v>32</v>
      </c>
      <c r="D53" s="576">
        <v>50</v>
      </c>
      <c r="E53" s="575" t="s">
        <v>33</v>
      </c>
      <c r="F53" s="576">
        <v>5.63</v>
      </c>
      <c r="G53" s="576">
        <v>2.38</v>
      </c>
      <c r="H53" s="576">
        <v>23.976</v>
      </c>
      <c r="I53" s="576">
        <v>23.856</v>
      </c>
      <c r="J53" s="576">
        <v>23.76</v>
      </c>
      <c r="K53" s="576">
        <v>0</v>
      </c>
      <c r="L53" s="580">
        <v>0</v>
      </c>
      <c r="M53" s="576">
        <v>33</v>
      </c>
      <c r="N53" s="575"/>
      <c r="O53" s="575"/>
      <c r="P53" s="575"/>
      <c r="Q53" s="575"/>
      <c r="R53" s="576">
        <v>33</v>
      </c>
      <c r="S53" s="575"/>
      <c r="T53" s="576">
        <v>0.0491</v>
      </c>
      <c r="U53" s="576">
        <v>0</v>
      </c>
      <c r="V53" s="576">
        <v>0</v>
      </c>
      <c r="W53" s="576">
        <v>0</v>
      </c>
      <c r="X53" s="575">
        <v>0</v>
      </c>
      <c r="Y53" s="576">
        <v>0</v>
      </c>
      <c r="Z53" s="576">
        <v>0</v>
      </c>
      <c r="AA53" s="576">
        <v>0</v>
      </c>
      <c r="AB53" s="580">
        <v>0.9978</v>
      </c>
      <c r="AC53" s="575">
        <f t="shared" si="2"/>
        <v>0</v>
      </c>
      <c r="AD53" s="555">
        <f t="shared" si="3"/>
        <v>0.0491</v>
      </c>
    </row>
    <row r="54" s="555" customFormat="1" ht="19" customHeight="1" spans="1:30">
      <c r="A54" s="574">
        <v>45293</v>
      </c>
      <c r="B54" s="575" t="s">
        <v>37</v>
      </c>
      <c r="C54" s="575" t="s">
        <v>32</v>
      </c>
      <c r="D54" s="576">
        <v>100</v>
      </c>
      <c r="E54" s="575" t="s">
        <v>35</v>
      </c>
      <c r="F54" s="576">
        <v>5.32</v>
      </c>
      <c r="G54" s="576">
        <v>0</v>
      </c>
      <c r="H54" s="576">
        <v>43.2488</v>
      </c>
      <c r="I54" s="576">
        <v>37.6727</v>
      </c>
      <c r="J54" s="576">
        <v>36.388</v>
      </c>
      <c r="K54" s="576">
        <v>5.4783</v>
      </c>
      <c r="L54" s="580">
        <v>0.127</v>
      </c>
      <c r="M54" s="576">
        <v>63.446</v>
      </c>
      <c r="N54" s="575"/>
      <c r="O54" s="575"/>
      <c r="P54" s="575"/>
      <c r="Q54" s="575"/>
      <c r="R54" s="576">
        <v>63.446</v>
      </c>
      <c r="S54" s="575"/>
      <c r="T54" s="576">
        <v>0.068</v>
      </c>
      <c r="U54" s="576">
        <v>0</v>
      </c>
      <c r="V54" s="576">
        <v>0</v>
      </c>
      <c r="W54" s="576">
        <v>0</v>
      </c>
      <c r="X54" s="575">
        <v>0</v>
      </c>
      <c r="Y54" s="576">
        <v>0.0298</v>
      </c>
      <c r="Z54" s="576">
        <v>0</v>
      </c>
      <c r="AA54" s="576">
        <v>0</v>
      </c>
      <c r="AB54" s="580">
        <v>0.9984</v>
      </c>
      <c r="AC54" s="575">
        <f t="shared" si="2"/>
        <v>0</v>
      </c>
      <c r="AD54" s="555">
        <f t="shared" si="3"/>
        <v>0.068</v>
      </c>
    </row>
    <row r="55" s="555" customFormat="1" ht="19" customHeight="1" spans="1:30">
      <c r="A55" s="574">
        <v>45293</v>
      </c>
      <c r="B55" s="575" t="s">
        <v>36</v>
      </c>
      <c r="C55" s="575" t="s">
        <v>32</v>
      </c>
      <c r="D55" s="576">
        <v>80</v>
      </c>
      <c r="E55" s="575" t="s">
        <v>35</v>
      </c>
      <c r="F55" s="576">
        <v>5.34</v>
      </c>
      <c r="G55" s="576">
        <v>1.84</v>
      </c>
      <c r="H55" s="576">
        <v>37.08</v>
      </c>
      <c r="I55" s="576">
        <v>36.4</v>
      </c>
      <c r="J55" s="576">
        <v>36.3</v>
      </c>
      <c r="K55" s="576">
        <v>0</v>
      </c>
      <c r="L55" s="580">
        <v>0</v>
      </c>
      <c r="M55" s="576">
        <v>56.65</v>
      </c>
      <c r="N55" s="575"/>
      <c r="O55" s="575"/>
      <c r="P55" s="575"/>
      <c r="Q55" s="575"/>
      <c r="R55" s="576">
        <v>56.65</v>
      </c>
      <c r="S55" s="575"/>
      <c r="T55" s="576">
        <v>0</v>
      </c>
      <c r="U55" s="576">
        <v>0</v>
      </c>
      <c r="V55" s="576">
        <v>0</v>
      </c>
      <c r="W55" s="576">
        <v>0</v>
      </c>
      <c r="X55" s="575">
        <v>0</v>
      </c>
      <c r="Y55" s="576">
        <v>0</v>
      </c>
      <c r="Z55" s="576">
        <v>0</v>
      </c>
      <c r="AA55" s="576">
        <v>0</v>
      </c>
      <c r="AB55" s="580">
        <v>1</v>
      </c>
      <c r="AC55" s="575">
        <f t="shared" si="2"/>
        <v>0</v>
      </c>
      <c r="AD55" s="555">
        <f t="shared" si="3"/>
        <v>0</v>
      </c>
    </row>
    <row r="56" s="555" customFormat="1" ht="19" customHeight="1" spans="1:30">
      <c r="A56" s="574">
        <v>45293</v>
      </c>
      <c r="B56" s="575" t="s">
        <v>43</v>
      </c>
      <c r="C56" s="575" t="s">
        <v>32</v>
      </c>
      <c r="D56" s="576">
        <v>300</v>
      </c>
      <c r="E56" s="575" t="s">
        <v>44</v>
      </c>
      <c r="F56" s="576">
        <v>4.16</v>
      </c>
      <c r="G56" s="576">
        <v>0</v>
      </c>
      <c r="H56" s="576">
        <v>160.6749</v>
      </c>
      <c r="I56" s="576">
        <v>112.6515</v>
      </c>
      <c r="J56" s="576">
        <v>112.299</v>
      </c>
      <c r="K56" s="576">
        <v>48.0234</v>
      </c>
      <c r="L56" s="580">
        <v>0.2989</v>
      </c>
      <c r="M56" s="576">
        <v>219.549</v>
      </c>
      <c r="N56" s="575"/>
      <c r="O56" s="575"/>
      <c r="P56" s="575"/>
      <c r="Q56" s="575"/>
      <c r="R56" s="576">
        <v>219.549</v>
      </c>
      <c r="S56" s="575"/>
      <c r="T56" s="576">
        <v>0</v>
      </c>
      <c r="U56" s="576">
        <v>0</v>
      </c>
      <c r="V56" s="576">
        <v>0</v>
      </c>
      <c r="W56" s="576">
        <v>0</v>
      </c>
      <c r="X56" s="575">
        <v>0</v>
      </c>
      <c r="Y56" s="576">
        <v>0</v>
      </c>
      <c r="Z56" s="576">
        <v>0</v>
      </c>
      <c r="AA56" s="576">
        <v>0</v>
      </c>
      <c r="AB56" s="580">
        <v>1</v>
      </c>
      <c r="AC56" s="575">
        <f t="shared" si="2"/>
        <v>0</v>
      </c>
      <c r="AD56" s="555">
        <f t="shared" si="3"/>
        <v>0</v>
      </c>
    </row>
    <row r="57" s="555" customFormat="1" ht="19" customHeight="1" spans="1:30">
      <c r="A57" s="574">
        <v>45293</v>
      </c>
      <c r="B57" s="575" t="s">
        <v>42</v>
      </c>
      <c r="C57" s="575" t="s">
        <v>32</v>
      </c>
      <c r="D57" s="576">
        <v>30</v>
      </c>
      <c r="E57" s="575" t="s">
        <v>33</v>
      </c>
      <c r="F57" s="576">
        <v>4.2</v>
      </c>
      <c r="G57" s="576">
        <v>0.8</v>
      </c>
      <c r="H57" s="576">
        <v>10.2478</v>
      </c>
      <c r="I57" s="576">
        <v>10.0425</v>
      </c>
      <c r="J57" s="576">
        <v>9.9031</v>
      </c>
      <c r="K57" s="576">
        <v>0</v>
      </c>
      <c r="L57" s="580">
        <v>0</v>
      </c>
      <c r="M57" s="576">
        <v>18.3084</v>
      </c>
      <c r="N57" s="575"/>
      <c r="O57" s="575"/>
      <c r="P57" s="575"/>
      <c r="Q57" s="575"/>
      <c r="R57" s="576">
        <v>18.3084</v>
      </c>
      <c r="S57" s="575"/>
      <c r="T57" s="576">
        <v>3.1457</v>
      </c>
      <c r="U57" s="576">
        <v>0</v>
      </c>
      <c r="V57" s="576">
        <v>0</v>
      </c>
      <c r="W57" s="576">
        <v>0</v>
      </c>
      <c r="X57" s="575">
        <v>0</v>
      </c>
      <c r="Y57" s="576">
        <v>0</v>
      </c>
      <c r="Z57" s="576">
        <v>0</v>
      </c>
      <c r="AA57" s="576">
        <v>0</v>
      </c>
      <c r="AB57" s="580">
        <v>1</v>
      </c>
      <c r="AC57" s="575">
        <f t="shared" si="2"/>
        <v>0</v>
      </c>
      <c r="AD57" s="555">
        <f t="shared" si="3"/>
        <v>3.1457</v>
      </c>
    </row>
    <row r="58" s="555" customFormat="1" ht="19" customHeight="1" spans="1:30">
      <c r="A58" s="574">
        <v>45293</v>
      </c>
      <c r="B58" s="575" t="s">
        <v>46</v>
      </c>
      <c r="C58" s="575" t="s">
        <v>32</v>
      </c>
      <c r="D58" s="576">
        <v>30</v>
      </c>
      <c r="E58" s="575" t="s">
        <v>35</v>
      </c>
      <c r="F58" s="576">
        <v>5.71</v>
      </c>
      <c r="G58" s="576">
        <v>0.71</v>
      </c>
      <c r="H58" s="576">
        <v>14.1943</v>
      </c>
      <c r="I58" s="576">
        <v>13.916</v>
      </c>
      <c r="J58" s="576">
        <v>13.888</v>
      </c>
      <c r="K58" s="576">
        <v>0</v>
      </c>
      <c r="L58" s="580">
        <v>0</v>
      </c>
      <c r="M58" s="576">
        <v>26.656</v>
      </c>
      <c r="N58" s="575"/>
      <c r="O58" s="575"/>
      <c r="P58" s="575"/>
      <c r="Q58" s="575"/>
      <c r="R58" s="576">
        <v>26.656</v>
      </c>
      <c r="S58" s="575"/>
      <c r="T58" s="576">
        <v>0</v>
      </c>
      <c r="U58" s="576">
        <v>0</v>
      </c>
      <c r="V58" s="576">
        <v>0</v>
      </c>
      <c r="W58" s="576">
        <v>0</v>
      </c>
      <c r="X58" s="575">
        <v>0</v>
      </c>
      <c r="Y58" s="576">
        <v>0</v>
      </c>
      <c r="Z58" s="576">
        <v>0</v>
      </c>
      <c r="AA58" s="576">
        <v>0</v>
      </c>
      <c r="AB58" s="580">
        <v>1</v>
      </c>
      <c r="AC58" s="575">
        <f t="shared" si="2"/>
        <v>0</v>
      </c>
      <c r="AD58" s="555">
        <f t="shared" si="3"/>
        <v>0</v>
      </c>
    </row>
    <row r="59" s="555" customFormat="1" ht="19" customHeight="1" spans="1:30">
      <c r="A59" s="574">
        <v>45293</v>
      </c>
      <c r="B59" s="575" t="s">
        <v>47</v>
      </c>
      <c r="C59" s="575" t="s">
        <v>32</v>
      </c>
      <c r="D59" s="576">
        <v>130</v>
      </c>
      <c r="E59" s="575" t="s">
        <v>35</v>
      </c>
      <c r="F59" s="576">
        <v>5.35</v>
      </c>
      <c r="G59" s="576">
        <v>0.11</v>
      </c>
      <c r="H59" s="576">
        <v>70.2166</v>
      </c>
      <c r="I59" s="576">
        <v>54.7024</v>
      </c>
      <c r="J59" s="576">
        <v>53.6914</v>
      </c>
      <c r="K59" s="576">
        <v>15.51</v>
      </c>
      <c r="L59" s="580">
        <v>0.2209</v>
      </c>
      <c r="M59" s="576">
        <v>107.2155</v>
      </c>
      <c r="N59" s="575"/>
      <c r="O59" s="575"/>
      <c r="P59" s="575"/>
      <c r="Q59" s="575"/>
      <c r="R59" s="576">
        <v>107.2155</v>
      </c>
      <c r="S59" s="575"/>
      <c r="T59" s="576">
        <v>0</v>
      </c>
      <c r="U59" s="576">
        <v>0</v>
      </c>
      <c r="V59" s="576">
        <v>0</v>
      </c>
      <c r="W59" s="576">
        <v>0</v>
      </c>
      <c r="X59" s="575">
        <v>0</v>
      </c>
      <c r="Y59" s="576">
        <v>0</v>
      </c>
      <c r="Z59" s="576">
        <v>0</v>
      </c>
      <c r="AA59" s="576">
        <v>0</v>
      </c>
      <c r="AB59" s="580">
        <v>1</v>
      </c>
      <c r="AC59" s="575">
        <f t="shared" si="2"/>
        <v>0</v>
      </c>
      <c r="AD59" s="555">
        <f t="shared" si="3"/>
        <v>0</v>
      </c>
    </row>
    <row r="60" s="555" customFormat="1" ht="19" customHeight="1" spans="1:30">
      <c r="A60" s="574">
        <v>45293</v>
      </c>
      <c r="B60" s="575" t="s">
        <v>50</v>
      </c>
      <c r="C60" s="575" t="s">
        <v>32</v>
      </c>
      <c r="D60" s="576">
        <v>50</v>
      </c>
      <c r="E60" s="575" t="s">
        <v>33</v>
      </c>
      <c r="F60" s="576">
        <v>3.19</v>
      </c>
      <c r="G60" s="576">
        <v>0</v>
      </c>
      <c r="H60" s="576">
        <v>13.8583</v>
      </c>
      <c r="I60" s="576">
        <v>13.65</v>
      </c>
      <c r="J60" s="576">
        <v>13.58</v>
      </c>
      <c r="K60" s="576">
        <v>0</v>
      </c>
      <c r="L60" s="580">
        <v>0</v>
      </c>
      <c r="M60" s="576">
        <v>26.18</v>
      </c>
      <c r="N60" s="575"/>
      <c r="O60" s="575"/>
      <c r="P60" s="575"/>
      <c r="Q60" s="575"/>
      <c r="R60" s="576">
        <v>26.18</v>
      </c>
      <c r="S60" s="575"/>
      <c r="T60" s="576">
        <v>0.006</v>
      </c>
      <c r="U60" s="576">
        <v>0</v>
      </c>
      <c r="V60" s="576">
        <v>0</v>
      </c>
      <c r="W60" s="576">
        <v>0</v>
      </c>
      <c r="X60" s="575">
        <v>0</v>
      </c>
      <c r="Y60" s="576">
        <v>0</v>
      </c>
      <c r="Z60" s="576">
        <v>0</v>
      </c>
      <c r="AA60" s="576">
        <v>0</v>
      </c>
      <c r="AB60" s="580">
        <v>0.9997</v>
      </c>
      <c r="AC60" s="575">
        <f t="shared" si="2"/>
        <v>0</v>
      </c>
      <c r="AD60" s="555">
        <f t="shared" si="3"/>
        <v>0.006</v>
      </c>
    </row>
    <row r="61" s="555" customFormat="1" ht="19" customHeight="1" spans="1:30">
      <c r="A61" s="574">
        <v>45293</v>
      </c>
      <c r="B61" s="575" t="s">
        <v>49</v>
      </c>
      <c r="C61" s="575" t="s">
        <v>32</v>
      </c>
      <c r="D61" s="576">
        <v>100</v>
      </c>
      <c r="E61" s="575" t="s">
        <v>35</v>
      </c>
      <c r="F61" s="576">
        <v>5.26</v>
      </c>
      <c r="G61" s="576">
        <v>0.3</v>
      </c>
      <c r="H61" s="576">
        <v>47.6416</v>
      </c>
      <c r="I61" s="576">
        <v>44.5112</v>
      </c>
      <c r="J61" s="576">
        <v>42.1218</v>
      </c>
      <c r="K61" s="576">
        <v>3.1304</v>
      </c>
      <c r="L61" s="580">
        <v>0.0657</v>
      </c>
      <c r="M61" s="576">
        <v>87.0912</v>
      </c>
      <c r="N61" s="575"/>
      <c r="O61" s="575"/>
      <c r="P61" s="575"/>
      <c r="Q61" s="575"/>
      <c r="R61" s="576">
        <v>87.0912</v>
      </c>
      <c r="S61" s="575"/>
      <c r="T61" s="576">
        <v>0</v>
      </c>
      <c r="U61" s="576">
        <v>0</v>
      </c>
      <c r="V61" s="576">
        <v>0</v>
      </c>
      <c r="W61" s="576">
        <v>0</v>
      </c>
      <c r="X61" s="575">
        <v>0</v>
      </c>
      <c r="Y61" s="576">
        <v>0</v>
      </c>
      <c r="Z61" s="576">
        <v>0</v>
      </c>
      <c r="AA61" s="576">
        <v>0</v>
      </c>
      <c r="AB61" s="580">
        <v>1</v>
      </c>
      <c r="AC61" s="575">
        <f t="shared" si="2"/>
        <v>0</v>
      </c>
      <c r="AD61" s="555">
        <f t="shared" si="3"/>
        <v>0</v>
      </c>
    </row>
    <row r="62" s="555" customFormat="1" ht="19" customHeight="1" spans="1:30">
      <c r="A62" s="574">
        <v>45293</v>
      </c>
      <c r="B62" s="575" t="s">
        <v>52</v>
      </c>
      <c r="C62" s="575" t="s">
        <v>32</v>
      </c>
      <c r="D62" s="576">
        <v>150</v>
      </c>
      <c r="E62" s="575" t="s">
        <v>35</v>
      </c>
      <c r="F62" s="576">
        <v>5.69</v>
      </c>
      <c r="G62" s="576">
        <v>2</v>
      </c>
      <c r="H62" s="576">
        <v>72.5716</v>
      </c>
      <c r="I62" s="576">
        <v>72.5716</v>
      </c>
      <c r="J62" s="576">
        <v>71.925</v>
      </c>
      <c r="K62" s="576">
        <v>0</v>
      </c>
      <c r="L62" s="580">
        <v>0</v>
      </c>
      <c r="M62" s="576">
        <v>98.7</v>
      </c>
      <c r="N62" s="575"/>
      <c r="O62" s="575"/>
      <c r="P62" s="575"/>
      <c r="Q62" s="575"/>
      <c r="R62" s="576">
        <v>98.7</v>
      </c>
      <c r="S62" s="575"/>
      <c r="T62" s="576">
        <v>0</v>
      </c>
      <c r="U62" s="576">
        <v>0</v>
      </c>
      <c r="V62" s="576">
        <v>0</v>
      </c>
      <c r="W62" s="576">
        <v>0</v>
      </c>
      <c r="X62" s="575">
        <v>0</v>
      </c>
      <c r="Y62" s="576">
        <v>0</v>
      </c>
      <c r="Z62" s="576">
        <v>0</v>
      </c>
      <c r="AA62" s="576">
        <v>0</v>
      </c>
      <c r="AB62" s="580">
        <v>1</v>
      </c>
      <c r="AC62" s="575">
        <f t="shared" si="2"/>
        <v>0</v>
      </c>
      <c r="AD62" s="555">
        <f t="shared" si="3"/>
        <v>0</v>
      </c>
    </row>
    <row r="63" s="555" customFormat="1" ht="19" customHeight="1" spans="1:30">
      <c r="A63" s="574">
        <v>45293</v>
      </c>
      <c r="B63" s="575" t="s">
        <v>51</v>
      </c>
      <c r="C63" s="575" t="s">
        <v>32</v>
      </c>
      <c r="D63" s="576">
        <v>100</v>
      </c>
      <c r="E63" s="575" t="s">
        <v>33</v>
      </c>
      <c r="F63" s="576">
        <v>4.29</v>
      </c>
      <c r="G63" s="576">
        <v>2.1</v>
      </c>
      <c r="H63" s="576">
        <v>44.7888</v>
      </c>
      <c r="I63" s="576">
        <v>37.7323</v>
      </c>
      <c r="J63" s="576">
        <v>36.988</v>
      </c>
      <c r="K63" s="576">
        <v>7.0565</v>
      </c>
      <c r="L63" s="580">
        <v>0.1576</v>
      </c>
      <c r="M63" s="576">
        <v>75.5076</v>
      </c>
      <c r="N63" s="575"/>
      <c r="O63" s="575"/>
      <c r="P63" s="575"/>
      <c r="Q63" s="575"/>
      <c r="R63" s="576">
        <v>75.5076</v>
      </c>
      <c r="S63" s="575"/>
      <c r="T63" s="576">
        <v>0</v>
      </c>
      <c r="U63" s="576">
        <v>0</v>
      </c>
      <c r="V63" s="576">
        <v>0</v>
      </c>
      <c r="W63" s="576">
        <v>0</v>
      </c>
      <c r="X63" s="575">
        <v>0</v>
      </c>
      <c r="Y63" s="576">
        <v>0</v>
      </c>
      <c r="Z63" s="576">
        <v>0</v>
      </c>
      <c r="AA63" s="576">
        <v>0</v>
      </c>
      <c r="AB63" s="580">
        <v>1</v>
      </c>
      <c r="AC63" s="575">
        <f t="shared" si="2"/>
        <v>0</v>
      </c>
      <c r="AD63" s="555">
        <f t="shared" si="3"/>
        <v>0</v>
      </c>
    </row>
    <row r="64" s="555" customFormat="1" ht="19" customHeight="1" spans="1:30">
      <c r="A64" s="574">
        <v>45293</v>
      </c>
      <c r="B64" s="575" t="s">
        <v>53</v>
      </c>
      <c r="C64" s="575" t="s">
        <v>32</v>
      </c>
      <c r="D64" s="576">
        <v>100</v>
      </c>
      <c r="E64" s="575" t="s">
        <v>54</v>
      </c>
      <c r="F64" s="576">
        <v>3.61</v>
      </c>
      <c r="G64" s="576">
        <v>0</v>
      </c>
      <c r="H64" s="576">
        <v>29.5</v>
      </c>
      <c r="I64" s="576">
        <v>29.076</v>
      </c>
      <c r="J64" s="576">
        <v>28.964</v>
      </c>
      <c r="K64" s="576">
        <v>0</v>
      </c>
      <c r="L64" s="580">
        <v>0</v>
      </c>
      <c r="M64" s="576">
        <v>50.118</v>
      </c>
      <c r="N64" s="575"/>
      <c r="O64" s="575"/>
      <c r="P64" s="575"/>
      <c r="Q64" s="575"/>
      <c r="R64" s="576">
        <v>50.118</v>
      </c>
      <c r="S64" s="575"/>
      <c r="T64" s="576">
        <v>0</v>
      </c>
      <c r="U64" s="576">
        <v>0</v>
      </c>
      <c r="V64" s="576">
        <v>0</v>
      </c>
      <c r="W64" s="576">
        <v>0</v>
      </c>
      <c r="X64" s="575">
        <v>0</v>
      </c>
      <c r="Y64" s="576">
        <v>0</v>
      </c>
      <c r="Z64" s="576">
        <v>0</v>
      </c>
      <c r="AA64" s="576">
        <v>0</v>
      </c>
      <c r="AB64" s="580">
        <v>1</v>
      </c>
      <c r="AC64" s="575">
        <f t="shared" si="2"/>
        <v>0</v>
      </c>
      <c r="AD64" s="555">
        <f t="shared" si="3"/>
        <v>0</v>
      </c>
    </row>
    <row r="65" s="555" customFormat="1" ht="19" customHeight="1" spans="1:30">
      <c r="A65" s="574">
        <v>45293</v>
      </c>
      <c r="B65" s="575" t="s">
        <v>55</v>
      </c>
      <c r="C65" s="575" t="s">
        <v>56</v>
      </c>
      <c r="D65" s="576">
        <v>100</v>
      </c>
      <c r="E65" s="575" t="s">
        <v>35</v>
      </c>
      <c r="F65" s="576">
        <v>0</v>
      </c>
      <c r="G65" s="576">
        <v>7.27</v>
      </c>
      <c r="H65" s="576">
        <v>138.926</v>
      </c>
      <c r="I65" s="576">
        <v>124.4476</v>
      </c>
      <c r="J65" s="576">
        <v>121.8154</v>
      </c>
      <c r="K65" s="576">
        <v>13.3454</v>
      </c>
      <c r="L65" s="580">
        <v>0.0969</v>
      </c>
      <c r="M65" s="576">
        <v>261.6664</v>
      </c>
      <c r="N65" s="575"/>
      <c r="O65" s="575"/>
      <c r="P65" s="575"/>
      <c r="Q65" s="575"/>
      <c r="R65" s="576">
        <v>261.6664</v>
      </c>
      <c r="S65" s="575"/>
      <c r="T65" s="576">
        <v>1.133</v>
      </c>
      <c r="U65" s="576">
        <v>2.651</v>
      </c>
      <c r="V65" s="576">
        <v>0</v>
      </c>
      <c r="W65" s="576">
        <v>0</v>
      </c>
      <c r="X65" s="575">
        <v>0</v>
      </c>
      <c r="Y65" s="576">
        <v>0</v>
      </c>
      <c r="Z65" s="576">
        <v>0</v>
      </c>
      <c r="AA65" s="576">
        <v>0</v>
      </c>
      <c r="AB65" s="580">
        <v>0.99</v>
      </c>
      <c r="AC65" s="575">
        <f t="shared" si="2"/>
        <v>2.651</v>
      </c>
      <c r="AD65" s="555">
        <f t="shared" si="3"/>
        <v>1.133</v>
      </c>
    </row>
    <row r="66" s="555" customFormat="1" ht="19" customHeight="1" spans="1:30">
      <c r="A66" s="574">
        <v>45293</v>
      </c>
      <c r="B66" s="575" t="s">
        <v>57</v>
      </c>
      <c r="C66" s="575" t="s">
        <v>32</v>
      </c>
      <c r="D66" s="576">
        <v>20</v>
      </c>
      <c r="E66" s="575" t="s">
        <v>35</v>
      </c>
      <c r="F66" s="576">
        <v>6.56</v>
      </c>
      <c r="G66" s="576">
        <v>0</v>
      </c>
      <c r="H66" s="576">
        <v>11.1063</v>
      </c>
      <c r="I66" s="576">
        <v>7.6704</v>
      </c>
      <c r="J66" s="576">
        <v>7.5826</v>
      </c>
      <c r="K66" s="576">
        <v>3.4359</v>
      </c>
      <c r="L66" s="580">
        <v>0.3094</v>
      </c>
      <c r="M66" s="576">
        <v>14.847</v>
      </c>
      <c r="N66" s="575"/>
      <c r="O66" s="575"/>
      <c r="P66" s="575"/>
      <c r="Q66" s="575"/>
      <c r="R66" s="576">
        <v>14.847</v>
      </c>
      <c r="S66" s="575"/>
      <c r="T66" s="576">
        <v>0</v>
      </c>
      <c r="U66" s="576">
        <v>0</v>
      </c>
      <c r="V66" s="576">
        <v>0</v>
      </c>
      <c r="W66" s="576">
        <v>0</v>
      </c>
      <c r="X66" s="575">
        <v>0</v>
      </c>
      <c r="Y66" s="576">
        <v>0</v>
      </c>
      <c r="Z66" s="576">
        <v>0</v>
      </c>
      <c r="AA66" s="576">
        <v>0</v>
      </c>
      <c r="AB66" s="580">
        <v>1</v>
      </c>
      <c r="AC66" s="575">
        <f t="shared" si="2"/>
        <v>0</v>
      </c>
      <c r="AD66" s="555">
        <f t="shared" si="3"/>
        <v>0</v>
      </c>
    </row>
    <row r="67" s="555" customFormat="1" ht="19" customHeight="1" spans="1:30">
      <c r="A67" s="574">
        <v>45293</v>
      </c>
      <c r="B67" s="575" t="s">
        <v>58</v>
      </c>
      <c r="C67" s="575" t="s">
        <v>56</v>
      </c>
      <c r="D67" s="576">
        <v>15</v>
      </c>
      <c r="E67" s="575" t="s">
        <v>35</v>
      </c>
      <c r="F67" s="576">
        <v>0</v>
      </c>
      <c r="G67" s="576">
        <v>3.05</v>
      </c>
      <c r="H67" s="576">
        <v>2.1261</v>
      </c>
      <c r="I67" s="576">
        <v>2.1261</v>
      </c>
      <c r="J67" s="576">
        <v>2.1</v>
      </c>
      <c r="K67" s="576">
        <v>0</v>
      </c>
      <c r="L67" s="580">
        <v>0</v>
      </c>
      <c r="M67" s="576">
        <v>5.565</v>
      </c>
      <c r="N67" s="575"/>
      <c r="O67" s="575"/>
      <c r="P67" s="575"/>
      <c r="Q67" s="575"/>
      <c r="R67" s="576">
        <v>5.565</v>
      </c>
      <c r="S67" s="575"/>
      <c r="T67" s="576">
        <v>0</v>
      </c>
      <c r="U67" s="576">
        <v>0</v>
      </c>
      <c r="V67" s="576">
        <v>0</v>
      </c>
      <c r="W67" s="576">
        <v>0</v>
      </c>
      <c r="X67" s="575">
        <v>0</v>
      </c>
      <c r="Y67" s="576">
        <v>0</v>
      </c>
      <c r="Z67" s="576">
        <v>0</v>
      </c>
      <c r="AA67" s="576">
        <v>0</v>
      </c>
      <c r="AB67" s="580">
        <v>1</v>
      </c>
      <c r="AC67" s="575">
        <f t="shared" si="2"/>
        <v>0</v>
      </c>
      <c r="AD67" s="555">
        <f t="shared" si="3"/>
        <v>0</v>
      </c>
    </row>
    <row r="68" s="555" customFormat="1" ht="19" customHeight="1" spans="1:30">
      <c r="A68" s="574">
        <v>45293</v>
      </c>
      <c r="B68" s="575" t="s">
        <v>60</v>
      </c>
      <c r="C68" s="575" t="s">
        <v>56</v>
      </c>
      <c r="D68" s="576">
        <v>200</v>
      </c>
      <c r="E68" s="575" t="s">
        <v>39</v>
      </c>
      <c r="F68" s="576">
        <v>0</v>
      </c>
      <c r="G68" s="576">
        <v>7.08</v>
      </c>
      <c r="H68" s="576">
        <v>210.6089</v>
      </c>
      <c r="I68" s="576">
        <v>210.6089</v>
      </c>
      <c r="J68" s="576">
        <v>207.68</v>
      </c>
      <c r="K68" s="576">
        <v>0</v>
      </c>
      <c r="L68" s="580">
        <v>0</v>
      </c>
      <c r="M68" s="576">
        <v>369.6</v>
      </c>
      <c r="N68" s="575"/>
      <c r="O68" s="575"/>
      <c r="P68" s="575"/>
      <c r="Q68" s="575"/>
      <c r="R68" s="576">
        <v>369.6</v>
      </c>
      <c r="S68" s="575"/>
      <c r="T68" s="576">
        <v>0</v>
      </c>
      <c r="U68" s="576">
        <v>0</v>
      </c>
      <c r="V68" s="576">
        <v>0</v>
      </c>
      <c r="W68" s="576">
        <v>0</v>
      </c>
      <c r="X68" s="575">
        <v>0</v>
      </c>
      <c r="Y68" s="576">
        <v>0</v>
      </c>
      <c r="Z68" s="576">
        <v>0</v>
      </c>
      <c r="AA68" s="576">
        <v>0</v>
      </c>
      <c r="AB68" s="580">
        <v>1</v>
      </c>
      <c r="AC68" s="575">
        <f t="shared" si="2"/>
        <v>0</v>
      </c>
      <c r="AD68" s="555">
        <f t="shared" si="3"/>
        <v>0</v>
      </c>
    </row>
    <row r="69" s="555" customFormat="1" ht="19" customHeight="1" spans="1:30">
      <c r="A69" s="574">
        <v>45293</v>
      </c>
      <c r="B69" s="575" t="s">
        <v>71</v>
      </c>
      <c r="C69" s="575" t="s">
        <v>56</v>
      </c>
      <c r="D69" s="576">
        <v>49.5</v>
      </c>
      <c r="E69" s="575" t="s">
        <v>35</v>
      </c>
      <c r="F69" s="576">
        <v>0</v>
      </c>
      <c r="G69" s="576">
        <v>4.71</v>
      </c>
      <c r="H69" s="576">
        <v>12.2632</v>
      </c>
      <c r="I69" s="576">
        <v>12.2632</v>
      </c>
      <c r="J69" s="576">
        <v>11.451</v>
      </c>
      <c r="K69" s="576">
        <v>0</v>
      </c>
      <c r="L69" s="580">
        <v>0</v>
      </c>
      <c r="M69" s="576">
        <v>42.4446</v>
      </c>
      <c r="N69" s="575"/>
      <c r="O69" s="575"/>
      <c r="P69" s="575"/>
      <c r="Q69" s="575"/>
      <c r="R69" s="576">
        <v>42.4446</v>
      </c>
      <c r="S69" s="575"/>
      <c r="T69" s="576">
        <v>0</v>
      </c>
      <c r="U69" s="576">
        <v>0</v>
      </c>
      <c r="V69" s="576">
        <v>0</v>
      </c>
      <c r="W69" s="576">
        <v>0</v>
      </c>
      <c r="X69" s="575">
        <v>0</v>
      </c>
      <c r="Y69" s="576">
        <v>0</v>
      </c>
      <c r="Z69" s="576">
        <v>0</v>
      </c>
      <c r="AA69" s="576">
        <v>0</v>
      </c>
      <c r="AB69" s="580">
        <v>1</v>
      </c>
      <c r="AC69" s="575">
        <f t="shared" si="2"/>
        <v>0</v>
      </c>
      <c r="AD69" s="555">
        <f t="shared" si="3"/>
        <v>0</v>
      </c>
    </row>
    <row r="70" s="555" customFormat="1" ht="19" customHeight="1" spans="1:30">
      <c r="A70" s="574">
        <v>45293</v>
      </c>
      <c r="B70" s="575" t="s">
        <v>63</v>
      </c>
      <c r="C70" s="575" t="s">
        <v>56</v>
      </c>
      <c r="D70" s="576">
        <v>50</v>
      </c>
      <c r="E70" s="575" t="s">
        <v>35</v>
      </c>
      <c r="F70" s="576">
        <v>0</v>
      </c>
      <c r="G70" s="576">
        <v>3.53</v>
      </c>
      <c r="H70" s="576">
        <v>7.1313</v>
      </c>
      <c r="I70" s="576">
        <v>6.5661</v>
      </c>
      <c r="J70" s="576">
        <v>6.3</v>
      </c>
      <c r="K70" s="576">
        <v>0</v>
      </c>
      <c r="L70" s="580">
        <v>0</v>
      </c>
      <c r="M70" s="576">
        <v>24.36</v>
      </c>
      <c r="N70" s="575"/>
      <c r="O70" s="575"/>
      <c r="P70" s="575"/>
      <c r="Q70" s="575"/>
      <c r="R70" s="576">
        <v>24.36</v>
      </c>
      <c r="S70" s="575"/>
      <c r="T70" s="576">
        <v>0</v>
      </c>
      <c r="U70" s="576">
        <v>0</v>
      </c>
      <c r="V70" s="576">
        <v>0</v>
      </c>
      <c r="W70" s="576">
        <v>0</v>
      </c>
      <c r="X70" s="575">
        <v>0</v>
      </c>
      <c r="Y70" s="576">
        <v>0</v>
      </c>
      <c r="Z70" s="576">
        <v>0</v>
      </c>
      <c r="AA70" s="576">
        <v>0</v>
      </c>
      <c r="AB70" s="580">
        <v>1</v>
      </c>
      <c r="AC70" s="575">
        <f t="shared" si="2"/>
        <v>0</v>
      </c>
      <c r="AD70" s="555">
        <f t="shared" si="3"/>
        <v>0</v>
      </c>
    </row>
    <row r="71" s="555" customFormat="1" ht="19" customHeight="1" spans="1:30">
      <c r="A71" s="574">
        <v>45293</v>
      </c>
      <c r="B71" s="575" t="s">
        <v>65</v>
      </c>
      <c r="C71" s="575" t="s">
        <v>56</v>
      </c>
      <c r="D71" s="576">
        <v>50</v>
      </c>
      <c r="E71" s="575" t="s">
        <v>35</v>
      </c>
      <c r="F71" s="576">
        <v>0</v>
      </c>
      <c r="G71" s="576">
        <v>3.37</v>
      </c>
      <c r="H71" s="576">
        <v>9.557</v>
      </c>
      <c r="I71" s="576">
        <v>9.3526</v>
      </c>
      <c r="J71" s="576">
        <v>8.58</v>
      </c>
      <c r="K71" s="576">
        <v>0</v>
      </c>
      <c r="L71" s="580">
        <v>0</v>
      </c>
      <c r="M71" s="576">
        <v>30.03</v>
      </c>
      <c r="N71" s="575"/>
      <c r="O71" s="575"/>
      <c r="P71" s="575"/>
      <c r="Q71" s="575"/>
      <c r="R71" s="576">
        <v>30.03</v>
      </c>
      <c r="S71" s="575"/>
      <c r="T71" s="576">
        <v>0</v>
      </c>
      <c r="U71" s="576">
        <v>0</v>
      </c>
      <c r="V71" s="576">
        <v>0</v>
      </c>
      <c r="W71" s="576">
        <v>0</v>
      </c>
      <c r="X71" s="575">
        <v>0</v>
      </c>
      <c r="Y71" s="576">
        <v>0</v>
      </c>
      <c r="Z71" s="576">
        <v>0</v>
      </c>
      <c r="AA71" s="576">
        <v>0</v>
      </c>
      <c r="AB71" s="580">
        <v>1</v>
      </c>
      <c r="AC71" s="575">
        <f t="shared" si="2"/>
        <v>0</v>
      </c>
      <c r="AD71" s="555">
        <f t="shared" si="3"/>
        <v>0</v>
      </c>
    </row>
    <row r="72" s="555" customFormat="1" ht="19" customHeight="1" spans="1:30">
      <c r="A72" s="574">
        <v>45293</v>
      </c>
      <c r="B72" s="575" t="s">
        <v>59</v>
      </c>
      <c r="C72" s="575" t="s">
        <v>56</v>
      </c>
      <c r="D72" s="576">
        <v>100</v>
      </c>
      <c r="E72" s="575" t="s">
        <v>39</v>
      </c>
      <c r="F72" s="576">
        <v>0</v>
      </c>
      <c r="G72" s="576">
        <v>4.59</v>
      </c>
      <c r="H72" s="576">
        <v>45.2251</v>
      </c>
      <c r="I72" s="576">
        <v>45.2251</v>
      </c>
      <c r="J72" s="576">
        <v>44.3533</v>
      </c>
      <c r="K72" s="576">
        <v>0</v>
      </c>
      <c r="L72" s="580">
        <v>0</v>
      </c>
      <c r="M72" s="576">
        <v>178.2013</v>
      </c>
      <c r="N72" s="575"/>
      <c r="O72" s="575"/>
      <c r="P72" s="575"/>
      <c r="Q72" s="575"/>
      <c r="R72" s="576">
        <v>178.2013</v>
      </c>
      <c r="S72" s="575"/>
      <c r="T72" s="576">
        <v>0</v>
      </c>
      <c r="U72" s="576">
        <v>0</v>
      </c>
      <c r="V72" s="576">
        <v>0</v>
      </c>
      <c r="W72" s="576">
        <v>0</v>
      </c>
      <c r="X72" s="575">
        <v>0</v>
      </c>
      <c r="Y72" s="576">
        <v>0</v>
      </c>
      <c r="Z72" s="576">
        <v>0</v>
      </c>
      <c r="AA72" s="576">
        <v>0</v>
      </c>
      <c r="AB72" s="580">
        <v>1</v>
      </c>
      <c r="AC72" s="575">
        <f t="shared" si="2"/>
        <v>0</v>
      </c>
      <c r="AD72" s="555">
        <f t="shared" si="3"/>
        <v>0</v>
      </c>
    </row>
    <row r="73" s="555" customFormat="1" ht="19" customHeight="1" spans="1:30">
      <c r="A73" s="574">
        <v>45293</v>
      </c>
      <c r="B73" s="575" t="s">
        <v>66</v>
      </c>
      <c r="C73" s="575" t="s">
        <v>56</v>
      </c>
      <c r="D73" s="576">
        <v>80</v>
      </c>
      <c r="E73" s="575" t="s">
        <v>91</v>
      </c>
      <c r="F73" s="576">
        <v>0</v>
      </c>
      <c r="G73" s="576">
        <v>3.22</v>
      </c>
      <c r="H73" s="576">
        <v>10.724</v>
      </c>
      <c r="I73" s="576">
        <v>10.3945</v>
      </c>
      <c r="J73" s="576">
        <v>9.8911</v>
      </c>
      <c r="K73" s="576">
        <v>0</v>
      </c>
      <c r="L73" s="580">
        <v>0</v>
      </c>
      <c r="M73" s="576">
        <v>25.2207</v>
      </c>
      <c r="N73" s="575"/>
      <c r="O73" s="575"/>
      <c r="P73" s="575"/>
      <c r="Q73" s="575"/>
      <c r="R73" s="576">
        <v>25.2207</v>
      </c>
      <c r="S73" s="575"/>
      <c r="T73" s="576">
        <v>0</v>
      </c>
      <c r="U73" s="576">
        <v>0</v>
      </c>
      <c r="V73" s="576">
        <v>0</v>
      </c>
      <c r="W73" s="576">
        <v>0</v>
      </c>
      <c r="X73" s="575">
        <v>0</v>
      </c>
      <c r="Y73" s="576">
        <v>0</v>
      </c>
      <c r="Z73" s="576">
        <v>0</v>
      </c>
      <c r="AA73" s="576">
        <v>0</v>
      </c>
      <c r="AB73" s="580">
        <v>1</v>
      </c>
      <c r="AC73" s="575">
        <f t="shared" si="2"/>
        <v>0</v>
      </c>
      <c r="AD73" s="555">
        <f t="shared" si="3"/>
        <v>0</v>
      </c>
    </row>
    <row r="74" s="555" customFormat="1" ht="19" customHeight="1" spans="1:30">
      <c r="A74" s="574">
        <v>45293</v>
      </c>
      <c r="B74" s="575" t="s">
        <v>67</v>
      </c>
      <c r="C74" s="575" t="s">
        <v>56</v>
      </c>
      <c r="D74" s="576">
        <v>100</v>
      </c>
      <c r="E74" s="575" t="s">
        <v>35</v>
      </c>
      <c r="F74" s="576">
        <v>0</v>
      </c>
      <c r="G74" s="576">
        <v>3.74</v>
      </c>
      <c r="H74" s="576">
        <v>28.7855</v>
      </c>
      <c r="I74" s="576">
        <v>22.695</v>
      </c>
      <c r="J74" s="576">
        <v>21.78</v>
      </c>
      <c r="K74" s="576">
        <v>0</v>
      </c>
      <c r="L74" s="580">
        <v>0</v>
      </c>
      <c r="M74" s="576">
        <v>21.78</v>
      </c>
      <c r="N74" s="575"/>
      <c r="O74" s="575"/>
      <c r="P74" s="575"/>
      <c r="Q74" s="575"/>
      <c r="R74" s="576">
        <v>21.78</v>
      </c>
      <c r="S74" s="575"/>
      <c r="T74" s="576">
        <v>0</v>
      </c>
      <c r="U74" s="576">
        <v>0</v>
      </c>
      <c r="V74" s="576">
        <v>0</v>
      </c>
      <c r="W74" s="576">
        <v>0</v>
      </c>
      <c r="X74" s="575">
        <v>0</v>
      </c>
      <c r="Y74" s="576">
        <v>6.0905</v>
      </c>
      <c r="Z74" s="576">
        <v>0</v>
      </c>
      <c r="AA74" s="576">
        <v>0</v>
      </c>
      <c r="AB74" s="580">
        <v>1</v>
      </c>
      <c r="AC74" s="575">
        <f t="shared" si="2"/>
        <v>0</v>
      </c>
      <c r="AD74" s="555">
        <f t="shared" si="3"/>
        <v>0</v>
      </c>
    </row>
    <row r="75" s="555" customFormat="1" ht="19" customHeight="1" spans="1:30">
      <c r="A75" s="574">
        <v>45293</v>
      </c>
      <c r="B75" s="575" t="s">
        <v>72</v>
      </c>
      <c r="C75" s="575" t="s">
        <v>56</v>
      </c>
      <c r="D75" s="576">
        <v>20.4</v>
      </c>
      <c r="E75" s="575" t="s">
        <v>35</v>
      </c>
      <c r="F75" s="576">
        <v>0</v>
      </c>
      <c r="G75" s="576">
        <v>4.08</v>
      </c>
      <c r="H75" s="576">
        <v>9.9116</v>
      </c>
      <c r="I75" s="576">
        <v>9.828</v>
      </c>
      <c r="J75" s="576">
        <v>9.8179</v>
      </c>
      <c r="K75" s="576">
        <v>0</v>
      </c>
      <c r="L75" s="580">
        <v>0</v>
      </c>
      <c r="M75" s="576">
        <v>16.973</v>
      </c>
      <c r="N75" s="575"/>
      <c r="O75" s="575"/>
      <c r="P75" s="575"/>
      <c r="Q75" s="575"/>
      <c r="R75" s="576">
        <v>16.973</v>
      </c>
      <c r="S75" s="575"/>
      <c r="T75" s="576">
        <v>0</v>
      </c>
      <c r="U75" s="576">
        <v>0</v>
      </c>
      <c r="V75" s="576">
        <v>0</v>
      </c>
      <c r="W75" s="576">
        <v>0</v>
      </c>
      <c r="X75" s="575">
        <v>0</v>
      </c>
      <c r="Y75" s="576">
        <v>0</v>
      </c>
      <c r="Z75" s="576">
        <v>0</v>
      </c>
      <c r="AA75" s="576">
        <v>0</v>
      </c>
      <c r="AB75" s="580">
        <v>1</v>
      </c>
      <c r="AC75" s="575">
        <f t="shared" si="2"/>
        <v>0</v>
      </c>
      <c r="AD75" s="555">
        <f t="shared" si="3"/>
        <v>0</v>
      </c>
    </row>
    <row r="76" s="555" customFormat="1" ht="19" customHeight="1" spans="1:30">
      <c r="A76" s="574">
        <v>45293</v>
      </c>
      <c r="B76" s="575" t="s">
        <v>64</v>
      </c>
      <c r="C76" s="575" t="s">
        <v>56</v>
      </c>
      <c r="D76" s="576">
        <v>60</v>
      </c>
      <c r="E76" s="575" t="s">
        <v>35</v>
      </c>
      <c r="F76" s="576">
        <v>0</v>
      </c>
      <c r="G76" s="576">
        <v>8.04</v>
      </c>
      <c r="H76" s="576">
        <v>89.7477</v>
      </c>
      <c r="I76" s="576">
        <v>89.7477</v>
      </c>
      <c r="J76" s="576">
        <v>89.04</v>
      </c>
      <c r="K76" s="576">
        <v>0</v>
      </c>
      <c r="L76" s="580">
        <v>0</v>
      </c>
      <c r="M76" s="576">
        <v>147.84</v>
      </c>
      <c r="N76" s="575"/>
      <c r="O76" s="575"/>
      <c r="P76" s="575"/>
      <c r="Q76" s="575"/>
      <c r="R76" s="576">
        <v>147.84</v>
      </c>
      <c r="S76" s="575"/>
      <c r="T76" s="576">
        <v>0</v>
      </c>
      <c r="U76" s="576">
        <v>0</v>
      </c>
      <c r="V76" s="576">
        <v>0</v>
      </c>
      <c r="W76" s="576">
        <v>0</v>
      </c>
      <c r="X76" s="575">
        <v>0</v>
      </c>
      <c r="Y76" s="576">
        <v>0</v>
      </c>
      <c r="Z76" s="576">
        <v>0</v>
      </c>
      <c r="AA76" s="576">
        <v>0</v>
      </c>
      <c r="AB76" s="580">
        <v>1</v>
      </c>
      <c r="AC76" s="575">
        <f t="shared" si="2"/>
        <v>0</v>
      </c>
      <c r="AD76" s="555">
        <f t="shared" si="3"/>
        <v>0</v>
      </c>
    </row>
    <row r="77" s="555" customFormat="1" ht="19" customHeight="1" spans="1:30">
      <c r="A77" s="574">
        <v>45293</v>
      </c>
      <c r="B77" s="575" t="s">
        <v>70</v>
      </c>
      <c r="C77" s="575" t="s">
        <v>56</v>
      </c>
      <c r="D77" s="576">
        <v>200</v>
      </c>
      <c r="E77" s="575" t="s">
        <v>35</v>
      </c>
      <c r="F77" s="576">
        <v>0</v>
      </c>
      <c r="G77" s="576">
        <v>15.42</v>
      </c>
      <c r="H77" s="576">
        <v>450.646</v>
      </c>
      <c r="I77" s="576">
        <v>221.1984</v>
      </c>
      <c r="J77" s="576">
        <v>216.975</v>
      </c>
      <c r="K77" s="576">
        <v>24.554</v>
      </c>
      <c r="L77" s="580">
        <v>0.0999</v>
      </c>
      <c r="M77" s="576">
        <v>271.425</v>
      </c>
      <c r="N77" s="575"/>
      <c r="O77" s="575"/>
      <c r="P77" s="575"/>
      <c r="Q77" s="575"/>
      <c r="R77" s="576">
        <v>271.425</v>
      </c>
      <c r="S77" s="575"/>
      <c r="T77" s="576">
        <v>194.9998</v>
      </c>
      <c r="U77" s="576">
        <v>0</v>
      </c>
      <c r="V77" s="576">
        <v>0</v>
      </c>
      <c r="W77" s="576">
        <v>0</v>
      </c>
      <c r="X77" s="575">
        <v>0</v>
      </c>
      <c r="Y77" s="576">
        <v>9.8938</v>
      </c>
      <c r="Z77" s="576">
        <v>0</v>
      </c>
      <c r="AA77" s="576">
        <v>0</v>
      </c>
      <c r="AB77" s="580">
        <v>0.4762</v>
      </c>
      <c r="AC77" s="575">
        <f t="shared" si="2"/>
        <v>0</v>
      </c>
      <c r="AD77" s="555">
        <f t="shared" si="3"/>
        <v>194.9998</v>
      </c>
    </row>
    <row r="78" s="555" customFormat="1" ht="19" customHeight="1" spans="1:30">
      <c r="A78" s="574">
        <v>45293</v>
      </c>
      <c r="B78" s="575" t="s">
        <v>61</v>
      </c>
      <c r="C78" s="575" t="s">
        <v>56</v>
      </c>
      <c r="D78" s="576">
        <v>275</v>
      </c>
      <c r="E78" s="575" t="s">
        <v>39</v>
      </c>
      <c r="F78" s="576">
        <v>0</v>
      </c>
      <c r="G78" s="576">
        <v>9.57</v>
      </c>
      <c r="H78" s="576">
        <v>497.2513</v>
      </c>
      <c r="I78" s="576">
        <v>481.1945</v>
      </c>
      <c r="J78" s="576">
        <v>474.32</v>
      </c>
      <c r="K78" s="576">
        <v>15.8897</v>
      </c>
      <c r="L78" s="580">
        <v>0.032</v>
      </c>
      <c r="M78" s="576">
        <v>935.44</v>
      </c>
      <c r="N78" s="575"/>
      <c r="O78" s="575"/>
      <c r="P78" s="575"/>
      <c r="Q78" s="575"/>
      <c r="R78" s="576">
        <v>935.44</v>
      </c>
      <c r="S78" s="575"/>
      <c r="T78" s="576">
        <v>0</v>
      </c>
      <c r="U78" s="576">
        <v>0.1671</v>
      </c>
      <c r="V78" s="576">
        <v>0</v>
      </c>
      <c r="W78" s="576">
        <v>0</v>
      </c>
      <c r="X78" s="575">
        <v>0</v>
      </c>
      <c r="Y78" s="576">
        <v>0</v>
      </c>
      <c r="Z78" s="576">
        <v>0</v>
      </c>
      <c r="AA78" s="576">
        <v>0</v>
      </c>
      <c r="AB78" s="580">
        <v>0.9997</v>
      </c>
      <c r="AC78" s="575">
        <f t="shared" si="2"/>
        <v>0.1671</v>
      </c>
      <c r="AD78" s="555">
        <f t="shared" si="3"/>
        <v>0</v>
      </c>
    </row>
    <row r="79" s="555" customFormat="1" ht="19" customHeight="1" spans="1:30">
      <c r="A79" s="574">
        <v>45293</v>
      </c>
      <c r="B79" s="575" t="s">
        <v>62</v>
      </c>
      <c r="C79" s="575" t="s">
        <v>56</v>
      </c>
      <c r="D79" s="576">
        <v>200</v>
      </c>
      <c r="E79" s="575" t="s">
        <v>39</v>
      </c>
      <c r="F79" s="576">
        <v>0</v>
      </c>
      <c r="G79" s="576">
        <v>9.84</v>
      </c>
      <c r="H79" s="576">
        <v>361.1806</v>
      </c>
      <c r="I79" s="576">
        <v>351.9538</v>
      </c>
      <c r="J79" s="576">
        <v>343.2</v>
      </c>
      <c r="K79" s="576">
        <v>9.2268</v>
      </c>
      <c r="L79" s="580">
        <v>0.0255</v>
      </c>
      <c r="M79" s="576">
        <v>628.32</v>
      </c>
      <c r="N79" s="575"/>
      <c r="O79" s="575"/>
      <c r="P79" s="575"/>
      <c r="Q79" s="575"/>
      <c r="R79" s="576">
        <v>628.32</v>
      </c>
      <c r="S79" s="575"/>
      <c r="T79" s="576">
        <v>0</v>
      </c>
      <c r="U79" s="576">
        <v>0</v>
      </c>
      <c r="V79" s="576">
        <v>0</v>
      </c>
      <c r="W79" s="576">
        <v>0</v>
      </c>
      <c r="X79" s="575">
        <v>0</v>
      </c>
      <c r="Y79" s="576">
        <v>0</v>
      </c>
      <c r="Z79" s="576">
        <v>0</v>
      </c>
      <c r="AA79" s="576">
        <v>0</v>
      </c>
      <c r="AB79" s="580">
        <v>1</v>
      </c>
      <c r="AC79" s="575">
        <f t="shared" si="2"/>
        <v>0</v>
      </c>
      <c r="AD79" s="555">
        <f t="shared" si="3"/>
        <v>0</v>
      </c>
    </row>
    <row r="80" s="555" customFormat="1" ht="19" customHeight="1" spans="1:30">
      <c r="A80" s="574">
        <v>45293</v>
      </c>
      <c r="B80" s="575" t="s">
        <v>76</v>
      </c>
      <c r="C80" s="575" t="s">
        <v>56</v>
      </c>
      <c r="D80" s="576">
        <v>100</v>
      </c>
      <c r="E80" s="575" t="s">
        <v>35</v>
      </c>
      <c r="F80" s="576">
        <v>0</v>
      </c>
      <c r="G80" s="576">
        <v>10.38</v>
      </c>
      <c r="H80" s="576">
        <v>125.8832</v>
      </c>
      <c r="I80" s="576">
        <v>105.7984</v>
      </c>
      <c r="J80" s="576">
        <v>102.0954</v>
      </c>
      <c r="K80" s="576">
        <v>9.0199</v>
      </c>
      <c r="L80" s="580">
        <v>0.0786</v>
      </c>
      <c r="M80" s="576">
        <v>119.6052</v>
      </c>
      <c r="N80" s="575"/>
      <c r="O80" s="575"/>
      <c r="P80" s="575"/>
      <c r="Q80" s="575"/>
      <c r="R80" s="576">
        <v>119.6052</v>
      </c>
      <c r="S80" s="575"/>
      <c r="T80" s="576">
        <v>11.0649</v>
      </c>
      <c r="U80" s="576">
        <v>0</v>
      </c>
      <c r="V80" s="576">
        <v>0</v>
      </c>
      <c r="W80" s="576">
        <v>0</v>
      </c>
      <c r="X80" s="575">
        <v>0</v>
      </c>
      <c r="Y80" s="576">
        <v>0</v>
      </c>
      <c r="Z80" s="576">
        <v>0</v>
      </c>
      <c r="AA80" s="576">
        <v>0</v>
      </c>
      <c r="AB80" s="580">
        <v>0.8963</v>
      </c>
      <c r="AC80" s="575">
        <f t="shared" si="2"/>
        <v>0</v>
      </c>
      <c r="AD80" s="555">
        <f t="shared" si="3"/>
        <v>11.0649</v>
      </c>
    </row>
    <row r="81" s="555" customFormat="1" ht="19" customHeight="1" spans="1:30">
      <c r="A81" s="574">
        <v>45293</v>
      </c>
      <c r="B81" s="575" t="s">
        <v>73</v>
      </c>
      <c r="C81" s="575" t="s">
        <v>56</v>
      </c>
      <c r="D81" s="576">
        <v>150</v>
      </c>
      <c r="E81" s="575" t="s">
        <v>35</v>
      </c>
      <c r="F81" s="576">
        <v>0</v>
      </c>
      <c r="G81" s="576">
        <v>11.21</v>
      </c>
      <c r="H81" s="576">
        <v>320.4996</v>
      </c>
      <c r="I81" s="576">
        <v>267.9759</v>
      </c>
      <c r="J81" s="576">
        <v>264</v>
      </c>
      <c r="K81" s="576">
        <v>49.1981</v>
      </c>
      <c r="L81" s="580">
        <v>0.1551</v>
      </c>
      <c r="M81" s="576">
        <v>482.24</v>
      </c>
      <c r="N81" s="575"/>
      <c r="O81" s="575"/>
      <c r="P81" s="575"/>
      <c r="Q81" s="575"/>
      <c r="R81" s="576">
        <v>482.24</v>
      </c>
      <c r="S81" s="575"/>
      <c r="T81" s="576">
        <v>3.3256</v>
      </c>
      <c r="U81" s="576">
        <v>0</v>
      </c>
      <c r="V81" s="576">
        <v>0</v>
      </c>
      <c r="W81" s="576">
        <v>0</v>
      </c>
      <c r="X81" s="575">
        <v>0</v>
      </c>
      <c r="Y81" s="576">
        <v>0</v>
      </c>
      <c r="Z81" s="576">
        <v>0</v>
      </c>
      <c r="AA81" s="576">
        <v>0</v>
      </c>
      <c r="AB81" s="580">
        <v>0.9859</v>
      </c>
      <c r="AC81" s="575">
        <f t="shared" si="2"/>
        <v>0</v>
      </c>
      <c r="AD81" s="555">
        <f t="shared" si="3"/>
        <v>3.3256</v>
      </c>
    </row>
    <row r="82" s="555" customFormat="1" ht="19" customHeight="1" spans="1:30">
      <c r="A82" s="574">
        <v>45293</v>
      </c>
      <c r="B82" s="575" t="s">
        <v>68</v>
      </c>
      <c r="C82" s="575" t="s">
        <v>56</v>
      </c>
      <c r="D82" s="576">
        <v>200</v>
      </c>
      <c r="E82" s="575" t="s">
        <v>35</v>
      </c>
      <c r="F82" s="576">
        <v>0</v>
      </c>
      <c r="G82" s="576">
        <v>13.32</v>
      </c>
      <c r="H82" s="576">
        <v>432.535</v>
      </c>
      <c r="I82" s="576">
        <v>366.365</v>
      </c>
      <c r="J82" s="576">
        <v>359.04</v>
      </c>
      <c r="K82" s="576">
        <v>45.87</v>
      </c>
      <c r="L82" s="580">
        <v>0.1113</v>
      </c>
      <c r="M82" s="576">
        <v>446.16</v>
      </c>
      <c r="N82" s="575"/>
      <c r="O82" s="575"/>
      <c r="P82" s="575"/>
      <c r="Q82" s="575"/>
      <c r="R82" s="576">
        <v>446.16</v>
      </c>
      <c r="S82" s="575"/>
      <c r="T82" s="576">
        <v>0</v>
      </c>
      <c r="U82" s="576">
        <v>0</v>
      </c>
      <c r="V82" s="576">
        <v>15.5364</v>
      </c>
      <c r="W82" s="576">
        <v>0</v>
      </c>
      <c r="X82" s="575">
        <v>0</v>
      </c>
      <c r="Y82" s="576">
        <v>4.7636</v>
      </c>
      <c r="Z82" s="576">
        <v>0</v>
      </c>
      <c r="AA82" s="576">
        <v>0</v>
      </c>
      <c r="AB82" s="580">
        <v>1</v>
      </c>
      <c r="AC82" s="575">
        <f t="shared" si="2"/>
        <v>0</v>
      </c>
      <c r="AD82" s="555">
        <f t="shared" si="3"/>
        <v>15.5364</v>
      </c>
    </row>
    <row r="83" s="555" customFormat="1" ht="19" customHeight="1" spans="1:30">
      <c r="A83" s="574">
        <v>45293</v>
      </c>
      <c r="B83" s="575" t="s">
        <v>74</v>
      </c>
      <c r="C83" s="575" t="s">
        <v>56</v>
      </c>
      <c r="D83" s="576">
        <v>50</v>
      </c>
      <c r="E83" s="575" t="s">
        <v>35</v>
      </c>
      <c r="F83" s="576">
        <v>0</v>
      </c>
      <c r="G83" s="576">
        <v>2.07</v>
      </c>
      <c r="H83" s="576">
        <v>1.4326</v>
      </c>
      <c r="I83" s="576">
        <v>1.3448</v>
      </c>
      <c r="J83" s="576">
        <v>1.8128</v>
      </c>
      <c r="K83" s="576">
        <v>0</v>
      </c>
      <c r="L83" s="580">
        <v>0</v>
      </c>
      <c r="M83" s="576">
        <v>7.9772</v>
      </c>
      <c r="N83" s="575"/>
      <c r="O83" s="575"/>
      <c r="P83" s="575"/>
      <c r="Q83" s="575"/>
      <c r="R83" s="576">
        <v>7.9772</v>
      </c>
      <c r="S83" s="575"/>
      <c r="T83" s="576">
        <v>0.0878</v>
      </c>
      <c r="U83" s="576">
        <v>0</v>
      </c>
      <c r="V83" s="576">
        <v>0</v>
      </c>
      <c r="W83" s="576">
        <v>0</v>
      </c>
      <c r="X83" s="575">
        <v>0</v>
      </c>
      <c r="Y83" s="576">
        <v>0</v>
      </c>
      <c r="Z83" s="576">
        <v>0</v>
      </c>
      <c r="AA83" s="576">
        <v>0</v>
      </c>
      <c r="AB83" s="580">
        <v>1</v>
      </c>
      <c r="AC83" s="575">
        <f t="shared" si="2"/>
        <v>0</v>
      </c>
      <c r="AD83" s="555">
        <f t="shared" si="3"/>
        <v>0.0878</v>
      </c>
    </row>
    <row r="84" s="555" customFormat="1" ht="19" customHeight="1" spans="1:30">
      <c r="A84" s="574">
        <v>45293</v>
      </c>
      <c r="B84" s="575" t="s">
        <v>75</v>
      </c>
      <c r="C84" s="575" t="s">
        <v>56</v>
      </c>
      <c r="D84" s="576">
        <v>200</v>
      </c>
      <c r="E84" s="575" t="s">
        <v>39</v>
      </c>
      <c r="F84" s="576">
        <v>0</v>
      </c>
      <c r="G84" s="576">
        <v>4.36</v>
      </c>
      <c r="H84" s="576">
        <v>59.5702</v>
      </c>
      <c r="I84" s="576">
        <v>59.5702</v>
      </c>
      <c r="J84" s="576">
        <v>58.08</v>
      </c>
      <c r="K84" s="576">
        <v>0</v>
      </c>
      <c r="L84" s="580">
        <v>0</v>
      </c>
      <c r="M84" s="576">
        <v>81.18</v>
      </c>
      <c r="N84" s="575"/>
      <c r="O84" s="575"/>
      <c r="P84" s="575"/>
      <c r="Q84" s="575"/>
      <c r="R84" s="576">
        <v>81.18</v>
      </c>
      <c r="S84" s="575"/>
      <c r="T84" s="576">
        <v>0</v>
      </c>
      <c r="U84" s="576">
        <v>0</v>
      </c>
      <c r="V84" s="576">
        <v>0</v>
      </c>
      <c r="W84" s="576">
        <v>0</v>
      </c>
      <c r="X84" s="575">
        <v>0</v>
      </c>
      <c r="Y84" s="576">
        <v>0</v>
      </c>
      <c r="Z84" s="576">
        <v>0</v>
      </c>
      <c r="AA84" s="576">
        <v>0</v>
      </c>
      <c r="AB84" s="580">
        <v>0.9989</v>
      </c>
      <c r="AC84" s="575">
        <f t="shared" si="2"/>
        <v>0</v>
      </c>
      <c r="AD84" s="555">
        <f t="shared" si="3"/>
        <v>0</v>
      </c>
    </row>
    <row r="85" s="555" customFormat="1" ht="19" customHeight="1" spans="1:30">
      <c r="A85" s="574">
        <v>45293</v>
      </c>
      <c r="B85" s="575" t="s">
        <v>77</v>
      </c>
      <c r="C85" s="575" t="s">
        <v>78</v>
      </c>
      <c r="D85" s="576">
        <v>100</v>
      </c>
      <c r="E85" s="575" t="s">
        <v>83</v>
      </c>
      <c r="F85" s="576">
        <v>5.34</v>
      </c>
      <c r="G85" s="576" t="s">
        <v>80</v>
      </c>
      <c r="H85" s="576">
        <v>53.3611</v>
      </c>
      <c r="I85" s="576">
        <v>9.1618</v>
      </c>
      <c r="J85" s="576">
        <v>8.414</v>
      </c>
      <c r="K85" s="576">
        <v>0</v>
      </c>
      <c r="L85" s="580">
        <v>0.8283</v>
      </c>
      <c r="M85" s="576">
        <v>16.66</v>
      </c>
      <c r="N85" s="575">
        <v>1007</v>
      </c>
      <c r="O85" s="575">
        <v>0.0165</v>
      </c>
      <c r="P85" s="575">
        <v>-0.048</v>
      </c>
      <c r="Q85" s="575" t="s">
        <v>80</v>
      </c>
      <c r="R85" s="576">
        <v>16.66</v>
      </c>
      <c r="S85" s="575" t="s">
        <v>80</v>
      </c>
      <c r="T85" s="576">
        <v>0</v>
      </c>
      <c r="U85" s="576">
        <v>0</v>
      </c>
      <c r="V85" s="576">
        <v>0</v>
      </c>
      <c r="W85" s="576">
        <v>0</v>
      </c>
      <c r="X85" s="575">
        <v>0</v>
      </c>
      <c r="Y85" s="576">
        <v>0</v>
      </c>
      <c r="Z85" s="576">
        <v>0</v>
      </c>
      <c r="AA85" s="576">
        <v>0</v>
      </c>
      <c r="AB85" s="580">
        <v>1</v>
      </c>
      <c r="AC85" s="575">
        <f t="shared" si="2"/>
        <v>0</v>
      </c>
      <c r="AD85" s="555">
        <f t="shared" si="3"/>
        <v>0</v>
      </c>
    </row>
    <row r="86" s="555" customFormat="1" ht="19" customHeight="1" spans="1:30">
      <c r="A86" s="574">
        <v>45293</v>
      </c>
      <c r="B86" s="575" t="s">
        <v>81</v>
      </c>
      <c r="C86" s="575" t="s">
        <v>82</v>
      </c>
      <c r="D86" s="576">
        <v>100</v>
      </c>
      <c r="E86" s="575" t="s">
        <v>83</v>
      </c>
      <c r="F86" s="576" t="s">
        <v>80</v>
      </c>
      <c r="G86" s="576">
        <v>3.44</v>
      </c>
      <c r="H86" s="576">
        <v>1.88</v>
      </c>
      <c r="I86" s="576">
        <v>1.68</v>
      </c>
      <c r="J86" s="576">
        <v>1.496</v>
      </c>
      <c r="K86" s="576">
        <v>0</v>
      </c>
      <c r="L86" s="580">
        <v>0</v>
      </c>
      <c r="M86" s="576">
        <v>2.1736</v>
      </c>
      <c r="N86" s="575">
        <v>127</v>
      </c>
      <c r="O86" s="575">
        <v>0.0171</v>
      </c>
      <c r="P86" s="575">
        <v>-0.0201</v>
      </c>
      <c r="Q86" s="575" t="s">
        <v>80</v>
      </c>
      <c r="R86" s="576">
        <v>2.1736</v>
      </c>
      <c r="S86" s="575" t="s">
        <v>80</v>
      </c>
      <c r="T86" s="576">
        <v>0</v>
      </c>
      <c r="U86" s="576">
        <v>0</v>
      </c>
      <c r="V86" s="576">
        <v>0</v>
      </c>
      <c r="W86" s="576">
        <v>0</v>
      </c>
      <c r="X86" s="575">
        <v>0</v>
      </c>
      <c r="Y86" s="576">
        <v>0</v>
      </c>
      <c r="Z86" s="576">
        <v>0</v>
      </c>
      <c r="AA86" s="576">
        <v>0</v>
      </c>
      <c r="AB86" s="580">
        <v>1</v>
      </c>
      <c r="AC86" s="575">
        <f t="shared" si="2"/>
        <v>0</v>
      </c>
      <c r="AD86" s="555">
        <f t="shared" si="3"/>
        <v>0</v>
      </c>
    </row>
    <row r="87" s="555" customFormat="1" ht="19" customHeight="1" spans="1:30">
      <c r="A87" s="574">
        <v>45293</v>
      </c>
      <c r="B87" s="575" t="s">
        <v>84</v>
      </c>
      <c r="C87" s="575" t="s">
        <v>82</v>
      </c>
      <c r="D87" s="576">
        <v>33</v>
      </c>
      <c r="E87" s="575" t="s">
        <v>83</v>
      </c>
      <c r="F87" s="576" t="s">
        <v>80</v>
      </c>
      <c r="G87" s="576">
        <v>4.88</v>
      </c>
      <c r="H87" s="576">
        <v>1.9941</v>
      </c>
      <c r="I87" s="576">
        <v>1.5208</v>
      </c>
      <c r="J87" s="576">
        <v>1.412</v>
      </c>
      <c r="K87" s="576">
        <v>0</v>
      </c>
      <c r="L87" s="580">
        <v>0</v>
      </c>
      <c r="M87" s="576">
        <v>3.078</v>
      </c>
      <c r="N87" s="575" t="s">
        <v>80</v>
      </c>
      <c r="O87" s="575" t="s">
        <v>80</v>
      </c>
      <c r="P87" s="575" t="s">
        <v>80</v>
      </c>
      <c r="Q87" s="575" t="s">
        <v>80</v>
      </c>
      <c r="R87" s="576">
        <v>3.078</v>
      </c>
      <c r="S87" s="575" t="s">
        <v>80</v>
      </c>
      <c r="T87" s="576">
        <v>0</v>
      </c>
      <c r="U87" s="576">
        <v>0</v>
      </c>
      <c r="V87" s="576">
        <v>0</v>
      </c>
      <c r="W87" s="576">
        <v>0</v>
      </c>
      <c r="X87" s="575">
        <v>0</v>
      </c>
      <c r="Y87" s="576">
        <v>0</v>
      </c>
      <c r="Z87" s="576">
        <v>0</v>
      </c>
      <c r="AA87" s="576">
        <v>0.4733</v>
      </c>
      <c r="AB87" s="580">
        <v>1</v>
      </c>
      <c r="AC87" s="575">
        <f t="shared" si="2"/>
        <v>0</v>
      </c>
      <c r="AD87" s="555">
        <f t="shared" si="3"/>
        <v>0</v>
      </c>
    </row>
    <row r="88" s="555" customFormat="1" ht="19" customHeight="1" spans="1:30">
      <c r="A88" s="574">
        <v>45293</v>
      </c>
      <c r="B88" s="575" t="s">
        <v>85</v>
      </c>
      <c r="C88" s="575" t="s">
        <v>86</v>
      </c>
      <c r="D88" s="576">
        <v>51</v>
      </c>
      <c r="E88" s="575" t="s">
        <v>92</v>
      </c>
      <c r="F88" s="576">
        <v>0.38</v>
      </c>
      <c r="G88" s="576" t="s">
        <v>80</v>
      </c>
      <c r="H88" s="576">
        <v>6.24</v>
      </c>
      <c r="I88" s="576">
        <v>6.2118</v>
      </c>
      <c r="J88" s="576">
        <v>5.28</v>
      </c>
      <c r="K88" s="576">
        <v>0</v>
      </c>
      <c r="L88" s="580">
        <v>0</v>
      </c>
      <c r="M88" s="576">
        <v>29.04</v>
      </c>
      <c r="N88" s="575">
        <v>174</v>
      </c>
      <c r="O88" s="575">
        <v>0.1668</v>
      </c>
      <c r="P88" s="575"/>
      <c r="Q88" s="575" t="s">
        <v>80</v>
      </c>
      <c r="R88" s="576">
        <v>29.04</v>
      </c>
      <c r="S88" s="575"/>
      <c r="T88" s="576">
        <v>0</v>
      </c>
      <c r="U88" s="576">
        <v>0</v>
      </c>
      <c r="V88" s="576">
        <v>0</v>
      </c>
      <c r="W88" s="576">
        <v>0</v>
      </c>
      <c r="X88" s="575">
        <v>0</v>
      </c>
      <c r="Y88" s="576">
        <v>0</v>
      </c>
      <c r="Z88" s="576">
        <v>0</v>
      </c>
      <c r="AA88" s="576">
        <v>0</v>
      </c>
      <c r="AB88" s="580">
        <v>1</v>
      </c>
      <c r="AC88" s="575">
        <f t="shared" si="2"/>
        <v>0</v>
      </c>
      <c r="AD88" s="555">
        <f t="shared" si="3"/>
        <v>0</v>
      </c>
    </row>
    <row r="89" customHeight="1" spans="1:30">
      <c r="A89" s="574">
        <v>45293</v>
      </c>
      <c r="B89" s="575" t="s">
        <v>87</v>
      </c>
      <c r="C89" s="575" t="s">
        <v>32</v>
      </c>
      <c r="D89" s="575">
        <v>100</v>
      </c>
      <c r="E89" s="578" t="s">
        <v>35</v>
      </c>
      <c r="F89" s="579">
        <v>14.571</v>
      </c>
      <c r="G89" s="578">
        <v>2.432</v>
      </c>
      <c r="H89" s="575">
        <v>0</v>
      </c>
      <c r="I89" s="582">
        <v>4.91</v>
      </c>
      <c r="J89" s="582">
        <v>4.5199</v>
      </c>
      <c r="K89" s="575">
        <v>0</v>
      </c>
      <c r="L89" s="580">
        <v>0</v>
      </c>
      <c r="M89" s="582">
        <v>7.546</v>
      </c>
      <c r="N89" s="575">
        <v>0</v>
      </c>
      <c r="O89" s="575">
        <v>0</v>
      </c>
      <c r="P89" s="580">
        <v>0</v>
      </c>
      <c r="Q89" s="582">
        <v>0</v>
      </c>
      <c r="R89" s="582">
        <v>7.546</v>
      </c>
      <c r="S89" s="575">
        <v>0</v>
      </c>
      <c r="T89" s="576">
        <v>0</v>
      </c>
      <c r="U89" s="576">
        <v>0</v>
      </c>
      <c r="V89" s="576">
        <v>0</v>
      </c>
      <c r="W89" s="576">
        <v>0</v>
      </c>
      <c r="X89" s="575">
        <v>0</v>
      </c>
      <c r="Y89" s="576">
        <v>0</v>
      </c>
      <c r="Z89" s="576">
        <v>0</v>
      </c>
      <c r="AA89" s="576">
        <v>0</v>
      </c>
      <c r="AB89" s="580">
        <v>1</v>
      </c>
      <c r="AC89" s="575">
        <f t="shared" si="2"/>
        <v>0</v>
      </c>
      <c r="AD89" s="555">
        <f t="shared" si="3"/>
        <v>0</v>
      </c>
    </row>
    <row r="90" customHeight="1" spans="1:30">
      <c r="A90" s="574">
        <v>45293</v>
      </c>
      <c r="B90" s="575" t="s">
        <v>88</v>
      </c>
      <c r="C90" s="575" t="s">
        <v>86</v>
      </c>
      <c r="D90" s="575">
        <v>50</v>
      </c>
      <c r="E90" s="578" t="s">
        <v>89</v>
      </c>
      <c r="F90" s="579">
        <v>3.66</v>
      </c>
      <c r="G90" s="578">
        <v>1.11</v>
      </c>
      <c r="H90" s="575">
        <v>13.7474</v>
      </c>
      <c r="I90" s="582">
        <v>13.4474</v>
      </c>
      <c r="J90" s="582">
        <v>13.3674</v>
      </c>
      <c r="K90" s="575">
        <v>0</v>
      </c>
      <c r="L90" s="580">
        <v>0</v>
      </c>
      <c r="M90" s="582">
        <v>22.6941</v>
      </c>
      <c r="N90" s="575">
        <v>653</v>
      </c>
      <c r="O90" s="575">
        <v>0.0348</v>
      </c>
      <c r="P90" s="580"/>
      <c r="Q90" s="582">
        <v>6458</v>
      </c>
      <c r="R90" s="582">
        <v>22.6941</v>
      </c>
      <c r="S90" s="575">
        <v>0.0035</v>
      </c>
      <c r="T90" s="576">
        <v>0</v>
      </c>
      <c r="U90" s="576">
        <v>0</v>
      </c>
      <c r="V90" s="576">
        <v>0</v>
      </c>
      <c r="W90" s="576">
        <v>0</v>
      </c>
      <c r="X90" s="575">
        <v>0</v>
      </c>
      <c r="Y90" s="576">
        <v>0</v>
      </c>
      <c r="Z90" s="576">
        <v>0</v>
      </c>
      <c r="AA90" s="576">
        <v>0</v>
      </c>
      <c r="AB90" s="580">
        <v>1</v>
      </c>
      <c r="AC90" s="575"/>
      <c r="AD90" s="575"/>
    </row>
    <row r="91" customHeight="1" spans="1:29">
      <c r="A91" s="570" t="s">
        <v>93</v>
      </c>
      <c r="B91" s="571"/>
      <c r="C91" s="571"/>
      <c r="D91" s="571"/>
      <c r="E91" s="571"/>
      <c r="F91" s="571"/>
      <c r="G91" s="571"/>
      <c r="H91" s="571"/>
      <c r="I91" s="571"/>
      <c r="J91" s="571"/>
      <c r="K91" s="571"/>
      <c r="L91" s="571"/>
      <c r="M91" s="571"/>
      <c r="N91" s="571"/>
      <c r="O91" s="571"/>
      <c r="P91" s="571"/>
      <c r="Q91" s="571"/>
      <c r="R91" s="571"/>
      <c r="S91" s="571"/>
      <c r="T91" s="571"/>
      <c r="U91" s="571"/>
      <c r="V91" s="571"/>
      <c r="W91" s="571"/>
      <c r="X91" s="571"/>
      <c r="Y91" s="571"/>
      <c r="Z91" s="571"/>
      <c r="AA91" s="571"/>
      <c r="AB91" s="571"/>
      <c r="AC91" s="571"/>
    </row>
    <row r="92" customHeight="1" spans="1:30">
      <c r="A92" s="572" t="s">
        <v>1</v>
      </c>
      <c r="B92" s="573" t="s">
        <v>2</v>
      </c>
      <c r="C92" s="573" t="s">
        <v>3</v>
      </c>
      <c r="D92" s="573" t="s">
        <v>4</v>
      </c>
      <c r="E92" s="573" t="s">
        <v>5</v>
      </c>
      <c r="F92" s="573" t="s">
        <v>6</v>
      </c>
      <c r="G92" s="573" t="s">
        <v>7</v>
      </c>
      <c r="H92" s="573" t="s">
        <v>8</v>
      </c>
      <c r="I92" s="573" t="s">
        <v>9</v>
      </c>
      <c r="J92" s="573" t="s">
        <v>10</v>
      </c>
      <c r="K92" s="573" t="s">
        <v>11</v>
      </c>
      <c r="L92" s="573" t="s">
        <v>12</v>
      </c>
      <c r="M92" s="573" t="s">
        <v>13</v>
      </c>
      <c r="N92" s="573" t="s">
        <v>14</v>
      </c>
      <c r="O92" s="573" t="s">
        <v>15</v>
      </c>
      <c r="P92" s="573" t="s">
        <v>16</v>
      </c>
      <c r="Q92" s="573" t="s">
        <v>17</v>
      </c>
      <c r="R92" s="573" t="s">
        <v>18</v>
      </c>
      <c r="S92" s="573" t="s">
        <v>19</v>
      </c>
      <c r="T92" s="573" t="s">
        <v>20</v>
      </c>
      <c r="U92" s="573" t="s">
        <v>21</v>
      </c>
      <c r="V92" s="573" t="s">
        <v>22</v>
      </c>
      <c r="W92" s="573" t="s">
        <v>23</v>
      </c>
      <c r="X92" s="573" t="s">
        <v>24</v>
      </c>
      <c r="Y92" s="573" t="s">
        <v>25</v>
      </c>
      <c r="Z92" s="573" t="s">
        <v>26</v>
      </c>
      <c r="AA92" s="573" t="s">
        <v>27</v>
      </c>
      <c r="AB92" s="573" t="s">
        <v>28</v>
      </c>
      <c r="AC92" s="583" t="s">
        <v>29</v>
      </c>
      <c r="AD92" s="583" t="s">
        <v>30</v>
      </c>
    </row>
    <row r="93" customHeight="1" spans="1:30">
      <c r="A93" s="574">
        <v>45294</v>
      </c>
      <c r="B93" s="575" t="s">
        <v>31</v>
      </c>
      <c r="C93" s="575" t="s">
        <v>32</v>
      </c>
      <c r="D93" s="576">
        <v>100</v>
      </c>
      <c r="E93" s="575" t="s">
        <v>35</v>
      </c>
      <c r="F93" s="576">
        <v>5.96</v>
      </c>
      <c r="G93" s="576">
        <v>1.78</v>
      </c>
      <c r="H93" s="576">
        <v>52.6715</v>
      </c>
      <c r="I93" s="576">
        <v>52.15</v>
      </c>
      <c r="J93" s="576">
        <v>52.0625</v>
      </c>
      <c r="K93" s="576">
        <v>0</v>
      </c>
      <c r="L93" s="580">
        <v>0</v>
      </c>
      <c r="M93" s="576">
        <v>108.7625</v>
      </c>
      <c r="N93" s="575"/>
      <c r="O93" s="575"/>
      <c r="P93" s="575"/>
      <c r="Q93" s="575"/>
      <c r="R93" s="576">
        <v>108.7625</v>
      </c>
      <c r="S93" s="575"/>
      <c r="T93" s="576">
        <v>0</v>
      </c>
      <c r="U93" s="576">
        <v>0</v>
      </c>
      <c r="V93" s="576">
        <v>0</v>
      </c>
      <c r="W93" s="576">
        <v>0</v>
      </c>
      <c r="X93" s="575">
        <v>0</v>
      </c>
      <c r="Y93" s="576">
        <v>0</v>
      </c>
      <c r="Z93" s="576">
        <v>0</v>
      </c>
      <c r="AA93" s="576">
        <v>0</v>
      </c>
      <c r="AB93" s="580">
        <v>1</v>
      </c>
      <c r="AC93" s="575">
        <f t="shared" ref="AC93:AC135" si="4">U93+W93</f>
        <v>0</v>
      </c>
      <c r="AD93" s="555">
        <f t="shared" ref="AD93:AD135" si="5">T93+V93</f>
        <v>0</v>
      </c>
    </row>
    <row r="94" customHeight="1" spans="1:30">
      <c r="A94" s="574">
        <v>45294</v>
      </c>
      <c r="B94" s="575" t="s">
        <v>34</v>
      </c>
      <c r="C94" s="575" t="s">
        <v>32</v>
      </c>
      <c r="D94" s="576">
        <v>10</v>
      </c>
      <c r="E94" s="575" t="s">
        <v>33</v>
      </c>
      <c r="F94" s="576">
        <v>4.89</v>
      </c>
      <c r="G94" s="576">
        <v>0.85</v>
      </c>
      <c r="H94" s="576">
        <v>5.346</v>
      </c>
      <c r="I94" s="576">
        <v>3.3638</v>
      </c>
      <c r="J94" s="576">
        <v>3.3</v>
      </c>
      <c r="K94" s="576">
        <v>1.9822</v>
      </c>
      <c r="L94" s="580">
        <v>0.3708</v>
      </c>
      <c r="M94" s="576">
        <v>9.9</v>
      </c>
      <c r="N94" s="575"/>
      <c r="O94" s="575"/>
      <c r="P94" s="575"/>
      <c r="Q94" s="575"/>
      <c r="R94" s="576">
        <v>9.9</v>
      </c>
      <c r="S94" s="575"/>
      <c r="T94" s="576">
        <v>0</v>
      </c>
      <c r="U94" s="576">
        <v>0</v>
      </c>
      <c r="V94" s="576">
        <v>0</v>
      </c>
      <c r="W94" s="576">
        <v>0</v>
      </c>
      <c r="X94" s="575">
        <v>0</v>
      </c>
      <c r="Y94" s="576">
        <v>0</v>
      </c>
      <c r="Z94" s="576">
        <v>0</v>
      </c>
      <c r="AA94" s="576">
        <v>0</v>
      </c>
      <c r="AB94" s="580">
        <v>1</v>
      </c>
      <c r="AC94" s="575">
        <f t="shared" si="4"/>
        <v>0</v>
      </c>
      <c r="AD94" s="555">
        <f t="shared" si="5"/>
        <v>0</v>
      </c>
    </row>
    <row r="95" customHeight="1" spans="1:30">
      <c r="A95" s="574">
        <v>45294</v>
      </c>
      <c r="B95" s="575" t="s">
        <v>36</v>
      </c>
      <c r="C95" s="575" t="s">
        <v>32</v>
      </c>
      <c r="D95" s="576">
        <v>80</v>
      </c>
      <c r="E95" s="575" t="s">
        <v>35</v>
      </c>
      <c r="F95" s="576">
        <v>5.68</v>
      </c>
      <c r="G95" s="576">
        <v>0.75</v>
      </c>
      <c r="H95" s="576">
        <v>39.76</v>
      </c>
      <c r="I95" s="576">
        <v>38.64</v>
      </c>
      <c r="J95" s="576">
        <v>38.5</v>
      </c>
      <c r="K95" s="576">
        <v>0</v>
      </c>
      <c r="L95" s="580">
        <v>0</v>
      </c>
      <c r="M95" s="576">
        <v>95.15</v>
      </c>
      <c r="N95" s="575"/>
      <c r="O95" s="575"/>
      <c r="P95" s="575"/>
      <c r="Q95" s="575"/>
      <c r="R95" s="576">
        <v>95.15</v>
      </c>
      <c r="S95" s="575"/>
      <c r="T95" s="576">
        <v>0</v>
      </c>
      <c r="U95" s="576">
        <v>0</v>
      </c>
      <c r="V95" s="576">
        <v>0</v>
      </c>
      <c r="W95" s="576">
        <v>0</v>
      </c>
      <c r="X95" s="575">
        <v>0</v>
      </c>
      <c r="Y95" s="576">
        <v>0</v>
      </c>
      <c r="Z95" s="576">
        <v>0</v>
      </c>
      <c r="AA95" s="576">
        <v>0</v>
      </c>
      <c r="AB95" s="580">
        <v>1</v>
      </c>
      <c r="AC95" s="575">
        <f t="shared" si="4"/>
        <v>0</v>
      </c>
      <c r="AD95" s="555">
        <f t="shared" si="5"/>
        <v>0</v>
      </c>
    </row>
    <row r="96" customHeight="1" spans="1:30">
      <c r="A96" s="574">
        <v>45294</v>
      </c>
      <c r="B96" s="575" t="s">
        <v>40</v>
      </c>
      <c r="C96" s="575" t="s">
        <v>32</v>
      </c>
      <c r="D96" s="576">
        <v>30</v>
      </c>
      <c r="E96" s="575" t="s">
        <v>35</v>
      </c>
      <c r="F96" s="576">
        <v>5.81</v>
      </c>
      <c r="G96" s="576">
        <v>0</v>
      </c>
      <c r="H96" s="576">
        <v>15.1737</v>
      </c>
      <c r="I96" s="576">
        <v>15.1737</v>
      </c>
      <c r="J96" s="576">
        <v>15.048</v>
      </c>
      <c r="K96" s="576">
        <v>0</v>
      </c>
      <c r="L96" s="580">
        <v>0</v>
      </c>
      <c r="M96" s="576">
        <v>28.248</v>
      </c>
      <c r="N96" s="575"/>
      <c r="O96" s="575"/>
      <c r="P96" s="575"/>
      <c r="Q96" s="575"/>
      <c r="R96" s="576">
        <v>28.248</v>
      </c>
      <c r="S96" s="575"/>
      <c r="T96" s="576">
        <v>0</v>
      </c>
      <c r="U96" s="576">
        <v>0</v>
      </c>
      <c r="V96" s="576">
        <v>0</v>
      </c>
      <c r="W96" s="576">
        <v>0</v>
      </c>
      <c r="X96" s="575">
        <v>0</v>
      </c>
      <c r="Y96" s="576">
        <v>0</v>
      </c>
      <c r="Z96" s="576">
        <v>0</v>
      </c>
      <c r="AA96" s="576">
        <v>0</v>
      </c>
      <c r="AB96" s="580">
        <v>1</v>
      </c>
      <c r="AC96" s="575">
        <f t="shared" si="4"/>
        <v>0</v>
      </c>
      <c r="AD96" s="555">
        <f t="shared" si="5"/>
        <v>0</v>
      </c>
    </row>
    <row r="97" customHeight="1" spans="1:30">
      <c r="A97" s="574">
        <v>45294</v>
      </c>
      <c r="B97" s="575" t="s">
        <v>45</v>
      </c>
      <c r="C97" s="575" t="s">
        <v>32</v>
      </c>
      <c r="D97" s="576">
        <v>50</v>
      </c>
      <c r="E97" s="575" t="s">
        <v>33</v>
      </c>
      <c r="F97" s="576">
        <v>6.78</v>
      </c>
      <c r="G97" s="576">
        <v>1.54</v>
      </c>
      <c r="H97" s="576">
        <v>25.73</v>
      </c>
      <c r="I97" s="576">
        <v>25.599</v>
      </c>
      <c r="J97" s="576">
        <v>25.52</v>
      </c>
      <c r="K97" s="576">
        <v>0</v>
      </c>
      <c r="L97" s="580">
        <v>0</v>
      </c>
      <c r="M97" s="576">
        <v>58.52</v>
      </c>
      <c r="N97" s="575"/>
      <c r="O97" s="575"/>
      <c r="P97" s="575"/>
      <c r="Q97" s="575"/>
      <c r="R97" s="576">
        <v>58.52</v>
      </c>
      <c r="S97" s="575"/>
      <c r="T97" s="576">
        <v>0.05</v>
      </c>
      <c r="U97" s="576">
        <v>0</v>
      </c>
      <c r="V97" s="576">
        <v>0</v>
      </c>
      <c r="W97" s="576">
        <v>0</v>
      </c>
      <c r="X97" s="575">
        <v>0</v>
      </c>
      <c r="Y97" s="576">
        <v>0</v>
      </c>
      <c r="Z97" s="576">
        <v>0</v>
      </c>
      <c r="AA97" s="576">
        <v>0</v>
      </c>
      <c r="AB97" s="580">
        <v>0.9977</v>
      </c>
      <c r="AC97" s="575">
        <f t="shared" si="4"/>
        <v>0</v>
      </c>
      <c r="AD97" s="555">
        <f t="shared" si="5"/>
        <v>0.05</v>
      </c>
    </row>
    <row r="98" customHeight="1" spans="1:30">
      <c r="A98" s="574">
        <v>45294</v>
      </c>
      <c r="B98" s="575" t="s">
        <v>47</v>
      </c>
      <c r="C98" s="575" t="s">
        <v>32</v>
      </c>
      <c r="D98" s="576">
        <v>130</v>
      </c>
      <c r="E98" s="575" t="s">
        <v>48</v>
      </c>
      <c r="F98" s="576">
        <v>5.4</v>
      </c>
      <c r="G98" s="576">
        <v>0.75</v>
      </c>
      <c r="H98" s="576">
        <v>76.1254</v>
      </c>
      <c r="I98" s="576">
        <v>50.3874</v>
      </c>
      <c r="J98" s="576">
        <v>49.4865</v>
      </c>
      <c r="K98" s="576">
        <v>25.74</v>
      </c>
      <c r="L98" s="580">
        <v>0.3381</v>
      </c>
      <c r="M98" s="576">
        <v>156.702</v>
      </c>
      <c r="N98" s="575"/>
      <c r="O98" s="575"/>
      <c r="P98" s="575"/>
      <c r="Q98" s="575"/>
      <c r="R98" s="576">
        <v>156.702</v>
      </c>
      <c r="S98" s="575"/>
      <c r="T98" s="576">
        <v>0</v>
      </c>
      <c r="U98" s="576">
        <v>0</v>
      </c>
      <c r="V98" s="576">
        <v>0</v>
      </c>
      <c r="W98" s="576">
        <v>0</v>
      </c>
      <c r="X98" s="575">
        <v>0</v>
      </c>
      <c r="Y98" s="576">
        <v>0</v>
      </c>
      <c r="Z98" s="576">
        <v>0</v>
      </c>
      <c r="AA98" s="576">
        <v>0</v>
      </c>
      <c r="AB98" s="580">
        <v>1</v>
      </c>
      <c r="AC98" s="575">
        <f t="shared" si="4"/>
        <v>0</v>
      </c>
      <c r="AD98" s="555">
        <f t="shared" si="5"/>
        <v>0</v>
      </c>
    </row>
    <row r="99" customHeight="1" spans="1:30">
      <c r="A99" s="574">
        <v>45294</v>
      </c>
      <c r="B99" s="575" t="s">
        <v>38</v>
      </c>
      <c r="C99" s="575" t="s">
        <v>32</v>
      </c>
      <c r="D99" s="576">
        <v>5.48</v>
      </c>
      <c r="E99" s="575" t="s">
        <v>35</v>
      </c>
      <c r="F99" s="576">
        <v>4.32</v>
      </c>
      <c r="G99" s="576">
        <v>0</v>
      </c>
      <c r="H99" s="576">
        <v>1.8342</v>
      </c>
      <c r="I99" s="576">
        <v>1.8342</v>
      </c>
      <c r="J99" s="576">
        <v>1.596</v>
      </c>
      <c r="K99" s="576">
        <v>0</v>
      </c>
      <c r="L99" s="580">
        <v>0</v>
      </c>
      <c r="M99" s="576">
        <v>3.192</v>
      </c>
      <c r="N99" s="575"/>
      <c r="O99" s="575"/>
      <c r="P99" s="575"/>
      <c r="Q99" s="575"/>
      <c r="R99" s="576">
        <v>3.192</v>
      </c>
      <c r="S99" s="575"/>
      <c r="T99" s="576">
        <v>0</v>
      </c>
      <c r="U99" s="576">
        <v>0</v>
      </c>
      <c r="V99" s="576">
        <v>0</v>
      </c>
      <c r="W99" s="576">
        <v>0</v>
      </c>
      <c r="X99" s="575">
        <v>0</v>
      </c>
      <c r="Y99" s="576">
        <v>0</v>
      </c>
      <c r="Z99" s="576">
        <v>0</v>
      </c>
      <c r="AA99" s="576">
        <v>0</v>
      </c>
      <c r="AB99" s="580">
        <v>1</v>
      </c>
      <c r="AC99" s="575">
        <f t="shared" si="4"/>
        <v>0</v>
      </c>
      <c r="AD99" s="555">
        <f t="shared" si="5"/>
        <v>0</v>
      </c>
    </row>
    <row r="100" customHeight="1" spans="1:30">
      <c r="A100" s="574">
        <v>45294</v>
      </c>
      <c r="B100" s="575" t="s">
        <v>43</v>
      </c>
      <c r="C100" s="575" t="s">
        <v>32</v>
      </c>
      <c r="D100" s="576">
        <v>300</v>
      </c>
      <c r="E100" s="575" t="s">
        <v>44</v>
      </c>
      <c r="F100" s="576">
        <v>5.1</v>
      </c>
      <c r="G100" s="576">
        <v>0</v>
      </c>
      <c r="H100" s="576">
        <v>171.8854</v>
      </c>
      <c r="I100" s="576">
        <v>88.2743</v>
      </c>
      <c r="J100" s="576">
        <v>87.648</v>
      </c>
      <c r="K100" s="576">
        <v>83.6111</v>
      </c>
      <c r="L100" s="580">
        <v>0.4864</v>
      </c>
      <c r="M100" s="576">
        <v>307.197</v>
      </c>
      <c r="N100" s="575"/>
      <c r="O100" s="575"/>
      <c r="P100" s="575"/>
      <c r="Q100" s="575"/>
      <c r="R100" s="576">
        <v>307.197</v>
      </c>
      <c r="S100" s="575"/>
      <c r="T100" s="576">
        <v>0</v>
      </c>
      <c r="U100" s="576">
        <v>0</v>
      </c>
      <c r="V100" s="576">
        <v>0</v>
      </c>
      <c r="W100" s="576">
        <v>0</v>
      </c>
      <c r="X100" s="575">
        <v>0</v>
      </c>
      <c r="Y100" s="576">
        <v>0</v>
      </c>
      <c r="Z100" s="576">
        <v>0</v>
      </c>
      <c r="AA100" s="576">
        <v>0</v>
      </c>
      <c r="AB100" s="580">
        <v>1</v>
      </c>
      <c r="AC100" s="575">
        <f t="shared" si="4"/>
        <v>0</v>
      </c>
      <c r="AD100" s="555">
        <f t="shared" si="5"/>
        <v>0</v>
      </c>
    </row>
    <row r="101" customHeight="1" spans="1:30">
      <c r="A101" s="574">
        <v>45294</v>
      </c>
      <c r="B101" s="575" t="s">
        <v>46</v>
      </c>
      <c r="C101" s="575" t="s">
        <v>32</v>
      </c>
      <c r="D101" s="576">
        <v>30</v>
      </c>
      <c r="E101" s="575" t="s">
        <v>35</v>
      </c>
      <c r="F101" s="576">
        <v>5.84</v>
      </c>
      <c r="G101" s="576">
        <v>2.28</v>
      </c>
      <c r="H101" s="576">
        <v>14.6513</v>
      </c>
      <c r="I101" s="576">
        <v>14.364</v>
      </c>
      <c r="J101" s="576">
        <v>14.336</v>
      </c>
      <c r="K101" s="576">
        <v>0</v>
      </c>
      <c r="L101" s="580">
        <v>0</v>
      </c>
      <c r="M101" s="576">
        <v>40.992</v>
      </c>
      <c r="N101" s="575"/>
      <c r="O101" s="575"/>
      <c r="P101" s="575"/>
      <c r="Q101" s="575"/>
      <c r="R101" s="576">
        <v>40.992</v>
      </c>
      <c r="S101" s="575"/>
      <c r="T101" s="576">
        <v>0</v>
      </c>
      <c r="U101" s="576">
        <v>0</v>
      </c>
      <c r="V101" s="576">
        <v>0</v>
      </c>
      <c r="W101" s="576">
        <v>0</v>
      </c>
      <c r="X101" s="575">
        <v>0</v>
      </c>
      <c r="Y101" s="576">
        <v>0</v>
      </c>
      <c r="Z101" s="576">
        <v>0</v>
      </c>
      <c r="AA101" s="576">
        <v>0</v>
      </c>
      <c r="AB101" s="580">
        <v>1</v>
      </c>
      <c r="AC101" s="575">
        <f t="shared" si="4"/>
        <v>0</v>
      </c>
      <c r="AD101" s="555">
        <f t="shared" si="5"/>
        <v>0</v>
      </c>
    </row>
    <row r="102" customHeight="1" spans="1:30">
      <c r="A102" s="574">
        <v>45294</v>
      </c>
      <c r="B102" s="575" t="s">
        <v>41</v>
      </c>
      <c r="C102" s="575" t="s">
        <v>32</v>
      </c>
      <c r="D102" s="576">
        <v>20</v>
      </c>
      <c r="E102" s="575" t="s">
        <v>35</v>
      </c>
      <c r="F102" s="576">
        <v>5.77</v>
      </c>
      <c r="G102" s="576">
        <v>2.1</v>
      </c>
      <c r="H102" s="576">
        <v>12.3035</v>
      </c>
      <c r="I102" s="576">
        <v>7.7787</v>
      </c>
      <c r="J102" s="576">
        <v>7.7582</v>
      </c>
      <c r="K102" s="576">
        <v>4.5248</v>
      </c>
      <c r="L102" s="580">
        <v>0.3678</v>
      </c>
      <c r="M102" s="576">
        <v>29.1838</v>
      </c>
      <c r="N102" s="575"/>
      <c r="O102" s="575"/>
      <c r="P102" s="575"/>
      <c r="Q102" s="575"/>
      <c r="R102" s="576">
        <v>29.1838</v>
      </c>
      <c r="S102" s="575"/>
      <c r="T102" s="576">
        <v>0</v>
      </c>
      <c r="U102" s="576">
        <v>0</v>
      </c>
      <c r="V102" s="576">
        <v>0</v>
      </c>
      <c r="W102" s="576">
        <v>0</v>
      </c>
      <c r="X102" s="575">
        <v>0</v>
      </c>
      <c r="Y102" s="576">
        <v>0</v>
      </c>
      <c r="Z102" s="576">
        <v>0</v>
      </c>
      <c r="AA102" s="576">
        <v>0</v>
      </c>
      <c r="AB102" s="580">
        <v>1</v>
      </c>
      <c r="AC102" s="575">
        <f t="shared" si="4"/>
        <v>0</v>
      </c>
      <c r="AD102" s="555">
        <f t="shared" si="5"/>
        <v>0</v>
      </c>
    </row>
    <row r="103" customHeight="1" spans="1:30">
      <c r="A103" s="574">
        <v>45294</v>
      </c>
      <c r="B103" s="575" t="s">
        <v>37</v>
      </c>
      <c r="C103" s="575" t="s">
        <v>32</v>
      </c>
      <c r="D103" s="576">
        <v>100</v>
      </c>
      <c r="E103" s="575" t="s">
        <v>35</v>
      </c>
      <c r="F103" s="576">
        <v>5.45</v>
      </c>
      <c r="G103" s="576">
        <v>0</v>
      </c>
      <c r="H103" s="576">
        <v>44.1299</v>
      </c>
      <c r="I103" s="576">
        <v>31.5033</v>
      </c>
      <c r="J103" s="576">
        <v>30.454</v>
      </c>
      <c r="K103" s="576">
        <v>12.5162</v>
      </c>
      <c r="L103" s="580">
        <v>0.2843</v>
      </c>
      <c r="M103" s="576">
        <v>93.9</v>
      </c>
      <c r="N103" s="575"/>
      <c r="O103" s="575"/>
      <c r="P103" s="575"/>
      <c r="Q103" s="575"/>
      <c r="R103" s="576">
        <v>93.9</v>
      </c>
      <c r="S103" s="575"/>
      <c r="T103" s="576">
        <v>0.0768</v>
      </c>
      <c r="U103" s="576">
        <v>0</v>
      </c>
      <c r="V103" s="576">
        <v>0</v>
      </c>
      <c r="W103" s="576">
        <v>0</v>
      </c>
      <c r="X103" s="575">
        <v>0</v>
      </c>
      <c r="Y103" s="576">
        <v>0.0336</v>
      </c>
      <c r="Z103" s="576">
        <v>0</v>
      </c>
      <c r="AA103" s="576">
        <v>0</v>
      </c>
      <c r="AB103" s="580">
        <v>0.9983</v>
      </c>
      <c r="AC103" s="575">
        <f t="shared" si="4"/>
        <v>0</v>
      </c>
      <c r="AD103" s="555">
        <f t="shared" si="5"/>
        <v>0.0768</v>
      </c>
    </row>
    <row r="104" customHeight="1" spans="1:30">
      <c r="A104" s="574">
        <v>45294</v>
      </c>
      <c r="B104" s="575" t="s">
        <v>42</v>
      </c>
      <c r="C104" s="575" t="s">
        <v>32</v>
      </c>
      <c r="D104" s="576">
        <v>30</v>
      </c>
      <c r="E104" s="575" t="s">
        <v>33</v>
      </c>
      <c r="F104" s="576">
        <v>1.83</v>
      </c>
      <c r="G104" s="576">
        <v>0.8</v>
      </c>
      <c r="H104" s="576">
        <v>4.4651</v>
      </c>
      <c r="I104" s="576">
        <v>4.2774</v>
      </c>
      <c r="J104" s="576">
        <v>4.2278</v>
      </c>
      <c r="K104" s="576">
        <v>0</v>
      </c>
      <c r="L104" s="580">
        <v>0</v>
      </c>
      <c r="M104" s="576">
        <v>22.5362</v>
      </c>
      <c r="N104" s="575"/>
      <c r="O104" s="575"/>
      <c r="P104" s="575"/>
      <c r="Q104" s="575"/>
      <c r="R104" s="576">
        <v>22.5362</v>
      </c>
      <c r="S104" s="575"/>
      <c r="T104" s="576">
        <v>0</v>
      </c>
      <c r="U104" s="576">
        <v>0</v>
      </c>
      <c r="V104" s="576">
        <v>0</v>
      </c>
      <c r="W104" s="576">
        <v>0</v>
      </c>
      <c r="X104" s="575">
        <v>0</v>
      </c>
      <c r="Y104" s="576">
        <v>0</v>
      </c>
      <c r="Z104" s="576">
        <v>0</v>
      </c>
      <c r="AA104" s="576">
        <v>0</v>
      </c>
      <c r="AB104" s="580">
        <v>1</v>
      </c>
      <c r="AC104" s="575">
        <f t="shared" si="4"/>
        <v>0</v>
      </c>
      <c r="AD104" s="555">
        <f t="shared" si="5"/>
        <v>0</v>
      </c>
    </row>
    <row r="105" customHeight="1" spans="1:30">
      <c r="A105" s="574">
        <v>45294</v>
      </c>
      <c r="B105" s="575" t="s">
        <v>50</v>
      </c>
      <c r="C105" s="575" t="s">
        <v>32</v>
      </c>
      <c r="D105" s="576">
        <v>50</v>
      </c>
      <c r="E105" s="575" t="s">
        <v>94</v>
      </c>
      <c r="F105" s="576">
        <v>2.86</v>
      </c>
      <c r="G105" s="576">
        <v>0</v>
      </c>
      <c r="H105" s="576">
        <v>12.5664</v>
      </c>
      <c r="I105" s="576">
        <v>12.355</v>
      </c>
      <c r="J105" s="576">
        <v>12.32</v>
      </c>
      <c r="K105" s="576">
        <v>0</v>
      </c>
      <c r="L105" s="580">
        <v>0</v>
      </c>
      <c r="M105" s="576">
        <v>38.5</v>
      </c>
      <c r="N105" s="575"/>
      <c r="O105" s="575"/>
      <c r="P105" s="575"/>
      <c r="Q105" s="575"/>
      <c r="R105" s="576">
        <v>38.5</v>
      </c>
      <c r="S105" s="575"/>
      <c r="T105" s="576">
        <v>0.014</v>
      </c>
      <c r="U105" s="576">
        <v>0</v>
      </c>
      <c r="V105" s="576">
        <v>0</v>
      </c>
      <c r="W105" s="576">
        <v>0</v>
      </c>
      <c r="X105" s="575">
        <v>0</v>
      </c>
      <c r="Y105" s="576">
        <v>0</v>
      </c>
      <c r="Z105" s="576">
        <v>0</v>
      </c>
      <c r="AA105" s="576">
        <v>0</v>
      </c>
      <c r="AB105" s="580">
        <v>0.9989</v>
      </c>
      <c r="AC105" s="575">
        <f t="shared" si="4"/>
        <v>0</v>
      </c>
      <c r="AD105" s="555">
        <f t="shared" si="5"/>
        <v>0.014</v>
      </c>
    </row>
    <row r="106" customHeight="1" spans="1:30">
      <c r="A106" s="574">
        <v>45294</v>
      </c>
      <c r="B106" s="575" t="s">
        <v>49</v>
      </c>
      <c r="C106" s="575" t="s">
        <v>32</v>
      </c>
      <c r="D106" s="576">
        <v>100</v>
      </c>
      <c r="E106" s="575" t="s">
        <v>35</v>
      </c>
      <c r="F106" s="576">
        <v>4.65</v>
      </c>
      <c r="G106" s="576">
        <v>0.5</v>
      </c>
      <c r="H106" s="576">
        <v>41.5194</v>
      </c>
      <c r="I106" s="576">
        <v>41.5194</v>
      </c>
      <c r="J106" s="576">
        <v>39.4863</v>
      </c>
      <c r="K106" s="576">
        <v>0</v>
      </c>
      <c r="L106" s="580">
        <v>0</v>
      </c>
      <c r="M106" s="576">
        <v>126.5775</v>
      </c>
      <c r="N106" s="575"/>
      <c r="O106" s="575"/>
      <c r="P106" s="575"/>
      <c r="Q106" s="575"/>
      <c r="R106" s="576">
        <v>126.5775</v>
      </c>
      <c r="S106" s="575"/>
      <c r="T106" s="576">
        <v>0</v>
      </c>
      <c r="U106" s="576">
        <v>0</v>
      </c>
      <c r="V106" s="576">
        <v>0</v>
      </c>
      <c r="W106" s="576">
        <v>0</v>
      </c>
      <c r="X106" s="575">
        <v>0</v>
      </c>
      <c r="Y106" s="576">
        <v>0</v>
      </c>
      <c r="Z106" s="576">
        <v>0</v>
      </c>
      <c r="AA106" s="576">
        <v>0</v>
      </c>
      <c r="AB106" s="580">
        <v>1</v>
      </c>
      <c r="AC106" s="575">
        <f t="shared" si="4"/>
        <v>0</v>
      </c>
      <c r="AD106" s="555">
        <f t="shared" si="5"/>
        <v>0</v>
      </c>
    </row>
    <row r="107" customHeight="1" spans="1:30">
      <c r="A107" s="574">
        <v>45294</v>
      </c>
      <c r="B107" s="575" t="s">
        <v>52</v>
      </c>
      <c r="C107" s="575" t="s">
        <v>32</v>
      </c>
      <c r="D107" s="576">
        <v>150</v>
      </c>
      <c r="E107" s="575" t="s">
        <v>35</v>
      </c>
      <c r="F107" s="576">
        <v>4.48</v>
      </c>
      <c r="G107" s="576">
        <v>3</v>
      </c>
      <c r="H107" s="576">
        <v>58.5127</v>
      </c>
      <c r="I107" s="576">
        <v>58.3374</v>
      </c>
      <c r="J107" s="576">
        <v>58.275</v>
      </c>
      <c r="K107" s="576">
        <v>0</v>
      </c>
      <c r="L107" s="580">
        <v>0.01</v>
      </c>
      <c r="M107" s="576">
        <v>156.975</v>
      </c>
      <c r="N107" s="575"/>
      <c r="O107" s="575"/>
      <c r="P107" s="575"/>
      <c r="Q107" s="575"/>
      <c r="R107" s="576">
        <v>156.975</v>
      </c>
      <c r="S107" s="575"/>
      <c r="T107" s="576">
        <v>0.1753</v>
      </c>
      <c r="U107" s="576">
        <v>0</v>
      </c>
      <c r="V107" s="576">
        <v>0</v>
      </c>
      <c r="W107" s="576">
        <v>0</v>
      </c>
      <c r="X107" s="575">
        <v>0</v>
      </c>
      <c r="Y107" s="576">
        <v>0</v>
      </c>
      <c r="Z107" s="576">
        <v>0</v>
      </c>
      <c r="AA107" s="576">
        <v>0</v>
      </c>
      <c r="AB107" s="580">
        <v>0.9975</v>
      </c>
      <c r="AC107" s="575">
        <f t="shared" si="4"/>
        <v>0</v>
      </c>
      <c r="AD107" s="555">
        <f t="shared" si="5"/>
        <v>0.1753</v>
      </c>
    </row>
    <row r="108" customHeight="1" spans="1:30">
      <c r="A108" s="574">
        <v>45294</v>
      </c>
      <c r="B108" s="575" t="s">
        <v>51</v>
      </c>
      <c r="C108" s="575" t="s">
        <v>32</v>
      </c>
      <c r="D108" s="576">
        <v>100</v>
      </c>
      <c r="E108" s="575" t="s">
        <v>33</v>
      </c>
      <c r="F108" s="576">
        <v>3.45</v>
      </c>
      <c r="G108" s="576">
        <v>1.74</v>
      </c>
      <c r="H108" s="576">
        <v>36.76</v>
      </c>
      <c r="I108" s="576">
        <v>32.9973</v>
      </c>
      <c r="J108" s="576">
        <v>30.7076</v>
      </c>
      <c r="K108" s="576">
        <v>3.7627</v>
      </c>
      <c r="L108" s="580">
        <v>0.1024</v>
      </c>
      <c r="M108" s="576">
        <v>106.2152</v>
      </c>
      <c r="N108" s="575"/>
      <c r="O108" s="575"/>
      <c r="P108" s="575"/>
      <c r="Q108" s="575"/>
      <c r="R108" s="576">
        <v>106.2152</v>
      </c>
      <c r="S108" s="575"/>
      <c r="T108" s="576">
        <v>0</v>
      </c>
      <c r="U108" s="576">
        <v>0</v>
      </c>
      <c r="V108" s="576">
        <v>0</v>
      </c>
      <c r="W108" s="576">
        <v>0</v>
      </c>
      <c r="X108" s="575">
        <v>0</v>
      </c>
      <c r="Y108" s="576">
        <v>0</v>
      </c>
      <c r="Z108" s="576">
        <v>0</v>
      </c>
      <c r="AA108" s="576">
        <v>0</v>
      </c>
      <c r="AB108" s="580">
        <v>1</v>
      </c>
      <c r="AC108" s="575">
        <f t="shared" si="4"/>
        <v>0</v>
      </c>
      <c r="AD108" s="555">
        <f t="shared" si="5"/>
        <v>0</v>
      </c>
    </row>
    <row r="109" customHeight="1" spans="1:30">
      <c r="A109" s="574">
        <v>45294</v>
      </c>
      <c r="B109" s="575" t="s">
        <v>53</v>
      </c>
      <c r="C109" s="575" t="s">
        <v>32</v>
      </c>
      <c r="D109" s="576">
        <v>100</v>
      </c>
      <c r="E109" s="575" t="s">
        <v>39</v>
      </c>
      <c r="F109" s="576">
        <v>1.03</v>
      </c>
      <c r="G109" s="576">
        <v>0</v>
      </c>
      <c r="H109" s="576">
        <v>8.596</v>
      </c>
      <c r="I109" s="576">
        <v>8.3999</v>
      </c>
      <c r="J109" s="576">
        <v>8.301</v>
      </c>
      <c r="K109" s="576">
        <v>0</v>
      </c>
      <c r="L109" s="580">
        <v>0</v>
      </c>
      <c r="M109" s="576">
        <v>58.419</v>
      </c>
      <c r="N109" s="575"/>
      <c r="O109" s="575"/>
      <c r="P109" s="575"/>
      <c r="Q109" s="575"/>
      <c r="R109" s="576">
        <v>58.419</v>
      </c>
      <c r="S109" s="575"/>
      <c r="T109" s="576">
        <v>0</v>
      </c>
      <c r="U109" s="576">
        <v>0</v>
      </c>
      <c r="V109" s="576">
        <v>0</v>
      </c>
      <c r="W109" s="576">
        <v>0</v>
      </c>
      <c r="X109" s="575">
        <v>0</v>
      </c>
      <c r="Y109" s="576">
        <v>0</v>
      </c>
      <c r="Z109" s="576">
        <v>0</v>
      </c>
      <c r="AA109" s="576">
        <v>0</v>
      </c>
      <c r="AB109" s="580">
        <v>1</v>
      </c>
      <c r="AC109" s="575">
        <f t="shared" si="4"/>
        <v>0</v>
      </c>
      <c r="AD109" s="555">
        <f t="shared" si="5"/>
        <v>0</v>
      </c>
    </row>
    <row r="110" customHeight="1" spans="1:30">
      <c r="A110" s="574">
        <v>45294</v>
      </c>
      <c r="B110" s="575" t="s">
        <v>55</v>
      </c>
      <c r="C110" s="575" t="s">
        <v>56</v>
      </c>
      <c r="D110" s="576">
        <v>100</v>
      </c>
      <c r="E110" s="575" t="s">
        <v>35</v>
      </c>
      <c r="F110" s="576">
        <v>0</v>
      </c>
      <c r="G110" s="576">
        <v>11.2</v>
      </c>
      <c r="H110" s="576">
        <v>198.1925</v>
      </c>
      <c r="I110" s="576">
        <v>128.9272</v>
      </c>
      <c r="J110" s="576">
        <v>127.0206</v>
      </c>
      <c r="K110" s="576">
        <v>69.2653</v>
      </c>
      <c r="L110" s="580">
        <v>0.3495</v>
      </c>
      <c r="M110" s="576">
        <v>388.687</v>
      </c>
      <c r="N110" s="575"/>
      <c r="O110" s="575"/>
      <c r="P110" s="575"/>
      <c r="Q110" s="575"/>
      <c r="R110" s="576">
        <v>388.687</v>
      </c>
      <c r="S110" s="575"/>
      <c r="T110" s="576">
        <v>0</v>
      </c>
      <c r="U110" s="576">
        <v>1.5344</v>
      </c>
      <c r="V110" s="576">
        <v>0</v>
      </c>
      <c r="W110" s="576">
        <v>0</v>
      </c>
      <c r="X110" s="575">
        <v>0</v>
      </c>
      <c r="Y110" s="576">
        <v>0</v>
      </c>
      <c r="Z110" s="576">
        <v>0</v>
      </c>
      <c r="AA110" s="576">
        <v>0</v>
      </c>
      <c r="AB110" s="580">
        <v>1</v>
      </c>
      <c r="AC110" s="575">
        <f t="shared" si="4"/>
        <v>1.5344</v>
      </c>
      <c r="AD110" s="555">
        <f t="shared" si="5"/>
        <v>0</v>
      </c>
    </row>
    <row r="111" customHeight="1" spans="1:30">
      <c r="A111" s="574">
        <v>45294</v>
      </c>
      <c r="B111" s="575" t="s">
        <v>57</v>
      </c>
      <c r="C111" s="575" t="s">
        <v>32</v>
      </c>
      <c r="D111" s="576">
        <v>20</v>
      </c>
      <c r="E111" s="575" t="s">
        <v>35</v>
      </c>
      <c r="F111" s="576">
        <v>5.14</v>
      </c>
      <c r="G111" s="576">
        <v>0</v>
      </c>
      <c r="H111" s="576">
        <v>11.3126</v>
      </c>
      <c r="I111" s="576">
        <v>7.6231</v>
      </c>
      <c r="J111" s="576">
        <v>7.5164</v>
      </c>
      <c r="K111" s="576">
        <v>3.6895</v>
      </c>
      <c r="L111" s="580">
        <v>0.3261</v>
      </c>
      <c r="M111" s="576">
        <v>22.3634</v>
      </c>
      <c r="N111" s="575"/>
      <c r="O111" s="575"/>
      <c r="P111" s="575"/>
      <c r="Q111" s="575"/>
      <c r="R111" s="576">
        <v>22.3634</v>
      </c>
      <c r="S111" s="575"/>
      <c r="T111" s="576">
        <v>0</v>
      </c>
      <c r="U111" s="576">
        <v>0</v>
      </c>
      <c r="V111" s="576">
        <v>0</v>
      </c>
      <c r="W111" s="576">
        <v>0</v>
      </c>
      <c r="X111" s="575">
        <v>0</v>
      </c>
      <c r="Y111" s="576">
        <v>0</v>
      </c>
      <c r="Z111" s="576">
        <v>0</v>
      </c>
      <c r="AA111" s="576">
        <v>0</v>
      </c>
      <c r="AB111" s="580">
        <v>1</v>
      </c>
      <c r="AC111" s="575">
        <f t="shared" si="4"/>
        <v>0</v>
      </c>
      <c r="AD111" s="555">
        <f t="shared" si="5"/>
        <v>0</v>
      </c>
    </row>
    <row r="112" customHeight="1" spans="1:30">
      <c r="A112" s="574">
        <v>45294</v>
      </c>
      <c r="B112" s="575" t="s">
        <v>58</v>
      </c>
      <c r="C112" s="575" t="s">
        <v>56</v>
      </c>
      <c r="D112" s="576">
        <v>15</v>
      </c>
      <c r="E112" s="575" t="s">
        <v>35</v>
      </c>
      <c r="F112" s="576">
        <v>0</v>
      </c>
      <c r="G112" s="576">
        <v>2.38</v>
      </c>
      <c r="H112" s="576">
        <v>1.1512</v>
      </c>
      <c r="I112" s="576">
        <v>1.1512</v>
      </c>
      <c r="J112" s="576">
        <v>1.05</v>
      </c>
      <c r="K112" s="576">
        <v>0</v>
      </c>
      <c r="L112" s="580">
        <v>0</v>
      </c>
      <c r="M112" s="576">
        <v>6.615</v>
      </c>
      <c r="N112" s="575"/>
      <c r="O112" s="575"/>
      <c r="P112" s="575"/>
      <c r="Q112" s="575"/>
      <c r="R112" s="576">
        <v>6.615</v>
      </c>
      <c r="S112" s="575"/>
      <c r="T112" s="576">
        <v>0</v>
      </c>
      <c r="U112" s="576">
        <v>0</v>
      </c>
      <c r="V112" s="576">
        <v>0</v>
      </c>
      <c r="W112" s="576">
        <v>0</v>
      </c>
      <c r="X112" s="575">
        <v>0</v>
      </c>
      <c r="Y112" s="576">
        <v>0</v>
      </c>
      <c r="Z112" s="576">
        <v>0</v>
      </c>
      <c r="AA112" s="576">
        <v>0</v>
      </c>
      <c r="AB112" s="580">
        <v>1</v>
      </c>
      <c r="AC112" s="575">
        <f t="shared" si="4"/>
        <v>0</v>
      </c>
      <c r="AD112" s="555">
        <f t="shared" si="5"/>
        <v>0</v>
      </c>
    </row>
    <row r="113" customHeight="1" spans="1:30">
      <c r="A113" s="574">
        <v>45294</v>
      </c>
      <c r="B113" s="575" t="s">
        <v>63</v>
      </c>
      <c r="C113" s="575" t="s">
        <v>56</v>
      </c>
      <c r="D113" s="576">
        <v>50</v>
      </c>
      <c r="E113" s="575" t="s">
        <v>35</v>
      </c>
      <c r="F113" s="576">
        <v>0</v>
      </c>
      <c r="G113" s="576">
        <v>6.43</v>
      </c>
      <c r="H113" s="576">
        <v>41.0313</v>
      </c>
      <c r="I113" s="576">
        <v>40.4433</v>
      </c>
      <c r="J113" s="576">
        <v>38.43</v>
      </c>
      <c r="K113" s="576">
        <v>0</v>
      </c>
      <c r="L113" s="580">
        <v>0</v>
      </c>
      <c r="M113" s="576">
        <v>62.79</v>
      </c>
      <c r="N113" s="575"/>
      <c r="O113" s="575"/>
      <c r="P113" s="575"/>
      <c r="Q113" s="575"/>
      <c r="R113" s="576">
        <v>62.79</v>
      </c>
      <c r="S113" s="575"/>
      <c r="T113" s="576">
        <v>0</v>
      </c>
      <c r="U113" s="576">
        <v>0</v>
      </c>
      <c r="V113" s="576">
        <v>0</v>
      </c>
      <c r="W113" s="576">
        <v>0</v>
      </c>
      <c r="X113" s="575">
        <v>0</v>
      </c>
      <c r="Y113" s="576">
        <v>0</v>
      </c>
      <c r="Z113" s="576">
        <v>0</v>
      </c>
      <c r="AA113" s="576">
        <v>0</v>
      </c>
      <c r="AB113" s="580">
        <v>1</v>
      </c>
      <c r="AC113" s="575">
        <f t="shared" si="4"/>
        <v>0</v>
      </c>
      <c r="AD113" s="555">
        <f t="shared" si="5"/>
        <v>0</v>
      </c>
    </row>
    <row r="114" customHeight="1" spans="1:30">
      <c r="A114" s="574">
        <v>45294</v>
      </c>
      <c r="B114" s="575" t="s">
        <v>67</v>
      </c>
      <c r="C114" s="575" t="s">
        <v>56</v>
      </c>
      <c r="D114" s="576">
        <v>100</v>
      </c>
      <c r="E114" s="575" t="s">
        <v>35</v>
      </c>
      <c r="F114" s="576">
        <v>0</v>
      </c>
      <c r="G114" s="576">
        <v>4.17</v>
      </c>
      <c r="H114" s="576">
        <v>43.7273</v>
      </c>
      <c r="I114" s="576">
        <v>36.5288</v>
      </c>
      <c r="J114" s="576">
        <v>35.64</v>
      </c>
      <c r="K114" s="576">
        <v>0</v>
      </c>
      <c r="L114" s="580">
        <v>0</v>
      </c>
      <c r="M114" s="576">
        <v>57.42</v>
      </c>
      <c r="N114" s="575"/>
      <c r="O114" s="575"/>
      <c r="P114" s="575"/>
      <c r="Q114" s="575"/>
      <c r="R114" s="576">
        <v>57.42</v>
      </c>
      <c r="S114" s="575"/>
      <c r="T114" s="576">
        <v>0</v>
      </c>
      <c r="U114" s="576">
        <v>0</v>
      </c>
      <c r="V114" s="576">
        <v>0</v>
      </c>
      <c r="W114" s="576">
        <v>0</v>
      </c>
      <c r="X114" s="575">
        <v>0</v>
      </c>
      <c r="Y114" s="576">
        <v>7.1985</v>
      </c>
      <c r="Z114" s="576">
        <v>0</v>
      </c>
      <c r="AA114" s="576">
        <v>0</v>
      </c>
      <c r="AB114" s="580">
        <v>1</v>
      </c>
      <c r="AC114" s="575">
        <f t="shared" si="4"/>
        <v>0</v>
      </c>
      <c r="AD114" s="555">
        <f t="shared" si="5"/>
        <v>0</v>
      </c>
    </row>
    <row r="115" customHeight="1" spans="1:30">
      <c r="A115" s="574">
        <v>45294</v>
      </c>
      <c r="B115" s="575" t="s">
        <v>72</v>
      </c>
      <c r="C115" s="575" t="s">
        <v>56</v>
      </c>
      <c r="D115" s="576">
        <v>20.4</v>
      </c>
      <c r="E115" s="575" t="s">
        <v>35</v>
      </c>
      <c r="F115" s="576">
        <v>0</v>
      </c>
      <c r="G115" s="576">
        <v>5.54</v>
      </c>
      <c r="H115" s="576">
        <v>21.4285</v>
      </c>
      <c r="I115" s="576">
        <v>21.336</v>
      </c>
      <c r="J115" s="576">
        <v>21.2629</v>
      </c>
      <c r="K115" s="576">
        <v>0</v>
      </c>
      <c r="L115" s="580">
        <v>0</v>
      </c>
      <c r="M115" s="576">
        <v>38.2359</v>
      </c>
      <c r="N115" s="575"/>
      <c r="O115" s="575"/>
      <c r="P115" s="575"/>
      <c r="Q115" s="575"/>
      <c r="R115" s="576">
        <v>38.2359</v>
      </c>
      <c r="S115" s="575"/>
      <c r="T115" s="576">
        <v>0</v>
      </c>
      <c r="U115" s="576">
        <v>0</v>
      </c>
      <c r="V115" s="576">
        <v>0</v>
      </c>
      <c r="W115" s="576">
        <v>0</v>
      </c>
      <c r="X115" s="575">
        <v>0</v>
      </c>
      <c r="Y115" s="576">
        <v>0</v>
      </c>
      <c r="Z115" s="576">
        <v>0</v>
      </c>
      <c r="AA115" s="576">
        <v>0</v>
      </c>
      <c r="AB115" s="580">
        <v>1</v>
      </c>
      <c r="AC115" s="575">
        <f t="shared" si="4"/>
        <v>0</v>
      </c>
      <c r="AD115" s="555">
        <f t="shared" si="5"/>
        <v>0</v>
      </c>
    </row>
    <row r="116" customHeight="1" spans="1:30">
      <c r="A116" s="574">
        <v>45294</v>
      </c>
      <c r="B116" s="575" t="s">
        <v>65</v>
      </c>
      <c r="C116" s="575" t="s">
        <v>56</v>
      </c>
      <c r="D116" s="576">
        <v>50</v>
      </c>
      <c r="E116" s="575" t="s">
        <v>35</v>
      </c>
      <c r="F116" s="576">
        <v>0</v>
      </c>
      <c r="G116" s="576">
        <v>5.42</v>
      </c>
      <c r="H116" s="576">
        <v>35.1531</v>
      </c>
      <c r="I116" s="576">
        <v>34.1099</v>
      </c>
      <c r="J116" s="576">
        <v>33</v>
      </c>
      <c r="K116" s="576">
        <v>0</v>
      </c>
      <c r="L116" s="580">
        <v>0</v>
      </c>
      <c r="M116" s="576">
        <v>63.03</v>
      </c>
      <c r="N116" s="575"/>
      <c r="O116" s="575"/>
      <c r="P116" s="575"/>
      <c r="Q116" s="575"/>
      <c r="R116" s="576">
        <v>63.03</v>
      </c>
      <c r="S116" s="575"/>
      <c r="T116" s="576">
        <v>0</v>
      </c>
      <c r="U116" s="576">
        <v>0</v>
      </c>
      <c r="V116" s="576">
        <v>0</v>
      </c>
      <c r="W116" s="576">
        <v>0</v>
      </c>
      <c r="X116" s="575">
        <v>0</v>
      </c>
      <c r="Y116" s="576">
        <v>0</v>
      </c>
      <c r="Z116" s="576">
        <v>0</v>
      </c>
      <c r="AA116" s="576">
        <v>0</v>
      </c>
      <c r="AB116" s="580">
        <v>1</v>
      </c>
      <c r="AC116" s="575">
        <f t="shared" si="4"/>
        <v>0</v>
      </c>
      <c r="AD116" s="555">
        <f t="shared" si="5"/>
        <v>0</v>
      </c>
    </row>
    <row r="117" customHeight="1" spans="1:30">
      <c r="A117" s="574">
        <v>45294</v>
      </c>
      <c r="B117" s="575" t="s">
        <v>66</v>
      </c>
      <c r="C117" s="575" t="s">
        <v>56</v>
      </c>
      <c r="D117" s="576">
        <v>80</v>
      </c>
      <c r="E117" s="575" t="s">
        <v>39</v>
      </c>
      <c r="F117" s="576">
        <v>0</v>
      </c>
      <c r="G117" s="576">
        <v>4.2</v>
      </c>
      <c r="H117" s="576">
        <v>24.63</v>
      </c>
      <c r="I117" s="576">
        <v>24.326</v>
      </c>
      <c r="J117" s="576">
        <v>23.672</v>
      </c>
      <c r="K117" s="576">
        <v>0</v>
      </c>
      <c r="L117" s="580">
        <v>0</v>
      </c>
      <c r="M117" s="576">
        <v>48.8927</v>
      </c>
      <c r="N117" s="575"/>
      <c r="O117" s="575"/>
      <c r="P117" s="575"/>
      <c r="Q117" s="575"/>
      <c r="R117" s="576">
        <v>48.8927</v>
      </c>
      <c r="S117" s="575"/>
      <c r="T117" s="576">
        <v>0</v>
      </c>
      <c r="U117" s="576">
        <v>0</v>
      </c>
      <c r="V117" s="576">
        <v>0</v>
      </c>
      <c r="W117" s="576">
        <v>0</v>
      </c>
      <c r="X117" s="575">
        <v>0</v>
      </c>
      <c r="Y117" s="576">
        <v>0</v>
      </c>
      <c r="Z117" s="576">
        <v>0</v>
      </c>
      <c r="AA117" s="576">
        <v>0</v>
      </c>
      <c r="AB117" s="580">
        <v>1</v>
      </c>
      <c r="AC117" s="575">
        <f t="shared" si="4"/>
        <v>0</v>
      </c>
      <c r="AD117" s="555">
        <f t="shared" si="5"/>
        <v>0</v>
      </c>
    </row>
    <row r="118" customHeight="1" spans="1:30">
      <c r="A118" s="574">
        <v>45294</v>
      </c>
      <c r="B118" s="575" t="s">
        <v>60</v>
      </c>
      <c r="C118" s="575" t="s">
        <v>56</v>
      </c>
      <c r="D118" s="576">
        <v>200</v>
      </c>
      <c r="E118" s="575" t="s">
        <v>39</v>
      </c>
      <c r="F118" s="576">
        <v>0</v>
      </c>
      <c r="G118" s="576">
        <v>8.99</v>
      </c>
      <c r="H118" s="576">
        <v>314.5817</v>
      </c>
      <c r="I118" s="576">
        <v>313.6801</v>
      </c>
      <c r="J118" s="576">
        <v>305.36</v>
      </c>
      <c r="K118" s="576">
        <v>0</v>
      </c>
      <c r="L118" s="580">
        <v>0</v>
      </c>
      <c r="M118" s="576">
        <v>674.96</v>
      </c>
      <c r="N118" s="575"/>
      <c r="O118" s="575"/>
      <c r="P118" s="575"/>
      <c r="Q118" s="575"/>
      <c r="R118" s="576">
        <v>674.96</v>
      </c>
      <c r="S118" s="575"/>
      <c r="T118" s="576">
        <v>0</v>
      </c>
      <c r="U118" s="576">
        <v>0.9016</v>
      </c>
      <c r="V118" s="576">
        <v>0</v>
      </c>
      <c r="W118" s="576">
        <v>0</v>
      </c>
      <c r="X118" s="575">
        <v>0</v>
      </c>
      <c r="Y118" s="576">
        <v>0</v>
      </c>
      <c r="Z118" s="576">
        <v>0</v>
      </c>
      <c r="AA118" s="576">
        <v>0</v>
      </c>
      <c r="AB118" s="580">
        <v>1</v>
      </c>
      <c r="AC118" s="575">
        <f t="shared" si="4"/>
        <v>0.9016</v>
      </c>
      <c r="AD118" s="555">
        <f t="shared" si="5"/>
        <v>0</v>
      </c>
    </row>
    <row r="119" customHeight="1" spans="1:30">
      <c r="A119" s="574">
        <v>45294</v>
      </c>
      <c r="B119" s="575" t="s">
        <v>64</v>
      </c>
      <c r="C119" s="575" t="s">
        <v>56</v>
      </c>
      <c r="D119" s="576">
        <v>60</v>
      </c>
      <c r="E119" s="575" t="s">
        <v>35</v>
      </c>
      <c r="F119" s="576">
        <v>0</v>
      </c>
      <c r="G119" s="576">
        <v>8.24</v>
      </c>
      <c r="H119" s="576">
        <v>90.2591</v>
      </c>
      <c r="I119" s="576">
        <v>90.2591</v>
      </c>
      <c r="J119" s="576">
        <v>89.25</v>
      </c>
      <c r="K119" s="576">
        <v>0</v>
      </c>
      <c r="L119" s="580">
        <v>0</v>
      </c>
      <c r="M119" s="576">
        <v>237.09</v>
      </c>
      <c r="N119" s="575"/>
      <c r="O119" s="575"/>
      <c r="P119" s="575"/>
      <c r="Q119" s="575"/>
      <c r="R119" s="576">
        <v>237.09</v>
      </c>
      <c r="S119" s="575"/>
      <c r="T119" s="576">
        <v>0</v>
      </c>
      <c r="U119" s="576">
        <v>0</v>
      </c>
      <c r="V119" s="576">
        <v>0</v>
      </c>
      <c r="W119" s="576">
        <v>0</v>
      </c>
      <c r="X119" s="575">
        <v>0</v>
      </c>
      <c r="Y119" s="576">
        <v>0</v>
      </c>
      <c r="Z119" s="576">
        <v>0</v>
      </c>
      <c r="AA119" s="576">
        <v>0</v>
      </c>
      <c r="AB119" s="580">
        <v>1</v>
      </c>
      <c r="AC119" s="575">
        <f t="shared" si="4"/>
        <v>0</v>
      </c>
      <c r="AD119" s="555">
        <f t="shared" si="5"/>
        <v>0</v>
      </c>
    </row>
    <row r="120" customHeight="1" spans="1:30">
      <c r="A120" s="574">
        <v>45294</v>
      </c>
      <c r="B120" s="575" t="s">
        <v>59</v>
      </c>
      <c r="C120" s="575" t="s">
        <v>56</v>
      </c>
      <c r="D120" s="576">
        <v>100</v>
      </c>
      <c r="E120" s="575" t="s">
        <v>35</v>
      </c>
      <c r="F120" s="576">
        <v>0</v>
      </c>
      <c r="G120" s="576">
        <v>5.4</v>
      </c>
      <c r="H120" s="576">
        <v>71.1311</v>
      </c>
      <c r="I120" s="576">
        <v>70.6316</v>
      </c>
      <c r="J120" s="576">
        <v>69.0347</v>
      </c>
      <c r="K120" s="576">
        <v>0</v>
      </c>
      <c r="L120" s="580">
        <v>0</v>
      </c>
      <c r="M120" s="576">
        <v>247.236</v>
      </c>
      <c r="N120" s="575"/>
      <c r="O120" s="575"/>
      <c r="P120" s="575"/>
      <c r="Q120" s="575"/>
      <c r="R120" s="576">
        <v>247.236</v>
      </c>
      <c r="S120" s="575"/>
      <c r="T120" s="576">
        <v>0</v>
      </c>
      <c r="U120" s="576">
        <v>0.4995</v>
      </c>
      <c r="V120" s="576">
        <v>0</v>
      </c>
      <c r="W120" s="576">
        <v>0</v>
      </c>
      <c r="X120" s="575">
        <v>0</v>
      </c>
      <c r="Y120" s="576">
        <v>0</v>
      </c>
      <c r="Z120" s="576">
        <v>0</v>
      </c>
      <c r="AA120" s="576">
        <v>0</v>
      </c>
      <c r="AB120" s="580">
        <v>1</v>
      </c>
      <c r="AC120" s="575">
        <f t="shared" si="4"/>
        <v>0.4995</v>
      </c>
      <c r="AD120" s="555">
        <f t="shared" si="5"/>
        <v>0</v>
      </c>
    </row>
    <row r="121" customHeight="1" spans="1:30">
      <c r="A121" s="574">
        <v>45294</v>
      </c>
      <c r="B121" s="575" t="s">
        <v>71</v>
      </c>
      <c r="C121" s="575" t="s">
        <v>56</v>
      </c>
      <c r="D121" s="576">
        <v>49.5</v>
      </c>
      <c r="E121" s="575" t="s">
        <v>35</v>
      </c>
      <c r="F121" s="576">
        <v>0</v>
      </c>
      <c r="G121" s="576">
        <v>11</v>
      </c>
      <c r="H121" s="576">
        <v>101.3546</v>
      </c>
      <c r="I121" s="576">
        <v>67.9605</v>
      </c>
      <c r="J121" s="576">
        <v>66.132</v>
      </c>
      <c r="K121" s="576">
        <v>33.3941</v>
      </c>
      <c r="L121" s="580">
        <v>0.3295</v>
      </c>
      <c r="M121" s="576">
        <v>108.5766</v>
      </c>
      <c r="N121" s="575"/>
      <c r="O121" s="575"/>
      <c r="P121" s="575"/>
      <c r="Q121" s="575"/>
      <c r="R121" s="576">
        <v>108.5766</v>
      </c>
      <c r="S121" s="575"/>
      <c r="T121" s="576">
        <v>0</v>
      </c>
      <c r="U121" s="576">
        <v>0</v>
      </c>
      <c r="V121" s="576">
        <v>0</v>
      </c>
      <c r="W121" s="576">
        <v>0</v>
      </c>
      <c r="X121" s="575">
        <v>0</v>
      </c>
      <c r="Y121" s="576">
        <v>0</v>
      </c>
      <c r="Z121" s="576">
        <v>0</v>
      </c>
      <c r="AA121" s="576">
        <v>0</v>
      </c>
      <c r="AB121" s="580">
        <v>1</v>
      </c>
      <c r="AC121" s="575">
        <f t="shared" si="4"/>
        <v>0</v>
      </c>
      <c r="AD121" s="555">
        <f t="shared" si="5"/>
        <v>0</v>
      </c>
    </row>
    <row r="122" customHeight="1" spans="1:30">
      <c r="A122" s="574">
        <v>45294</v>
      </c>
      <c r="B122" s="575" t="s">
        <v>75</v>
      </c>
      <c r="C122" s="575" t="s">
        <v>56</v>
      </c>
      <c r="D122" s="576">
        <v>200</v>
      </c>
      <c r="E122" s="575" t="s">
        <v>39</v>
      </c>
      <c r="F122" s="576">
        <v>0</v>
      </c>
      <c r="G122" s="576">
        <v>3.13</v>
      </c>
      <c r="H122" s="576">
        <v>25.203</v>
      </c>
      <c r="I122" s="576">
        <v>25.203</v>
      </c>
      <c r="J122" s="576">
        <v>23.76</v>
      </c>
      <c r="K122" s="576">
        <v>0</v>
      </c>
      <c r="L122" s="580">
        <v>0</v>
      </c>
      <c r="M122" s="576">
        <v>104.94</v>
      </c>
      <c r="N122" s="575"/>
      <c r="O122" s="575"/>
      <c r="P122" s="575"/>
      <c r="Q122" s="575"/>
      <c r="R122" s="576">
        <v>104.94</v>
      </c>
      <c r="S122" s="575"/>
      <c r="T122" s="576">
        <v>0</v>
      </c>
      <c r="U122" s="576">
        <v>0</v>
      </c>
      <c r="V122" s="576">
        <v>0</v>
      </c>
      <c r="W122" s="576">
        <v>0</v>
      </c>
      <c r="X122" s="575">
        <v>0</v>
      </c>
      <c r="Y122" s="576">
        <v>0</v>
      </c>
      <c r="Z122" s="576">
        <v>0</v>
      </c>
      <c r="AA122" s="576">
        <v>0</v>
      </c>
      <c r="AB122" s="580">
        <v>1</v>
      </c>
      <c r="AC122" s="575">
        <f t="shared" si="4"/>
        <v>0</v>
      </c>
      <c r="AD122" s="555">
        <f t="shared" si="5"/>
        <v>0</v>
      </c>
    </row>
    <row r="123" customHeight="1" spans="1:30">
      <c r="A123" s="574">
        <v>45294</v>
      </c>
      <c r="B123" s="575" t="s">
        <v>70</v>
      </c>
      <c r="C123" s="575" t="s">
        <v>56</v>
      </c>
      <c r="D123" s="576">
        <v>200</v>
      </c>
      <c r="E123" s="575" t="s">
        <v>35</v>
      </c>
      <c r="F123" s="576">
        <v>0</v>
      </c>
      <c r="G123" s="576">
        <v>7.62</v>
      </c>
      <c r="H123" s="576">
        <v>147.5738</v>
      </c>
      <c r="I123" s="576">
        <v>90.851</v>
      </c>
      <c r="J123" s="576">
        <v>88.275</v>
      </c>
      <c r="K123" s="576">
        <v>0</v>
      </c>
      <c r="L123" s="580">
        <v>0</v>
      </c>
      <c r="M123" s="576">
        <v>359.7</v>
      </c>
      <c r="N123" s="575"/>
      <c r="O123" s="575"/>
      <c r="P123" s="575"/>
      <c r="Q123" s="575"/>
      <c r="R123" s="576">
        <v>359.7</v>
      </c>
      <c r="S123" s="575"/>
      <c r="T123" s="576">
        <v>52.9679</v>
      </c>
      <c r="U123" s="576">
        <v>1.0658</v>
      </c>
      <c r="V123" s="576">
        <v>0</v>
      </c>
      <c r="W123" s="576">
        <v>0</v>
      </c>
      <c r="X123" s="575">
        <v>0</v>
      </c>
      <c r="Y123" s="576">
        <v>2.6891</v>
      </c>
      <c r="Z123" s="576">
        <v>0</v>
      </c>
      <c r="AA123" s="576">
        <v>0</v>
      </c>
      <c r="AB123" s="580">
        <v>0.4748</v>
      </c>
      <c r="AC123" s="575">
        <f t="shared" si="4"/>
        <v>1.0658</v>
      </c>
      <c r="AD123" s="555">
        <f t="shared" si="5"/>
        <v>52.9679</v>
      </c>
    </row>
    <row r="124" customHeight="1" spans="1:30">
      <c r="A124" s="574">
        <v>45294</v>
      </c>
      <c r="B124" s="575" t="s">
        <v>68</v>
      </c>
      <c r="C124" s="575" t="s">
        <v>56</v>
      </c>
      <c r="D124" s="576">
        <v>200</v>
      </c>
      <c r="E124" s="575" t="s">
        <v>35</v>
      </c>
      <c r="F124" s="576">
        <v>0</v>
      </c>
      <c r="G124" s="576">
        <v>7.25</v>
      </c>
      <c r="H124" s="576">
        <v>243.364</v>
      </c>
      <c r="I124" s="576">
        <v>228.5605</v>
      </c>
      <c r="J124" s="576">
        <v>227.04</v>
      </c>
      <c r="K124" s="576">
        <v>0</v>
      </c>
      <c r="L124" s="580">
        <v>0</v>
      </c>
      <c r="M124" s="576">
        <v>673.2</v>
      </c>
      <c r="N124" s="575"/>
      <c r="O124" s="575"/>
      <c r="P124" s="575"/>
      <c r="Q124" s="575"/>
      <c r="R124" s="576">
        <v>673.2</v>
      </c>
      <c r="S124" s="575"/>
      <c r="T124" s="576">
        <v>0</v>
      </c>
      <c r="U124" s="576">
        <v>2.1182</v>
      </c>
      <c r="V124" s="576">
        <v>0</v>
      </c>
      <c r="W124" s="576">
        <v>0</v>
      </c>
      <c r="X124" s="575">
        <v>0</v>
      </c>
      <c r="Y124" s="576">
        <v>12.6853</v>
      </c>
      <c r="Z124" s="576">
        <v>0</v>
      </c>
      <c r="AA124" s="576">
        <v>0</v>
      </c>
      <c r="AB124" s="580">
        <v>0.9871</v>
      </c>
      <c r="AC124" s="575">
        <f t="shared" si="4"/>
        <v>2.1182</v>
      </c>
      <c r="AD124" s="555">
        <f t="shared" si="5"/>
        <v>0</v>
      </c>
    </row>
    <row r="125" customHeight="1" spans="1:30">
      <c r="A125" s="574">
        <v>45294</v>
      </c>
      <c r="B125" s="575" t="s">
        <v>76</v>
      </c>
      <c r="C125" s="575" t="s">
        <v>56</v>
      </c>
      <c r="D125" s="576">
        <v>100</v>
      </c>
      <c r="E125" s="575" t="s">
        <v>35</v>
      </c>
      <c r="F125" s="576">
        <v>0</v>
      </c>
      <c r="G125" s="576">
        <v>7.4</v>
      </c>
      <c r="H125" s="576">
        <v>90.2152</v>
      </c>
      <c r="I125" s="576">
        <v>84.5598</v>
      </c>
      <c r="J125" s="576">
        <v>82.8036</v>
      </c>
      <c r="K125" s="576">
        <v>0</v>
      </c>
      <c r="L125" s="580">
        <v>0</v>
      </c>
      <c r="M125" s="576">
        <v>202.4088</v>
      </c>
      <c r="N125" s="575"/>
      <c r="O125" s="575"/>
      <c r="P125" s="575"/>
      <c r="Q125" s="575"/>
      <c r="R125" s="576">
        <v>202.4088</v>
      </c>
      <c r="S125" s="575"/>
      <c r="T125" s="576">
        <v>5.6554</v>
      </c>
      <c r="U125" s="576">
        <v>0</v>
      </c>
      <c r="V125" s="576">
        <v>0</v>
      </c>
      <c r="W125" s="576">
        <v>0</v>
      </c>
      <c r="X125" s="575">
        <v>0</v>
      </c>
      <c r="Y125" s="576">
        <v>0</v>
      </c>
      <c r="Z125" s="576">
        <v>0</v>
      </c>
      <c r="AA125" s="576">
        <v>0</v>
      </c>
      <c r="AB125" s="580">
        <v>0.937</v>
      </c>
      <c r="AC125" s="575">
        <f t="shared" si="4"/>
        <v>0</v>
      </c>
      <c r="AD125" s="555">
        <f t="shared" si="5"/>
        <v>5.6554</v>
      </c>
    </row>
    <row r="126" customHeight="1" spans="1:30">
      <c r="A126" s="574">
        <v>45294</v>
      </c>
      <c r="B126" s="575" t="s">
        <v>74</v>
      </c>
      <c r="C126" s="575" t="s">
        <v>56</v>
      </c>
      <c r="D126" s="576">
        <v>50</v>
      </c>
      <c r="E126" s="575" t="s">
        <v>35</v>
      </c>
      <c r="F126" s="576">
        <v>0</v>
      </c>
      <c r="G126" s="576">
        <v>2.78</v>
      </c>
      <c r="H126" s="576">
        <v>7.488</v>
      </c>
      <c r="I126" s="576">
        <v>3.3928</v>
      </c>
      <c r="J126" s="576">
        <v>3.3396</v>
      </c>
      <c r="K126" s="576">
        <v>3.8816</v>
      </c>
      <c r="L126" s="580">
        <v>0.5336</v>
      </c>
      <c r="M126" s="576">
        <v>11.3168</v>
      </c>
      <c r="N126" s="575"/>
      <c r="O126" s="575"/>
      <c r="P126" s="575"/>
      <c r="Q126" s="575"/>
      <c r="R126" s="576">
        <v>11.3168</v>
      </c>
      <c r="S126" s="575"/>
      <c r="T126" s="576">
        <v>0.2136</v>
      </c>
      <c r="U126" s="576">
        <v>0</v>
      </c>
      <c r="V126" s="576">
        <v>0</v>
      </c>
      <c r="W126" s="576">
        <v>0</v>
      </c>
      <c r="X126" s="575">
        <v>0</v>
      </c>
      <c r="Y126" s="576">
        <v>0</v>
      </c>
      <c r="Z126" s="576">
        <v>0</v>
      </c>
      <c r="AA126" s="576">
        <v>0</v>
      </c>
      <c r="AB126" s="580">
        <v>1</v>
      </c>
      <c r="AC126" s="575">
        <f t="shared" si="4"/>
        <v>0</v>
      </c>
      <c r="AD126" s="555">
        <f t="shared" si="5"/>
        <v>0.2136</v>
      </c>
    </row>
    <row r="127" customHeight="1" spans="1:30">
      <c r="A127" s="574">
        <v>45294</v>
      </c>
      <c r="B127" s="575" t="s">
        <v>73</v>
      </c>
      <c r="C127" s="575" t="s">
        <v>56</v>
      </c>
      <c r="D127" s="576">
        <v>150</v>
      </c>
      <c r="E127" s="575" t="s">
        <v>35</v>
      </c>
      <c r="F127" s="576">
        <v>0</v>
      </c>
      <c r="G127" s="576">
        <v>6.43</v>
      </c>
      <c r="H127" s="576">
        <v>131.097</v>
      </c>
      <c r="I127" s="576">
        <v>130.8626</v>
      </c>
      <c r="J127" s="576">
        <v>126.72</v>
      </c>
      <c r="K127" s="576">
        <v>0</v>
      </c>
      <c r="L127" s="580">
        <v>0</v>
      </c>
      <c r="M127" s="576">
        <v>608.96</v>
      </c>
      <c r="N127" s="575"/>
      <c r="O127" s="575"/>
      <c r="P127" s="575"/>
      <c r="Q127" s="575"/>
      <c r="R127" s="576">
        <v>608.96</v>
      </c>
      <c r="S127" s="575"/>
      <c r="T127" s="576">
        <v>0.2344</v>
      </c>
      <c r="U127" s="576">
        <v>0</v>
      </c>
      <c r="V127" s="576">
        <v>0</v>
      </c>
      <c r="W127" s="576">
        <v>0</v>
      </c>
      <c r="X127" s="575">
        <v>0</v>
      </c>
      <c r="Y127" s="576">
        <v>0</v>
      </c>
      <c r="Z127" s="576">
        <v>0</v>
      </c>
      <c r="AA127" s="576">
        <v>0</v>
      </c>
      <c r="AB127" s="580">
        <v>0.9967</v>
      </c>
      <c r="AC127" s="575">
        <f t="shared" si="4"/>
        <v>0</v>
      </c>
      <c r="AD127" s="555">
        <f t="shared" si="5"/>
        <v>0.2344</v>
      </c>
    </row>
    <row r="128" customHeight="1" spans="1:30">
      <c r="A128" s="574">
        <v>45294</v>
      </c>
      <c r="B128" s="575" t="s">
        <v>61</v>
      </c>
      <c r="C128" s="575" t="s">
        <v>56</v>
      </c>
      <c r="D128" s="576">
        <v>275</v>
      </c>
      <c r="E128" s="575" t="s">
        <v>39</v>
      </c>
      <c r="F128" s="576">
        <v>0</v>
      </c>
      <c r="G128" s="576">
        <v>12.56</v>
      </c>
      <c r="H128" s="576">
        <v>588.6988</v>
      </c>
      <c r="I128" s="576">
        <v>572.0535</v>
      </c>
      <c r="J128" s="576">
        <v>564.08</v>
      </c>
      <c r="K128" s="576">
        <v>16.6453</v>
      </c>
      <c r="L128" s="580">
        <v>0.0283</v>
      </c>
      <c r="M128" s="576">
        <v>1499.52</v>
      </c>
      <c r="N128" s="575"/>
      <c r="O128" s="575"/>
      <c r="P128" s="575"/>
      <c r="Q128" s="575"/>
      <c r="R128" s="576">
        <v>1499.52</v>
      </c>
      <c r="S128" s="575"/>
      <c r="T128" s="576">
        <v>0</v>
      </c>
      <c r="U128" s="576">
        <v>0</v>
      </c>
      <c r="V128" s="576">
        <v>0</v>
      </c>
      <c r="W128" s="576">
        <v>0</v>
      </c>
      <c r="X128" s="575">
        <v>0</v>
      </c>
      <c r="Y128" s="576">
        <v>0</v>
      </c>
      <c r="Z128" s="576">
        <v>0</v>
      </c>
      <c r="AA128" s="576">
        <v>0</v>
      </c>
      <c r="AB128" s="580">
        <v>1</v>
      </c>
      <c r="AC128" s="575">
        <f t="shared" si="4"/>
        <v>0</v>
      </c>
      <c r="AD128" s="555">
        <f t="shared" si="5"/>
        <v>0</v>
      </c>
    </row>
    <row r="129" customHeight="1" spans="1:30">
      <c r="A129" s="574">
        <v>45294</v>
      </c>
      <c r="B129" s="575" t="s">
        <v>62</v>
      </c>
      <c r="C129" s="575" t="s">
        <v>56</v>
      </c>
      <c r="D129" s="576">
        <v>200</v>
      </c>
      <c r="E129" s="575" t="s">
        <v>39</v>
      </c>
      <c r="F129" s="576">
        <v>0</v>
      </c>
      <c r="G129" s="576">
        <v>12.48</v>
      </c>
      <c r="H129" s="576">
        <v>380.9102</v>
      </c>
      <c r="I129" s="576">
        <v>370.2986</v>
      </c>
      <c r="J129" s="576">
        <v>361.68</v>
      </c>
      <c r="K129" s="576">
        <v>10.6116</v>
      </c>
      <c r="L129" s="580">
        <v>0.0279</v>
      </c>
      <c r="M129" s="576">
        <v>990</v>
      </c>
      <c r="N129" s="575"/>
      <c r="O129" s="575"/>
      <c r="P129" s="575"/>
      <c r="Q129" s="575"/>
      <c r="R129" s="576">
        <v>990</v>
      </c>
      <c r="S129" s="575"/>
      <c r="T129" s="576">
        <v>0</v>
      </c>
      <c r="U129" s="576">
        <v>0</v>
      </c>
      <c r="V129" s="576">
        <v>0</v>
      </c>
      <c r="W129" s="576">
        <v>0</v>
      </c>
      <c r="X129" s="575">
        <v>0</v>
      </c>
      <c r="Y129" s="576">
        <v>0</v>
      </c>
      <c r="Z129" s="576">
        <v>0</v>
      </c>
      <c r="AA129" s="576">
        <v>0</v>
      </c>
      <c r="AB129" s="580">
        <v>1</v>
      </c>
      <c r="AC129" s="575">
        <f t="shared" si="4"/>
        <v>0</v>
      </c>
      <c r="AD129" s="555">
        <f t="shared" si="5"/>
        <v>0</v>
      </c>
    </row>
    <row r="130" s="556" customFormat="1" customHeight="1" spans="1:30">
      <c r="A130" s="574">
        <v>45294</v>
      </c>
      <c r="B130" s="575" t="s">
        <v>77</v>
      </c>
      <c r="C130" s="577" t="s">
        <v>78</v>
      </c>
      <c r="D130" s="577">
        <v>100</v>
      </c>
      <c r="E130" s="577" t="s">
        <v>83</v>
      </c>
      <c r="F130" s="577">
        <v>5.77</v>
      </c>
      <c r="G130" s="577">
        <v>2.1</v>
      </c>
      <c r="H130" s="584">
        <v>57.6667</v>
      </c>
      <c r="I130" s="577">
        <v>9.31</v>
      </c>
      <c r="J130" s="577">
        <v>8.75</v>
      </c>
      <c r="K130" s="577">
        <v>0</v>
      </c>
      <c r="L130" s="581">
        <v>0.8385</v>
      </c>
      <c r="M130" s="585">
        <v>25.41</v>
      </c>
      <c r="N130" s="577">
        <v>1007</v>
      </c>
      <c r="O130" s="581">
        <v>0.0252</v>
      </c>
      <c r="P130" s="581">
        <v>-0.072</v>
      </c>
      <c r="Q130" s="577">
        <v>19919</v>
      </c>
      <c r="R130" s="577">
        <v>25.41</v>
      </c>
      <c r="S130" s="581">
        <v>0.0013</v>
      </c>
      <c r="T130" s="577">
        <v>0</v>
      </c>
      <c r="U130" s="577">
        <v>0</v>
      </c>
      <c r="V130" s="577">
        <v>0</v>
      </c>
      <c r="W130" s="577">
        <v>0</v>
      </c>
      <c r="X130" s="577">
        <v>0</v>
      </c>
      <c r="Y130" s="577">
        <v>0</v>
      </c>
      <c r="Z130" s="577">
        <v>0</v>
      </c>
      <c r="AA130" s="577">
        <v>0</v>
      </c>
      <c r="AB130" s="581">
        <v>1</v>
      </c>
      <c r="AC130" s="575">
        <f t="shared" si="4"/>
        <v>0</v>
      </c>
      <c r="AD130" s="555">
        <f t="shared" si="5"/>
        <v>0</v>
      </c>
    </row>
    <row r="131" s="556" customFormat="1" customHeight="1" spans="1:30">
      <c r="A131" s="574">
        <v>45294</v>
      </c>
      <c r="B131" s="575" t="s">
        <v>81</v>
      </c>
      <c r="C131" s="577" t="s">
        <v>82</v>
      </c>
      <c r="D131" s="577">
        <v>100</v>
      </c>
      <c r="E131" s="577" t="s">
        <v>83</v>
      </c>
      <c r="F131" s="577" t="s">
        <v>80</v>
      </c>
      <c r="G131" s="577">
        <v>5.62</v>
      </c>
      <c r="H131" s="577">
        <v>4.7743</v>
      </c>
      <c r="I131" s="577">
        <v>4.41</v>
      </c>
      <c r="J131" s="577">
        <v>4.2592</v>
      </c>
      <c r="K131" s="577">
        <v>0</v>
      </c>
      <c r="L131" s="581">
        <v>0</v>
      </c>
      <c r="M131" s="577">
        <v>6.4328</v>
      </c>
      <c r="N131" s="577">
        <v>127</v>
      </c>
      <c r="O131" s="581">
        <v>0.0507</v>
      </c>
      <c r="P131" s="581">
        <v>0.0014</v>
      </c>
      <c r="Q131" s="577" t="s">
        <v>80</v>
      </c>
      <c r="R131" s="577">
        <v>6.4328</v>
      </c>
      <c r="S131" s="581" t="s">
        <v>80</v>
      </c>
      <c r="T131" s="577">
        <v>0</v>
      </c>
      <c r="U131" s="577">
        <v>0</v>
      </c>
      <c r="V131" s="577">
        <v>0</v>
      </c>
      <c r="W131" s="577">
        <v>0</v>
      </c>
      <c r="X131" s="577">
        <v>0</v>
      </c>
      <c r="Y131" s="577">
        <v>0</v>
      </c>
      <c r="Z131" s="577">
        <v>0</v>
      </c>
      <c r="AA131" s="577">
        <v>0</v>
      </c>
      <c r="AB131" s="581">
        <v>1</v>
      </c>
      <c r="AC131" s="575">
        <f t="shared" si="4"/>
        <v>0</v>
      </c>
      <c r="AD131" s="555">
        <f t="shared" si="5"/>
        <v>0</v>
      </c>
    </row>
    <row r="132" s="556" customFormat="1" customHeight="1" spans="1:30">
      <c r="A132" s="574">
        <v>45294</v>
      </c>
      <c r="B132" s="575" t="s">
        <v>84</v>
      </c>
      <c r="C132" s="577" t="s">
        <v>82</v>
      </c>
      <c r="D132" s="577">
        <v>33</v>
      </c>
      <c r="E132" s="577" t="s">
        <v>83</v>
      </c>
      <c r="F132" s="577" t="s">
        <v>80</v>
      </c>
      <c r="G132" s="577">
        <v>5.5</v>
      </c>
      <c r="H132" s="577">
        <v>5.5256</v>
      </c>
      <c r="I132" s="577">
        <v>0.9167</v>
      </c>
      <c r="J132" s="577">
        <v>0.8907</v>
      </c>
      <c r="K132" s="577">
        <v>0</v>
      </c>
      <c r="L132" s="581">
        <v>0</v>
      </c>
      <c r="M132" s="577">
        <v>3.9687</v>
      </c>
      <c r="N132" s="577" t="s">
        <v>80</v>
      </c>
      <c r="O132" s="581" t="s">
        <v>80</v>
      </c>
      <c r="P132" s="577" t="s">
        <v>80</v>
      </c>
      <c r="Q132" s="577" t="s">
        <v>80</v>
      </c>
      <c r="R132" s="577">
        <v>3.9687</v>
      </c>
      <c r="S132" s="581" t="s">
        <v>80</v>
      </c>
      <c r="T132" s="577">
        <v>0</v>
      </c>
      <c r="U132" s="577">
        <v>0</v>
      </c>
      <c r="V132" s="577">
        <v>0</v>
      </c>
      <c r="W132" s="577">
        <v>0</v>
      </c>
      <c r="X132" s="577">
        <v>0</v>
      </c>
      <c r="Y132" s="577">
        <v>0</v>
      </c>
      <c r="Z132" s="577">
        <v>0</v>
      </c>
      <c r="AA132" s="577">
        <v>4.6089</v>
      </c>
      <c r="AB132" s="581">
        <v>1</v>
      </c>
      <c r="AC132" s="575">
        <f t="shared" si="4"/>
        <v>0</v>
      </c>
      <c r="AD132" s="555">
        <f t="shared" si="5"/>
        <v>0</v>
      </c>
    </row>
    <row r="133" s="556" customFormat="1" customHeight="1" spans="1:30">
      <c r="A133" s="574">
        <v>45294</v>
      </c>
      <c r="B133" s="575" t="s">
        <v>85</v>
      </c>
      <c r="C133" s="577" t="s">
        <v>78</v>
      </c>
      <c r="D133" s="577">
        <v>51.9</v>
      </c>
      <c r="E133" s="577" t="s">
        <v>83</v>
      </c>
      <c r="F133" s="577">
        <v>5</v>
      </c>
      <c r="G133" s="577">
        <v>0.7</v>
      </c>
      <c r="H133" s="577">
        <v>31.5498</v>
      </c>
      <c r="I133" s="577">
        <v>31.3929</v>
      </c>
      <c r="J133" s="577">
        <v>29.04</v>
      </c>
      <c r="K133" s="577">
        <v>0</v>
      </c>
      <c r="L133" s="577">
        <v>0</v>
      </c>
      <c r="M133" s="577">
        <v>58.08</v>
      </c>
      <c r="N133" s="577">
        <v>174</v>
      </c>
      <c r="O133" s="581">
        <v>0.3338</v>
      </c>
      <c r="P133" s="577"/>
      <c r="Q133" s="577">
        <v>5420</v>
      </c>
      <c r="R133" s="577">
        <v>58.08</v>
      </c>
      <c r="S133" s="581">
        <v>0.0107</v>
      </c>
      <c r="T133" s="577">
        <v>0</v>
      </c>
      <c r="U133" s="577">
        <v>0</v>
      </c>
      <c r="V133" s="577">
        <v>0</v>
      </c>
      <c r="W133" s="577">
        <v>0</v>
      </c>
      <c r="X133" s="577">
        <v>0</v>
      </c>
      <c r="Y133" s="577">
        <v>0</v>
      </c>
      <c r="Z133" s="577">
        <v>0</v>
      </c>
      <c r="AA133" s="577">
        <v>0</v>
      </c>
      <c r="AB133" s="581">
        <v>1</v>
      </c>
      <c r="AC133" s="575">
        <f t="shared" si="4"/>
        <v>0</v>
      </c>
      <c r="AD133" s="555">
        <f t="shared" si="5"/>
        <v>0</v>
      </c>
    </row>
    <row r="134" s="556" customFormat="1" customHeight="1" spans="1:30">
      <c r="A134" s="574">
        <v>45294</v>
      </c>
      <c r="B134" s="575" t="s">
        <v>87</v>
      </c>
      <c r="C134" s="577" t="s">
        <v>78</v>
      </c>
      <c r="D134" s="577">
        <v>100</v>
      </c>
      <c r="E134" s="577" t="s">
        <v>83</v>
      </c>
      <c r="F134" s="577">
        <v>5.26</v>
      </c>
      <c r="G134" s="577">
        <v>2.27</v>
      </c>
      <c r="H134" s="577">
        <v>0</v>
      </c>
      <c r="I134" s="577">
        <v>5.3924</v>
      </c>
      <c r="J134" s="577">
        <v>5.3592</v>
      </c>
      <c r="K134" s="577">
        <v>0</v>
      </c>
      <c r="L134" s="581">
        <v>0</v>
      </c>
      <c r="M134" s="577">
        <v>12.9052</v>
      </c>
      <c r="N134" s="577">
        <v>21</v>
      </c>
      <c r="O134" s="581">
        <v>0.61</v>
      </c>
      <c r="P134" s="577">
        <v>0</v>
      </c>
      <c r="Q134" s="577">
        <v>5723</v>
      </c>
      <c r="R134" s="577">
        <v>12.9052</v>
      </c>
      <c r="S134" s="581">
        <v>0.0023</v>
      </c>
      <c r="T134" s="577">
        <v>0</v>
      </c>
      <c r="U134" s="577">
        <v>0</v>
      </c>
      <c r="V134" s="577">
        <v>0</v>
      </c>
      <c r="W134" s="577">
        <v>0</v>
      </c>
      <c r="X134" s="577">
        <v>0</v>
      </c>
      <c r="Y134" s="577">
        <v>0</v>
      </c>
      <c r="Z134" s="577">
        <v>0</v>
      </c>
      <c r="AA134" s="577">
        <v>0</v>
      </c>
      <c r="AB134" s="581">
        <v>1</v>
      </c>
      <c r="AC134" s="575">
        <f t="shared" si="4"/>
        <v>0</v>
      </c>
      <c r="AD134" s="555">
        <f t="shared" si="5"/>
        <v>0</v>
      </c>
    </row>
    <row r="135" s="556" customFormat="1" customHeight="1" spans="1:30">
      <c r="A135" s="574">
        <v>45294</v>
      </c>
      <c r="B135" s="575" t="s">
        <v>88</v>
      </c>
      <c r="C135" s="577" t="s">
        <v>86</v>
      </c>
      <c r="D135" s="577">
        <v>50</v>
      </c>
      <c r="E135" s="577" t="s">
        <v>89</v>
      </c>
      <c r="F135" s="577">
        <v>1.13</v>
      </c>
      <c r="G135" s="577">
        <v>0.86</v>
      </c>
      <c r="H135" s="577">
        <v>4.2415</v>
      </c>
      <c r="I135" s="577">
        <v>4.0475</v>
      </c>
      <c r="J135" s="577">
        <v>4.0277</v>
      </c>
      <c r="K135" s="577">
        <v>0</v>
      </c>
      <c r="L135" s="581">
        <v>0</v>
      </c>
      <c r="M135" s="577">
        <v>26.7218</v>
      </c>
      <c r="N135" s="577">
        <v>653</v>
      </c>
      <c r="O135" s="581">
        <v>0.0409</v>
      </c>
      <c r="P135" s="577"/>
      <c r="Q135" s="577">
        <v>6458</v>
      </c>
      <c r="R135" s="577">
        <v>26.7218</v>
      </c>
      <c r="S135" s="581">
        <v>0.0041</v>
      </c>
      <c r="T135" s="577">
        <v>0</v>
      </c>
      <c r="U135" s="577">
        <v>0</v>
      </c>
      <c r="V135" s="577">
        <v>0</v>
      </c>
      <c r="W135" s="577">
        <v>0</v>
      </c>
      <c r="X135" s="577">
        <v>0</v>
      </c>
      <c r="Y135" s="577">
        <v>0</v>
      </c>
      <c r="Z135" s="577">
        <v>0</v>
      </c>
      <c r="AA135" s="577">
        <v>0</v>
      </c>
      <c r="AB135" s="581">
        <v>1</v>
      </c>
      <c r="AC135" s="575">
        <f t="shared" si="4"/>
        <v>0</v>
      </c>
      <c r="AD135" s="555">
        <f t="shared" si="5"/>
        <v>0</v>
      </c>
    </row>
    <row r="136" customHeight="1" spans="1:29">
      <c r="A136" s="570" t="s">
        <v>95</v>
      </c>
      <c r="B136" s="571"/>
      <c r="C136" s="571"/>
      <c r="D136" s="571"/>
      <c r="E136" s="571"/>
      <c r="F136" s="571"/>
      <c r="G136" s="571"/>
      <c r="H136" s="571"/>
      <c r="I136" s="571"/>
      <c r="J136" s="571"/>
      <c r="K136" s="571"/>
      <c r="L136" s="571"/>
      <c r="M136" s="571"/>
      <c r="N136" s="571"/>
      <c r="O136" s="571"/>
      <c r="P136" s="571"/>
      <c r="Q136" s="571"/>
      <c r="R136" s="571"/>
      <c r="S136" s="571"/>
      <c r="T136" s="571"/>
      <c r="U136" s="571"/>
      <c r="V136" s="571"/>
      <c r="W136" s="571"/>
      <c r="X136" s="571"/>
      <c r="Y136" s="571"/>
      <c r="Z136" s="571"/>
      <c r="AA136" s="571"/>
      <c r="AB136" s="571"/>
      <c r="AC136" s="571"/>
    </row>
    <row r="137" customHeight="1" spans="1:30">
      <c r="A137" s="572" t="s">
        <v>1</v>
      </c>
      <c r="B137" s="573" t="s">
        <v>2</v>
      </c>
      <c r="C137" s="573" t="s">
        <v>3</v>
      </c>
      <c r="D137" s="573" t="s">
        <v>4</v>
      </c>
      <c r="E137" s="573" t="s">
        <v>5</v>
      </c>
      <c r="F137" s="573" t="s">
        <v>6</v>
      </c>
      <c r="G137" s="573" t="s">
        <v>7</v>
      </c>
      <c r="H137" s="573" t="s">
        <v>8</v>
      </c>
      <c r="I137" s="573" t="s">
        <v>9</v>
      </c>
      <c r="J137" s="573" t="s">
        <v>10</v>
      </c>
      <c r="K137" s="573" t="s">
        <v>11</v>
      </c>
      <c r="L137" s="573" t="s">
        <v>12</v>
      </c>
      <c r="M137" s="573" t="s">
        <v>13</v>
      </c>
      <c r="N137" s="573" t="s">
        <v>14</v>
      </c>
      <c r="O137" s="573" t="s">
        <v>15</v>
      </c>
      <c r="P137" s="573" t="s">
        <v>16</v>
      </c>
      <c r="Q137" s="573" t="s">
        <v>17</v>
      </c>
      <c r="R137" s="573" t="s">
        <v>18</v>
      </c>
      <c r="S137" s="573" t="s">
        <v>19</v>
      </c>
      <c r="T137" s="573" t="s">
        <v>20</v>
      </c>
      <c r="U137" s="573" t="s">
        <v>21</v>
      </c>
      <c r="V137" s="573" t="s">
        <v>22</v>
      </c>
      <c r="W137" s="573" t="s">
        <v>23</v>
      </c>
      <c r="X137" s="573" t="s">
        <v>24</v>
      </c>
      <c r="Y137" s="573" t="s">
        <v>25</v>
      </c>
      <c r="Z137" s="573" t="s">
        <v>26</v>
      </c>
      <c r="AA137" s="573" t="s">
        <v>27</v>
      </c>
      <c r="AB137" s="573" t="s">
        <v>28</v>
      </c>
      <c r="AC137" s="583" t="s">
        <v>29</v>
      </c>
      <c r="AD137" s="583" t="s">
        <v>30</v>
      </c>
    </row>
    <row r="138" customHeight="1" spans="1:30">
      <c r="A138" s="574">
        <v>45295</v>
      </c>
      <c r="B138" s="575" t="s">
        <v>31</v>
      </c>
      <c r="C138" s="575" t="s">
        <v>32</v>
      </c>
      <c r="D138" s="576">
        <v>100</v>
      </c>
      <c r="E138" s="575" t="s">
        <v>35</v>
      </c>
      <c r="F138" s="576">
        <v>5.14</v>
      </c>
      <c r="G138" s="576">
        <v>2.06</v>
      </c>
      <c r="H138" s="576">
        <v>47.1875</v>
      </c>
      <c r="I138" s="576">
        <v>44.275</v>
      </c>
      <c r="J138" s="576">
        <v>44.1875</v>
      </c>
      <c r="K138" s="576">
        <v>3</v>
      </c>
      <c r="L138" s="580">
        <v>0.0635</v>
      </c>
      <c r="M138" s="576">
        <v>152.95</v>
      </c>
      <c r="N138" s="575"/>
      <c r="O138" s="575"/>
      <c r="P138" s="575"/>
      <c r="Q138" s="575"/>
      <c r="R138" s="576">
        <v>152.95</v>
      </c>
      <c r="S138" s="575"/>
      <c r="T138" s="576">
        <v>0</v>
      </c>
      <c r="U138" s="576">
        <v>0</v>
      </c>
      <c r="V138" s="576">
        <v>0</v>
      </c>
      <c r="W138" s="576">
        <v>0</v>
      </c>
      <c r="X138" s="575">
        <v>0</v>
      </c>
      <c r="Y138" s="576">
        <v>0</v>
      </c>
      <c r="Z138" s="576">
        <v>0</v>
      </c>
      <c r="AA138" s="576">
        <v>0</v>
      </c>
      <c r="AB138" s="580">
        <v>1</v>
      </c>
      <c r="AC138" s="575">
        <f t="shared" ref="AC138:AC180" si="6">U138+W138</f>
        <v>0</v>
      </c>
      <c r="AD138" s="555">
        <f t="shared" ref="AD138:AD180" si="7">T138+V138</f>
        <v>0</v>
      </c>
    </row>
    <row r="139" customHeight="1" spans="1:30">
      <c r="A139" s="574">
        <v>45295</v>
      </c>
      <c r="B139" s="575" t="s">
        <v>40</v>
      </c>
      <c r="C139" s="575" t="s">
        <v>32</v>
      </c>
      <c r="D139" s="576">
        <v>30</v>
      </c>
      <c r="E139" s="575" t="s">
        <v>96</v>
      </c>
      <c r="F139" s="576">
        <v>3.91</v>
      </c>
      <c r="G139" s="576">
        <v>0</v>
      </c>
      <c r="H139" s="576">
        <v>10.411</v>
      </c>
      <c r="I139" s="576">
        <v>10.411</v>
      </c>
      <c r="J139" s="576">
        <v>10.296</v>
      </c>
      <c r="K139" s="576">
        <v>0</v>
      </c>
      <c r="L139" s="580">
        <v>0</v>
      </c>
      <c r="M139" s="576">
        <v>38.544</v>
      </c>
      <c r="N139" s="575"/>
      <c r="O139" s="575"/>
      <c r="P139" s="575"/>
      <c r="Q139" s="575"/>
      <c r="R139" s="576">
        <v>38.544</v>
      </c>
      <c r="S139" s="575"/>
      <c r="T139" s="576">
        <v>0</v>
      </c>
      <c r="U139" s="576">
        <v>0</v>
      </c>
      <c r="V139" s="576">
        <v>0</v>
      </c>
      <c r="W139" s="576">
        <v>0</v>
      </c>
      <c r="X139" s="575">
        <v>0</v>
      </c>
      <c r="Y139" s="576">
        <v>0</v>
      </c>
      <c r="Z139" s="576">
        <v>0</v>
      </c>
      <c r="AA139" s="576">
        <v>0</v>
      </c>
      <c r="AB139" s="580">
        <v>1</v>
      </c>
      <c r="AC139" s="575">
        <f t="shared" si="6"/>
        <v>0</v>
      </c>
      <c r="AD139" s="555">
        <f t="shared" si="7"/>
        <v>0</v>
      </c>
    </row>
    <row r="140" customHeight="1" spans="1:30">
      <c r="A140" s="574">
        <v>45295</v>
      </c>
      <c r="B140" s="575" t="s">
        <v>38</v>
      </c>
      <c r="C140" s="575" t="s">
        <v>32</v>
      </c>
      <c r="D140" s="576">
        <v>5.48</v>
      </c>
      <c r="E140" s="575" t="s">
        <v>35</v>
      </c>
      <c r="F140" s="576">
        <v>3.74</v>
      </c>
      <c r="G140" s="576">
        <v>0</v>
      </c>
      <c r="H140" s="576">
        <v>1.679</v>
      </c>
      <c r="I140" s="576">
        <v>1.679</v>
      </c>
      <c r="J140" s="576">
        <v>1.596</v>
      </c>
      <c r="K140" s="576">
        <v>0</v>
      </c>
      <c r="L140" s="580">
        <v>0</v>
      </c>
      <c r="M140" s="576">
        <v>4.788</v>
      </c>
      <c r="N140" s="575"/>
      <c r="O140" s="575"/>
      <c r="P140" s="575"/>
      <c r="Q140" s="575"/>
      <c r="R140" s="576">
        <v>4.788</v>
      </c>
      <c r="S140" s="575"/>
      <c r="T140" s="576">
        <v>0</v>
      </c>
      <c r="U140" s="576">
        <v>0</v>
      </c>
      <c r="V140" s="576">
        <v>0</v>
      </c>
      <c r="W140" s="576">
        <v>0</v>
      </c>
      <c r="X140" s="575">
        <v>0</v>
      </c>
      <c r="Y140" s="576">
        <v>0</v>
      </c>
      <c r="Z140" s="576">
        <v>0</v>
      </c>
      <c r="AA140" s="576">
        <v>0</v>
      </c>
      <c r="AB140" s="580">
        <v>1</v>
      </c>
      <c r="AC140" s="575">
        <f t="shared" si="6"/>
        <v>0</v>
      </c>
      <c r="AD140" s="555">
        <f t="shared" si="7"/>
        <v>0</v>
      </c>
    </row>
    <row r="141" customHeight="1" spans="1:30">
      <c r="A141" s="574">
        <v>45295</v>
      </c>
      <c r="B141" s="575" t="s">
        <v>34</v>
      </c>
      <c r="C141" s="575" t="s">
        <v>32</v>
      </c>
      <c r="D141" s="576">
        <v>10</v>
      </c>
      <c r="E141" s="575" t="s">
        <v>33</v>
      </c>
      <c r="F141" s="576">
        <v>3.01</v>
      </c>
      <c r="G141" s="576">
        <v>0.66</v>
      </c>
      <c r="H141" s="576">
        <v>2.8782</v>
      </c>
      <c r="I141" s="576">
        <v>2.7148</v>
      </c>
      <c r="J141" s="576">
        <v>2.64</v>
      </c>
      <c r="K141" s="576">
        <v>0</v>
      </c>
      <c r="L141" s="580">
        <v>0</v>
      </c>
      <c r="M141" s="576">
        <v>12.54</v>
      </c>
      <c r="N141" s="575"/>
      <c r="O141" s="575"/>
      <c r="P141" s="575"/>
      <c r="Q141" s="575"/>
      <c r="R141" s="576">
        <v>12.54</v>
      </c>
      <c r="S141" s="575"/>
      <c r="T141" s="576">
        <v>0</v>
      </c>
      <c r="U141" s="576">
        <v>0</v>
      </c>
      <c r="V141" s="576">
        <v>0</v>
      </c>
      <c r="W141" s="576">
        <v>0</v>
      </c>
      <c r="X141" s="575">
        <v>0</v>
      </c>
      <c r="Y141" s="576">
        <v>0</v>
      </c>
      <c r="Z141" s="576">
        <v>0</v>
      </c>
      <c r="AA141" s="576">
        <v>0</v>
      </c>
      <c r="AB141" s="580">
        <v>1</v>
      </c>
      <c r="AC141" s="575">
        <f t="shared" si="6"/>
        <v>0</v>
      </c>
      <c r="AD141" s="555">
        <f t="shared" si="7"/>
        <v>0</v>
      </c>
    </row>
    <row r="142" customHeight="1" spans="1:30">
      <c r="A142" s="574">
        <v>45295</v>
      </c>
      <c r="B142" s="575" t="s">
        <v>36</v>
      </c>
      <c r="C142" s="575" t="s">
        <v>32</v>
      </c>
      <c r="D142" s="576">
        <v>80</v>
      </c>
      <c r="E142" s="575" t="s">
        <v>35</v>
      </c>
      <c r="F142" s="576">
        <v>5.42</v>
      </c>
      <c r="G142" s="576">
        <v>1.37</v>
      </c>
      <c r="H142" s="576">
        <v>38.18</v>
      </c>
      <c r="I142" s="576">
        <v>36.96</v>
      </c>
      <c r="J142" s="576">
        <v>36.85</v>
      </c>
      <c r="K142" s="576">
        <v>0</v>
      </c>
      <c r="L142" s="580">
        <v>0</v>
      </c>
      <c r="M142" s="576">
        <v>132</v>
      </c>
      <c r="N142" s="575"/>
      <c r="O142" s="575"/>
      <c r="P142" s="575"/>
      <c r="Q142" s="575"/>
      <c r="R142" s="576">
        <v>132</v>
      </c>
      <c r="S142" s="575"/>
      <c r="T142" s="576">
        <v>0</v>
      </c>
      <c r="U142" s="576">
        <v>0</v>
      </c>
      <c r="V142" s="576">
        <v>0</v>
      </c>
      <c r="W142" s="576">
        <v>0</v>
      </c>
      <c r="X142" s="575">
        <v>0</v>
      </c>
      <c r="Y142" s="576">
        <v>0</v>
      </c>
      <c r="Z142" s="576">
        <v>0</v>
      </c>
      <c r="AA142" s="576">
        <v>0</v>
      </c>
      <c r="AB142" s="580">
        <v>1</v>
      </c>
      <c r="AC142" s="575">
        <f t="shared" si="6"/>
        <v>0</v>
      </c>
      <c r="AD142" s="555">
        <f t="shared" si="7"/>
        <v>0</v>
      </c>
    </row>
    <row r="143" customHeight="1" spans="1:30">
      <c r="A143" s="574">
        <v>45295</v>
      </c>
      <c r="B143" s="575" t="s">
        <v>41</v>
      </c>
      <c r="C143" s="575" t="s">
        <v>32</v>
      </c>
      <c r="D143" s="576">
        <v>20</v>
      </c>
      <c r="E143" s="575" t="s">
        <v>35</v>
      </c>
      <c r="F143" s="576">
        <v>5.91</v>
      </c>
      <c r="G143" s="576">
        <v>2.1</v>
      </c>
      <c r="H143" s="576">
        <v>12.6567</v>
      </c>
      <c r="I143" s="576">
        <v>10.9889</v>
      </c>
      <c r="J143" s="576">
        <v>10.9749</v>
      </c>
      <c r="K143" s="576">
        <v>1.6678</v>
      </c>
      <c r="L143" s="580">
        <v>0.1318</v>
      </c>
      <c r="M143" s="576">
        <v>40.1587</v>
      </c>
      <c r="N143" s="575"/>
      <c r="O143" s="575"/>
      <c r="P143" s="575"/>
      <c r="Q143" s="575"/>
      <c r="R143" s="576">
        <v>40.1587</v>
      </c>
      <c r="S143" s="575"/>
      <c r="T143" s="576">
        <v>0</v>
      </c>
      <c r="U143" s="576">
        <v>0</v>
      </c>
      <c r="V143" s="576">
        <v>0</v>
      </c>
      <c r="W143" s="576">
        <v>0</v>
      </c>
      <c r="X143" s="575">
        <v>0</v>
      </c>
      <c r="Y143" s="576">
        <v>0</v>
      </c>
      <c r="Z143" s="576">
        <v>0</v>
      </c>
      <c r="AA143" s="576">
        <v>0</v>
      </c>
      <c r="AB143" s="580">
        <v>1</v>
      </c>
      <c r="AC143" s="575">
        <f t="shared" si="6"/>
        <v>0</v>
      </c>
      <c r="AD143" s="555">
        <f t="shared" si="7"/>
        <v>0</v>
      </c>
    </row>
    <row r="144" customHeight="1" spans="1:30">
      <c r="A144" s="574">
        <v>45295</v>
      </c>
      <c r="B144" s="575" t="s">
        <v>47</v>
      </c>
      <c r="C144" s="575" t="s">
        <v>32</v>
      </c>
      <c r="D144" s="576">
        <v>130</v>
      </c>
      <c r="E144" s="575" t="s">
        <v>48</v>
      </c>
      <c r="F144" s="576">
        <v>5.13</v>
      </c>
      <c r="G144" s="576">
        <v>0.39</v>
      </c>
      <c r="H144" s="576">
        <v>74.5328</v>
      </c>
      <c r="I144" s="576">
        <v>55.7761</v>
      </c>
      <c r="J144" s="576">
        <v>54.4635</v>
      </c>
      <c r="K144" s="576">
        <v>18.76</v>
      </c>
      <c r="L144" s="580">
        <v>0.2517</v>
      </c>
      <c r="M144" s="576">
        <v>211.1655</v>
      </c>
      <c r="N144" s="575"/>
      <c r="O144" s="575"/>
      <c r="P144" s="575"/>
      <c r="Q144" s="575"/>
      <c r="R144" s="576">
        <v>211.1655</v>
      </c>
      <c r="S144" s="575"/>
      <c r="T144" s="576">
        <v>0</v>
      </c>
      <c r="U144" s="576">
        <v>0</v>
      </c>
      <c r="V144" s="576">
        <v>0</v>
      </c>
      <c r="W144" s="576">
        <v>0</v>
      </c>
      <c r="X144" s="575">
        <v>0</v>
      </c>
      <c r="Y144" s="576">
        <v>0</v>
      </c>
      <c r="Z144" s="576">
        <v>0</v>
      </c>
      <c r="AA144" s="576">
        <v>0</v>
      </c>
      <c r="AB144" s="580">
        <v>1</v>
      </c>
      <c r="AC144" s="575">
        <f t="shared" si="6"/>
        <v>0</v>
      </c>
      <c r="AD144" s="555">
        <f t="shared" si="7"/>
        <v>0</v>
      </c>
    </row>
    <row r="145" customHeight="1" spans="1:30">
      <c r="A145" s="574">
        <v>45295</v>
      </c>
      <c r="B145" s="575" t="s">
        <v>45</v>
      </c>
      <c r="C145" s="575" t="s">
        <v>32</v>
      </c>
      <c r="D145" s="576">
        <v>50</v>
      </c>
      <c r="E145" s="575" t="s">
        <v>33</v>
      </c>
      <c r="F145" s="576">
        <v>5.76</v>
      </c>
      <c r="G145" s="576">
        <v>1.53</v>
      </c>
      <c r="H145" s="576">
        <v>24.56</v>
      </c>
      <c r="I145" s="576">
        <v>18.585</v>
      </c>
      <c r="J145" s="576">
        <v>18.48</v>
      </c>
      <c r="K145" s="576">
        <v>5.927</v>
      </c>
      <c r="L145" s="580">
        <v>0.2418</v>
      </c>
      <c r="M145" s="576">
        <v>77</v>
      </c>
      <c r="N145" s="575"/>
      <c r="O145" s="575"/>
      <c r="P145" s="575"/>
      <c r="Q145" s="575"/>
      <c r="R145" s="576">
        <v>77</v>
      </c>
      <c r="S145" s="575"/>
      <c r="T145" s="576">
        <v>0.048</v>
      </c>
      <c r="U145" s="576">
        <v>0</v>
      </c>
      <c r="V145" s="576">
        <v>0</v>
      </c>
      <c r="W145" s="576">
        <v>0</v>
      </c>
      <c r="X145" s="575">
        <v>0</v>
      </c>
      <c r="Y145" s="576">
        <v>0</v>
      </c>
      <c r="Z145" s="576">
        <v>0</v>
      </c>
      <c r="AA145" s="576">
        <v>0</v>
      </c>
      <c r="AB145" s="580">
        <v>0.9977</v>
      </c>
      <c r="AC145" s="575">
        <f t="shared" si="6"/>
        <v>0</v>
      </c>
      <c r="AD145" s="555">
        <f t="shared" si="7"/>
        <v>0.048</v>
      </c>
    </row>
    <row r="146" customHeight="1" spans="1:30">
      <c r="A146" s="574">
        <v>45295</v>
      </c>
      <c r="B146" s="575" t="s">
        <v>37</v>
      </c>
      <c r="C146" s="575" t="s">
        <v>32</v>
      </c>
      <c r="D146" s="576">
        <v>100</v>
      </c>
      <c r="E146" s="575" t="s">
        <v>35</v>
      </c>
      <c r="F146" s="576">
        <v>5.51</v>
      </c>
      <c r="G146" s="576">
        <v>0</v>
      </c>
      <c r="H146" s="576">
        <v>44.3776</v>
      </c>
      <c r="I146" s="576">
        <v>39.019</v>
      </c>
      <c r="J146" s="576">
        <v>37.645</v>
      </c>
      <c r="K146" s="576">
        <v>5.2425</v>
      </c>
      <c r="L146" s="580">
        <v>0.1184</v>
      </c>
      <c r="M146" s="576">
        <v>131.545</v>
      </c>
      <c r="N146" s="575"/>
      <c r="O146" s="575"/>
      <c r="P146" s="575"/>
      <c r="Q146" s="575"/>
      <c r="R146" s="576">
        <v>131.545</v>
      </c>
      <c r="S146" s="575"/>
      <c r="T146" s="576">
        <v>0.0808</v>
      </c>
      <c r="U146" s="576">
        <v>0</v>
      </c>
      <c r="V146" s="576">
        <v>0</v>
      </c>
      <c r="W146" s="576">
        <v>0</v>
      </c>
      <c r="X146" s="575">
        <v>0</v>
      </c>
      <c r="Y146" s="576">
        <v>0.0353</v>
      </c>
      <c r="Z146" s="576">
        <v>0</v>
      </c>
      <c r="AA146" s="576">
        <v>0</v>
      </c>
      <c r="AB146" s="580">
        <v>0.9982</v>
      </c>
      <c r="AC146" s="575">
        <f t="shared" si="6"/>
        <v>0</v>
      </c>
      <c r="AD146" s="555">
        <f t="shared" si="7"/>
        <v>0.0808</v>
      </c>
    </row>
    <row r="147" customHeight="1" spans="1:30">
      <c r="A147" s="574">
        <v>45295</v>
      </c>
      <c r="B147" s="575" t="s">
        <v>43</v>
      </c>
      <c r="C147" s="575" t="s">
        <v>32</v>
      </c>
      <c r="D147" s="576">
        <v>300</v>
      </c>
      <c r="E147" s="575" t="s">
        <v>44</v>
      </c>
      <c r="F147" s="576">
        <v>5.25</v>
      </c>
      <c r="G147" s="576">
        <v>0</v>
      </c>
      <c r="H147" s="576">
        <v>179.2875</v>
      </c>
      <c r="I147" s="576">
        <v>121.305</v>
      </c>
      <c r="J147" s="576">
        <v>119.659</v>
      </c>
      <c r="K147" s="576">
        <v>57.9825</v>
      </c>
      <c r="L147" s="580">
        <v>0.3234</v>
      </c>
      <c r="M147" s="576">
        <v>426.856</v>
      </c>
      <c r="N147" s="575"/>
      <c r="O147" s="575"/>
      <c r="P147" s="575"/>
      <c r="Q147" s="575"/>
      <c r="R147" s="576">
        <v>426.856</v>
      </c>
      <c r="S147" s="575"/>
      <c r="T147" s="576">
        <v>0</v>
      </c>
      <c r="U147" s="576">
        <v>0</v>
      </c>
      <c r="V147" s="576">
        <v>0</v>
      </c>
      <c r="W147" s="576">
        <v>0</v>
      </c>
      <c r="X147" s="575">
        <v>0</v>
      </c>
      <c r="Y147" s="576">
        <v>0</v>
      </c>
      <c r="Z147" s="576">
        <v>0</v>
      </c>
      <c r="AA147" s="576">
        <v>0</v>
      </c>
      <c r="AB147" s="580">
        <v>1</v>
      </c>
      <c r="AC147" s="575">
        <f t="shared" si="6"/>
        <v>0</v>
      </c>
      <c r="AD147" s="555">
        <f t="shared" si="7"/>
        <v>0</v>
      </c>
    </row>
    <row r="148" customHeight="1" spans="1:30">
      <c r="A148" s="574">
        <v>45295</v>
      </c>
      <c r="B148" s="575" t="s">
        <v>42</v>
      </c>
      <c r="C148" s="575" t="s">
        <v>32</v>
      </c>
      <c r="D148" s="576">
        <v>30</v>
      </c>
      <c r="E148" s="575" t="s">
        <v>96</v>
      </c>
      <c r="F148" s="576">
        <v>5.8</v>
      </c>
      <c r="G148" s="576">
        <v>0.8</v>
      </c>
      <c r="H148" s="576">
        <v>13.9854</v>
      </c>
      <c r="I148" s="576">
        <v>13.8124</v>
      </c>
      <c r="J148" s="576">
        <v>13.7608</v>
      </c>
      <c r="K148" s="576">
        <v>0</v>
      </c>
      <c r="L148" s="580">
        <v>0</v>
      </c>
      <c r="M148" s="576">
        <v>36.297</v>
      </c>
      <c r="N148" s="575"/>
      <c r="O148" s="575"/>
      <c r="P148" s="575"/>
      <c r="Q148" s="575"/>
      <c r="R148" s="576">
        <v>36.297</v>
      </c>
      <c r="S148" s="575"/>
      <c r="T148" s="576">
        <v>0</v>
      </c>
      <c r="U148" s="576">
        <v>0</v>
      </c>
      <c r="V148" s="576">
        <v>0</v>
      </c>
      <c r="W148" s="576">
        <v>0</v>
      </c>
      <c r="X148" s="575">
        <v>0</v>
      </c>
      <c r="Y148" s="576">
        <v>0</v>
      </c>
      <c r="Z148" s="576">
        <v>0</v>
      </c>
      <c r="AA148" s="576">
        <v>0</v>
      </c>
      <c r="AB148" s="580">
        <v>1</v>
      </c>
      <c r="AC148" s="575">
        <f t="shared" si="6"/>
        <v>0</v>
      </c>
      <c r="AD148" s="555">
        <f t="shared" si="7"/>
        <v>0</v>
      </c>
    </row>
    <row r="149" customHeight="1" spans="1:30">
      <c r="A149" s="574">
        <v>45295</v>
      </c>
      <c r="B149" s="575" t="s">
        <v>46</v>
      </c>
      <c r="C149" s="575" t="s">
        <v>32</v>
      </c>
      <c r="D149" s="576">
        <v>30</v>
      </c>
      <c r="E149" s="575" t="s">
        <v>35</v>
      </c>
      <c r="F149" s="576">
        <v>5.89</v>
      </c>
      <c r="G149" s="576">
        <v>1.1</v>
      </c>
      <c r="H149" s="576">
        <v>14.8798</v>
      </c>
      <c r="I149" s="576">
        <v>14.588</v>
      </c>
      <c r="J149" s="576">
        <v>14.56</v>
      </c>
      <c r="K149" s="576">
        <v>0</v>
      </c>
      <c r="L149" s="580">
        <v>0</v>
      </c>
      <c r="M149" s="576">
        <v>55.552</v>
      </c>
      <c r="N149" s="575"/>
      <c r="O149" s="575"/>
      <c r="P149" s="575"/>
      <c r="Q149" s="575"/>
      <c r="R149" s="576">
        <v>55.552</v>
      </c>
      <c r="S149" s="575"/>
      <c r="T149" s="576">
        <v>0</v>
      </c>
      <c r="U149" s="576">
        <v>0</v>
      </c>
      <c r="V149" s="576">
        <v>0</v>
      </c>
      <c r="W149" s="576">
        <v>0</v>
      </c>
      <c r="X149" s="575">
        <v>0</v>
      </c>
      <c r="Y149" s="576">
        <v>0</v>
      </c>
      <c r="Z149" s="576">
        <v>0</v>
      </c>
      <c r="AA149" s="576">
        <v>0</v>
      </c>
      <c r="AB149" s="580">
        <v>1</v>
      </c>
      <c r="AC149" s="575">
        <f t="shared" si="6"/>
        <v>0</v>
      </c>
      <c r="AD149" s="555">
        <f t="shared" si="7"/>
        <v>0</v>
      </c>
    </row>
    <row r="150" customHeight="1" spans="1:30">
      <c r="A150" s="574">
        <v>45295</v>
      </c>
      <c r="B150" s="575" t="s">
        <v>50</v>
      </c>
      <c r="C150" s="575" t="s">
        <v>32</v>
      </c>
      <c r="D150" s="576">
        <v>50</v>
      </c>
      <c r="E150" s="575" t="s">
        <v>35</v>
      </c>
      <c r="F150" s="576">
        <v>5.11</v>
      </c>
      <c r="G150" s="576">
        <v>0.5</v>
      </c>
      <c r="H150" s="576">
        <v>21.668</v>
      </c>
      <c r="I150" s="576">
        <v>15.365</v>
      </c>
      <c r="J150" s="576">
        <v>15.26</v>
      </c>
      <c r="K150" s="576">
        <v>6.402</v>
      </c>
      <c r="L150" s="580">
        <v>0.2941</v>
      </c>
      <c r="M150" s="576">
        <v>53.76</v>
      </c>
      <c r="N150" s="575"/>
      <c r="O150" s="575"/>
      <c r="P150" s="575"/>
      <c r="Q150" s="575"/>
      <c r="R150" s="576">
        <v>53.76</v>
      </c>
      <c r="S150" s="575"/>
      <c r="T150" s="576">
        <v>0.006</v>
      </c>
      <c r="U150" s="576">
        <v>0</v>
      </c>
      <c r="V150" s="576">
        <v>0</v>
      </c>
      <c r="W150" s="576">
        <v>0</v>
      </c>
      <c r="X150" s="575">
        <v>0</v>
      </c>
      <c r="Y150" s="576">
        <v>0</v>
      </c>
      <c r="Z150" s="576">
        <v>0</v>
      </c>
      <c r="AA150" s="576">
        <v>0</v>
      </c>
      <c r="AB150" s="580">
        <v>0.9989</v>
      </c>
      <c r="AC150" s="575">
        <f t="shared" si="6"/>
        <v>0</v>
      </c>
      <c r="AD150" s="555">
        <f t="shared" si="7"/>
        <v>0.006</v>
      </c>
    </row>
    <row r="151" customHeight="1" spans="1:30">
      <c r="A151" s="574">
        <v>45295</v>
      </c>
      <c r="B151" s="575" t="s">
        <v>49</v>
      </c>
      <c r="C151" s="575" t="s">
        <v>32</v>
      </c>
      <c r="D151" s="576">
        <v>100</v>
      </c>
      <c r="E151" s="575" t="s">
        <v>35</v>
      </c>
      <c r="F151" s="576">
        <v>5.22</v>
      </c>
      <c r="G151" s="576">
        <v>0.2</v>
      </c>
      <c r="H151" s="576">
        <v>47.2944</v>
      </c>
      <c r="I151" s="576">
        <v>41.1871</v>
      </c>
      <c r="J151" s="576">
        <v>40.1646</v>
      </c>
      <c r="K151" s="576">
        <v>6.1073</v>
      </c>
      <c r="L151" s="580">
        <v>0.1291</v>
      </c>
      <c r="M151" s="576">
        <v>166.7421</v>
      </c>
      <c r="N151" s="575"/>
      <c r="O151" s="575"/>
      <c r="P151" s="575"/>
      <c r="Q151" s="575"/>
      <c r="R151" s="576">
        <v>166.7421</v>
      </c>
      <c r="S151" s="575"/>
      <c r="T151" s="576">
        <v>0</v>
      </c>
      <c r="U151" s="576">
        <v>0</v>
      </c>
      <c r="V151" s="576">
        <v>0</v>
      </c>
      <c r="W151" s="576">
        <v>0</v>
      </c>
      <c r="X151" s="575">
        <v>0</v>
      </c>
      <c r="Y151" s="576">
        <v>0</v>
      </c>
      <c r="Z151" s="576">
        <v>0</v>
      </c>
      <c r="AA151" s="576">
        <v>0</v>
      </c>
      <c r="AB151" s="580">
        <v>1</v>
      </c>
      <c r="AC151" s="575">
        <f t="shared" si="6"/>
        <v>0</v>
      </c>
      <c r="AD151" s="555">
        <f t="shared" si="7"/>
        <v>0</v>
      </c>
    </row>
    <row r="152" customHeight="1" spans="1:30">
      <c r="A152" s="574">
        <v>45295</v>
      </c>
      <c r="B152" s="575" t="s">
        <v>52</v>
      </c>
      <c r="C152" s="575" t="s">
        <v>32</v>
      </c>
      <c r="D152" s="576">
        <v>150</v>
      </c>
      <c r="E152" s="575" t="s">
        <v>35</v>
      </c>
      <c r="F152" s="576">
        <v>5.38</v>
      </c>
      <c r="G152" s="576">
        <v>4</v>
      </c>
      <c r="H152" s="576">
        <v>67.5694</v>
      </c>
      <c r="I152" s="576">
        <v>67.5694</v>
      </c>
      <c r="J152" s="576">
        <v>66.675</v>
      </c>
      <c r="K152" s="576">
        <v>0</v>
      </c>
      <c r="L152" s="580">
        <v>0</v>
      </c>
      <c r="M152" s="576">
        <v>223.65</v>
      </c>
      <c r="N152" s="575"/>
      <c r="O152" s="575"/>
      <c r="P152" s="575"/>
      <c r="Q152" s="575"/>
      <c r="R152" s="576">
        <v>223.65</v>
      </c>
      <c r="S152" s="575"/>
      <c r="T152" s="576">
        <v>0</v>
      </c>
      <c r="U152" s="576">
        <v>0</v>
      </c>
      <c r="V152" s="576">
        <v>0</v>
      </c>
      <c r="W152" s="576">
        <v>0</v>
      </c>
      <c r="X152" s="575">
        <v>0</v>
      </c>
      <c r="Y152" s="576">
        <v>0</v>
      </c>
      <c r="Z152" s="576">
        <v>0</v>
      </c>
      <c r="AA152" s="576">
        <v>0</v>
      </c>
      <c r="AB152" s="580">
        <v>1</v>
      </c>
      <c r="AC152" s="575">
        <f t="shared" si="6"/>
        <v>0</v>
      </c>
      <c r="AD152" s="555">
        <f t="shared" si="7"/>
        <v>0</v>
      </c>
    </row>
    <row r="153" customHeight="1" spans="1:30">
      <c r="A153" s="574">
        <v>45295</v>
      </c>
      <c r="B153" s="575" t="s">
        <v>51</v>
      </c>
      <c r="C153" s="575" t="s">
        <v>32</v>
      </c>
      <c r="D153" s="576">
        <v>100</v>
      </c>
      <c r="E153" s="575" t="s">
        <v>39</v>
      </c>
      <c r="F153" s="576">
        <v>4.36</v>
      </c>
      <c r="G153" s="576">
        <v>2.47</v>
      </c>
      <c r="H153" s="576">
        <v>46.1392</v>
      </c>
      <c r="I153" s="576">
        <v>26.9294</v>
      </c>
      <c r="J153" s="576">
        <v>26.0848</v>
      </c>
      <c r="K153" s="576">
        <v>19.2098</v>
      </c>
      <c r="L153" s="580">
        <v>0.4163</v>
      </c>
      <c r="M153" s="576">
        <v>132.3</v>
      </c>
      <c r="N153" s="575"/>
      <c r="O153" s="575"/>
      <c r="P153" s="575"/>
      <c r="Q153" s="575"/>
      <c r="R153" s="576">
        <v>132.3</v>
      </c>
      <c r="S153" s="575"/>
      <c r="T153" s="576">
        <v>0</v>
      </c>
      <c r="U153" s="576">
        <v>0</v>
      </c>
      <c r="V153" s="576">
        <v>0</v>
      </c>
      <c r="W153" s="576">
        <v>0</v>
      </c>
      <c r="X153" s="575">
        <v>0</v>
      </c>
      <c r="Y153" s="576">
        <v>0</v>
      </c>
      <c r="Z153" s="576">
        <v>0</v>
      </c>
      <c r="AA153" s="576">
        <v>0</v>
      </c>
      <c r="AB153" s="580">
        <v>1</v>
      </c>
      <c r="AC153" s="575">
        <f t="shared" si="6"/>
        <v>0</v>
      </c>
      <c r="AD153" s="555">
        <f t="shared" si="7"/>
        <v>0</v>
      </c>
    </row>
    <row r="154" customHeight="1" spans="1:30">
      <c r="A154" s="574">
        <v>45295</v>
      </c>
      <c r="B154" s="575" t="s">
        <v>53</v>
      </c>
      <c r="C154" s="575" t="s">
        <v>32</v>
      </c>
      <c r="D154" s="576">
        <v>100</v>
      </c>
      <c r="E154" s="575" t="s">
        <v>39</v>
      </c>
      <c r="F154" s="576">
        <v>0.78</v>
      </c>
      <c r="G154" s="576">
        <v>0</v>
      </c>
      <c r="H154" s="576">
        <v>6.472</v>
      </c>
      <c r="I154" s="576">
        <v>6.336</v>
      </c>
      <c r="J154" s="576">
        <v>6.2019</v>
      </c>
      <c r="K154" s="576">
        <v>0</v>
      </c>
      <c r="L154" s="580">
        <v>0</v>
      </c>
      <c r="M154" s="576">
        <v>64.6209</v>
      </c>
      <c r="N154" s="575"/>
      <c r="O154" s="575"/>
      <c r="P154" s="575"/>
      <c r="Q154" s="575"/>
      <c r="R154" s="576">
        <v>64.6209</v>
      </c>
      <c r="S154" s="575"/>
      <c r="T154" s="576">
        <v>0</v>
      </c>
      <c r="U154" s="576">
        <v>0</v>
      </c>
      <c r="V154" s="576">
        <v>0</v>
      </c>
      <c r="W154" s="576">
        <v>0</v>
      </c>
      <c r="X154" s="575">
        <v>0</v>
      </c>
      <c r="Y154" s="576">
        <v>0</v>
      </c>
      <c r="Z154" s="576">
        <v>0</v>
      </c>
      <c r="AA154" s="576">
        <v>0</v>
      </c>
      <c r="AB154" s="580">
        <v>1</v>
      </c>
      <c r="AC154" s="575">
        <f t="shared" si="6"/>
        <v>0</v>
      </c>
      <c r="AD154" s="555">
        <f t="shared" si="7"/>
        <v>0</v>
      </c>
    </row>
    <row r="155" customHeight="1" spans="1:30">
      <c r="A155" s="574">
        <v>45295</v>
      </c>
      <c r="B155" s="575" t="s">
        <v>64</v>
      </c>
      <c r="C155" s="575" t="s">
        <v>56</v>
      </c>
      <c r="D155" s="576">
        <v>60</v>
      </c>
      <c r="E155" s="575" t="s">
        <v>35</v>
      </c>
      <c r="F155" s="576">
        <v>0</v>
      </c>
      <c r="G155" s="576">
        <v>11.07</v>
      </c>
      <c r="H155" s="576">
        <v>122.2221</v>
      </c>
      <c r="I155" s="576">
        <v>122.2221</v>
      </c>
      <c r="J155" s="576">
        <v>121.8</v>
      </c>
      <c r="K155" s="576">
        <v>0</v>
      </c>
      <c r="L155" s="580">
        <v>0</v>
      </c>
      <c r="M155" s="576">
        <v>358.89</v>
      </c>
      <c r="N155" s="575"/>
      <c r="O155" s="575"/>
      <c r="P155" s="575"/>
      <c r="Q155" s="575"/>
      <c r="R155" s="576">
        <v>358.89</v>
      </c>
      <c r="S155" s="575"/>
      <c r="T155" s="576">
        <v>0</v>
      </c>
      <c r="U155" s="576">
        <v>0</v>
      </c>
      <c r="V155" s="576">
        <v>0</v>
      </c>
      <c r="W155" s="576">
        <v>0</v>
      </c>
      <c r="X155" s="575">
        <v>0</v>
      </c>
      <c r="Y155" s="576">
        <v>0</v>
      </c>
      <c r="Z155" s="576">
        <v>0</v>
      </c>
      <c r="AA155" s="576">
        <v>0</v>
      </c>
      <c r="AB155" s="580">
        <v>1</v>
      </c>
      <c r="AC155" s="575">
        <f t="shared" si="6"/>
        <v>0</v>
      </c>
      <c r="AD155" s="555">
        <f t="shared" si="7"/>
        <v>0</v>
      </c>
    </row>
    <row r="156" customHeight="1" spans="1:30">
      <c r="A156" s="574">
        <v>45295</v>
      </c>
      <c r="B156" s="575" t="s">
        <v>58</v>
      </c>
      <c r="C156" s="575" t="s">
        <v>56</v>
      </c>
      <c r="D156" s="576">
        <v>15</v>
      </c>
      <c r="E156" s="575" t="s">
        <v>35</v>
      </c>
      <c r="F156" s="576">
        <v>0</v>
      </c>
      <c r="G156" s="576">
        <v>2.26</v>
      </c>
      <c r="H156" s="576">
        <v>1.9243</v>
      </c>
      <c r="I156" s="576">
        <v>1.9243</v>
      </c>
      <c r="J156" s="576">
        <v>1.89</v>
      </c>
      <c r="K156" s="576">
        <v>0</v>
      </c>
      <c r="L156" s="580">
        <v>0</v>
      </c>
      <c r="M156" s="576">
        <v>8.505</v>
      </c>
      <c r="N156" s="575"/>
      <c r="O156" s="575"/>
      <c r="P156" s="575"/>
      <c r="Q156" s="575"/>
      <c r="R156" s="576">
        <v>8.505</v>
      </c>
      <c r="S156" s="575"/>
      <c r="T156" s="576">
        <v>0</v>
      </c>
      <c r="U156" s="576">
        <v>0</v>
      </c>
      <c r="V156" s="576">
        <v>0</v>
      </c>
      <c r="W156" s="576">
        <v>0</v>
      </c>
      <c r="X156" s="575">
        <v>0</v>
      </c>
      <c r="Y156" s="576">
        <v>0</v>
      </c>
      <c r="Z156" s="576">
        <v>0</v>
      </c>
      <c r="AA156" s="576">
        <v>0</v>
      </c>
      <c r="AB156" s="580">
        <v>1</v>
      </c>
      <c r="AC156" s="575">
        <f t="shared" si="6"/>
        <v>0</v>
      </c>
      <c r="AD156" s="555">
        <f t="shared" si="7"/>
        <v>0</v>
      </c>
    </row>
    <row r="157" customHeight="1" spans="1:30">
      <c r="A157" s="574">
        <v>45295</v>
      </c>
      <c r="B157" s="575" t="s">
        <v>55</v>
      </c>
      <c r="C157" s="575" t="s">
        <v>56</v>
      </c>
      <c r="D157" s="576">
        <v>100</v>
      </c>
      <c r="E157" s="575" t="s">
        <v>35</v>
      </c>
      <c r="F157" s="576">
        <v>0</v>
      </c>
      <c r="G157" s="576">
        <v>8.19</v>
      </c>
      <c r="H157" s="576">
        <v>132.2905</v>
      </c>
      <c r="I157" s="576">
        <v>70.7644</v>
      </c>
      <c r="J157" s="576">
        <v>68.4999</v>
      </c>
      <c r="K157" s="576">
        <v>61.5261</v>
      </c>
      <c r="L157" s="580">
        <v>0.4651</v>
      </c>
      <c r="M157" s="576">
        <v>457.1869</v>
      </c>
      <c r="N157" s="575"/>
      <c r="O157" s="575"/>
      <c r="P157" s="575"/>
      <c r="Q157" s="575"/>
      <c r="R157" s="576">
        <v>457.1869</v>
      </c>
      <c r="S157" s="575"/>
      <c r="T157" s="576">
        <v>0</v>
      </c>
      <c r="U157" s="576">
        <v>0.3351</v>
      </c>
      <c r="V157" s="576">
        <v>0</v>
      </c>
      <c r="W157" s="576">
        <v>0</v>
      </c>
      <c r="X157" s="575">
        <v>0</v>
      </c>
      <c r="Y157" s="576">
        <v>0</v>
      </c>
      <c r="Z157" s="576">
        <v>0</v>
      </c>
      <c r="AA157" s="576">
        <v>0</v>
      </c>
      <c r="AB157" s="580">
        <v>1</v>
      </c>
      <c r="AC157" s="575">
        <f t="shared" si="6"/>
        <v>0.3351</v>
      </c>
      <c r="AD157" s="555">
        <f t="shared" si="7"/>
        <v>0</v>
      </c>
    </row>
    <row r="158" customHeight="1" spans="1:30">
      <c r="A158" s="574">
        <v>45295</v>
      </c>
      <c r="B158" s="575" t="s">
        <v>57</v>
      </c>
      <c r="C158" s="575" t="s">
        <v>32</v>
      </c>
      <c r="D158" s="576">
        <v>20</v>
      </c>
      <c r="E158" s="575" t="s">
        <v>35</v>
      </c>
      <c r="F158" s="576">
        <v>5.91</v>
      </c>
      <c r="G158" s="576">
        <v>0</v>
      </c>
      <c r="H158" s="576">
        <v>11.4876</v>
      </c>
      <c r="I158" s="576">
        <v>7.7431</v>
      </c>
      <c r="J158" s="576">
        <v>7.6197</v>
      </c>
      <c r="K158" s="576">
        <v>3.7445</v>
      </c>
      <c r="L158" s="580">
        <v>0.326</v>
      </c>
      <c r="M158" s="576">
        <v>29.9831</v>
      </c>
      <c r="N158" s="575"/>
      <c r="O158" s="575"/>
      <c r="P158" s="575"/>
      <c r="Q158" s="575"/>
      <c r="R158" s="576">
        <v>29.9831</v>
      </c>
      <c r="S158" s="575"/>
      <c r="T158" s="576">
        <v>0</v>
      </c>
      <c r="U158" s="576">
        <v>0</v>
      </c>
      <c r="V158" s="576">
        <v>0</v>
      </c>
      <c r="W158" s="576">
        <v>0</v>
      </c>
      <c r="X158" s="575">
        <v>0</v>
      </c>
      <c r="Y158" s="576">
        <v>0</v>
      </c>
      <c r="Z158" s="576">
        <v>0</v>
      </c>
      <c r="AA158" s="576">
        <v>0</v>
      </c>
      <c r="AB158" s="580">
        <v>1</v>
      </c>
      <c r="AC158" s="575">
        <f t="shared" si="6"/>
        <v>0</v>
      </c>
      <c r="AD158" s="555">
        <f t="shared" si="7"/>
        <v>0</v>
      </c>
    </row>
    <row r="159" customHeight="1" spans="1:30">
      <c r="A159" s="574">
        <v>45295</v>
      </c>
      <c r="B159" s="575" t="s">
        <v>60</v>
      </c>
      <c r="C159" s="575" t="s">
        <v>56</v>
      </c>
      <c r="D159" s="576">
        <v>200</v>
      </c>
      <c r="E159" s="575" t="s">
        <v>39</v>
      </c>
      <c r="F159" s="576">
        <v>0</v>
      </c>
      <c r="G159" s="576">
        <v>10.8</v>
      </c>
      <c r="H159" s="576">
        <v>380.0913</v>
      </c>
      <c r="I159" s="576">
        <v>377.7808</v>
      </c>
      <c r="J159" s="576">
        <v>366.96</v>
      </c>
      <c r="K159" s="576">
        <v>0</v>
      </c>
      <c r="L159" s="580">
        <v>0</v>
      </c>
      <c r="M159" s="576">
        <v>1041.92</v>
      </c>
      <c r="N159" s="575"/>
      <c r="O159" s="575"/>
      <c r="P159" s="575"/>
      <c r="Q159" s="575"/>
      <c r="R159" s="576">
        <v>1041.92</v>
      </c>
      <c r="S159" s="575"/>
      <c r="T159" s="576">
        <v>0</v>
      </c>
      <c r="U159" s="576">
        <v>0</v>
      </c>
      <c r="V159" s="576">
        <v>0</v>
      </c>
      <c r="W159" s="576">
        <v>0</v>
      </c>
      <c r="X159" s="575">
        <v>0</v>
      </c>
      <c r="Y159" s="576">
        <v>2.3105</v>
      </c>
      <c r="Z159" s="576">
        <v>0</v>
      </c>
      <c r="AA159" s="576">
        <v>0</v>
      </c>
      <c r="AB159" s="580">
        <v>1</v>
      </c>
      <c r="AC159" s="575">
        <f t="shared" si="6"/>
        <v>0</v>
      </c>
      <c r="AD159" s="555">
        <f t="shared" si="7"/>
        <v>0</v>
      </c>
    </row>
    <row r="160" customHeight="1" spans="1:30">
      <c r="A160" s="574">
        <v>45295</v>
      </c>
      <c r="B160" s="575" t="s">
        <v>59</v>
      </c>
      <c r="C160" s="575" t="s">
        <v>56</v>
      </c>
      <c r="D160" s="576">
        <v>100</v>
      </c>
      <c r="E160" s="575" t="s">
        <v>35</v>
      </c>
      <c r="F160" s="576">
        <v>0</v>
      </c>
      <c r="G160" s="576">
        <v>11.47</v>
      </c>
      <c r="H160" s="576">
        <v>192.478</v>
      </c>
      <c r="I160" s="576">
        <v>191.3504</v>
      </c>
      <c r="J160" s="576">
        <v>187.704</v>
      </c>
      <c r="K160" s="576">
        <v>1.1276</v>
      </c>
      <c r="L160" s="580">
        <v>0.0059</v>
      </c>
      <c r="M160" s="576">
        <v>434.94</v>
      </c>
      <c r="N160" s="575"/>
      <c r="O160" s="575"/>
      <c r="P160" s="575"/>
      <c r="Q160" s="575"/>
      <c r="R160" s="576">
        <v>434.94</v>
      </c>
      <c r="S160" s="575"/>
      <c r="T160" s="576">
        <v>0</v>
      </c>
      <c r="U160" s="576">
        <v>0</v>
      </c>
      <c r="V160" s="576">
        <v>0</v>
      </c>
      <c r="W160" s="576">
        <v>0</v>
      </c>
      <c r="X160" s="575">
        <v>0</v>
      </c>
      <c r="Y160" s="576">
        <v>0</v>
      </c>
      <c r="Z160" s="576">
        <v>0</v>
      </c>
      <c r="AA160" s="576">
        <v>0</v>
      </c>
      <c r="AB160" s="580">
        <v>1</v>
      </c>
      <c r="AC160" s="575">
        <f t="shared" si="6"/>
        <v>0</v>
      </c>
      <c r="AD160" s="555">
        <f t="shared" si="7"/>
        <v>0</v>
      </c>
    </row>
    <row r="161" customHeight="1" spans="1:30">
      <c r="A161" s="574">
        <v>45295</v>
      </c>
      <c r="B161" s="575" t="s">
        <v>63</v>
      </c>
      <c r="C161" s="575" t="s">
        <v>56</v>
      </c>
      <c r="D161" s="576">
        <v>50</v>
      </c>
      <c r="E161" s="575" t="s">
        <v>35</v>
      </c>
      <c r="F161" s="576">
        <v>0</v>
      </c>
      <c r="G161" s="576">
        <v>8.88</v>
      </c>
      <c r="H161" s="576">
        <v>74.1169</v>
      </c>
      <c r="I161" s="576">
        <v>64.0096</v>
      </c>
      <c r="J161" s="576">
        <v>62.79</v>
      </c>
      <c r="K161" s="576">
        <v>9.52</v>
      </c>
      <c r="L161" s="580">
        <v>0.1295</v>
      </c>
      <c r="M161" s="576">
        <v>125.58</v>
      </c>
      <c r="N161" s="575"/>
      <c r="O161" s="575"/>
      <c r="P161" s="575"/>
      <c r="Q161" s="575"/>
      <c r="R161" s="576">
        <v>125.58</v>
      </c>
      <c r="S161" s="575"/>
      <c r="T161" s="576">
        <v>0</v>
      </c>
      <c r="U161" s="576">
        <v>0</v>
      </c>
      <c r="V161" s="576">
        <v>0</v>
      </c>
      <c r="W161" s="576">
        <v>0</v>
      </c>
      <c r="X161" s="575">
        <v>0</v>
      </c>
      <c r="Y161" s="576">
        <v>0</v>
      </c>
      <c r="Z161" s="576">
        <v>0</v>
      </c>
      <c r="AA161" s="576">
        <v>0</v>
      </c>
      <c r="AB161" s="580">
        <v>1</v>
      </c>
      <c r="AC161" s="575">
        <f t="shared" si="6"/>
        <v>0</v>
      </c>
      <c r="AD161" s="555">
        <f t="shared" si="7"/>
        <v>0</v>
      </c>
    </row>
    <row r="162" customHeight="1" spans="1:30">
      <c r="A162" s="574">
        <v>45295</v>
      </c>
      <c r="B162" s="575" t="s">
        <v>66</v>
      </c>
      <c r="C162" s="575" t="s">
        <v>56</v>
      </c>
      <c r="D162" s="576">
        <v>80</v>
      </c>
      <c r="E162" s="575" t="s">
        <v>39</v>
      </c>
      <c r="F162" s="576">
        <v>0</v>
      </c>
      <c r="G162" s="576">
        <v>5.09</v>
      </c>
      <c r="H162" s="576">
        <v>50.238</v>
      </c>
      <c r="I162" s="576">
        <v>48.5758</v>
      </c>
      <c r="J162" s="576">
        <v>48.1712</v>
      </c>
      <c r="K162" s="576">
        <v>0</v>
      </c>
      <c r="L162" s="580">
        <v>0</v>
      </c>
      <c r="M162" s="576">
        <v>97.0639</v>
      </c>
      <c r="N162" s="575"/>
      <c r="O162" s="575"/>
      <c r="P162" s="575"/>
      <c r="Q162" s="575"/>
      <c r="R162" s="576">
        <v>97.0639</v>
      </c>
      <c r="S162" s="575"/>
      <c r="T162" s="576">
        <v>0</v>
      </c>
      <c r="U162" s="576">
        <v>0</v>
      </c>
      <c r="V162" s="576">
        <v>0</v>
      </c>
      <c r="W162" s="576">
        <v>0</v>
      </c>
      <c r="X162" s="575">
        <v>0</v>
      </c>
      <c r="Y162" s="576">
        <v>0</v>
      </c>
      <c r="Z162" s="576">
        <v>0</v>
      </c>
      <c r="AA162" s="576">
        <v>0</v>
      </c>
      <c r="AB162" s="580">
        <v>1</v>
      </c>
      <c r="AC162" s="575">
        <f t="shared" si="6"/>
        <v>0</v>
      </c>
      <c r="AD162" s="555">
        <f t="shared" si="7"/>
        <v>0</v>
      </c>
    </row>
    <row r="163" customHeight="1" spans="1:30">
      <c r="A163" s="574">
        <v>45295</v>
      </c>
      <c r="B163" s="575" t="s">
        <v>61</v>
      </c>
      <c r="C163" s="575" t="s">
        <v>56</v>
      </c>
      <c r="D163" s="576">
        <v>275</v>
      </c>
      <c r="E163" s="575" t="s">
        <v>39</v>
      </c>
      <c r="F163" s="576">
        <v>0</v>
      </c>
      <c r="G163" s="576">
        <v>13.73</v>
      </c>
      <c r="H163" s="576">
        <v>609.3145</v>
      </c>
      <c r="I163" s="576">
        <v>528.7976</v>
      </c>
      <c r="J163" s="576">
        <v>520.96</v>
      </c>
      <c r="K163" s="576">
        <v>73.9589</v>
      </c>
      <c r="L163" s="580">
        <v>0.1227</v>
      </c>
      <c r="M163" s="576">
        <v>2020.48</v>
      </c>
      <c r="N163" s="575"/>
      <c r="O163" s="575"/>
      <c r="P163" s="575"/>
      <c r="Q163" s="575"/>
      <c r="R163" s="576">
        <v>2020.48</v>
      </c>
      <c r="S163" s="575"/>
      <c r="T163" s="576">
        <v>0.3265</v>
      </c>
      <c r="U163" s="576">
        <v>0</v>
      </c>
      <c r="V163" s="576">
        <v>0</v>
      </c>
      <c r="W163" s="576">
        <v>0</v>
      </c>
      <c r="X163" s="575">
        <v>0</v>
      </c>
      <c r="Y163" s="576">
        <v>6.2315</v>
      </c>
      <c r="Z163" s="576">
        <v>0</v>
      </c>
      <c r="AA163" s="576">
        <v>0</v>
      </c>
      <c r="AB163" s="580">
        <v>0.9995</v>
      </c>
      <c r="AC163" s="575">
        <f t="shared" si="6"/>
        <v>0</v>
      </c>
      <c r="AD163" s="555">
        <f t="shared" si="7"/>
        <v>0.3265</v>
      </c>
    </row>
    <row r="164" customHeight="1" spans="1:30">
      <c r="A164" s="574">
        <v>45295</v>
      </c>
      <c r="B164" s="575" t="s">
        <v>62</v>
      </c>
      <c r="C164" s="575" t="s">
        <v>56</v>
      </c>
      <c r="D164" s="576">
        <v>200</v>
      </c>
      <c r="E164" s="575" t="s">
        <v>39</v>
      </c>
      <c r="F164" s="576">
        <v>0</v>
      </c>
      <c r="G164" s="576">
        <v>12.63</v>
      </c>
      <c r="H164" s="576">
        <v>413.897</v>
      </c>
      <c r="I164" s="576">
        <v>353.3747</v>
      </c>
      <c r="J164" s="576">
        <v>348.48</v>
      </c>
      <c r="K164" s="576">
        <v>32.334</v>
      </c>
      <c r="L164" s="580">
        <v>0.0838</v>
      </c>
      <c r="M164" s="576">
        <v>1338.48</v>
      </c>
      <c r="N164" s="575"/>
      <c r="O164" s="575"/>
      <c r="P164" s="575"/>
      <c r="Q164" s="575"/>
      <c r="R164" s="576">
        <v>1338.48</v>
      </c>
      <c r="S164" s="575"/>
      <c r="T164" s="576">
        <v>0</v>
      </c>
      <c r="U164" s="576">
        <v>0</v>
      </c>
      <c r="V164" s="576">
        <v>0</v>
      </c>
      <c r="W164" s="576">
        <v>0</v>
      </c>
      <c r="X164" s="575">
        <v>0</v>
      </c>
      <c r="Y164" s="576">
        <v>28.1883</v>
      </c>
      <c r="Z164" s="576">
        <v>0</v>
      </c>
      <c r="AA164" s="576">
        <v>0</v>
      </c>
      <c r="AB164" s="580">
        <v>1</v>
      </c>
      <c r="AC164" s="575">
        <f t="shared" si="6"/>
        <v>0</v>
      </c>
      <c r="AD164" s="555">
        <f t="shared" si="7"/>
        <v>0</v>
      </c>
    </row>
    <row r="165" customHeight="1" spans="1:30">
      <c r="A165" s="574">
        <v>45295</v>
      </c>
      <c r="B165" s="575" t="s">
        <v>65</v>
      </c>
      <c r="C165" s="575" t="s">
        <v>56</v>
      </c>
      <c r="D165" s="576">
        <v>50</v>
      </c>
      <c r="E165" s="575" t="s">
        <v>35</v>
      </c>
      <c r="F165" s="576">
        <v>0</v>
      </c>
      <c r="G165" s="576">
        <v>3.58</v>
      </c>
      <c r="H165" s="576">
        <v>12.3561</v>
      </c>
      <c r="I165" s="576">
        <v>11.9427</v>
      </c>
      <c r="J165" s="576">
        <v>11.66</v>
      </c>
      <c r="K165" s="576">
        <v>0</v>
      </c>
      <c r="L165" s="580">
        <v>0</v>
      </c>
      <c r="M165" s="576">
        <v>74.69</v>
      </c>
      <c r="N165" s="575"/>
      <c r="O165" s="575"/>
      <c r="P165" s="575"/>
      <c r="Q165" s="575"/>
      <c r="R165" s="576">
        <v>74.69</v>
      </c>
      <c r="S165" s="575"/>
      <c r="T165" s="576">
        <v>0</v>
      </c>
      <c r="U165" s="576">
        <v>0</v>
      </c>
      <c r="V165" s="576">
        <v>0</v>
      </c>
      <c r="W165" s="576">
        <v>0</v>
      </c>
      <c r="X165" s="575">
        <v>0</v>
      </c>
      <c r="Y165" s="576">
        <v>0</v>
      </c>
      <c r="Z165" s="576">
        <v>0</v>
      </c>
      <c r="AA165" s="576">
        <v>0</v>
      </c>
      <c r="AB165" s="580">
        <v>1</v>
      </c>
      <c r="AC165" s="575">
        <f t="shared" si="6"/>
        <v>0</v>
      </c>
      <c r="AD165" s="555">
        <f t="shared" si="7"/>
        <v>0</v>
      </c>
    </row>
    <row r="166" customHeight="1" spans="1:30">
      <c r="A166" s="574">
        <v>45295</v>
      </c>
      <c r="B166" s="575" t="s">
        <v>70</v>
      </c>
      <c r="C166" s="575" t="s">
        <v>56</v>
      </c>
      <c r="D166" s="576">
        <v>200</v>
      </c>
      <c r="E166" s="575" t="s">
        <v>35</v>
      </c>
      <c r="F166" s="576">
        <v>0</v>
      </c>
      <c r="G166" s="576">
        <v>2.86</v>
      </c>
      <c r="H166" s="576">
        <v>4.951</v>
      </c>
      <c r="I166" s="576">
        <v>3.159</v>
      </c>
      <c r="J166" s="576">
        <v>2.475</v>
      </c>
      <c r="K166" s="576">
        <v>0</v>
      </c>
      <c r="L166" s="580">
        <v>0</v>
      </c>
      <c r="M166" s="576">
        <v>362.175</v>
      </c>
      <c r="N166" s="575"/>
      <c r="O166" s="575"/>
      <c r="P166" s="575"/>
      <c r="Q166" s="575"/>
      <c r="R166" s="576">
        <v>362.175</v>
      </c>
      <c r="S166" s="575"/>
      <c r="T166" s="576">
        <v>1.792</v>
      </c>
      <c r="U166" s="576">
        <v>0</v>
      </c>
      <c r="V166" s="576">
        <v>0</v>
      </c>
      <c r="W166" s="576">
        <v>0</v>
      </c>
      <c r="X166" s="575">
        <v>0</v>
      </c>
      <c r="Y166" s="576">
        <v>0</v>
      </c>
      <c r="Z166" s="576">
        <v>0</v>
      </c>
      <c r="AA166" s="576">
        <v>0</v>
      </c>
      <c r="AB166" s="580">
        <v>0.4762</v>
      </c>
      <c r="AC166" s="575">
        <f t="shared" si="6"/>
        <v>0</v>
      </c>
      <c r="AD166" s="555">
        <f t="shared" si="7"/>
        <v>1.792</v>
      </c>
    </row>
    <row r="167" customHeight="1" spans="1:30">
      <c r="A167" s="574">
        <v>45295</v>
      </c>
      <c r="B167" s="575" t="s">
        <v>71</v>
      </c>
      <c r="C167" s="575" t="s">
        <v>56</v>
      </c>
      <c r="D167" s="576">
        <v>49.5</v>
      </c>
      <c r="E167" s="575" t="s">
        <v>35</v>
      </c>
      <c r="F167" s="576">
        <v>0</v>
      </c>
      <c r="G167" s="576">
        <v>5.24</v>
      </c>
      <c r="H167" s="576">
        <v>36.6814</v>
      </c>
      <c r="I167" s="576">
        <v>25.0144</v>
      </c>
      <c r="J167" s="576">
        <v>24.783</v>
      </c>
      <c r="K167" s="576">
        <v>11.667</v>
      </c>
      <c r="L167" s="580">
        <v>0.3181</v>
      </c>
      <c r="M167" s="576">
        <v>133.3596</v>
      </c>
      <c r="N167" s="575"/>
      <c r="O167" s="575"/>
      <c r="P167" s="575"/>
      <c r="Q167" s="575"/>
      <c r="R167" s="576">
        <v>133.3596</v>
      </c>
      <c r="S167" s="575"/>
      <c r="T167" s="576">
        <v>0</v>
      </c>
      <c r="U167" s="576">
        <v>0</v>
      </c>
      <c r="V167" s="576">
        <v>0</v>
      </c>
      <c r="W167" s="576">
        <v>0</v>
      </c>
      <c r="X167" s="575">
        <v>0</v>
      </c>
      <c r="Y167" s="576">
        <v>0</v>
      </c>
      <c r="Z167" s="576">
        <v>0</v>
      </c>
      <c r="AA167" s="576">
        <v>0</v>
      </c>
      <c r="AB167" s="580">
        <v>1</v>
      </c>
      <c r="AC167" s="575">
        <f t="shared" si="6"/>
        <v>0</v>
      </c>
      <c r="AD167" s="555">
        <f t="shared" si="7"/>
        <v>0</v>
      </c>
    </row>
    <row r="168" customHeight="1" spans="1:30">
      <c r="A168" s="574">
        <v>45295</v>
      </c>
      <c r="B168" s="575" t="s">
        <v>73</v>
      </c>
      <c r="C168" s="575" t="s">
        <v>56</v>
      </c>
      <c r="D168" s="576">
        <v>150</v>
      </c>
      <c r="E168" s="575" t="s">
        <v>35</v>
      </c>
      <c r="F168" s="576">
        <v>0</v>
      </c>
      <c r="G168" s="576">
        <v>8.12</v>
      </c>
      <c r="H168" s="576">
        <v>196.0757</v>
      </c>
      <c r="I168" s="576">
        <v>196.0757</v>
      </c>
      <c r="J168" s="576">
        <v>193.6</v>
      </c>
      <c r="K168" s="576">
        <v>0</v>
      </c>
      <c r="L168" s="580">
        <v>0</v>
      </c>
      <c r="M168" s="576">
        <v>802.56</v>
      </c>
      <c r="N168" s="575"/>
      <c r="O168" s="575"/>
      <c r="P168" s="575"/>
      <c r="Q168" s="575"/>
      <c r="R168" s="576">
        <v>802.56</v>
      </c>
      <c r="S168" s="575"/>
      <c r="T168" s="576">
        <v>0</v>
      </c>
      <c r="U168" s="576">
        <v>0</v>
      </c>
      <c r="V168" s="576">
        <v>0</v>
      </c>
      <c r="W168" s="576">
        <v>0</v>
      </c>
      <c r="X168" s="575">
        <v>0</v>
      </c>
      <c r="Y168" s="576">
        <v>0</v>
      </c>
      <c r="Z168" s="576">
        <v>0</v>
      </c>
      <c r="AA168" s="576">
        <v>0</v>
      </c>
      <c r="AB168" s="580">
        <v>1</v>
      </c>
      <c r="AC168" s="575">
        <f t="shared" si="6"/>
        <v>0</v>
      </c>
      <c r="AD168" s="555">
        <f t="shared" si="7"/>
        <v>0</v>
      </c>
    </row>
    <row r="169" customHeight="1" spans="1:30">
      <c r="A169" s="574">
        <v>45295</v>
      </c>
      <c r="B169" s="575" t="s">
        <v>67</v>
      </c>
      <c r="C169" s="575" t="s">
        <v>56</v>
      </c>
      <c r="D169" s="576">
        <v>100</v>
      </c>
      <c r="E169" s="575" t="s">
        <v>35</v>
      </c>
      <c r="F169" s="576">
        <v>0</v>
      </c>
      <c r="G169" s="576">
        <v>2.42</v>
      </c>
      <c r="H169" s="576">
        <v>7.6956</v>
      </c>
      <c r="I169" s="576">
        <v>5.8344</v>
      </c>
      <c r="J169" s="576">
        <v>4.62</v>
      </c>
      <c r="K169" s="576">
        <v>0</v>
      </c>
      <c r="L169" s="580">
        <v>0</v>
      </c>
      <c r="M169" s="576">
        <v>62.04</v>
      </c>
      <c r="N169" s="575"/>
      <c r="O169" s="575"/>
      <c r="P169" s="575"/>
      <c r="Q169" s="575"/>
      <c r="R169" s="576">
        <v>62.04</v>
      </c>
      <c r="S169" s="575"/>
      <c r="T169" s="576">
        <v>0</v>
      </c>
      <c r="U169" s="576">
        <v>0</v>
      </c>
      <c r="V169" s="576">
        <v>0</v>
      </c>
      <c r="W169" s="576">
        <v>0</v>
      </c>
      <c r="X169" s="575">
        <v>0</v>
      </c>
      <c r="Y169" s="576">
        <v>1.8612</v>
      </c>
      <c r="Z169" s="576">
        <v>0</v>
      </c>
      <c r="AA169" s="576">
        <v>0</v>
      </c>
      <c r="AB169" s="580">
        <v>1</v>
      </c>
      <c r="AC169" s="575">
        <f t="shared" si="6"/>
        <v>0</v>
      </c>
      <c r="AD169" s="555">
        <f t="shared" si="7"/>
        <v>0</v>
      </c>
    </row>
    <row r="170" customHeight="1" spans="1:30">
      <c r="A170" s="574">
        <v>45295</v>
      </c>
      <c r="B170" s="575" t="s">
        <v>72</v>
      </c>
      <c r="C170" s="575" t="s">
        <v>56</v>
      </c>
      <c r="D170" s="576">
        <v>20.4</v>
      </c>
      <c r="E170" s="575" t="s">
        <v>35</v>
      </c>
      <c r="F170" s="576">
        <v>0</v>
      </c>
      <c r="G170" s="576">
        <v>7.58</v>
      </c>
      <c r="H170" s="576">
        <v>33.4125</v>
      </c>
      <c r="I170" s="576">
        <v>29.946</v>
      </c>
      <c r="J170" s="576">
        <v>29.9329</v>
      </c>
      <c r="K170" s="576">
        <v>3.1825</v>
      </c>
      <c r="L170" s="580">
        <v>0.0961</v>
      </c>
      <c r="M170" s="576">
        <v>68.1688</v>
      </c>
      <c r="N170" s="575"/>
      <c r="O170" s="575"/>
      <c r="P170" s="575"/>
      <c r="Q170" s="575"/>
      <c r="R170" s="576">
        <v>68.1688</v>
      </c>
      <c r="S170" s="575"/>
      <c r="T170" s="576">
        <v>0</v>
      </c>
      <c r="U170" s="576">
        <v>0</v>
      </c>
      <c r="V170" s="576">
        <v>0</v>
      </c>
      <c r="W170" s="576">
        <v>0</v>
      </c>
      <c r="X170" s="575">
        <v>0</v>
      </c>
      <c r="Y170" s="576">
        <v>0</v>
      </c>
      <c r="Z170" s="576">
        <v>0</v>
      </c>
      <c r="AA170" s="576">
        <v>0</v>
      </c>
      <c r="AB170" s="580">
        <v>1</v>
      </c>
      <c r="AC170" s="575">
        <f t="shared" si="6"/>
        <v>0</v>
      </c>
      <c r="AD170" s="555">
        <f t="shared" si="7"/>
        <v>0</v>
      </c>
    </row>
    <row r="171" customHeight="1" spans="1:30">
      <c r="A171" s="574">
        <v>45295</v>
      </c>
      <c r="B171" s="575" t="s">
        <v>68</v>
      </c>
      <c r="C171" s="575" t="s">
        <v>56</v>
      </c>
      <c r="D171" s="576">
        <v>200</v>
      </c>
      <c r="E171" s="575" t="s">
        <v>35</v>
      </c>
      <c r="F171" s="576">
        <v>0</v>
      </c>
      <c r="G171" s="576">
        <v>2.66</v>
      </c>
      <c r="H171" s="576">
        <v>18.2934</v>
      </c>
      <c r="I171" s="576">
        <v>18.2934</v>
      </c>
      <c r="J171" s="576">
        <v>16.72</v>
      </c>
      <c r="K171" s="576">
        <v>0</v>
      </c>
      <c r="L171" s="580">
        <v>0</v>
      </c>
      <c r="M171" s="576">
        <v>689.92</v>
      </c>
      <c r="N171" s="575"/>
      <c r="O171" s="575"/>
      <c r="P171" s="575"/>
      <c r="Q171" s="575"/>
      <c r="R171" s="576">
        <v>689.92</v>
      </c>
      <c r="S171" s="575"/>
      <c r="T171" s="576">
        <v>0</v>
      </c>
      <c r="U171" s="576">
        <v>0</v>
      </c>
      <c r="V171" s="576">
        <v>0</v>
      </c>
      <c r="W171" s="576">
        <v>0</v>
      </c>
      <c r="X171" s="575">
        <v>0</v>
      </c>
      <c r="Y171" s="576">
        <v>0</v>
      </c>
      <c r="Z171" s="576">
        <v>0</v>
      </c>
      <c r="AA171" s="576">
        <v>0</v>
      </c>
      <c r="AB171" s="580">
        <v>1</v>
      </c>
      <c r="AC171" s="575">
        <f t="shared" si="6"/>
        <v>0</v>
      </c>
      <c r="AD171" s="555">
        <f t="shared" si="7"/>
        <v>0</v>
      </c>
    </row>
    <row r="172" customHeight="1" spans="1:30">
      <c r="A172" s="574">
        <v>45295</v>
      </c>
      <c r="B172" s="575" t="s">
        <v>76</v>
      </c>
      <c r="C172" s="575" t="s">
        <v>56</v>
      </c>
      <c r="D172" s="576">
        <v>100</v>
      </c>
      <c r="E172" s="575" t="s">
        <v>35</v>
      </c>
      <c r="F172" s="576">
        <v>0</v>
      </c>
      <c r="G172" s="576">
        <v>1.63</v>
      </c>
      <c r="H172" s="576">
        <v>2.3873</v>
      </c>
      <c r="I172" s="576">
        <v>2.3873</v>
      </c>
      <c r="J172" s="576">
        <v>1.9008</v>
      </c>
      <c r="K172" s="576">
        <v>0</v>
      </c>
      <c r="L172" s="580">
        <v>0</v>
      </c>
      <c r="M172" s="576">
        <v>204.3096</v>
      </c>
      <c r="N172" s="575"/>
      <c r="O172" s="575"/>
      <c r="P172" s="575"/>
      <c r="Q172" s="575"/>
      <c r="R172" s="576">
        <v>204.3096</v>
      </c>
      <c r="S172" s="575"/>
      <c r="T172" s="576">
        <v>0</v>
      </c>
      <c r="U172" s="576">
        <v>0</v>
      </c>
      <c r="V172" s="576">
        <v>0</v>
      </c>
      <c r="W172" s="576">
        <v>0</v>
      </c>
      <c r="X172" s="575">
        <v>0</v>
      </c>
      <c r="Y172" s="576">
        <v>0</v>
      </c>
      <c r="Z172" s="576">
        <v>0</v>
      </c>
      <c r="AA172" s="576">
        <v>0</v>
      </c>
      <c r="AB172" s="580">
        <v>0.942</v>
      </c>
      <c r="AC172" s="575">
        <f t="shared" si="6"/>
        <v>0</v>
      </c>
      <c r="AD172" s="555">
        <f t="shared" si="7"/>
        <v>0</v>
      </c>
    </row>
    <row r="173" customHeight="1" spans="1:30">
      <c r="A173" s="574">
        <v>45295</v>
      </c>
      <c r="B173" s="575" t="s">
        <v>75</v>
      </c>
      <c r="C173" s="575" t="s">
        <v>56</v>
      </c>
      <c r="D173" s="576">
        <v>200</v>
      </c>
      <c r="E173" s="575" t="s">
        <v>39</v>
      </c>
      <c r="F173" s="576">
        <v>0</v>
      </c>
      <c r="G173" s="576">
        <v>3.64</v>
      </c>
      <c r="H173" s="576">
        <v>48.805</v>
      </c>
      <c r="I173" s="576">
        <v>48.805</v>
      </c>
      <c r="J173" s="576">
        <v>46.2</v>
      </c>
      <c r="K173" s="576">
        <v>0</v>
      </c>
      <c r="L173" s="580">
        <v>0</v>
      </c>
      <c r="M173" s="576">
        <v>151.14</v>
      </c>
      <c r="N173" s="575"/>
      <c r="O173" s="575"/>
      <c r="P173" s="575"/>
      <c r="Q173" s="575"/>
      <c r="R173" s="576">
        <v>151.14</v>
      </c>
      <c r="S173" s="575"/>
      <c r="T173" s="576">
        <v>0</v>
      </c>
      <c r="U173" s="576">
        <v>0</v>
      </c>
      <c r="V173" s="576">
        <v>0</v>
      </c>
      <c r="W173" s="576">
        <v>0</v>
      </c>
      <c r="X173" s="575">
        <v>0</v>
      </c>
      <c r="Y173" s="576">
        <v>0</v>
      </c>
      <c r="Z173" s="576">
        <v>0</v>
      </c>
      <c r="AA173" s="576">
        <v>0</v>
      </c>
      <c r="AB173" s="580">
        <v>1</v>
      </c>
      <c r="AC173" s="575">
        <f t="shared" si="6"/>
        <v>0</v>
      </c>
      <c r="AD173" s="555">
        <f t="shared" si="7"/>
        <v>0</v>
      </c>
    </row>
    <row r="174" customHeight="1" spans="1:30">
      <c r="A174" s="574">
        <v>45295</v>
      </c>
      <c r="B174" s="575" t="s">
        <v>74</v>
      </c>
      <c r="C174" s="575" t="s">
        <v>56</v>
      </c>
      <c r="D174" s="576">
        <v>50</v>
      </c>
      <c r="E174" s="575" t="s">
        <v>35</v>
      </c>
      <c r="F174" s="576">
        <v>0</v>
      </c>
      <c r="G174" s="576">
        <v>3.11</v>
      </c>
      <c r="H174" s="576">
        <v>9.999</v>
      </c>
      <c r="I174" s="576">
        <v>4.7566</v>
      </c>
      <c r="J174" s="576">
        <v>4.6816</v>
      </c>
      <c r="K174" s="576">
        <v>5.2424</v>
      </c>
      <c r="L174" s="580">
        <v>0.5243</v>
      </c>
      <c r="M174" s="576">
        <v>15.9984</v>
      </c>
      <c r="N174" s="575"/>
      <c r="O174" s="575"/>
      <c r="P174" s="575"/>
      <c r="Q174" s="575"/>
      <c r="R174" s="576">
        <v>15.9984</v>
      </c>
      <c r="S174" s="575"/>
      <c r="T174" s="576">
        <v>0</v>
      </c>
      <c r="U174" s="576">
        <v>0</v>
      </c>
      <c r="V174" s="576">
        <v>0</v>
      </c>
      <c r="W174" s="576">
        <v>0</v>
      </c>
      <c r="X174" s="575">
        <v>0</v>
      </c>
      <c r="Y174" s="576">
        <v>0</v>
      </c>
      <c r="Z174" s="576">
        <v>0</v>
      </c>
      <c r="AA174" s="576">
        <v>0</v>
      </c>
      <c r="AB174" s="580">
        <v>1</v>
      </c>
      <c r="AC174" s="575">
        <f t="shared" si="6"/>
        <v>0</v>
      </c>
      <c r="AD174" s="555">
        <f t="shared" si="7"/>
        <v>0</v>
      </c>
    </row>
    <row r="175" customHeight="1" spans="1:30">
      <c r="A175" s="574">
        <v>45295</v>
      </c>
      <c r="B175" s="575" t="s">
        <v>77</v>
      </c>
      <c r="C175" s="575" t="s">
        <v>78</v>
      </c>
      <c r="D175" s="576">
        <v>100</v>
      </c>
      <c r="E175" s="575" t="s">
        <v>83</v>
      </c>
      <c r="F175" s="576">
        <v>5.91</v>
      </c>
      <c r="G175" s="576">
        <v>2.1</v>
      </c>
      <c r="H175" s="576">
        <v>59.1111</v>
      </c>
      <c r="I175" s="576">
        <v>9.0837</v>
      </c>
      <c r="J175" s="576">
        <v>8.26</v>
      </c>
      <c r="K175" s="576">
        <v>0</v>
      </c>
      <c r="L175" s="580">
        <v>0.8463</v>
      </c>
      <c r="M175" s="576">
        <v>33.67</v>
      </c>
      <c r="N175" s="575">
        <v>1007</v>
      </c>
      <c r="O175" s="575">
        <v>0.0334</v>
      </c>
      <c r="P175" s="575">
        <v>-0.096</v>
      </c>
      <c r="Q175" s="575">
        <v>19919</v>
      </c>
      <c r="R175" s="576">
        <v>33.67</v>
      </c>
      <c r="S175" s="575">
        <v>0.0017</v>
      </c>
      <c r="T175" s="576">
        <v>0</v>
      </c>
      <c r="U175" s="576">
        <v>0</v>
      </c>
      <c r="V175" s="576">
        <v>0</v>
      </c>
      <c r="W175" s="576">
        <v>0</v>
      </c>
      <c r="X175" s="575">
        <v>0</v>
      </c>
      <c r="Y175" s="576">
        <v>0</v>
      </c>
      <c r="Z175" s="576">
        <v>0</v>
      </c>
      <c r="AA175" s="576">
        <v>0</v>
      </c>
      <c r="AB175" s="580">
        <v>1</v>
      </c>
      <c r="AC175" s="575">
        <f t="shared" si="6"/>
        <v>0</v>
      </c>
      <c r="AD175" s="555">
        <f t="shared" si="7"/>
        <v>0</v>
      </c>
    </row>
    <row r="176" customHeight="1" spans="1:30">
      <c r="A176" s="574">
        <v>45295</v>
      </c>
      <c r="B176" s="575" t="s">
        <v>81</v>
      </c>
      <c r="C176" s="575" t="s">
        <v>82</v>
      </c>
      <c r="D176" s="576">
        <v>100</v>
      </c>
      <c r="E176" s="575" t="s">
        <v>83</v>
      </c>
      <c r="F176" s="576" t="s">
        <v>80</v>
      </c>
      <c r="G176" s="576">
        <v>4.13</v>
      </c>
      <c r="H176" s="576">
        <v>1.7022</v>
      </c>
      <c r="I176" s="576">
        <v>1.47</v>
      </c>
      <c r="J176" s="576">
        <v>1.32</v>
      </c>
      <c r="K176" s="576">
        <v>0</v>
      </c>
      <c r="L176" s="580">
        <v>0</v>
      </c>
      <c r="M176" s="576">
        <v>7.7528</v>
      </c>
      <c r="N176" s="575">
        <v>127</v>
      </c>
      <c r="O176" s="575">
        <v>0.061</v>
      </c>
      <c r="P176" s="575">
        <v>-0.0218</v>
      </c>
      <c r="Q176" s="575" t="s">
        <v>80</v>
      </c>
      <c r="R176" s="576">
        <v>7.7528</v>
      </c>
      <c r="S176" s="575" t="s">
        <v>80</v>
      </c>
      <c r="T176" s="576">
        <v>0</v>
      </c>
      <c r="U176" s="576">
        <v>0</v>
      </c>
      <c r="V176" s="576">
        <v>0</v>
      </c>
      <c r="W176" s="576">
        <v>0</v>
      </c>
      <c r="X176" s="575">
        <v>0</v>
      </c>
      <c r="Y176" s="576">
        <v>0</v>
      </c>
      <c r="Z176" s="576">
        <v>0</v>
      </c>
      <c r="AA176" s="576">
        <v>0</v>
      </c>
      <c r="AB176" s="580">
        <v>1</v>
      </c>
      <c r="AC176" s="575">
        <f t="shared" si="6"/>
        <v>0</v>
      </c>
      <c r="AD176" s="555">
        <f t="shared" si="7"/>
        <v>0</v>
      </c>
    </row>
    <row r="177" customHeight="1" spans="1:30">
      <c r="A177" s="574">
        <v>45295</v>
      </c>
      <c r="B177" s="575" t="s">
        <v>84</v>
      </c>
      <c r="C177" s="575" t="s">
        <v>82</v>
      </c>
      <c r="D177" s="576">
        <v>33</v>
      </c>
      <c r="E177" s="575" t="s">
        <v>83</v>
      </c>
      <c r="F177" s="576" t="s">
        <v>80</v>
      </c>
      <c r="G177" s="576">
        <v>4.38</v>
      </c>
      <c r="H177" s="576">
        <v>0.7897</v>
      </c>
      <c r="I177" s="576">
        <v>0.5426</v>
      </c>
      <c r="J177" s="576">
        <v>0.471</v>
      </c>
      <c r="K177" s="576">
        <v>0</v>
      </c>
      <c r="L177" s="580">
        <v>0</v>
      </c>
      <c r="M177" s="576">
        <v>4.4397</v>
      </c>
      <c r="N177" s="575" t="s">
        <v>80</v>
      </c>
      <c r="O177" s="575" t="s">
        <v>80</v>
      </c>
      <c r="P177" s="575" t="s">
        <v>80</v>
      </c>
      <c r="Q177" s="575" t="s">
        <v>80</v>
      </c>
      <c r="R177" s="576">
        <v>4.4397</v>
      </c>
      <c r="S177" s="575" t="s">
        <v>80</v>
      </c>
      <c r="T177" s="576">
        <v>0</v>
      </c>
      <c r="U177" s="576">
        <v>0</v>
      </c>
      <c r="V177" s="576">
        <v>0</v>
      </c>
      <c r="W177" s="576">
        <v>0</v>
      </c>
      <c r="X177" s="575">
        <v>0</v>
      </c>
      <c r="Y177" s="576">
        <v>0</v>
      </c>
      <c r="Z177" s="576">
        <v>0</v>
      </c>
      <c r="AA177" s="576">
        <v>0.2471</v>
      </c>
      <c r="AB177" s="580">
        <v>1</v>
      </c>
      <c r="AC177" s="575">
        <f t="shared" si="6"/>
        <v>0</v>
      </c>
      <c r="AD177" s="555">
        <f t="shared" si="7"/>
        <v>0</v>
      </c>
    </row>
    <row r="178" customHeight="1" spans="1:30">
      <c r="A178" s="574">
        <v>45295</v>
      </c>
      <c r="B178" s="575" t="s">
        <v>85</v>
      </c>
      <c r="C178" s="575" t="s">
        <v>86</v>
      </c>
      <c r="D178" s="576">
        <v>53.4</v>
      </c>
      <c r="E178" s="575" t="s">
        <v>83</v>
      </c>
      <c r="F178" s="576">
        <v>4.26</v>
      </c>
      <c r="G178" s="576">
        <v>1.99</v>
      </c>
      <c r="H178" s="576">
        <v>28.42</v>
      </c>
      <c r="I178" s="576">
        <v>28.287</v>
      </c>
      <c r="J178" s="576">
        <v>26.4</v>
      </c>
      <c r="K178" s="576">
        <v>0</v>
      </c>
      <c r="L178" s="580">
        <v>0</v>
      </c>
      <c r="M178" s="576">
        <v>84.48</v>
      </c>
      <c r="N178" s="575">
        <v>174</v>
      </c>
      <c r="O178" s="575">
        <v>0.4855</v>
      </c>
      <c r="P178" s="575" t="s">
        <v>80</v>
      </c>
      <c r="Q178" s="575">
        <v>5420</v>
      </c>
      <c r="R178" s="576">
        <v>84.48</v>
      </c>
      <c r="S178" s="575">
        <v>0.0156</v>
      </c>
      <c r="T178" s="576">
        <v>0</v>
      </c>
      <c r="U178" s="576">
        <v>0</v>
      </c>
      <c r="V178" s="576">
        <v>0</v>
      </c>
      <c r="W178" s="576">
        <v>0</v>
      </c>
      <c r="X178" s="575">
        <v>0</v>
      </c>
      <c r="Y178" s="576">
        <v>0</v>
      </c>
      <c r="Z178" s="576">
        <v>0</v>
      </c>
      <c r="AA178" s="576">
        <v>0</v>
      </c>
      <c r="AB178" s="580">
        <v>1</v>
      </c>
      <c r="AC178" s="575">
        <f t="shared" si="6"/>
        <v>0</v>
      </c>
      <c r="AD178" s="555">
        <f t="shared" si="7"/>
        <v>0</v>
      </c>
    </row>
    <row r="179" customHeight="1" spans="1:30">
      <c r="A179" s="574">
        <v>45295</v>
      </c>
      <c r="B179" s="575" t="s">
        <v>87</v>
      </c>
      <c r="C179" s="575" t="s">
        <v>78</v>
      </c>
      <c r="D179" s="576">
        <v>100</v>
      </c>
      <c r="E179" s="575" t="s">
        <v>83</v>
      </c>
      <c r="F179" s="576">
        <v>16.64</v>
      </c>
      <c r="G179" s="576">
        <v>2.1</v>
      </c>
      <c r="H179" s="576">
        <v>0</v>
      </c>
      <c r="I179" s="576">
        <v>5.2918</v>
      </c>
      <c r="J179" s="576">
        <v>4.8818</v>
      </c>
      <c r="K179" s="576">
        <v>0</v>
      </c>
      <c r="L179" s="580">
        <v>0</v>
      </c>
      <c r="M179" s="576">
        <v>17.787</v>
      </c>
      <c r="N179" s="575">
        <v>21</v>
      </c>
      <c r="O179" s="575">
        <v>0.847</v>
      </c>
      <c r="P179" s="575">
        <v>0.718</v>
      </c>
      <c r="Q179" s="575">
        <v>6350</v>
      </c>
      <c r="R179" s="576">
        <v>17.787</v>
      </c>
      <c r="S179" s="575">
        <v>0.0028</v>
      </c>
      <c r="T179" s="576">
        <v>0</v>
      </c>
      <c r="U179" s="576">
        <v>0</v>
      </c>
      <c r="V179" s="576">
        <v>0</v>
      </c>
      <c r="W179" s="576">
        <v>0</v>
      </c>
      <c r="X179" s="575">
        <v>0</v>
      </c>
      <c r="Y179" s="576">
        <v>0</v>
      </c>
      <c r="Z179" s="576">
        <v>0</v>
      </c>
      <c r="AA179" s="576">
        <v>0</v>
      </c>
      <c r="AB179" s="580">
        <v>1</v>
      </c>
      <c r="AC179" s="575">
        <f t="shared" si="6"/>
        <v>0</v>
      </c>
      <c r="AD179" s="555">
        <f t="shared" si="7"/>
        <v>0</v>
      </c>
    </row>
    <row r="180" s="555" customFormat="1" customHeight="1" spans="1:30">
      <c r="A180" s="574">
        <v>45295</v>
      </c>
      <c r="B180" s="575" t="s">
        <v>88</v>
      </c>
      <c r="C180" s="575" t="s">
        <v>86</v>
      </c>
      <c r="D180" s="576">
        <v>50</v>
      </c>
      <c r="E180" s="575" t="s">
        <v>97</v>
      </c>
      <c r="F180" s="576">
        <v>4.25</v>
      </c>
      <c r="G180" s="576">
        <v>0.86</v>
      </c>
      <c r="H180" s="576">
        <v>15.9828</v>
      </c>
      <c r="I180" s="576">
        <v>15.8451</v>
      </c>
      <c r="J180" s="576">
        <v>15.7907</v>
      </c>
      <c r="K180" s="576">
        <v>0</v>
      </c>
      <c r="L180" s="580">
        <v>0</v>
      </c>
      <c r="M180" s="576">
        <v>42.5125</v>
      </c>
      <c r="N180" s="575">
        <v>653</v>
      </c>
      <c r="O180" s="575">
        <v>0.0651</v>
      </c>
      <c r="P180" s="575"/>
      <c r="Q180" s="575">
        <v>6458</v>
      </c>
      <c r="R180" s="576">
        <v>42.5125</v>
      </c>
      <c r="S180" s="575">
        <v>0.0065</v>
      </c>
      <c r="T180" s="576">
        <v>0</v>
      </c>
      <c r="U180" s="576">
        <v>0</v>
      </c>
      <c r="V180" s="576">
        <v>0</v>
      </c>
      <c r="W180" s="576">
        <v>0</v>
      </c>
      <c r="X180" s="575">
        <v>0</v>
      </c>
      <c r="Y180" s="576">
        <v>0</v>
      </c>
      <c r="Z180" s="576">
        <v>0</v>
      </c>
      <c r="AA180" s="576">
        <v>0</v>
      </c>
      <c r="AB180" s="580">
        <v>1</v>
      </c>
      <c r="AC180" s="575">
        <f t="shared" si="6"/>
        <v>0</v>
      </c>
      <c r="AD180" s="555">
        <f t="shared" si="7"/>
        <v>0</v>
      </c>
    </row>
    <row r="181" s="555" customFormat="1" ht="34" customHeight="1" spans="1:29">
      <c r="A181" s="570" t="s">
        <v>98</v>
      </c>
      <c r="B181" s="571"/>
      <c r="C181" s="571"/>
      <c r="D181" s="571"/>
      <c r="E181" s="571"/>
      <c r="F181" s="571"/>
      <c r="G181" s="571"/>
      <c r="H181" s="571"/>
      <c r="I181" s="571"/>
      <c r="J181" s="571"/>
      <c r="K181" s="571"/>
      <c r="L181" s="571"/>
      <c r="M181" s="571"/>
      <c r="N181" s="571"/>
      <c r="O181" s="571"/>
      <c r="P181" s="571"/>
      <c r="Q181" s="571"/>
      <c r="R181" s="571"/>
      <c r="S181" s="571"/>
      <c r="T181" s="571"/>
      <c r="U181" s="571"/>
      <c r="V181" s="571"/>
      <c r="W181" s="571"/>
      <c r="X181" s="571"/>
      <c r="Y181" s="571"/>
      <c r="Z181" s="571"/>
      <c r="AA181" s="571"/>
      <c r="AB181" s="571"/>
      <c r="AC181" s="571"/>
    </row>
    <row r="182" s="555" customFormat="1" ht="19" customHeight="1" spans="1:30">
      <c r="A182" s="572" t="s">
        <v>1</v>
      </c>
      <c r="B182" s="573" t="s">
        <v>2</v>
      </c>
      <c r="C182" s="573" t="s">
        <v>3</v>
      </c>
      <c r="D182" s="573" t="s">
        <v>4</v>
      </c>
      <c r="E182" s="573" t="s">
        <v>5</v>
      </c>
      <c r="F182" s="573" t="s">
        <v>6</v>
      </c>
      <c r="G182" s="573" t="s">
        <v>7</v>
      </c>
      <c r="H182" s="573" t="s">
        <v>8</v>
      </c>
      <c r="I182" s="573" t="s">
        <v>9</v>
      </c>
      <c r="J182" s="573" t="s">
        <v>10</v>
      </c>
      <c r="K182" s="573" t="s">
        <v>11</v>
      </c>
      <c r="L182" s="573" t="s">
        <v>12</v>
      </c>
      <c r="M182" s="573" t="s">
        <v>13</v>
      </c>
      <c r="N182" s="573" t="s">
        <v>14</v>
      </c>
      <c r="O182" s="573" t="s">
        <v>15</v>
      </c>
      <c r="P182" s="573" t="s">
        <v>16</v>
      </c>
      <c r="Q182" s="573" t="s">
        <v>17</v>
      </c>
      <c r="R182" s="573" t="s">
        <v>18</v>
      </c>
      <c r="S182" s="573" t="s">
        <v>19</v>
      </c>
      <c r="T182" s="573" t="s">
        <v>20</v>
      </c>
      <c r="U182" s="573" t="s">
        <v>21</v>
      </c>
      <c r="V182" s="573" t="s">
        <v>22</v>
      </c>
      <c r="W182" s="573" t="s">
        <v>23</v>
      </c>
      <c r="X182" s="573" t="s">
        <v>24</v>
      </c>
      <c r="Y182" s="573" t="s">
        <v>25</v>
      </c>
      <c r="Z182" s="573" t="s">
        <v>26</v>
      </c>
      <c r="AA182" s="573" t="s">
        <v>27</v>
      </c>
      <c r="AB182" s="573" t="s">
        <v>28</v>
      </c>
      <c r="AC182" s="583" t="s">
        <v>29</v>
      </c>
      <c r="AD182" s="583" t="s">
        <v>30</v>
      </c>
    </row>
    <row r="183" s="555" customFormat="1" ht="19" customHeight="1" spans="1:30">
      <c r="A183" s="574">
        <v>45296</v>
      </c>
      <c r="B183" s="575" t="s">
        <v>31</v>
      </c>
      <c r="C183" s="575" t="s">
        <v>32</v>
      </c>
      <c r="D183" s="576">
        <v>100</v>
      </c>
      <c r="E183" s="575" t="s">
        <v>33</v>
      </c>
      <c r="F183" s="576">
        <v>4.58</v>
      </c>
      <c r="G183" s="576">
        <v>1.52</v>
      </c>
      <c r="H183" s="576">
        <v>41.4749</v>
      </c>
      <c r="I183" s="576">
        <v>35.8749</v>
      </c>
      <c r="J183" s="576">
        <v>35.7875</v>
      </c>
      <c r="K183" s="576">
        <v>5.6</v>
      </c>
      <c r="L183" s="580">
        <v>0.135</v>
      </c>
      <c r="M183" s="576">
        <v>188.7375</v>
      </c>
      <c r="N183" s="575"/>
      <c r="O183" s="575"/>
      <c r="P183" s="575"/>
      <c r="Q183" s="575"/>
      <c r="R183" s="576">
        <v>188.7375</v>
      </c>
      <c r="S183" s="575"/>
      <c r="T183" s="576">
        <v>0</v>
      </c>
      <c r="U183" s="576">
        <v>0</v>
      </c>
      <c r="V183" s="576">
        <v>0</v>
      </c>
      <c r="W183" s="576">
        <v>0</v>
      </c>
      <c r="X183" s="575">
        <v>0</v>
      </c>
      <c r="Y183" s="576">
        <v>0</v>
      </c>
      <c r="Z183" s="576">
        <v>0</v>
      </c>
      <c r="AA183" s="576">
        <v>0</v>
      </c>
      <c r="AB183" s="580">
        <v>1</v>
      </c>
      <c r="AC183" s="575">
        <f t="shared" ref="AC183:AC225" si="8">U183+W183</f>
        <v>0</v>
      </c>
      <c r="AD183" s="555">
        <f t="shared" ref="AD183:AD225" si="9">T183+V183</f>
        <v>0</v>
      </c>
    </row>
    <row r="184" s="555" customFormat="1" ht="19" customHeight="1" spans="1:30">
      <c r="A184" s="574">
        <v>45296</v>
      </c>
      <c r="B184" s="575" t="s">
        <v>34</v>
      </c>
      <c r="C184" s="575" t="s">
        <v>32</v>
      </c>
      <c r="D184" s="576">
        <v>10</v>
      </c>
      <c r="E184" s="575" t="s">
        <v>35</v>
      </c>
      <c r="F184" s="576">
        <v>4.76</v>
      </c>
      <c r="G184" s="576">
        <v>0.75</v>
      </c>
      <c r="H184" s="576">
        <v>4.9194</v>
      </c>
      <c r="I184" s="576">
        <v>4.6358</v>
      </c>
      <c r="J184" s="576">
        <v>4.62</v>
      </c>
      <c r="K184" s="576">
        <v>0.2836</v>
      </c>
      <c r="L184" s="580">
        <v>0.0576</v>
      </c>
      <c r="M184" s="576">
        <v>17.16</v>
      </c>
      <c r="N184" s="575"/>
      <c r="O184" s="575"/>
      <c r="P184" s="575"/>
      <c r="Q184" s="575"/>
      <c r="R184" s="576">
        <v>17.16</v>
      </c>
      <c r="S184" s="575"/>
      <c r="T184" s="576">
        <v>0</v>
      </c>
      <c r="U184" s="576">
        <v>0</v>
      </c>
      <c r="V184" s="576">
        <v>0</v>
      </c>
      <c r="W184" s="576">
        <v>0</v>
      </c>
      <c r="X184" s="575">
        <v>0</v>
      </c>
      <c r="Y184" s="576">
        <v>0</v>
      </c>
      <c r="Z184" s="576">
        <v>0</v>
      </c>
      <c r="AA184" s="576">
        <v>0</v>
      </c>
      <c r="AB184" s="580">
        <v>1</v>
      </c>
      <c r="AC184" s="575">
        <f t="shared" si="8"/>
        <v>0</v>
      </c>
      <c r="AD184" s="555">
        <f t="shared" si="9"/>
        <v>0</v>
      </c>
    </row>
    <row r="185" s="555" customFormat="1" ht="19" customHeight="1" spans="1:30">
      <c r="A185" s="574">
        <v>45296</v>
      </c>
      <c r="B185" s="575" t="s">
        <v>38</v>
      </c>
      <c r="C185" s="575" t="s">
        <v>32</v>
      </c>
      <c r="D185" s="576">
        <v>5.48</v>
      </c>
      <c r="E185" s="575" t="s">
        <v>35</v>
      </c>
      <c r="F185" s="576">
        <v>3.86</v>
      </c>
      <c r="G185" s="576">
        <v>0</v>
      </c>
      <c r="H185" s="576">
        <v>1.6951</v>
      </c>
      <c r="I185" s="576">
        <v>1.6951</v>
      </c>
      <c r="J185" s="576">
        <v>1.596</v>
      </c>
      <c r="K185" s="576">
        <v>0</v>
      </c>
      <c r="L185" s="580">
        <v>0</v>
      </c>
      <c r="M185" s="576">
        <v>6.384</v>
      </c>
      <c r="N185" s="575"/>
      <c r="O185" s="575"/>
      <c r="P185" s="575"/>
      <c r="Q185" s="575"/>
      <c r="R185" s="576">
        <v>6.384</v>
      </c>
      <c r="S185" s="575"/>
      <c r="T185" s="576">
        <v>0</v>
      </c>
      <c r="U185" s="576">
        <v>0</v>
      </c>
      <c r="V185" s="576">
        <v>0</v>
      </c>
      <c r="W185" s="576">
        <v>0</v>
      </c>
      <c r="X185" s="575">
        <v>0</v>
      </c>
      <c r="Y185" s="576">
        <v>0</v>
      </c>
      <c r="Z185" s="576">
        <v>0</v>
      </c>
      <c r="AA185" s="576">
        <v>0</v>
      </c>
      <c r="AB185" s="580">
        <v>1</v>
      </c>
      <c r="AC185" s="575">
        <f t="shared" si="8"/>
        <v>0</v>
      </c>
      <c r="AD185" s="555">
        <f t="shared" si="9"/>
        <v>0</v>
      </c>
    </row>
    <row r="186" s="555" customFormat="1" ht="19" customHeight="1" spans="1:30">
      <c r="A186" s="574">
        <v>45296</v>
      </c>
      <c r="B186" s="575" t="s">
        <v>36</v>
      </c>
      <c r="C186" s="575" t="s">
        <v>32</v>
      </c>
      <c r="D186" s="576">
        <v>80</v>
      </c>
      <c r="E186" s="575" t="s">
        <v>35</v>
      </c>
      <c r="F186" s="576">
        <v>5.44</v>
      </c>
      <c r="G186" s="576">
        <v>0.5</v>
      </c>
      <c r="H186" s="576">
        <v>38.18</v>
      </c>
      <c r="I186" s="576">
        <v>37.1</v>
      </c>
      <c r="J186" s="576">
        <v>36.85</v>
      </c>
      <c r="K186" s="576">
        <v>0</v>
      </c>
      <c r="L186" s="580">
        <v>0</v>
      </c>
      <c r="M186" s="576">
        <v>168.85</v>
      </c>
      <c r="N186" s="575"/>
      <c r="O186" s="575"/>
      <c r="P186" s="575"/>
      <c r="Q186" s="575"/>
      <c r="R186" s="576">
        <v>168.85</v>
      </c>
      <c r="S186" s="575"/>
      <c r="T186" s="576">
        <v>0</v>
      </c>
      <c r="U186" s="576">
        <v>0</v>
      </c>
      <c r="V186" s="576">
        <v>0</v>
      </c>
      <c r="W186" s="576">
        <v>0</v>
      </c>
      <c r="X186" s="575">
        <v>0</v>
      </c>
      <c r="Y186" s="576">
        <v>0</v>
      </c>
      <c r="Z186" s="576">
        <v>0</v>
      </c>
      <c r="AA186" s="576">
        <v>0</v>
      </c>
      <c r="AB186" s="580">
        <v>1</v>
      </c>
      <c r="AC186" s="575">
        <f t="shared" si="8"/>
        <v>0</v>
      </c>
      <c r="AD186" s="555">
        <f t="shared" si="9"/>
        <v>0</v>
      </c>
    </row>
    <row r="187" s="555" customFormat="1" ht="19" customHeight="1" spans="1:30">
      <c r="A187" s="574">
        <v>45296</v>
      </c>
      <c r="B187" s="575" t="s">
        <v>40</v>
      </c>
      <c r="C187" s="575" t="s">
        <v>32</v>
      </c>
      <c r="D187" s="576">
        <v>30</v>
      </c>
      <c r="E187" s="575" t="s">
        <v>33</v>
      </c>
      <c r="F187" s="576">
        <v>4.08</v>
      </c>
      <c r="G187" s="576">
        <v>0</v>
      </c>
      <c r="H187" s="576">
        <v>11.17</v>
      </c>
      <c r="I187" s="576">
        <v>10.3157</v>
      </c>
      <c r="J187" s="576">
        <v>10.2432</v>
      </c>
      <c r="K187" s="576">
        <v>0.8543</v>
      </c>
      <c r="L187" s="580">
        <v>0.0765</v>
      </c>
      <c r="M187" s="576">
        <v>48.7872</v>
      </c>
      <c r="N187" s="575"/>
      <c r="O187" s="575"/>
      <c r="P187" s="575"/>
      <c r="Q187" s="575"/>
      <c r="R187" s="576">
        <v>48.7872</v>
      </c>
      <c r="S187" s="575"/>
      <c r="T187" s="576">
        <v>0</v>
      </c>
      <c r="U187" s="576">
        <v>0</v>
      </c>
      <c r="V187" s="576">
        <v>0</v>
      </c>
      <c r="W187" s="576">
        <v>0</v>
      </c>
      <c r="X187" s="575">
        <v>0</v>
      </c>
      <c r="Y187" s="576">
        <v>0</v>
      </c>
      <c r="Z187" s="576">
        <v>0</v>
      </c>
      <c r="AA187" s="576">
        <v>0</v>
      </c>
      <c r="AB187" s="580">
        <v>1</v>
      </c>
      <c r="AC187" s="575">
        <f t="shared" si="8"/>
        <v>0</v>
      </c>
      <c r="AD187" s="555">
        <f t="shared" si="9"/>
        <v>0</v>
      </c>
    </row>
    <row r="188" s="555" customFormat="1" ht="19" customHeight="1" spans="1:30">
      <c r="A188" s="574">
        <v>45296</v>
      </c>
      <c r="B188" s="575" t="s">
        <v>41</v>
      </c>
      <c r="C188" s="575" t="s">
        <v>32</v>
      </c>
      <c r="D188" s="576">
        <v>20</v>
      </c>
      <c r="E188" s="575" t="s">
        <v>35</v>
      </c>
      <c r="F188" s="576">
        <v>5.98</v>
      </c>
      <c r="G188" s="576">
        <v>1.6</v>
      </c>
      <c r="H188" s="576">
        <v>12.6187</v>
      </c>
      <c r="I188" s="576">
        <v>11.1983</v>
      </c>
      <c r="J188" s="576">
        <v>11.1821</v>
      </c>
      <c r="K188" s="576">
        <v>1.4204</v>
      </c>
      <c r="L188" s="580">
        <v>0.1126</v>
      </c>
      <c r="M188" s="576">
        <v>51.3408</v>
      </c>
      <c r="N188" s="575"/>
      <c r="O188" s="575"/>
      <c r="P188" s="575"/>
      <c r="Q188" s="575"/>
      <c r="R188" s="576">
        <v>51.3408</v>
      </c>
      <c r="S188" s="575"/>
      <c r="T188" s="576">
        <v>0</v>
      </c>
      <c r="U188" s="576">
        <v>0</v>
      </c>
      <c r="V188" s="576">
        <v>0</v>
      </c>
      <c r="W188" s="576">
        <v>0</v>
      </c>
      <c r="X188" s="575">
        <v>0</v>
      </c>
      <c r="Y188" s="576">
        <v>0</v>
      </c>
      <c r="Z188" s="576">
        <v>0</v>
      </c>
      <c r="AA188" s="576">
        <v>0</v>
      </c>
      <c r="AB188" s="580">
        <v>1</v>
      </c>
      <c r="AC188" s="575">
        <f t="shared" si="8"/>
        <v>0</v>
      </c>
      <c r="AD188" s="555">
        <f t="shared" si="9"/>
        <v>0</v>
      </c>
    </row>
    <row r="189" s="555" customFormat="1" ht="19" customHeight="1" spans="1:30">
      <c r="A189" s="574">
        <v>45296</v>
      </c>
      <c r="B189" s="575" t="s">
        <v>45</v>
      </c>
      <c r="C189" s="575" t="s">
        <v>32</v>
      </c>
      <c r="D189" s="576">
        <v>50</v>
      </c>
      <c r="E189" s="575" t="s">
        <v>35</v>
      </c>
      <c r="F189" s="576">
        <v>5.62</v>
      </c>
      <c r="G189" s="576">
        <v>1.49</v>
      </c>
      <c r="H189" s="576">
        <v>23.97</v>
      </c>
      <c r="I189" s="576">
        <v>23.856</v>
      </c>
      <c r="J189" s="576">
        <v>23.76</v>
      </c>
      <c r="K189" s="576">
        <v>0</v>
      </c>
      <c r="L189" s="580">
        <v>0</v>
      </c>
      <c r="M189" s="576">
        <v>100.76</v>
      </c>
      <c r="N189" s="575"/>
      <c r="O189" s="575"/>
      <c r="P189" s="575"/>
      <c r="Q189" s="575"/>
      <c r="R189" s="576">
        <v>100.76</v>
      </c>
      <c r="S189" s="575"/>
      <c r="T189" s="576">
        <v>0.049</v>
      </c>
      <c r="U189" s="576">
        <v>0</v>
      </c>
      <c r="V189" s="576">
        <v>0</v>
      </c>
      <c r="W189" s="576">
        <v>0</v>
      </c>
      <c r="X189" s="575">
        <v>0</v>
      </c>
      <c r="Y189" s="576">
        <v>0</v>
      </c>
      <c r="Z189" s="576">
        <v>0</v>
      </c>
      <c r="AA189" s="576">
        <v>0</v>
      </c>
      <c r="AB189" s="580">
        <v>0.9977</v>
      </c>
      <c r="AC189" s="575">
        <f t="shared" si="8"/>
        <v>0</v>
      </c>
      <c r="AD189" s="555">
        <f t="shared" si="9"/>
        <v>0.049</v>
      </c>
    </row>
    <row r="190" s="555" customFormat="1" ht="19" customHeight="1" spans="1:30">
      <c r="A190" s="574">
        <v>45296</v>
      </c>
      <c r="B190" s="575" t="s">
        <v>43</v>
      </c>
      <c r="C190" s="575" t="s">
        <v>32</v>
      </c>
      <c r="D190" s="576">
        <v>300</v>
      </c>
      <c r="E190" s="575" t="s">
        <v>44</v>
      </c>
      <c r="F190" s="576">
        <v>5.22</v>
      </c>
      <c r="G190" s="576">
        <v>0</v>
      </c>
      <c r="H190" s="576">
        <v>180.8336</v>
      </c>
      <c r="I190" s="576">
        <v>159.8577</v>
      </c>
      <c r="J190" s="576">
        <v>170.214</v>
      </c>
      <c r="K190" s="576">
        <v>20.9759</v>
      </c>
      <c r="L190" s="580">
        <v>0.116</v>
      </c>
      <c r="M190" s="576">
        <v>597.07</v>
      </c>
      <c r="N190" s="575"/>
      <c r="O190" s="575"/>
      <c r="P190" s="575"/>
      <c r="Q190" s="575"/>
      <c r="R190" s="576">
        <v>597.07</v>
      </c>
      <c r="S190" s="575"/>
      <c r="T190" s="576">
        <v>0.115</v>
      </c>
      <c r="U190" s="576">
        <v>0</v>
      </c>
      <c r="V190" s="576">
        <v>0</v>
      </c>
      <c r="W190" s="576">
        <v>0</v>
      </c>
      <c r="X190" s="575">
        <v>0</v>
      </c>
      <c r="Y190" s="576">
        <v>0</v>
      </c>
      <c r="Z190" s="576">
        <v>0</v>
      </c>
      <c r="AA190" s="576">
        <v>0</v>
      </c>
      <c r="AB190" s="580">
        <v>1</v>
      </c>
      <c r="AC190" s="575">
        <f t="shared" si="8"/>
        <v>0</v>
      </c>
      <c r="AD190" s="555">
        <f t="shared" si="9"/>
        <v>0.115</v>
      </c>
    </row>
    <row r="191" s="555" customFormat="1" ht="19" customHeight="1" spans="1:30">
      <c r="A191" s="574">
        <v>45296</v>
      </c>
      <c r="B191" s="575" t="s">
        <v>46</v>
      </c>
      <c r="C191" s="575" t="s">
        <v>32</v>
      </c>
      <c r="D191" s="576">
        <v>30</v>
      </c>
      <c r="E191" s="575" t="s">
        <v>35</v>
      </c>
      <c r="F191" s="576">
        <v>5.92</v>
      </c>
      <c r="G191" s="576">
        <v>0.99</v>
      </c>
      <c r="H191" s="576">
        <v>14.5942</v>
      </c>
      <c r="I191" s="576">
        <v>14.308</v>
      </c>
      <c r="J191" s="576">
        <v>14.28</v>
      </c>
      <c r="K191" s="576">
        <v>0</v>
      </c>
      <c r="L191" s="580">
        <v>0</v>
      </c>
      <c r="M191" s="576">
        <v>69.832</v>
      </c>
      <c r="N191" s="575"/>
      <c r="O191" s="575"/>
      <c r="P191" s="575"/>
      <c r="Q191" s="575"/>
      <c r="R191" s="576">
        <v>69.832</v>
      </c>
      <c r="S191" s="575"/>
      <c r="T191" s="576">
        <v>0</v>
      </c>
      <c r="U191" s="576">
        <v>0</v>
      </c>
      <c r="V191" s="576">
        <v>0</v>
      </c>
      <c r="W191" s="576">
        <v>0</v>
      </c>
      <c r="X191" s="575">
        <v>0</v>
      </c>
      <c r="Y191" s="576">
        <v>0</v>
      </c>
      <c r="Z191" s="576">
        <v>0</v>
      </c>
      <c r="AA191" s="576">
        <v>0</v>
      </c>
      <c r="AB191" s="580">
        <v>1</v>
      </c>
      <c r="AC191" s="575">
        <f t="shared" si="8"/>
        <v>0</v>
      </c>
      <c r="AD191" s="555">
        <f t="shared" si="9"/>
        <v>0</v>
      </c>
    </row>
    <row r="192" s="555" customFormat="1" ht="19" customHeight="1" spans="1:30">
      <c r="A192" s="574">
        <v>45296</v>
      </c>
      <c r="B192" s="575" t="s">
        <v>47</v>
      </c>
      <c r="C192" s="575" t="s">
        <v>32</v>
      </c>
      <c r="D192" s="576">
        <v>130</v>
      </c>
      <c r="E192" s="575" t="s">
        <v>35</v>
      </c>
      <c r="F192" s="576">
        <v>5.36</v>
      </c>
      <c r="G192" s="576">
        <v>0.78</v>
      </c>
      <c r="H192" s="576">
        <v>77.9125</v>
      </c>
      <c r="I192" s="576">
        <v>53.6897</v>
      </c>
      <c r="J192" s="576">
        <v>52.8444</v>
      </c>
      <c r="K192" s="576">
        <v>24.22</v>
      </c>
      <c r="L192" s="580">
        <v>0.3109</v>
      </c>
      <c r="M192" s="576">
        <v>264.0099</v>
      </c>
      <c r="N192" s="575"/>
      <c r="O192" s="575"/>
      <c r="P192" s="575"/>
      <c r="Q192" s="575"/>
      <c r="R192" s="576">
        <v>264.0099</v>
      </c>
      <c r="S192" s="575"/>
      <c r="T192" s="576">
        <v>0</v>
      </c>
      <c r="U192" s="576">
        <v>0</v>
      </c>
      <c r="V192" s="576">
        <v>0</v>
      </c>
      <c r="W192" s="576">
        <v>0</v>
      </c>
      <c r="X192" s="575">
        <v>0</v>
      </c>
      <c r="Y192" s="576">
        <v>0</v>
      </c>
      <c r="Z192" s="576">
        <v>0</v>
      </c>
      <c r="AA192" s="576">
        <v>0</v>
      </c>
      <c r="AB192" s="580">
        <v>1</v>
      </c>
      <c r="AC192" s="575">
        <f t="shared" si="8"/>
        <v>0</v>
      </c>
      <c r="AD192" s="555">
        <f t="shared" si="9"/>
        <v>0</v>
      </c>
    </row>
    <row r="193" s="555" customFormat="1" ht="19" customHeight="1" spans="1:30">
      <c r="A193" s="574">
        <v>45296</v>
      </c>
      <c r="B193" s="575" t="s">
        <v>37</v>
      </c>
      <c r="C193" s="575" t="s">
        <v>32</v>
      </c>
      <c r="D193" s="576">
        <v>100</v>
      </c>
      <c r="E193" s="575" t="s">
        <v>35</v>
      </c>
      <c r="F193" s="576">
        <v>5.41</v>
      </c>
      <c r="G193" s="576">
        <v>0</v>
      </c>
      <c r="H193" s="576">
        <v>43.834</v>
      </c>
      <c r="I193" s="576">
        <v>41.9254</v>
      </c>
      <c r="J193" s="576">
        <v>40.406</v>
      </c>
      <c r="K193" s="576">
        <v>1.7353</v>
      </c>
      <c r="L193" s="580">
        <v>0.0397</v>
      </c>
      <c r="M193" s="576">
        <v>171.951</v>
      </c>
      <c r="N193" s="575"/>
      <c r="O193" s="575"/>
      <c r="P193" s="575"/>
      <c r="Q193" s="575"/>
      <c r="R193" s="576">
        <v>171.951</v>
      </c>
      <c r="S193" s="575"/>
      <c r="T193" s="576">
        <v>0.1155</v>
      </c>
      <c r="U193" s="576">
        <v>0</v>
      </c>
      <c r="V193" s="576">
        <v>0</v>
      </c>
      <c r="W193" s="576">
        <v>0</v>
      </c>
      <c r="X193" s="575">
        <v>0</v>
      </c>
      <c r="Y193" s="576">
        <v>0.0578</v>
      </c>
      <c r="Z193" s="576">
        <v>0</v>
      </c>
      <c r="AA193" s="576">
        <v>0</v>
      </c>
      <c r="AB193" s="580">
        <v>0.9974</v>
      </c>
      <c r="AC193" s="575">
        <f t="shared" si="8"/>
        <v>0</v>
      </c>
      <c r="AD193" s="555">
        <f t="shared" si="9"/>
        <v>0.1155</v>
      </c>
    </row>
    <row r="194" s="555" customFormat="1" ht="19" customHeight="1" spans="1:30">
      <c r="A194" s="574">
        <v>45296</v>
      </c>
      <c r="B194" s="575" t="s">
        <v>42</v>
      </c>
      <c r="C194" s="575" t="s">
        <v>32</v>
      </c>
      <c r="D194" s="576">
        <v>30</v>
      </c>
      <c r="E194" s="575" t="s">
        <v>96</v>
      </c>
      <c r="F194" s="576">
        <v>6.6</v>
      </c>
      <c r="G194" s="576">
        <v>0.8</v>
      </c>
      <c r="H194" s="576">
        <v>16.0231</v>
      </c>
      <c r="I194" s="576">
        <v>15.8512</v>
      </c>
      <c r="J194" s="576">
        <v>15.8082</v>
      </c>
      <c r="K194" s="576">
        <v>0</v>
      </c>
      <c r="L194" s="580">
        <v>0</v>
      </c>
      <c r="M194" s="576">
        <v>52.1052</v>
      </c>
      <c r="N194" s="575"/>
      <c r="O194" s="575"/>
      <c r="P194" s="575"/>
      <c r="Q194" s="575"/>
      <c r="R194" s="576">
        <v>52.1052</v>
      </c>
      <c r="S194" s="575"/>
      <c r="T194" s="576">
        <v>0</v>
      </c>
      <c r="U194" s="576">
        <v>0</v>
      </c>
      <c r="V194" s="576">
        <v>0</v>
      </c>
      <c r="W194" s="576">
        <v>0</v>
      </c>
      <c r="X194" s="575">
        <v>0</v>
      </c>
      <c r="Y194" s="576">
        <v>0</v>
      </c>
      <c r="Z194" s="576">
        <v>0</v>
      </c>
      <c r="AA194" s="576">
        <v>0</v>
      </c>
      <c r="AB194" s="580">
        <v>1</v>
      </c>
      <c r="AC194" s="575">
        <f t="shared" si="8"/>
        <v>0</v>
      </c>
      <c r="AD194" s="555">
        <f t="shared" si="9"/>
        <v>0</v>
      </c>
    </row>
    <row r="195" s="555" customFormat="1" ht="19" customHeight="1" spans="1:30">
      <c r="A195" s="574">
        <v>45296</v>
      </c>
      <c r="B195" s="575" t="s">
        <v>50</v>
      </c>
      <c r="C195" s="575" t="s">
        <v>32</v>
      </c>
      <c r="D195" s="576">
        <v>50</v>
      </c>
      <c r="E195" s="575" t="s">
        <v>35</v>
      </c>
      <c r="F195" s="576">
        <v>5.21</v>
      </c>
      <c r="G195" s="576">
        <v>0</v>
      </c>
      <c r="H195" s="576">
        <v>22.2932</v>
      </c>
      <c r="I195" s="576">
        <v>6.615</v>
      </c>
      <c r="J195" s="576">
        <v>6.58</v>
      </c>
      <c r="K195" s="576">
        <v>0</v>
      </c>
      <c r="L195" s="580">
        <v>0</v>
      </c>
      <c r="M195" s="576">
        <v>60.34</v>
      </c>
      <c r="N195" s="575"/>
      <c r="O195" s="575"/>
      <c r="P195" s="575"/>
      <c r="Q195" s="575"/>
      <c r="R195" s="576">
        <v>60.34</v>
      </c>
      <c r="S195" s="575"/>
      <c r="T195" s="576">
        <v>0.008</v>
      </c>
      <c r="U195" s="576">
        <v>0</v>
      </c>
      <c r="V195" s="576">
        <v>0</v>
      </c>
      <c r="W195" s="576">
        <v>0</v>
      </c>
      <c r="X195" s="575">
        <v>15.7052</v>
      </c>
      <c r="Y195" s="576">
        <v>0</v>
      </c>
      <c r="Z195" s="576">
        <v>0</v>
      </c>
      <c r="AA195" s="576">
        <v>0</v>
      </c>
      <c r="AB195" s="580">
        <v>0.3536</v>
      </c>
      <c r="AC195" s="575">
        <f t="shared" si="8"/>
        <v>0</v>
      </c>
      <c r="AD195" s="555">
        <f t="shared" si="9"/>
        <v>0.008</v>
      </c>
    </row>
    <row r="196" s="555" customFormat="1" ht="19" customHeight="1" spans="1:30">
      <c r="A196" s="574">
        <v>45296</v>
      </c>
      <c r="B196" s="575" t="s">
        <v>49</v>
      </c>
      <c r="C196" s="575" t="s">
        <v>32</v>
      </c>
      <c r="D196" s="576">
        <v>100</v>
      </c>
      <c r="E196" s="575" t="s">
        <v>35</v>
      </c>
      <c r="F196" s="576">
        <v>2.84</v>
      </c>
      <c r="G196" s="576">
        <v>0</v>
      </c>
      <c r="H196" s="576">
        <v>23.4597</v>
      </c>
      <c r="I196" s="576">
        <v>23.4597</v>
      </c>
      <c r="J196" s="576">
        <v>22.3251</v>
      </c>
      <c r="K196" s="576">
        <v>0</v>
      </c>
      <c r="L196" s="580">
        <v>0</v>
      </c>
      <c r="M196" s="576">
        <v>189.0672</v>
      </c>
      <c r="N196" s="575"/>
      <c r="O196" s="575"/>
      <c r="P196" s="575"/>
      <c r="Q196" s="575"/>
      <c r="R196" s="576">
        <v>189.0672</v>
      </c>
      <c r="S196" s="575"/>
      <c r="T196" s="576">
        <v>0</v>
      </c>
      <c r="U196" s="576">
        <v>0</v>
      </c>
      <c r="V196" s="576">
        <v>0</v>
      </c>
      <c r="W196" s="576">
        <v>0</v>
      </c>
      <c r="X196" s="575">
        <v>0</v>
      </c>
      <c r="Y196" s="576">
        <v>0</v>
      </c>
      <c r="Z196" s="576">
        <v>0</v>
      </c>
      <c r="AA196" s="576">
        <v>0</v>
      </c>
      <c r="AB196" s="580">
        <v>1</v>
      </c>
      <c r="AC196" s="575">
        <f t="shared" si="8"/>
        <v>0</v>
      </c>
      <c r="AD196" s="555">
        <f t="shared" si="9"/>
        <v>0</v>
      </c>
    </row>
    <row r="197" s="555" customFormat="1" ht="19" customHeight="1" spans="1:30">
      <c r="A197" s="574">
        <v>45296</v>
      </c>
      <c r="B197" s="575" t="s">
        <v>52</v>
      </c>
      <c r="C197" s="575" t="s">
        <v>32</v>
      </c>
      <c r="D197" s="576">
        <v>150</v>
      </c>
      <c r="E197" s="575" t="s">
        <v>35</v>
      </c>
      <c r="F197" s="576">
        <v>5.55</v>
      </c>
      <c r="G197" s="576">
        <v>2</v>
      </c>
      <c r="H197" s="576">
        <v>71.1177</v>
      </c>
      <c r="I197" s="576">
        <v>71.1177</v>
      </c>
      <c r="J197" s="576">
        <v>70.875</v>
      </c>
      <c r="K197" s="576">
        <v>0</v>
      </c>
      <c r="L197" s="580">
        <v>0</v>
      </c>
      <c r="M197" s="576">
        <v>294.525</v>
      </c>
      <c r="N197" s="575"/>
      <c r="O197" s="575"/>
      <c r="P197" s="575"/>
      <c r="Q197" s="575"/>
      <c r="R197" s="576">
        <v>294.525</v>
      </c>
      <c r="S197" s="575"/>
      <c r="T197" s="576">
        <v>0</v>
      </c>
      <c r="U197" s="576">
        <v>0</v>
      </c>
      <c r="V197" s="576">
        <v>0</v>
      </c>
      <c r="W197" s="576">
        <v>0</v>
      </c>
      <c r="X197" s="575">
        <v>0</v>
      </c>
      <c r="Y197" s="576">
        <v>0</v>
      </c>
      <c r="Z197" s="576">
        <v>0</v>
      </c>
      <c r="AA197" s="576">
        <v>0</v>
      </c>
      <c r="AB197" s="580">
        <v>1</v>
      </c>
      <c r="AC197" s="575">
        <f t="shared" si="8"/>
        <v>0</v>
      </c>
      <c r="AD197" s="555">
        <f t="shared" si="9"/>
        <v>0</v>
      </c>
    </row>
    <row r="198" s="555" customFormat="1" ht="19" customHeight="1" spans="1:30">
      <c r="A198" s="574">
        <v>45296</v>
      </c>
      <c r="B198" s="575" t="s">
        <v>51</v>
      </c>
      <c r="C198" s="575" t="s">
        <v>32</v>
      </c>
      <c r="D198" s="576">
        <v>100</v>
      </c>
      <c r="E198" s="575" t="s">
        <v>35</v>
      </c>
      <c r="F198" s="576">
        <v>4.41</v>
      </c>
      <c r="G198" s="576">
        <v>2.7</v>
      </c>
      <c r="H198" s="576">
        <v>44.8416</v>
      </c>
      <c r="I198" s="576">
        <v>38.4083</v>
      </c>
      <c r="J198" s="576">
        <v>37.0272</v>
      </c>
      <c r="K198" s="576">
        <v>6.4333</v>
      </c>
      <c r="L198" s="580">
        <v>0.1435</v>
      </c>
      <c r="M198" s="576">
        <v>169.3272</v>
      </c>
      <c r="N198" s="575"/>
      <c r="O198" s="575"/>
      <c r="P198" s="575"/>
      <c r="Q198" s="575"/>
      <c r="R198" s="576">
        <v>169.3272</v>
      </c>
      <c r="S198" s="575"/>
      <c r="T198" s="576">
        <v>0</v>
      </c>
      <c r="U198" s="576">
        <v>0</v>
      </c>
      <c r="V198" s="576">
        <v>0</v>
      </c>
      <c r="W198" s="576">
        <v>0</v>
      </c>
      <c r="X198" s="575">
        <v>0</v>
      </c>
      <c r="Y198" s="576">
        <v>0</v>
      </c>
      <c r="Z198" s="576">
        <v>0</v>
      </c>
      <c r="AA198" s="576">
        <v>0</v>
      </c>
      <c r="AB198" s="580">
        <v>1</v>
      </c>
      <c r="AC198" s="575">
        <f t="shared" si="8"/>
        <v>0</v>
      </c>
      <c r="AD198" s="555">
        <f t="shared" si="9"/>
        <v>0</v>
      </c>
    </row>
    <row r="199" s="555" customFormat="1" ht="19" customHeight="1" spans="1:30">
      <c r="A199" s="574">
        <v>45296</v>
      </c>
      <c r="B199" s="575" t="s">
        <v>53</v>
      </c>
      <c r="C199" s="575" t="s">
        <v>32</v>
      </c>
      <c r="D199" s="576">
        <v>100</v>
      </c>
      <c r="E199" s="575" t="s">
        <v>39</v>
      </c>
      <c r="F199" s="576">
        <v>2.68</v>
      </c>
      <c r="G199" s="576">
        <v>0</v>
      </c>
      <c r="H199" s="576">
        <v>22.3</v>
      </c>
      <c r="I199" s="576">
        <v>21.9359</v>
      </c>
      <c r="J199" s="576">
        <v>21.892</v>
      </c>
      <c r="K199" s="576">
        <v>0</v>
      </c>
      <c r="L199" s="580">
        <v>0</v>
      </c>
      <c r="M199" s="576">
        <v>86.5129</v>
      </c>
      <c r="N199" s="575"/>
      <c r="O199" s="575"/>
      <c r="P199" s="575"/>
      <c r="Q199" s="575"/>
      <c r="R199" s="576">
        <v>86.5129</v>
      </c>
      <c r="S199" s="575"/>
      <c r="T199" s="576">
        <v>0</v>
      </c>
      <c r="U199" s="576">
        <v>0</v>
      </c>
      <c r="V199" s="576">
        <v>0</v>
      </c>
      <c r="W199" s="576">
        <v>0</v>
      </c>
      <c r="X199" s="575">
        <v>0</v>
      </c>
      <c r="Y199" s="576">
        <v>0</v>
      </c>
      <c r="Z199" s="576">
        <v>0</v>
      </c>
      <c r="AA199" s="576">
        <v>0</v>
      </c>
      <c r="AB199" s="580">
        <v>1</v>
      </c>
      <c r="AC199" s="575">
        <f t="shared" si="8"/>
        <v>0</v>
      </c>
      <c r="AD199" s="555">
        <f t="shared" si="9"/>
        <v>0</v>
      </c>
    </row>
    <row r="200" s="555" customFormat="1" ht="19" customHeight="1" spans="1:30">
      <c r="A200" s="574">
        <v>45296</v>
      </c>
      <c r="B200" s="575" t="s">
        <v>55</v>
      </c>
      <c r="C200" s="575" t="s">
        <v>56</v>
      </c>
      <c r="D200" s="576">
        <v>100</v>
      </c>
      <c r="E200" s="575" t="s">
        <v>35</v>
      </c>
      <c r="F200" s="576">
        <v>0</v>
      </c>
      <c r="G200" s="576">
        <v>7.48</v>
      </c>
      <c r="H200" s="576">
        <v>153.819</v>
      </c>
      <c r="I200" s="576">
        <v>143.7576</v>
      </c>
      <c r="J200" s="576">
        <v>142.0062</v>
      </c>
      <c r="K200" s="576">
        <v>10.0614</v>
      </c>
      <c r="L200" s="580">
        <v>0.0654</v>
      </c>
      <c r="M200" s="576">
        <v>599.1931</v>
      </c>
      <c r="N200" s="575"/>
      <c r="O200" s="575"/>
      <c r="P200" s="575"/>
      <c r="Q200" s="575"/>
      <c r="R200" s="576">
        <v>599.1931</v>
      </c>
      <c r="S200" s="575"/>
      <c r="T200" s="576">
        <v>0</v>
      </c>
      <c r="U200" s="576">
        <v>3.7015</v>
      </c>
      <c r="V200" s="576">
        <v>0</v>
      </c>
      <c r="W200" s="576">
        <v>0</v>
      </c>
      <c r="X200" s="575">
        <v>0</v>
      </c>
      <c r="Y200" s="576">
        <v>0</v>
      </c>
      <c r="Z200" s="576">
        <v>0</v>
      </c>
      <c r="AA200" s="576">
        <v>0</v>
      </c>
      <c r="AB200" s="580">
        <v>1</v>
      </c>
      <c r="AC200" s="575">
        <f t="shared" si="8"/>
        <v>3.7015</v>
      </c>
      <c r="AD200" s="555">
        <f t="shared" si="9"/>
        <v>0</v>
      </c>
    </row>
    <row r="201" s="555" customFormat="1" ht="19" customHeight="1" spans="1:30">
      <c r="A201" s="574">
        <v>45296</v>
      </c>
      <c r="B201" s="575" t="s">
        <v>57</v>
      </c>
      <c r="C201" s="575" t="s">
        <v>32</v>
      </c>
      <c r="D201" s="576">
        <v>20</v>
      </c>
      <c r="E201" s="575" t="s">
        <v>35</v>
      </c>
      <c r="F201" s="576">
        <v>4.56</v>
      </c>
      <c r="G201" s="576">
        <v>0</v>
      </c>
      <c r="H201" s="576">
        <v>10.3364</v>
      </c>
      <c r="I201" s="576">
        <v>8.3284</v>
      </c>
      <c r="J201" s="576">
        <v>8.2412</v>
      </c>
      <c r="K201" s="576">
        <v>2.008</v>
      </c>
      <c r="L201" s="580">
        <v>0.1943</v>
      </c>
      <c r="M201" s="576">
        <v>38.2243</v>
      </c>
      <c r="N201" s="575"/>
      <c r="O201" s="575"/>
      <c r="P201" s="575"/>
      <c r="Q201" s="575"/>
      <c r="R201" s="576">
        <v>38.2243</v>
      </c>
      <c r="S201" s="575"/>
      <c r="T201" s="576">
        <v>0</v>
      </c>
      <c r="U201" s="576">
        <v>0</v>
      </c>
      <c r="V201" s="576">
        <v>0</v>
      </c>
      <c r="W201" s="576">
        <v>0</v>
      </c>
      <c r="X201" s="575">
        <v>0</v>
      </c>
      <c r="Y201" s="576">
        <v>0</v>
      </c>
      <c r="Z201" s="576">
        <v>0</v>
      </c>
      <c r="AA201" s="576">
        <v>0</v>
      </c>
      <c r="AB201" s="580">
        <v>1</v>
      </c>
      <c r="AC201" s="575">
        <f t="shared" si="8"/>
        <v>0</v>
      </c>
      <c r="AD201" s="555">
        <f t="shared" si="9"/>
        <v>0</v>
      </c>
    </row>
    <row r="202" s="555" customFormat="1" ht="19" customHeight="1" spans="1:30">
      <c r="A202" s="574">
        <v>45296</v>
      </c>
      <c r="B202" s="575" t="s">
        <v>58</v>
      </c>
      <c r="C202" s="575" t="s">
        <v>56</v>
      </c>
      <c r="D202" s="576">
        <v>15</v>
      </c>
      <c r="E202" s="575" t="s">
        <v>35</v>
      </c>
      <c r="F202" s="576">
        <v>0</v>
      </c>
      <c r="G202" s="576">
        <v>3.18</v>
      </c>
      <c r="H202" s="576">
        <v>4.0182</v>
      </c>
      <c r="I202" s="576">
        <v>4.0182</v>
      </c>
      <c r="J202" s="576">
        <v>3.99</v>
      </c>
      <c r="K202" s="576">
        <v>0</v>
      </c>
      <c r="L202" s="580">
        <v>0</v>
      </c>
      <c r="M202" s="576">
        <v>12.495</v>
      </c>
      <c r="N202" s="575"/>
      <c r="O202" s="575"/>
      <c r="P202" s="575"/>
      <c r="Q202" s="575"/>
      <c r="R202" s="576">
        <v>12.495</v>
      </c>
      <c r="S202" s="575"/>
      <c r="T202" s="576">
        <v>0</v>
      </c>
      <c r="U202" s="576">
        <v>0</v>
      </c>
      <c r="V202" s="576">
        <v>0</v>
      </c>
      <c r="W202" s="576">
        <v>0</v>
      </c>
      <c r="X202" s="575">
        <v>0</v>
      </c>
      <c r="Y202" s="576">
        <v>0</v>
      </c>
      <c r="Z202" s="576">
        <v>0</v>
      </c>
      <c r="AA202" s="576">
        <v>0</v>
      </c>
      <c r="AB202" s="580">
        <v>1</v>
      </c>
      <c r="AC202" s="575">
        <f t="shared" si="8"/>
        <v>0</v>
      </c>
      <c r="AD202" s="555">
        <f t="shared" si="9"/>
        <v>0</v>
      </c>
    </row>
    <row r="203" s="555" customFormat="1" ht="19" customHeight="1" spans="1:30">
      <c r="A203" s="574">
        <v>45296</v>
      </c>
      <c r="B203" s="575" t="s">
        <v>71</v>
      </c>
      <c r="C203" s="575" t="s">
        <v>56</v>
      </c>
      <c r="D203" s="576">
        <v>49.5</v>
      </c>
      <c r="E203" s="575" t="s">
        <v>35</v>
      </c>
      <c r="F203" s="576">
        <v>0</v>
      </c>
      <c r="G203" s="576">
        <v>2.18</v>
      </c>
      <c r="H203" s="576">
        <v>0.6095</v>
      </c>
      <c r="I203" s="576">
        <v>0.6095</v>
      </c>
      <c r="J203" s="576">
        <v>0.396</v>
      </c>
      <c r="K203" s="576">
        <v>0</v>
      </c>
      <c r="L203" s="580">
        <v>0</v>
      </c>
      <c r="M203" s="576">
        <v>133.7556</v>
      </c>
      <c r="N203" s="575"/>
      <c r="O203" s="575"/>
      <c r="P203" s="575"/>
      <c r="Q203" s="575"/>
      <c r="R203" s="576">
        <v>133.7556</v>
      </c>
      <c r="S203" s="575"/>
      <c r="T203" s="576">
        <v>0</v>
      </c>
      <c r="U203" s="576">
        <v>0</v>
      </c>
      <c r="V203" s="576">
        <v>0</v>
      </c>
      <c r="W203" s="576">
        <v>0</v>
      </c>
      <c r="X203" s="575">
        <v>0</v>
      </c>
      <c r="Y203" s="576">
        <v>0</v>
      </c>
      <c r="Z203" s="576">
        <v>0</v>
      </c>
      <c r="AA203" s="576">
        <v>0</v>
      </c>
      <c r="AB203" s="580">
        <v>1</v>
      </c>
      <c r="AC203" s="575">
        <f t="shared" si="8"/>
        <v>0</v>
      </c>
      <c r="AD203" s="555">
        <f t="shared" si="9"/>
        <v>0</v>
      </c>
    </row>
    <row r="204" s="555" customFormat="1" ht="19" customHeight="1" spans="1:30">
      <c r="A204" s="574">
        <v>45296</v>
      </c>
      <c r="B204" s="575" t="s">
        <v>60</v>
      </c>
      <c r="C204" s="575" t="s">
        <v>56</v>
      </c>
      <c r="D204" s="576">
        <v>200</v>
      </c>
      <c r="E204" s="575" t="s">
        <v>39</v>
      </c>
      <c r="F204" s="576">
        <v>0</v>
      </c>
      <c r="G204" s="576">
        <v>6.19</v>
      </c>
      <c r="H204" s="576">
        <v>148.7465</v>
      </c>
      <c r="I204" s="576">
        <v>148.7465</v>
      </c>
      <c r="J204" s="576">
        <v>146.08</v>
      </c>
      <c r="K204" s="576">
        <v>0</v>
      </c>
      <c r="L204" s="580">
        <v>0</v>
      </c>
      <c r="M204" s="576">
        <v>1188</v>
      </c>
      <c r="N204" s="575"/>
      <c r="O204" s="575"/>
      <c r="P204" s="575"/>
      <c r="Q204" s="575"/>
      <c r="R204" s="576">
        <v>1188</v>
      </c>
      <c r="S204" s="575"/>
      <c r="T204" s="576">
        <v>0</v>
      </c>
      <c r="U204" s="576">
        <v>0</v>
      </c>
      <c r="V204" s="576">
        <v>0</v>
      </c>
      <c r="W204" s="576">
        <v>0</v>
      </c>
      <c r="X204" s="575">
        <v>0</v>
      </c>
      <c r="Y204" s="576">
        <v>0</v>
      </c>
      <c r="Z204" s="576">
        <v>0</v>
      </c>
      <c r="AA204" s="576">
        <v>0</v>
      </c>
      <c r="AB204" s="580">
        <v>1</v>
      </c>
      <c r="AC204" s="575">
        <f t="shared" si="8"/>
        <v>0</v>
      </c>
      <c r="AD204" s="555">
        <f t="shared" si="9"/>
        <v>0</v>
      </c>
    </row>
    <row r="205" s="555" customFormat="1" ht="19" customHeight="1" spans="1:30">
      <c r="A205" s="574">
        <v>45296</v>
      </c>
      <c r="B205" s="575" t="s">
        <v>59</v>
      </c>
      <c r="C205" s="575" t="s">
        <v>56</v>
      </c>
      <c r="D205" s="576">
        <v>100</v>
      </c>
      <c r="E205" s="575" t="s">
        <v>35</v>
      </c>
      <c r="F205" s="576">
        <v>0</v>
      </c>
      <c r="G205" s="576">
        <v>5.14</v>
      </c>
      <c r="H205" s="576">
        <v>66.5842</v>
      </c>
      <c r="I205" s="576">
        <v>66.2514</v>
      </c>
      <c r="J205" s="576">
        <v>65.076</v>
      </c>
      <c r="K205" s="576">
        <v>0</v>
      </c>
      <c r="L205" s="580">
        <v>0</v>
      </c>
      <c r="M205" s="576">
        <v>500.016</v>
      </c>
      <c r="N205" s="575"/>
      <c r="O205" s="575"/>
      <c r="P205" s="575"/>
      <c r="Q205" s="575"/>
      <c r="R205" s="576">
        <v>500.016</v>
      </c>
      <c r="S205" s="575"/>
      <c r="T205" s="576">
        <v>0</v>
      </c>
      <c r="U205" s="576">
        <v>0.3328</v>
      </c>
      <c r="V205" s="576">
        <v>0</v>
      </c>
      <c r="W205" s="576">
        <v>0</v>
      </c>
      <c r="X205" s="575">
        <v>0</v>
      </c>
      <c r="Y205" s="576">
        <v>0</v>
      </c>
      <c r="Z205" s="576">
        <v>0</v>
      </c>
      <c r="AA205" s="576">
        <v>0</v>
      </c>
      <c r="AB205" s="580">
        <v>1</v>
      </c>
      <c r="AC205" s="575">
        <f t="shared" si="8"/>
        <v>0.3328</v>
      </c>
      <c r="AD205" s="555">
        <f t="shared" si="9"/>
        <v>0</v>
      </c>
    </row>
    <row r="206" s="555" customFormat="1" ht="19" customHeight="1" spans="1:30">
      <c r="A206" s="574">
        <v>45296</v>
      </c>
      <c r="B206" s="575" t="s">
        <v>63</v>
      </c>
      <c r="C206" s="575" t="s">
        <v>56</v>
      </c>
      <c r="D206" s="576">
        <v>50</v>
      </c>
      <c r="E206" s="575" t="s">
        <v>35</v>
      </c>
      <c r="F206" s="576">
        <v>0</v>
      </c>
      <c r="G206" s="576">
        <v>3.63</v>
      </c>
      <c r="H206" s="576">
        <v>15.9802</v>
      </c>
      <c r="I206" s="576">
        <v>15.514</v>
      </c>
      <c r="J206" s="576">
        <v>15.12</v>
      </c>
      <c r="K206" s="576">
        <v>0</v>
      </c>
      <c r="L206" s="580">
        <v>0</v>
      </c>
      <c r="M206" s="576">
        <v>140.7</v>
      </c>
      <c r="N206" s="575"/>
      <c r="O206" s="575"/>
      <c r="P206" s="575"/>
      <c r="Q206" s="575"/>
      <c r="R206" s="576">
        <v>140.7</v>
      </c>
      <c r="S206" s="575"/>
      <c r="T206" s="576">
        <v>0</v>
      </c>
      <c r="U206" s="576">
        <v>0</v>
      </c>
      <c r="V206" s="576">
        <v>0</v>
      </c>
      <c r="W206" s="576">
        <v>0</v>
      </c>
      <c r="X206" s="575">
        <v>0</v>
      </c>
      <c r="Y206" s="576">
        <v>0</v>
      </c>
      <c r="Z206" s="576">
        <v>0</v>
      </c>
      <c r="AA206" s="576">
        <v>0</v>
      </c>
      <c r="AB206" s="580">
        <v>1</v>
      </c>
      <c r="AC206" s="575">
        <f t="shared" si="8"/>
        <v>0</v>
      </c>
      <c r="AD206" s="555">
        <f t="shared" si="9"/>
        <v>0</v>
      </c>
    </row>
    <row r="207" s="555" customFormat="1" ht="19" customHeight="1" spans="1:30">
      <c r="A207" s="574">
        <v>45296</v>
      </c>
      <c r="B207" s="575" t="s">
        <v>72</v>
      </c>
      <c r="C207" s="575" t="s">
        <v>56</v>
      </c>
      <c r="D207" s="576">
        <v>20.4</v>
      </c>
      <c r="E207" s="575" t="s">
        <v>35</v>
      </c>
      <c r="F207" s="576">
        <v>0</v>
      </c>
      <c r="G207" s="576">
        <v>3.31</v>
      </c>
      <c r="H207" s="576">
        <v>6.738</v>
      </c>
      <c r="I207" s="576">
        <v>6.72</v>
      </c>
      <c r="J207" s="576">
        <v>6.6779</v>
      </c>
      <c r="K207" s="576">
        <v>0</v>
      </c>
      <c r="L207" s="580">
        <v>0</v>
      </c>
      <c r="M207" s="576">
        <v>74.8467</v>
      </c>
      <c r="N207" s="575"/>
      <c r="O207" s="575"/>
      <c r="P207" s="575"/>
      <c r="Q207" s="575"/>
      <c r="R207" s="576">
        <v>74.8467</v>
      </c>
      <c r="S207" s="575"/>
      <c r="T207" s="576">
        <v>0</v>
      </c>
      <c r="U207" s="576">
        <v>0</v>
      </c>
      <c r="V207" s="576">
        <v>0</v>
      </c>
      <c r="W207" s="576">
        <v>0</v>
      </c>
      <c r="X207" s="575">
        <v>0</v>
      </c>
      <c r="Y207" s="576">
        <v>0</v>
      </c>
      <c r="Z207" s="576">
        <v>0</v>
      </c>
      <c r="AA207" s="576">
        <v>0</v>
      </c>
      <c r="AB207" s="580">
        <v>1</v>
      </c>
      <c r="AC207" s="575">
        <f t="shared" si="8"/>
        <v>0</v>
      </c>
      <c r="AD207" s="555">
        <f t="shared" si="9"/>
        <v>0</v>
      </c>
    </row>
    <row r="208" s="555" customFormat="1" ht="19" customHeight="1" spans="1:30">
      <c r="A208" s="574">
        <v>45296</v>
      </c>
      <c r="B208" s="575" t="s">
        <v>65</v>
      </c>
      <c r="C208" s="575" t="s">
        <v>56</v>
      </c>
      <c r="D208" s="576">
        <v>50</v>
      </c>
      <c r="E208" s="575" t="s">
        <v>35</v>
      </c>
      <c r="F208" s="576">
        <v>0</v>
      </c>
      <c r="G208" s="576">
        <v>3.34</v>
      </c>
      <c r="H208" s="576">
        <v>14.1287</v>
      </c>
      <c r="I208" s="576">
        <v>13.9735</v>
      </c>
      <c r="J208" s="576">
        <v>13.53</v>
      </c>
      <c r="K208" s="576">
        <v>0</v>
      </c>
      <c r="L208" s="580">
        <v>0</v>
      </c>
      <c r="M208" s="576">
        <v>88.22</v>
      </c>
      <c r="N208" s="575"/>
      <c r="O208" s="575"/>
      <c r="P208" s="575"/>
      <c r="Q208" s="575"/>
      <c r="R208" s="576">
        <v>88.22</v>
      </c>
      <c r="S208" s="575"/>
      <c r="T208" s="576">
        <v>0</v>
      </c>
      <c r="U208" s="576">
        <v>0</v>
      </c>
      <c r="V208" s="576">
        <v>0</v>
      </c>
      <c r="W208" s="576">
        <v>0</v>
      </c>
      <c r="X208" s="575">
        <v>0</v>
      </c>
      <c r="Y208" s="576">
        <v>0</v>
      </c>
      <c r="Z208" s="576">
        <v>0</v>
      </c>
      <c r="AA208" s="576">
        <v>0</v>
      </c>
      <c r="AB208" s="580">
        <v>1</v>
      </c>
      <c r="AC208" s="575">
        <f t="shared" si="8"/>
        <v>0</v>
      </c>
      <c r="AD208" s="555">
        <f t="shared" si="9"/>
        <v>0</v>
      </c>
    </row>
    <row r="209" s="555" customFormat="1" ht="19" customHeight="1" spans="1:30">
      <c r="A209" s="574">
        <v>45296</v>
      </c>
      <c r="B209" s="575" t="s">
        <v>70</v>
      </c>
      <c r="C209" s="575" t="s">
        <v>56</v>
      </c>
      <c r="D209" s="576">
        <v>200</v>
      </c>
      <c r="E209" s="575" t="s">
        <v>35</v>
      </c>
      <c r="F209" s="576">
        <v>0</v>
      </c>
      <c r="G209" s="576">
        <v>12.29</v>
      </c>
      <c r="H209" s="576">
        <v>372.4643</v>
      </c>
      <c r="I209" s="576">
        <v>200.6464</v>
      </c>
      <c r="J209" s="576">
        <v>198.825</v>
      </c>
      <c r="K209" s="576">
        <v>0</v>
      </c>
      <c r="L209" s="580">
        <v>0</v>
      </c>
      <c r="M209" s="576">
        <v>561</v>
      </c>
      <c r="N209" s="575"/>
      <c r="O209" s="575"/>
      <c r="P209" s="575"/>
      <c r="Q209" s="575"/>
      <c r="R209" s="576">
        <v>561</v>
      </c>
      <c r="S209" s="575"/>
      <c r="T209" s="576">
        <v>171.8179</v>
      </c>
      <c r="U209" s="576">
        <v>0</v>
      </c>
      <c r="V209" s="576">
        <v>0</v>
      </c>
      <c r="W209" s="576">
        <v>0</v>
      </c>
      <c r="X209" s="575">
        <v>0</v>
      </c>
      <c r="Y209" s="576">
        <v>0</v>
      </c>
      <c r="Z209" s="576">
        <v>0</v>
      </c>
      <c r="AA209" s="576">
        <v>0</v>
      </c>
      <c r="AB209" s="580">
        <v>0.4762</v>
      </c>
      <c r="AC209" s="575">
        <f t="shared" si="8"/>
        <v>0</v>
      </c>
      <c r="AD209" s="555">
        <f t="shared" si="9"/>
        <v>171.8179</v>
      </c>
    </row>
    <row r="210" s="555" customFormat="1" ht="19" customHeight="1" spans="1:30">
      <c r="A210" s="574">
        <v>45296</v>
      </c>
      <c r="B210" s="575" t="s">
        <v>64</v>
      </c>
      <c r="C210" s="575" t="s">
        <v>56</v>
      </c>
      <c r="D210" s="576">
        <v>60</v>
      </c>
      <c r="E210" s="575" t="s">
        <v>35</v>
      </c>
      <c r="F210" s="576">
        <v>0</v>
      </c>
      <c r="G210" s="576">
        <v>6.73</v>
      </c>
      <c r="H210" s="576">
        <v>61.0948</v>
      </c>
      <c r="I210" s="576">
        <v>61.0948</v>
      </c>
      <c r="J210" s="576">
        <v>60.69</v>
      </c>
      <c r="K210" s="576">
        <v>0</v>
      </c>
      <c r="L210" s="580">
        <v>0</v>
      </c>
      <c r="M210" s="576">
        <v>419.58</v>
      </c>
      <c r="N210" s="575"/>
      <c r="O210" s="575"/>
      <c r="P210" s="575"/>
      <c r="Q210" s="575"/>
      <c r="R210" s="576">
        <v>419.58</v>
      </c>
      <c r="S210" s="575"/>
      <c r="T210" s="576">
        <v>0</v>
      </c>
      <c r="U210" s="576">
        <v>0</v>
      </c>
      <c r="V210" s="576">
        <v>0</v>
      </c>
      <c r="W210" s="576">
        <v>0</v>
      </c>
      <c r="X210" s="575">
        <v>0</v>
      </c>
      <c r="Y210" s="576">
        <v>0</v>
      </c>
      <c r="Z210" s="576">
        <v>0</v>
      </c>
      <c r="AA210" s="576">
        <v>0</v>
      </c>
      <c r="AB210" s="580">
        <v>1</v>
      </c>
      <c r="AC210" s="575">
        <f t="shared" si="8"/>
        <v>0</v>
      </c>
      <c r="AD210" s="555">
        <f t="shared" si="9"/>
        <v>0</v>
      </c>
    </row>
    <row r="211" s="555" customFormat="1" ht="19" customHeight="1" spans="1:30">
      <c r="A211" s="574">
        <v>45296</v>
      </c>
      <c r="B211" s="575" t="s">
        <v>61</v>
      </c>
      <c r="C211" s="575" t="s">
        <v>56</v>
      </c>
      <c r="D211" s="576">
        <v>275</v>
      </c>
      <c r="E211" s="575" t="s">
        <v>39</v>
      </c>
      <c r="F211" s="576">
        <v>0</v>
      </c>
      <c r="G211" s="576">
        <v>8.2</v>
      </c>
      <c r="H211" s="576">
        <v>397.0568</v>
      </c>
      <c r="I211" s="576">
        <v>387.2862</v>
      </c>
      <c r="J211" s="576">
        <v>377.52</v>
      </c>
      <c r="K211" s="576">
        <v>0</v>
      </c>
      <c r="L211" s="580">
        <v>0</v>
      </c>
      <c r="M211" s="576">
        <v>2398</v>
      </c>
      <c r="N211" s="575"/>
      <c r="O211" s="575"/>
      <c r="P211" s="575"/>
      <c r="Q211" s="575"/>
      <c r="R211" s="576">
        <v>2398</v>
      </c>
      <c r="S211" s="575"/>
      <c r="T211" s="576">
        <v>0.4441</v>
      </c>
      <c r="U211" s="576">
        <v>0.1</v>
      </c>
      <c r="V211" s="576">
        <v>0</v>
      </c>
      <c r="W211" s="576">
        <v>0</v>
      </c>
      <c r="X211" s="575">
        <v>0</v>
      </c>
      <c r="Y211" s="576">
        <v>9.2265</v>
      </c>
      <c r="Z211" s="576">
        <v>0</v>
      </c>
      <c r="AA211" s="576">
        <v>0</v>
      </c>
      <c r="AB211" s="580">
        <v>0.9989</v>
      </c>
      <c r="AC211" s="575">
        <f t="shared" si="8"/>
        <v>0.1</v>
      </c>
      <c r="AD211" s="555">
        <f t="shared" si="9"/>
        <v>0.4441</v>
      </c>
    </row>
    <row r="212" s="555" customFormat="1" ht="19" customHeight="1" spans="1:30">
      <c r="A212" s="574">
        <v>45296</v>
      </c>
      <c r="B212" s="575" t="s">
        <v>62</v>
      </c>
      <c r="C212" s="575" t="s">
        <v>56</v>
      </c>
      <c r="D212" s="576">
        <v>200</v>
      </c>
      <c r="E212" s="575" t="s">
        <v>39</v>
      </c>
      <c r="F212" s="576">
        <v>0</v>
      </c>
      <c r="G212" s="576">
        <v>7.58</v>
      </c>
      <c r="H212" s="576">
        <v>218.7083</v>
      </c>
      <c r="I212" s="576">
        <v>161.6985</v>
      </c>
      <c r="J212" s="576">
        <v>151.8</v>
      </c>
      <c r="K212" s="576">
        <v>0</v>
      </c>
      <c r="L212" s="580">
        <v>0</v>
      </c>
      <c r="M212" s="576">
        <v>1490.28</v>
      </c>
      <c r="N212" s="575"/>
      <c r="O212" s="575"/>
      <c r="P212" s="575"/>
      <c r="Q212" s="575"/>
      <c r="R212" s="576">
        <v>1490.28</v>
      </c>
      <c r="S212" s="575"/>
      <c r="T212" s="576">
        <v>0.5441</v>
      </c>
      <c r="U212" s="576">
        <v>0</v>
      </c>
      <c r="V212" s="576">
        <v>0</v>
      </c>
      <c r="W212" s="576">
        <v>0</v>
      </c>
      <c r="X212" s="575">
        <v>0</v>
      </c>
      <c r="Y212" s="576">
        <v>56.4657</v>
      </c>
      <c r="Z212" s="576">
        <v>0</v>
      </c>
      <c r="AA212" s="576">
        <v>0</v>
      </c>
      <c r="AB212" s="580">
        <v>1</v>
      </c>
      <c r="AC212" s="575">
        <f t="shared" si="8"/>
        <v>0</v>
      </c>
      <c r="AD212" s="555">
        <f t="shared" si="9"/>
        <v>0.5441</v>
      </c>
    </row>
    <row r="213" s="555" customFormat="1" ht="19" customHeight="1" spans="1:30">
      <c r="A213" s="574">
        <v>45296</v>
      </c>
      <c r="B213" s="575" t="s">
        <v>67</v>
      </c>
      <c r="C213" s="575" t="s">
        <v>56</v>
      </c>
      <c r="D213" s="576">
        <v>100</v>
      </c>
      <c r="E213" s="575" t="s">
        <v>35</v>
      </c>
      <c r="F213" s="576">
        <v>0</v>
      </c>
      <c r="G213" s="576">
        <v>3.16</v>
      </c>
      <c r="H213" s="576">
        <v>20.0634</v>
      </c>
      <c r="I213" s="576">
        <v>20.0634</v>
      </c>
      <c r="J213" s="576">
        <v>19.8</v>
      </c>
      <c r="K213" s="576">
        <v>0</v>
      </c>
      <c r="L213" s="580">
        <v>0</v>
      </c>
      <c r="M213" s="576">
        <v>81.84</v>
      </c>
      <c r="N213" s="575"/>
      <c r="O213" s="575"/>
      <c r="P213" s="575"/>
      <c r="Q213" s="575"/>
      <c r="R213" s="576">
        <v>81.84</v>
      </c>
      <c r="S213" s="575"/>
      <c r="T213" s="576">
        <v>0</v>
      </c>
      <c r="U213" s="576">
        <v>0</v>
      </c>
      <c r="V213" s="576">
        <v>0</v>
      </c>
      <c r="W213" s="576">
        <v>0</v>
      </c>
      <c r="X213" s="575">
        <v>0</v>
      </c>
      <c r="Y213" s="576">
        <v>0</v>
      </c>
      <c r="Z213" s="576">
        <v>0</v>
      </c>
      <c r="AA213" s="576">
        <v>0</v>
      </c>
      <c r="AB213" s="580">
        <v>1</v>
      </c>
      <c r="AC213" s="575">
        <f t="shared" si="8"/>
        <v>0</v>
      </c>
      <c r="AD213" s="555">
        <f t="shared" si="9"/>
        <v>0</v>
      </c>
    </row>
    <row r="214" s="555" customFormat="1" ht="19" customHeight="1" spans="1:30">
      <c r="A214" s="574">
        <v>45296</v>
      </c>
      <c r="B214" s="575" t="s">
        <v>73</v>
      </c>
      <c r="C214" s="575" t="s">
        <v>56</v>
      </c>
      <c r="D214" s="576">
        <v>150</v>
      </c>
      <c r="E214" s="575" t="s">
        <v>35</v>
      </c>
      <c r="F214" s="576">
        <v>0</v>
      </c>
      <c r="G214" s="576">
        <v>14.93</v>
      </c>
      <c r="H214" s="576">
        <v>347.5158</v>
      </c>
      <c r="I214" s="576">
        <v>321.8628</v>
      </c>
      <c r="J214" s="576">
        <v>315.04</v>
      </c>
      <c r="K214" s="576">
        <v>25.653</v>
      </c>
      <c r="L214" s="580">
        <v>0.0738</v>
      </c>
      <c r="M214" s="576">
        <v>1117.6</v>
      </c>
      <c r="N214" s="575"/>
      <c r="O214" s="575"/>
      <c r="P214" s="575"/>
      <c r="Q214" s="575"/>
      <c r="R214" s="576">
        <v>1117.6</v>
      </c>
      <c r="S214" s="575"/>
      <c r="T214" s="576">
        <v>0</v>
      </c>
      <c r="U214" s="576">
        <v>0</v>
      </c>
      <c r="V214" s="576">
        <v>0</v>
      </c>
      <c r="W214" s="576">
        <v>0</v>
      </c>
      <c r="X214" s="575">
        <v>0</v>
      </c>
      <c r="Y214" s="576">
        <v>0</v>
      </c>
      <c r="Z214" s="576">
        <v>0</v>
      </c>
      <c r="AA214" s="576">
        <v>0</v>
      </c>
      <c r="AB214" s="580">
        <v>1</v>
      </c>
      <c r="AC214" s="575">
        <f t="shared" si="8"/>
        <v>0</v>
      </c>
      <c r="AD214" s="555">
        <f t="shared" si="9"/>
        <v>0</v>
      </c>
    </row>
    <row r="215" s="555" customFormat="1" ht="19" customHeight="1" spans="1:30">
      <c r="A215" s="574">
        <v>45296</v>
      </c>
      <c r="B215" s="575" t="s">
        <v>66</v>
      </c>
      <c r="C215" s="575" t="s">
        <v>56</v>
      </c>
      <c r="D215" s="576">
        <v>80</v>
      </c>
      <c r="E215" s="575" t="s">
        <v>39</v>
      </c>
      <c r="F215" s="576">
        <v>0</v>
      </c>
      <c r="G215" s="576">
        <v>2.88</v>
      </c>
      <c r="H215" s="576">
        <v>5.294</v>
      </c>
      <c r="I215" s="576">
        <v>5.2707</v>
      </c>
      <c r="J215" s="576">
        <v>4.9807</v>
      </c>
      <c r="K215" s="576">
        <v>0</v>
      </c>
      <c r="L215" s="580">
        <v>0</v>
      </c>
      <c r="M215" s="576">
        <v>102.0446</v>
      </c>
      <c r="N215" s="575"/>
      <c r="O215" s="575"/>
      <c r="P215" s="575"/>
      <c r="Q215" s="575"/>
      <c r="R215" s="576">
        <v>102.0446</v>
      </c>
      <c r="S215" s="575"/>
      <c r="T215" s="576">
        <v>0</v>
      </c>
      <c r="U215" s="576">
        <v>0</v>
      </c>
      <c r="V215" s="576">
        <v>0</v>
      </c>
      <c r="W215" s="576">
        <v>0</v>
      </c>
      <c r="X215" s="575">
        <v>0</v>
      </c>
      <c r="Y215" s="576">
        <v>0</v>
      </c>
      <c r="Z215" s="576">
        <v>0</v>
      </c>
      <c r="AA215" s="576">
        <v>0</v>
      </c>
      <c r="AB215" s="580">
        <v>1</v>
      </c>
      <c r="AC215" s="575">
        <f t="shared" si="8"/>
        <v>0</v>
      </c>
      <c r="AD215" s="555">
        <f t="shared" si="9"/>
        <v>0</v>
      </c>
    </row>
    <row r="216" s="555" customFormat="1" ht="19" customHeight="1" spans="1:30">
      <c r="A216" s="574">
        <v>45296</v>
      </c>
      <c r="B216" s="575" t="s">
        <v>68</v>
      </c>
      <c r="C216" s="575" t="s">
        <v>56</v>
      </c>
      <c r="D216" s="576">
        <v>200</v>
      </c>
      <c r="E216" s="575" t="s">
        <v>35</v>
      </c>
      <c r="F216" s="576">
        <v>0</v>
      </c>
      <c r="G216" s="576">
        <v>9.77</v>
      </c>
      <c r="H216" s="576">
        <v>397.8434</v>
      </c>
      <c r="I216" s="576">
        <v>367.8424</v>
      </c>
      <c r="J216" s="576">
        <v>360.8</v>
      </c>
      <c r="K216" s="576">
        <v>14.7755</v>
      </c>
      <c r="L216" s="580">
        <v>0.0386</v>
      </c>
      <c r="M216" s="576">
        <v>1050.72</v>
      </c>
      <c r="N216" s="575"/>
      <c r="O216" s="575"/>
      <c r="P216" s="575"/>
      <c r="Q216" s="575"/>
      <c r="R216" s="576">
        <v>1050.72</v>
      </c>
      <c r="S216" s="575"/>
      <c r="T216" s="576">
        <v>0</v>
      </c>
      <c r="U216" s="576">
        <v>0</v>
      </c>
      <c r="V216" s="576">
        <v>0</v>
      </c>
      <c r="W216" s="576">
        <v>0</v>
      </c>
      <c r="X216" s="575">
        <v>0</v>
      </c>
      <c r="Y216" s="576">
        <v>15.2255</v>
      </c>
      <c r="Z216" s="576">
        <v>0</v>
      </c>
      <c r="AA216" s="576">
        <v>0</v>
      </c>
      <c r="AB216" s="580">
        <v>1</v>
      </c>
      <c r="AC216" s="575">
        <f t="shared" si="8"/>
        <v>0</v>
      </c>
      <c r="AD216" s="555">
        <f t="shared" si="9"/>
        <v>0</v>
      </c>
    </row>
    <row r="217" s="555" customFormat="1" ht="19" customHeight="1" spans="1:30">
      <c r="A217" s="574">
        <v>45296</v>
      </c>
      <c r="B217" s="575" t="s">
        <v>75</v>
      </c>
      <c r="C217" s="575" t="s">
        <v>56</v>
      </c>
      <c r="D217" s="576">
        <v>200</v>
      </c>
      <c r="E217" s="575" t="s">
        <v>39</v>
      </c>
      <c r="F217" s="576">
        <v>0</v>
      </c>
      <c r="G217" s="576">
        <v>4.26</v>
      </c>
      <c r="H217" s="576">
        <v>61.5747</v>
      </c>
      <c r="I217" s="576">
        <v>61.4712</v>
      </c>
      <c r="J217" s="576">
        <v>61.38</v>
      </c>
      <c r="K217" s="576">
        <v>0</v>
      </c>
      <c r="L217" s="580">
        <v>0</v>
      </c>
      <c r="M217" s="576">
        <v>212.52</v>
      </c>
      <c r="N217" s="575"/>
      <c r="O217" s="575"/>
      <c r="P217" s="575"/>
      <c r="Q217" s="575"/>
      <c r="R217" s="576">
        <v>212.52</v>
      </c>
      <c r="S217" s="575"/>
      <c r="T217" s="576">
        <v>0</v>
      </c>
      <c r="U217" s="576">
        <v>0.1035</v>
      </c>
      <c r="V217" s="576">
        <v>0</v>
      </c>
      <c r="W217" s="576">
        <v>0</v>
      </c>
      <c r="X217" s="575">
        <v>0</v>
      </c>
      <c r="Y217" s="576">
        <v>0</v>
      </c>
      <c r="Z217" s="576">
        <v>0</v>
      </c>
      <c r="AA217" s="576">
        <v>0</v>
      </c>
      <c r="AB217" s="580">
        <v>1</v>
      </c>
      <c r="AC217" s="575">
        <f t="shared" si="8"/>
        <v>0.1035</v>
      </c>
      <c r="AD217" s="555">
        <f t="shared" si="9"/>
        <v>0</v>
      </c>
    </row>
    <row r="218" s="555" customFormat="1" ht="19" customHeight="1" spans="1:30">
      <c r="A218" s="574">
        <v>45296</v>
      </c>
      <c r="B218" s="575" t="s">
        <v>76</v>
      </c>
      <c r="C218" s="575" t="s">
        <v>56</v>
      </c>
      <c r="D218" s="576">
        <v>100</v>
      </c>
      <c r="E218" s="575" t="s">
        <v>35</v>
      </c>
      <c r="F218" s="576">
        <v>0</v>
      </c>
      <c r="G218" s="576">
        <v>3.5</v>
      </c>
      <c r="H218" s="576">
        <v>23.6987</v>
      </c>
      <c r="I218" s="576">
        <v>23.6987</v>
      </c>
      <c r="J218" s="576">
        <v>20.1168</v>
      </c>
      <c r="K218" s="576">
        <v>0</v>
      </c>
      <c r="L218" s="580">
        <v>0</v>
      </c>
      <c r="M218" s="576">
        <v>224.4264</v>
      </c>
      <c r="N218" s="575"/>
      <c r="O218" s="575"/>
      <c r="P218" s="575"/>
      <c r="Q218" s="575"/>
      <c r="R218" s="576">
        <v>224.4264</v>
      </c>
      <c r="S218" s="575"/>
      <c r="T218" s="576">
        <v>0</v>
      </c>
      <c r="U218" s="576">
        <v>0</v>
      </c>
      <c r="V218" s="576">
        <v>0</v>
      </c>
      <c r="W218" s="576">
        <v>0</v>
      </c>
      <c r="X218" s="575">
        <v>0</v>
      </c>
      <c r="Y218" s="576">
        <v>0</v>
      </c>
      <c r="Z218" s="576">
        <v>0</v>
      </c>
      <c r="AA218" s="576">
        <v>0</v>
      </c>
      <c r="AB218" s="580">
        <v>0.9938</v>
      </c>
      <c r="AC218" s="575">
        <f t="shared" si="8"/>
        <v>0</v>
      </c>
      <c r="AD218" s="555">
        <f t="shared" si="9"/>
        <v>0</v>
      </c>
    </row>
    <row r="219" s="555" customFormat="1" ht="19" customHeight="1" spans="1:30">
      <c r="A219" s="574">
        <v>45296</v>
      </c>
      <c r="B219" s="575" t="s">
        <v>74</v>
      </c>
      <c r="C219" s="575" t="s">
        <v>56</v>
      </c>
      <c r="D219" s="576">
        <v>50</v>
      </c>
      <c r="E219" s="575" t="s">
        <v>35</v>
      </c>
      <c r="F219" s="576">
        <v>0</v>
      </c>
      <c r="G219" s="576">
        <v>2.89</v>
      </c>
      <c r="H219" s="576">
        <v>3.234</v>
      </c>
      <c r="I219" s="576">
        <v>2.8994</v>
      </c>
      <c r="J219" s="576">
        <v>2.8776</v>
      </c>
      <c r="K219" s="576">
        <v>0</v>
      </c>
      <c r="L219" s="580">
        <v>0</v>
      </c>
      <c r="M219" s="576">
        <v>18.876</v>
      </c>
      <c r="N219" s="575"/>
      <c r="O219" s="575"/>
      <c r="P219" s="575"/>
      <c r="Q219" s="575"/>
      <c r="R219" s="576">
        <v>18.876</v>
      </c>
      <c r="S219" s="575"/>
      <c r="T219" s="576">
        <v>0.3346</v>
      </c>
      <c r="U219" s="576">
        <v>0</v>
      </c>
      <c r="V219" s="576">
        <v>0</v>
      </c>
      <c r="W219" s="576">
        <v>0</v>
      </c>
      <c r="X219" s="575">
        <v>0</v>
      </c>
      <c r="Y219" s="576">
        <v>0</v>
      </c>
      <c r="Z219" s="576">
        <v>0</v>
      </c>
      <c r="AA219" s="576">
        <v>0</v>
      </c>
      <c r="AB219" s="580">
        <v>1</v>
      </c>
      <c r="AC219" s="575">
        <f t="shared" si="8"/>
        <v>0</v>
      </c>
      <c r="AD219" s="555">
        <f t="shared" si="9"/>
        <v>0.3346</v>
      </c>
    </row>
    <row r="220" s="555" customFormat="1" ht="19" customHeight="1" spans="1:30">
      <c r="A220" s="574">
        <v>45296</v>
      </c>
      <c r="B220" s="575" t="s">
        <v>77</v>
      </c>
      <c r="C220" s="575" t="s">
        <v>78</v>
      </c>
      <c r="D220" s="576">
        <v>100</v>
      </c>
      <c r="E220" s="575" t="s">
        <v>83</v>
      </c>
      <c r="F220" s="576">
        <v>5.98</v>
      </c>
      <c r="G220" s="576">
        <v>1.6</v>
      </c>
      <c r="H220" s="576">
        <v>59.75</v>
      </c>
      <c r="I220" s="576">
        <v>12.1423</v>
      </c>
      <c r="J220" s="576">
        <v>9.037</v>
      </c>
      <c r="K220" s="576">
        <v>0</v>
      </c>
      <c r="L220" s="580">
        <v>0.7968</v>
      </c>
      <c r="M220" s="576">
        <v>42.707</v>
      </c>
      <c r="N220" s="575">
        <v>1007</v>
      </c>
      <c r="O220" s="575">
        <v>0.0424</v>
      </c>
      <c r="P220" s="575">
        <v>-0.119</v>
      </c>
      <c r="Q220" s="575">
        <v>19919</v>
      </c>
      <c r="R220" s="576">
        <v>42.707</v>
      </c>
      <c r="S220" s="575">
        <v>0.0021</v>
      </c>
      <c r="T220" s="576">
        <v>0</v>
      </c>
      <c r="U220" s="576">
        <v>0</v>
      </c>
      <c r="V220" s="576">
        <v>0</v>
      </c>
      <c r="W220" s="576">
        <v>0</v>
      </c>
      <c r="X220" s="575">
        <v>0</v>
      </c>
      <c r="Y220" s="576">
        <v>0</v>
      </c>
      <c r="Z220" s="576">
        <v>0</v>
      </c>
      <c r="AA220" s="576">
        <v>0</v>
      </c>
      <c r="AB220" s="580">
        <v>1</v>
      </c>
      <c r="AC220" s="575">
        <f t="shared" si="8"/>
        <v>0</v>
      </c>
      <c r="AD220" s="555">
        <f t="shared" si="9"/>
        <v>0</v>
      </c>
    </row>
    <row r="221" s="555" customFormat="1" ht="19" customHeight="1" spans="1:30">
      <c r="A221" s="574">
        <v>45296</v>
      </c>
      <c r="B221" s="575" t="s">
        <v>81</v>
      </c>
      <c r="C221" s="575" t="s">
        <v>82</v>
      </c>
      <c r="D221" s="576">
        <v>100</v>
      </c>
      <c r="E221" s="575" t="s">
        <v>83</v>
      </c>
      <c r="F221" s="576" t="s">
        <v>80</v>
      </c>
      <c r="G221" s="576">
        <v>3.5</v>
      </c>
      <c r="H221" s="576">
        <v>0</v>
      </c>
      <c r="I221" s="576">
        <v>0</v>
      </c>
      <c r="J221" s="576">
        <v>0</v>
      </c>
      <c r="K221" s="576">
        <v>0</v>
      </c>
      <c r="L221" s="580">
        <v>0</v>
      </c>
      <c r="M221" s="576">
        <v>7.7528</v>
      </c>
      <c r="N221" s="575">
        <v>127</v>
      </c>
      <c r="O221" s="575">
        <v>0.061</v>
      </c>
      <c r="P221" s="575">
        <v>-0.0333</v>
      </c>
      <c r="Q221" s="575">
        <v>13183</v>
      </c>
      <c r="R221" s="576">
        <v>7.7528</v>
      </c>
      <c r="S221" s="575">
        <v>0.0006</v>
      </c>
      <c r="T221" s="576">
        <v>0</v>
      </c>
      <c r="U221" s="576">
        <v>0</v>
      </c>
      <c r="V221" s="576">
        <v>0</v>
      </c>
      <c r="W221" s="576">
        <v>0</v>
      </c>
      <c r="X221" s="575">
        <v>0</v>
      </c>
      <c r="Y221" s="576">
        <v>0</v>
      </c>
      <c r="Z221" s="576">
        <v>0</v>
      </c>
      <c r="AA221" s="576">
        <v>0</v>
      </c>
      <c r="AB221" s="580">
        <v>1</v>
      </c>
      <c r="AC221" s="575">
        <f t="shared" si="8"/>
        <v>0</v>
      </c>
      <c r="AD221" s="555">
        <f t="shared" si="9"/>
        <v>0</v>
      </c>
    </row>
    <row r="222" s="555" customFormat="1" ht="19" customHeight="1" spans="1:30">
      <c r="A222" s="574">
        <v>45296</v>
      </c>
      <c r="B222" s="575" t="s">
        <v>84</v>
      </c>
      <c r="C222" s="575" t="s">
        <v>82</v>
      </c>
      <c r="D222" s="576">
        <v>33</v>
      </c>
      <c r="E222" s="575" t="s">
        <v>83</v>
      </c>
      <c r="F222" s="576" t="s">
        <v>80</v>
      </c>
      <c r="G222" s="576">
        <v>3.99</v>
      </c>
      <c r="H222" s="576">
        <v>0.9328</v>
      </c>
      <c r="I222" s="576">
        <v>0.8313</v>
      </c>
      <c r="J222" s="576">
        <v>0.6026</v>
      </c>
      <c r="K222" s="576">
        <v>0</v>
      </c>
      <c r="L222" s="580">
        <v>0</v>
      </c>
      <c r="M222" s="576">
        <v>5.0423</v>
      </c>
      <c r="N222" s="575" t="s">
        <v>80</v>
      </c>
      <c r="O222" s="575" t="s">
        <v>80</v>
      </c>
      <c r="P222" s="575" t="s">
        <v>80</v>
      </c>
      <c r="Q222" s="575" t="s">
        <v>80</v>
      </c>
      <c r="R222" s="576">
        <v>5.0423</v>
      </c>
      <c r="S222" s="575" t="s">
        <v>80</v>
      </c>
      <c r="T222" s="576">
        <v>0</v>
      </c>
      <c r="U222" s="576">
        <v>0</v>
      </c>
      <c r="V222" s="576">
        <v>0</v>
      </c>
      <c r="W222" s="576">
        <v>0</v>
      </c>
      <c r="X222" s="575">
        <v>0</v>
      </c>
      <c r="Y222" s="576">
        <v>0</v>
      </c>
      <c r="Z222" s="576">
        <v>0</v>
      </c>
      <c r="AA222" s="576">
        <v>0.1015</v>
      </c>
      <c r="AB222" s="580">
        <v>1</v>
      </c>
      <c r="AC222" s="575">
        <f t="shared" si="8"/>
        <v>0</v>
      </c>
      <c r="AD222" s="555">
        <f t="shared" si="9"/>
        <v>0</v>
      </c>
    </row>
    <row r="223" s="555" customFormat="1" ht="19" customHeight="1" spans="1:30">
      <c r="A223" s="574">
        <v>45296</v>
      </c>
      <c r="B223" s="575" t="s">
        <v>85</v>
      </c>
      <c r="C223" s="575" t="s">
        <v>86</v>
      </c>
      <c r="D223" s="576">
        <v>100</v>
      </c>
      <c r="E223" s="575" t="s">
        <v>99</v>
      </c>
      <c r="F223" s="576">
        <v>4.26</v>
      </c>
      <c r="G223" s="576">
        <v>2.12</v>
      </c>
      <c r="H223" s="576">
        <v>19.0638</v>
      </c>
      <c r="I223" s="576">
        <v>22.9845</v>
      </c>
      <c r="J223" s="576">
        <v>21.12</v>
      </c>
      <c r="K223" s="576">
        <v>0</v>
      </c>
      <c r="L223" s="580">
        <v>0</v>
      </c>
      <c r="M223" s="576">
        <v>105.6</v>
      </c>
      <c r="N223" s="575">
        <v>174</v>
      </c>
      <c r="O223" s="575">
        <v>0.6313</v>
      </c>
      <c r="P223" s="575" t="s">
        <v>80</v>
      </c>
      <c r="Q223" s="575">
        <v>5420</v>
      </c>
      <c r="R223" s="576">
        <v>105.6</v>
      </c>
      <c r="S223" s="575">
        <v>0.0195</v>
      </c>
      <c r="T223" s="576">
        <v>0</v>
      </c>
      <c r="U223" s="576">
        <v>0</v>
      </c>
      <c r="V223" s="576">
        <v>0</v>
      </c>
      <c r="W223" s="576">
        <v>0</v>
      </c>
      <c r="X223" s="575">
        <v>0</v>
      </c>
      <c r="Y223" s="576">
        <v>0</v>
      </c>
      <c r="Z223" s="576">
        <v>0</v>
      </c>
      <c r="AA223" s="576">
        <v>0</v>
      </c>
      <c r="AB223" s="580">
        <v>1</v>
      </c>
      <c r="AC223" s="575">
        <f t="shared" si="8"/>
        <v>0</v>
      </c>
      <c r="AD223" s="555">
        <f t="shared" si="9"/>
        <v>0</v>
      </c>
    </row>
    <row r="224" s="555" customFormat="1" ht="19" customHeight="1" spans="1:30">
      <c r="A224" s="574">
        <v>45296</v>
      </c>
      <c r="B224" s="575" t="s">
        <v>87</v>
      </c>
      <c r="C224" s="575" t="s">
        <v>78</v>
      </c>
      <c r="D224" s="576">
        <v>100</v>
      </c>
      <c r="E224" s="575" t="s">
        <v>83</v>
      </c>
      <c r="F224" s="576">
        <v>4.72</v>
      </c>
      <c r="G224" s="576">
        <v>2.531</v>
      </c>
      <c r="H224" s="576">
        <v>0</v>
      </c>
      <c r="I224" s="576">
        <v>4.93</v>
      </c>
      <c r="J224" s="576">
        <v>4.9203</v>
      </c>
      <c r="K224" s="576">
        <v>0</v>
      </c>
      <c r="L224" s="580">
        <v>0</v>
      </c>
      <c r="M224" s="576">
        <v>22.7073</v>
      </c>
      <c r="N224" s="575">
        <v>21</v>
      </c>
      <c r="O224" s="575">
        <v>1.083</v>
      </c>
      <c r="P224" s="575">
        <v>0.92</v>
      </c>
      <c r="Q224" s="575">
        <v>6350</v>
      </c>
      <c r="R224" s="576">
        <v>22.7073</v>
      </c>
      <c r="S224" s="575">
        <v>0.0036</v>
      </c>
      <c r="T224" s="576">
        <v>0</v>
      </c>
      <c r="U224" s="576">
        <v>0</v>
      </c>
      <c r="V224" s="576">
        <v>0</v>
      </c>
      <c r="W224" s="576">
        <v>0</v>
      </c>
      <c r="X224" s="575">
        <v>0</v>
      </c>
      <c r="Y224" s="576">
        <v>0</v>
      </c>
      <c r="Z224" s="576">
        <v>0</v>
      </c>
      <c r="AA224" s="576">
        <v>0</v>
      </c>
      <c r="AB224" s="580">
        <v>1</v>
      </c>
      <c r="AC224" s="575">
        <f t="shared" si="8"/>
        <v>0</v>
      </c>
      <c r="AD224" s="555">
        <f t="shared" si="9"/>
        <v>0</v>
      </c>
    </row>
    <row r="225" s="555" customFormat="1" ht="19" customHeight="1" spans="1:30">
      <c r="A225" s="574">
        <v>45296</v>
      </c>
      <c r="B225" s="575" t="s">
        <v>88</v>
      </c>
      <c r="C225" s="575" t="s">
        <v>86</v>
      </c>
      <c r="D225" s="576">
        <v>50</v>
      </c>
      <c r="E225" s="575" t="s">
        <v>100</v>
      </c>
      <c r="F225" s="576">
        <v>5.11</v>
      </c>
      <c r="G225" s="576">
        <v>1.23</v>
      </c>
      <c r="H225" s="576">
        <v>19.2012</v>
      </c>
      <c r="I225" s="576">
        <v>18.8821</v>
      </c>
      <c r="J225" s="576">
        <v>18.8393</v>
      </c>
      <c r="K225" s="576">
        <v>0</v>
      </c>
      <c r="L225" s="580">
        <v>0</v>
      </c>
      <c r="M225" s="576">
        <v>61.3518</v>
      </c>
      <c r="N225" s="575">
        <v>653</v>
      </c>
      <c r="O225" s="575">
        <v>0.094</v>
      </c>
      <c r="P225" s="575"/>
      <c r="Q225" s="575">
        <v>6458</v>
      </c>
      <c r="R225" s="576">
        <v>61.3518</v>
      </c>
      <c r="S225" s="575">
        <v>0.0095</v>
      </c>
      <c r="T225" s="576">
        <v>0</v>
      </c>
      <c r="U225" s="576">
        <v>0</v>
      </c>
      <c r="V225" s="576">
        <v>0</v>
      </c>
      <c r="W225" s="576">
        <v>0</v>
      </c>
      <c r="X225" s="575">
        <v>0</v>
      </c>
      <c r="Y225" s="576">
        <v>0</v>
      </c>
      <c r="Z225" s="576">
        <v>0</v>
      </c>
      <c r="AA225" s="576">
        <v>0</v>
      </c>
      <c r="AB225" s="580">
        <v>1</v>
      </c>
      <c r="AC225" s="575">
        <f t="shared" si="8"/>
        <v>0</v>
      </c>
      <c r="AD225" s="555">
        <f t="shared" si="9"/>
        <v>0</v>
      </c>
    </row>
    <row r="226" s="555" customFormat="1" ht="34" customHeight="1" spans="1:29">
      <c r="A226" s="570" t="s">
        <v>101</v>
      </c>
      <c r="B226" s="571"/>
      <c r="C226" s="571"/>
      <c r="D226" s="571"/>
      <c r="E226" s="571"/>
      <c r="F226" s="571"/>
      <c r="G226" s="571"/>
      <c r="H226" s="571"/>
      <c r="I226" s="571"/>
      <c r="J226" s="571"/>
      <c r="K226" s="571"/>
      <c r="L226" s="571"/>
      <c r="M226" s="571"/>
      <c r="N226" s="571"/>
      <c r="O226" s="571"/>
      <c r="P226" s="571"/>
      <c r="Q226" s="571"/>
      <c r="R226" s="571"/>
      <c r="S226" s="571"/>
      <c r="T226" s="571"/>
      <c r="U226" s="571"/>
      <c r="V226" s="571"/>
      <c r="W226" s="571"/>
      <c r="X226" s="571"/>
      <c r="Y226" s="571"/>
      <c r="Z226" s="571"/>
      <c r="AA226" s="571"/>
      <c r="AB226" s="571"/>
      <c r="AC226" s="571"/>
    </row>
    <row r="227" s="555" customFormat="1" ht="19" customHeight="1" spans="1:30">
      <c r="A227" s="572" t="s">
        <v>1</v>
      </c>
      <c r="B227" s="573" t="s">
        <v>2</v>
      </c>
      <c r="C227" s="573" t="s">
        <v>3</v>
      </c>
      <c r="D227" s="573" t="s">
        <v>4</v>
      </c>
      <c r="E227" s="573" t="s">
        <v>5</v>
      </c>
      <c r="F227" s="573" t="s">
        <v>6</v>
      </c>
      <c r="G227" s="573" t="s">
        <v>7</v>
      </c>
      <c r="H227" s="573" t="s">
        <v>8</v>
      </c>
      <c r="I227" s="573" t="s">
        <v>9</v>
      </c>
      <c r="J227" s="573" t="s">
        <v>10</v>
      </c>
      <c r="K227" s="573" t="s">
        <v>11</v>
      </c>
      <c r="L227" s="573" t="s">
        <v>12</v>
      </c>
      <c r="M227" s="573" t="s">
        <v>13</v>
      </c>
      <c r="N227" s="573" t="s">
        <v>14</v>
      </c>
      <c r="O227" s="573" t="s">
        <v>15</v>
      </c>
      <c r="P227" s="573" t="s">
        <v>16</v>
      </c>
      <c r="Q227" s="573" t="s">
        <v>17</v>
      </c>
      <c r="R227" s="573" t="s">
        <v>18</v>
      </c>
      <c r="S227" s="573" t="s">
        <v>19</v>
      </c>
      <c r="T227" s="573" t="s">
        <v>20</v>
      </c>
      <c r="U227" s="573" t="s">
        <v>21</v>
      </c>
      <c r="V227" s="573" t="s">
        <v>22</v>
      </c>
      <c r="W227" s="573" t="s">
        <v>23</v>
      </c>
      <c r="X227" s="573" t="s">
        <v>24</v>
      </c>
      <c r="Y227" s="573" t="s">
        <v>25</v>
      </c>
      <c r="Z227" s="573" t="s">
        <v>26</v>
      </c>
      <c r="AA227" s="573" t="s">
        <v>27</v>
      </c>
      <c r="AB227" s="573" t="s">
        <v>28</v>
      </c>
      <c r="AC227" s="583" t="s">
        <v>29</v>
      </c>
      <c r="AD227" s="583" t="s">
        <v>30</v>
      </c>
    </row>
    <row r="228" s="555" customFormat="1" ht="19" customHeight="1" spans="1:30">
      <c r="A228" s="574">
        <v>45297</v>
      </c>
      <c r="B228" s="575" t="s">
        <v>31</v>
      </c>
      <c r="C228" s="575" t="s">
        <v>32</v>
      </c>
      <c r="D228" s="576">
        <v>100</v>
      </c>
      <c r="E228" s="575" t="s">
        <v>35</v>
      </c>
      <c r="F228" s="576">
        <v>6.03</v>
      </c>
      <c r="G228" s="576">
        <v>1.6</v>
      </c>
      <c r="H228" s="576">
        <v>53.732</v>
      </c>
      <c r="I228" s="576">
        <v>53.2</v>
      </c>
      <c r="J228" s="576">
        <v>53.025</v>
      </c>
      <c r="K228" s="576">
        <v>0</v>
      </c>
      <c r="L228" s="580">
        <v>0</v>
      </c>
      <c r="M228" s="576">
        <v>241.7625</v>
      </c>
      <c r="N228" s="575"/>
      <c r="O228" s="575"/>
      <c r="P228" s="575"/>
      <c r="Q228" s="575"/>
      <c r="R228" s="576">
        <v>241.7625</v>
      </c>
      <c r="S228" s="575"/>
      <c r="T228" s="576">
        <v>0</v>
      </c>
      <c r="U228" s="576">
        <v>0</v>
      </c>
      <c r="V228" s="576">
        <v>0</v>
      </c>
      <c r="W228" s="576">
        <v>0</v>
      </c>
      <c r="X228" s="575">
        <v>0</v>
      </c>
      <c r="Y228" s="576">
        <v>0</v>
      </c>
      <c r="Z228" s="576">
        <v>0</v>
      </c>
      <c r="AA228" s="576">
        <v>0</v>
      </c>
      <c r="AB228" s="580">
        <v>1</v>
      </c>
      <c r="AC228" s="575">
        <f t="shared" ref="AC228:AC270" si="10">U228+W228</f>
        <v>0</v>
      </c>
      <c r="AD228" s="555">
        <f t="shared" ref="AD228:AD270" si="11">T228+V228</f>
        <v>0</v>
      </c>
    </row>
    <row r="229" s="555" customFormat="1" ht="19" customHeight="1" spans="1:30">
      <c r="A229" s="574">
        <v>45297</v>
      </c>
      <c r="B229" s="575" t="s">
        <v>40</v>
      </c>
      <c r="C229" s="575" t="s">
        <v>32</v>
      </c>
      <c r="D229" s="576">
        <v>30</v>
      </c>
      <c r="E229" s="575" t="s">
        <v>35</v>
      </c>
      <c r="F229" s="576">
        <v>5.46</v>
      </c>
      <c r="G229" s="576">
        <v>0</v>
      </c>
      <c r="H229" s="576">
        <v>15.7153</v>
      </c>
      <c r="I229" s="576">
        <v>9.0935</v>
      </c>
      <c r="J229" s="576">
        <v>9.0288</v>
      </c>
      <c r="K229" s="576">
        <v>6.6218</v>
      </c>
      <c r="L229" s="580">
        <v>0.4214</v>
      </c>
      <c r="M229" s="576">
        <v>57.816</v>
      </c>
      <c r="N229" s="575"/>
      <c r="O229" s="575"/>
      <c r="P229" s="575"/>
      <c r="Q229" s="575"/>
      <c r="R229" s="576">
        <v>57.816</v>
      </c>
      <c r="S229" s="575"/>
      <c r="T229" s="576">
        <v>0</v>
      </c>
      <c r="U229" s="576">
        <v>0</v>
      </c>
      <c r="V229" s="576">
        <v>0</v>
      </c>
      <c r="W229" s="576">
        <v>0</v>
      </c>
      <c r="X229" s="575">
        <v>0</v>
      </c>
      <c r="Y229" s="576">
        <v>0</v>
      </c>
      <c r="Z229" s="576">
        <v>0</v>
      </c>
      <c r="AA229" s="576">
        <v>0</v>
      </c>
      <c r="AB229" s="580">
        <v>1</v>
      </c>
      <c r="AC229" s="575">
        <f t="shared" si="10"/>
        <v>0</v>
      </c>
      <c r="AD229" s="555">
        <f t="shared" si="11"/>
        <v>0</v>
      </c>
    </row>
    <row r="230" s="555" customFormat="1" ht="19" customHeight="1" spans="1:30">
      <c r="A230" s="574">
        <v>45297</v>
      </c>
      <c r="B230" s="575" t="s">
        <v>38</v>
      </c>
      <c r="C230" s="575" t="s">
        <v>32</v>
      </c>
      <c r="D230" s="576">
        <v>5.48</v>
      </c>
      <c r="E230" s="575" t="s">
        <v>35</v>
      </c>
      <c r="F230" s="576">
        <v>4</v>
      </c>
      <c r="G230" s="576">
        <v>0</v>
      </c>
      <c r="H230" s="576">
        <v>1.931</v>
      </c>
      <c r="I230" s="576">
        <v>1.931</v>
      </c>
      <c r="J230" s="576">
        <v>1.596</v>
      </c>
      <c r="K230" s="576">
        <v>0</v>
      </c>
      <c r="L230" s="580">
        <v>0</v>
      </c>
      <c r="M230" s="576">
        <v>7.98</v>
      </c>
      <c r="N230" s="575"/>
      <c r="O230" s="575"/>
      <c r="P230" s="575"/>
      <c r="Q230" s="575"/>
      <c r="R230" s="576">
        <v>7.98</v>
      </c>
      <c r="S230" s="575"/>
      <c r="T230" s="576">
        <v>0</v>
      </c>
      <c r="U230" s="576">
        <v>0</v>
      </c>
      <c r="V230" s="576">
        <v>0</v>
      </c>
      <c r="W230" s="576">
        <v>0</v>
      </c>
      <c r="X230" s="575">
        <v>0</v>
      </c>
      <c r="Y230" s="576">
        <v>0</v>
      </c>
      <c r="Z230" s="576">
        <v>0</v>
      </c>
      <c r="AA230" s="576">
        <v>0</v>
      </c>
      <c r="AB230" s="580">
        <v>1</v>
      </c>
      <c r="AC230" s="575">
        <f t="shared" si="10"/>
        <v>0</v>
      </c>
      <c r="AD230" s="555">
        <f t="shared" si="11"/>
        <v>0</v>
      </c>
    </row>
    <row r="231" s="555" customFormat="1" ht="19" customHeight="1" spans="1:30">
      <c r="A231" s="574">
        <v>45297</v>
      </c>
      <c r="B231" s="575" t="s">
        <v>36</v>
      </c>
      <c r="C231" s="575" t="s">
        <v>32</v>
      </c>
      <c r="D231" s="576">
        <v>80</v>
      </c>
      <c r="E231" s="575" t="s">
        <v>35</v>
      </c>
      <c r="F231" s="576">
        <v>5.62</v>
      </c>
      <c r="G231" s="576">
        <v>1.38</v>
      </c>
      <c r="H231" s="576">
        <v>39.78</v>
      </c>
      <c r="I231" s="576">
        <v>38.64</v>
      </c>
      <c r="J231" s="576">
        <v>38.5</v>
      </c>
      <c r="K231" s="576">
        <v>0</v>
      </c>
      <c r="L231" s="580">
        <v>0</v>
      </c>
      <c r="M231" s="576">
        <v>207.35</v>
      </c>
      <c r="N231" s="575"/>
      <c r="O231" s="575"/>
      <c r="P231" s="575"/>
      <c r="Q231" s="575"/>
      <c r="R231" s="576">
        <v>207.35</v>
      </c>
      <c r="S231" s="575"/>
      <c r="T231" s="576">
        <v>0</v>
      </c>
      <c r="U231" s="576">
        <v>0</v>
      </c>
      <c r="V231" s="576">
        <v>0</v>
      </c>
      <c r="W231" s="576">
        <v>0</v>
      </c>
      <c r="X231" s="575">
        <v>0</v>
      </c>
      <c r="Y231" s="576">
        <v>0</v>
      </c>
      <c r="Z231" s="576">
        <v>0</v>
      </c>
      <c r="AA231" s="576">
        <v>0</v>
      </c>
      <c r="AB231" s="580">
        <v>1</v>
      </c>
      <c r="AC231" s="575">
        <f t="shared" si="10"/>
        <v>0</v>
      </c>
      <c r="AD231" s="555">
        <f t="shared" si="11"/>
        <v>0</v>
      </c>
    </row>
    <row r="232" s="555" customFormat="1" ht="19" customHeight="1" spans="1:30">
      <c r="A232" s="574">
        <v>45297</v>
      </c>
      <c r="B232" s="575" t="s">
        <v>34</v>
      </c>
      <c r="C232" s="575" t="s">
        <v>32</v>
      </c>
      <c r="D232" s="576">
        <v>10</v>
      </c>
      <c r="E232" s="575" t="s">
        <v>35</v>
      </c>
      <c r="F232" s="576">
        <v>5.02</v>
      </c>
      <c r="G232" s="576">
        <v>0.32</v>
      </c>
      <c r="H232" s="576">
        <v>5.4855</v>
      </c>
      <c r="I232" s="576">
        <v>5.3455</v>
      </c>
      <c r="J232" s="576">
        <v>5.28</v>
      </c>
      <c r="K232" s="576">
        <v>1.925</v>
      </c>
      <c r="L232" s="580">
        <v>0.2648</v>
      </c>
      <c r="M232" s="576">
        <v>22.44</v>
      </c>
      <c r="N232" s="575"/>
      <c r="O232" s="575"/>
      <c r="P232" s="575"/>
      <c r="Q232" s="575"/>
      <c r="R232" s="576">
        <v>22.44</v>
      </c>
      <c r="S232" s="575"/>
      <c r="T232" s="576">
        <v>0</v>
      </c>
      <c r="U232" s="576">
        <v>0</v>
      </c>
      <c r="V232" s="576">
        <v>0</v>
      </c>
      <c r="W232" s="576">
        <v>0</v>
      </c>
      <c r="X232" s="575">
        <v>0</v>
      </c>
      <c r="Y232" s="576">
        <v>0</v>
      </c>
      <c r="Z232" s="576">
        <v>0</v>
      </c>
      <c r="AA232" s="576">
        <v>0</v>
      </c>
      <c r="AB232" s="580">
        <v>1</v>
      </c>
      <c r="AC232" s="575">
        <f t="shared" si="10"/>
        <v>0</v>
      </c>
      <c r="AD232" s="555">
        <f t="shared" si="11"/>
        <v>0</v>
      </c>
    </row>
    <row r="233" s="555" customFormat="1" ht="19" customHeight="1" spans="1:30">
      <c r="A233" s="574">
        <v>45297</v>
      </c>
      <c r="B233" s="575" t="s">
        <v>41</v>
      </c>
      <c r="C233" s="575" t="s">
        <v>32</v>
      </c>
      <c r="D233" s="576">
        <v>20</v>
      </c>
      <c r="E233" s="575" t="s">
        <v>35</v>
      </c>
      <c r="F233" s="576">
        <v>6.01</v>
      </c>
      <c r="G233" s="576">
        <v>1</v>
      </c>
      <c r="H233" s="576">
        <v>12.7419</v>
      </c>
      <c r="I233" s="576">
        <v>12.2154</v>
      </c>
      <c r="J233" s="576">
        <v>12.2046</v>
      </c>
      <c r="K233" s="576">
        <v>0</v>
      </c>
      <c r="L233" s="580">
        <v>0</v>
      </c>
      <c r="M233" s="576">
        <v>63.5454</v>
      </c>
      <c r="N233" s="575"/>
      <c r="O233" s="575"/>
      <c r="P233" s="575"/>
      <c r="Q233" s="575"/>
      <c r="R233" s="576">
        <v>63.5454</v>
      </c>
      <c r="S233" s="575"/>
      <c r="T233" s="576">
        <v>0</v>
      </c>
      <c r="U233" s="576">
        <v>0</v>
      </c>
      <c r="V233" s="576">
        <v>0</v>
      </c>
      <c r="W233" s="576">
        <v>0</v>
      </c>
      <c r="X233" s="575">
        <v>0</v>
      </c>
      <c r="Y233" s="576">
        <v>0</v>
      </c>
      <c r="Z233" s="576">
        <v>0</v>
      </c>
      <c r="AA233" s="576">
        <v>0</v>
      </c>
      <c r="AB233" s="580">
        <v>1</v>
      </c>
      <c r="AC233" s="575">
        <f t="shared" si="10"/>
        <v>0</v>
      </c>
      <c r="AD233" s="555">
        <f t="shared" si="11"/>
        <v>0</v>
      </c>
    </row>
    <row r="234" s="555" customFormat="1" ht="19" customHeight="1" spans="1:30">
      <c r="A234" s="574">
        <v>45297</v>
      </c>
      <c r="B234" s="575" t="s">
        <v>45</v>
      </c>
      <c r="C234" s="575" t="s">
        <v>32</v>
      </c>
      <c r="D234" s="576">
        <v>50</v>
      </c>
      <c r="E234" s="575" t="s">
        <v>33</v>
      </c>
      <c r="F234" s="576">
        <v>5.42</v>
      </c>
      <c r="G234" s="576">
        <v>1.03</v>
      </c>
      <c r="H234" s="576">
        <v>23.09</v>
      </c>
      <c r="I234" s="576">
        <v>22.953</v>
      </c>
      <c r="J234" s="576">
        <v>22.88</v>
      </c>
      <c r="K234" s="576">
        <v>0</v>
      </c>
      <c r="L234" s="580">
        <v>0</v>
      </c>
      <c r="M234" s="576">
        <v>123.64</v>
      </c>
      <c r="N234" s="575"/>
      <c r="O234" s="575"/>
      <c r="P234" s="575"/>
      <c r="Q234" s="575"/>
      <c r="R234" s="576">
        <v>123.64</v>
      </c>
      <c r="S234" s="575"/>
      <c r="T234" s="576">
        <v>0.045</v>
      </c>
      <c r="U234" s="576">
        <v>0</v>
      </c>
      <c r="V234" s="576">
        <v>0</v>
      </c>
      <c r="W234" s="576">
        <v>0</v>
      </c>
      <c r="X234" s="575">
        <v>0</v>
      </c>
      <c r="Y234" s="576">
        <v>0</v>
      </c>
      <c r="Z234" s="576">
        <v>0</v>
      </c>
      <c r="AA234" s="576">
        <v>0</v>
      </c>
      <c r="AB234" s="580">
        <v>0.9977</v>
      </c>
      <c r="AC234" s="575">
        <f t="shared" si="10"/>
        <v>0</v>
      </c>
      <c r="AD234" s="555">
        <f t="shared" si="11"/>
        <v>0.045</v>
      </c>
    </row>
    <row r="235" s="555" customFormat="1" ht="19" customHeight="1" spans="1:30">
      <c r="A235" s="574">
        <v>45297</v>
      </c>
      <c r="B235" s="575" t="s">
        <v>47</v>
      </c>
      <c r="C235" s="575" t="s">
        <v>32</v>
      </c>
      <c r="D235" s="576">
        <v>130</v>
      </c>
      <c r="E235" s="575" t="s">
        <v>35</v>
      </c>
      <c r="F235" s="576">
        <v>5.12</v>
      </c>
      <c r="G235" s="576">
        <v>0.49</v>
      </c>
      <c r="H235" s="576">
        <v>74.3932</v>
      </c>
      <c r="I235" s="576">
        <v>51.6412</v>
      </c>
      <c r="J235" s="576">
        <v>50.8137</v>
      </c>
      <c r="K235" s="576">
        <v>22.75</v>
      </c>
      <c r="L235" s="580">
        <v>0.3058</v>
      </c>
      <c r="M235" s="576">
        <v>314.8236</v>
      </c>
      <c r="N235" s="575"/>
      <c r="O235" s="575"/>
      <c r="P235" s="575"/>
      <c r="Q235" s="575"/>
      <c r="R235" s="576">
        <v>314.8236</v>
      </c>
      <c r="S235" s="575"/>
      <c r="T235" s="576">
        <v>0</v>
      </c>
      <c r="U235" s="576">
        <v>0</v>
      </c>
      <c r="V235" s="576">
        <v>0</v>
      </c>
      <c r="W235" s="576">
        <v>0</v>
      </c>
      <c r="X235" s="575">
        <v>0</v>
      </c>
      <c r="Y235" s="576">
        <v>0</v>
      </c>
      <c r="Z235" s="576">
        <v>0</v>
      </c>
      <c r="AA235" s="576">
        <v>0</v>
      </c>
      <c r="AB235" s="580">
        <v>1</v>
      </c>
      <c r="AC235" s="575">
        <f t="shared" si="10"/>
        <v>0</v>
      </c>
      <c r="AD235" s="555">
        <f t="shared" si="11"/>
        <v>0</v>
      </c>
    </row>
    <row r="236" s="555" customFormat="1" ht="19" customHeight="1" spans="1:30">
      <c r="A236" s="574">
        <v>45297</v>
      </c>
      <c r="B236" s="575" t="s">
        <v>50</v>
      </c>
      <c r="C236" s="575" t="s">
        <v>32</v>
      </c>
      <c r="D236" s="576">
        <v>50</v>
      </c>
      <c r="E236" s="575" t="s">
        <v>35</v>
      </c>
      <c r="F236" s="576">
        <v>5.58</v>
      </c>
      <c r="G236" s="576">
        <v>0</v>
      </c>
      <c r="H236" s="576">
        <v>23.8394</v>
      </c>
      <c r="I236" s="576">
        <v>6.195</v>
      </c>
      <c r="J236" s="576">
        <v>6.16</v>
      </c>
      <c r="K236" s="575">
        <v>17.6794</v>
      </c>
      <c r="L236" s="580">
        <f>K236/H236</f>
        <v>0.741604235005915</v>
      </c>
      <c r="M236" s="576">
        <v>66.5</v>
      </c>
      <c r="N236" s="575"/>
      <c r="O236" s="575"/>
      <c r="P236" s="575"/>
      <c r="Q236" s="575"/>
      <c r="R236" s="576">
        <v>66.5</v>
      </c>
      <c r="S236" s="575"/>
      <c r="T236" s="576">
        <v>0</v>
      </c>
      <c r="U236" s="576">
        <v>0</v>
      </c>
      <c r="V236" s="576">
        <v>0</v>
      </c>
      <c r="W236" s="576">
        <v>0</v>
      </c>
      <c r="X236" s="555">
        <v>0</v>
      </c>
      <c r="Y236" s="576">
        <v>0</v>
      </c>
      <c r="Z236" s="576">
        <v>0</v>
      </c>
      <c r="AA236" s="576">
        <v>0</v>
      </c>
      <c r="AB236" s="580">
        <v>1</v>
      </c>
      <c r="AC236" s="575">
        <f t="shared" si="10"/>
        <v>0</v>
      </c>
      <c r="AD236" s="555">
        <f t="shared" si="11"/>
        <v>0</v>
      </c>
    </row>
    <row r="237" s="555" customFormat="1" ht="19" customHeight="1" spans="1:30">
      <c r="A237" s="574">
        <v>45297</v>
      </c>
      <c r="B237" s="575" t="s">
        <v>46</v>
      </c>
      <c r="C237" s="575" t="s">
        <v>32</v>
      </c>
      <c r="D237" s="576">
        <v>30</v>
      </c>
      <c r="E237" s="575" t="s">
        <v>35</v>
      </c>
      <c r="F237" s="576">
        <v>5.69</v>
      </c>
      <c r="G237" s="576">
        <v>1.32</v>
      </c>
      <c r="H237" s="576">
        <v>14.1372</v>
      </c>
      <c r="I237" s="576">
        <v>13.86</v>
      </c>
      <c r="J237" s="576">
        <v>13.832</v>
      </c>
      <c r="K237" s="576">
        <v>0</v>
      </c>
      <c r="L237" s="580">
        <v>0</v>
      </c>
      <c r="M237" s="576">
        <v>83.664</v>
      </c>
      <c r="N237" s="575"/>
      <c r="O237" s="575"/>
      <c r="P237" s="575"/>
      <c r="Q237" s="575"/>
      <c r="R237" s="576">
        <v>83.664</v>
      </c>
      <c r="S237" s="575"/>
      <c r="T237" s="576">
        <v>0</v>
      </c>
      <c r="U237" s="576">
        <v>0</v>
      </c>
      <c r="V237" s="576">
        <v>0</v>
      </c>
      <c r="W237" s="576">
        <v>0</v>
      </c>
      <c r="X237" s="575">
        <v>0</v>
      </c>
      <c r="Y237" s="576">
        <v>0</v>
      </c>
      <c r="Z237" s="576">
        <v>0</v>
      </c>
      <c r="AA237" s="576">
        <v>0</v>
      </c>
      <c r="AB237" s="580">
        <v>1</v>
      </c>
      <c r="AC237" s="575">
        <f t="shared" si="10"/>
        <v>0</v>
      </c>
      <c r="AD237" s="555">
        <f t="shared" si="11"/>
        <v>0</v>
      </c>
    </row>
    <row r="238" s="555" customFormat="1" ht="19" customHeight="1" spans="1:30">
      <c r="A238" s="574">
        <v>45297</v>
      </c>
      <c r="B238" s="575" t="s">
        <v>43</v>
      </c>
      <c r="C238" s="575" t="s">
        <v>32</v>
      </c>
      <c r="D238" s="576">
        <v>300</v>
      </c>
      <c r="E238" s="575" t="s">
        <v>44</v>
      </c>
      <c r="F238" s="576">
        <v>5.87</v>
      </c>
      <c r="G238" s="576">
        <v>0</v>
      </c>
      <c r="H238" s="576">
        <v>187.5458</v>
      </c>
      <c r="I238" s="576">
        <v>186.7745</v>
      </c>
      <c r="J238" s="576">
        <v>169.026</v>
      </c>
      <c r="K238" s="576">
        <v>0.7712</v>
      </c>
      <c r="L238" s="580">
        <v>0.0041</v>
      </c>
      <c r="M238" s="576">
        <v>766.096</v>
      </c>
      <c r="N238" s="575"/>
      <c r="O238" s="575"/>
      <c r="P238" s="575"/>
      <c r="Q238" s="575"/>
      <c r="R238" s="576">
        <v>766.096</v>
      </c>
      <c r="S238" s="575"/>
      <c r="T238" s="576">
        <v>0</v>
      </c>
      <c r="U238" s="576">
        <v>0</v>
      </c>
      <c r="V238" s="576">
        <v>0</v>
      </c>
      <c r="W238" s="576">
        <v>0</v>
      </c>
      <c r="X238" s="575">
        <v>0</v>
      </c>
      <c r="Y238" s="576">
        <v>0</v>
      </c>
      <c r="Z238" s="576">
        <v>0</v>
      </c>
      <c r="AA238" s="576">
        <v>0</v>
      </c>
      <c r="AB238" s="580">
        <v>1</v>
      </c>
      <c r="AC238" s="575">
        <f t="shared" si="10"/>
        <v>0</v>
      </c>
      <c r="AD238" s="555">
        <f t="shared" si="11"/>
        <v>0</v>
      </c>
    </row>
    <row r="239" s="555" customFormat="1" ht="19" customHeight="1" spans="1:30">
      <c r="A239" s="574">
        <v>45297</v>
      </c>
      <c r="B239" s="575" t="s">
        <v>42</v>
      </c>
      <c r="C239" s="575" t="s">
        <v>32</v>
      </c>
      <c r="D239" s="576">
        <v>30</v>
      </c>
      <c r="E239" s="575" t="s">
        <v>35</v>
      </c>
      <c r="F239" s="576">
        <v>6.56</v>
      </c>
      <c r="G239" s="576">
        <v>0.8</v>
      </c>
      <c r="H239" s="576">
        <v>15.9841</v>
      </c>
      <c r="I239" s="576">
        <v>15.7685</v>
      </c>
      <c r="J239" s="576">
        <v>15.716</v>
      </c>
      <c r="K239" s="576">
        <v>0</v>
      </c>
      <c r="L239" s="580">
        <v>0</v>
      </c>
      <c r="M239" s="576">
        <v>67.8212</v>
      </c>
      <c r="N239" s="575"/>
      <c r="O239" s="575"/>
      <c r="P239" s="575"/>
      <c r="Q239" s="575"/>
      <c r="R239" s="576">
        <v>67.8212</v>
      </c>
      <c r="S239" s="575"/>
      <c r="T239" s="576">
        <v>0</v>
      </c>
      <c r="U239" s="576">
        <v>0</v>
      </c>
      <c r="V239" s="576">
        <v>0</v>
      </c>
      <c r="W239" s="576">
        <v>0</v>
      </c>
      <c r="X239" s="575">
        <v>0</v>
      </c>
      <c r="Y239" s="576">
        <v>0</v>
      </c>
      <c r="Z239" s="576">
        <v>0</v>
      </c>
      <c r="AA239" s="576">
        <v>0</v>
      </c>
      <c r="AB239" s="580">
        <v>1</v>
      </c>
      <c r="AC239" s="575">
        <f t="shared" si="10"/>
        <v>0</v>
      </c>
      <c r="AD239" s="555">
        <f t="shared" si="11"/>
        <v>0</v>
      </c>
    </row>
    <row r="240" s="555" customFormat="1" ht="19" customHeight="1" spans="1:30">
      <c r="A240" s="574">
        <v>45297</v>
      </c>
      <c r="B240" s="575" t="s">
        <v>37</v>
      </c>
      <c r="C240" s="575" t="s">
        <v>32</v>
      </c>
      <c r="D240" s="576">
        <v>100</v>
      </c>
      <c r="E240" s="575" t="s">
        <v>35</v>
      </c>
      <c r="F240" s="576">
        <v>5.79</v>
      </c>
      <c r="G240" s="576">
        <v>0</v>
      </c>
      <c r="H240" s="576">
        <v>48.441</v>
      </c>
      <c r="I240" s="576">
        <v>46.6389</v>
      </c>
      <c r="J240" s="576">
        <v>44.858</v>
      </c>
      <c r="K240" s="576">
        <v>1.5764</v>
      </c>
      <c r="L240" s="580">
        <v>0.0327</v>
      </c>
      <c r="M240" s="576">
        <v>216.809</v>
      </c>
      <c r="N240" s="575"/>
      <c r="O240" s="575"/>
      <c r="P240" s="575"/>
      <c r="Q240" s="575"/>
      <c r="R240" s="576">
        <v>216.809</v>
      </c>
      <c r="S240" s="575"/>
      <c r="T240" s="576">
        <v>0.1505</v>
      </c>
      <c r="U240" s="576">
        <v>0</v>
      </c>
      <c r="V240" s="576">
        <v>0</v>
      </c>
      <c r="W240" s="576">
        <v>0</v>
      </c>
      <c r="X240" s="575">
        <v>0</v>
      </c>
      <c r="Y240" s="576">
        <v>0.0752</v>
      </c>
      <c r="Z240" s="576">
        <v>0</v>
      </c>
      <c r="AA240" s="576">
        <v>0</v>
      </c>
      <c r="AB240" s="580">
        <v>0.9969</v>
      </c>
      <c r="AC240" s="575">
        <f t="shared" si="10"/>
        <v>0</v>
      </c>
      <c r="AD240" s="555">
        <f t="shared" si="11"/>
        <v>0.1505</v>
      </c>
    </row>
    <row r="241" s="555" customFormat="1" ht="19" customHeight="1" spans="1:30">
      <c r="A241" s="574">
        <v>45297</v>
      </c>
      <c r="B241" s="575" t="s">
        <v>49</v>
      </c>
      <c r="C241" s="575" t="s">
        <v>32</v>
      </c>
      <c r="D241" s="576">
        <v>100</v>
      </c>
      <c r="E241" s="575" t="s">
        <v>35</v>
      </c>
      <c r="F241" s="576">
        <v>2.92</v>
      </c>
      <c r="G241" s="576">
        <v>0.6</v>
      </c>
      <c r="H241" s="576">
        <v>24.2687</v>
      </c>
      <c r="I241" s="576">
        <v>24.2687</v>
      </c>
      <c r="J241" s="576">
        <v>22.7556</v>
      </c>
      <c r="K241" s="576">
        <v>0</v>
      </c>
      <c r="L241" s="580">
        <v>0</v>
      </c>
      <c r="M241" s="576">
        <v>211.8228</v>
      </c>
      <c r="N241" s="575"/>
      <c r="O241" s="575"/>
      <c r="P241" s="575"/>
      <c r="Q241" s="575"/>
      <c r="R241" s="576">
        <v>211.8228</v>
      </c>
      <c r="S241" s="575"/>
      <c r="T241" s="576">
        <v>0</v>
      </c>
      <c r="U241" s="576">
        <v>0</v>
      </c>
      <c r="V241" s="576">
        <v>0</v>
      </c>
      <c r="W241" s="576">
        <v>0</v>
      </c>
      <c r="X241" s="575">
        <v>0</v>
      </c>
      <c r="Y241" s="576">
        <v>0</v>
      </c>
      <c r="Z241" s="576">
        <v>0</v>
      </c>
      <c r="AA241" s="576">
        <v>0</v>
      </c>
      <c r="AB241" s="580">
        <v>1</v>
      </c>
      <c r="AC241" s="575">
        <f t="shared" si="10"/>
        <v>0</v>
      </c>
      <c r="AD241" s="555">
        <f t="shared" si="11"/>
        <v>0</v>
      </c>
    </row>
    <row r="242" s="555" customFormat="1" ht="19" customHeight="1" spans="1:30">
      <c r="A242" s="574">
        <v>45297</v>
      </c>
      <c r="B242" s="575" t="s">
        <v>52</v>
      </c>
      <c r="C242" s="575" t="s">
        <v>32</v>
      </c>
      <c r="D242" s="576">
        <v>150</v>
      </c>
      <c r="E242" s="575" t="s">
        <v>35</v>
      </c>
      <c r="F242" s="576">
        <v>5.24</v>
      </c>
      <c r="G242" s="576">
        <v>2</v>
      </c>
      <c r="H242" s="576">
        <v>66.3511</v>
      </c>
      <c r="I242" s="576">
        <v>66.3511</v>
      </c>
      <c r="J242" s="576">
        <v>65.625</v>
      </c>
      <c r="K242" s="576">
        <v>0</v>
      </c>
      <c r="L242" s="580">
        <v>0</v>
      </c>
      <c r="M242" s="576">
        <v>360.15</v>
      </c>
      <c r="N242" s="575"/>
      <c r="O242" s="575"/>
      <c r="P242" s="575"/>
      <c r="Q242" s="575"/>
      <c r="R242" s="576">
        <v>360.15</v>
      </c>
      <c r="S242" s="575"/>
      <c r="T242" s="576">
        <v>0</v>
      </c>
      <c r="U242" s="576">
        <v>0</v>
      </c>
      <c r="V242" s="576">
        <v>0</v>
      </c>
      <c r="W242" s="576">
        <v>0</v>
      </c>
      <c r="X242" s="575">
        <v>0</v>
      </c>
      <c r="Y242" s="576">
        <v>0</v>
      </c>
      <c r="Z242" s="576">
        <v>0</v>
      </c>
      <c r="AA242" s="576">
        <v>0</v>
      </c>
      <c r="AB242" s="580">
        <v>1</v>
      </c>
      <c r="AC242" s="575">
        <f t="shared" si="10"/>
        <v>0</v>
      </c>
      <c r="AD242" s="555">
        <f t="shared" si="11"/>
        <v>0</v>
      </c>
    </row>
    <row r="243" s="555" customFormat="1" ht="19" customHeight="1" spans="1:30">
      <c r="A243" s="574">
        <v>45297</v>
      </c>
      <c r="B243" s="575" t="s">
        <v>51</v>
      </c>
      <c r="C243" s="575" t="s">
        <v>32</v>
      </c>
      <c r="D243" s="576">
        <v>100</v>
      </c>
      <c r="E243" s="575" t="s">
        <v>35</v>
      </c>
      <c r="F243" s="576">
        <v>4.08</v>
      </c>
      <c r="G243" s="576">
        <v>1.71</v>
      </c>
      <c r="H243" s="576">
        <v>39.8752</v>
      </c>
      <c r="I243" s="576">
        <v>31.7059</v>
      </c>
      <c r="J243" s="576">
        <v>30.352</v>
      </c>
      <c r="K243" s="576">
        <v>8.1693</v>
      </c>
      <c r="L243" s="580">
        <v>0.2049</v>
      </c>
      <c r="M243" s="576">
        <v>199.6792</v>
      </c>
      <c r="N243" s="575"/>
      <c r="O243" s="575"/>
      <c r="P243" s="575"/>
      <c r="Q243" s="575"/>
      <c r="R243" s="576">
        <v>199.6792</v>
      </c>
      <c r="S243" s="575"/>
      <c r="T243" s="576">
        <v>0</v>
      </c>
      <c r="U243" s="576">
        <v>0</v>
      </c>
      <c r="V243" s="576">
        <v>0</v>
      </c>
      <c r="W243" s="576">
        <v>0</v>
      </c>
      <c r="X243" s="575">
        <v>0</v>
      </c>
      <c r="Y243" s="576">
        <v>0</v>
      </c>
      <c r="Z243" s="576">
        <v>0</v>
      </c>
      <c r="AA243" s="576">
        <v>0</v>
      </c>
      <c r="AB243" s="580">
        <v>1</v>
      </c>
      <c r="AC243" s="575">
        <f t="shared" si="10"/>
        <v>0</v>
      </c>
      <c r="AD243" s="555">
        <f t="shared" si="11"/>
        <v>0</v>
      </c>
    </row>
    <row r="244" s="555" customFormat="1" ht="19" customHeight="1" spans="1:30">
      <c r="A244" s="574">
        <v>45297</v>
      </c>
      <c r="B244" s="575" t="s">
        <v>53</v>
      </c>
      <c r="C244" s="575" t="s">
        <v>32</v>
      </c>
      <c r="D244" s="576">
        <v>100</v>
      </c>
      <c r="E244" s="575" t="s">
        <v>39</v>
      </c>
      <c r="F244" s="576">
        <v>1.12</v>
      </c>
      <c r="G244" s="576">
        <v>0</v>
      </c>
      <c r="H244" s="576">
        <v>9.25</v>
      </c>
      <c r="I244" s="576">
        <v>9.048</v>
      </c>
      <c r="J244" s="576">
        <v>8.977</v>
      </c>
      <c r="K244" s="576">
        <v>0</v>
      </c>
      <c r="L244" s="580">
        <v>0</v>
      </c>
      <c r="M244" s="576">
        <v>95.4899</v>
      </c>
      <c r="N244" s="575"/>
      <c r="O244" s="575"/>
      <c r="P244" s="575"/>
      <c r="Q244" s="575"/>
      <c r="R244" s="576">
        <v>95.4899</v>
      </c>
      <c r="S244" s="575"/>
      <c r="T244" s="576">
        <v>0</v>
      </c>
      <c r="U244" s="576">
        <v>0</v>
      </c>
      <c r="V244" s="576">
        <v>0</v>
      </c>
      <c r="W244" s="576">
        <v>0</v>
      </c>
      <c r="X244" s="575">
        <v>0</v>
      </c>
      <c r="Y244" s="576">
        <v>0</v>
      </c>
      <c r="Z244" s="576">
        <v>0</v>
      </c>
      <c r="AA244" s="576">
        <v>0</v>
      </c>
      <c r="AB244" s="580">
        <v>1</v>
      </c>
      <c r="AC244" s="575">
        <f t="shared" si="10"/>
        <v>0</v>
      </c>
      <c r="AD244" s="555">
        <f t="shared" si="11"/>
        <v>0</v>
      </c>
    </row>
    <row r="245" s="555" customFormat="1" ht="19" customHeight="1" spans="1:30">
      <c r="A245" s="574">
        <v>45297</v>
      </c>
      <c r="B245" s="575" t="s">
        <v>58</v>
      </c>
      <c r="C245" s="575" t="s">
        <v>56</v>
      </c>
      <c r="D245" s="576">
        <v>15</v>
      </c>
      <c r="E245" s="575" t="s">
        <v>35</v>
      </c>
      <c r="F245" s="576">
        <v>0</v>
      </c>
      <c r="G245" s="576">
        <v>2.08</v>
      </c>
      <c r="H245" s="576">
        <v>0.6233</v>
      </c>
      <c r="I245" s="576">
        <v>0.6233</v>
      </c>
      <c r="J245" s="576">
        <v>0.525</v>
      </c>
      <c r="K245" s="576">
        <v>0</v>
      </c>
      <c r="L245" s="580">
        <v>0</v>
      </c>
      <c r="M245" s="576">
        <v>13.02</v>
      </c>
      <c r="N245" s="575"/>
      <c r="O245" s="575"/>
      <c r="P245" s="575"/>
      <c r="Q245" s="575"/>
      <c r="R245" s="576">
        <v>13.02</v>
      </c>
      <c r="S245" s="575"/>
      <c r="T245" s="576">
        <v>0</v>
      </c>
      <c r="U245" s="576">
        <v>0</v>
      </c>
      <c r="V245" s="576">
        <v>0</v>
      </c>
      <c r="W245" s="576">
        <v>0</v>
      </c>
      <c r="X245" s="575">
        <v>0</v>
      </c>
      <c r="Y245" s="576">
        <v>0</v>
      </c>
      <c r="Z245" s="576">
        <v>0</v>
      </c>
      <c r="AA245" s="576">
        <v>0</v>
      </c>
      <c r="AB245" s="580">
        <v>1</v>
      </c>
      <c r="AC245" s="575">
        <f t="shared" si="10"/>
        <v>0</v>
      </c>
      <c r="AD245" s="555">
        <f t="shared" si="11"/>
        <v>0</v>
      </c>
    </row>
    <row r="246" s="555" customFormat="1" ht="19" customHeight="1" spans="1:30">
      <c r="A246" s="574">
        <v>45297</v>
      </c>
      <c r="B246" s="575" t="s">
        <v>55</v>
      </c>
      <c r="C246" s="575" t="s">
        <v>56</v>
      </c>
      <c r="D246" s="576">
        <v>100</v>
      </c>
      <c r="E246" s="575" t="s">
        <v>35</v>
      </c>
      <c r="F246" s="576">
        <v>0</v>
      </c>
      <c r="G246" s="576">
        <v>5.24</v>
      </c>
      <c r="H246" s="576">
        <v>65.548</v>
      </c>
      <c r="I246" s="576">
        <v>65.548</v>
      </c>
      <c r="J246" s="576">
        <v>64.6446</v>
      </c>
      <c r="K246" s="576">
        <v>0</v>
      </c>
      <c r="L246" s="580">
        <v>0</v>
      </c>
      <c r="M246" s="576">
        <v>663.8377</v>
      </c>
      <c r="N246" s="575"/>
      <c r="O246" s="575"/>
      <c r="P246" s="575"/>
      <c r="Q246" s="575"/>
      <c r="R246" s="576">
        <v>663.8377</v>
      </c>
      <c r="S246" s="575"/>
      <c r="T246" s="576">
        <v>0</v>
      </c>
      <c r="U246" s="576">
        <v>1.7254</v>
      </c>
      <c r="V246" s="576">
        <v>0</v>
      </c>
      <c r="W246" s="576">
        <v>0</v>
      </c>
      <c r="X246" s="575">
        <v>0</v>
      </c>
      <c r="Y246" s="576">
        <v>0</v>
      </c>
      <c r="Z246" s="576">
        <v>0</v>
      </c>
      <c r="AA246" s="576">
        <v>0</v>
      </c>
      <c r="AB246" s="580">
        <v>1</v>
      </c>
      <c r="AC246" s="575">
        <f t="shared" si="10"/>
        <v>1.7254</v>
      </c>
      <c r="AD246" s="555">
        <f t="shared" si="11"/>
        <v>0</v>
      </c>
    </row>
    <row r="247" s="555" customFormat="1" ht="19" customHeight="1" spans="1:30">
      <c r="A247" s="574">
        <v>45297</v>
      </c>
      <c r="B247" s="575" t="s">
        <v>57</v>
      </c>
      <c r="C247" s="575" t="s">
        <v>32</v>
      </c>
      <c r="D247" s="576">
        <v>20</v>
      </c>
      <c r="E247" s="575" t="s">
        <v>35</v>
      </c>
      <c r="F247" s="576">
        <v>6.09</v>
      </c>
      <c r="G247" s="576">
        <v>0</v>
      </c>
      <c r="H247" s="576">
        <v>12.0773</v>
      </c>
      <c r="I247" s="576">
        <v>11.477</v>
      </c>
      <c r="J247" s="576">
        <v>11.225</v>
      </c>
      <c r="K247" s="576">
        <v>0.6003</v>
      </c>
      <c r="L247" s="580">
        <v>0.0497</v>
      </c>
      <c r="M247" s="576">
        <v>49.4493</v>
      </c>
      <c r="N247" s="575"/>
      <c r="O247" s="575"/>
      <c r="P247" s="575"/>
      <c r="Q247" s="575"/>
      <c r="R247" s="576">
        <v>49.4493</v>
      </c>
      <c r="S247" s="575"/>
      <c r="T247" s="576">
        <v>0</v>
      </c>
      <c r="U247" s="576">
        <v>0</v>
      </c>
      <c r="V247" s="576">
        <v>0</v>
      </c>
      <c r="W247" s="576">
        <v>0</v>
      </c>
      <c r="X247" s="575">
        <v>0</v>
      </c>
      <c r="Y247" s="576">
        <v>0</v>
      </c>
      <c r="Z247" s="576">
        <v>0</v>
      </c>
      <c r="AA247" s="576">
        <v>0</v>
      </c>
      <c r="AB247" s="580">
        <v>1</v>
      </c>
      <c r="AC247" s="575">
        <f t="shared" si="10"/>
        <v>0</v>
      </c>
      <c r="AD247" s="555">
        <f t="shared" si="11"/>
        <v>0</v>
      </c>
    </row>
    <row r="248" s="555" customFormat="1" ht="19" customHeight="1" spans="1:30">
      <c r="A248" s="574">
        <v>45297</v>
      </c>
      <c r="B248" s="575" t="s">
        <v>64</v>
      </c>
      <c r="C248" s="575" t="s">
        <v>56</v>
      </c>
      <c r="D248" s="576">
        <v>60</v>
      </c>
      <c r="E248" s="575" t="s">
        <v>35</v>
      </c>
      <c r="F248" s="576">
        <v>0</v>
      </c>
      <c r="G248" s="576">
        <v>8.26</v>
      </c>
      <c r="H248" s="576">
        <v>95.7922</v>
      </c>
      <c r="I248" s="576">
        <v>95.7922</v>
      </c>
      <c r="J248" s="576">
        <v>94.92</v>
      </c>
      <c r="K248" s="576">
        <v>0</v>
      </c>
      <c r="L248" s="580">
        <v>0</v>
      </c>
      <c r="M248" s="576">
        <v>514.5</v>
      </c>
      <c r="N248" s="575"/>
      <c r="O248" s="575"/>
      <c r="P248" s="575"/>
      <c r="Q248" s="575"/>
      <c r="R248" s="576">
        <v>514.5</v>
      </c>
      <c r="S248" s="575"/>
      <c r="T248" s="576">
        <v>0</v>
      </c>
      <c r="U248" s="576">
        <v>0</v>
      </c>
      <c r="V248" s="576">
        <v>0</v>
      </c>
      <c r="W248" s="576">
        <v>0</v>
      </c>
      <c r="X248" s="575">
        <v>0</v>
      </c>
      <c r="Y248" s="576">
        <v>0</v>
      </c>
      <c r="Z248" s="576">
        <v>0</v>
      </c>
      <c r="AA248" s="576">
        <v>0</v>
      </c>
      <c r="AB248" s="580">
        <v>1</v>
      </c>
      <c r="AC248" s="575">
        <f t="shared" si="10"/>
        <v>0</v>
      </c>
      <c r="AD248" s="555">
        <f t="shared" si="11"/>
        <v>0</v>
      </c>
    </row>
    <row r="249" s="555" customFormat="1" ht="19" customHeight="1" spans="1:30">
      <c r="A249" s="574">
        <v>45297</v>
      </c>
      <c r="B249" s="575" t="s">
        <v>59</v>
      </c>
      <c r="C249" s="575" t="s">
        <v>56</v>
      </c>
      <c r="D249" s="576">
        <v>100</v>
      </c>
      <c r="E249" s="575" t="s">
        <v>35</v>
      </c>
      <c r="F249" s="576">
        <v>0</v>
      </c>
      <c r="G249" s="576">
        <v>5.26</v>
      </c>
      <c r="H249" s="576">
        <v>72.1492</v>
      </c>
      <c r="I249" s="576">
        <v>71.507</v>
      </c>
      <c r="J249" s="576">
        <v>70.356</v>
      </c>
      <c r="K249" s="576">
        <v>0</v>
      </c>
      <c r="L249" s="580">
        <v>0</v>
      </c>
      <c r="M249" s="576">
        <v>570.372</v>
      </c>
      <c r="N249" s="575"/>
      <c r="O249" s="575"/>
      <c r="P249" s="575"/>
      <c r="Q249" s="575"/>
      <c r="R249" s="576">
        <v>570.372</v>
      </c>
      <c r="S249" s="575"/>
      <c r="T249" s="576">
        <v>0</v>
      </c>
      <c r="U249" s="576">
        <v>0.6422</v>
      </c>
      <c r="V249" s="576">
        <v>0</v>
      </c>
      <c r="W249" s="576">
        <v>0</v>
      </c>
      <c r="X249" s="575">
        <v>0</v>
      </c>
      <c r="Y249" s="576">
        <v>0</v>
      </c>
      <c r="Z249" s="576">
        <v>0</v>
      </c>
      <c r="AA249" s="576">
        <v>0</v>
      </c>
      <c r="AB249" s="580">
        <v>1</v>
      </c>
      <c r="AC249" s="575">
        <f t="shared" si="10"/>
        <v>0.6422</v>
      </c>
      <c r="AD249" s="555">
        <f t="shared" si="11"/>
        <v>0</v>
      </c>
    </row>
    <row r="250" s="555" customFormat="1" ht="19" customHeight="1" spans="1:30">
      <c r="A250" s="574">
        <v>45297</v>
      </c>
      <c r="B250" s="575" t="s">
        <v>60</v>
      </c>
      <c r="C250" s="575" t="s">
        <v>56</v>
      </c>
      <c r="D250" s="576">
        <v>200</v>
      </c>
      <c r="E250" s="575" t="s">
        <v>39</v>
      </c>
      <c r="F250" s="576">
        <v>0</v>
      </c>
      <c r="G250" s="576">
        <v>7.27</v>
      </c>
      <c r="H250" s="576">
        <v>228.3715</v>
      </c>
      <c r="I250" s="576">
        <v>221.6916</v>
      </c>
      <c r="J250" s="576">
        <v>217.36</v>
      </c>
      <c r="K250" s="576">
        <v>0</v>
      </c>
      <c r="L250" s="580">
        <v>0</v>
      </c>
      <c r="M250" s="576">
        <v>1405.36</v>
      </c>
      <c r="N250" s="575"/>
      <c r="O250" s="575"/>
      <c r="P250" s="575"/>
      <c r="Q250" s="575"/>
      <c r="R250" s="576">
        <v>1405.36</v>
      </c>
      <c r="S250" s="575"/>
      <c r="T250" s="576">
        <v>0</v>
      </c>
      <c r="U250" s="576">
        <v>0</v>
      </c>
      <c r="V250" s="576">
        <v>0</v>
      </c>
      <c r="W250" s="576">
        <v>0</v>
      </c>
      <c r="X250" s="575">
        <v>0</v>
      </c>
      <c r="Y250" s="576">
        <v>6.6799</v>
      </c>
      <c r="Z250" s="576">
        <v>0</v>
      </c>
      <c r="AA250" s="576">
        <v>0</v>
      </c>
      <c r="AB250" s="580">
        <v>1</v>
      </c>
      <c r="AC250" s="575">
        <f t="shared" si="10"/>
        <v>0</v>
      </c>
      <c r="AD250" s="555">
        <f t="shared" si="11"/>
        <v>0</v>
      </c>
    </row>
    <row r="251" s="555" customFormat="1" ht="19" customHeight="1" spans="1:30">
      <c r="A251" s="574">
        <v>45297</v>
      </c>
      <c r="B251" s="575" t="s">
        <v>63</v>
      </c>
      <c r="C251" s="575" t="s">
        <v>56</v>
      </c>
      <c r="D251" s="576">
        <v>50</v>
      </c>
      <c r="E251" s="575" t="s">
        <v>35</v>
      </c>
      <c r="F251" s="576">
        <v>0</v>
      </c>
      <c r="G251" s="576">
        <v>6.11</v>
      </c>
      <c r="H251" s="576">
        <v>43.48</v>
      </c>
      <c r="I251" s="576">
        <v>41.5775</v>
      </c>
      <c r="J251" s="576">
        <v>40.11</v>
      </c>
      <c r="K251" s="576">
        <v>1.53</v>
      </c>
      <c r="L251" s="580">
        <v>0.0355</v>
      </c>
      <c r="M251" s="576">
        <v>180.81</v>
      </c>
      <c r="N251" s="575"/>
      <c r="O251" s="575"/>
      <c r="P251" s="575"/>
      <c r="Q251" s="575"/>
      <c r="R251" s="576">
        <v>180.81</v>
      </c>
      <c r="S251" s="575"/>
      <c r="T251" s="576">
        <v>0</v>
      </c>
      <c r="U251" s="576">
        <v>0</v>
      </c>
      <c r="V251" s="576">
        <v>0</v>
      </c>
      <c r="W251" s="576">
        <v>0</v>
      </c>
      <c r="X251" s="575">
        <v>0</v>
      </c>
      <c r="Y251" s="576">
        <v>0</v>
      </c>
      <c r="Z251" s="576">
        <v>0</v>
      </c>
      <c r="AA251" s="576">
        <v>0</v>
      </c>
      <c r="AB251" s="580">
        <v>1</v>
      </c>
      <c r="AC251" s="575">
        <f t="shared" si="10"/>
        <v>0</v>
      </c>
      <c r="AD251" s="555">
        <f t="shared" si="11"/>
        <v>0</v>
      </c>
    </row>
    <row r="252" s="555" customFormat="1" ht="19" customHeight="1" spans="1:30">
      <c r="A252" s="574">
        <v>45297</v>
      </c>
      <c r="B252" s="575" t="s">
        <v>65</v>
      </c>
      <c r="C252" s="575" t="s">
        <v>56</v>
      </c>
      <c r="D252" s="576">
        <v>50</v>
      </c>
      <c r="E252" s="575" t="s">
        <v>35</v>
      </c>
      <c r="F252" s="576">
        <v>0</v>
      </c>
      <c r="G252" s="576">
        <v>3.23</v>
      </c>
      <c r="H252" s="576">
        <v>11.5567</v>
      </c>
      <c r="I252" s="576">
        <v>11.27</v>
      </c>
      <c r="J252" s="576">
        <v>10.56</v>
      </c>
      <c r="K252" s="576">
        <v>0</v>
      </c>
      <c r="L252" s="580">
        <v>0</v>
      </c>
      <c r="M252" s="576">
        <v>98.78</v>
      </c>
      <c r="N252" s="575"/>
      <c r="O252" s="575"/>
      <c r="P252" s="575"/>
      <c r="Q252" s="575"/>
      <c r="R252" s="576">
        <v>98.78</v>
      </c>
      <c r="S252" s="575"/>
      <c r="T252" s="576">
        <v>0</v>
      </c>
      <c r="U252" s="576">
        <v>0</v>
      </c>
      <c r="V252" s="576">
        <v>0</v>
      </c>
      <c r="W252" s="576">
        <v>0</v>
      </c>
      <c r="X252" s="575">
        <v>0</v>
      </c>
      <c r="Y252" s="576">
        <v>0</v>
      </c>
      <c r="Z252" s="576">
        <v>0</v>
      </c>
      <c r="AA252" s="576">
        <v>0</v>
      </c>
      <c r="AB252" s="580">
        <v>1</v>
      </c>
      <c r="AC252" s="575">
        <f t="shared" si="10"/>
        <v>0</v>
      </c>
      <c r="AD252" s="555">
        <f t="shared" si="11"/>
        <v>0</v>
      </c>
    </row>
    <row r="253" s="555" customFormat="1" ht="19" customHeight="1" spans="1:30">
      <c r="A253" s="574">
        <v>45297</v>
      </c>
      <c r="B253" s="575" t="s">
        <v>72</v>
      </c>
      <c r="C253" s="575" t="s">
        <v>56</v>
      </c>
      <c r="D253" s="576">
        <v>20.4</v>
      </c>
      <c r="E253" s="575" t="s">
        <v>35</v>
      </c>
      <c r="F253" s="576">
        <v>0</v>
      </c>
      <c r="G253" s="576">
        <v>5.33</v>
      </c>
      <c r="H253" s="576">
        <v>21.6273</v>
      </c>
      <c r="I253" s="576">
        <v>21.504</v>
      </c>
      <c r="J253" s="576">
        <v>21.4762</v>
      </c>
      <c r="K253" s="576">
        <v>0</v>
      </c>
      <c r="L253" s="580">
        <v>0</v>
      </c>
      <c r="M253" s="576">
        <v>96.3229</v>
      </c>
      <c r="N253" s="575"/>
      <c r="O253" s="575"/>
      <c r="P253" s="575"/>
      <c r="Q253" s="575"/>
      <c r="R253" s="576">
        <v>96.3229</v>
      </c>
      <c r="S253" s="575"/>
      <c r="T253" s="576">
        <v>0</v>
      </c>
      <c r="U253" s="576">
        <v>0</v>
      </c>
      <c r="V253" s="576">
        <v>0</v>
      </c>
      <c r="W253" s="576">
        <v>0</v>
      </c>
      <c r="X253" s="575">
        <v>0</v>
      </c>
      <c r="Y253" s="576">
        <v>0</v>
      </c>
      <c r="Z253" s="576">
        <v>0</v>
      </c>
      <c r="AA253" s="576">
        <v>0</v>
      </c>
      <c r="AB253" s="580">
        <v>1</v>
      </c>
      <c r="AC253" s="575">
        <f t="shared" si="10"/>
        <v>0</v>
      </c>
      <c r="AD253" s="555">
        <f t="shared" si="11"/>
        <v>0</v>
      </c>
    </row>
    <row r="254" s="555" customFormat="1" ht="19" customHeight="1" spans="1:30">
      <c r="A254" s="574">
        <v>45297</v>
      </c>
      <c r="B254" s="575" t="s">
        <v>70</v>
      </c>
      <c r="C254" s="575" t="s">
        <v>56</v>
      </c>
      <c r="D254" s="576">
        <v>200</v>
      </c>
      <c r="E254" s="575" t="s">
        <v>35</v>
      </c>
      <c r="F254" s="576">
        <v>0</v>
      </c>
      <c r="G254" s="576">
        <v>14.56</v>
      </c>
      <c r="H254" s="576">
        <v>426.2214</v>
      </c>
      <c r="I254" s="576">
        <v>239.4902</v>
      </c>
      <c r="J254" s="576">
        <v>235.125</v>
      </c>
      <c r="K254" s="576">
        <v>0</v>
      </c>
      <c r="L254" s="580">
        <v>0</v>
      </c>
      <c r="M254" s="576">
        <v>796.125</v>
      </c>
      <c r="N254" s="575"/>
      <c r="O254" s="575"/>
      <c r="P254" s="575"/>
      <c r="Q254" s="575"/>
      <c r="R254" s="576">
        <v>796.125</v>
      </c>
      <c r="S254" s="575"/>
      <c r="T254" s="576">
        <v>186.7312</v>
      </c>
      <c r="U254" s="576">
        <v>0</v>
      </c>
      <c r="V254" s="576">
        <v>0</v>
      </c>
      <c r="W254" s="576">
        <v>0</v>
      </c>
      <c r="X254" s="575">
        <v>0</v>
      </c>
      <c r="Y254" s="576">
        <v>0</v>
      </c>
      <c r="Z254" s="576">
        <v>0</v>
      </c>
      <c r="AA254" s="576">
        <v>0</v>
      </c>
      <c r="AB254" s="580">
        <v>0.4739</v>
      </c>
      <c r="AC254" s="575">
        <f t="shared" si="10"/>
        <v>0</v>
      </c>
      <c r="AD254" s="555">
        <f t="shared" si="11"/>
        <v>186.7312</v>
      </c>
    </row>
    <row r="255" s="555" customFormat="1" ht="19" customHeight="1" spans="1:30">
      <c r="A255" s="574">
        <v>45297</v>
      </c>
      <c r="B255" s="575" t="s">
        <v>71</v>
      </c>
      <c r="C255" s="575" t="s">
        <v>56</v>
      </c>
      <c r="D255" s="576">
        <v>49.5</v>
      </c>
      <c r="E255" s="575" t="s">
        <v>35</v>
      </c>
      <c r="F255" s="576">
        <v>0</v>
      </c>
      <c r="G255" s="576">
        <v>2.27</v>
      </c>
      <c r="H255" s="576">
        <v>1.7239</v>
      </c>
      <c r="I255" s="576">
        <v>1.7239</v>
      </c>
      <c r="J255" s="576">
        <v>1.254</v>
      </c>
      <c r="K255" s="576">
        <v>0</v>
      </c>
      <c r="L255" s="580">
        <v>0</v>
      </c>
      <c r="M255" s="576">
        <v>135.0096</v>
      </c>
      <c r="N255" s="575"/>
      <c r="O255" s="575"/>
      <c r="P255" s="575"/>
      <c r="Q255" s="575"/>
      <c r="R255" s="576">
        <v>135.0096</v>
      </c>
      <c r="S255" s="575"/>
      <c r="T255" s="576">
        <v>0</v>
      </c>
      <c r="U255" s="576">
        <v>0</v>
      </c>
      <c r="V255" s="576">
        <v>0</v>
      </c>
      <c r="W255" s="576">
        <v>0</v>
      </c>
      <c r="X255" s="575">
        <v>0</v>
      </c>
      <c r="Y255" s="576">
        <v>0</v>
      </c>
      <c r="Z255" s="576">
        <v>0</v>
      </c>
      <c r="AA255" s="576">
        <v>0</v>
      </c>
      <c r="AB255" s="580">
        <v>1</v>
      </c>
      <c r="AC255" s="575">
        <f t="shared" si="10"/>
        <v>0</v>
      </c>
      <c r="AD255" s="555">
        <f t="shared" si="11"/>
        <v>0</v>
      </c>
    </row>
    <row r="256" s="555" customFormat="1" ht="19" customHeight="1" spans="1:30">
      <c r="A256" s="574">
        <v>45297</v>
      </c>
      <c r="B256" s="575" t="s">
        <v>68</v>
      </c>
      <c r="C256" s="575" t="s">
        <v>56</v>
      </c>
      <c r="D256" s="576">
        <v>200</v>
      </c>
      <c r="E256" s="575" t="s">
        <v>35</v>
      </c>
      <c r="F256" s="576">
        <v>0</v>
      </c>
      <c r="G256" s="576">
        <v>10.97</v>
      </c>
      <c r="H256" s="576">
        <v>479.7422</v>
      </c>
      <c r="I256" s="576">
        <v>433.5552</v>
      </c>
      <c r="J256" s="576">
        <v>419.76</v>
      </c>
      <c r="K256" s="576">
        <v>46.187</v>
      </c>
      <c r="L256" s="580">
        <v>0.0963</v>
      </c>
      <c r="M256" s="576">
        <v>1470.48</v>
      </c>
      <c r="N256" s="575"/>
      <c r="O256" s="575"/>
      <c r="P256" s="575"/>
      <c r="Q256" s="575"/>
      <c r="R256" s="576">
        <v>1470.48</v>
      </c>
      <c r="S256" s="575"/>
      <c r="T256" s="576">
        <v>0</v>
      </c>
      <c r="U256" s="576">
        <v>0</v>
      </c>
      <c r="V256" s="576">
        <v>0</v>
      </c>
      <c r="W256" s="576">
        <v>0</v>
      </c>
      <c r="X256" s="575">
        <v>0</v>
      </c>
      <c r="Y256" s="576">
        <v>0</v>
      </c>
      <c r="Z256" s="576">
        <v>0</v>
      </c>
      <c r="AA256" s="576">
        <v>0</v>
      </c>
      <c r="AB256" s="580">
        <v>0.9977</v>
      </c>
      <c r="AC256" s="575">
        <f t="shared" si="10"/>
        <v>0</v>
      </c>
      <c r="AD256" s="555">
        <f t="shared" si="11"/>
        <v>0</v>
      </c>
    </row>
    <row r="257" s="555" customFormat="1" ht="19" customHeight="1" spans="1:30">
      <c r="A257" s="574">
        <v>45297</v>
      </c>
      <c r="B257" s="575" t="s">
        <v>66</v>
      </c>
      <c r="C257" s="575" t="s">
        <v>56</v>
      </c>
      <c r="D257" s="576">
        <v>80</v>
      </c>
      <c r="E257" s="575" t="s">
        <v>39</v>
      </c>
      <c r="F257" s="576">
        <v>0</v>
      </c>
      <c r="G257" s="576">
        <v>3.36</v>
      </c>
      <c r="H257" s="576">
        <v>22.252</v>
      </c>
      <c r="I257" s="576">
        <v>21.3304</v>
      </c>
      <c r="J257" s="576">
        <v>20.4863</v>
      </c>
      <c r="K257" s="576">
        <v>0</v>
      </c>
      <c r="L257" s="580">
        <v>0</v>
      </c>
      <c r="M257" s="576">
        <v>122.5309</v>
      </c>
      <c r="N257" s="575"/>
      <c r="O257" s="575"/>
      <c r="P257" s="575"/>
      <c r="Q257" s="575"/>
      <c r="R257" s="576">
        <v>122.5309</v>
      </c>
      <c r="S257" s="575"/>
      <c r="T257" s="576">
        <v>0</v>
      </c>
      <c r="U257" s="576">
        <v>0</v>
      </c>
      <c r="V257" s="576">
        <v>0</v>
      </c>
      <c r="W257" s="576">
        <v>0</v>
      </c>
      <c r="X257" s="575">
        <v>0</v>
      </c>
      <c r="Y257" s="576">
        <v>0</v>
      </c>
      <c r="Z257" s="576">
        <v>0</v>
      </c>
      <c r="AA257" s="576">
        <v>0</v>
      </c>
      <c r="AB257" s="580">
        <v>1</v>
      </c>
      <c r="AC257" s="575">
        <f t="shared" si="10"/>
        <v>0</v>
      </c>
      <c r="AD257" s="555">
        <f t="shared" si="11"/>
        <v>0</v>
      </c>
    </row>
    <row r="258" s="555" customFormat="1" ht="19" customHeight="1" spans="1:30">
      <c r="A258" s="574">
        <v>45297</v>
      </c>
      <c r="B258" s="575" t="s">
        <v>67</v>
      </c>
      <c r="C258" s="575" t="s">
        <v>56</v>
      </c>
      <c r="D258" s="576">
        <v>100</v>
      </c>
      <c r="E258" s="575" t="s">
        <v>35</v>
      </c>
      <c r="F258" s="576">
        <v>0</v>
      </c>
      <c r="G258" s="576">
        <v>4.5</v>
      </c>
      <c r="H258" s="576">
        <v>70.2468</v>
      </c>
      <c r="I258" s="576">
        <v>55.2722</v>
      </c>
      <c r="J258" s="576">
        <v>54.12</v>
      </c>
      <c r="K258" s="576">
        <v>14.9746</v>
      </c>
      <c r="L258" s="580">
        <v>0.2132</v>
      </c>
      <c r="M258" s="576">
        <v>135.96</v>
      </c>
      <c r="N258" s="575"/>
      <c r="O258" s="575"/>
      <c r="P258" s="575"/>
      <c r="Q258" s="575"/>
      <c r="R258" s="576">
        <v>135.96</v>
      </c>
      <c r="S258" s="575"/>
      <c r="T258" s="576">
        <v>0</v>
      </c>
      <c r="U258" s="576">
        <v>0</v>
      </c>
      <c r="V258" s="576">
        <v>0</v>
      </c>
      <c r="W258" s="576">
        <v>0</v>
      </c>
      <c r="X258" s="575">
        <v>0</v>
      </c>
      <c r="Y258" s="576">
        <v>0</v>
      </c>
      <c r="Z258" s="576">
        <v>0</v>
      </c>
      <c r="AA258" s="576">
        <v>0</v>
      </c>
      <c r="AB258" s="580">
        <v>1</v>
      </c>
      <c r="AC258" s="575">
        <f t="shared" si="10"/>
        <v>0</v>
      </c>
      <c r="AD258" s="555">
        <f t="shared" si="11"/>
        <v>0</v>
      </c>
    </row>
    <row r="259" s="555" customFormat="1" ht="19" customHeight="1" spans="1:30">
      <c r="A259" s="574">
        <v>45297</v>
      </c>
      <c r="B259" s="575" t="s">
        <v>61</v>
      </c>
      <c r="C259" s="575" t="s">
        <v>56</v>
      </c>
      <c r="D259" s="576">
        <v>275</v>
      </c>
      <c r="E259" s="575" t="s">
        <v>39</v>
      </c>
      <c r="F259" s="576">
        <v>0</v>
      </c>
      <c r="G259" s="576">
        <v>8.54</v>
      </c>
      <c r="H259" s="576">
        <v>407.9627</v>
      </c>
      <c r="I259" s="576">
        <v>404.5323</v>
      </c>
      <c r="J259" s="576">
        <v>400.4</v>
      </c>
      <c r="K259" s="576">
        <v>0</v>
      </c>
      <c r="L259" s="580">
        <v>0</v>
      </c>
      <c r="M259" s="576">
        <v>2798.4</v>
      </c>
      <c r="N259" s="575"/>
      <c r="O259" s="575"/>
      <c r="P259" s="575"/>
      <c r="Q259" s="575"/>
      <c r="R259" s="576">
        <v>2798.4</v>
      </c>
      <c r="S259" s="575"/>
      <c r="T259" s="576">
        <v>0</v>
      </c>
      <c r="U259" s="576">
        <v>0</v>
      </c>
      <c r="V259" s="576">
        <v>0</v>
      </c>
      <c r="W259" s="576">
        <v>0</v>
      </c>
      <c r="X259" s="575">
        <v>0</v>
      </c>
      <c r="Y259" s="576">
        <v>3.4304</v>
      </c>
      <c r="Z259" s="576">
        <v>0</v>
      </c>
      <c r="AA259" s="576">
        <v>0</v>
      </c>
      <c r="AB259" s="580">
        <v>1</v>
      </c>
      <c r="AC259" s="575">
        <f t="shared" si="10"/>
        <v>0</v>
      </c>
      <c r="AD259" s="555">
        <f t="shared" si="11"/>
        <v>0</v>
      </c>
    </row>
    <row r="260" s="555" customFormat="1" ht="19" customHeight="1" spans="1:30">
      <c r="A260" s="574">
        <v>45297</v>
      </c>
      <c r="B260" s="575" t="s">
        <v>62</v>
      </c>
      <c r="C260" s="575" t="s">
        <v>56</v>
      </c>
      <c r="D260" s="576">
        <v>200</v>
      </c>
      <c r="E260" s="575" t="s">
        <v>39</v>
      </c>
      <c r="F260" s="576">
        <v>0</v>
      </c>
      <c r="G260" s="576">
        <v>8.31</v>
      </c>
      <c r="H260" s="576">
        <v>214.6668</v>
      </c>
      <c r="I260" s="576">
        <v>199.8836</v>
      </c>
      <c r="J260" s="576">
        <v>195.36</v>
      </c>
      <c r="K260" s="576">
        <v>0</v>
      </c>
      <c r="L260" s="580">
        <v>0</v>
      </c>
      <c r="M260" s="576">
        <v>1685.64</v>
      </c>
      <c r="N260" s="575"/>
      <c r="O260" s="575"/>
      <c r="P260" s="575"/>
      <c r="Q260" s="575"/>
      <c r="R260" s="576">
        <v>1685.64</v>
      </c>
      <c r="S260" s="575"/>
      <c r="T260" s="576">
        <v>0.9342</v>
      </c>
      <c r="U260" s="576">
        <v>0</v>
      </c>
      <c r="V260" s="576">
        <v>0</v>
      </c>
      <c r="W260" s="576">
        <v>0</v>
      </c>
      <c r="X260" s="575">
        <v>0</v>
      </c>
      <c r="Y260" s="576">
        <v>13.849</v>
      </c>
      <c r="Z260" s="576">
        <v>0</v>
      </c>
      <c r="AA260" s="576">
        <v>0</v>
      </c>
      <c r="AB260" s="580">
        <v>0.9956</v>
      </c>
      <c r="AC260" s="575">
        <f t="shared" si="10"/>
        <v>0</v>
      </c>
      <c r="AD260" s="555">
        <f t="shared" si="11"/>
        <v>0.9342</v>
      </c>
    </row>
    <row r="261" s="555" customFormat="1" ht="19" customHeight="1" spans="1:30">
      <c r="A261" s="574">
        <v>45297</v>
      </c>
      <c r="B261" s="575" t="s">
        <v>76</v>
      </c>
      <c r="C261" s="575" t="s">
        <v>56</v>
      </c>
      <c r="D261" s="576">
        <v>100</v>
      </c>
      <c r="E261" s="575" t="s">
        <v>35</v>
      </c>
      <c r="F261" s="576">
        <v>0</v>
      </c>
      <c r="G261" s="576">
        <v>6.6</v>
      </c>
      <c r="H261" s="576">
        <v>78.6359</v>
      </c>
      <c r="I261" s="576">
        <v>78.6359</v>
      </c>
      <c r="J261" s="576">
        <v>77.5434</v>
      </c>
      <c r="K261" s="576">
        <v>0</v>
      </c>
      <c r="L261" s="580">
        <v>0</v>
      </c>
      <c r="M261" s="576">
        <v>301.9698</v>
      </c>
      <c r="N261" s="575"/>
      <c r="O261" s="575"/>
      <c r="P261" s="575"/>
      <c r="Q261" s="575"/>
      <c r="R261" s="576">
        <v>301.9698</v>
      </c>
      <c r="S261" s="575"/>
      <c r="T261" s="576">
        <v>0</v>
      </c>
      <c r="U261" s="576">
        <v>0</v>
      </c>
      <c r="V261" s="576">
        <v>0</v>
      </c>
      <c r="W261" s="576">
        <v>0</v>
      </c>
      <c r="X261" s="575">
        <v>0</v>
      </c>
      <c r="Y261" s="576">
        <v>0</v>
      </c>
      <c r="Z261" s="576">
        <v>0</v>
      </c>
      <c r="AA261" s="576">
        <v>0</v>
      </c>
      <c r="AB261" s="580">
        <v>0.9966</v>
      </c>
      <c r="AC261" s="575">
        <f t="shared" si="10"/>
        <v>0</v>
      </c>
      <c r="AD261" s="555">
        <f t="shared" si="11"/>
        <v>0</v>
      </c>
    </row>
    <row r="262" s="555" customFormat="1" ht="19" customHeight="1" spans="1:30">
      <c r="A262" s="574">
        <v>45297</v>
      </c>
      <c r="B262" s="575" t="s">
        <v>73</v>
      </c>
      <c r="C262" s="575" t="s">
        <v>56</v>
      </c>
      <c r="D262" s="576">
        <v>150</v>
      </c>
      <c r="E262" s="575" t="s">
        <v>35</v>
      </c>
      <c r="F262" s="576">
        <v>0</v>
      </c>
      <c r="G262" s="576">
        <v>12.39</v>
      </c>
      <c r="H262" s="576">
        <v>289.3838</v>
      </c>
      <c r="I262" s="576">
        <v>289.3838</v>
      </c>
      <c r="J262" s="576">
        <v>283.36</v>
      </c>
      <c r="K262" s="576">
        <v>0</v>
      </c>
      <c r="L262" s="580">
        <v>0</v>
      </c>
      <c r="M262" s="576">
        <v>1400.96</v>
      </c>
      <c r="N262" s="575"/>
      <c r="O262" s="575"/>
      <c r="P262" s="575"/>
      <c r="Q262" s="575"/>
      <c r="R262" s="576">
        <v>1400.96</v>
      </c>
      <c r="S262" s="575"/>
      <c r="T262" s="576">
        <v>0</v>
      </c>
      <c r="U262" s="576">
        <v>0</v>
      </c>
      <c r="V262" s="576">
        <v>0</v>
      </c>
      <c r="W262" s="576">
        <v>0</v>
      </c>
      <c r="X262" s="575">
        <v>0</v>
      </c>
      <c r="Y262" s="576">
        <v>0</v>
      </c>
      <c r="Z262" s="576">
        <v>0</v>
      </c>
      <c r="AA262" s="576">
        <v>0</v>
      </c>
      <c r="AB262" s="580">
        <v>1</v>
      </c>
      <c r="AC262" s="575">
        <f t="shared" si="10"/>
        <v>0</v>
      </c>
      <c r="AD262" s="555">
        <f t="shared" si="11"/>
        <v>0</v>
      </c>
    </row>
    <row r="263" s="555" customFormat="1" ht="19" customHeight="1" spans="1:30">
      <c r="A263" s="574">
        <v>45297</v>
      </c>
      <c r="B263" s="575" t="s">
        <v>74</v>
      </c>
      <c r="C263" s="575" t="s">
        <v>56</v>
      </c>
      <c r="D263" s="576">
        <v>50</v>
      </c>
      <c r="E263" s="575" t="s">
        <v>35</v>
      </c>
      <c r="F263" s="576">
        <v>0</v>
      </c>
      <c r="G263" s="576">
        <v>2.75</v>
      </c>
      <c r="H263" s="576">
        <v>3.0087</v>
      </c>
      <c r="I263" s="576">
        <v>2.6976</v>
      </c>
      <c r="J263" s="576">
        <v>2.6488</v>
      </c>
      <c r="K263" s="576">
        <v>0</v>
      </c>
      <c r="L263" s="580">
        <v>0</v>
      </c>
      <c r="M263" s="576">
        <v>21.5248</v>
      </c>
      <c r="N263" s="575"/>
      <c r="O263" s="575"/>
      <c r="P263" s="575"/>
      <c r="Q263" s="575"/>
      <c r="R263" s="576">
        <v>21.5248</v>
      </c>
      <c r="S263" s="575"/>
      <c r="T263" s="576">
        <v>0.3111</v>
      </c>
      <c r="U263" s="576">
        <v>0</v>
      </c>
      <c r="V263" s="576">
        <v>0</v>
      </c>
      <c r="W263" s="576">
        <v>0</v>
      </c>
      <c r="X263" s="575">
        <v>0</v>
      </c>
      <c r="Y263" s="576">
        <v>0</v>
      </c>
      <c r="Z263" s="576">
        <v>0</v>
      </c>
      <c r="AA263" s="576">
        <v>0</v>
      </c>
      <c r="AB263" s="580">
        <v>1</v>
      </c>
      <c r="AC263" s="575">
        <f t="shared" si="10"/>
        <v>0</v>
      </c>
      <c r="AD263" s="555">
        <f t="shared" si="11"/>
        <v>0.3111</v>
      </c>
    </row>
    <row r="264" s="555" customFormat="1" ht="19" customHeight="1" spans="1:30">
      <c r="A264" s="574">
        <v>45297</v>
      </c>
      <c r="B264" s="575" t="s">
        <v>75</v>
      </c>
      <c r="C264" s="575" t="s">
        <v>56</v>
      </c>
      <c r="D264" s="576">
        <v>200</v>
      </c>
      <c r="E264" s="575" t="s">
        <v>39</v>
      </c>
      <c r="F264" s="576">
        <v>0</v>
      </c>
      <c r="G264" s="576">
        <v>2.26</v>
      </c>
      <c r="H264" s="576">
        <v>6.7542</v>
      </c>
      <c r="I264" s="576">
        <v>6.7542</v>
      </c>
      <c r="J264" s="576">
        <v>5.28</v>
      </c>
      <c r="K264" s="576">
        <v>0</v>
      </c>
      <c r="L264" s="580">
        <v>0</v>
      </c>
      <c r="M264" s="576">
        <v>217.8</v>
      </c>
      <c r="N264" s="575"/>
      <c r="O264" s="575"/>
      <c r="P264" s="575"/>
      <c r="Q264" s="575"/>
      <c r="R264" s="576">
        <v>217.8</v>
      </c>
      <c r="S264" s="575"/>
      <c r="T264" s="576">
        <v>0</v>
      </c>
      <c r="U264" s="576">
        <v>0</v>
      </c>
      <c r="V264" s="576">
        <v>0</v>
      </c>
      <c r="W264" s="576">
        <v>0</v>
      </c>
      <c r="X264" s="575">
        <v>0</v>
      </c>
      <c r="Y264" s="576">
        <v>0</v>
      </c>
      <c r="Z264" s="576">
        <v>0</v>
      </c>
      <c r="AA264" s="576">
        <v>0</v>
      </c>
      <c r="AB264" s="580">
        <v>1</v>
      </c>
      <c r="AC264" s="575">
        <f t="shared" si="10"/>
        <v>0</v>
      </c>
      <c r="AD264" s="555">
        <f t="shared" si="11"/>
        <v>0</v>
      </c>
    </row>
    <row r="265" s="555" customFormat="1" ht="19" customHeight="1" spans="1:30">
      <c r="A265" s="574">
        <v>45297</v>
      </c>
      <c r="B265" s="575" t="s">
        <v>77</v>
      </c>
      <c r="C265" s="575" t="s">
        <v>78</v>
      </c>
      <c r="D265" s="576">
        <v>100</v>
      </c>
      <c r="E265" s="575" t="s">
        <v>83</v>
      </c>
      <c r="F265" s="576">
        <v>6.01</v>
      </c>
      <c r="G265" s="576">
        <v>1</v>
      </c>
      <c r="H265" s="576">
        <v>60.1111</v>
      </c>
      <c r="I265" s="576">
        <v>10.57</v>
      </c>
      <c r="J265" s="576">
        <v>9.947</v>
      </c>
      <c r="K265" s="576">
        <v>0</v>
      </c>
      <c r="L265" s="580">
        <v>0.8242</v>
      </c>
      <c r="M265" s="576">
        <v>52.654</v>
      </c>
      <c r="N265" s="575">
        <v>1007</v>
      </c>
      <c r="O265" s="575">
        <v>0.0523</v>
      </c>
      <c r="P265" s="575">
        <v>-0.141</v>
      </c>
      <c r="Q265" s="575">
        <v>19919</v>
      </c>
      <c r="R265" s="576">
        <v>52.654</v>
      </c>
      <c r="S265" s="575">
        <v>0.0026</v>
      </c>
      <c r="T265" s="576">
        <v>0</v>
      </c>
      <c r="U265" s="576">
        <v>0</v>
      </c>
      <c r="V265" s="576">
        <v>0</v>
      </c>
      <c r="W265" s="576">
        <v>0</v>
      </c>
      <c r="X265" s="575">
        <v>0</v>
      </c>
      <c r="Y265" s="576">
        <v>0</v>
      </c>
      <c r="Z265" s="576">
        <v>0</v>
      </c>
      <c r="AA265" s="576">
        <v>0</v>
      </c>
      <c r="AB265" s="580">
        <v>1</v>
      </c>
      <c r="AC265" s="575">
        <f t="shared" si="10"/>
        <v>0</v>
      </c>
      <c r="AD265" s="555">
        <f t="shared" si="11"/>
        <v>0</v>
      </c>
    </row>
    <row r="266" s="555" customFormat="1" ht="19" customHeight="1" spans="1:30">
      <c r="A266" s="574">
        <v>45297</v>
      </c>
      <c r="B266" s="575" t="s">
        <v>81</v>
      </c>
      <c r="C266" s="575" t="s">
        <v>82</v>
      </c>
      <c r="D266" s="576">
        <v>100</v>
      </c>
      <c r="E266" s="575" t="s">
        <v>83</v>
      </c>
      <c r="F266" s="576" t="s">
        <v>80</v>
      </c>
      <c r="G266" s="576">
        <v>5.3</v>
      </c>
      <c r="H266" s="576">
        <v>0</v>
      </c>
      <c r="I266" s="576">
        <v>0</v>
      </c>
      <c r="J266" s="576">
        <v>0</v>
      </c>
      <c r="K266" s="576">
        <v>0</v>
      </c>
      <c r="L266" s="580">
        <v>0</v>
      </c>
      <c r="M266" s="576">
        <v>7.7528</v>
      </c>
      <c r="N266" s="575">
        <v>127</v>
      </c>
      <c r="O266" s="575">
        <v>0.061</v>
      </c>
      <c r="P266" s="575">
        <v>-0.0333</v>
      </c>
      <c r="Q266" s="575">
        <v>13183</v>
      </c>
      <c r="R266" s="576">
        <v>7.7528</v>
      </c>
      <c r="S266" s="575">
        <v>0.0006</v>
      </c>
      <c r="T266" s="576">
        <v>0</v>
      </c>
      <c r="U266" s="576">
        <v>0</v>
      </c>
      <c r="V266" s="576">
        <v>0</v>
      </c>
      <c r="W266" s="576">
        <v>0</v>
      </c>
      <c r="X266" s="575">
        <v>0</v>
      </c>
      <c r="Y266" s="576">
        <v>0</v>
      </c>
      <c r="Z266" s="576">
        <v>0</v>
      </c>
      <c r="AA266" s="576">
        <v>12.5</v>
      </c>
      <c r="AB266" s="580">
        <v>1</v>
      </c>
      <c r="AC266" s="575">
        <f t="shared" si="10"/>
        <v>0</v>
      </c>
      <c r="AD266" s="555">
        <f t="shared" si="11"/>
        <v>0</v>
      </c>
    </row>
    <row r="267" s="555" customFormat="1" ht="19" customHeight="1" spans="1:30">
      <c r="A267" s="574">
        <v>45297</v>
      </c>
      <c r="B267" s="575" t="s">
        <v>84</v>
      </c>
      <c r="C267" s="575" t="s">
        <v>82</v>
      </c>
      <c r="D267" s="576">
        <v>33</v>
      </c>
      <c r="E267" s="575" t="s">
        <v>83</v>
      </c>
      <c r="F267" s="576" t="s">
        <v>80</v>
      </c>
      <c r="G267" s="576">
        <v>7.99</v>
      </c>
      <c r="H267" s="576">
        <v>11.0102</v>
      </c>
      <c r="I267" s="576">
        <v>9.4606</v>
      </c>
      <c r="J267" s="576">
        <v>9.24</v>
      </c>
      <c r="K267" s="576">
        <v>0</v>
      </c>
      <c r="L267" s="580">
        <v>0</v>
      </c>
      <c r="M267" s="576">
        <v>14.2823</v>
      </c>
      <c r="N267" s="575" t="s">
        <v>80</v>
      </c>
      <c r="O267" s="575" t="s">
        <v>80</v>
      </c>
      <c r="P267" s="575" t="s">
        <v>80</v>
      </c>
      <c r="Q267" s="575" t="s">
        <v>80</v>
      </c>
      <c r="R267" s="576">
        <v>14.2823</v>
      </c>
      <c r="S267" s="575" t="s">
        <v>80</v>
      </c>
      <c r="T267" s="576">
        <v>0</v>
      </c>
      <c r="U267" s="576">
        <v>0</v>
      </c>
      <c r="V267" s="576">
        <v>0</v>
      </c>
      <c r="W267" s="576">
        <v>0</v>
      </c>
      <c r="X267" s="575">
        <v>0</v>
      </c>
      <c r="Y267" s="576">
        <v>0</v>
      </c>
      <c r="Z267" s="576">
        <v>0</v>
      </c>
      <c r="AA267" s="576">
        <v>0</v>
      </c>
      <c r="AB267" s="580">
        <v>1</v>
      </c>
      <c r="AC267" s="575">
        <f t="shared" si="10"/>
        <v>0</v>
      </c>
      <c r="AD267" s="555">
        <f t="shared" si="11"/>
        <v>0</v>
      </c>
    </row>
    <row r="268" s="555" customFormat="1" ht="19" customHeight="1" spans="1:30">
      <c r="A268" s="574">
        <v>45297</v>
      </c>
      <c r="B268" s="575" t="s">
        <v>85</v>
      </c>
      <c r="C268" s="575" t="s">
        <v>78</v>
      </c>
      <c r="D268" s="576">
        <v>54</v>
      </c>
      <c r="E268" s="575" t="s">
        <v>83</v>
      </c>
      <c r="F268" s="576">
        <v>3.28</v>
      </c>
      <c r="G268" s="576">
        <v>0.93</v>
      </c>
      <c r="H268" s="576">
        <v>30.7458</v>
      </c>
      <c r="I268" s="576">
        <v>30.5928</v>
      </c>
      <c r="J268" s="576">
        <v>29.04</v>
      </c>
      <c r="K268" s="576">
        <v>0</v>
      </c>
      <c r="L268" s="580">
        <v>0</v>
      </c>
      <c r="M268" s="576">
        <v>134.64</v>
      </c>
      <c r="N268" s="575">
        <v>174</v>
      </c>
      <c r="O268" s="575">
        <v>0.7738</v>
      </c>
      <c r="P268" s="575"/>
      <c r="Q268" s="575">
        <v>5420</v>
      </c>
      <c r="R268" s="576">
        <v>134.64</v>
      </c>
      <c r="S268" s="575">
        <v>0.2905</v>
      </c>
      <c r="T268" s="576">
        <v>0</v>
      </c>
      <c r="U268" s="576">
        <v>0</v>
      </c>
      <c r="V268" s="576">
        <v>0</v>
      </c>
      <c r="W268" s="576">
        <v>0</v>
      </c>
      <c r="X268" s="575">
        <v>0</v>
      </c>
      <c r="Y268" s="576">
        <v>0</v>
      </c>
      <c r="Z268" s="576">
        <v>0</v>
      </c>
      <c r="AA268" s="576">
        <v>0</v>
      </c>
      <c r="AB268" s="580">
        <v>1</v>
      </c>
      <c r="AC268" s="575">
        <f t="shared" si="10"/>
        <v>0</v>
      </c>
      <c r="AD268" s="555">
        <f t="shared" si="11"/>
        <v>0</v>
      </c>
    </row>
    <row r="269" s="555" customFormat="1" ht="19" customHeight="1" spans="1:30">
      <c r="A269" s="574">
        <v>45297</v>
      </c>
      <c r="B269" s="575" t="s">
        <v>87</v>
      </c>
      <c r="C269" s="575" t="s">
        <v>78</v>
      </c>
      <c r="D269" s="576">
        <v>100</v>
      </c>
      <c r="E269" s="575" t="s">
        <v>83</v>
      </c>
      <c r="F269" s="576">
        <v>5.08</v>
      </c>
      <c r="G269" s="576">
        <v>2.35</v>
      </c>
      <c r="H269" s="576">
        <v>0</v>
      </c>
      <c r="I269" s="576">
        <v>5.49</v>
      </c>
      <c r="J269" s="576">
        <v>5.2052</v>
      </c>
      <c r="K269" s="576">
        <v>0</v>
      </c>
      <c r="L269" s="580">
        <v>0</v>
      </c>
      <c r="M269" s="576">
        <v>27.9125</v>
      </c>
      <c r="N269" s="575">
        <v>21</v>
      </c>
      <c r="O269" s="575">
        <v>1.3292</v>
      </c>
      <c r="P269" s="575">
        <v>1.1356</v>
      </c>
      <c r="Q269" s="575">
        <v>6350</v>
      </c>
      <c r="R269" s="576">
        <v>27.9125</v>
      </c>
      <c r="S269" s="575">
        <v>0.0044</v>
      </c>
      <c r="T269" s="576">
        <v>0</v>
      </c>
      <c r="U269" s="576">
        <v>0</v>
      </c>
      <c r="V269" s="576">
        <v>0</v>
      </c>
      <c r="W269" s="576">
        <v>0</v>
      </c>
      <c r="X269" s="575">
        <v>0</v>
      </c>
      <c r="Y269" s="576">
        <v>0</v>
      </c>
      <c r="Z269" s="576">
        <v>0</v>
      </c>
      <c r="AA269" s="576">
        <v>0</v>
      </c>
      <c r="AB269" s="580">
        <v>1</v>
      </c>
      <c r="AC269" s="575">
        <f t="shared" si="10"/>
        <v>0</v>
      </c>
      <c r="AD269" s="555">
        <f t="shared" si="11"/>
        <v>0</v>
      </c>
    </row>
    <row r="270" s="555" customFormat="1" ht="19" customHeight="1" spans="1:30">
      <c r="A270" s="574">
        <v>45297</v>
      </c>
      <c r="B270" s="575" t="s">
        <v>88</v>
      </c>
      <c r="C270" s="575" t="s">
        <v>86</v>
      </c>
      <c r="D270" s="576">
        <v>50</v>
      </c>
      <c r="E270" s="575" t="s">
        <v>100</v>
      </c>
      <c r="F270" s="576">
        <v>5.73</v>
      </c>
      <c r="G270" s="576">
        <v>1.33</v>
      </c>
      <c r="H270" s="576">
        <v>21.5581</v>
      </c>
      <c r="I270" s="576">
        <v>21.3254</v>
      </c>
      <c r="J270" s="576">
        <v>21.2825</v>
      </c>
      <c r="K270" s="576">
        <v>0</v>
      </c>
      <c r="L270" s="580">
        <v>0</v>
      </c>
      <c r="M270" s="576">
        <v>82.6343</v>
      </c>
      <c r="N270" s="575">
        <v>653</v>
      </c>
      <c r="O270" s="575">
        <v>0.1565</v>
      </c>
      <c r="P270" s="575"/>
      <c r="Q270" s="575">
        <v>6458</v>
      </c>
      <c r="R270" s="576">
        <v>82.6343</v>
      </c>
      <c r="S270" s="575">
        <v>0.0128</v>
      </c>
      <c r="T270" s="576">
        <v>0</v>
      </c>
      <c r="U270" s="576">
        <v>0</v>
      </c>
      <c r="V270" s="576">
        <v>0</v>
      </c>
      <c r="W270" s="576">
        <v>0</v>
      </c>
      <c r="X270" s="575">
        <v>0</v>
      </c>
      <c r="Y270" s="576">
        <v>0</v>
      </c>
      <c r="Z270" s="576">
        <v>0</v>
      </c>
      <c r="AA270" s="576">
        <v>0</v>
      </c>
      <c r="AB270" s="580">
        <v>1</v>
      </c>
      <c r="AC270" s="575">
        <f t="shared" si="10"/>
        <v>0</v>
      </c>
      <c r="AD270" s="555">
        <f t="shared" si="11"/>
        <v>0</v>
      </c>
    </row>
    <row r="271" s="555" customFormat="1" ht="34" customHeight="1" spans="1:29">
      <c r="A271" s="570" t="s">
        <v>102</v>
      </c>
      <c r="B271" s="571"/>
      <c r="C271" s="571"/>
      <c r="D271" s="571"/>
      <c r="E271" s="571"/>
      <c r="F271" s="571"/>
      <c r="G271" s="571"/>
      <c r="H271" s="571"/>
      <c r="I271" s="571"/>
      <c r="J271" s="571"/>
      <c r="K271" s="571"/>
      <c r="L271" s="571"/>
      <c r="M271" s="571"/>
      <c r="N271" s="571"/>
      <c r="O271" s="571"/>
      <c r="P271" s="571"/>
      <c r="Q271" s="571"/>
      <c r="R271" s="571"/>
      <c r="S271" s="571"/>
      <c r="T271" s="571"/>
      <c r="U271" s="571"/>
      <c r="V271" s="571"/>
      <c r="W271" s="571"/>
      <c r="X271" s="571"/>
      <c r="Y271" s="571"/>
      <c r="Z271" s="571"/>
      <c r="AA271" s="571"/>
      <c r="AB271" s="571"/>
      <c r="AC271" s="571"/>
    </row>
    <row r="272" s="555" customFormat="1" ht="19" customHeight="1" spans="1:30">
      <c r="A272" s="572" t="s">
        <v>1</v>
      </c>
      <c r="B272" s="573" t="s">
        <v>2</v>
      </c>
      <c r="C272" s="573" t="s">
        <v>3</v>
      </c>
      <c r="D272" s="573" t="s">
        <v>4</v>
      </c>
      <c r="E272" s="573" t="s">
        <v>5</v>
      </c>
      <c r="F272" s="573" t="s">
        <v>6</v>
      </c>
      <c r="G272" s="573" t="s">
        <v>7</v>
      </c>
      <c r="H272" s="573" t="s">
        <v>8</v>
      </c>
      <c r="I272" s="573" t="s">
        <v>9</v>
      </c>
      <c r="J272" s="573" t="s">
        <v>10</v>
      </c>
      <c r="K272" s="573" t="s">
        <v>11</v>
      </c>
      <c r="L272" s="573" t="s">
        <v>12</v>
      </c>
      <c r="M272" s="573" t="s">
        <v>13</v>
      </c>
      <c r="N272" s="573" t="s">
        <v>14</v>
      </c>
      <c r="O272" s="573" t="s">
        <v>15</v>
      </c>
      <c r="P272" s="573" t="s">
        <v>16</v>
      </c>
      <c r="Q272" s="573" t="s">
        <v>17</v>
      </c>
      <c r="R272" s="573" t="s">
        <v>18</v>
      </c>
      <c r="S272" s="573" t="s">
        <v>19</v>
      </c>
      <c r="T272" s="573" t="s">
        <v>20</v>
      </c>
      <c r="U272" s="573" t="s">
        <v>21</v>
      </c>
      <c r="V272" s="573" t="s">
        <v>22</v>
      </c>
      <c r="W272" s="573" t="s">
        <v>23</v>
      </c>
      <c r="X272" s="573" t="s">
        <v>24</v>
      </c>
      <c r="Y272" s="573" t="s">
        <v>25</v>
      </c>
      <c r="Z272" s="573" t="s">
        <v>26</v>
      </c>
      <c r="AA272" s="573" t="s">
        <v>27</v>
      </c>
      <c r="AB272" s="573" t="s">
        <v>28</v>
      </c>
      <c r="AC272" s="583" t="s">
        <v>29</v>
      </c>
      <c r="AD272" s="583" t="s">
        <v>30</v>
      </c>
    </row>
    <row r="273" s="555" customFormat="1" ht="19" customHeight="1" spans="1:30">
      <c r="A273" s="574">
        <v>45298</v>
      </c>
      <c r="B273" s="575" t="s">
        <v>31</v>
      </c>
      <c r="C273" s="575" t="s">
        <v>32</v>
      </c>
      <c r="D273" s="576">
        <v>100</v>
      </c>
      <c r="E273" s="575" t="s">
        <v>35</v>
      </c>
      <c r="F273" s="576">
        <v>5.88</v>
      </c>
      <c r="G273" s="576">
        <v>0.68</v>
      </c>
      <c r="H273" s="576">
        <v>52.4946</v>
      </c>
      <c r="I273" s="576">
        <v>51.9749</v>
      </c>
      <c r="J273" s="576">
        <v>51.8875</v>
      </c>
      <c r="K273" s="576">
        <v>0</v>
      </c>
      <c r="L273" s="580">
        <v>0</v>
      </c>
      <c r="M273" s="576">
        <v>293.65</v>
      </c>
      <c r="N273" s="575"/>
      <c r="O273" s="575"/>
      <c r="P273" s="575"/>
      <c r="Q273" s="575"/>
      <c r="R273" s="576">
        <v>293.65</v>
      </c>
      <c r="S273" s="575"/>
      <c r="T273" s="576">
        <v>0.002</v>
      </c>
      <c r="U273" s="576">
        <v>0</v>
      </c>
      <c r="V273" s="576">
        <v>0</v>
      </c>
      <c r="W273" s="576">
        <v>0</v>
      </c>
      <c r="X273" s="575">
        <v>0</v>
      </c>
      <c r="Y273" s="576">
        <v>0</v>
      </c>
      <c r="Z273" s="576">
        <v>0</v>
      </c>
      <c r="AA273" s="576">
        <v>0</v>
      </c>
      <c r="AB273" s="580">
        <v>0.9999</v>
      </c>
      <c r="AC273" s="575">
        <f t="shared" ref="AC273:AC315" si="12">U273+W273</f>
        <v>0</v>
      </c>
      <c r="AD273" s="555">
        <f t="shared" ref="AD273:AD315" si="13">T273+V273</f>
        <v>0.002</v>
      </c>
    </row>
    <row r="274" s="555" customFormat="1" ht="19" customHeight="1" spans="1:30">
      <c r="A274" s="574">
        <v>45298</v>
      </c>
      <c r="B274" s="575" t="s">
        <v>34</v>
      </c>
      <c r="C274" s="575" t="s">
        <v>32</v>
      </c>
      <c r="D274" s="576">
        <v>10</v>
      </c>
      <c r="E274" s="575" t="s">
        <v>96</v>
      </c>
      <c r="F274" s="576">
        <v>4.89</v>
      </c>
      <c r="G274" s="576">
        <v>0.64</v>
      </c>
      <c r="H274" s="576">
        <v>4.5909</v>
      </c>
      <c r="I274" s="576">
        <v>4.0207</v>
      </c>
      <c r="J274" s="576">
        <v>3.96</v>
      </c>
      <c r="K274" s="576">
        <v>0</v>
      </c>
      <c r="L274" s="580">
        <v>0</v>
      </c>
      <c r="M274" s="576">
        <v>26.4</v>
      </c>
      <c r="N274" s="575"/>
      <c r="O274" s="575"/>
      <c r="P274" s="575"/>
      <c r="Q274" s="575"/>
      <c r="R274" s="576">
        <v>26.4</v>
      </c>
      <c r="S274" s="575"/>
      <c r="T274" s="576">
        <v>0</v>
      </c>
      <c r="U274" s="576">
        <v>0</v>
      </c>
      <c r="V274" s="576">
        <v>0</v>
      </c>
      <c r="W274" s="576">
        <v>0</v>
      </c>
      <c r="X274" s="575">
        <v>0</v>
      </c>
      <c r="Y274" s="576">
        <v>0</v>
      </c>
      <c r="Z274" s="576">
        <v>0</v>
      </c>
      <c r="AA274" s="576">
        <v>0</v>
      </c>
      <c r="AB274" s="580">
        <v>1</v>
      </c>
      <c r="AC274" s="575">
        <f t="shared" si="12"/>
        <v>0</v>
      </c>
      <c r="AD274" s="555">
        <f t="shared" si="13"/>
        <v>0</v>
      </c>
    </row>
    <row r="275" s="555" customFormat="1" ht="19" customHeight="1" spans="1:30">
      <c r="A275" s="574">
        <v>45298</v>
      </c>
      <c r="B275" s="575" t="s">
        <v>36</v>
      </c>
      <c r="C275" s="575" t="s">
        <v>32</v>
      </c>
      <c r="D275" s="576">
        <v>80</v>
      </c>
      <c r="E275" s="575" t="s">
        <v>35</v>
      </c>
      <c r="F275" s="576">
        <v>5.33</v>
      </c>
      <c r="G275" s="576">
        <v>0.32</v>
      </c>
      <c r="H275" s="576">
        <v>37.28</v>
      </c>
      <c r="I275" s="576">
        <v>36.26</v>
      </c>
      <c r="J275" s="576">
        <v>35.75</v>
      </c>
      <c r="K275" s="576">
        <v>0</v>
      </c>
      <c r="L275" s="580">
        <v>0</v>
      </c>
      <c r="M275" s="576">
        <v>243.1</v>
      </c>
      <c r="N275" s="575"/>
      <c r="O275" s="575"/>
      <c r="P275" s="575"/>
      <c r="Q275" s="575"/>
      <c r="R275" s="576">
        <v>243.1</v>
      </c>
      <c r="S275" s="575"/>
      <c r="T275" s="576">
        <v>0</v>
      </c>
      <c r="U275" s="576">
        <v>0</v>
      </c>
      <c r="V275" s="576">
        <v>0</v>
      </c>
      <c r="W275" s="576">
        <v>0</v>
      </c>
      <c r="X275" s="575">
        <v>0</v>
      </c>
      <c r="Y275" s="576">
        <v>0</v>
      </c>
      <c r="Z275" s="576">
        <v>0</v>
      </c>
      <c r="AA275" s="576">
        <v>0</v>
      </c>
      <c r="AB275" s="580">
        <v>1</v>
      </c>
      <c r="AC275" s="575">
        <f t="shared" si="12"/>
        <v>0</v>
      </c>
      <c r="AD275" s="555">
        <f t="shared" si="13"/>
        <v>0</v>
      </c>
    </row>
    <row r="276" s="555" customFormat="1" ht="19" customHeight="1" spans="1:30">
      <c r="A276" s="574">
        <v>45298</v>
      </c>
      <c r="B276" s="575" t="s">
        <v>45</v>
      </c>
      <c r="C276" s="575" t="s">
        <v>32</v>
      </c>
      <c r="D276" s="576">
        <v>50</v>
      </c>
      <c r="E276" s="575" t="s">
        <v>39</v>
      </c>
      <c r="F276" s="576">
        <v>3.04</v>
      </c>
      <c r="G276" s="576">
        <v>1.55</v>
      </c>
      <c r="H276" s="576">
        <v>12.97</v>
      </c>
      <c r="I276" s="576">
        <v>12.852</v>
      </c>
      <c r="J276" s="576">
        <v>12.76</v>
      </c>
      <c r="K276" s="576">
        <v>0</v>
      </c>
      <c r="L276" s="580">
        <v>0</v>
      </c>
      <c r="M276" s="576">
        <v>136.4</v>
      </c>
      <c r="N276" s="575"/>
      <c r="O276" s="575"/>
      <c r="P276" s="575"/>
      <c r="Q276" s="575"/>
      <c r="R276" s="576">
        <v>136.4</v>
      </c>
      <c r="S276" s="575"/>
      <c r="T276" s="576">
        <v>0.0196</v>
      </c>
      <c r="U276" s="576">
        <v>0</v>
      </c>
      <c r="V276" s="576">
        <v>0</v>
      </c>
      <c r="W276" s="576">
        <v>0</v>
      </c>
      <c r="X276" s="575">
        <v>0</v>
      </c>
      <c r="Y276" s="576">
        <v>0</v>
      </c>
      <c r="Z276" s="576">
        <v>0</v>
      </c>
      <c r="AA276" s="576">
        <v>0</v>
      </c>
      <c r="AB276" s="580">
        <v>0.9978</v>
      </c>
      <c r="AC276" s="575">
        <f t="shared" si="12"/>
        <v>0</v>
      </c>
      <c r="AD276" s="555">
        <f t="shared" si="13"/>
        <v>0.0196</v>
      </c>
    </row>
    <row r="277" s="555" customFormat="1" ht="19" customHeight="1" spans="1:30">
      <c r="A277" s="574">
        <v>45298</v>
      </c>
      <c r="B277" s="575" t="s">
        <v>38</v>
      </c>
      <c r="C277" s="575" t="s">
        <v>32</v>
      </c>
      <c r="D277" s="576">
        <v>5.48</v>
      </c>
      <c r="E277" s="575" t="s">
        <v>35</v>
      </c>
      <c r="F277" s="576">
        <v>4.15</v>
      </c>
      <c r="G277" s="576">
        <v>0</v>
      </c>
      <c r="H277" s="576">
        <v>1.8234</v>
      </c>
      <c r="I277" s="576">
        <v>1.8234</v>
      </c>
      <c r="J277" s="576">
        <v>1.596</v>
      </c>
      <c r="K277" s="576">
        <v>0</v>
      </c>
      <c r="L277" s="580">
        <v>0</v>
      </c>
      <c r="M277" s="576">
        <v>9.576</v>
      </c>
      <c r="N277" s="575"/>
      <c r="O277" s="575"/>
      <c r="P277" s="575"/>
      <c r="Q277" s="575"/>
      <c r="R277" s="576">
        <v>9.576</v>
      </c>
      <c r="S277" s="575"/>
      <c r="T277" s="576">
        <v>0</v>
      </c>
      <c r="U277" s="576">
        <v>0</v>
      </c>
      <c r="V277" s="576">
        <v>0</v>
      </c>
      <c r="W277" s="576">
        <v>0</v>
      </c>
      <c r="X277" s="575">
        <v>0</v>
      </c>
      <c r="Y277" s="576">
        <v>0</v>
      </c>
      <c r="Z277" s="576">
        <v>0</v>
      </c>
      <c r="AA277" s="576">
        <v>0</v>
      </c>
      <c r="AB277" s="580">
        <v>1</v>
      </c>
      <c r="AC277" s="575">
        <f t="shared" si="12"/>
        <v>0</v>
      </c>
      <c r="AD277" s="555">
        <f t="shared" si="13"/>
        <v>0</v>
      </c>
    </row>
    <row r="278" s="555" customFormat="1" ht="19" customHeight="1" spans="1:30">
      <c r="A278" s="574">
        <v>45298</v>
      </c>
      <c r="B278" s="575" t="s">
        <v>40</v>
      </c>
      <c r="C278" s="575" t="s">
        <v>32</v>
      </c>
      <c r="D278" s="576">
        <v>30</v>
      </c>
      <c r="E278" s="575" t="s">
        <v>35</v>
      </c>
      <c r="F278" s="576">
        <v>5.96</v>
      </c>
      <c r="G278" s="576">
        <v>0</v>
      </c>
      <c r="H278" s="576">
        <v>15.7951</v>
      </c>
      <c r="I278" s="576">
        <v>15.7951</v>
      </c>
      <c r="J278" s="576">
        <v>15.6816</v>
      </c>
      <c r="K278" s="576">
        <v>0</v>
      </c>
      <c r="L278" s="580">
        <v>0</v>
      </c>
      <c r="M278" s="576">
        <v>73.4976</v>
      </c>
      <c r="N278" s="575"/>
      <c r="O278" s="575"/>
      <c r="P278" s="575"/>
      <c r="Q278" s="575"/>
      <c r="R278" s="576">
        <v>73.4976</v>
      </c>
      <c r="S278" s="575"/>
      <c r="T278" s="576">
        <v>0</v>
      </c>
      <c r="U278" s="576">
        <v>0</v>
      </c>
      <c r="V278" s="576">
        <v>0</v>
      </c>
      <c r="W278" s="576">
        <v>0</v>
      </c>
      <c r="X278" s="575">
        <v>0</v>
      </c>
      <c r="Y278" s="576">
        <v>0</v>
      </c>
      <c r="Z278" s="576">
        <v>0</v>
      </c>
      <c r="AA278" s="576">
        <v>0</v>
      </c>
      <c r="AB278" s="580">
        <v>1</v>
      </c>
      <c r="AC278" s="575">
        <f t="shared" si="12"/>
        <v>0</v>
      </c>
      <c r="AD278" s="555">
        <f t="shared" si="13"/>
        <v>0</v>
      </c>
    </row>
    <row r="279" s="555" customFormat="1" ht="19" customHeight="1" spans="1:30">
      <c r="A279" s="574">
        <v>45298</v>
      </c>
      <c r="B279" s="575" t="s">
        <v>41</v>
      </c>
      <c r="C279" s="575" t="s">
        <v>32</v>
      </c>
      <c r="D279" s="576">
        <v>20</v>
      </c>
      <c r="E279" s="575" t="s">
        <v>35</v>
      </c>
      <c r="F279" s="576">
        <v>5.48</v>
      </c>
      <c r="G279" s="576">
        <v>1.8</v>
      </c>
      <c r="H279" s="576">
        <v>11.8889</v>
      </c>
      <c r="I279" s="576">
        <v>11.7868</v>
      </c>
      <c r="J279" s="576">
        <v>11.7718</v>
      </c>
      <c r="K279" s="576">
        <v>0</v>
      </c>
      <c r="L279" s="580">
        <v>0</v>
      </c>
      <c r="M279" s="576">
        <v>75.3172</v>
      </c>
      <c r="N279" s="575"/>
      <c r="O279" s="575"/>
      <c r="P279" s="575"/>
      <c r="Q279" s="575"/>
      <c r="R279" s="576">
        <v>75.3172</v>
      </c>
      <c r="S279" s="575"/>
      <c r="T279" s="576">
        <v>0</v>
      </c>
      <c r="U279" s="576">
        <v>0</v>
      </c>
      <c r="V279" s="576">
        <v>0</v>
      </c>
      <c r="W279" s="576">
        <v>0</v>
      </c>
      <c r="X279" s="575">
        <v>0</v>
      </c>
      <c r="Y279" s="576">
        <v>0</v>
      </c>
      <c r="Z279" s="576">
        <v>0</v>
      </c>
      <c r="AA279" s="576">
        <v>0</v>
      </c>
      <c r="AB279" s="580">
        <v>1</v>
      </c>
      <c r="AC279" s="575">
        <f t="shared" si="12"/>
        <v>0</v>
      </c>
      <c r="AD279" s="555">
        <f t="shared" si="13"/>
        <v>0</v>
      </c>
    </row>
    <row r="280" s="555" customFormat="1" ht="19" customHeight="1" spans="1:30">
      <c r="A280" s="574">
        <v>45298</v>
      </c>
      <c r="B280" s="575" t="s">
        <v>47</v>
      </c>
      <c r="C280" s="575" t="s">
        <v>32</v>
      </c>
      <c r="D280" s="576">
        <v>130</v>
      </c>
      <c r="E280" s="575" t="s">
        <v>48</v>
      </c>
      <c r="F280" s="576">
        <v>4.33</v>
      </c>
      <c r="G280" s="576">
        <v>0.57</v>
      </c>
      <c r="H280" s="576">
        <v>72.2351</v>
      </c>
      <c r="I280" s="576">
        <v>56.1237</v>
      </c>
      <c r="J280" s="576">
        <v>55.2755</v>
      </c>
      <c r="K280" s="576">
        <v>16.11</v>
      </c>
      <c r="L280" s="580">
        <v>0.223</v>
      </c>
      <c r="M280" s="576">
        <v>370.0991</v>
      </c>
      <c r="N280" s="575"/>
      <c r="O280" s="575"/>
      <c r="P280" s="575"/>
      <c r="Q280" s="575"/>
      <c r="R280" s="576">
        <v>370.0991</v>
      </c>
      <c r="S280" s="575"/>
      <c r="T280" s="576">
        <v>0</v>
      </c>
      <c r="U280" s="576">
        <v>0</v>
      </c>
      <c r="V280" s="576">
        <v>0</v>
      </c>
      <c r="W280" s="576">
        <v>0</v>
      </c>
      <c r="X280" s="575">
        <v>0</v>
      </c>
      <c r="Y280" s="576">
        <v>0</v>
      </c>
      <c r="Z280" s="576">
        <v>0</v>
      </c>
      <c r="AA280" s="576">
        <v>0</v>
      </c>
      <c r="AB280" s="580">
        <v>1</v>
      </c>
      <c r="AC280" s="575">
        <f t="shared" si="12"/>
        <v>0</v>
      </c>
      <c r="AD280" s="555">
        <f t="shared" si="13"/>
        <v>0</v>
      </c>
    </row>
    <row r="281" s="555" customFormat="1" ht="19" customHeight="1" spans="1:30">
      <c r="A281" s="574">
        <v>45298</v>
      </c>
      <c r="B281" s="575" t="s">
        <v>49</v>
      </c>
      <c r="C281" s="575" t="s">
        <v>32</v>
      </c>
      <c r="D281" s="576">
        <v>100</v>
      </c>
      <c r="E281" s="575" t="s">
        <v>35</v>
      </c>
      <c r="F281" s="576">
        <v>5.63</v>
      </c>
      <c r="G281" s="576">
        <v>0.2</v>
      </c>
      <c r="H281" s="576">
        <v>51.3632</v>
      </c>
      <c r="I281" s="576">
        <v>42.362</v>
      </c>
      <c r="J281" s="576">
        <v>41.1789</v>
      </c>
      <c r="K281" s="576">
        <v>9.0012</v>
      </c>
      <c r="L281" s="580">
        <v>0.1752</v>
      </c>
      <c r="M281" s="576">
        <v>253.0017</v>
      </c>
      <c r="N281" s="575"/>
      <c r="O281" s="575"/>
      <c r="P281" s="575"/>
      <c r="Q281" s="575"/>
      <c r="R281" s="576">
        <v>253.0017</v>
      </c>
      <c r="S281" s="575"/>
      <c r="T281" s="576">
        <v>0</v>
      </c>
      <c r="U281" s="576">
        <v>0</v>
      </c>
      <c r="V281" s="576">
        <v>0</v>
      </c>
      <c r="W281" s="576">
        <v>0</v>
      </c>
      <c r="X281" s="575">
        <v>0</v>
      </c>
      <c r="Y281" s="576">
        <v>0</v>
      </c>
      <c r="Z281" s="576">
        <v>0</v>
      </c>
      <c r="AA281" s="576">
        <v>0</v>
      </c>
      <c r="AB281" s="580">
        <v>1</v>
      </c>
      <c r="AC281" s="575">
        <f t="shared" si="12"/>
        <v>0</v>
      </c>
      <c r="AD281" s="555">
        <f t="shared" si="13"/>
        <v>0</v>
      </c>
    </row>
    <row r="282" s="555" customFormat="1" ht="19" customHeight="1" spans="1:30">
      <c r="A282" s="574">
        <v>45298</v>
      </c>
      <c r="B282" s="575" t="s">
        <v>43</v>
      </c>
      <c r="C282" s="575" t="s">
        <v>32</v>
      </c>
      <c r="D282" s="576">
        <v>300</v>
      </c>
      <c r="E282" s="575" t="s">
        <v>35</v>
      </c>
      <c r="F282" s="576">
        <v>5.16</v>
      </c>
      <c r="G282" s="576">
        <v>0</v>
      </c>
      <c r="H282" s="576">
        <v>177.463</v>
      </c>
      <c r="I282" s="576">
        <v>152.4607</v>
      </c>
      <c r="J282" s="576">
        <v>150.612</v>
      </c>
      <c r="K282" s="576">
        <v>25.0024</v>
      </c>
      <c r="L282" s="580">
        <v>0.1409</v>
      </c>
      <c r="M282" s="576">
        <v>916.708</v>
      </c>
      <c r="N282" s="575"/>
      <c r="O282" s="575"/>
      <c r="P282" s="575"/>
      <c r="Q282" s="575"/>
      <c r="R282" s="576">
        <v>916.708</v>
      </c>
      <c r="S282" s="575"/>
      <c r="T282" s="576">
        <v>0</v>
      </c>
      <c r="U282" s="576">
        <v>0</v>
      </c>
      <c r="V282" s="576">
        <v>0</v>
      </c>
      <c r="W282" s="576">
        <v>0</v>
      </c>
      <c r="X282" s="575">
        <v>0</v>
      </c>
      <c r="Y282" s="576">
        <v>0</v>
      </c>
      <c r="Z282" s="576">
        <v>0</v>
      </c>
      <c r="AA282" s="576">
        <v>0</v>
      </c>
      <c r="AB282" s="580">
        <v>1</v>
      </c>
      <c r="AC282" s="575">
        <f t="shared" si="12"/>
        <v>0</v>
      </c>
      <c r="AD282" s="555">
        <f t="shared" si="13"/>
        <v>0</v>
      </c>
    </row>
    <row r="283" s="555" customFormat="1" ht="19" customHeight="1" spans="1:30">
      <c r="A283" s="574">
        <v>45298</v>
      </c>
      <c r="B283" s="575" t="s">
        <v>46</v>
      </c>
      <c r="C283" s="575" t="s">
        <v>32</v>
      </c>
      <c r="D283" s="576">
        <v>30</v>
      </c>
      <c r="E283" s="575" t="s">
        <v>35</v>
      </c>
      <c r="F283" s="576">
        <v>5.79</v>
      </c>
      <c r="G283" s="576">
        <v>2.29</v>
      </c>
      <c r="H283" s="576">
        <v>14.537</v>
      </c>
      <c r="I283" s="576">
        <v>14.252</v>
      </c>
      <c r="J283" s="576">
        <v>14.224</v>
      </c>
      <c r="K283" s="576">
        <v>0</v>
      </c>
      <c r="L283" s="580">
        <v>0</v>
      </c>
      <c r="M283" s="576">
        <v>97.888</v>
      </c>
      <c r="N283" s="575"/>
      <c r="O283" s="575"/>
      <c r="P283" s="575"/>
      <c r="Q283" s="575"/>
      <c r="R283" s="576">
        <v>97.888</v>
      </c>
      <c r="S283" s="575"/>
      <c r="T283" s="576">
        <v>0</v>
      </c>
      <c r="U283" s="576">
        <v>0</v>
      </c>
      <c r="V283" s="576">
        <v>0</v>
      </c>
      <c r="W283" s="576">
        <v>0</v>
      </c>
      <c r="X283" s="575">
        <v>0</v>
      </c>
      <c r="Y283" s="576">
        <v>0</v>
      </c>
      <c r="Z283" s="576">
        <v>0</v>
      </c>
      <c r="AA283" s="576">
        <v>0</v>
      </c>
      <c r="AB283" s="580">
        <v>1</v>
      </c>
      <c r="AC283" s="575">
        <f t="shared" si="12"/>
        <v>0</v>
      </c>
      <c r="AD283" s="555">
        <f t="shared" si="13"/>
        <v>0</v>
      </c>
    </row>
    <row r="284" s="555" customFormat="1" ht="19" customHeight="1" spans="1:30">
      <c r="A284" s="574">
        <v>45298</v>
      </c>
      <c r="B284" s="575" t="s">
        <v>42</v>
      </c>
      <c r="C284" s="575" t="s">
        <v>32</v>
      </c>
      <c r="D284" s="576">
        <v>30</v>
      </c>
      <c r="E284" s="575" t="s">
        <v>35</v>
      </c>
      <c r="F284" s="576">
        <v>6.6</v>
      </c>
      <c r="G284" s="576">
        <v>0.8</v>
      </c>
      <c r="H284" s="576">
        <v>16.0012</v>
      </c>
      <c r="I284" s="576">
        <v>15.9201</v>
      </c>
      <c r="J284" s="576">
        <v>15.8507</v>
      </c>
      <c r="K284" s="576">
        <v>0</v>
      </c>
      <c r="L284" s="580">
        <v>0</v>
      </c>
      <c r="M284" s="576">
        <v>83.6719</v>
      </c>
      <c r="N284" s="575"/>
      <c r="O284" s="575"/>
      <c r="P284" s="575"/>
      <c r="Q284" s="575"/>
      <c r="R284" s="576">
        <v>83.6719</v>
      </c>
      <c r="S284" s="575"/>
      <c r="T284" s="576">
        <v>0</v>
      </c>
      <c r="U284" s="576">
        <v>0</v>
      </c>
      <c r="V284" s="576">
        <v>0</v>
      </c>
      <c r="W284" s="576">
        <v>0</v>
      </c>
      <c r="X284" s="575">
        <v>0</v>
      </c>
      <c r="Y284" s="576">
        <v>0</v>
      </c>
      <c r="Z284" s="576">
        <v>0</v>
      </c>
      <c r="AA284" s="576">
        <v>0</v>
      </c>
      <c r="AB284" s="580">
        <v>1</v>
      </c>
      <c r="AC284" s="575">
        <f t="shared" si="12"/>
        <v>0</v>
      </c>
      <c r="AD284" s="555">
        <f t="shared" si="13"/>
        <v>0</v>
      </c>
    </row>
    <row r="285" s="555" customFormat="1" ht="19" customHeight="1" spans="1:30">
      <c r="A285" s="574">
        <v>45298</v>
      </c>
      <c r="B285" s="575" t="s">
        <v>37</v>
      </c>
      <c r="C285" s="575" t="s">
        <v>32</v>
      </c>
      <c r="D285" s="576">
        <v>100</v>
      </c>
      <c r="E285" s="575" t="s">
        <v>35</v>
      </c>
      <c r="F285" s="576">
        <v>5.46</v>
      </c>
      <c r="G285" s="576">
        <v>0</v>
      </c>
      <c r="H285" s="576">
        <v>46.2</v>
      </c>
      <c r="I285" s="576">
        <v>41.8296</v>
      </c>
      <c r="J285" s="576">
        <v>40.302</v>
      </c>
      <c r="K285" s="576">
        <v>4.2114</v>
      </c>
      <c r="L285" s="580">
        <v>0.0915</v>
      </c>
      <c r="M285" s="576">
        <v>257.111</v>
      </c>
      <c r="N285" s="575"/>
      <c r="O285" s="575"/>
      <c r="P285" s="575"/>
      <c r="Q285" s="575"/>
      <c r="R285" s="576">
        <v>257.111</v>
      </c>
      <c r="S285" s="575"/>
      <c r="T285" s="576">
        <v>0.1064</v>
      </c>
      <c r="U285" s="576">
        <v>0</v>
      </c>
      <c r="V285" s="576">
        <v>0</v>
      </c>
      <c r="W285" s="576">
        <v>0</v>
      </c>
      <c r="X285" s="575">
        <v>0</v>
      </c>
      <c r="Y285" s="576">
        <v>0.0526</v>
      </c>
      <c r="Z285" s="576">
        <v>0</v>
      </c>
      <c r="AA285" s="576">
        <v>0</v>
      </c>
      <c r="AB285" s="580">
        <v>0.9977</v>
      </c>
      <c r="AC285" s="575">
        <f t="shared" si="12"/>
        <v>0</v>
      </c>
      <c r="AD285" s="555">
        <f t="shared" si="13"/>
        <v>0.1064</v>
      </c>
    </row>
    <row r="286" s="555" customFormat="1" ht="19" customHeight="1" spans="1:30">
      <c r="A286" s="574">
        <v>45298</v>
      </c>
      <c r="B286" s="575" t="s">
        <v>50</v>
      </c>
      <c r="C286" s="575" t="s">
        <v>32</v>
      </c>
      <c r="D286" s="576">
        <v>50</v>
      </c>
      <c r="E286" s="575" t="s">
        <v>35</v>
      </c>
      <c r="F286" s="576">
        <v>6.18</v>
      </c>
      <c r="G286" s="576">
        <v>0</v>
      </c>
      <c r="H286" s="576">
        <v>25.1994</v>
      </c>
      <c r="I286" s="576">
        <v>11.795</v>
      </c>
      <c r="J286" s="576">
        <v>11.76</v>
      </c>
      <c r="K286" s="575">
        <v>13.4044</v>
      </c>
      <c r="L286" s="580">
        <f>K286/H286</f>
        <v>0.531933299999206</v>
      </c>
      <c r="M286" s="576">
        <v>78.26</v>
      </c>
      <c r="N286" s="575"/>
      <c r="O286" s="575"/>
      <c r="P286" s="575"/>
      <c r="Q286" s="575"/>
      <c r="R286" s="576">
        <v>78.26</v>
      </c>
      <c r="S286" s="575"/>
      <c r="T286" s="576">
        <v>0</v>
      </c>
      <c r="U286" s="576">
        <v>0</v>
      </c>
      <c r="V286" s="576">
        <v>0</v>
      </c>
      <c r="W286" s="576">
        <v>0</v>
      </c>
      <c r="X286" s="555">
        <v>0</v>
      </c>
      <c r="Y286" s="576">
        <v>0</v>
      </c>
      <c r="Z286" s="576">
        <v>0</v>
      </c>
      <c r="AA286" s="576">
        <v>0</v>
      </c>
      <c r="AB286" s="580">
        <v>1</v>
      </c>
      <c r="AC286" s="575">
        <f t="shared" si="12"/>
        <v>0</v>
      </c>
      <c r="AD286" s="555">
        <f t="shared" si="13"/>
        <v>0</v>
      </c>
    </row>
    <row r="287" s="555" customFormat="1" ht="19" customHeight="1" spans="1:30">
      <c r="A287" s="574">
        <v>45298</v>
      </c>
      <c r="B287" s="575" t="s">
        <v>52</v>
      </c>
      <c r="C287" s="575" t="s">
        <v>32</v>
      </c>
      <c r="D287" s="576">
        <v>150</v>
      </c>
      <c r="E287" s="575" t="s">
        <v>35</v>
      </c>
      <c r="F287" s="576">
        <v>4.67</v>
      </c>
      <c r="G287" s="576">
        <v>1.8</v>
      </c>
      <c r="H287" s="576">
        <v>62.3576</v>
      </c>
      <c r="I287" s="576">
        <v>62.3576</v>
      </c>
      <c r="J287" s="576">
        <v>61.95</v>
      </c>
      <c r="K287" s="576">
        <v>0</v>
      </c>
      <c r="L287" s="580">
        <v>0</v>
      </c>
      <c r="M287" s="576">
        <v>422.1</v>
      </c>
      <c r="N287" s="575"/>
      <c r="O287" s="575"/>
      <c r="P287" s="575"/>
      <c r="Q287" s="575"/>
      <c r="R287" s="576">
        <v>422.1</v>
      </c>
      <c r="S287" s="575"/>
      <c r="T287" s="576">
        <v>0</v>
      </c>
      <c r="U287" s="576">
        <v>0</v>
      </c>
      <c r="V287" s="576">
        <v>0</v>
      </c>
      <c r="W287" s="576">
        <v>0</v>
      </c>
      <c r="X287" s="575">
        <v>0</v>
      </c>
      <c r="Y287" s="576">
        <v>0</v>
      </c>
      <c r="Z287" s="576">
        <v>0</v>
      </c>
      <c r="AA287" s="576">
        <v>0</v>
      </c>
      <c r="AB287" s="580">
        <v>1</v>
      </c>
      <c r="AC287" s="575">
        <f t="shared" si="12"/>
        <v>0</v>
      </c>
      <c r="AD287" s="555">
        <f t="shared" si="13"/>
        <v>0</v>
      </c>
    </row>
    <row r="288" s="555" customFormat="1" ht="19" customHeight="1" spans="1:30">
      <c r="A288" s="574">
        <v>45298</v>
      </c>
      <c r="B288" s="575" t="s">
        <v>51</v>
      </c>
      <c r="C288" s="575" t="s">
        <v>32</v>
      </c>
      <c r="D288" s="576">
        <v>100</v>
      </c>
      <c r="E288" s="575" t="s">
        <v>35</v>
      </c>
      <c r="F288" s="576">
        <v>4.52</v>
      </c>
      <c r="G288" s="576">
        <v>1.91</v>
      </c>
      <c r="H288" s="576">
        <v>48.1056</v>
      </c>
      <c r="I288" s="576">
        <v>34.819</v>
      </c>
      <c r="J288" s="576">
        <v>32.5192</v>
      </c>
      <c r="K288" s="576">
        <v>13.2866</v>
      </c>
      <c r="L288" s="580">
        <v>0.2762</v>
      </c>
      <c r="M288" s="576">
        <v>232.1984</v>
      </c>
      <c r="N288" s="575"/>
      <c r="O288" s="575"/>
      <c r="P288" s="575"/>
      <c r="Q288" s="575"/>
      <c r="R288" s="576">
        <v>232.1984</v>
      </c>
      <c r="S288" s="575"/>
      <c r="T288" s="576">
        <v>0</v>
      </c>
      <c r="U288" s="576">
        <v>0</v>
      </c>
      <c r="V288" s="576">
        <v>0</v>
      </c>
      <c r="W288" s="576">
        <v>0</v>
      </c>
      <c r="X288" s="575">
        <v>0</v>
      </c>
      <c r="Y288" s="576">
        <v>0</v>
      </c>
      <c r="Z288" s="576">
        <v>0</v>
      </c>
      <c r="AA288" s="576">
        <v>0</v>
      </c>
      <c r="AB288" s="580">
        <v>1</v>
      </c>
      <c r="AC288" s="575">
        <f t="shared" si="12"/>
        <v>0</v>
      </c>
      <c r="AD288" s="555">
        <f t="shared" si="13"/>
        <v>0</v>
      </c>
    </row>
    <row r="289" s="555" customFormat="1" ht="19" customHeight="1" spans="1:30">
      <c r="A289" s="574">
        <v>45298</v>
      </c>
      <c r="B289" s="575" t="s">
        <v>53</v>
      </c>
      <c r="C289" s="575" t="s">
        <v>32</v>
      </c>
      <c r="D289" s="576">
        <v>100</v>
      </c>
      <c r="E289" s="575" t="s">
        <v>39</v>
      </c>
      <c r="F289" s="576">
        <v>1.03</v>
      </c>
      <c r="G289" s="576">
        <v>0</v>
      </c>
      <c r="H289" s="576">
        <v>8.408</v>
      </c>
      <c r="I289" s="576">
        <v>8.256</v>
      </c>
      <c r="J289" s="576">
        <v>8.1359</v>
      </c>
      <c r="K289" s="576">
        <v>0</v>
      </c>
      <c r="L289" s="580">
        <v>0</v>
      </c>
      <c r="M289" s="576">
        <v>103.6258</v>
      </c>
      <c r="N289" s="575"/>
      <c r="O289" s="575"/>
      <c r="P289" s="575"/>
      <c r="Q289" s="575"/>
      <c r="R289" s="576">
        <v>103.6258</v>
      </c>
      <c r="S289" s="575"/>
      <c r="T289" s="576">
        <v>0</v>
      </c>
      <c r="U289" s="576">
        <v>0</v>
      </c>
      <c r="V289" s="576">
        <v>0</v>
      </c>
      <c r="W289" s="576">
        <v>0</v>
      </c>
      <c r="X289" s="575">
        <v>0</v>
      </c>
      <c r="Y289" s="576">
        <v>0</v>
      </c>
      <c r="Z289" s="576">
        <v>0</v>
      </c>
      <c r="AA289" s="576">
        <v>0</v>
      </c>
      <c r="AB289" s="580">
        <v>1</v>
      </c>
      <c r="AC289" s="575">
        <f t="shared" si="12"/>
        <v>0</v>
      </c>
      <c r="AD289" s="555">
        <f t="shared" si="13"/>
        <v>0</v>
      </c>
    </row>
    <row r="290" s="555" customFormat="1" ht="19" customHeight="1" spans="1:30">
      <c r="A290" s="574">
        <v>45298</v>
      </c>
      <c r="B290" s="575" t="s">
        <v>55</v>
      </c>
      <c r="C290" s="575" t="s">
        <v>56</v>
      </c>
      <c r="D290" s="576">
        <v>100</v>
      </c>
      <c r="E290" s="575" t="s">
        <v>35</v>
      </c>
      <c r="F290" s="576">
        <v>0</v>
      </c>
      <c r="G290" s="576">
        <v>8.08</v>
      </c>
      <c r="H290" s="576">
        <v>153.141</v>
      </c>
      <c r="I290" s="576">
        <v>144.6116</v>
      </c>
      <c r="J290" s="576">
        <v>142.4589</v>
      </c>
      <c r="K290" s="576">
        <v>8.5294</v>
      </c>
      <c r="L290" s="580">
        <v>0.0557</v>
      </c>
      <c r="M290" s="576">
        <v>806.2966</v>
      </c>
      <c r="N290" s="575"/>
      <c r="O290" s="575"/>
      <c r="P290" s="575"/>
      <c r="Q290" s="575"/>
      <c r="R290" s="576">
        <v>806.2966</v>
      </c>
      <c r="S290" s="575"/>
      <c r="T290" s="576">
        <v>0</v>
      </c>
      <c r="U290" s="576">
        <v>0.6054</v>
      </c>
      <c r="V290" s="576">
        <v>0</v>
      </c>
      <c r="W290" s="576">
        <v>0</v>
      </c>
      <c r="X290" s="575">
        <v>0</v>
      </c>
      <c r="Y290" s="576">
        <v>0</v>
      </c>
      <c r="Z290" s="576">
        <v>0</v>
      </c>
      <c r="AA290" s="576">
        <v>0</v>
      </c>
      <c r="AB290" s="580">
        <v>1</v>
      </c>
      <c r="AC290" s="575">
        <f t="shared" si="12"/>
        <v>0.6054</v>
      </c>
      <c r="AD290" s="555">
        <f t="shared" si="13"/>
        <v>0</v>
      </c>
    </row>
    <row r="291" s="555" customFormat="1" ht="19" customHeight="1" spans="1:30">
      <c r="A291" s="574">
        <v>45298</v>
      </c>
      <c r="B291" s="575" t="s">
        <v>57</v>
      </c>
      <c r="C291" s="575" t="s">
        <v>32</v>
      </c>
      <c r="D291" s="576">
        <v>20</v>
      </c>
      <c r="E291" s="575" t="s">
        <v>35</v>
      </c>
      <c r="F291" s="576">
        <v>5.49</v>
      </c>
      <c r="G291" s="576">
        <v>0</v>
      </c>
      <c r="H291" s="576">
        <v>11.1849</v>
      </c>
      <c r="I291" s="576">
        <v>8.8381</v>
      </c>
      <c r="J291" s="576">
        <v>8.7295</v>
      </c>
      <c r="K291" s="576">
        <v>2.3468</v>
      </c>
      <c r="L291" s="580">
        <v>0.2098</v>
      </c>
      <c r="M291" s="576">
        <v>58.1788</v>
      </c>
      <c r="N291" s="575"/>
      <c r="O291" s="575"/>
      <c r="P291" s="575"/>
      <c r="Q291" s="575"/>
      <c r="R291" s="576">
        <v>58.1788</v>
      </c>
      <c r="S291" s="575"/>
      <c r="T291" s="576">
        <v>0</v>
      </c>
      <c r="U291" s="576">
        <v>0</v>
      </c>
      <c r="V291" s="576">
        <v>0</v>
      </c>
      <c r="W291" s="576">
        <v>0</v>
      </c>
      <c r="X291" s="575">
        <v>0</v>
      </c>
      <c r="Y291" s="576">
        <v>0</v>
      </c>
      <c r="Z291" s="576">
        <v>0</v>
      </c>
      <c r="AA291" s="576">
        <v>0</v>
      </c>
      <c r="AB291" s="580">
        <v>1</v>
      </c>
      <c r="AC291" s="575">
        <f t="shared" si="12"/>
        <v>0</v>
      </c>
      <c r="AD291" s="555">
        <f t="shared" si="13"/>
        <v>0</v>
      </c>
    </row>
    <row r="292" s="555" customFormat="1" ht="19" customHeight="1" spans="1:30">
      <c r="A292" s="574">
        <v>45298</v>
      </c>
      <c r="B292" s="575" t="s">
        <v>58</v>
      </c>
      <c r="C292" s="575" t="s">
        <v>56</v>
      </c>
      <c r="D292" s="576">
        <v>15</v>
      </c>
      <c r="E292" s="575" t="s">
        <v>35</v>
      </c>
      <c r="F292" s="576">
        <v>0</v>
      </c>
      <c r="G292" s="576">
        <v>2.4</v>
      </c>
      <c r="H292" s="576">
        <v>0.8726</v>
      </c>
      <c r="I292" s="576">
        <v>0.8726</v>
      </c>
      <c r="J292" s="576">
        <v>0.84</v>
      </c>
      <c r="K292" s="576">
        <v>0</v>
      </c>
      <c r="L292" s="580">
        <v>0</v>
      </c>
      <c r="M292" s="576">
        <v>13.86</v>
      </c>
      <c r="N292" s="575"/>
      <c r="O292" s="575"/>
      <c r="P292" s="575"/>
      <c r="Q292" s="575"/>
      <c r="R292" s="576">
        <v>13.86</v>
      </c>
      <c r="S292" s="575"/>
      <c r="T292" s="576">
        <v>0</v>
      </c>
      <c r="U292" s="576">
        <v>0</v>
      </c>
      <c r="V292" s="576">
        <v>0</v>
      </c>
      <c r="W292" s="576">
        <v>0</v>
      </c>
      <c r="X292" s="575">
        <v>0</v>
      </c>
      <c r="Y292" s="576">
        <v>0</v>
      </c>
      <c r="Z292" s="576">
        <v>0</v>
      </c>
      <c r="AA292" s="576">
        <v>0</v>
      </c>
      <c r="AB292" s="580">
        <v>1</v>
      </c>
      <c r="AC292" s="575">
        <f t="shared" si="12"/>
        <v>0</v>
      </c>
      <c r="AD292" s="555">
        <f t="shared" si="13"/>
        <v>0</v>
      </c>
    </row>
    <row r="293" s="555" customFormat="1" ht="19" customHeight="1" spans="1:30">
      <c r="A293" s="574">
        <v>45298</v>
      </c>
      <c r="B293" s="575" t="s">
        <v>59</v>
      </c>
      <c r="C293" s="575" t="s">
        <v>56</v>
      </c>
      <c r="D293" s="576">
        <v>100</v>
      </c>
      <c r="E293" s="575" t="s">
        <v>35</v>
      </c>
      <c r="F293" s="576">
        <v>0</v>
      </c>
      <c r="G293" s="576">
        <v>5.44</v>
      </c>
      <c r="H293" s="576">
        <v>72.1276</v>
      </c>
      <c r="I293" s="576">
        <v>72.1276</v>
      </c>
      <c r="J293" s="576">
        <v>70.884</v>
      </c>
      <c r="K293" s="576">
        <v>0</v>
      </c>
      <c r="L293" s="580">
        <v>0</v>
      </c>
      <c r="M293" s="576">
        <v>641.256</v>
      </c>
      <c r="N293" s="575"/>
      <c r="O293" s="575"/>
      <c r="P293" s="575"/>
      <c r="Q293" s="575"/>
      <c r="R293" s="576">
        <v>641.256</v>
      </c>
      <c r="S293" s="575"/>
      <c r="T293" s="576">
        <v>0</v>
      </c>
      <c r="U293" s="576">
        <v>0</v>
      </c>
      <c r="V293" s="576">
        <v>0</v>
      </c>
      <c r="W293" s="576">
        <v>0</v>
      </c>
      <c r="X293" s="575">
        <v>0</v>
      </c>
      <c r="Y293" s="576">
        <v>0</v>
      </c>
      <c r="Z293" s="576">
        <v>0</v>
      </c>
      <c r="AA293" s="576">
        <v>0</v>
      </c>
      <c r="AB293" s="580">
        <v>1</v>
      </c>
      <c r="AC293" s="575">
        <f t="shared" si="12"/>
        <v>0</v>
      </c>
      <c r="AD293" s="555">
        <f t="shared" si="13"/>
        <v>0</v>
      </c>
    </row>
    <row r="294" s="555" customFormat="1" ht="19" customHeight="1" spans="1:30">
      <c r="A294" s="574">
        <v>45298</v>
      </c>
      <c r="B294" s="575" t="s">
        <v>71</v>
      </c>
      <c r="C294" s="575" t="s">
        <v>56</v>
      </c>
      <c r="D294" s="576">
        <v>49.5</v>
      </c>
      <c r="E294" s="575" t="s">
        <v>35</v>
      </c>
      <c r="F294" s="576">
        <v>0</v>
      </c>
      <c r="G294" s="576">
        <v>1.7</v>
      </c>
      <c r="H294" s="576">
        <v>0.1407</v>
      </c>
      <c r="I294" s="576">
        <v>0.1407</v>
      </c>
      <c r="J294" s="576">
        <v>0.033</v>
      </c>
      <c r="K294" s="576">
        <v>0</v>
      </c>
      <c r="L294" s="580">
        <v>0</v>
      </c>
      <c r="M294" s="576">
        <v>135.0426</v>
      </c>
      <c r="N294" s="575"/>
      <c r="O294" s="575"/>
      <c r="P294" s="575"/>
      <c r="Q294" s="575"/>
      <c r="R294" s="576">
        <v>135.0426</v>
      </c>
      <c r="S294" s="575"/>
      <c r="T294" s="576">
        <v>0</v>
      </c>
      <c r="U294" s="576">
        <v>0</v>
      </c>
      <c r="V294" s="576">
        <v>0</v>
      </c>
      <c r="W294" s="576">
        <v>0</v>
      </c>
      <c r="X294" s="575">
        <v>0</v>
      </c>
      <c r="Y294" s="576">
        <v>0</v>
      </c>
      <c r="Z294" s="576">
        <v>0</v>
      </c>
      <c r="AA294" s="576">
        <v>0</v>
      </c>
      <c r="AB294" s="580">
        <v>1</v>
      </c>
      <c r="AC294" s="575">
        <f t="shared" si="12"/>
        <v>0</v>
      </c>
      <c r="AD294" s="555">
        <f t="shared" si="13"/>
        <v>0</v>
      </c>
    </row>
    <row r="295" s="555" customFormat="1" ht="19" customHeight="1" spans="1:30">
      <c r="A295" s="574">
        <v>45298</v>
      </c>
      <c r="B295" s="575" t="s">
        <v>60</v>
      </c>
      <c r="C295" s="575" t="s">
        <v>56</v>
      </c>
      <c r="D295" s="576">
        <v>200</v>
      </c>
      <c r="E295" s="575" t="s">
        <v>39</v>
      </c>
      <c r="F295" s="576">
        <v>0</v>
      </c>
      <c r="G295" s="576">
        <v>7.43</v>
      </c>
      <c r="H295" s="576">
        <v>287.3969</v>
      </c>
      <c r="I295" s="576">
        <v>234.0515</v>
      </c>
      <c r="J295" s="576">
        <v>228.8</v>
      </c>
      <c r="K295" s="576">
        <v>0</v>
      </c>
      <c r="L295" s="580">
        <v>0</v>
      </c>
      <c r="M295" s="576">
        <v>1634.16</v>
      </c>
      <c r="N295" s="575"/>
      <c r="O295" s="575"/>
      <c r="P295" s="575"/>
      <c r="Q295" s="575"/>
      <c r="R295" s="576">
        <v>1634.16</v>
      </c>
      <c r="S295" s="575"/>
      <c r="T295" s="576">
        <v>0</v>
      </c>
      <c r="U295" s="576">
        <v>0</v>
      </c>
      <c r="V295" s="576">
        <v>0</v>
      </c>
      <c r="W295" s="576">
        <v>0</v>
      </c>
      <c r="X295" s="575">
        <v>0</v>
      </c>
      <c r="Y295" s="576">
        <v>53.3454</v>
      </c>
      <c r="Z295" s="576">
        <v>0</v>
      </c>
      <c r="AA295" s="576">
        <v>0</v>
      </c>
      <c r="AB295" s="580">
        <v>1</v>
      </c>
      <c r="AC295" s="575">
        <f t="shared" si="12"/>
        <v>0</v>
      </c>
      <c r="AD295" s="555">
        <f t="shared" si="13"/>
        <v>0</v>
      </c>
    </row>
    <row r="296" s="555" customFormat="1" ht="19" customHeight="1" spans="1:30">
      <c r="A296" s="574">
        <v>45298</v>
      </c>
      <c r="B296" s="575" t="s">
        <v>61</v>
      </c>
      <c r="C296" s="575" t="s">
        <v>56</v>
      </c>
      <c r="D296" s="576">
        <v>275</v>
      </c>
      <c r="E296" s="575" t="s">
        <v>39</v>
      </c>
      <c r="F296" s="576">
        <v>0</v>
      </c>
      <c r="G296" s="576">
        <v>7.54</v>
      </c>
      <c r="H296" s="576">
        <v>315.5182</v>
      </c>
      <c r="I296" s="576">
        <v>257.675</v>
      </c>
      <c r="J296" s="576">
        <v>250.8</v>
      </c>
      <c r="K296" s="576">
        <v>9.0087</v>
      </c>
      <c r="L296" s="580">
        <v>0.0338</v>
      </c>
      <c r="M296" s="576">
        <v>3049.2</v>
      </c>
      <c r="N296" s="575"/>
      <c r="O296" s="575"/>
      <c r="P296" s="575"/>
      <c r="Q296" s="575"/>
      <c r="R296" s="576">
        <v>3049.2</v>
      </c>
      <c r="S296" s="575"/>
      <c r="T296" s="576">
        <v>0.6017</v>
      </c>
      <c r="U296" s="576">
        <v>0</v>
      </c>
      <c r="V296" s="576">
        <v>0</v>
      </c>
      <c r="W296" s="576">
        <v>0</v>
      </c>
      <c r="X296" s="575">
        <v>0</v>
      </c>
      <c r="Y296" s="576">
        <v>48.2328</v>
      </c>
      <c r="Z296" s="576">
        <v>0</v>
      </c>
      <c r="AA296" s="576">
        <v>0</v>
      </c>
      <c r="AB296" s="580">
        <v>0.9981</v>
      </c>
      <c r="AC296" s="575">
        <f t="shared" si="12"/>
        <v>0</v>
      </c>
      <c r="AD296" s="555">
        <f t="shared" si="13"/>
        <v>0.6017</v>
      </c>
    </row>
    <row r="297" s="555" customFormat="1" ht="19" customHeight="1" spans="1:30">
      <c r="A297" s="574">
        <v>45298</v>
      </c>
      <c r="B297" s="575" t="s">
        <v>62</v>
      </c>
      <c r="C297" s="575" t="s">
        <v>56</v>
      </c>
      <c r="D297" s="576">
        <v>200</v>
      </c>
      <c r="E297" s="575" t="s">
        <v>39</v>
      </c>
      <c r="F297" s="576">
        <v>0</v>
      </c>
      <c r="G297" s="576">
        <v>8.52</v>
      </c>
      <c r="H297" s="576">
        <v>285.5818</v>
      </c>
      <c r="I297" s="576">
        <v>228.0489</v>
      </c>
      <c r="J297" s="576">
        <v>221.76</v>
      </c>
      <c r="K297" s="576">
        <v>0</v>
      </c>
      <c r="L297" s="580">
        <v>0</v>
      </c>
      <c r="M297" s="576">
        <v>1907.4</v>
      </c>
      <c r="N297" s="575"/>
      <c r="O297" s="575"/>
      <c r="P297" s="575"/>
      <c r="Q297" s="575"/>
      <c r="R297" s="576">
        <v>1907.4</v>
      </c>
      <c r="S297" s="575"/>
      <c r="T297" s="576">
        <v>0.2174</v>
      </c>
      <c r="U297" s="576">
        <v>0</v>
      </c>
      <c r="V297" s="576">
        <v>0</v>
      </c>
      <c r="W297" s="576">
        <v>0</v>
      </c>
      <c r="X297" s="575">
        <v>0</v>
      </c>
      <c r="Y297" s="576">
        <v>57.3155</v>
      </c>
      <c r="Z297" s="576">
        <v>0</v>
      </c>
      <c r="AA297" s="576">
        <v>0</v>
      </c>
      <c r="AB297" s="580">
        <v>0.9992</v>
      </c>
      <c r="AC297" s="575">
        <f t="shared" si="12"/>
        <v>0</v>
      </c>
      <c r="AD297" s="555">
        <f t="shared" si="13"/>
        <v>0.2174</v>
      </c>
    </row>
    <row r="298" s="555" customFormat="1" ht="19" customHeight="1" spans="1:30">
      <c r="A298" s="574">
        <v>45298</v>
      </c>
      <c r="B298" s="575" t="s">
        <v>64</v>
      </c>
      <c r="C298" s="575" t="s">
        <v>56</v>
      </c>
      <c r="D298" s="576">
        <v>60</v>
      </c>
      <c r="E298" s="575" t="s">
        <v>35</v>
      </c>
      <c r="F298" s="576">
        <v>0</v>
      </c>
      <c r="G298" s="576">
        <v>6.04</v>
      </c>
      <c r="H298" s="576">
        <v>45.2918</v>
      </c>
      <c r="I298" s="576">
        <v>45.2918</v>
      </c>
      <c r="J298" s="576">
        <v>44.94</v>
      </c>
      <c r="K298" s="576">
        <v>0</v>
      </c>
      <c r="L298" s="580">
        <v>0</v>
      </c>
      <c r="M298" s="576">
        <v>559.44</v>
      </c>
      <c r="N298" s="575"/>
      <c r="O298" s="575"/>
      <c r="P298" s="575"/>
      <c r="Q298" s="575"/>
      <c r="R298" s="576">
        <v>559.44</v>
      </c>
      <c r="S298" s="575"/>
      <c r="T298" s="576">
        <v>0</v>
      </c>
      <c r="U298" s="576">
        <v>0</v>
      </c>
      <c r="V298" s="576">
        <v>0</v>
      </c>
      <c r="W298" s="576">
        <v>0</v>
      </c>
      <c r="X298" s="575">
        <v>0</v>
      </c>
      <c r="Y298" s="576">
        <v>0</v>
      </c>
      <c r="Z298" s="576">
        <v>0</v>
      </c>
      <c r="AA298" s="576">
        <v>0</v>
      </c>
      <c r="AB298" s="580">
        <v>1</v>
      </c>
      <c r="AC298" s="575">
        <f t="shared" si="12"/>
        <v>0</v>
      </c>
      <c r="AD298" s="555">
        <f t="shared" si="13"/>
        <v>0</v>
      </c>
    </row>
    <row r="299" s="555" customFormat="1" ht="19" customHeight="1" spans="1:30">
      <c r="A299" s="574">
        <v>45298</v>
      </c>
      <c r="B299" s="575" t="s">
        <v>72</v>
      </c>
      <c r="C299" s="575" t="s">
        <v>56</v>
      </c>
      <c r="D299" s="576">
        <v>20.4</v>
      </c>
      <c r="E299" s="575" t="s">
        <v>35</v>
      </c>
      <c r="F299" s="576">
        <v>0</v>
      </c>
      <c r="G299" s="576">
        <v>5.2</v>
      </c>
      <c r="H299" s="576">
        <v>18.1182</v>
      </c>
      <c r="I299" s="576">
        <v>17.976</v>
      </c>
      <c r="J299" s="576">
        <v>17.9445</v>
      </c>
      <c r="K299" s="576">
        <v>0</v>
      </c>
      <c r="L299" s="580">
        <v>0</v>
      </c>
      <c r="M299" s="576">
        <v>114.2674</v>
      </c>
      <c r="N299" s="575"/>
      <c r="O299" s="575"/>
      <c r="P299" s="575"/>
      <c r="Q299" s="575"/>
      <c r="R299" s="576">
        <v>114.2674</v>
      </c>
      <c r="S299" s="575"/>
      <c r="T299" s="576">
        <v>0</v>
      </c>
      <c r="U299" s="576">
        <v>0</v>
      </c>
      <c r="V299" s="576">
        <v>0</v>
      </c>
      <c r="W299" s="576">
        <v>0</v>
      </c>
      <c r="X299" s="575">
        <v>0</v>
      </c>
      <c r="Y299" s="576">
        <v>0</v>
      </c>
      <c r="Z299" s="576">
        <v>0</v>
      </c>
      <c r="AA299" s="576">
        <v>0</v>
      </c>
      <c r="AB299" s="580">
        <v>1</v>
      </c>
      <c r="AC299" s="575">
        <f t="shared" si="12"/>
        <v>0</v>
      </c>
      <c r="AD299" s="555">
        <f t="shared" si="13"/>
        <v>0</v>
      </c>
    </row>
    <row r="300" s="555" customFormat="1" ht="19" customHeight="1" spans="1:30">
      <c r="A300" s="574">
        <v>45298</v>
      </c>
      <c r="B300" s="575" t="s">
        <v>63</v>
      </c>
      <c r="C300" s="575" t="s">
        <v>56</v>
      </c>
      <c r="D300" s="576">
        <v>50</v>
      </c>
      <c r="E300" s="575" t="s">
        <v>35</v>
      </c>
      <c r="F300" s="576">
        <v>0</v>
      </c>
      <c r="G300" s="576">
        <v>5.3</v>
      </c>
      <c r="H300" s="576">
        <v>21.2646</v>
      </c>
      <c r="I300" s="576">
        <v>20.7396</v>
      </c>
      <c r="J300" s="576">
        <v>19.11</v>
      </c>
      <c r="K300" s="576">
        <v>0</v>
      </c>
      <c r="L300" s="580">
        <v>0</v>
      </c>
      <c r="M300" s="576">
        <v>199.92</v>
      </c>
      <c r="N300" s="575"/>
      <c r="O300" s="575"/>
      <c r="P300" s="575"/>
      <c r="Q300" s="575"/>
      <c r="R300" s="576">
        <v>199.92</v>
      </c>
      <c r="S300" s="575"/>
      <c r="T300" s="576">
        <v>0</v>
      </c>
      <c r="U300" s="576">
        <v>0</v>
      </c>
      <c r="V300" s="576">
        <v>0</v>
      </c>
      <c r="W300" s="576">
        <v>0</v>
      </c>
      <c r="X300" s="575">
        <v>0</v>
      </c>
      <c r="Y300" s="576">
        <v>0</v>
      </c>
      <c r="Z300" s="576">
        <v>0</v>
      </c>
      <c r="AA300" s="576">
        <v>0</v>
      </c>
      <c r="AB300" s="580">
        <v>1</v>
      </c>
      <c r="AC300" s="575">
        <f t="shared" si="12"/>
        <v>0</v>
      </c>
      <c r="AD300" s="555">
        <f t="shared" si="13"/>
        <v>0</v>
      </c>
    </row>
    <row r="301" s="555" customFormat="1" ht="19" customHeight="1" spans="1:30">
      <c r="A301" s="574">
        <v>45298</v>
      </c>
      <c r="B301" s="575" t="s">
        <v>65</v>
      </c>
      <c r="C301" s="575" t="s">
        <v>56</v>
      </c>
      <c r="D301" s="576">
        <v>50</v>
      </c>
      <c r="E301" s="575" t="s">
        <v>35</v>
      </c>
      <c r="F301" s="576">
        <v>0</v>
      </c>
      <c r="G301" s="576">
        <v>5.47</v>
      </c>
      <c r="H301" s="576">
        <v>38.9523</v>
      </c>
      <c r="I301" s="576">
        <v>38.6181</v>
      </c>
      <c r="J301" s="576">
        <v>38.28</v>
      </c>
      <c r="K301" s="576">
        <v>0</v>
      </c>
      <c r="L301" s="580">
        <v>0</v>
      </c>
      <c r="M301" s="576">
        <v>137.06</v>
      </c>
      <c r="N301" s="575"/>
      <c r="O301" s="575"/>
      <c r="P301" s="575"/>
      <c r="Q301" s="575"/>
      <c r="R301" s="576">
        <v>137.06</v>
      </c>
      <c r="S301" s="575"/>
      <c r="T301" s="576">
        <v>0</v>
      </c>
      <c r="U301" s="576">
        <v>0</v>
      </c>
      <c r="V301" s="576">
        <v>0</v>
      </c>
      <c r="W301" s="576">
        <v>0</v>
      </c>
      <c r="X301" s="575">
        <v>0</v>
      </c>
      <c r="Y301" s="576">
        <v>0</v>
      </c>
      <c r="Z301" s="576">
        <v>0</v>
      </c>
      <c r="AA301" s="576">
        <v>0</v>
      </c>
      <c r="AB301" s="580">
        <v>1</v>
      </c>
      <c r="AC301" s="575">
        <f t="shared" si="12"/>
        <v>0</v>
      </c>
      <c r="AD301" s="555">
        <f t="shared" si="13"/>
        <v>0</v>
      </c>
    </row>
    <row r="302" s="555" customFormat="1" ht="19" customHeight="1" spans="1:30">
      <c r="A302" s="574">
        <v>45298</v>
      </c>
      <c r="B302" s="575" t="s">
        <v>68</v>
      </c>
      <c r="C302" s="575" t="s">
        <v>56</v>
      </c>
      <c r="D302" s="576">
        <v>200</v>
      </c>
      <c r="E302" s="575" t="s">
        <v>35</v>
      </c>
      <c r="F302" s="576">
        <v>0</v>
      </c>
      <c r="G302" s="576">
        <v>7.85</v>
      </c>
      <c r="H302" s="576">
        <v>276.8567</v>
      </c>
      <c r="I302" s="576">
        <v>275.6065</v>
      </c>
      <c r="J302" s="576">
        <v>275.44</v>
      </c>
      <c r="K302" s="576">
        <v>0</v>
      </c>
      <c r="L302" s="580">
        <v>0</v>
      </c>
      <c r="M302" s="576">
        <v>1745.92</v>
      </c>
      <c r="N302" s="575"/>
      <c r="O302" s="575"/>
      <c r="P302" s="575"/>
      <c r="Q302" s="575"/>
      <c r="R302" s="576">
        <v>1745.92</v>
      </c>
      <c r="S302" s="575"/>
      <c r="T302" s="576">
        <v>0</v>
      </c>
      <c r="U302" s="576">
        <v>1.1351</v>
      </c>
      <c r="V302" s="576">
        <v>0</v>
      </c>
      <c r="W302" s="576">
        <v>0</v>
      </c>
      <c r="X302" s="575">
        <v>0</v>
      </c>
      <c r="Y302" s="576">
        <v>0.1151</v>
      </c>
      <c r="Z302" s="576">
        <v>0</v>
      </c>
      <c r="AA302" s="576">
        <v>0</v>
      </c>
      <c r="AB302" s="580">
        <v>1</v>
      </c>
      <c r="AC302" s="575">
        <f t="shared" si="12"/>
        <v>1.1351</v>
      </c>
      <c r="AD302" s="555">
        <f t="shared" si="13"/>
        <v>0</v>
      </c>
    </row>
    <row r="303" s="555" customFormat="1" ht="19" customHeight="1" spans="1:30">
      <c r="A303" s="574">
        <v>45298</v>
      </c>
      <c r="B303" s="575" t="s">
        <v>67</v>
      </c>
      <c r="C303" s="575" t="s">
        <v>56</v>
      </c>
      <c r="D303" s="576">
        <v>100</v>
      </c>
      <c r="E303" s="575" t="s">
        <v>35</v>
      </c>
      <c r="F303" s="576">
        <v>0</v>
      </c>
      <c r="G303" s="576">
        <v>3.45</v>
      </c>
      <c r="H303" s="576">
        <v>33.866</v>
      </c>
      <c r="I303" s="576">
        <v>33.866</v>
      </c>
      <c r="J303" s="576">
        <v>33</v>
      </c>
      <c r="K303" s="576">
        <v>0</v>
      </c>
      <c r="L303" s="580">
        <v>0</v>
      </c>
      <c r="M303" s="576">
        <v>168.96</v>
      </c>
      <c r="N303" s="575"/>
      <c r="O303" s="575"/>
      <c r="P303" s="575"/>
      <c r="Q303" s="575"/>
      <c r="R303" s="576">
        <v>168.96</v>
      </c>
      <c r="S303" s="575"/>
      <c r="T303" s="576">
        <v>0</v>
      </c>
      <c r="U303" s="576">
        <v>0</v>
      </c>
      <c r="V303" s="576">
        <v>0</v>
      </c>
      <c r="W303" s="576">
        <v>0</v>
      </c>
      <c r="X303" s="575">
        <v>0</v>
      </c>
      <c r="Y303" s="576">
        <v>0</v>
      </c>
      <c r="Z303" s="576">
        <v>0</v>
      </c>
      <c r="AA303" s="576">
        <v>0</v>
      </c>
      <c r="AB303" s="580">
        <v>0.9975</v>
      </c>
      <c r="AC303" s="575">
        <f t="shared" si="12"/>
        <v>0</v>
      </c>
      <c r="AD303" s="555">
        <f t="shared" si="13"/>
        <v>0</v>
      </c>
    </row>
    <row r="304" s="555" customFormat="1" ht="19" customHeight="1" spans="1:30">
      <c r="A304" s="574">
        <v>45298</v>
      </c>
      <c r="B304" s="575" t="s">
        <v>70</v>
      </c>
      <c r="C304" s="575" t="s">
        <v>56</v>
      </c>
      <c r="D304" s="576">
        <v>200</v>
      </c>
      <c r="E304" s="575" t="s">
        <v>35</v>
      </c>
      <c r="F304" s="576">
        <v>0</v>
      </c>
      <c r="G304" s="576">
        <v>9.43</v>
      </c>
      <c r="H304" s="576">
        <v>240.6673</v>
      </c>
      <c r="I304" s="576">
        <v>127.768</v>
      </c>
      <c r="J304" s="576">
        <v>124.575</v>
      </c>
      <c r="K304" s="576">
        <v>0</v>
      </c>
      <c r="L304" s="580">
        <v>0</v>
      </c>
      <c r="M304" s="576">
        <v>920.7</v>
      </c>
      <c r="N304" s="575"/>
      <c r="O304" s="575"/>
      <c r="P304" s="575"/>
      <c r="Q304" s="575"/>
      <c r="R304" s="576">
        <v>920.7</v>
      </c>
      <c r="S304" s="575"/>
      <c r="T304" s="576">
        <v>112.8993</v>
      </c>
      <c r="U304" s="576">
        <v>0</v>
      </c>
      <c r="V304" s="576">
        <v>0</v>
      </c>
      <c r="W304" s="576">
        <v>0</v>
      </c>
      <c r="X304" s="575">
        <v>0</v>
      </c>
      <c r="Y304" s="576">
        <v>0</v>
      </c>
      <c r="Z304" s="576">
        <v>0</v>
      </c>
      <c r="AA304" s="576">
        <v>0</v>
      </c>
      <c r="AB304" s="580">
        <v>0.4762</v>
      </c>
      <c r="AC304" s="575">
        <f t="shared" si="12"/>
        <v>0</v>
      </c>
      <c r="AD304" s="555">
        <f t="shared" si="13"/>
        <v>112.8993</v>
      </c>
    </row>
    <row r="305" s="555" customFormat="1" ht="19" customHeight="1" spans="1:30">
      <c r="A305" s="574">
        <v>45298</v>
      </c>
      <c r="B305" s="575" t="s">
        <v>73</v>
      </c>
      <c r="C305" s="575" t="s">
        <v>56</v>
      </c>
      <c r="D305" s="576">
        <v>150</v>
      </c>
      <c r="E305" s="575" t="s">
        <v>35</v>
      </c>
      <c r="F305" s="576">
        <v>0</v>
      </c>
      <c r="G305" s="576">
        <v>7.31</v>
      </c>
      <c r="H305" s="576">
        <v>165.5623</v>
      </c>
      <c r="I305" s="576">
        <v>164.9601</v>
      </c>
      <c r="J305" s="576">
        <v>163.68</v>
      </c>
      <c r="K305" s="576">
        <v>0</v>
      </c>
      <c r="L305" s="580">
        <v>0</v>
      </c>
      <c r="M305" s="576">
        <v>1564.64</v>
      </c>
      <c r="N305" s="575"/>
      <c r="O305" s="575"/>
      <c r="P305" s="575"/>
      <c r="Q305" s="575"/>
      <c r="R305" s="576">
        <v>1564.64</v>
      </c>
      <c r="S305" s="575"/>
      <c r="T305" s="576">
        <v>0.6022</v>
      </c>
      <c r="U305" s="576">
        <v>0</v>
      </c>
      <c r="V305" s="576">
        <v>0</v>
      </c>
      <c r="W305" s="576">
        <v>0</v>
      </c>
      <c r="X305" s="575">
        <v>0</v>
      </c>
      <c r="Y305" s="576">
        <v>0</v>
      </c>
      <c r="Z305" s="576">
        <v>0</v>
      </c>
      <c r="AA305" s="576">
        <v>0</v>
      </c>
      <c r="AB305" s="580">
        <v>0.9931</v>
      </c>
      <c r="AC305" s="575">
        <f t="shared" si="12"/>
        <v>0</v>
      </c>
      <c r="AD305" s="555">
        <f t="shared" si="13"/>
        <v>0.6022</v>
      </c>
    </row>
    <row r="306" s="555" customFormat="1" ht="19" customHeight="1" spans="1:30">
      <c r="A306" s="574">
        <v>45298</v>
      </c>
      <c r="B306" s="575" t="s">
        <v>66</v>
      </c>
      <c r="C306" s="575" t="s">
        <v>56</v>
      </c>
      <c r="D306" s="576">
        <v>80</v>
      </c>
      <c r="E306" s="575" t="s">
        <v>39</v>
      </c>
      <c r="F306" s="576">
        <v>0</v>
      </c>
      <c r="G306" s="576">
        <v>5.06</v>
      </c>
      <c r="H306" s="576">
        <v>51.529</v>
      </c>
      <c r="I306" s="576">
        <v>50.6663</v>
      </c>
      <c r="J306" s="576">
        <v>49.984</v>
      </c>
      <c r="K306" s="576">
        <v>0</v>
      </c>
      <c r="L306" s="580">
        <v>0</v>
      </c>
      <c r="M306" s="576">
        <v>172.5149</v>
      </c>
      <c r="N306" s="575"/>
      <c r="O306" s="575"/>
      <c r="P306" s="575"/>
      <c r="Q306" s="575"/>
      <c r="R306" s="576">
        <v>172.5149</v>
      </c>
      <c r="S306" s="575"/>
      <c r="T306" s="576">
        <v>0</v>
      </c>
      <c r="U306" s="576">
        <v>0</v>
      </c>
      <c r="V306" s="576">
        <v>0</v>
      </c>
      <c r="W306" s="576">
        <v>0</v>
      </c>
      <c r="X306" s="575">
        <v>0</v>
      </c>
      <c r="Y306" s="576">
        <v>0</v>
      </c>
      <c r="Z306" s="576">
        <v>0</v>
      </c>
      <c r="AA306" s="576">
        <v>0</v>
      </c>
      <c r="AB306" s="580">
        <v>1</v>
      </c>
      <c r="AC306" s="575">
        <f t="shared" si="12"/>
        <v>0</v>
      </c>
      <c r="AD306" s="555">
        <f t="shared" si="13"/>
        <v>0</v>
      </c>
    </row>
    <row r="307" s="555" customFormat="1" ht="19" customHeight="1" spans="1:30">
      <c r="A307" s="574">
        <v>45298</v>
      </c>
      <c r="B307" s="575" t="s">
        <v>76</v>
      </c>
      <c r="C307" s="575" t="s">
        <v>56</v>
      </c>
      <c r="D307" s="576">
        <v>100</v>
      </c>
      <c r="E307" s="575" t="s">
        <v>35</v>
      </c>
      <c r="F307" s="576">
        <v>0</v>
      </c>
      <c r="G307" s="576">
        <v>2.57</v>
      </c>
      <c r="H307" s="576">
        <v>8.561</v>
      </c>
      <c r="I307" s="576">
        <v>8.561</v>
      </c>
      <c r="J307" s="576">
        <v>7.3194</v>
      </c>
      <c r="K307" s="576">
        <v>0</v>
      </c>
      <c r="L307" s="580">
        <v>0</v>
      </c>
      <c r="M307" s="576">
        <v>309.2892</v>
      </c>
      <c r="N307" s="575"/>
      <c r="O307" s="575"/>
      <c r="P307" s="575"/>
      <c r="Q307" s="575"/>
      <c r="R307" s="576">
        <v>309.2892</v>
      </c>
      <c r="S307" s="575"/>
      <c r="T307" s="576">
        <v>0</v>
      </c>
      <c r="U307" s="576">
        <v>0</v>
      </c>
      <c r="V307" s="576">
        <v>0</v>
      </c>
      <c r="W307" s="576">
        <v>0</v>
      </c>
      <c r="X307" s="575">
        <v>0</v>
      </c>
      <c r="Y307" s="576">
        <v>0</v>
      </c>
      <c r="Z307" s="576">
        <v>0</v>
      </c>
      <c r="AA307" s="576">
        <v>0</v>
      </c>
      <c r="AB307" s="580">
        <v>0.9746</v>
      </c>
      <c r="AC307" s="575">
        <f t="shared" si="12"/>
        <v>0</v>
      </c>
      <c r="AD307" s="555">
        <f t="shared" si="13"/>
        <v>0</v>
      </c>
    </row>
    <row r="308" s="555" customFormat="1" ht="19" customHeight="1" spans="1:30">
      <c r="A308" s="574">
        <v>45298</v>
      </c>
      <c r="B308" s="575" t="s">
        <v>75</v>
      </c>
      <c r="C308" s="575" t="s">
        <v>56</v>
      </c>
      <c r="D308" s="576">
        <v>200</v>
      </c>
      <c r="E308" s="575" t="s">
        <v>39</v>
      </c>
      <c r="F308" s="576">
        <v>0</v>
      </c>
      <c r="G308" s="576">
        <v>4.36</v>
      </c>
      <c r="H308" s="576">
        <v>69.1352</v>
      </c>
      <c r="I308" s="576">
        <v>69.1352</v>
      </c>
      <c r="J308" s="576">
        <v>67.98</v>
      </c>
      <c r="K308" s="576">
        <v>0</v>
      </c>
      <c r="L308" s="580">
        <v>0</v>
      </c>
      <c r="M308" s="576">
        <v>285.78</v>
      </c>
      <c r="N308" s="575"/>
      <c r="O308" s="575"/>
      <c r="P308" s="575"/>
      <c r="Q308" s="575"/>
      <c r="R308" s="576">
        <v>285.78</v>
      </c>
      <c r="S308" s="575"/>
      <c r="T308" s="576">
        <v>0</v>
      </c>
      <c r="U308" s="576">
        <v>0</v>
      </c>
      <c r="V308" s="576">
        <v>0</v>
      </c>
      <c r="W308" s="576">
        <v>0</v>
      </c>
      <c r="X308" s="575">
        <v>0</v>
      </c>
      <c r="Y308" s="576">
        <v>0</v>
      </c>
      <c r="Z308" s="576">
        <v>0</v>
      </c>
      <c r="AA308" s="576">
        <v>0</v>
      </c>
      <c r="AB308" s="580">
        <v>1</v>
      </c>
      <c r="AC308" s="575">
        <f t="shared" si="12"/>
        <v>0</v>
      </c>
      <c r="AD308" s="555">
        <f t="shared" si="13"/>
        <v>0</v>
      </c>
    </row>
    <row r="309" s="555" customFormat="1" ht="19" customHeight="1" spans="1:30">
      <c r="A309" s="574">
        <v>45298</v>
      </c>
      <c r="B309" s="575" t="s">
        <v>74</v>
      </c>
      <c r="C309" s="575" t="s">
        <v>56</v>
      </c>
      <c r="D309" s="576">
        <v>50</v>
      </c>
      <c r="E309" s="575" t="s">
        <v>35</v>
      </c>
      <c r="F309" s="576">
        <v>0</v>
      </c>
      <c r="G309" s="576">
        <v>2.35</v>
      </c>
      <c r="H309" s="576">
        <v>0.5303</v>
      </c>
      <c r="I309" s="576">
        <v>0.5303</v>
      </c>
      <c r="J309" s="576">
        <v>0.6204</v>
      </c>
      <c r="K309" s="576">
        <v>0</v>
      </c>
      <c r="L309" s="580">
        <v>0</v>
      </c>
      <c r="M309" s="576">
        <v>22.1452</v>
      </c>
      <c r="N309" s="575"/>
      <c r="O309" s="575"/>
      <c r="P309" s="575"/>
      <c r="Q309" s="575"/>
      <c r="R309" s="576">
        <v>22.1452</v>
      </c>
      <c r="S309" s="575"/>
      <c r="T309" s="576">
        <v>0</v>
      </c>
      <c r="U309" s="576">
        <v>0</v>
      </c>
      <c r="V309" s="576">
        <v>0</v>
      </c>
      <c r="W309" s="576">
        <v>0</v>
      </c>
      <c r="X309" s="575">
        <v>0</v>
      </c>
      <c r="Y309" s="576">
        <v>0</v>
      </c>
      <c r="Z309" s="576">
        <v>0</v>
      </c>
      <c r="AA309" s="576">
        <v>0</v>
      </c>
      <c r="AB309" s="580">
        <v>1</v>
      </c>
      <c r="AC309" s="575">
        <f t="shared" si="12"/>
        <v>0</v>
      </c>
      <c r="AD309" s="555">
        <f t="shared" si="13"/>
        <v>0</v>
      </c>
    </row>
    <row r="310" s="555" customFormat="1" ht="19" customHeight="1" spans="1:30">
      <c r="A310" s="574">
        <v>45298</v>
      </c>
      <c r="B310" s="575" t="s">
        <v>77</v>
      </c>
      <c r="C310" s="575" t="s">
        <v>78</v>
      </c>
      <c r="D310" s="576">
        <v>100</v>
      </c>
      <c r="E310" s="575" t="s">
        <v>79</v>
      </c>
      <c r="F310" s="576">
        <v>19.721</v>
      </c>
      <c r="G310" s="576">
        <v>1.8</v>
      </c>
      <c r="H310" s="576">
        <v>54.7806</v>
      </c>
      <c r="I310" s="576">
        <v>11.0553</v>
      </c>
      <c r="J310" s="576">
        <v>12.376</v>
      </c>
      <c r="K310" s="576">
        <v>0</v>
      </c>
      <c r="L310" s="580">
        <v>0.7982</v>
      </c>
      <c r="M310" s="576">
        <v>65.03</v>
      </c>
      <c r="N310" s="575">
        <v>1007</v>
      </c>
      <c r="O310" s="575">
        <v>0.0646</v>
      </c>
      <c r="P310" s="575">
        <v>-0.161</v>
      </c>
      <c r="Q310" s="575">
        <v>19919</v>
      </c>
      <c r="R310" s="576">
        <v>65.03</v>
      </c>
      <c r="S310" s="575">
        <v>0.0033</v>
      </c>
      <c r="T310" s="586">
        <v>0</v>
      </c>
      <c r="U310" s="586">
        <v>0</v>
      </c>
      <c r="V310" s="586">
        <v>0</v>
      </c>
      <c r="W310" s="586">
        <v>0</v>
      </c>
      <c r="X310" s="586">
        <v>0</v>
      </c>
      <c r="Y310" s="586">
        <v>0</v>
      </c>
      <c r="Z310" s="586">
        <v>0</v>
      </c>
      <c r="AA310" s="586">
        <v>0</v>
      </c>
      <c r="AB310" s="580">
        <v>1</v>
      </c>
      <c r="AC310" s="575">
        <f t="shared" si="12"/>
        <v>0</v>
      </c>
      <c r="AD310" s="555">
        <f t="shared" si="13"/>
        <v>0</v>
      </c>
    </row>
    <row r="311" s="555" customFormat="1" ht="19" customHeight="1" spans="1:30">
      <c r="A311" s="574">
        <v>45298</v>
      </c>
      <c r="B311" s="575" t="s">
        <v>81</v>
      </c>
      <c r="C311" s="575" t="s">
        <v>82</v>
      </c>
      <c r="D311" s="576">
        <v>100</v>
      </c>
      <c r="E311" s="575" t="s">
        <v>83</v>
      </c>
      <c r="F311" s="576" t="s">
        <v>80</v>
      </c>
      <c r="G311" s="576">
        <v>2.6</v>
      </c>
      <c r="H311" s="576">
        <v>0</v>
      </c>
      <c r="I311" s="576">
        <v>0</v>
      </c>
      <c r="J311" s="576">
        <v>0</v>
      </c>
      <c r="K311" s="576">
        <v>0</v>
      </c>
      <c r="L311" s="580">
        <v>0</v>
      </c>
      <c r="M311" s="576">
        <v>7.7528</v>
      </c>
      <c r="N311" s="575">
        <v>127</v>
      </c>
      <c r="O311" s="575">
        <v>0.061</v>
      </c>
      <c r="P311" s="575">
        <v>-0.0333</v>
      </c>
      <c r="Q311" s="575">
        <v>13183</v>
      </c>
      <c r="R311" s="576">
        <v>7.7528</v>
      </c>
      <c r="S311" s="575">
        <v>0.0006</v>
      </c>
      <c r="T311" s="576">
        <v>0</v>
      </c>
      <c r="U311" s="576">
        <v>0</v>
      </c>
      <c r="V311" s="576">
        <v>0</v>
      </c>
      <c r="W311" s="576">
        <v>0</v>
      </c>
      <c r="X311" s="575">
        <v>0</v>
      </c>
      <c r="Y311" s="576">
        <v>0</v>
      </c>
      <c r="Z311" s="576">
        <v>0</v>
      </c>
      <c r="AA311" s="576">
        <v>0.11</v>
      </c>
      <c r="AB311" s="580">
        <v>1</v>
      </c>
      <c r="AC311" s="575">
        <f t="shared" si="12"/>
        <v>0</v>
      </c>
      <c r="AD311" s="555">
        <f t="shared" si="13"/>
        <v>0</v>
      </c>
    </row>
    <row r="312" s="555" customFormat="1" ht="19" customHeight="1" spans="1:30">
      <c r="A312" s="574">
        <v>45298</v>
      </c>
      <c r="B312" s="575" t="s">
        <v>84</v>
      </c>
      <c r="C312" s="575" t="s">
        <v>82</v>
      </c>
      <c r="D312" s="576">
        <v>33</v>
      </c>
      <c r="E312" s="575" t="s">
        <v>83</v>
      </c>
      <c r="F312" s="576" t="s">
        <v>80</v>
      </c>
      <c r="G312" s="576">
        <v>4.96</v>
      </c>
      <c r="H312" s="576">
        <v>9.2936</v>
      </c>
      <c r="I312" s="576">
        <v>6.8523</v>
      </c>
      <c r="J312" s="576">
        <v>6.6</v>
      </c>
      <c r="K312" s="576">
        <v>0</v>
      </c>
      <c r="L312" s="580">
        <v>0</v>
      </c>
      <c r="M312" s="576">
        <v>20.8823</v>
      </c>
      <c r="N312" s="575" t="s">
        <v>80</v>
      </c>
      <c r="O312" s="575" t="s">
        <v>80</v>
      </c>
      <c r="P312" s="575" t="s">
        <v>80</v>
      </c>
      <c r="Q312" s="575" t="s">
        <v>80</v>
      </c>
      <c r="R312" s="576">
        <v>20.8823</v>
      </c>
      <c r="S312" s="575" t="s">
        <v>80</v>
      </c>
      <c r="T312" s="586">
        <v>0</v>
      </c>
      <c r="U312" s="586">
        <v>0</v>
      </c>
      <c r="V312" s="586">
        <v>0</v>
      </c>
      <c r="W312" s="586">
        <v>0</v>
      </c>
      <c r="X312" s="586">
        <v>0</v>
      </c>
      <c r="Y312" s="586">
        <v>0</v>
      </c>
      <c r="Z312" s="586">
        <v>0</v>
      </c>
      <c r="AA312" s="586">
        <v>0</v>
      </c>
      <c r="AB312" s="580">
        <v>1</v>
      </c>
      <c r="AC312" s="575">
        <f t="shared" si="12"/>
        <v>0</v>
      </c>
      <c r="AD312" s="555">
        <f t="shared" si="13"/>
        <v>0</v>
      </c>
    </row>
    <row r="313" s="555" customFormat="1" ht="19" customHeight="1" spans="1:30">
      <c r="A313" s="574">
        <v>45298</v>
      </c>
      <c r="B313" s="575" t="s">
        <v>85</v>
      </c>
      <c r="C313" s="575" t="s">
        <v>78</v>
      </c>
      <c r="D313" s="576">
        <v>54</v>
      </c>
      <c r="E313" s="575" t="s">
        <v>103</v>
      </c>
      <c r="F313" s="576">
        <v>2.71</v>
      </c>
      <c r="G313" s="576">
        <v>4.53</v>
      </c>
      <c r="H313" s="576">
        <v>17.36</v>
      </c>
      <c r="I313" s="576">
        <v>20.7606</v>
      </c>
      <c r="J313" s="576">
        <v>18.48</v>
      </c>
      <c r="K313" s="576">
        <v>0</v>
      </c>
      <c r="L313" s="580">
        <v>0</v>
      </c>
      <c r="M313" s="576">
        <v>153.12</v>
      </c>
      <c r="N313" s="575">
        <v>174</v>
      </c>
      <c r="O313" s="575">
        <v>0.88</v>
      </c>
      <c r="P313" s="575" t="s">
        <v>104</v>
      </c>
      <c r="Q313" s="575">
        <v>5420</v>
      </c>
      <c r="R313" s="576">
        <v>153.12</v>
      </c>
      <c r="S313" s="575">
        <v>0.0283</v>
      </c>
      <c r="T313" s="576">
        <v>0</v>
      </c>
      <c r="U313" s="576">
        <v>0</v>
      </c>
      <c r="V313" s="576">
        <v>0</v>
      </c>
      <c r="W313" s="576">
        <v>0</v>
      </c>
      <c r="X313" s="575">
        <v>0</v>
      </c>
      <c r="Y313" s="576">
        <v>0</v>
      </c>
      <c r="Z313" s="576">
        <v>0</v>
      </c>
      <c r="AA313" s="576">
        <v>0</v>
      </c>
      <c r="AB313" s="580">
        <v>1</v>
      </c>
      <c r="AC313" s="575">
        <f t="shared" si="12"/>
        <v>0</v>
      </c>
      <c r="AD313" s="555">
        <f t="shared" si="13"/>
        <v>0</v>
      </c>
    </row>
    <row r="314" s="555" customFormat="1" ht="19" customHeight="1" spans="1:30">
      <c r="A314" s="574">
        <v>45298</v>
      </c>
      <c r="B314" s="575" t="s">
        <v>87</v>
      </c>
      <c r="C314" s="577" t="s">
        <v>78</v>
      </c>
      <c r="D314" s="577">
        <v>100</v>
      </c>
      <c r="E314" s="586" t="s">
        <v>103</v>
      </c>
      <c r="F314" s="577">
        <v>4.08</v>
      </c>
      <c r="G314" s="577">
        <v>2.54</v>
      </c>
      <c r="H314" s="577">
        <v>0</v>
      </c>
      <c r="I314" s="577">
        <v>4.37</v>
      </c>
      <c r="J314" s="577">
        <v>4.3197</v>
      </c>
      <c r="K314" s="577">
        <v>0</v>
      </c>
      <c r="L314" s="587">
        <v>0</v>
      </c>
      <c r="M314" s="577">
        <v>32.2322</v>
      </c>
      <c r="N314" s="577">
        <v>21</v>
      </c>
      <c r="O314" s="587">
        <v>1.5349</v>
      </c>
      <c r="P314" s="581">
        <v>1.3091</v>
      </c>
      <c r="Q314" s="577">
        <v>6350</v>
      </c>
      <c r="R314" s="577">
        <v>32.2322</v>
      </c>
      <c r="S314" s="587">
        <v>0.0051</v>
      </c>
      <c r="T314" s="586">
        <v>0</v>
      </c>
      <c r="U314" s="586">
        <v>0</v>
      </c>
      <c r="V314" s="586">
        <v>0</v>
      </c>
      <c r="W314" s="586">
        <v>0</v>
      </c>
      <c r="X314" s="586">
        <v>0</v>
      </c>
      <c r="Y314" s="586">
        <v>0</v>
      </c>
      <c r="Z314" s="586">
        <v>0</v>
      </c>
      <c r="AA314" s="586">
        <v>0</v>
      </c>
      <c r="AB314" s="587">
        <v>1</v>
      </c>
      <c r="AC314" s="575">
        <f t="shared" si="12"/>
        <v>0</v>
      </c>
      <c r="AD314" s="555">
        <f t="shared" si="13"/>
        <v>0</v>
      </c>
    </row>
    <row r="315" s="555" customFormat="1" ht="19" customHeight="1" spans="1:30">
      <c r="A315" s="574">
        <v>45298</v>
      </c>
      <c r="B315" s="575" t="s">
        <v>88</v>
      </c>
      <c r="C315" s="577" t="s">
        <v>86</v>
      </c>
      <c r="D315" s="577">
        <v>50</v>
      </c>
      <c r="E315" s="586" t="s">
        <v>100</v>
      </c>
      <c r="F315" s="577">
        <v>6.16</v>
      </c>
      <c r="G315" s="577">
        <v>0.98</v>
      </c>
      <c r="H315" s="577">
        <v>23.1654</v>
      </c>
      <c r="I315" s="577">
        <v>22.9868</v>
      </c>
      <c r="J315" s="577">
        <v>22.9683</v>
      </c>
      <c r="K315" s="577">
        <v>0</v>
      </c>
      <c r="L315" s="587">
        <v>0</v>
      </c>
      <c r="M315" s="577">
        <v>105.6026</v>
      </c>
      <c r="N315" s="577">
        <v>653</v>
      </c>
      <c r="O315" s="587">
        <v>0.1617</v>
      </c>
      <c r="P315" s="581"/>
      <c r="Q315" s="577">
        <v>6458</v>
      </c>
      <c r="R315" s="577">
        <v>105.6026</v>
      </c>
      <c r="S315" s="587">
        <v>0.0163</v>
      </c>
      <c r="T315" s="586">
        <v>0</v>
      </c>
      <c r="U315" s="586">
        <v>0</v>
      </c>
      <c r="V315" s="586">
        <v>0</v>
      </c>
      <c r="W315" s="586">
        <v>0</v>
      </c>
      <c r="X315" s="586">
        <v>0</v>
      </c>
      <c r="Y315" s="586">
        <v>0</v>
      </c>
      <c r="Z315" s="586">
        <v>0</v>
      </c>
      <c r="AA315" s="586">
        <v>0</v>
      </c>
      <c r="AB315" s="587">
        <v>1</v>
      </c>
      <c r="AC315" s="575">
        <f t="shared" si="12"/>
        <v>0</v>
      </c>
      <c r="AD315" s="555">
        <f t="shared" si="13"/>
        <v>0</v>
      </c>
    </row>
    <row r="316" s="555" customFormat="1" ht="34" customHeight="1" spans="1:29">
      <c r="A316" s="570" t="s">
        <v>105</v>
      </c>
      <c r="B316" s="571"/>
      <c r="C316" s="571"/>
      <c r="D316" s="571"/>
      <c r="E316" s="571"/>
      <c r="F316" s="571"/>
      <c r="G316" s="571"/>
      <c r="H316" s="571"/>
      <c r="I316" s="571"/>
      <c r="J316" s="571"/>
      <c r="K316" s="571"/>
      <c r="L316" s="571"/>
      <c r="M316" s="571"/>
      <c r="N316" s="571"/>
      <c r="O316" s="571"/>
      <c r="P316" s="571"/>
      <c r="Q316" s="571"/>
      <c r="R316" s="571"/>
      <c r="S316" s="571"/>
      <c r="T316" s="571"/>
      <c r="U316" s="571"/>
      <c r="V316" s="571"/>
      <c r="W316" s="571"/>
      <c r="X316" s="571"/>
      <c r="Y316" s="571"/>
      <c r="Z316" s="571"/>
      <c r="AA316" s="571"/>
      <c r="AB316" s="571"/>
      <c r="AC316" s="571"/>
    </row>
    <row r="317" s="555" customFormat="1" ht="19" customHeight="1" spans="1:30">
      <c r="A317" s="572" t="s">
        <v>1</v>
      </c>
      <c r="B317" s="573" t="s">
        <v>2</v>
      </c>
      <c r="C317" s="573" t="s">
        <v>3</v>
      </c>
      <c r="D317" s="573" t="s">
        <v>4</v>
      </c>
      <c r="E317" s="573" t="s">
        <v>5</v>
      </c>
      <c r="F317" s="573" t="s">
        <v>6</v>
      </c>
      <c r="G317" s="573" t="s">
        <v>7</v>
      </c>
      <c r="H317" s="573" t="s">
        <v>8</v>
      </c>
      <c r="I317" s="573" t="s">
        <v>9</v>
      </c>
      <c r="J317" s="573" t="s">
        <v>10</v>
      </c>
      <c r="K317" s="573" t="s">
        <v>11</v>
      </c>
      <c r="L317" s="573" t="s">
        <v>12</v>
      </c>
      <c r="M317" s="573" t="s">
        <v>13</v>
      </c>
      <c r="N317" s="573" t="s">
        <v>14</v>
      </c>
      <c r="O317" s="573" t="s">
        <v>15</v>
      </c>
      <c r="P317" s="573" t="s">
        <v>16</v>
      </c>
      <c r="Q317" s="573" t="s">
        <v>17</v>
      </c>
      <c r="R317" s="573" t="s">
        <v>18</v>
      </c>
      <c r="S317" s="573" t="s">
        <v>19</v>
      </c>
      <c r="T317" s="573" t="s">
        <v>20</v>
      </c>
      <c r="U317" s="573" t="s">
        <v>21</v>
      </c>
      <c r="V317" s="573" t="s">
        <v>22</v>
      </c>
      <c r="W317" s="573" t="s">
        <v>23</v>
      </c>
      <c r="X317" s="573" t="s">
        <v>24</v>
      </c>
      <c r="Y317" s="573" t="s">
        <v>25</v>
      </c>
      <c r="Z317" s="573" t="s">
        <v>26</v>
      </c>
      <c r="AA317" s="573" t="s">
        <v>27</v>
      </c>
      <c r="AB317" s="573" t="s">
        <v>28</v>
      </c>
      <c r="AC317" s="583" t="s">
        <v>29</v>
      </c>
      <c r="AD317" s="583" t="s">
        <v>30</v>
      </c>
    </row>
    <row r="318" s="555" customFormat="1" ht="19" customHeight="1" spans="1:30">
      <c r="A318" s="574">
        <v>45299</v>
      </c>
      <c r="B318" s="575" t="s">
        <v>51</v>
      </c>
      <c r="C318" s="575" t="s">
        <v>32</v>
      </c>
      <c r="D318" s="576">
        <v>100</v>
      </c>
      <c r="E318" s="575" t="s">
        <v>39</v>
      </c>
      <c r="F318" s="576">
        <v>4.86</v>
      </c>
      <c r="G318" s="576">
        <v>2.16</v>
      </c>
      <c r="H318" s="576">
        <v>50.9936</v>
      </c>
      <c r="I318" s="576">
        <v>35.0983</v>
      </c>
      <c r="J318" s="576">
        <v>33.2248</v>
      </c>
      <c r="K318" s="576">
        <v>15.8953</v>
      </c>
      <c r="L318" s="580">
        <v>0.3117</v>
      </c>
      <c r="M318" s="576">
        <v>265.4232</v>
      </c>
      <c r="N318" s="575"/>
      <c r="O318" s="575"/>
      <c r="P318" s="575"/>
      <c r="Q318" s="575"/>
      <c r="R318" s="576">
        <v>265.4232</v>
      </c>
      <c r="S318" s="575"/>
      <c r="T318" s="576">
        <v>0</v>
      </c>
      <c r="U318" s="576">
        <v>0</v>
      </c>
      <c r="V318" s="576">
        <v>0</v>
      </c>
      <c r="W318" s="576">
        <v>0</v>
      </c>
      <c r="X318" s="575">
        <v>0</v>
      </c>
      <c r="Y318" s="576">
        <v>0</v>
      </c>
      <c r="Z318" s="576">
        <v>0</v>
      </c>
      <c r="AA318" s="576">
        <v>0</v>
      </c>
      <c r="AB318" s="580">
        <v>1</v>
      </c>
      <c r="AC318" s="575">
        <f t="shared" ref="AC318:AC360" si="14">U318+W318</f>
        <v>0</v>
      </c>
      <c r="AD318" s="555">
        <f t="shared" ref="AD318:AD360" si="15">T318+V318</f>
        <v>0</v>
      </c>
    </row>
    <row r="319" s="555" customFormat="1" ht="19" customHeight="1" spans="1:30">
      <c r="A319" s="574">
        <v>45299</v>
      </c>
      <c r="B319" s="575" t="s">
        <v>37</v>
      </c>
      <c r="C319" s="575" t="s">
        <v>32</v>
      </c>
      <c r="D319" s="576">
        <v>100</v>
      </c>
      <c r="E319" s="575" t="s">
        <v>35</v>
      </c>
      <c r="F319" s="576">
        <v>1.33</v>
      </c>
      <c r="G319" s="576">
        <v>0</v>
      </c>
      <c r="H319" s="576">
        <v>12.2459</v>
      </c>
      <c r="I319" s="576">
        <v>12.1929</v>
      </c>
      <c r="J319" s="576">
        <v>11.669</v>
      </c>
      <c r="K319" s="576">
        <v>0</v>
      </c>
      <c r="L319" s="580">
        <v>0</v>
      </c>
      <c r="M319" s="576">
        <v>268.78</v>
      </c>
      <c r="N319" s="575"/>
      <c r="O319" s="575"/>
      <c r="P319" s="575"/>
      <c r="Q319" s="575"/>
      <c r="R319" s="576">
        <v>268.78</v>
      </c>
      <c r="S319" s="575"/>
      <c r="T319" s="576">
        <v>0.0357</v>
      </c>
      <c r="U319" s="576">
        <v>0</v>
      </c>
      <c r="V319" s="576">
        <v>0</v>
      </c>
      <c r="W319" s="576">
        <v>0</v>
      </c>
      <c r="X319" s="575">
        <v>0</v>
      </c>
      <c r="Y319" s="576">
        <v>0.0173</v>
      </c>
      <c r="Z319" s="576">
        <v>0</v>
      </c>
      <c r="AA319" s="576">
        <v>0</v>
      </c>
      <c r="AB319" s="580">
        <v>0.9971</v>
      </c>
      <c r="AC319" s="575">
        <f t="shared" si="14"/>
        <v>0</v>
      </c>
      <c r="AD319" s="555">
        <f t="shared" si="15"/>
        <v>0.0357</v>
      </c>
    </row>
    <row r="320" s="555" customFormat="1" ht="19" customHeight="1" spans="1:30">
      <c r="A320" s="574">
        <v>45299</v>
      </c>
      <c r="B320" s="575" t="s">
        <v>52</v>
      </c>
      <c r="C320" s="575" t="s">
        <v>32</v>
      </c>
      <c r="D320" s="576">
        <v>150</v>
      </c>
      <c r="E320" s="575" t="s">
        <v>35</v>
      </c>
      <c r="F320" s="576">
        <v>4.88</v>
      </c>
      <c r="G320" s="576">
        <v>2</v>
      </c>
      <c r="H320" s="576">
        <v>64.5593</v>
      </c>
      <c r="I320" s="576">
        <v>64.5593</v>
      </c>
      <c r="J320" s="576">
        <v>63</v>
      </c>
      <c r="K320" s="576">
        <v>0</v>
      </c>
      <c r="L320" s="580">
        <v>0</v>
      </c>
      <c r="M320" s="576">
        <v>485.1</v>
      </c>
      <c r="N320" s="575"/>
      <c r="O320" s="575"/>
      <c r="P320" s="575"/>
      <c r="Q320" s="575"/>
      <c r="R320" s="576">
        <v>485.1</v>
      </c>
      <c r="S320" s="575"/>
      <c r="T320" s="576">
        <v>0</v>
      </c>
      <c r="U320" s="576">
        <v>0</v>
      </c>
      <c r="V320" s="576">
        <v>0</v>
      </c>
      <c r="W320" s="576">
        <v>0</v>
      </c>
      <c r="X320" s="575">
        <v>0</v>
      </c>
      <c r="Y320" s="576">
        <v>0</v>
      </c>
      <c r="Z320" s="576">
        <v>0</v>
      </c>
      <c r="AA320" s="576">
        <v>0</v>
      </c>
      <c r="AB320" s="580">
        <v>1</v>
      </c>
      <c r="AC320" s="575">
        <f t="shared" si="14"/>
        <v>0</v>
      </c>
      <c r="AD320" s="555">
        <f t="shared" si="15"/>
        <v>0</v>
      </c>
    </row>
    <row r="321" s="555" customFormat="1" ht="19" customHeight="1" spans="1:30">
      <c r="A321" s="574">
        <v>45299</v>
      </c>
      <c r="B321" s="575" t="s">
        <v>31</v>
      </c>
      <c r="C321" s="575" t="s">
        <v>32</v>
      </c>
      <c r="D321" s="576">
        <v>100</v>
      </c>
      <c r="E321" s="575" t="s">
        <v>48</v>
      </c>
      <c r="F321" s="576">
        <v>4.75</v>
      </c>
      <c r="G321" s="576">
        <v>1.2</v>
      </c>
      <c r="H321" s="576">
        <v>42.9503</v>
      </c>
      <c r="I321" s="576">
        <v>42.525</v>
      </c>
      <c r="J321" s="576">
        <v>42.35</v>
      </c>
      <c r="K321" s="576">
        <v>0</v>
      </c>
      <c r="L321" s="580">
        <v>0</v>
      </c>
      <c r="M321" s="576">
        <v>336</v>
      </c>
      <c r="N321" s="575"/>
      <c r="O321" s="575"/>
      <c r="P321" s="575"/>
      <c r="Q321" s="575"/>
      <c r="R321" s="576">
        <v>336</v>
      </c>
      <c r="S321" s="575"/>
      <c r="T321" s="576">
        <v>0</v>
      </c>
      <c r="U321" s="576">
        <v>0</v>
      </c>
      <c r="V321" s="576">
        <v>0</v>
      </c>
      <c r="W321" s="576">
        <v>0</v>
      </c>
      <c r="X321" s="575">
        <v>0</v>
      </c>
      <c r="Y321" s="576">
        <v>0</v>
      </c>
      <c r="Z321" s="576">
        <v>0</v>
      </c>
      <c r="AA321" s="576">
        <v>0</v>
      </c>
      <c r="AB321" s="580">
        <v>1</v>
      </c>
      <c r="AC321" s="575">
        <f t="shared" si="14"/>
        <v>0</v>
      </c>
      <c r="AD321" s="555">
        <f t="shared" si="15"/>
        <v>0</v>
      </c>
    </row>
    <row r="322" s="555" customFormat="1" ht="19" customHeight="1" spans="1:30">
      <c r="A322" s="574">
        <v>45299</v>
      </c>
      <c r="B322" s="575" t="s">
        <v>49</v>
      </c>
      <c r="C322" s="575" t="s">
        <v>32</v>
      </c>
      <c r="D322" s="576">
        <v>100</v>
      </c>
      <c r="E322" s="575" t="s">
        <v>35</v>
      </c>
      <c r="F322" s="576">
        <v>5.12</v>
      </c>
      <c r="G322" s="576">
        <v>0</v>
      </c>
      <c r="H322" s="576">
        <v>46.208</v>
      </c>
      <c r="I322" s="576">
        <v>42.0845</v>
      </c>
      <c r="J322" s="576">
        <v>40.3914</v>
      </c>
      <c r="K322" s="576">
        <v>4.1235</v>
      </c>
      <c r="L322" s="580">
        <v>0.0892</v>
      </c>
      <c r="M322" s="576">
        <v>293.3931</v>
      </c>
      <c r="N322" s="575"/>
      <c r="O322" s="575"/>
      <c r="P322" s="575"/>
      <c r="Q322" s="575"/>
      <c r="R322" s="576">
        <v>293.3931</v>
      </c>
      <c r="S322" s="575"/>
      <c r="T322" s="576">
        <v>0</v>
      </c>
      <c r="U322" s="576">
        <v>0</v>
      </c>
      <c r="V322" s="576">
        <v>0</v>
      </c>
      <c r="W322" s="576">
        <v>0</v>
      </c>
      <c r="X322" s="575">
        <v>0</v>
      </c>
      <c r="Y322" s="576">
        <v>0</v>
      </c>
      <c r="Z322" s="576">
        <v>0</v>
      </c>
      <c r="AA322" s="576">
        <v>0</v>
      </c>
      <c r="AB322" s="580">
        <v>1</v>
      </c>
      <c r="AC322" s="575">
        <f t="shared" si="14"/>
        <v>0</v>
      </c>
      <c r="AD322" s="555">
        <f t="shared" si="15"/>
        <v>0</v>
      </c>
    </row>
    <row r="323" s="555" customFormat="1" ht="19" customHeight="1" spans="1:30">
      <c r="A323" s="574">
        <v>45299</v>
      </c>
      <c r="B323" s="575" t="s">
        <v>36</v>
      </c>
      <c r="C323" s="575" t="s">
        <v>32</v>
      </c>
      <c r="D323" s="576">
        <v>80</v>
      </c>
      <c r="E323" s="575" t="s">
        <v>35</v>
      </c>
      <c r="F323" s="576">
        <v>4.91</v>
      </c>
      <c r="G323" s="576">
        <v>0.85</v>
      </c>
      <c r="H323" s="576">
        <v>34.37</v>
      </c>
      <c r="I323" s="576">
        <v>33.6</v>
      </c>
      <c r="J323" s="576">
        <v>33.55</v>
      </c>
      <c r="K323" s="576">
        <v>0</v>
      </c>
      <c r="L323" s="580">
        <v>0</v>
      </c>
      <c r="M323" s="576">
        <v>276.65</v>
      </c>
      <c r="N323" s="575"/>
      <c r="O323" s="575"/>
      <c r="P323" s="575"/>
      <c r="Q323" s="575"/>
      <c r="R323" s="576">
        <v>276.65</v>
      </c>
      <c r="S323" s="575"/>
      <c r="T323" s="576">
        <v>0</v>
      </c>
      <c r="U323" s="576">
        <v>0</v>
      </c>
      <c r="V323" s="576">
        <v>0</v>
      </c>
      <c r="W323" s="576">
        <v>0</v>
      </c>
      <c r="X323" s="575">
        <v>0</v>
      </c>
      <c r="Y323" s="576">
        <v>0</v>
      </c>
      <c r="Z323" s="576">
        <v>0</v>
      </c>
      <c r="AA323" s="576">
        <v>0</v>
      </c>
      <c r="AB323" s="580">
        <v>1</v>
      </c>
      <c r="AC323" s="575">
        <f t="shared" si="14"/>
        <v>0</v>
      </c>
      <c r="AD323" s="555">
        <f t="shared" si="15"/>
        <v>0</v>
      </c>
    </row>
    <row r="324" s="555" customFormat="1" ht="19" customHeight="1" spans="1:30">
      <c r="A324" s="574">
        <v>45299</v>
      </c>
      <c r="B324" s="575" t="s">
        <v>41</v>
      </c>
      <c r="C324" s="575" t="s">
        <v>32</v>
      </c>
      <c r="D324" s="576">
        <v>20</v>
      </c>
      <c r="E324" s="575" t="s">
        <v>33</v>
      </c>
      <c r="F324" s="576">
        <v>5.98</v>
      </c>
      <c r="G324" s="576">
        <v>1.8</v>
      </c>
      <c r="H324" s="576">
        <v>12.709</v>
      </c>
      <c r="I324" s="576">
        <v>10.2061</v>
      </c>
      <c r="J324" s="576">
        <v>10.1928</v>
      </c>
      <c r="K324" s="576">
        <v>2.5029</v>
      </c>
      <c r="L324" s="580">
        <v>0.1969</v>
      </c>
      <c r="M324" s="576">
        <v>85.51</v>
      </c>
      <c r="N324" s="575"/>
      <c r="O324" s="575"/>
      <c r="P324" s="575"/>
      <c r="Q324" s="575"/>
      <c r="R324" s="576">
        <v>85.51</v>
      </c>
      <c r="S324" s="575"/>
      <c r="T324" s="576">
        <v>0</v>
      </c>
      <c r="U324" s="576">
        <v>0</v>
      </c>
      <c r="V324" s="576">
        <v>0</v>
      </c>
      <c r="W324" s="576">
        <v>0</v>
      </c>
      <c r="X324" s="575">
        <v>0</v>
      </c>
      <c r="Y324" s="576">
        <v>0</v>
      </c>
      <c r="Z324" s="576">
        <v>0</v>
      </c>
      <c r="AA324" s="576">
        <v>0</v>
      </c>
      <c r="AB324" s="580">
        <v>1</v>
      </c>
      <c r="AC324" s="575">
        <f t="shared" si="14"/>
        <v>0</v>
      </c>
      <c r="AD324" s="555">
        <f t="shared" si="15"/>
        <v>0</v>
      </c>
    </row>
    <row r="325" s="555" customFormat="1" ht="19" customHeight="1" spans="1:30">
      <c r="A325" s="574">
        <v>45299</v>
      </c>
      <c r="B325" s="575" t="s">
        <v>34</v>
      </c>
      <c r="C325" s="575" t="s">
        <v>32</v>
      </c>
      <c r="D325" s="576">
        <v>10</v>
      </c>
      <c r="E325" s="575" t="s">
        <v>48</v>
      </c>
      <c r="F325" s="576">
        <v>3.65</v>
      </c>
      <c r="G325" s="576">
        <v>0.38</v>
      </c>
      <c r="H325" s="576">
        <v>3.6216</v>
      </c>
      <c r="I325" s="576">
        <v>3.3797</v>
      </c>
      <c r="J325" s="576">
        <v>3.3</v>
      </c>
      <c r="K325" s="576">
        <v>0</v>
      </c>
      <c r="L325" s="580">
        <v>0</v>
      </c>
      <c r="M325" s="576">
        <v>29.7</v>
      </c>
      <c r="N325" s="575"/>
      <c r="O325" s="575"/>
      <c r="P325" s="575"/>
      <c r="Q325" s="575"/>
      <c r="R325" s="576">
        <v>29.7</v>
      </c>
      <c r="S325" s="575"/>
      <c r="T325" s="576">
        <v>0</v>
      </c>
      <c r="U325" s="576">
        <v>0</v>
      </c>
      <c r="V325" s="576">
        <v>0</v>
      </c>
      <c r="W325" s="576">
        <v>0</v>
      </c>
      <c r="X325" s="575">
        <v>0</v>
      </c>
      <c r="Y325" s="576">
        <v>0</v>
      </c>
      <c r="Z325" s="576">
        <v>0</v>
      </c>
      <c r="AA325" s="576">
        <v>0</v>
      </c>
      <c r="AB325" s="580">
        <v>1</v>
      </c>
      <c r="AC325" s="575">
        <f t="shared" si="14"/>
        <v>0</v>
      </c>
      <c r="AD325" s="555">
        <f t="shared" si="15"/>
        <v>0</v>
      </c>
    </row>
    <row r="326" s="555" customFormat="1" ht="19" customHeight="1" spans="1:30">
      <c r="A326" s="574">
        <v>45299</v>
      </c>
      <c r="B326" s="575" t="s">
        <v>46</v>
      </c>
      <c r="C326" s="575" t="s">
        <v>32</v>
      </c>
      <c r="D326" s="576">
        <v>30</v>
      </c>
      <c r="E326" s="575" t="s">
        <v>35</v>
      </c>
      <c r="F326" s="576">
        <v>5.74</v>
      </c>
      <c r="G326" s="576">
        <v>3.37</v>
      </c>
      <c r="H326" s="576">
        <v>14.4799</v>
      </c>
      <c r="I326" s="576">
        <v>14.196</v>
      </c>
      <c r="J326" s="576">
        <v>14.168</v>
      </c>
      <c r="K326" s="576">
        <v>0</v>
      </c>
      <c r="L326" s="580">
        <v>0</v>
      </c>
      <c r="M326" s="576">
        <v>112.056</v>
      </c>
      <c r="N326" s="575"/>
      <c r="O326" s="575"/>
      <c r="P326" s="575"/>
      <c r="Q326" s="575"/>
      <c r="R326" s="576">
        <v>112.056</v>
      </c>
      <c r="S326" s="575"/>
      <c r="T326" s="576">
        <v>0</v>
      </c>
      <c r="U326" s="576">
        <v>0</v>
      </c>
      <c r="V326" s="576">
        <v>0</v>
      </c>
      <c r="W326" s="576">
        <v>0</v>
      </c>
      <c r="X326" s="575">
        <v>0</v>
      </c>
      <c r="Y326" s="576">
        <v>0</v>
      </c>
      <c r="Z326" s="576">
        <v>0</v>
      </c>
      <c r="AA326" s="576">
        <v>0</v>
      </c>
      <c r="AB326" s="580">
        <v>1</v>
      </c>
      <c r="AC326" s="575">
        <f t="shared" si="14"/>
        <v>0</v>
      </c>
      <c r="AD326" s="555">
        <f t="shared" si="15"/>
        <v>0</v>
      </c>
    </row>
    <row r="327" s="555" customFormat="1" ht="19" customHeight="1" spans="1:30">
      <c r="A327" s="574">
        <v>45299</v>
      </c>
      <c r="B327" s="575" t="s">
        <v>40</v>
      </c>
      <c r="C327" s="575" t="s">
        <v>32</v>
      </c>
      <c r="D327" s="576">
        <v>30</v>
      </c>
      <c r="E327" s="575" t="s">
        <v>33</v>
      </c>
      <c r="F327" s="576">
        <v>1.88</v>
      </c>
      <c r="G327" s="576">
        <v>0</v>
      </c>
      <c r="H327" s="576">
        <v>5.5284</v>
      </c>
      <c r="I327" s="576">
        <v>5.5284</v>
      </c>
      <c r="J327" s="576">
        <v>5.4384</v>
      </c>
      <c r="K327" s="576">
        <v>0</v>
      </c>
      <c r="L327" s="580">
        <v>0</v>
      </c>
      <c r="M327" s="576">
        <v>78.936</v>
      </c>
      <c r="N327" s="575"/>
      <c r="O327" s="575"/>
      <c r="P327" s="575"/>
      <c r="Q327" s="575"/>
      <c r="R327" s="576">
        <v>78.936</v>
      </c>
      <c r="S327" s="575"/>
      <c r="T327" s="576">
        <v>0</v>
      </c>
      <c r="U327" s="576">
        <v>0</v>
      </c>
      <c r="V327" s="576">
        <v>0</v>
      </c>
      <c r="W327" s="576">
        <v>0</v>
      </c>
      <c r="X327" s="575">
        <v>0</v>
      </c>
      <c r="Y327" s="576">
        <v>0</v>
      </c>
      <c r="Z327" s="576">
        <v>0</v>
      </c>
      <c r="AA327" s="576">
        <v>0</v>
      </c>
      <c r="AB327" s="580">
        <v>1</v>
      </c>
      <c r="AC327" s="575">
        <f t="shared" si="14"/>
        <v>0</v>
      </c>
      <c r="AD327" s="555">
        <f t="shared" si="15"/>
        <v>0</v>
      </c>
    </row>
    <row r="328" s="555" customFormat="1" ht="19" customHeight="1" spans="1:30">
      <c r="A328" s="574">
        <v>45299</v>
      </c>
      <c r="B328" s="575" t="s">
        <v>45</v>
      </c>
      <c r="C328" s="575" t="s">
        <v>32</v>
      </c>
      <c r="D328" s="576">
        <v>50</v>
      </c>
      <c r="E328" s="575" t="s">
        <v>35</v>
      </c>
      <c r="F328" s="576">
        <v>5.63</v>
      </c>
      <c r="G328" s="576">
        <v>0.75</v>
      </c>
      <c r="H328" s="576">
        <v>23.976</v>
      </c>
      <c r="I328" s="576">
        <v>23.856</v>
      </c>
      <c r="J328" s="576">
        <v>23.76</v>
      </c>
      <c r="K328" s="576">
        <v>0</v>
      </c>
      <c r="L328" s="580">
        <v>0</v>
      </c>
      <c r="M328" s="576">
        <v>160.16</v>
      </c>
      <c r="N328" s="575"/>
      <c r="O328" s="575"/>
      <c r="P328" s="575"/>
      <c r="Q328" s="575"/>
      <c r="R328" s="576">
        <v>160.16</v>
      </c>
      <c r="S328" s="575"/>
      <c r="T328" s="576">
        <v>0.0519</v>
      </c>
      <c r="U328" s="576">
        <v>0</v>
      </c>
      <c r="V328" s="576">
        <v>0</v>
      </c>
      <c r="W328" s="576">
        <v>0</v>
      </c>
      <c r="X328" s="575">
        <v>0</v>
      </c>
      <c r="Y328" s="576">
        <v>0</v>
      </c>
      <c r="Z328" s="576">
        <v>0</v>
      </c>
      <c r="AA328" s="576">
        <v>0</v>
      </c>
      <c r="AB328" s="580">
        <v>0.9977</v>
      </c>
      <c r="AC328" s="575">
        <f t="shared" si="14"/>
        <v>0</v>
      </c>
      <c r="AD328" s="555">
        <f t="shared" si="15"/>
        <v>0.0519</v>
      </c>
    </row>
    <row r="329" s="555" customFormat="1" ht="19" customHeight="1" spans="1:30">
      <c r="A329" s="574">
        <v>45299</v>
      </c>
      <c r="B329" s="575" t="s">
        <v>43</v>
      </c>
      <c r="C329" s="575" t="s">
        <v>32</v>
      </c>
      <c r="D329" s="576">
        <v>300</v>
      </c>
      <c r="E329" s="575" t="s">
        <v>39</v>
      </c>
      <c r="F329" s="576">
        <v>1.54</v>
      </c>
      <c r="G329" s="576">
        <v>0</v>
      </c>
      <c r="H329" s="576">
        <v>63.2909</v>
      </c>
      <c r="I329" s="576">
        <v>63.2909</v>
      </c>
      <c r="J329" s="576">
        <v>65.076</v>
      </c>
      <c r="K329" s="576">
        <v>0</v>
      </c>
      <c r="L329" s="580">
        <v>0</v>
      </c>
      <c r="M329" s="576">
        <v>981.784</v>
      </c>
      <c r="N329" s="575"/>
      <c r="O329" s="575"/>
      <c r="P329" s="575"/>
      <c r="Q329" s="575"/>
      <c r="R329" s="576">
        <v>981.784</v>
      </c>
      <c r="S329" s="575"/>
      <c r="T329" s="576">
        <v>0</v>
      </c>
      <c r="U329" s="576">
        <v>0</v>
      </c>
      <c r="V329" s="576">
        <v>0</v>
      </c>
      <c r="W329" s="576">
        <v>0</v>
      </c>
      <c r="X329" s="575">
        <v>0</v>
      </c>
      <c r="Y329" s="576">
        <v>0</v>
      </c>
      <c r="Z329" s="576">
        <v>0</v>
      </c>
      <c r="AA329" s="576">
        <v>0</v>
      </c>
      <c r="AB329" s="580">
        <v>1</v>
      </c>
      <c r="AC329" s="575">
        <f t="shared" si="14"/>
        <v>0</v>
      </c>
      <c r="AD329" s="555">
        <f t="shared" si="15"/>
        <v>0</v>
      </c>
    </row>
    <row r="330" s="555" customFormat="1" ht="19" customHeight="1" spans="1:30">
      <c r="A330" s="574">
        <v>45299</v>
      </c>
      <c r="B330" s="575" t="s">
        <v>38</v>
      </c>
      <c r="C330" s="575" t="s">
        <v>32</v>
      </c>
      <c r="D330" s="576">
        <v>5.48</v>
      </c>
      <c r="E330" s="575" t="s">
        <v>35</v>
      </c>
      <c r="F330" s="576">
        <v>3</v>
      </c>
      <c r="G330" s="576">
        <v>0</v>
      </c>
      <c r="H330" s="576">
        <v>1.4856</v>
      </c>
      <c r="I330" s="576">
        <v>1.4856</v>
      </c>
      <c r="J330" s="576">
        <v>1.064</v>
      </c>
      <c r="K330" s="576">
        <v>0</v>
      </c>
      <c r="L330" s="580">
        <v>0</v>
      </c>
      <c r="M330" s="576">
        <v>10.64</v>
      </c>
      <c r="N330" s="575"/>
      <c r="O330" s="575"/>
      <c r="P330" s="575"/>
      <c r="Q330" s="575"/>
      <c r="R330" s="576">
        <v>10.64</v>
      </c>
      <c r="S330" s="575"/>
      <c r="T330" s="576">
        <v>0</v>
      </c>
      <c r="U330" s="576">
        <v>0</v>
      </c>
      <c r="V330" s="576">
        <v>0</v>
      </c>
      <c r="W330" s="576">
        <v>0</v>
      </c>
      <c r="X330" s="575">
        <v>0</v>
      </c>
      <c r="Y330" s="576">
        <v>0</v>
      </c>
      <c r="Z330" s="576">
        <v>0</v>
      </c>
      <c r="AA330" s="576">
        <v>0</v>
      </c>
      <c r="AB330" s="580">
        <v>1</v>
      </c>
      <c r="AC330" s="575">
        <f t="shared" si="14"/>
        <v>0</v>
      </c>
      <c r="AD330" s="555">
        <f t="shared" si="15"/>
        <v>0</v>
      </c>
    </row>
    <row r="331" s="555" customFormat="1" ht="19" customHeight="1" spans="1:30">
      <c r="A331" s="574">
        <v>45299</v>
      </c>
      <c r="B331" s="575" t="s">
        <v>47</v>
      </c>
      <c r="C331" s="575" t="s">
        <v>32</v>
      </c>
      <c r="D331" s="576">
        <v>130</v>
      </c>
      <c r="E331" s="575" t="s">
        <v>106</v>
      </c>
      <c r="F331" s="576">
        <v>4.43</v>
      </c>
      <c r="G331" s="576">
        <v>1.61</v>
      </c>
      <c r="H331" s="576">
        <v>65.9712</v>
      </c>
      <c r="I331" s="576">
        <v>44.4131</v>
      </c>
      <c r="J331" s="576">
        <v>43.4189</v>
      </c>
      <c r="K331" s="576">
        <v>21.56</v>
      </c>
      <c r="L331" s="580">
        <v>0.3268</v>
      </c>
      <c r="M331" s="576">
        <v>413.518</v>
      </c>
      <c r="N331" s="575"/>
      <c r="O331" s="575"/>
      <c r="P331" s="575"/>
      <c r="Q331" s="575"/>
      <c r="R331" s="576">
        <v>413.518</v>
      </c>
      <c r="S331" s="575"/>
      <c r="T331" s="576">
        <v>0</v>
      </c>
      <c r="U331" s="576">
        <v>0</v>
      </c>
      <c r="V331" s="576">
        <v>0</v>
      </c>
      <c r="W331" s="576">
        <v>0</v>
      </c>
      <c r="X331" s="575">
        <v>0</v>
      </c>
      <c r="Y331" s="576">
        <v>0</v>
      </c>
      <c r="Z331" s="576">
        <v>0</v>
      </c>
      <c r="AA331" s="576">
        <v>0</v>
      </c>
      <c r="AB331" s="580">
        <v>1</v>
      </c>
      <c r="AC331" s="575">
        <f t="shared" si="14"/>
        <v>0</v>
      </c>
      <c r="AD331" s="555">
        <f t="shared" si="15"/>
        <v>0</v>
      </c>
    </row>
    <row r="332" s="555" customFormat="1" ht="19" customHeight="1" spans="1:30">
      <c r="A332" s="574">
        <v>45299</v>
      </c>
      <c r="B332" s="575" t="s">
        <v>42</v>
      </c>
      <c r="C332" s="575" t="s">
        <v>32</v>
      </c>
      <c r="D332" s="576">
        <v>30</v>
      </c>
      <c r="E332" s="575" t="s">
        <v>35</v>
      </c>
      <c r="F332" s="576">
        <v>6.6</v>
      </c>
      <c r="G332" s="576">
        <v>0.8</v>
      </c>
      <c r="H332" s="576">
        <v>15.9065</v>
      </c>
      <c r="I332" s="576">
        <v>15.7294</v>
      </c>
      <c r="J332" s="576">
        <v>15.7088</v>
      </c>
      <c r="K332" s="576">
        <v>0</v>
      </c>
      <c r="L332" s="580">
        <v>0</v>
      </c>
      <c r="M332" s="576">
        <v>99.3807</v>
      </c>
      <c r="N332" s="575"/>
      <c r="O332" s="575"/>
      <c r="P332" s="575"/>
      <c r="Q332" s="575"/>
      <c r="R332" s="576">
        <v>99.3807</v>
      </c>
      <c r="S332" s="575"/>
      <c r="T332" s="576">
        <v>0</v>
      </c>
      <c r="U332" s="576">
        <v>0</v>
      </c>
      <c r="V332" s="576">
        <v>0</v>
      </c>
      <c r="W332" s="576">
        <v>0</v>
      </c>
      <c r="X332" s="575">
        <v>0</v>
      </c>
      <c r="Y332" s="576">
        <v>0</v>
      </c>
      <c r="Z332" s="576">
        <v>0</v>
      </c>
      <c r="AA332" s="576">
        <v>0</v>
      </c>
      <c r="AB332" s="580">
        <v>1</v>
      </c>
      <c r="AC332" s="575">
        <f t="shared" si="14"/>
        <v>0</v>
      </c>
      <c r="AD332" s="555">
        <f t="shared" si="15"/>
        <v>0</v>
      </c>
    </row>
    <row r="333" s="555" customFormat="1" ht="19" customHeight="1" spans="1:30">
      <c r="A333" s="574">
        <v>45299</v>
      </c>
      <c r="B333" s="575" t="s">
        <v>50</v>
      </c>
      <c r="C333" s="575" t="s">
        <v>32</v>
      </c>
      <c r="D333" s="576">
        <v>50</v>
      </c>
      <c r="E333" s="575" t="s">
        <v>33</v>
      </c>
      <c r="F333" s="576">
        <v>3.88</v>
      </c>
      <c r="G333" s="576">
        <v>0</v>
      </c>
      <c r="H333" s="576">
        <v>16.6402</v>
      </c>
      <c r="I333" s="576">
        <v>10.675</v>
      </c>
      <c r="J333" s="576">
        <v>10.64</v>
      </c>
      <c r="K333" s="575">
        <v>6.0002</v>
      </c>
      <c r="L333" s="580">
        <f>K333/H333</f>
        <v>0.360584608358073</v>
      </c>
      <c r="M333" s="576">
        <v>88.9</v>
      </c>
      <c r="N333" s="575"/>
      <c r="O333" s="575"/>
      <c r="P333" s="575"/>
      <c r="Q333" s="575"/>
      <c r="R333" s="576">
        <v>88.9</v>
      </c>
      <c r="S333" s="575"/>
      <c r="T333" s="576">
        <v>0</v>
      </c>
      <c r="U333" s="576">
        <v>0</v>
      </c>
      <c r="V333" s="576">
        <v>0</v>
      </c>
      <c r="W333" s="576">
        <v>0</v>
      </c>
      <c r="X333" s="555">
        <v>0</v>
      </c>
      <c r="Y333" s="576">
        <v>0</v>
      </c>
      <c r="Z333" s="576">
        <v>0</v>
      </c>
      <c r="AA333" s="576">
        <v>0</v>
      </c>
      <c r="AB333" s="580">
        <v>1</v>
      </c>
      <c r="AC333" s="575">
        <f t="shared" si="14"/>
        <v>0</v>
      </c>
      <c r="AD333" s="555">
        <f t="shared" si="15"/>
        <v>0</v>
      </c>
    </row>
    <row r="334" s="555" customFormat="1" ht="19" customHeight="1" spans="1:30">
      <c r="A334" s="574">
        <v>45299</v>
      </c>
      <c r="B334" s="575" t="s">
        <v>53</v>
      </c>
      <c r="C334" s="575" t="s">
        <v>32</v>
      </c>
      <c r="D334" s="576">
        <v>100</v>
      </c>
      <c r="E334" s="575" t="s">
        <v>35</v>
      </c>
      <c r="F334" s="576">
        <v>3.6</v>
      </c>
      <c r="G334" s="576">
        <v>0</v>
      </c>
      <c r="H334" s="576">
        <v>30.228</v>
      </c>
      <c r="I334" s="576">
        <v>29.7359</v>
      </c>
      <c r="J334" s="576">
        <v>29.683</v>
      </c>
      <c r="K334" s="576">
        <v>0</v>
      </c>
      <c r="L334" s="580">
        <v>0</v>
      </c>
      <c r="M334" s="576">
        <v>133.3088</v>
      </c>
      <c r="N334" s="575"/>
      <c r="O334" s="575"/>
      <c r="P334" s="575"/>
      <c r="Q334" s="575"/>
      <c r="R334" s="576">
        <v>133.3088</v>
      </c>
      <c r="S334" s="575"/>
      <c r="T334" s="576">
        <v>0</v>
      </c>
      <c r="U334" s="576">
        <v>0</v>
      </c>
      <c r="V334" s="576">
        <v>0</v>
      </c>
      <c r="W334" s="576">
        <v>0</v>
      </c>
      <c r="X334" s="575">
        <v>0</v>
      </c>
      <c r="Y334" s="576">
        <v>0</v>
      </c>
      <c r="Z334" s="576">
        <v>0</v>
      </c>
      <c r="AA334" s="576">
        <v>0</v>
      </c>
      <c r="AB334" s="580">
        <v>1</v>
      </c>
      <c r="AC334" s="575">
        <f t="shared" si="14"/>
        <v>0</v>
      </c>
      <c r="AD334" s="555">
        <f t="shared" si="15"/>
        <v>0</v>
      </c>
    </row>
    <row r="335" s="555" customFormat="1" ht="19" customHeight="1" spans="1:30">
      <c r="A335" s="574">
        <v>45299</v>
      </c>
      <c r="B335" s="575" t="s">
        <v>58</v>
      </c>
      <c r="C335" s="575" t="s">
        <v>56</v>
      </c>
      <c r="D335" s="576">
        <v>15</v>
      </c>
      <c r="E335" s="575" t="s">
        <v>35</v>
      </c>
      <c r="F335" s="576">
        <v>0</v>
      </c>
      <c r="G335" s="576">
        <v>2.66</v>
      </c>
      <c r="H335" s="576">
        <v>2.4302</v>
      </c>
      <c r="I335" s="576">
        <v>2.4302</v>
      </c>
      <c r="J335" s="576">
        <v>2.415</v>
      </c>
      <c r="K335" s="576">
        <v>0</v>
      </c>
      <c r="L335" s="580">
        <v>0</v>
      </c>
      <c r="M335" s="576">
        <v>16.275</v>
      </c>
      <c r="N335" s="575"/>
      <c r="O335" s="575"/>
      <c r="P335" s="575"/>
      <c r="Q335" s="575"/>
      <c r="R335" s="576">
        <v>16.275</v>
      </c>
      <c r="S335" s="575"/>
      <c r="T335" s="576">
        <v>0</v>
      </c>
      <c r="U335" s="576">
        <v>0</v>
      </c>
      <c r="V335" s="576">
        <v>0</v>
      </c>
      <c r="W335" s="576">
        <v>0</v>
      </c>
      <c r="X335" s="575">
        <v>0</v>
      </c>
      <c r="Y335" s="576">
        <v>0</v>
      </c>
      <c r="Z335" s="576">
        <v>0</v>
      </c>
      <c r="AA335" s="576">
        <v>0</v>
      </c>
      <c r="AB335" s="580">
        <v>1</v>
      </c>
      <c r="AC335" s="575">
        <f t="shared" si="14"/>
        <v>0</v>
      </c>
      <c r="AD335" s="555">
        <f t="shared" si="15"/>
        <v>0</v>
      </c>
    </row>
    <row r="336" s="555" customFormat="1" ht="19" customHeight="1" spans="1:30">
      <c r="A336" s="574">
        <v>45299</v>
      </c>
      <c r="B336" s="575" t="s">
        <v>55</v>
      </c>
      <c r="C336" s="575" t="s">
        <v>56</v>
      </c>
      <c r="D336" s="576">
        <v>100</v>
      </c>
      <c r="E336" s="575" t="s">
        <v>35</v>
      </c>
      <c r="F336" s="576">
        <v>0</v>
      </c>
      <c r="G336" s="576">
        <v>5.34</v>
      </c>
      <c r="H336" s="576">
        <v>38.5435</v>
      </c>
      <c r="I336" s="576">
        <v>34.8768</v>
      </c>
      <c r="J336" s="576">
        <v>34.3113</v>
      </c>
      <c r="K336" s="576">
        <v>3.6667</v>
      </c>
      <c r="L336" s="580">
        <v>0.0951</v>
      </c>
      <c r="M336" s="576">
        <v>840.6079</v>
      </c>
      <c r="N336" s="575"/>
      <c r="O336" s="575"/>
      <c r="P336" s="575"/>
      <c r="Q336" s="575"/>
      <c r="R336" s="576">
        <v>840.6079</v>
      </c>
      <c r="S336" s="575"/>
      <c r="T336" s="576">
        <v>0</v>
      </c>
      <c r="U336" s="576">
        <v>1.1706</v>
      </c>
      <c r="V336" s="576">
        <v>0</v>
      </c>
      <c r="W336" s="576">
        <v>0</v>
      </c>
      <c r="X336" s="575">
        <v>0</v>
      </c>
      <c r="Y336" s="576">
        <v>0</v>
      </c>
      <c r="Z336" s="576">
        <v>0</v>
      </c>
      <c r="AA336" s="576">
        <v>0</v>
      </c>
      <c r="AB336" s="580">
        <v>1</v>
      </c>
      <c r="AC336" s="575">
        <f t="shared" si="14"/>
        <v>1.1706</v>
      </c>
      <c r="AD336" s="555">
        <f t="shared" si="15"/>
        <v>0</v>
      </c>
    </row>
    <row r="337" s="555" customFormat="1" ht="19" customHeight="1" spans="1:30">
      <c r="A337" s="574">
        <v>45299</v>
      </c>
      <c r="B337" s="575" t="s">
        <v>57</v>
      </c>
      <c r="C337" s="575" t="s">
        <v>32</v>
      </c>
      <c r="D337" s="576">
        <v>20</v>
      </c>
      <c r="E337" s="575" t="s">
        <v>35</v>
      </c>
      <c r="F337" s="576">
        <v>2.48</v>
      </c>
      <c r="G337" s="576">
        <v>0</v>
      </c>
      <c r="H337" s="576">
        <v>4.7037</v>
      </c>
      <c r="I337" s="576">
        <v>4.7037</v>
      </c>
      <c r="J337" s="576">
        <v>4.6263</v>
      </c>
      <c r="K337" s="576">
        <v>0</v>
      </c>
      <c r="L337" s="580">
        <v>0</v>
      </c>
      <c r="M337" s="576">
        <v>62.8051</v>
      </c>
      <c r="N337" s="575"/>
      <c r="O337" s="575"/>
      <c r="P337" s="575"/>
      <c r="Q337" s="575"/>
      <c r="R337" s="576">
        <v>62.8051</v>
      </c>
      <c r="S337" s="575"/>
      <c r="T337" s="576">
        <v>0</v>
      </c>
      <c r="U337" s="576">
        <v>0</v>
      </c>
      <c r="V337" s="576">
        <v>0</v>
      </c>
      <c r="W337" s="576">
        <v>0</v>
      </c>
      <c r="X337" s="575">
        <v>0</v>
      </c>
      <c r="Y337" s="576">
        <v>0</v>
      </c>
      <c r="Z337" s="576">
        <v>0</v>
      </c>
      <c r="AA337" s="576">
        <v>0</v>
      </c>
      <c r="AB337" s="580">
        <v>1</v>
      </c>
      <c r="AC337" s="575">
        <f t="shared" si="14"/>
        <v>0</v>
      </c>
      <c r="AD337" s="555">
        <f t="shared" si="15"/>
        <v>0</v>
      </c>
    </row>
    <row r="338" s="555" customFormat="1" ht="19" customHeight="1" spans="1:30">
      <c r="A338" s="574">
        <v>45299</v>
      </c>
      <c r="B338" s="575" t="s">
        <v>68</v>
      </c>
      <c r="C338" s="575" t="s">
        <v>56</v>
      </c>
      <c r="D338" s="576">
        <v>200</v>
      </c>
      <c r="E338" s="575" t="s">
        <v>35</v>
      </c>
      <c r="F338" s="576">
        <v>0</v>
      </c>
      <c r="G338" s="576">
        <v>6.56</v>
      </c>
      <c r="H338" s="576">
        <v>221.9355</v>
      </c>
      <c r="I338" s="576">
        <v>216.9538</v>
      </c>
      <c r="J338" s="576">
        <v>212.08</v>
      </c>
      <c r="K338" s="576">
        <v>0</v>
      </c>
      <c r="L338" s="580">
        <v>0</v>
      </c>
      <c r="M338" s="576">
        <v>1958</v>
      </c>
      <c r="N338" s="575"/>
      <c r="O338" s="575"/>
      <c r="P338" s="575"/>
      <c r="Q338" s="575"/>
      <c r="R338" s="576">
        <v>1958</v>
      </c>
      <c r="S338" s="575"/>
      <c r="T338" s="576">
        <v>0</v>
      </c>
      <c r="U338" s="576">
        <v>0</v>
      </c>
      <c r="V338" s="576">
        <v>0</v>
      </c>
      <c r="W338" s="576">
        <v>0</v>
      </c>
      <c r="X338" s="575">
        <v>0</v>
      </c>
      <c r="Y338" s="576">
        <v>4.9817</v>
      </c>
      <c r="Z338" s="576">
        <v>0</v>
      </c>
      <c r="AA338" s="576">
        <v>0</v>
      </c>
      <c r="AB338" s="580">
        <v>1</v>
      </c>
      <c r="AC338" s="575">
        <f t="shared" si="14"/>
        <v>0</v>
      </c>
      <c r="AD338" s="555">
        <f t="shared" si="15"/>
        <v>0</v>
      </c>
    </row>
    <row r="339" s="555" customFormat="1" ht="19" customHeight="1" spans="1:30">
      <c r="A339" s="574">
        <v>45299</v>
      </c>
      <c r="B339" s="575" t="s">
        <v>59</v>
      </c>
      <c r="C339" s="575" t="s">
        <v>56</v>
      </c>
      <c r="D339" s="576">
        <v>100</v>
      </c>
      <c r="E339" s="575" t="s">
        <v>35</v>
      </c>
      <c r="F339" s="576">
        <v>0</v>
      </c>
      <c r="G339" s="576">
        <v>9.02</v>
      </c>
      <c r="H339" s="576">
        <v>191.2909</v>
      </c>
      <c r="I339" s="576">
        <v>191.2909</v>
      </c>
      <c r="J339" s="576">
        <v>187.836</v>
      </c>
      <c r="K339" s="576">
        <v>0</v>
      </c>
      <c r="L339" s="580">
        <v>0</v>
      </c>
      <c r="M339" s="576">
        <v>829.092</v>
      </c>
      <c r="N339" s="575"/>
      <c r="O339" s="575"/>
      <c r="P339" s="575"/>
      <c r="Q339" s="575"/>
      <c r="R339" s="576">
        <v>829.092</v>
      </c>
      <c r="S339" s="575"/>
      <c r="T339" s="576">
        <v>0</v>
      </c>
      <c r="U339" s="576">
        <v>0</v>
      </c>
      <c r="V339" s="576">
        <v>0</v>
      </c>
      <c r="W339" s="576">
        <v>0</v>
      </c>
      <c r="X339" s="575">
        <v>0</v>
      </c>
      <c r="Y339" s="576">
        <v>0</v>
      </c>
      <c r="Z339" s="576">
        <v>0</v>
      </c>
      <c r="AA339" s="576">
        <v>0</v>
      </c>
      <c r="AB339" s="580">
        <v>1</v>
      </c>
      <c r="AC339" s="575">
        <f t="shared" si="14"/>
        <v>0</v>
      </c>
      <c r="AD339" s="555">
        <f t="shared" si="15"/>
        <v>0</v>
      </c>
    </row>
    <row r="340" s="555" customFormat="1" ht="19" customHeight="1" spans="1:30">
      <c r="A340" s="574">
        <v>45299</v>
      </c>
      <c r="B340" s="575" t="s">
        <v>63</v>
      </c>
      <c r="C340" s="575" t="s">
        <v>56</v>
      </c>
      <c r="D340" s="576">
        <v>50</v>
      </c>
      <c r="E340" s="575" t="s">
        <v>35</v>
      </c>
      <c r="F340" s="576">
        <v>0</v>
      </c>
      <c r="G340" s="576">
        <v>8.47</v>
      </c>
      <c r="H340" s="576">
        <v>82.751</v>
      </c>
      <c r="I340" s="576">
        <v>82.3493</v>
      </c>
      <c r="J340" s="576">
        <v>80.43</v>
      </c>
      <c r="K340" s="576">
        <v>0</v>
      </c>
      <c r="L340" s="580">
        <v>0</v>
      </c>
      <c r="M340" s="576">
        <v>280.35</v>
      </c>
      <c r="N340" s="575"/>
      <c r="O340" s="575"/>
      <c r="P340" s="575"/>
      <c r="Q340" s="575"/>
      <c r="R340" s="576">
        <v>280.35</v>
      </c>
      <c r="S340" s="575"/>
      <c r="T340" s="576">
        <v>0</v>
      </c>
      <c r="U340" s="576">
        <v>0</v>
      </c>
      <c r="V340" s="576">
        <v>0</v>
      </c>
      <c r="W340" s="576">
        <v>0</v>
      </c>
      <c r="X340" s="575">
        <v>0</v>
      </c>
      <c r="Y340" s="576">
        <v>0</v>
      </c>
      <c r="Z340" s="576">
        <v>0</v>
      </c>
      <c r="AA340" s="576">
        <v>0</v>
      </c>
      <c r="AB340" s="580">
        <v>1</v>
      </c>
      <c r="AC340" s="575">
        <f t="shared" si="14"/>
        <v>0</v>
      </c>
      <c r="AD340" s="555">
        <f t="shared" si="15"/>
        <v>0</v>
      </c>
    </row>
    <row r="341" s="555" customFormat="1" ht="19" customHeight="1" spans="1:30">
      <c r="A341" s="574">
        <v>45299</v>
      </c>
      <c r="B341" s="575" t="s">
        <v>65</v>
      </c>
      <c r="C341" s="575" t="s">
        <v>56</v>
      </c>
      <c r="D341" s="576">
        <v>50</v>
      </c>
      <c r="E341" s="575" t="s">
        <v>107</v>
      </c>
      <c r="F341" s="576">
        <v>0</v>
      </c>
      <c r="G341" s="576">
        <v>4.58</v>
      </c>
      <c r="H341" s="576">
        <v>21.1144</v>
      </c>
      <c r="I341" s="576">
        <v>20.8001</v>
      </c>
      <c r="J341" s="576">
        <v>20.57</v>
      </c>
      <c r="K341" s="576">
        <v>0</v>
      </c>
      <c r="L341" s="580">
        <v>0</v>
      </c>
      <c r="M341" s="576">
        <v>157.63</v>
      </c>
      <c r="N341" s="575"/>
      <c r="O341" s="575"/>
      <c r="P341" s="575"/>
      <c r="Q341" s="575"/>
      <c r="R341" s="576">
        <v>157.63</v>
      </c>
      <c r="S341" s="575"/>
      <c r="T341" s="576">
        <v>0</v>
      </c>
      <c r="U341" s="576">
        <v>0</v>
      </c>
      <c r="V341" s="576">
        <v>0</v>
      </c>
      <c r="W341" s="576">
        <v>0</v>
      </c>
      <c r="X341" s="575">
        <v>0</v>
      </c>
      <c r="Y341" s="576">
        <v>0</v>
      </c>
      <c r="Z341" s="576">
        <v>0</v>
      </c>
      <c r="AA341" s="576">
        <v>0</v>
      </c>
      <c r="AB341" s="580">
        <v>1</v>
      </c>
      <c r="AC341" s="575">
        <f t="shared" si="14"/>
        <v>0</v>
      </c>
      <c r="AD341" s="555">
        <f t="shared" si="15"/>
        <v>0</v>
      </c>
    </row>
    <row r="342" s="555" customFormat="1" ht="19" customHeight="1" spans="1:30">
      <c r="A342" s="574">
        <v>45299</v>
      </c>
      <c r="B342" s="575" t="s">
        <v>66</v>
      </c>
      <c r="C342" s="575" t="s">
        <v>56</v>
      </c>
      <c r="D342" s="576">
        <v>80</v>
      </c>
      <c r="E342" s="575" t="s">
        <v>39</v>
      </c>
      <c r="F342" s="576">
        <v>0</v>
      </c>
      <c r="G342" s="576">
        <v>5.55</v>
      </c>
      <c r="H342" s="576">
        <v>62.809</v>
      </c>
      <c r="I342" s="576">
        <v>61.8038</v>
      </c>
      <c r="J342" s="576">
        <v>61.1951</v>
      </c>
      <c r="K342" s="576">
        <v>0</v>
      </c>
      <c r="L342" s="580">
        <v>0</v>
      </c>
      <c r="M342" s="576">
        <v>233.71</v>
      </c>
      <c r="N342" s="575"/>
      <c r="O342" s="575"/>
      <c r="P342" s="575"/>
      <c r="Q342" s="575"/>
      <c r="R342" s="576">
        <v>233.71</v>
      </c>
      <c r="S342" s="575"/>
      <c r="T342" s="576">
        <v>0</v>
      </c>
      <c r="U342" s="576">
        <v>0.45</v>
      </c>
      <c r="V342" s="576">
        <v>0</v>
      </c>
      <c r="W342" s="576">
        <v>0</v>
      </c>
      <c r="X342" s="575">
        <v>0</v>
      </c>
      <c r="Y342" s="576">
        <v>0</v>
      </c>
      <c r="Z342" s="576">
        <v>0</v>
      </c>
      <c r="AA342" s="576">
        <v>0</v>
      </c>
      <c r="AB342" s="580">
        <v>0.9889</v>
      </c>
      <c r="AC342" s="575">
        <f t="shared" si="14"/>
        <v>0.45</v>
      </c>
      <c r="AD342" s="555">
        <f t="shared" si="15"/>
        <v>0</v>
      </c>
    </row>
    <row r="343" s="555" customFormat="1" ht="19" customHeight="1" spans="1:30">
      <c r="A343" s="574">
        <v>45299</v>
      </c>
      <c r="B343" s="575" t="s">
        <v>60</v>
      </c>
      <c r="C343" s="575" t="s">
        <v>56</v>
      </c>
      <c r="D343" s="576">
        <v>200</v>
      </c>
      <c r="E343" s="575" t="s">
        <v>39</v>
      </c>
      <c r="F343" s="576">
        <v>0</v>
      </c>
      <c r="G343" s="576">
        <v>6.19</v>
      </c>
      <c r="H343" s="576">
        <v>168.2092</v>
      </c>
      <c r="I343" s="576">
        <v>168.2092</v>
      </c>
      <c r="J343" s="576">
        <v>166.32</v>
      </c>
      <c r="K343" s="576">
        <v>0</v>
      </c>
      <c r="L343" s="580">
        <v>0</v>
      </c>
      <c r="M343" s="576">
        <v>1800.48</v>
      </c>
      <c r="N343" s="575"/>
      <c r="O343" s="575"/>
      <c r="P343" s="575"/>
      <c r="Q343" s="575"/>
      <c r="R343" s="576">
        <v>1800.48</v>
      </c>
      <c r="S343" s="575"/>
      <c r="T343" s="576">
        <v>0</v>
      </c>
      <c r="U343" s="576">
        <v>0</v>
      </c>
      <c r="V343" s="576">
        <v>0</v>
      </c>
      <c r="W343" s="576">
        <v>0</v>
      </c>
      <c r="X343" s="575">
        <v>0</v>
      </c>
      <c r="Y343" s="576">
        <v>0</v>
      </c>
      <c r="Z343" s="576">
        <v>0</v>
      </c>
      <c r="AA343" s="576">
        <v>0</v>
      </c>
      <c r="AB343" s="580">
        <v>1</v>
      </c>
      <c r="AC343" s="575">
        <f t="shared" si="14"/>
        <v>0</v>
      </c>
      <c r="AD343" s="555">
        <f t="shared" si="15"/>
        <v>0</v>
      </c>
    </row>
    <row r="344" s="555" customFormat="1" ht="19" customHeight="1" spans="1:30">
      <c r="A344" s="574">
        <v>45299</v>
      </c>
      <c r="B344" s="575" t="s">
        <v>64</v>
      </c>
      <c r="C344" s="575" t="s">
        <v>56</v>
      </c>
      <c r="D344" s="576">
        <v>60</v>
      </c>
      <c r="E344" s="575" t="s">
        <v>35</v>
      </c>
      <c r="F344" s="576">
        <v>0</v>
      </c>
      <c r="G344" s="576">
        <v>7.83</v>
      </c>
      <c r="H344" s="576">
        <v>86.3129</v>
      </c>
      <c r="I344" s="576">
        <v>86.3129</v>
      </c>
      <c r="J344" s="576">
        <v>85.68</v>
      </c>
      <c r="K344" s="576">
        <v>0</v>
      </c>
      <c r="L344" s="580">
        <v>0</v>
      </c>
      <c r="M344" s="576">
        <v>645.12</v>
      </c>
      <c r="N344" s="575"/>
      <c r="O344" s="575"/>
      <c r="P344" s="575"/>
      <c r="Q344" s="575"/>
      <c r="R344" s="576">
        <v>645.12</v>
      </c>
      <c r="S344" s="575"/>
      <c r="T344" s="576">
        <v>0</v>
      </c>
      <c r="U344" s="576">
        <v>0</v>
      </c>
      <c r="V344" s="576">
        <v>0</v>
      </c>
      <c r="W344" s="576">
        <v>0</v>
      </c>
      <c r="X344" s="575">
        <v>0</v>
      </c>
      <c r="Y344" s="576">
        <v>0</v>
      </c>
      <c r="Z344" s="576">
        <v>0</v>
      </c>
      <c r="AA344" s="576">
        <v>0</v>
      </c>
      <c r="AB344" s="580">
        <v>1</v>
      </c>
      <c r="AC344" s="575">
        <f t="shared" si="14"/>
        <v>0</v>
      </c>
      <c r="AD344" s="555">
        <f t="shared" si="15"/>
        <v>0</v>
      </c>
    </row>
    <row r="345" s="555" customFormat="1" ht="19" customHeight="1" spans="1:30">
      <c r="A345" s="574">
        <v>45299</v>
      </c>
      <c r="B345" s="575" t="s">
        <v>61</v>
      </c>
      <c r="C345" s="575" t="s">
        <v>56</v>
      </c>
      <c r="D345" s="576">
        <v>275</v>
      </c>
      <c r="E345" s="575" t="s">
        <v>39</v>
      </c>
      <c r="F345" s="576">
        <v>0</v>
      </c>
      <c r="G345" s="576">
        <v>8.24</v>
      </c>
      <c r="H345" s="576">
        <v>391.0988</v>
      </c>
      <c r="I345" s="576">
        <v>378.7423</v>
      </c>
      <c r="J345" s="576">
        <v>372.24</v>
      </c>
      <c r="K345" s="576">
        <v>10.913</v>
      </c>
      <c r="L345" s="580">
        <v>0.028</v>
      </c>
      <c r="M345" s="576">
        <v>3421.44</v>
      </c>
      <c r="N345" s="575"/>
      <c r="O345" s="575"/>
      <c r="P345" s="575"/>
      <c r="Q345" s="575"/>
      <c r="R345" s="576">
        <v>3421.44</v>
      </c>
      <c r="S345" s="575"/>
      <c r="T345" s="576">
        <v>1.4435</v>
      </c>
      <c r="U345" s="576">
        <v>0</v>
      </c>
      <c r="V345" s="576">
        <v>0</v>
      </c>
      <c r="W345" s="576">
        <v>0</v>
      </c>
      <c r="X345" s="575">
        <v>0</v>
      </c>
      <c r="Y345" s="576">
        <v>0</v>
      </c>
      <c r="Z345" s="576">
        <v>0</v>
      </c>
      <c r="AA345" s="576">
        <v>0</v>
      </c>
      <c r="AB345" s="580">
        <v>0.9963</v>
      </c>
      <c r="AC345" s="575">
        <f t="shared" si="14"/>
        <v>0</v>
      </c>
      <c r="AD345" s="555">
        <f t="shared" si="15"/>
        <v>1.4435</v>
      </c>
    </row>
    <row r="346" s="555" customFormat="1" ht="19" customHeight="1" spans="1:30">
      <c r="A346" s="574">
        <v>45299</v>
      </c>
      <c r="B346" s="575" t="s">
        <v>62</v>
      </c>
      <c r="C346" s="575" t="s">
        <v>56</v>
      </c>
      <c r="D346" s="576">
        <v>200</v>
      </c>
      <c r="E346" s="575" t="s">
        <v>39</v>
      </c>
      <c r="F346" s="576">
        <v>0</v>
      </c>
      <c r="G346" s="576">
        <v>8.89</v>
      </c>
      <c r="H346" s="576">
        <v>273.3845</v>
      </c>
      <c r="I346" s="576">
        <v>269.0112</v>
      </c>
      <c r="J346" s="576">
        <v>261.36</v>
      </c>
      <c r="K346" s="576">
        <v>0</v>
      </c>
      <c r="L346" s="580">
        <v>0</v>
      </c>
      <c r="M346" s="576">
        <v>2168.76</v>
      </c>
      <c r="N346" s="575"/>
      <c r="O346" s="575"/>
      <c r="P346" s="575"/>
      <c r="Q346" s="575"/>
      <c r="R346" s="576">
        <v>2168.76</v>
      </c>
      <c r="S346" s="575"/>
      <c r="T346" s="576">
        <v>4.3733</v>
      </c>
      <c r="U346" s="576">
        <v>0</v>
      </c>
      <c r="V346" s="576">
        <v>0</v>
      </c>
      <c r="W346" s="576">
        <v>0</v>
      </c>
      <c r="X346" s="575">
        <v>0</v>
      </c>
      <c r="Y346" s="576">
        <v>0</v>
      </c>
      <c r="Z346" s="576">
        <v>0</v>
      </c>
      <c r="AA346" s="576">
        <v>0</v>
      </c>
      <c r="AB346" s="580">
        <v>0.984</v>
      </c>
      <c r="AC346" s="575">
        <f t="shared" si="14"/>
        <v>0</v>
      </c>
      <c r="AD346" s="555">
        <f t="shared" si="15"/>
        <v>4.3733</v>
      </c>
    </row>
    <row r="347" s="555" customFormat="1" ht="19" customHeight="1" spans="1:30">
      <c r="A347" s="574">
        <v>45299</v>
      </c>
      <c r="B347" s="575" t="s">
        <v>71</v>
      </c>
      <c r="C347" s="575" t="s">
        <v>56</v>
      </c>
      <c r="D347" s="576">
        <v>49.5</v>
      </c>
      <c r="E347" s="575" t="s">
        <v>35</v>
      </c>
      <c r="F347" s="576">
        <v>0</v>
      </c>
      <c r="G347" s="576">
        <v>2.12</v>
      </c>
      <c r="H347" s="576">
        <v>0.4449</v>
      </c>
      <c r="I347" s="576">
        <v>0.4449</v>
      </c>
      <c r="J347" s="576">
        <v>0.165</v>
      </c>
      <c r="K347" s="576">
        <v>0</v>
      </c>
      <c r="L347" s="580">
        <v>0</v>
      </c>
      <c r="M347" s="576">
        <v>135.2076</v>
      </c>
      <c r="N347" s="575"/>
      <c r="O347" s="575"/>
      <c r="P347" s="575"/>
      <c r="Q347" s="575"/>
      <c r="R347" s="576">
        <v>135.2076</v>
      </c>
      <c r="S347" s="575"/>
      <c r="T347" s="576">
        <v>0</v>
      </c>
      <c r="U347" s="576">
        <v>0</v>
      </c>
      <c r="V347" s="576">
        <v>0</v>
      </c>
      <c r="W347" s="576">
        <v>0</v>
      </c>
      <c r="X347" s="575">
        <v>0</v>
      </c>
      <c r="Y347" s="576">
        <v>0</v>
      </c>
      <c r="Z347" s="576">
        <v>0</v>
      </c>
      <c r="AA347" s="576">
        <v>0</v>
      </c>
      <c r="AB347" s="580">
        <v>1</v>
      </c>
      <c r="AC347" s="575">
        <f t="shared" si="14"/>
        <v>0</v>
      </c>
      <c r="AD347" s="555">
        <f t="shared" si="15"/>
        <v>0</v>
      </c>
    </row>
    <row r="348" s="555" customFormat="1" ht="19" customHeight="1" spans="1:30">
      <c r="A348" s="574">
        <v>45299</v>
      </c>
      <c r="B348" s="575" t="s">
        <v>67</v>
      </c>
      <c r="C348" s="575" t="s">
        <v>56</v>
      </c>
      <c r="D348" s="576">
        <v>100</v>
      </c>
      <c r="E348" s="575" t="s">
        <v>35</v>
      </c>
      <c r="F348" s="576">
        <v>0</v>
      </c>
      <c r="G348" s="576">
        <v>2.63</v>
      </c>
      <c r="H348" s="576">
        <v>13.843</v>
      </c>
      <c r="I348" s="576">
        <v>13.843</v>
      </c>
      <c r="J348" s="576">
        <v>13.2</v>
      </c>
      <c r="K348" s="576">
        <v>0</v>
      </c>
      <c r="L348" s="580">
        <v>0</v>
      </c>
      <c r="M348" s="576">
        <v>182.16</v>
      </c>
      <c r="N348" s="575"/>
      <c r="O348" s="575"/>
      <c r="P348" s="575"/>
      <c r="Q348" s="575"/>
      <c r="R348" s="576">
        <v>182.16</v>
      </c>
      <c r="S348" s="575"/>
      <c r="T348" s="576">
        <v>0</v>
      </c>
      <c r="U348" s="576">
        <v>0</v>
      </c>
      <c r="V348" s="576">
        <v>0</v>
      </c>
      <c r="W348" s="576">
        <v>0</v>
      </c>
      <c r="X348" s="575">
        <v>0</v>
      </c>
      <c r="Y348" s="576">
        <v>0</v>
      </c>
      <c r="Z348" s="576">
        <v>0</v>
      </c>
      <c r="AA348" s="576">
        <v>0</v>
      </c>
      <c r="AB348" s="580">
        <v>1</v>
      </c>
      <c r="AC348" s="575">
        <f t="shared" si="14"/>
        <v>0</v>
      </c>
      <c r="AD348" s="555">
        <f t="shared" si="15"/>
        <v>0</v>
      </c>
    </row>
    <row r="349" s="555" customFormat="1" ht="19" customHeight="1" spans="1:30">
      <c r="A349" s="574">
        <v>45299</v>
      </c>
      <c r="B349" s="575" t="s">
        <v>73</v>
      </c>
      <c r="C349" s="575" t="s">
        <v>56</v>
      </c>
      <c r="D349" s="576">
        <v>150</v>
      </c>
      <c r="E349" s="575" t="s">
        <v>35</v>
      </c>
      <c r="F349" s="576">
        <v>0</v>
      </c>
      <c r="G349" s="576">
        <v>12.91</v>
      </c>
      <c r="H349" s="576">
        <v>318.6847</v>
      </c>
      <c r="I349" s="576">
        <v>318.6847</v>
      </c>
      <c r="J349" s="576">
        <v>311.52</v>
      </c>
      <c r="K349" s="576">
        <v>0</v>
      </c>
      <c r="L349" s="580">
        <v>0</v>
      </c>
      <c r="M349" s="576">
        <v>1876.16</v>
      </c>
      <c r="N349" s="575"/>
      <c r="O349" s="575"/>
      <c r="P349" s="575"/>
      <c r="Q349" s="575"/>
      <c r="R349" s="576">
        <v>1876.16</v>
      </c>
      <c r="S349" s="575"/>
      <c r="T349" s="576">
        <v>0</v>
      </c>
      <c r="U349" s="576">
        <v>0</v>
      </c>
      <c r="V349" s="576">
        <v>0</v>
      </c>
      <c r="W349" s="576">
        <v>0</v>
      </c>
      <c r="X349" s="575">
        <v>0</v>
      </c>
      <c r="Y349" s="576">
        <v>0</v>
      </c>
      <c r="Z349" s="576">
        <v>0</v>
      </c>
      <c r="AA349" s="576">
        <v>0</v>
      </c>
      <c r="AB349" s="580">
        <v>1</v>
      </c>
      <c r="AC349" s="575">
        <f t="shared" si="14"/>
        <v>0</v>
      </c>
      <c r="AD349" s="555">
        <f t="shared" si="15"/>
        <v>0</v>
      </c>
    </row>
    <row r="350" s="555" customFormat="1" ht="19" customHeight="1" spans="1:30">
      <c r="A350" s="574">
        <v>45299</v>
      </c>
      <c r="B350" s="575" t="s">
        <v>70</v>
      </c>
      <c r="C350" s="575" t="s">
        <v>56</v>
      </c>
      <c r="D350" s="576">
        <v>200</v>
      </c>
      <c r="E350" s="575" t="s">
        <v>35</v>
      </c>
      <c r="F350" s="576">
        <v>0</v>
      </c>
      <c r="G350" s="576">
        <v>8.26</v>
      </c>
      <c r="H350" s="576">
        <v>178.0483</v>
      </c>
      <c r="I350" s="576">
        <v>100.56</v>
      </c>
      <c r="J350" s="576">
        <v>98.175</v>
      </c>
      <c r="K350" s="576">
        <v>0</v>
      </c>
      <c r="L350" s="580">
        <v>0</v>
      </c>
      <c r="M350" s="576">
        <v>1018.875</v>
      </c>
      <c r="N350" s="575"/>
      <c r="O350" s="575"/>
      <c r="P350" s="575"/>
      <c r="Q350" s="575"/>
      <c r="R350" s="576">
        <v>1018.875</v>
      </c>
      <c r="S350" s="575"/>
      <c r="T350" s="576">
        <v>77.4883</v>
      </c>
      <c r="U350" s="576">
        <v>0</v>
      </c>
      <c r="V350" s="576">
        <v>0</v>
      </c>
      <c r="W350" s="576">
        <v>0</v>
      </c>
      <c r="X350" s="575">
        <v>0</v>
      </c>
      <c r="Y350" s="576">
        <v>0</v>
      </c>
      <c r="Z350" s="576">
        <v>0</v>
      </c>
      <c r="AA350" s="576">
        <v>0</v>
      </c>
      <c r="AB350" s="580">
        <v>0.474</v>
      </c>
      <c r="AC350" s="575">
        <f t="shared" si="14"/>
        <v>0</v>
      </c>
      <c r="AD350" s="555">
        <f t="shared" si="15"/>
        <v>77.4883</v>
      </c>
    </row>
    <row r="351" s="555" customFormat="1" ht="19" customHeight="1" spans="1:30">
      <c r="A351" s="574">
        <v>45299</v>
      </c>
      <c r="B351" s="575" t="s">
        <v>72</v>
      </c>
      <c r="C351" s="575" t="s">
        <v>56</v>
      </c>
      <c r="D351" s="576">
        <v>20.4</v>
      </c>
      <c r="E351" s="575" t="s">
        <v>35</v>
      </c>
      <c r="F351" s="576">
        <v>0</v>
      </c>
      <c r="G351" s="576">
        <v>5.97</v>
      </c>
      <c r="H351" s="576">
        <v>24.4511</v>
      </c>
      <c r="I351" s="576">
        <v>24.318</v>
      </c>
      <c r="J351" s="576">
        <v>24.2596</v>
      </c>
      <c r="K351" s="576">
        <v>0</v>
      </c>
      <c r="L351" s="580">
        <v>0</v>
      </c>
      <c r="M351" s="576">
        <v>138.527</v>
      </c>
      <c r="N351" s="575"/>
      <c r="O351" s="575"/>
      <c r="P351" s="575"/>
      <c r="Q351" s="575"/>
      <c r="R351" s="576">
        <v>138.527</v>
      </c>
      <c r="S351" s="575"/>
      <c r="T351" s="576">
        <v>0</v>
      </c>
      <c r="U351" s="576">
        <v>0.0145</v>
      </c>
      <c r="V351" s="576">
        <v>0</v>
      </c>
      <c r="W351" s="576">
        <v>0</v>
      </c>
      <c r="X351" s="575">
        <v>0</v>
      </c>
      <c r="Y351" s="576">
        <v>0</v>
      </c>
      <c r="Z351" s="576">
        <v>0</v>
      </c>
      <c r="AA351" s="576">
        <v>0</v>
      </c>
      <c r="AB351" s="580">
        <v>1</v>
      </c>
      <c r="AC351" s="575">
        <f t="shared" si="14"/>
        <v>0.0145</v>
      </c>
      <c r="AD351" s="555">
        <f t="shared" si="15"/>
        <v>0</v>
      </c>
    </row>
    <row r="352" s="555" customFormat="1" ht="19" customHeight="1" spans="1:30">
      <c r="A352" s="574">
        <v>45299</v>
      </c>
      <c r="B352" s="575" t="s">
        <v>76</v>
      </c>
      <c r="C352" s="575" t="s">
        <v>56</v>
      </c>
      <c r="D352" s="576">
        <v>100</v>
      </c>
      <c r="E352" s="575" t="s">
        <v>35</v>
      </c>
      <c r="F352" s="576">
        <v>0</v>
      </c>
      <c r="G352" s="576">
        <v>4.1</v>
      </c>
      <c r="H352" s="576">
        <v>35.8872</v>
      </c>
      <c r="I352" s="576">
        <v>35.8872</v>
      </c>
      <c r="J352" s="576">
        <v>33.2574</v>
      </c>
      <c r="K352" s="576">
        <v>0</v>
      </c>
      <c r="L352" s="580">
        <v>0</v>
      </c>
      <c r="M352" s="576">
        <v>342.5466</v>
      </c>
      <c r="N352" s="575"/>
      <c r="O352" s="575"/>
      <c r="P352" s="575"/>
      <c r="Q352" s="575"/>
      <c r="R352" s="576">
        <v>342.5466</v>
      </c>
      <c r="S352" s="575"/>
      <c r="T352" s="576">
        <v>0</v>
      </c>
      <c r="U352" s="576">
        <v>0</v>
      </c>
      <c r="V352" s="576">
        <v>0</v>
      </c>
      <c r="W352" s="576">
        <v>0</v>
      </c>
      <c r="X352" s="575">
        <v>0</v>
      </c>
      <c r="Y352" s="576">
        <v>0</v>
      </c>
      <c r="Z352" s="576">
        <v>0</v>
      </c>
      <c r="AA352" s="576">
        <v>0</v>
      </c>
      <c r="AB352" s="580">
        <v>0.9964</v>
      </c>
      <c r="AC352" s="575">
        <f t="shared" si="14"/>
        <v>0</v>
      </c>
      <c r="AD352" s="555">
        <f t="shared" si="15"/>
        <v>0</v>
      </c>
    </row>
    <row r="353" s="555" customFormat="1" ht="19" customHeight="1" spans="1:30">
      <c r="A353" s="574">
        <v>45299</v>
      </c>
      <c r="B353" s="575" t="s">
        <v>75</v>
      </c>
      <c r="C353" s="575" t="s">
        <v>56</v>
      </c>
      <c r="D353" s="576">
        <v>200</v>
      </c>
      <c r="E353" s="575" t="s">
        <v>39</v>
      </c>
      <c r="F353" s="576">
        <v>0</v>
      </c>
      <c r="G353" s="576">
        <v>5.18</v>
      </c>
      <c r="H353" s="576">
        <v>115.0502</v>
      </c>
      <c r="I353" s="576">
        <v>115.0502</v>
      </c>
      <c r="J353" s="576">
        <v>112.86</v>
      </c>
      <c r="K353" s="576">
        <v>0</v>
      </c>
      <c r="L353" s="580">
        <v>0</v>
      </c>
      <c r="M353" s="576">
        <v>398.64</v>
      </c>
      <c r="N353" s="575"/>
      <c r="O353" s="575"/>
      <c r="P353" s="575"/>
      <c r="Q353" s="575"/>
      <c r="R353" s="576">
        <v>398.64</v>
      </c>
      <c r="S353" s="575"/>
      <c r="T353" s="576">
        <v>0</v>
      </c>
      <c r="U353" s="576">
        <v>0</v>
      </c>
      <c r="V353" s="576">
        <v>0</v>
      </c>
      <c r="W353" s="576">
        <v>0</v>
      </c>
      <c r="X353" s="575">
        <v>0</v>
      </c>
      <c r="Y353" s="576">
        <v>0</v>
      </c>
      <c r="Z353" s="576">
        <v>0</v>
      </c>
      <c r="AA353" s="576">
        <v>0</v>
      </c>
      <c r="AB353" s="580">
        <v>1</v>
      </c>
      <c r="AC353" s="575">
        <f t="shared" si="14"/>
        <v>0</v>
      </c>
      <c r="AD353" s="555">
        <f t="shared" si="15"/>
        <v>0</v>
      </c>
    </row>
    <row r="354" s="555" customFormat="1" ht="19" customHeight="1" spans="1:30">
      <c r="A354" s="574">
        <v>45299</v>
      </c>
      <c r="B354" s="575" t="s">
        <v>74</v>
      </c>
      <c r="C354" s="575" t="s">
        <v>56</v>
      </c>
      <c r="D354" s="576">
        <v>50</v>
      </c>
      <c r="E354" s="575" t="s">
        <v>35</v>
      </c>
      <c r="F354" s="576">
        <v>0</v>
      </c>
      <c r="G354" s="576">
        <v>2.97</v>
      </c>
      <c r="H354" s="576">
        <v>7.857</v>
      </c>
      <c r="I354" s="576">
        <v>4.7397</v>
      </c>
      <c r="J354" s="576">
        <v>4.7652</v>
      </c>
      <c r="K354" s="576">
        <v>2.4184</v>
      </c>
      <c r="L354" s="580">
        <v>0.3379</v>
      </c>
      <c r="M354" s="576">
        <v>26.9104</v>
      </c>
      <c r="N354" s="575"/>
      <c r="O354" s="575"/>
      <c r="P354" s="575"/>
      <c r="Q354" s="575"/>
      <c r="R354" s="576">
        <v>26.9104</v>
      </c>
      <c r="S354" s="575"/>
      <c r="T354" s="576">
        <v>0.4882</v>
      </c>
      <c r="U354" s="576">
        <v>0.2107</v>
      </c>
      <c r="V354" s="576">
        <v>0</v>
      </c>
      <c r="W354" s="576">
        <v>0</v>
      </c>
      <c r="X354" s="575">
        <v>0</v>
      </c>
      <c r="Y354" s="576">
        <v>0</v>
      </c>
      <c r="Z354" s="576">
        <v>0</v>
      </c>
      <c r="AA354" s="576">
        <v>0</v>
      </c>
      <c r="AB354" s="580">
        <v>1</v>
      </c>
      <c r="AC354" s="575">
        <f t="shared" si="14"/>
        <v>0.2107</v>
      </c>
      <c r="AD354" s="555">
        <f t="shared" si="15"/>
        <v>0.4882</v>
      </c>
    </row>
    <row r="355" s="555" customFormat="1" ht="19" customHeight="1" spans="1:30">
      <c r="A355" s="574">
        <v>45299</v>
      </c>
      <c r="B355" s="575" t="s">
        <v>77</v>
      </c>
      <c r="C355" s="575" t="s">
        <v>78</v>
      </c>
      <c r="D355" s="576">
        <v>100</v>
      </c>
      <c r="E355" s="575" t="s">
        <v>79</v>
      </c>
      <c r="F355" s="576">
        <v>5.98</v>
      </c>
      <c r="G355" s="576">
        <v>1.8</v>
      </c>
      <c r="H355" s="576">
        <v>61.4722</v>
      </c>
      <c r="I355" s="576">
        <v>14.1316</v>
      </c>
      <c r="J355" s="576">
        <v>12.712</v>
      </c>
      <c r="K355" s="576">
        <v>0</v>
      </c>
      <c r="L355" s="580">
        <v>0.7701</v>
      </c>
      <c r="M355" s="576">
        <v>77.742</v>
      </c>
      <c r="N355" s="575">
        <v>1007</v>
      </c>
      <c r="O355" s="575">
        <v>0.0772</v>
      </c>
      <c r="P355" s="575">
        <v>-0.181</v>
      </c>
      <c r="Q355" s="575">
        <v>19919</v>
      </c>
      <c r="R355" s="576">
        <v>77.742</v>
      </c>
      <c r="S355" s="575">
        <v>0.0039</v>
      </c>
      <c r="T355" s="576">
        <v>0</v>
      </c>
      <c r="U355" s="576">
        <v>0</v>
      </c>
      <c r="V355" s="576">
        <v>0</v>
      </c>
      <c r="W355" s="576">
        <v>0</v>
      </c>
      <c r="X355" s="575">
        <v>0</v>
      </c>
      <c r="Y355" s="576">
        <v>0</v>
      </c>
      <c r="Z355" s="576">
        <v>0</v>
      </c>
      <c r="AA355" s="576">
        <v>0</v>
      </c>
      <c r="AB355" s="580">
        <v>1</v>
      </c>
      <c r="AC355" s="575">
        <f t="shared" si="14"/>
        <v>0</v>
      </c>
      <c r="AD355" s="555">
        <f t="shared" si="15"/>
        <v>0</v>
      </c>
    </row>
    <row r="356" s="555" customFormat="1" ht="19" customHeight="1" spans="1:30">
      <c r="A356" s="574">
        <v>45299</v>
      </c>
      <c r="B356" s="575" t="s">
        <v>81</v>
      </c>
      <c r="C356" s="575" t="s">
        <v>82</v>
      </c>
      <c r="D356" s="576">
        <v>100</v>
      </c>
      <c r="E356" s="575" t="s">
        <v>83</v>
      </c>
      <c r="F356" s="576" t="s">
        <v>80</v>
      </c>
      <c r="G356" s="576">
        <v>3.63</v>
      </c>
      <c r="H356" s="576">
        <v>0</v>
      </c>
      <c r="I356" s="576">
        <v>0</v>
      </c>
      <c r="J356" s="576">
        <v>0</v>
      </c>
      <c r="K356" s="576">
        <v>0</v>
      </c>
      <c r="L356" s="580">
        <v>0</v>
      </c>
      <c r="M356" s="576">
        <v>7.7528</v>
      </c>
      <c r="N356" s="575">
        <v>127</v>
      </c>
      <c r="O356" s="575">
        <v>0.061</v>
      </c>
      <c r="P356" s="575">
        <v>-0.0333</v>
      </c>
      <c r="Q356" s="575">
        <v>13183</v>
      </c>
      <c r="R356" s="576">
        <v>7.7528</v>
      </c>
      <c r="S356" s="575">
        <v>0.0006</v>
      </c>
      <c r="T356" s="576">
        <v>0</v>
      </c>
      <c r="U356" s="576">
        <v>0</v>
      </c>
      <c r="V356" s="576">
        <v>0</v>
      </c>
      <c r="W356" s="576">
        <v>0</v>
      </c>
      <c r="X356" s="575">
        <v>0</v>
      </c>
      <c r="Y356" s="576">
        <v>0</v>
      </c>
      <c r="Z356" s="576">
        <v>0</v>
      </c>
      <c r="AA356" s="576">
        <v>1.27</v>
      </c>
      <c r="AB356" s="580">
        <v>1</v>
      </c>
      <c r="AC356" s="575">
        <f t="shared" si="14"/>
        <v>0</v>
      </c>
      <c r="AD356" s="555">
        <f t="shared" si="15"/>
        <v>0</v>
      </c>
    </row>
    <row r="357" s="555" customFormat="1" ht="19" customHeight="1" spans="1:30">
      <c r="A357" s="574">
        <v>45299</v>
      </c>
      <c r="B357" s="575" t="s">
        <v>84</v>
      </c>
      <c r="C357" s="575" t="s">
        <v>82</v>
      </c>
      <c r="D357" s="576">
        <v>33</v>
      </c>
      <c r="E357" s="575" t="s">
        <v>83</v>
      </c>
      <c r="F357" s="576" t="s">
        <v>80</v>
      </c>
      <c r="G357" s="576">
        <v>2.42</v>
      </c>
      <c r="H357" s="576">
        <v>3.533</v>
      </c>
      <c r="I357" s="576">
        <v>3.2051</v>
      </c>
      <c r="J357" s="576">
        <v>3.04</v>
      </c>
      <c r="K357" s="576">
        <v>0</v>
      </c>
      <c r="L357" s="580">
        <v>0</v>
      </c>
      <c r="M357" s="576">
        <v>23.9223</v>
      </c>
      <c r="N357" s="575" t="s">
        <v>80</v>
      </c>
      <c r="O357" s="575" t="s">
        <v>80</v>
      </c>
      <c r="P357" s="575" t="s">
        <v>80</v>
      </c>
      <c r="Q357" s="575" t="s">
        <v>80</v>
      </c>
      <c r="R357" s="576">
        <v>23.9223</v>
      </c>
      <c r="S357" s="575" t="s">
        <v>80</v>
      </c>
      <c r="T357" s="576">
        <v>0</v>
      </c>
      <c r="U357" s="576">
        <v>0</v>
      </c>
      <c r="V357" s="576">
        <v>0</v>
      </c>
      <c r="W357" s="576">
        <v>0</v>
      </c>
      <c r="X357" s="575">
        <v>0</v>
      </c>
      <c r="Y357" s="576">
        <v>0</v>
      </c>
      <c r="Z357" s="576">
        <v>0</v>
      </c>
      <c r="AA357" s="576">
        <v>0</v>
      </c>
      <c r="AB357" s="580">
        <v>1</v>
      </c>
      <c r="AC357" s="575">
        <f t="shared" si="14"/>
        <v>0</v>
      </c>
      <c r="AD357" s="555">
        <f t="shared" si="15"/>
        <v>0</v>
      </c>
    </row>
    <row r="358" s="555" customFormat="1" ht="19" customHeight="1" spans="1:30">
      <c r="A358" s="574">
        <v>45299</v>
      </c>
      <c r="B358" s="575" t="s">
        <v>85</v>
      </c>
      <c r="C358" s="575" t="s">
        <v>86</v>
      </c>
      <c r="D358" s="576">
        <v>54</v>
      </c>
      <c r="E358" s="575" t="s">
        <v>108</v>
      </c>
      <c r="F358" s="576">
        <v>1.375</v>
      </c>
      <c r="G358" s="576">
        <v>4.47</v>
      </c>
      <c r="H358" s="576">
        <v>10.6018</v>
      </c>
      <c r="I358" s="576">
        <v>12.6399</v>
      </c>
      <c r="J358" s="576">
        <v>10.56</v>
      </c>
      <c r="K358" s="576">
        <v>0</v>
      </c>
      <c r="L358" s="580">
        <v>0</v>
      </c>
      <c r="M358" s="576">
        <v>163.68</v>
      </c>
      <c r="N358" s="575">
        <v>174</v>
      </c>
      <c r="O358" s="575">
        <v>0.9406</v>
      </c>
      <c r="P358" s="575" t="s">
        <v>104</v>
      </c>
      <c r="Q358" s="575">
        <v>5420</v>
      </c>
      <c r="R358" s="576">
        <v>163.68</v>
      </c>
      <c r="S358" s="575">
        <v>0.0302</v>
      </c>
      <c r="T358" s="576">
        <v>0</v>
      </c>
      <c r="U358" s="576">
        <v>0</v>
      </c>
      <c r="V358" s="576">
        <v>0</v>
      </c>
      <c r="W358" s="576">
        <v>0</v>
      </c>
      <c r="X358" s="575">
        <v>0</v>
      </c>
      <c r="Y358" s="576">
        <v>0</v>
      </c>
      <c r="Z358" s="576">
        <v>0</v>
      </c>
      <c r="AA358" s="576">
        <v>0</v>
      </c>
      <c r="AB358" s="580">
        <v>1</v>
      </c>
      <c r="AC358" s="575">
        <f t="shared" si="14"/>
        <v>0</v>
      </c>
      <c r="AD358" s="555">
        <f t="shared" si="15"/>
        <v>0</v>
      </c>
    </row>
    <row r="359" s="555" customFormat="1" ht="19" customHeight="1" spans="1:30">
      <c r="A359" s="574">
        <v>45299</v>
      </c>
      <c r="B359" s="575" t="s">
        <v>87</v>
      </c>
      <c r="C359" s="575" t="s">
        <v>78</v>
      </c>
      <c r="D359" s="576">
        <v>100</v>
      </c>
      <c r="E359" s="575" t="s">
        <v>103</v>
      </c>
      <c r="F359" s="576">
        <v>4.35</v>
      </c>
      <c r="G359" s="576">
        <v>1.91</v>
      </c>
      <c r="H359" s="576">
        <v>0</v>
      </c>
      <c r="I359" s="576">
        <v>4.65</v>
      </c>
      <c r="J359" s="576">
        <v>4.6123</v>
      </c>
      <c r="K359" s="576">
        <v>0</v>
      </c>
      <c r="L359" s="580">
        <v>0</v>
      </c>
      <c r="M359" s="576">
        <v>36.8445</v>
      </c>
      <c r="N359" s="575">
        <v>21</v>
      </c>
      <c r="O359" s="575">
        <v>1.7545</v>
      </c>
      <c r="P359" s="575">
        <v>1.4964</v>
      </c>
      <c r="Q359" s="575">
        <v>6350</v>
      </c>
      <c r="R359" s="576">
        <v>36.8445</v>
      </c>
      <c r="S359" s="575">
        <v>0.0058</v>
      </c>
      <c r="T359" s="576">
        <v>0</v>
      </c>
      <c r="U359" s="576">
        <v>0</v>
      </c>
      <c r="V359" s="576">
        <v>0</v>
      </c>
      <c r="W359" s="576">
        <v>0</v>
      </c>
      <c r="X359" s="575">
        <v>0</v>
      </c>
      <c r="Y359" s="576">
        <v>0</v>
      </c>
      <c r="Z359" s="576">
        <v>0</v>
      </c>
      <c r="AA359" s="576">
        <v>0</v>
      </c>
      <c r="AB359" s="580">
        <v>1</v>
      </c>
      <c r="AC359" s="575">
        <f t="shared" si="14"/>
        <v>0</v>
      </c>
      <c r="AD359" s="555">
        <f t="shared" si="15"/>
        <v>0</v>
      </c>
    </row>
    <row r="360" s="555" customFormat="1" ht="19" customHeight="1" spans="1:30">
      <c r="A360" s="574">
        <v>45299</v>
      </c>
      <c r="B360" s="575" t="s">
        <v>88</v>
      </c>
      <c r="C360" s="575" t="s">
        <v>86</v>
      </c>
      <c r="D360" s="576">
        <v>50</v>
      </c>
      <c r="E360" s="575" t="s">
        <v>100</v>
      </c>
      <c r="F360" s="576">
        <v>5.94</v>
      </c>
      <c r="G360" s="576">
        <v>1.11</v>
      </c>
      <c r="H360" s="576">
        <v>22.3501</v>
      </c>
      <c r="I360" s="576">
        <v>22.3014</v>
      </c>
      <c r="J360" s="576">
        <v>22.2962</v>
      </c>
      <c r="K360" s="576">
        <v>0</v>
      </c>
      <c r="L360" s="580">
        <v>0</v>
      </c>
      <c r="M360" s="576">
        <v>127.8988</v>
      </c>
      <c r="N360" s="575">
        <v>653</v>
      </c>
      <c r="O360" s="575">
        <v>0.1959</v>
      </c>
      <c r="P360" s="575"/>
      <c r="Q360" s="575">
        <v>6458</v>
      </c>
      <c r="R360" s="576">
        <v>127.8988</v>
      </c>
      <c r="S360" s="575">
        <v>0.0198</v>
      </c>
      <c r="T360" s="576">
        <v>0</v>
      </c>
      <c r="U360" s="576">
        <v>0</v>
      </c>
      <c r="V360" s="576">
        <v>0</v>
      </c>
      <c r="W360" s="576">
        <v>0</v>
      </c>
      <c r="X360" s="575">
        <v>0</v>
      </c>
      <c r="Y360" s="576">
        <v>0</v>
      </c>
      <c r="Z360" s="576">
        <v>0</v>
      </c>
      <c r="AA360" s="576">
        <v>0</v>
      </c>
      <c r="AB360" s="580">
        <v>1</v>
      </c>
      <c r="AC360" s="575">
        <f t="shared" si="14"/>
        <v>0</v>
      </c>
      <c r="AD360" s="555">
        <f t="shared" si="15"/>
        <v>0</v>
      </c>
    </row>
    <row r="361" s="555" customFormat="1" ht="34" customHeight="1" spans="1:29">
      <c r="A361" s="570" t="s">
        <v>109</v>
      </c>
      <c r="B361" s="571"/>
      <c r="C361" s="571"/>
      <c r="D361" s="571"/>
      <c r="E361" s="571"/>
      <c r="F361" s="571"/>
      <c r="G361" s="571"/>
      <c r="H361" s="571"/>
      <c r="I361" s="571"/>
      <c r="J361" s="571"/>
      <c r="K361" s="571"/>
      <c r="L361" s="571"/>
      <c r="M361" s="571"/>
      <c r="N361" s="571"/>
      <c r="O361" s="571"/>
      <c r="P361" s="571"/>
      <c r="Q361" s="571"/>
      <c r="R361" s="571"/>
      <c r="S361" s="571"/>
      <c r="T361" s="571"/>
      <c r="U361" s="571"/>
      <c r="V361" s="571"/>
      <c r="W361" s="571"/>
      <c r="X361" s="571"/>
      <c r="Y361" s="571"/>
      <c r="Z361" s="571"/>
      <c r="AA361" s="571"/>
      <c r="AB361" s="571"/>
      <c r="AC361" s="571"/>
    </row>
    <row r="362" s="555" customFormat="1" ht="19" customHeight="1" spans="1:30">
      <c r="A362" s="572" t="s">
        <v>1</v>
      </c>
      <c r="B362" s="573" t="s">
        <v>2</v>
      </c>
      <c r="C362" s="573" t="s">
        <v>3</v>
      </c>
      <c r="D362" s="573" t="s">
        <v>4</v>
      </c>
      <c r="E362" s="573" t="s">
        <v>5</v>
      </c>
      <c r="F362" s="573" t="s">
        <v>6</v>
      </c>
      <c r="G362" s="573" t="s">
        <v>7</v>
      </c>
      <c r="H362" s="573" t="s">
        <v>8</v>
      </c>
      <c r="I362" s="573" t="s">
        <v>9</v>
      </c>
      <c r="J362" s="573" t="s">
        <v>10</v>
      </c>
      <c r="K362" s="573" t="s">
        <v>11</v>
      </c>
      <c r="L362" s="573" t="s">
        <v>12</v>
      </c>
      <c r="M362" s="573" t="s">
        <v>13</v>
      </c>
      <c r="N362" s="573" t="s">
        <v>14</v>
      </c>
      <c r="O362" s="573" t="s">
        <v>15</v>
      </c>
      <c r="P362" s="573" t="s">
        <v>16</v>
      </c>
      <c r="Q362" s="573" t="s">
        <v>17</v>
      </c>
      <c r="R362" s="573" t="s">
        <v>18</v>
      </c>
      <c r="S362" s="573" t="s">
        <v>19</v>
      </c>
      <c r="T362" s="573" t="s">
        <v>20</v>
      </c>
      <c r="U362" s="573" t="s">
        <v>21</v>
      </c>
      <c r="V362" s="573" t="s">
        <v>22</v>
      </c>
      <c r="W362" s="573" t="s">
        <v>23</v>
      </c>
      <c r="X362" s="573" t="s">
        <v>24</v>
      </c>
      <c r="Y362" s="573" t="s">
        <v>25</v>
      </c>
      <c r="Z362" s="573" t="s">
        <v>26</v>
      </c>
      <c r="AA362" s="573" t="s">
        <v>27</v>
      </c>
      <c r="AB362" s="573" t="s">
        <v>28</v>
      </c>
      <c r="AC362" s="583" t="s">
        <v>29</v>
      </c>
      <c r="AD362" s="583" t="s">
        <v>30</v>
      </c>
    </row>
    <row r="363" s="555" customFormat="1" ht="19" customHeight="1" spans="1:30">
      <c r="A363" s="574">
        <v>45300</v>
      </c>
      <c r="B363" s="575" t="s">
        <v>31</v>
      </c>
      <c r="C363" s="575" t="s">
        <v>32</v>
      </c>
      <c r="D363" s="576">
        <v>100</v>
      </c>
      <c r="E363" s="575" t="s">
        <v>33</v>
      </c>
      <c r="F363" s="576">
        <v>4.73</v>
      </c>
      <c r="G363" s="576">
        <v>1.15</v>
      </c>
      <c r="H363" s="576">
        <v>42.2431</v>
      </c>
      <c r="I363" s="576">
        <v>41.8249</v>
      </c>
      <c r="J363" s="576">
        <v>41.7375</v>
      </c>
      <c r="K363" s="576">
        <v>0</v>
      </c>
      <c r="L363" s="580">
        <v>0</v>
      </c>
      <c r="M363" s="576">
        <v>377.7375</v>
      </c>
      <c r="N363" s="575"/>
      <c r="O363" s="575"/>
      <c r="P363" s="575"/>
      <c r="Q363" s="575"/>
      <c r="R363" s="576">
        <v>377.7375</v>
      </c>
      <c r="S363" s="575"/>
      <c r="T363" s="576">
        <v>0</v>
      </c>
      <c r="U363" s="576">
        <v>0</v>
      </c>
      <c r="V363" s="576">
        <v>0</v>
      </c>
      <c r="W363" s="576">
        <v>0</v>
      </c>
      <c r="X363" s="575">
        <v>0</v>
      </c>
      <c r="Y363" s="576">
        <v>0</v>
      </c>
      <c r="Z363" s="576">
        <v>0</v>
      </c>
      <c r="AA363" s="576">
        <v>0</v>
      </c>
      <c r="AB363" s="580">
        <v>1</v>
      </c>
      <c r="AC363" s="575">
        <f t="shared" ref="AC363:AC405" si="16">U363+W363</f>
        <v>0</v>
      </c>
      <c r="AD363" s="555">
        <f t="shared" ref="AD363:AD405" si="17">T363+V363</f>
        <v>0</v>
      </c>
    </row>
    <row r="364" s="555" customFormat="1" ht="19" customHeight="1" spans="1:30">
      <c r="A364" s="574">
        <v>45300</v>
      </c>
      <c r="B364" s="575" t="s">
        <v>34</v>
      </c>
      <c r="C364" s="575" t="s">
        <v>32</v>
      </c>
      <c r="D364" s="576">
        <v>10</v>
      </c>
      <c r="E364" s="575" t="s">
        <v>48</v>
      </c>
      <c r="F364" s="576">
        <v>4.74</v>
      </c>
      <c r="G364" s="576">
        <v>1.05</v>
      </c>
      <c r="H364" s="576">
        <v>4.8024</v>
      </c>
      <c r="I364" s="576">
        <v>4.67</v>
      </c>
      <c r="J364" s="576">
        <v>4.62</v>
      </c>
      <c r="K364" s="576">
        <v>0</v>
      </c>
      <c r="L364" s="580">
        <v>0</v>
      </c>
      <c r="M364" s="576">
        <v>34.32</v>
      </c>
      <c r="N364" s="575"/>
      <c r="O364" s="575"/>
      <c r="P364" s="575"/>
      <c r="Q364" s="575"/>
      <c r="R364" s="576">
        <v>34.32</v>
      </c>
      <c r="S364" s="575"/>
      <c r="T364" s="576">
        <v>0</v>
      </c>
      <c r="U364" s="576">
        <v>0</v>
      </c>
      <c r="V364" s="576">
        <v>0</v>
      </c>
      <c r="W364" s="576">
        <v>0</v>
      </c>
      <c r="X364" s="575">
        <v>0</v>
      </c>
      <c r="Y364" s="576">
        <v>0</v>
      </c>
      <c r="Z364" s="576">
        <v>0</v>
      </c>
      <c r="AA364" s="576">
        <v>0</v>
      </c>
      <c r="AB364" s="580">
        <v>1</v>
      </c>
      <c r="AC364" s="575">
        <f t="shared" si="16"/>
        <v>0</v>
      </c>
      <c r="AD364" s="555">
        <f t="shared" si="17"/>
        <v>0</v>
      </c>
    </row>
    <row r="365" s="555" customFormat="1" ht="19" customHeight="1" spans="1:30">
      <c r="A365" s="574">
        <v>45300</v>
      </c>
      <c r="B365" s="575" t="s">
        <v>36</v>
      </c>
      <c r="C365" s="575" t="s">
        <v>32</v>
      </c>
      <c r="D365" s="576">
        <v>80</v>
      </c>
      <c r="E365" s="575" t="s">
        <v>35</v>
      </c>
      <c r="F365" s="576">
        <v>5.24</v>
      </c>
      <c r="G365" s="576">
        <v>1.66</v>
      </c>
      <c r="H365" s="576">
        <v>36.8</v>
      </c>
      <c r="I365" s="576">
        <v>35.84</v>
      </c>
      <c r="J365" s="576">
        <v>35.75</v>
      </c>
      <c r="K365" s="576">
        <v>0</v>
      </c>
      <c r="L365" s="580">
        <v>0</v>
      </c>
      <c r="M365" s="576">
        <v>312.4</v>
      </c>
      <c r="N365" s="575"/>
      <c r="O365" s="575"/>
      <c r="P365" s="575"/>
      <c r="Q365" s="575"/>
      <c r="R365" s="576">
        <v>312.4</v>
      </c>
      <c r="S365" s="575"/>
      <c r="T365" s="576">
        <v>0</v>
      </c>
      <c r="U365" s="576">
        <v>0</v>
      </c>
      <c r="V365" s="576">
        <v>0</v>
      </c>
      <c r="W365" s="576">
        <v>0</v>
      </c>
      <c r="X365" s="575">
        <v>0</v>
      </c>
      <c r="Y365" s="576">
        <v>0</v>
      </c>
      <c r="Z365" s="576">
        <v>0</v>
      </c>
      <c r="AA365" s="576">
        <v>0</v>
      </c>
      <c r="AB365" s="580">
        <v>1</v>
      </c>
      <c r="AC365" s="575">
        <f t="shared" si="16"/>
        <v>0</v>
      </c>
      <c r="AD365" s="555">
        <f t="shared" si="17"/>
        <v>0</v>
      </c>
    </row>
    <row r="366" s="555" customFormat="1" ht="19" customHeight="1" spans="1:30">
      <c r="A366" s="574">
        <v>45300</v>
      </c>
      <c r="B366" s="575" t="s">
        <v>38</v>
      </c>
      <c r="C366" s="575" t="s">
        <v>32</v>
      </c>
      <c r="D366" s="576">
        <v>5.48</v>
      </c>
      <c r="E366" s="575" t="s">
        <v>39</v>
      </c>
      <c r="F366" s="576">
        <v>2.32</v>
      </c>
      <c r="G366" s="576">
        <v>0</v>
      </c>
      <c r="H366" s="576">
        <v>1.1042</v>
      </c>
      <c r="I366" s="576">
        <v>1.1042</v>
      </c>
      <c r="J366" s="576">
        <v>1.064</v>
      </c>
      <c r="K366" s="576">
        <v>0</v>
      </c>
      <c r="L366" s="580">
        <v>0</v>
      </c>
      <c r="M366" s="576">
        <v>11.704</v>
      </c>
      <c r="N366" s="575"/>
      <c r="O366" s="575"/>
      <c r="P366" s="575"/>
      <c r="Q366" s="575"/>
      <c r="R366" s="576">
        <v>11.704</v>
      </c>
      <c r="S366" s="575"/>
      <c r="T366" s="576">
        <v>0</v>
      </c>
      <c r="U366" s="576">
        <v>0</v>
      </c>
      <c r="V366" s="576">
        <v>0</v>
      </c>
      <c r="W366" s="576">
        <v>0</v>
      </c>
      <c r="X366" s="575">
        <v>0</v>
      </c>
      <c r="Y366" s="576">
        <v>0</v>
      </c>
      <c r="Z366" s="576">
        <v>0</v>
      </c>
      <c r="AA366" s="576">
        <v>0</v>
      </c>
      <c r="AB366" s="580">
        <v>1</v>
      </c>
      <c r="AC366" s="575">
        <f t="shared" si="16"/>
        <v>0</v>
      </c>
      <c r="AD366" s="555">
        <f t="shared" si="17"/>
        <v>0</v>
      </c>
    </row>
    <row r="367" s="555" customFormat="1" ht="19" customHeight="1" spans="1:30">
      <c r="A367" s="574">
        <v>45300</v>
      </c>
      <c r="B367" s="575" t="s">
        <v>41</v>
      </c>
      <c r="C367" s="575" t="s">
        <v>32</v>
      </c>
      <c r="D367" s="576">
        <v>20</v>
      </c>
      <c r="E367" s="575" t="s">
        <v>35</v>
      </c>
      <c r="F367" s="576">
        <v>5.94</v>
      </c>
      <c r="G367" s="576">
        <v>0.9</v>
      </c>
      <c r="H367" s="576">
        <v>12.3785</v>
      </c>
      <c r="I367" s="576">
        <v>12.0125</v>
      </c>
      <c r="J367" s="576">
        <v>12.0002</v>
      </c>
      <c r="K367" s="576">
        <v>0</v>
      </c>
      <c r="L367" s="580">
        <v>0</v>
      </c>
      <c r="M367" s="576">
        <v>97.5102</v>
      </c>
      <c r="N367" s="575"/>
      <c r="O367" s="575"/>
      <c r="P367" s="575"/>
      <c r="Q367" s="575"/>
      <c r="R367" s="576">
        <v>97.5102</v>
      </c>
      <c r="S367" s="575"/>
      <c r="T367" s="576">
        <v>0</v>
      </c>
      <c r="U367" s="576">
        <v>0</v>
      </c>
      <c r="V367" s="576">
        <v>0</v>
      </c>
      <c r="W367" s="576">
        <v>0</v>
      </c>
      <c r="X367" s="575">
        <v>0</v>
      </c>
      <c r="Y367" s="576">
        <v>0</v>
      </c>
      <c r="Z367" s="576">
        <v>0</v>
      </c>
      <c r="AA367" s="576">
        <v>0</v>
      </c>
      <c r="AB367" s="580">
        <v>1</v>
      </c>
      <c r="AC367" s="575">
        <f t="shared" si="16"/>
        <v>0</v>
      </c>
      <c r="AD367" s="555">
        <f t="shared" si="17"/>
        <v>0</v>
      </c>
    </row>
    <row r="368" s="555" customFormat="1" ht="19" customHeight="1" spans="1:30">
      <c r="A368" s="574">
        <v>45300</v>
      </c>
      <c r="B368" s="575" t="s">
        <v>40</v>
      </c>
      <c r="C368" s="575" t="s">
        <v>32</v>
      </c>
      <c r="D368" s="576">
        <v>30</v>
      </c>
      <c r="E368" s="575" t="s">
        <v>35</v>
      </c>
      <c r="F368" s="576">
        <v>5.91</v>
      </c>
      <c r="G368" s="576">
        <v>0</v>
      </c>
      <c r="H368" s="576">
        <v>15.699</v>
      </c>
      <c r="I368" s="576">
        <v>15.699</v>
      </c>
      <c r="J368" s="576">
        <v>15.576</v>
      </c>
      <c r="K368" s="576">
        <v>0</v>
      </c>
      <c r="L368" s="580">
        <v>0</v>
      </c>
      <c r="M368" s="576">
        <v>94.512</v>
      </c>
      <c r="N368" s="575"/>
      <c r="O368" s="575"/>
      <c r="P368" s="575"/>
      <c r="Q368" s="575"/>
      <c r="R368" s="576">
        <v>94.512</v>
      </c>
      <c r="S368" s="575"/>
      <c r="T368" s="576">
        <v>0</v>
      </c>
      <c r="U368" s="576">
        <v>0</v>
      </c>
      <c r="V368" s="576">
        <v>0</v>
      </c>
      <c r="W368" s="576">
        <v>0</v>
      </c>
      <c r="X368" s="575">
        <v>0</v>
      </c>
      <c r="Y368" s="576">
        <v>0</v>
      </c>
      <c r="Z368" s="576">
        <v>0</v>
      </c>
      <c r="AA368" s="576">
        <v>0</v>
      </c>
      <c r="AB368" s="580">
        <v>1</v>
      </c>
      <c r="AC368" s="575">
        <f t="shared" si="16"/>
        <v>0</v>
      </c>
      <c r="AD368" s="555">
        <f t="shared" si="17"/>
        <v>0</v>
      </c>
    </row>
    <row r="369" s="555" customFormat="1" ht="19" customHeight="1" spans="1:30">
      <c r="A369" s="574">
        <v>45300</v>
      </c>
      <c r="B369" s="575" t="s">
        <v>45</v>
      </c>
      <c r="C369" s="575" t="s">
        <v>32</v>
      </c>
      <c r="D369" s="576">
        <v>50</v>
      </c>
      <c r="E369" s="575" t="s">
        <v>33</v>
      </c>
      <c r="F369" s="576">
        <v>5</v>
      </c>
      <c r="G369" s="576">
        <v>4.27</v>
      </c>
      <c r="H369" s="576">
        <v>21.3392</v>
      </c>
      <c r="I369" s="576">
        <v>21.2142</v>
      </c>
      <c r="J369" s="576">
        <v>21.12</v>
      </c>
      <c r="K369" s="576">
        <v>0</v>
      </c>
      <c r="L369" s="580">
        <v>0</v>
      </c>
      <c r="M369" s="576">
        <v>181.28</v>
      </c>
      <c r="N369" s="575"/>
      <c r="O369" s="575"/>
      <c r="P369" s="575"/>
      <c r="Q369" s="575"/>
      <c r="R369" s="576">
        <v>181.28</v>
      </c>
      <c r="S369" s="575"/>
      <c r="T369" s="576">
        <v>0.0469</v>
      </c>
      <c r="U369" s="576">
        <v>0</v>
      </c>
      <c r="V369" s="576">
        <v>0</v>
      </c>
      <c r="W369" s="576">
        <v>0</v>
      </c>
      <c r="X369" s="575">
        <v>0</v>
      </c>
      <c r="Y369" s="576">
        <v>0</v>
      </c>
      <c r="Z369" s="576">
        <v>0</v>
      </c>
      <c r="AA369" s="576">
        <v>0</v>
      </c>
      <c r="AB369" s="580">
        <v>0.9977</v>
      </c>
      <c r="AC369" s="575">
        <f t="shared" si="16"/>
        <v>0</v>
      </c>
      <c r="AD369" s="555">
        <f t="shared" si="17"/>
        <v>0.0469</v>
      </c>
    </row>
    <row r="370" s="555" customFormat="1" ht="19" customHeight="1" spans="1:30">
      <c r="A370" s="574">
        <v>45300</v>
      </c>
      <c r="B370" s="575" t="s">
        <v>37</v>
      </c>
      <c r="C370" s="575" t="s">
        <v>32</v>
      </c>
      <c r="D370" s="576">
        <v>100</v>
      </c>
      <c r="E370" s="575" t="s">
        <v>35</v>
      </c>
      <c r="F370" s="576">
        <v>5.54</v>
      </c>
      <c r="G370" s="576">
        <v>0</v>
      </c>
      <c r="H370" s="576">
        <v>45.86</v>
      </c>
      <c r="I370" s="576">
        <v>44.6114</v>
      </c>
      <c r="J370" s="576">
        <v>42.921</v>
      </c>
      <c r="K370" s="576">
        <v>1.0334</v>
      </c>
      <c r="L370" s="580">
        <v>0.0226</v>
      </c>
      <c r="M370" s="576">
        <v>311.701</v>
      </c>
      <c r="N370" s="575"/>
      <c r="O370" s="575"/>
      <c r="P370" s="575"/>
      <c r="Q370" s="575"/>
      <c r="R370" s="576">
        <v>311.701</v>
      </c>
      <c r="S370" s="575"/>
      <c r="T370" s="576">
        <v>0.1435</v>
      </c>
      <c r="U370" s="576">
        <v>0</v>
      </c>
      <c r="V370" s="576">
        <v>0</v>
      </c>
      <c r="W370" s="576">
        <v>0</v>
      </c>
      <c r="X370" s="575">
        <v>0</v>
      </c>
      <c r="Y370" s="576">
        <v>0.0717</v>
      </c>
      <c r="Z370" s="576">
        <v>0</v>
      </c>
      <c r="AA370" s="576">
        <v>0</v>
      </c>
      <c r="AB370" s="580">
        <v>0.9969</v>
      </c>
      <c r="AC370" s="575">
        <f t="shared" si="16"/>
        <v>0</v>
      </c>
      <c r="AD370" s="555">
        <f t="shared" si="17"/>
        <v>0.1435</v>
      </c>
    </row>
    <row r="371" s="555" customFormat="1" ht="19" customHeight="1" spans="1:30">
      <c r="A371" s="574">
        <v>45300</v>
      </c>
      <c r="B371" s="575" t="s">
        <v>47</v>
      </c>
      <c r="C371" s="575" t="s">
        <v>32</v>
      </c>
      <c r="D371" s="576">
        <v>130</v>
      </c>
      <c r="E371" s="575" t="s">
        <v>35</v>
      </c>
      <c r="F371" s="576">
        <v>5.3</v>
      </c>
      <c r="G371" s="576">
        <v>0.3</v>
      </c>
      <c r="H371" s="576">
        <v>75.5241</v>
      </c>
      <c r="I371" s="576">
        <v>56.6263</v>
      </c>
      <c r="J371" s="576">
        <v>55.8292</v>
      </c>
      <c r="K371" s="576">
        <v>18.9</v>
      </c>
      <c r="L371" s="580">
        <v>0.2502</v>
      </c>
      <c r="M371" s="576">
        <v>469.3472</v>
      </c>
      <c r="N371" s="575"/>
      <c r="O371" s="575"/>
      <c r="P371" s="575"/>
      <c r="Q371" s="575"/>
      <c r="R371" s="576">
        <v>469.3472</v>
      </c>
      <c r="S371" s="575"/>
      <c r="T371" s="576">
        <v>0</v>
      </c>
      <c r="U371" s="576">
        <v>0</v>
      </c>
      <c r="V371" s="576">
        <v>0</v>
      </c>
      <c r="W371" s="576">
        <v>0</v>
      </c>
      <c r="X371" s="575">
        <v>0</v>
      </c>
      <c r="Y371" s="576">
        <v>0</v>
      </c>
      <c r="Z371" s="576">
        <v>0</v>
      </c>
      <c r="AA371" s="576">
        <v>0</v>
      </c>
      <c r="AB371" s="580">
        <v>1</v>
      </c>
      <c r="AC371" s="575">
        <f t="shared" si="16"/>
        <v>0</v>
      </c>
      <c r="AD371" s="555">
        <f t="shared" si="17"/>
        <v>0</v>
      </c>
    </row>
    <row r="372" s="555" customFormat="1" ht="19" customHeight="1" spans="1:30">
      <c r="A372" s="574">
        <v>45300</v>
      </c>
      <c r="B372" s="575" t="s">
        <v>43</v>
      </c>
      <c r="C372" s="575" t="s">
        <v>32</v>
      </c>
      <c r="D372" s="576">
        <v>300</v>
      </c>
      <c r="E372" s="575" t="s">
        <v>33</v>
      </c>
      <c r="F372" s="576">
        <v>4.94</v>
      </c>
      <c r="G372" s="576">
        <v>0</v>
      </c>
      <c r="H372" s="576">
        <v>168.9877</v>
      </c>
      <c r="I372" s="576">
        <v>164.9955</v>
      </c>
      <c r="J372" s="576">
        <v>168.267</v>
      </c>
      <c r="K372" s="576">
        <v>3.9922</v>
      </c>
      <c r="L372" s="580">
        <v>0.0236</v>
      </c>
      <c r="M372" s="576">
        <v>1150.051</v>
      </c>
      <c r="N372" s="575"/>
      <c r="O372" s="575"/>
      <c r="P372" s="575"/>
      <c r="Q372" s="575"/>
      <c r="R372" s="576">
        <v>1150.051</v>
      </c>
      <c r="S372" s="575"/>
      <c r="T372" s="576">
        <v>0</v>
      </c>
      <c r="U372" s="576">
        <v>0</v>
      </c>
      <c r="V372" s="576">
        <v>0</v>
      </c>
      <c r="W372" s="576">
        <v>0</v>
      </c>
      <c r="X372" s="575">
        <v>0</v>
      </c>
      <c r="Y372" s="576">
        <v>0</v>
      </c>
      <c r="Z372" s="576">
        <v>0</v>
      </c>
      <c r="AA372" s="576">
        <v>0</v>
      </c>
      <c r="AB372" s="580">
        <v>1</v>
      </c>
      <c r="AC372" s="575">
        <f t="shared" si="16"/>
        <v>0</v>
      </c>
      <c r="AD372" s="555">
        <f t="shared" si="17"/>
        <v>0</v>
      </c>
    </row>
    <row r="373" s="555" customFormat="1" ht="19" customHeight="1" spans="1:30">
      <c r="A373" s="574">
        <v>45300</v>
      </c>
      <c r="B373" s="575" t="s">
        <v>46</v>
      </c>
      <c r="C373" s="575" t="s">
        <v>32</v>
      </c>
      <c r="D373" s="576">
        <v>30</v>
      </c>
      <c r="E373" s="575" t="s">
        <v>35</v>
      </c>
      <c r="F373" s="576">
        <v>5.79</v>
      </c>
      <c r="G373" s="576">
        <v>2.13</v>
      </c>
      <c r="H373" s="576">
        <v>14.7084</v>
      </c>
      <c r="I373" s="576">
        <v>14.42</v>
      </c>
      <c r="J373" s="576">
        <v>14.392</v>
      </c>
      <c r="K373" s="576">
        <v>0</v>
      </c>
      <c r="L373" s="580">
        <v>0</v>
      </c>
      <c r="M373" s="576">
        <v>126.448</v>
      </c>
      <c r="N373" s="575"/>
      <c r="O373" s="575"/>
      <c r="P373" s="575"/>
      <c r="Q373" s="575"/>
      <c r="R373" s="576">
        <v>126.448</v>
      </c>
      <c r="S373" s="575"/>
      <c r="T373" s="576">
        <v>0</v>
      </c>
      <c r="U373" s="576">
        <v>0</v>
      </c>
      <c r="V373" s="576">
        <v>0</v>
      </c>
      <c r="W373" s="576">
        <v>0</v>
      </c>
      <c r="X373" s="575">
        <v>0</v>
      </c>
      <c r="Y373" s="576">
        <v>0</v>
      </c>
      <c r="Z373" s="576">
        <v>0</v>
      </c>
      <c r="AA373" s="576">
        <v>0</v>
      </c>
      <c r="AB373" s="580">
        <v>1</v>
      </c>
      <c r="AC373" s="575">
        <f t="shared" si="16"/>
        <v>0</v>
      </c>
      <c r="AD373" s="555">
        <f t="shared" si="17"/>
        <v>0</v>
      </c>
    </row>
    <row r="374" s="555" customFormat="1" ht="19" customHeight="1" spans="1:30">
      <c r="A374" s="574">
        <v>45300</v>
      </c>
      <c r="B374" s="575" t="s">
        <v>42</v>
      </c>
      <c r="C374" s="575" t="s">
        <v>32</v>
      </c>
      <c r="D374" s="576">
        <v>30</v>
      </c>
      <c r="E374" s="575" t="s">
        <v>35</v>
      </c>
      <c r="F374" s="576">
        <v>6.8</v>
      </c>
      <c r="G374" s="576">
        <v>0.8</v>
      </c>
      <c r="H374" s="576">
        <v>16.3647</v>
      </c>
      <c r="I374" s="576">
        <v>16.1886</v>
      </c>
      <c r="J374" s="576">
        <v>16.1651</v>
      </c>
      <c r="K374" s="576">
        <v>1.69</v>
      </c>
      <c r="L374" s="580">
        <v>0.0945</v>
      </c>
      <c r="M374" s="576">
        <v>115.5458</v>
      </c>
      <c r="N374" s="575"/>
      <c r="O374" s="575"/>
      <c r="P374" s="575"/>
      <c r="Q374" s="575"/>
      <c r="R374" s="576">
        <v>115.5458</v>
      </c>
      <c r="S374" s="575"/>
      <c r="T374" s="576">
        <v>0</v>
      </c>
      <c r="U374" s="576">
        <v>0</v>
      </c>
      <c r="V374" s="576">
        <v>0</v>
      </c>
      <c r="W374" s="576">
        <v>0</v>
      </c>
      <c r="X374" s="575">
        <v>0</v>
      </c>
      <c r="Y374" s="576">
        <v>0</v>
      </c>
      <c r="Z374" s="576">
        <v>0</v>
      </c>
      <c r="AA374" s="576">
        <v>0</v>
      </c>
      <c r="AB374" s="580">
        <v>1</v>
      </c>
      <c r="AC374" s="575">
        <f t="shared" si="16"/>
        <v>0</v>
      </c>
      <c r="AD374" s="555">
        <f t="shared" si="17"/>
        <v>0</v>
      </c>
    </row>
    <row r="375" s="555" customFormat="1" ht="19" customHeight="1" spans="1:30">
      <c r="A375" s="574">
        <v>45300</v>
      </c>
      <c r="B375" s="575" t="s">
        <v>50</v>
      </c>
      <c r="C375" s="575" t="s">
        <v>32</v>
      </c>
      <c r="D375" s="576">
        <v>50</v>
      </c>
      <c r="E375" s="575" t="s">
        <v>39</v>
      </c>
      <c r="F375" s="576">
        <v>0.69</v>
      </c>
      <c r="G375" s="576">
        <v>0</v>
      </c>
      <c r="H375" s="576">
        <v>3.447</v>
      </c>
      <c r="I375" s="576">
        <v>2.765</v>
      </c>
      <c r="J375" s="576">
        <v>2.66</v>
      </c>
      <c r="K375" s="575">
        <v>0.682</v>
      </c>
      <c r="L375" s="580">
        <f>K375/H375</f>
        <v>0.197853205686104</v>
      </c>
      <c r="M375" s="576">
        <v>91.56</v>
      </c>
      <c r="N375" s="575"/>
      <c r="O375" s="575"/>
      <c r="P375" s="575"/>
      <c r="Q375" s="575"/>
      <c r="R375" s="576">
        <v>91.56</v>
      </c>
      <c r="S375" s="575"/>
      <c r="T375" s="576">
        <v>0</v>
      </c>
      <c r="U375" s="576">
        <v>0</v>
      </c>
      <c r="V375" s="576">
        <v>0</v>
      </c>
      <c r="W375" s="576">
        <v>0</v>
      </c>
      <c r="X375" s="555">
        <v>0</v>
      </c>
      <c r="Y375" s="576">
        <v>0</v>
      </c>
      <c r="Z375" s="576">
        <v>0</v>
      </c>
      <c r="AA375" s="576">
        <v>0</v>
      </c>
      <c r="AB375" s="580">
        <v>1</v>
      </c>
      <c r="AC375" s="575">
        <f t="shared" si="16"/>
        <v>0</v>
      </c>
      <c r="AD375" s="555">
        <f t="shared" si="17"/>
        <v>0</v>
      </c>
    </row>
    <row r="376" s="555" customFormat="1" ht="19" customHeight="1" spans="1:30">
      <c r="A376" s="574">
        <v>45300</v>
      </c>
      <c r="B376" s="575" t="s">
        <v>49</v>
      </c>
      <c r="C376" s="575" t="s">
        <v>32</v>
      </c>
      <c r="D376" s="576">
        <v>100</v>
      </c>
      <c r="E376" s="575" t="s">
        <v>35</v>
      </c>
      <c r="F376" s="576">
        <v>6</v>
      </c>
      <c r="G376" s="576">
        <v>0.3</v>
      </c>
      <c r="H376" s="576">
        <v>55.0688</v>
      </c>
      <c r="I376" s="576">
        <v>40.3458</v>
      </c>
      <c r="J376" s="576">
        <v>38.9382</v>
      </c>
      <c r="K376" s="576">
        <v>14.723</v>
      </c>
      <c r="L376" s="580">
        <v>0.2674</v>
      </c>
      <c r="M376" s="576">
        <v>332.3313</v>
      </c>
      <c r="N376" s="575"/>
      <c r="O376" s="575"/>
      <c r="P376" s="575"/>
      <c r="Q376" s="575"/>
      <c r="R376" s="576">
        <v>332.3313</v>
      </c>
      <c r="S376" s="575"/>
      <c r="T376" s="576">
        <v>0</v>
      </c>
      <c r="U376" s="576">
        <v>0</v>
      </c>
      <c r="V376" s="576">
        <v>0</v>
      </c>
      <c r="W376" s="576">
        <v>0</v>
      </c>
      <c r="X376" s="575">
        <v>0</v>
      </c>
      <c r="Y376" s="576">
        <v>0</v>
      </c>
      <c r="Z376" s="576">
        <v>0</v>
      </c>
      <c r="AA376" s="576">
        <v>0</v>
      </c>
      <c r="AB376" s="580">
        <v>1</v>
      </c>
      <c r="AC376" s="575">
        <f t="shared" si="16"/>
        <v>0</v>
      </c>
      <c r="AD376" s="555">
        <f t="shared" si="17"/>
        <v>0</v>
      </c>
    </row>
    <row r="377" s="555" customFormat="1" ht="19" customHeight="1" spans="1:30">
      <c r="A377" s="574">
        <v>45300</v>
      </c>
      <c r="B377" s="575" t="s">
        <v>52</v>
      </c>
      <c r="C377" s="575" t="s">
        <v>32</v>
      </c>
      <c r="D377" s="576">
        <v>150</v>
      </c>
      <c r="E377" s="575" t="s">
        <v>35</v>
      </c>
      <c r="F377" s="576">
        <v>5.05</v>
      </c>
      <c r="G377" s="576">
        <v>4</v>
      </c>
      <c r="H377" s="576">
        <v>66.0152</v>
      </c>
      <c r="I377" s="576">
        <v>65.8506</v>
      </c>
      <c r="J377" s="576">
        <v>65.625</v>
      </c>
      <c r="K377" s="576">
        <v>0</v>
      </c>
      <c r="L377" s="580">
        <v>0</v>
      </c>
      <c r="M377" s="576">
        <v>550.725</v>
      </c>
      <c r="N377" s="575"/>
      <c r="O377" s="575"/>
      <c r="P377" s="575"/>
      <c r="Q377" s="575"/>
      <c r="R377" s="576">
        <v>550.725</v>
      </c>
      <c r="S377" s="575"/>
      <c r="T377" s="576">
        <v>0.1646</v>
      </c>
      <c r="U377" s="576">
        <v>0</v>
      </c>
      <c r="V377" s="576">
        <v>0</v>
      </c>
      <c r="W377" s="576">
        <v>0</v>
      </c>
      <c r="X377" s="575">
        <v>0</v>
      </c>
      <c r="Y377" s="576">
        <v>0</v>
      </c>
      <c r="Z377" s="576">
        <v>0</v>
      </c>
      <c r="AA377" s="576">
        <v>0</v>
      </c>
      <c r="AB377" s="580">
        <v>0.9998</v>
      </c>
      <c r="AC377" s="575">
        <f t="shared" si="16"/>
        <v>0</v>
      </c>
      <c r="AD377" s="555">
        <f t="shared" si="17"/>
        <v>0.1646</v>
      </c>
    </row>
    <row r="378" s="555" customFormat="1" ht="19" customHeight="1" spans="1:30">
      <c r="A378" s="574">
        <v>45300</v>
      </c>
      <c r="B378" s="575" t="s">
        <v>51</v>
      </c>
      <c r="C378" s="575" t="s">
        <v>32</v>
      </c>
      <c r="D378" s="576">
        <v>100</v>
      </c>
      <c r="E378" s="575" t="s">
        <v>35</v>
      </c>
      <c r="F378" s="576">
        <v>5.27</v>
      </c>
      <c r="G378" s="576">
        <v>1.68</v>
      </c>
      <c r="H378" s="576">
        <v>52.1888</v>
      </c>
      <c r="I378" s="576">
        <v>38.3061</v>
      </c>
      <c r="J378" s="576">
        <v>36.3412</v>
      </c>
      <c r="K378" s="576">
        <v>13.8827</v>
      </c>
      <c r="L378" s="580">
        <v>0.266</v>
      </c>
      <c r="M378" s="576">
        <v>301.7644</v>
      </c>
      <c r="N378" s="575"/>
      <c r="O378" s="575"/>
      <c r="P378" s="575"/>
      <c r="Q378" s="575"/>
      <c r="R378" s="576">
        <v>301.7644</v>
      </c>
      <c r="S378" s="575"/>
      <c r="T378" s="576">
        <v>0</v>
      </c>
      <c r="U378" s="576">
        <v>0</v>
      </c>
      <c r="V378" s="576">
        <v>0</v>
      </c>
      <c r="W378" s="576">
        <v>0</v>
      </c>
      <c r="X378" s="575">
        <v>0</v>
      </c>
      <c r="Y378" s="576">
        <v>0</v>
      </c>
      <c r="Z378" s="576">
        <v>0</v>
      </c>
      <c r="AA378" s="576">
        <v>0</v>
      </c>
      <c r="AB378" s="580">
        <v>1</v>
      </c>
      <c r="AC378" s="575">
        <f t="shared" si="16"/>
        <v>0</v>
      </c>
      <c r="AD378" s="555">
        <f t="shared" si="17"/>
        <v>0</v>
      </c>
    </row>
    <row r="379" s="555" customFormat="1" ht="19" customHeight="1" spans="1:30">
      <c r="A379" s="574">
        <v>45300</v>
      </c>
      <c r="B379" s="575" t="s">
        <v>53</v>
      </c>
      <c r="C379" s="575" t="s">
        <v>32</v>
      </c>
      <c r="D379" s="576">
        <v>100</v>
      </c>
      <c r="E379" s="575" t="s">
        <v>39</v>
      </c>
      <c r="F379" s="576">
        <v>0.66</v>
      </c>
      <c r="G379" s="576">
        <v>0</v>
      </c>
      <c r="H379" s="576">
        <v>5.5</v>
      </c>
      <c r="I379" s="576">
        <v>0</v>
      </c>
      <c r="J379" s="576">
        <v>5.3759</v>
      </c>
      <c r="K379" s="576">
        <v>0</v>
      </c>
      <c r="L379" s="575"/>
      <c r="M379" s="576">
        <v>138.6847</v>
      </c>
      <c r="N379" s="575"/>
      <c r="O379" s="575"/>
      <c r="P379" s="575"/>
      <c r="Q379" s="575"/>
      <c r="R379" s="576">
        <v>138.6847</v>
      </c>
      <c r="S379" s="575"/>
      <c r="T379" s="576">
        <v>0</v>
      </c>
      <c r="U379" s="576">
        <v>0</v>
      </c>
      <c r="V379" s="576">
        <v>0</v>
      </c>
      <c r="W379" s="576">
        <v>0</v>
      </c>
      <c r="X379" s="575">
        <v>0</v>
      </c>
      <c r="Y379" s="576">
        <v>0</v>
      </c>
      <c r="Z379" s="576">
        <v>0</v>
      </c>
      <c r="AA379" s="576">
        <v>0</v>
      </c>
      <c r="AB379" s="580">
        <v>1</v>
      </c>
      <c r="AC379" s="575">
        <f t="shared" si="16"/>
        <v>0</v>
      </c>
      <c r="AD379" s="555">
        <f t="shared" si="17"/>
        <v>0</v>
      </c>
    </row>
    <row r="380" s="555" customFormat="1" ht="19" customHeight="1" spans="1:30">
      <c r="A380" s="574">
        <v>45300</v>
      </c>
      <c r="B380" s="575" t="s">
        <v>58</v>
      </c>
      <c r="C380" s="575" t="s">
        <v>56</v>
      </c>
      <c r="D380" s="576">
        <v>15</v>
      </c>
      <c r="E380" s="575" t="s">
        <v>35</v>
      </c>
      <c r="F380" s="576">
        <v>0</v>
      </c>
      <c r="G380" s="576">
        <v>2.63</v>
      </c>
      <c r="H380" s="576">
        <v>0.9748</v>
      </c>
      <c r="I380" s="576">
        <v>0.9748</v>
      </c>
      <c r="J380" s="576">
        <v>0.84</v>
      </c>
      <c r="K380" s="576">
        <v>0</v>
      </c>
      <c r="L380" s="580">
        <v>0</v>
      </c>
      <c r="M380" s="576">
        <v>17.115</v>
      </c>
      <c r="N380" s="575"/>
      <c r="O380" s="575"/>
      <c r="P380" s="575"/>
      <c r="Q380" s="575"/>
      <c r="R380" s="576">
        <v>17.115</v>
      </c>
      <c r="S380" s="575"/>
      <c r="T380" s="576">
        <v>0</v>
      </c>
      <c r="U380" s="576">
        <v>0</v>
      </c>
      <c r="V380" s="576">
        <v>0</v>
      </c>
      <c r="W380" s="576">
        <v>0</v>
      </c>
      <c r="X380" s="575">
        <v>0</v>
      </c>
      <c r="Y380" s="576">
        <v>0</v>
      </c>
      <c r="Z380" s="576">
        <v>0</v>
      </c>
      <c r="AA380" s="576">
        <v>0</v>
      </c>
      <c r="AB380" s="580">
        <v>1</v>
      </c>
      <c r="AC380" s="575">
        <f t="shared" si="16"/>
        <v>0</v>
      </c>
      <c r="AD380" s="555">
        <f t="shared" si="17"/>
        <v>0</v>
      </c>
    </row>
    <row r="381" s="555" customFormat="1" ht="19" customHeight="1" spans="1:30">
      <c r="A381" s="574">
        <v>45300</v>
      </c>
      <c r="B381" s="575" t="s">
        <v>60</v>
      </c>
      <c r="C381" s="575" t="s">
        <v>56</v>
      </c>
      <c r="D381" s="576">
        <v>200</v>
      </c>
      <c r="E381" s="575" t="s">
        <v>39</v>
      </c>
      <c r="F381" s="576">
        <v>0</v>
      </c>
      <c r="G381" s="576">
        <v>3.13</v>
      </c>
      <c r="H381" s="576">
        <v>23.1568</v>
      </c>
      <c r="I381" s="576">
        <v>23.1568</v>
      </c>
      <c r="J381" s="576">
        <v>22</v>
      </c>
      <c r="K381" s="576">
        <v>0</v>
      </c>
      <c r="L381" s="580">
        <v>0</v>
      </c>
      <c r="M381" s="576">
        <v>1822.48</v>
      </c>
      <c r="N381" s="575"/>
      <c r="O381" s="575"/>
      <c r="P381" s="575"/>
      <c r="Q381" s="575"/>
      <c r="R381" s="576">
        <v>1822.48</v>
      </c>
      <c r="S381" s="575"/>
      <c r="T381" s="576">
        <v>0</v>
      </c>
      <c r="U381" s="576">
        <v>0</v>
      </c>
      <c r="V381" s="576">
        <v>0</v>
      </c>
      <c r="W381" s="576">
        <v>0</v>
      </c>
      <c r="X381" s="575">
        <v>0</v>
      </c>
      <c r="Y381" s="576">
        <v>0</v>
      </c>
      <c r="Z381" s="576">
        <v>0</v>
      </c>
      <c r="AA381" s="576">
        <v>0</v>
      </c>
      <c r="AB381" s="580">
        <v>1</v>
      </c>
      <c r="AC381" s="575">
        <f t="shared" si="16"/>
        <v>0</v>
      </c>
      <c r="AD381" s="555">
        <f t="shared" si="17"/>
        <v>0</v>
      </c>
    </row>
    <row r="382" s="555" customFormat="1" ht="19" customHeight="1" spans="1:30">
      <c r="A382" s="574">
        <v>45300</v>
      </c>
      <c r="B382" s="575" t="s">
        <v>71</v>
      </c>
      <c r="C382" s="575" t="s">
        <v>56</v>
      </c>
      <c r="D382" s="576">
        <v>49.5</v>
      </c>
      <c r="E382" s="575" t="s">
        <v>35</v>
      </c>
      <c r="F382" s="576">
        <v>0</v>
      </c>
      <c r="G382" s="576">
        <v>1.94</v>
      </c>
      <c r="H382" s="576">
        <v>0.9202</v>
      </c>
      <c r="I382" s="576">
        <v>0.9202</v>
      </c>
      <c r="J382" s="576">
        <v>0.627</v>
      </c>
      <c r="K382" s="576">
        <v>0</v>
      </c>
      <c r="L382" s="580">
        <v>0</v>
      </c>
      <c r="M382" s="576">
        <v>135.8346</v>
      </c>
      <c r="N382" s="575"/>
      <c r="O382" s="575"/>
      <c r="P382" s="575"/>
      <c r="Q382" s="575"/>
      <c r="R382" s="576">
        <v>135.8346</v>
      </c>
      <c r="S382" s="575"/>
      <c r="T382" s="576">
        <v>0</v>
      </c>
      <c r="U382" s="576">
        <v>0</v>
      </c>
      <c r="V382" s="576">
        <v>0</v>
      </c>
      <c r="W382" s="576">
        <v>0</v>
      </c>
      <c r="X382" s="575">
        <v>0</v>
      </c>
      <c r="Y382" s="576">
        <v>0</v>
      </c>
      <c r="Z382" s="576">
        <v>0</v>
      </c>
      <c r="AA382" s="576">
        <v>0</v>
      </c>
      <c r="AB382" s="580">
        <v>0</v>
      </c>
      <c r="AC382" s="575">
        <f t="shared" si="16"/>
        <v>0</v>
      </c>
      <c r="AD382" s="555">
        <f t="shared" si="17"/>
        <v>0</v>
      </c>
    </row>
    <row r="383" s="555" customFormat="1" ht="19" customHeight="1" spans="1:30">
      <c r="A383" s="574">
        <v>45300</v>
      </c>
      <c r="B383" s="575" t="s">
        <v>55</v>
      </c>
      <c r="C383" s="575" t="s">
        <v>56</v>
      </c>
      <c r="D383" s="576">
        <v>100</v>
      </c>
      <c r="E383" s="575" t="s">
        <v>35</v>
      </c>
      <c r="F383" s="576">
        <v>0</v>
      </c>
      <c r="G383" s="576">
        <v>3.9</v>
      </c>
      <c r="H383" s="576">
        <v>35.0245</v>
      </c>
      <c r="I383" s="576">
        <v>33.7304</v>
      </c>
      <c r="J383" s="576">
        <v>31.9722</v>
      </c>
      <c r="K383" s="576">
        <v>1.2941</v>
      </c>
      <c r="L383" s="580">
        <v>0.0369</v>
      </c>
      <c r="M383" s="576">
        <v>872.5801</v>
      </c>
      <c r="N383" s="575"/>
      <c r="O383" s="575"/>
      <c r="P383" s="575"/>
      <c r="Q383" s="575"/>
      <c r="R383" s="576">
        <v>872.5801</v>
      </c>
      <c r="S383" s="575"/>
      <c r="T383" s="576">
        <v>0</v>
      </c>
      <c r="U383" s="576">
        <v>0</v>
      </c>
      <c r="V383" s="576">
        <v>0</v>
      </c>
      <c r="W383" s="576">
        <v>0</v>
      </c>
      <c r="X383" s="575">
        <v>0</v>
      </c>
      <c r="Y383" s="576">
        <v>0</v>
      </c>
      <c r="Z383" s="576">
        <v>0</v>
      </c>
      <c r="AA383" s="576">
        <v>0</v>
      </c>
      <c r="AB383" s="580">
        <v>1</v>
      </c>
      <c r="AC383" s="575">
        <f t="shared" si="16"/>
        <v>0</v>
      </c>
      <c r="AD383" s="555">
        <f t="shared" si="17"/>
        <v>0</v>
      </c>
    </row>
    <row r="384" s="555" customFormat="1" ht="19" customHeight="1" spans="1:30">
      <c r="A384" s="574">
        <v>45300</v>
      </c>
      <c r="B384" s="575" t="s">
        <v>57</v>
      </c>
      <c r="C384" s="575" t="s">
        <v>32</v>
      </c>
      <c r="D384" s="576">
        <v>20</v>
      </c>
      <c r="E384" s="575" t="s">
        <v>35</v>
      </c>
      <c r="F384" s="576">
        <v>5.12</v>
      </c>
      <c r="G384" s="576">
        <v>0</v>
      </c>
      <c r="H384" s="576">
        <v>8.9454</v>
      </c>
      <c r="I384" s="576">
        <v>8.6182</v>
      </c>
      <c r="J384" s="576">
        <v>8.2635</v>
      </c>
      <c r="K384" s="576">
        <v>0.3272</v>
      </c>
      <c r="L384" s="580">
        <v>0.0366</v>
      </c>
      <c r="M384" s="576">
        <v>71.0686</v>
      </c>
      <c r="N384" s="575"/>
      <c r="O384" s="575"/>
      <c r="P384" s="575"/>
      <c r="Q384" s="575"/>
      <c r="R384" s="576">
        <v>71.0686</v>
      </c>
      <c r="S384" s="575"/>
      <c r="T384" s="576">
        <v>0</v>
      </c>
      <c r="U384" s="576">
        <v>0</v>
      </c>
      <c r="V384" s="576">
        <v>0</v>
      </c>
      <c r="W384" s="576">
        <v>0</v>
      </c>
      <c r="X384" s="575">
        <v>0</v>
      </c>
      <c r="Y384" s="576">
        <v>0</v>
      </c>
      <c r="Z384" s="576">
        <v>0</v>
      </c>
      <c r="AA384" s="576">
        <v>0</v>
      </c>
      <c r="AB384" s="580">
        <v>1</v>
      </c>
      <c r="AC384" s="575">
        <f t="shared" si="16"/>
        <v>0</v>
      </c>
      <c r="AD384" s="555">
        <f t="shared" si="17"/>
        <v>0</v>
      </c>
    </row>
    <row r="385" s="555" customFormat="1" ht="19" customHeight="1" spans="1:30">
      <c r="A385" s="574">
        <v>45300</v>
      </c>
      <c r="B385" s="575" t="s">
        <v>66</v>
      </c>
      <c r="C385" s="575" t="s">
        <v>56</v>
      </c>
      <c r="D385" s="576">
        <v>80</v>
      </c>
      <c r="E385" s="575" t="s">
        <v>35</v>
      </c>
      <c r="F385" s="576">
        <v>0</v>
      </c>
      <c r="G385" s="576">
        <v>5.19</v>
      </c>
      <c r="H385" s="576">
        <v>56.618</v>
      </c>
      <c r="I385" s="576">
        <v>56.119</v>
      </c>
      <c r="J385" s="576">
        <v>54.7712</v>
      </c>
      <c r="K385" s="576">
        <v>0</v>
      </c>
      <c r="L385" s="580">
        <v>0</v>
      </c>
      <c r="M385" s="576">
        <v>288.4812</v>
      </c>
      <c r="N385" s="575"/>
      <c r="O385" s="575"/>
      <c r="P385" s="575"/>
      <c r="Q385" s="575"/>
      <c r="R385" s="576">
        <v>288.4812</v>
      </c>
      <c r="S385" s="575"/>
      <c r="T385" s="576">
        <v>0</v>
      </c>
      <c r="U385" s="576">
        <v>0</v>
      </c>
      <c r="V385" s="576">
        <v>0</v>
      </c>
      <c r="W385" s="576">
        <v>0</v>
      </c>
      <c r="X385" s="575">
        <v>0</v>
      </c>
      <c r="Y385" s="576">
        <v>0</v>
      </c>
      <c r="Z385" s="576">
        <v>0</v>
      </c>
      <c r="AA385" s="576">
        <v>0</v>
      </c>
      <c r="AB385" s="580">
        <v>1</v>
      </c>
      <c r="AC385" s="575">
        <f t="shared" si="16"/>
        <v>0</v>
      </c>
      <c r="AD385" s="555">
        <f t="shared" si="17"/>
        <v>0</v>
      </c>
    </row>
    <row r="386" s="555" customFormat="1" ht="19" customHeight="1" spans="1:30">
      <c r="A386" s="574">
        <v>45300</v>
      </c>
      <c r="B386" s="575" t="s">
        <v>63</v>
      </c>
      <c r="C386" s="575" t="s">
        <v>56</v>
      </c>
      <c r="D386" s="576">
        <v>50</v>
      </c>
      <c r="E386" s="575" t="s">
        <v>35</v>
      </c>
      <c r="F386" s="576">
        <v>0</v>
      </c>
      <c r="G386" s="576">
        <v>7.03</v>
      </c>
      <c r="H386" s="576">
        <v>55.6896</v>
      </c>
      <c r="I386" s="576">
        <v>55.3453</v>
      </c>
      <c r="J386" s="576">
        <v>53.97</v>
      </c>
      <c r="K386" s="576">
        <v>0</v>
      </c>
      <c r="L386" s="580">
        <v>0</v>
      </c>
      <c r="M386" s="576">
        <v>334.32</v>
      </c>
      <c r="N386" s="575"/>
      <c r="O386" s="575"/>
      <c r="P386" s="575"/>
      <c r="Q386" s="575"/>
      <c r="R386" s="576">
        <v>334.32</v>
      </c>
      <c r="S386" s="575"/>
      <c r="T386" s="576">
        <v>0</v>
      </c>
      <c r="U386" s="576">
        <v>0</v>
      </c>
      <c r="V386" s="576">
        <v>0</v>
      </c>
      <c r="W386" s="576">
        <v>0</v>
      </c>
      <c r="X386" s="575">
        <v>0</v>
      </c>
      <c r="Y386" s="576">
        <v>0</v>
      </c>
      <c r="Z386" s="576">
        <v>0</v>
      </c>
      <c r="AA386" s="576">
        <v>0</v>
      </c>
      <c r="AB386" s="580">
        <v>1</v>
      </c>
      <c r="AC386" s="575">
        <f t="shared" si="16"/>
        <v>0</v>
      </c>
      <c r="AD386" s="555">
        <f t="shared" si="17"/>
        <v>0</v>
      </c>
    </row>
    <row r="387" s="555" customFormat="1" ht="19" customHeight="1" spans="1:30">
      <c r="A387" s="574">
        <v>45300</v>
      </c>
      <c r="B387" s="575" t="s">
        <v>65</v>
      </c>
      <c r="C387" s="575" t="s">
        <v>56</v>
      </c>
      <c r="D387" s="576">
        <v>50</v>
      </c>
      <c r="E387" s="575" t="s">
        <v>107</v>
      </c>
      <c r="F387" s="576">
        <v>0</v>
      </c>
      <c r="G387" s="576">
        <v>3.28</v>
      </c>
      <c r="H387" s="576">
        <v>12.6791</v>
      </c>
      <c r="I387" s="576">
        <v>12.0972</v>
      </c>
      <c r="J387" s="576">
        <v>11.66</v>
      </c>
      <c r="K387" s="576">
        <v>0</v>
      </c>
      <c r="L387" s="580">
        <v>0</v>
      </c>
      <c r="M387" s="576">
        <v>169.29</v>
      </c>
      <c r="N387" s="575"/>
      <c r="O387" s="575"/>
      <c r="P387" s="575"/>
      <c r="Q387" s="575"/>
      <c r="R387" s="576">
        <v>169.29</v>
      </c>
      <c r="S387" s="575"/>
      <c r="T387" s="576">
        <v>0</v>
      </c>
      <c r="U387" s="576">
        <v>0</v>
      </c>
      <c r="V387" s="576">
        <v>0</v>
      </c>
      <c r="W387" s="576">
        <v>0</v>
      </c>
      <c r="X387" s="575">
        <v>0</v>
      </c>
      <c r="Y387" s="576">
        <v>0</v>
      </c>
      <c r="Z387" s="576">
        <v>0</v>
      </c>
      <c r="AA387" s="576">
        <v>0</v>
      </c>
      <c r="AB387" s="580">
        <v>1</v>
      </c>
      <c r="AC387" s="575">
        <f t="shared" si="16"/>
        <v>0</v>
      </c>
      <c r="AD387" s="555">
        <f t="shared" si="17"/>
        <v>0</v>
      </c>
    </row>
    <row r="388" s="555" customFormat="1" ht="19" customHeight="1" spans="1:30">
      <c r="A388" s="574">
        <v>45300</v>
      </c>
      <c r="B388" s="575" t="s">
        <v>64</v>
      </c>
      <c r="C388" s="575" t="s">
        <v>56</v>
      </c>
      <c r="D388" s="576">
        <v>60</v>
      </c>
      <c r="E388" s="575" t="s">
        <v>35</v>
      </c>
      <c r="F388" s="576">
        <v>0</v>
      </c>
      <c r="G388" s="576">
        <v>3.65</v>
      </c>
      <c r="H388" s="576">
        <v>12.8833</v>
      </c>
      <c r="I388" s="576">
        <v>12.8833</v>
      </c>
      <c r="J388" s="576">
        <v>12.18</v>
      </c>
      <c r="K388" s="576">
        <v>0</v>
      </c>
      <c r="L388" s="580">
        <v>0</v>
      </c>
      <c r="M388" s="576">
        <v>657.3</v>
      </c>
      <c r="N388" s="575"/>
      <c r="O388" s="575"/>
      <c r="P388" s="575"/>
      <c r="Q388" s="575"/>
      <c r="R388" s="576">
        <v>657.3</v>
      </c>
      <c r="S388" s="575"/>
      <c r="T388" s="576">
        <v>0</v>
      </c>
      <c r="U388" s="576">
        <v>0</v>
      </c>
      <c r="V388" s="576">
        <v>0</v>
      </c>
      <c r="W388" s="576">
        <v>0</v>
      </c>
      <c r="X388" s="575">
        <v>0</v>
      </c>
      <c r="Y388" s="576">
        <v>0</v>
      </c>
      <c r="Z388" s="576">
        <v>0</v>
      </c>
      <c r="AA388" s="576">
        <v>0</v>
      </c>
      <c r="AB388" s="580">
        <v>1</v>
      </c>
      <c r="AC388" s="575">
        <f t="shared" si="16"/>
        <v>0</v>
      </c>
      <c r="AD388" s="555">
        <f t="shared" si="17"/>
        <v>0</v>
      </c>
    </row>
    <row r="389" s="555" customFormat="1" ht="19" customHeight="1" spans="1:30">
      <c r="A389" s="574">
        <v>45300</v>
      </c>
      <c r="B389" s="575" t="s">
        <v>72</v>
      </c>
      <c r="C389" s="575" t="s">
        <v>56</v>
      </c>
      <c r="D389" s="576">
        <v>20.4</v>
      </c>
      <c r="E389" s="575" t="s">
        <v>35</v>
      </c>
      <c r="F389" s="576">
        <v>0</v>
      </c>
      <c r="G389" s="576">
        <v>6.3</v>
      </c>
      <c r="H389" s="576">
        <v>27.4316</v>
      </c>
      <c r="I389" s="576">
        <v>27.3</v>
      </c>
      <c r="J389" s="576">
        <v>27.2516</v>
      </c>
      <c r="K389" s="576">
        <v>0</v>
      </c>
      <c r="L389" s="580">
        <v>0</v>
      </c>
      <c r="M389" s="576">
        <v>165.7786</v>
      </c>
      <c r="N389" s="575"/>
      <c r="O389" s="575"/>
      <c r="P389" s="575"/>
      <c r="Q389" s="575"/>
      <c r="R389" s="576">
        <v>165.7786</v>
      </c>
      <c r="S389" s="575"/>
      <c r="T389" s="576">
        <v>0</v>
      </c>
      <c r="U389" s="576">
        <v>0</v>
      </c>
      <c r="V389" s="576">
        <v>0</v>
      </c>
      <c r="W389" s="576">
        <v>0</v>
      </c>
      <c r="X389" s="575">
        <v>0</v>
      </c>
      <c r="Y389" s="576">
        <v>0</v>
      </c>
      <c r="Z389" s="576">
        <v>0</v>
      </c>
      <c r="AA389" s="576">
        <v>0</v>
      </c>
      <c r="AB389" s="580">
        <v>1</v>
      </c>
      <c r="AC389" s="575">
        <f t="shared" si="16"/>
        <v>0</v>
      </c>
      <c r="AD389" s="555">
        <f t="shared" si="17"/>
        <v>0</v>
      </c>
    </row>
    <row r="390" s="555" customFormat="1" ht="19" customHeight="1" spans="1:30">
      <c r="A390" s="574">
        <v>45300</v>
      </c>
      <c r="B390" s="575" t="s">
        <v>70</v>
      </c>
      <c r="C390" s="575" t="s">
        <v>56</v>
      </c>
      <c r="D390" s="576">
        <v>200</v>
      </c>
      <c r="E390" s="575" t="s">
        <v>35</v>
      </c>
      <c r="F390" s="576">
        <v>0</v>
      </c>
      <c r="G390" s="576">
        <v>10.87</v>
      </c>
      <c r="H390" s="576">
        <v>322.2468</v>
      </c>
      <c r="I390" s="576">
        <v>174.5194</v>
      </c>
      <c r="J390" s="576">
        <v>172.425</v>
      </c>
      <c r="K390" s="576">
        <v>0</v>
      </c>
      <c r="L390" s="580">
        <v>0</v>
      </c>
      <c r="M390" s="576">
        <v>1191.3</v>
      </c>
      <c r="N390" s="575"/>
      <c r="O390" s="575"/>
      <c r="P390" s="575"/>
      <c r="Q390" s="575"/>
      <c r="R390" s="576">
        <v>1191.3</v>
      </c>
      <c r="S390" s="575"/>
      <c r="T390" s="576">
        <v>146.8584</v>
      </c>
      <c r="U390" s="576">
        <v>0.869</v>
      </c>
      <c r="V390" s="576">
        <v>0</v>
      </c>
      <c r="W390" s="576">
        <v>0</v>
      </c>
      <c r="X390" s="575">
        <v>0</v>
      </c>
      <c r="Y390" s="576">
        <v>0</v>
      </c>
      <c r="Z390" s="576">
        <v>0</v>
      </c>
      <c r="AA390" s="576">
        <v>0</v>
      </c>
      <c r="AB390" s="580">
        <v>0.4762</v>
      </c>
      <c r="AC390" s="575">
        <f t="shared" si="16"/>
        <v>0.869</v>
      </c>
      <c r="AD390" s="555">
        <f t="shared" si="17"/>
        <v>146.8584</v>
      </c>
    </row>
    <row r="391" s="555" customFormat="1" ht="19" customHeight="1" spans="1:30">
      <c r="A391" s="574">
        <v>45300</v>
      </c>
      <c r="B391" s="575" t="s">
        <v>68</v>
      </c>
      <c r="C391" s="575" t="s">
        <v>56</v>
      </c>
      <c r="D391" s="576">
        <v>200</v>
      </c>
      <c r="E391" s="575" t="s">
        <v>35</v>
      </c>
      <c r="F391" s="576">
        <v>0</v>
      </c>
      <c r="G391" s="576">
        <v>9.32</v>
      </c>
      <c r="H391" s="576">
        <v>368.5194</v>
      </c>
      <c r="I391" s="576">
        <v>353.3094</v>
      </c>
      <c r="J391" s="576">
        <v>347.6</v>
      </c>
      <c r="K391" s="576">
        <v>0</v>
      </c>
      <c r="L391" s="580">
        <v>0</v>
      </c>
      <c r="M391" s="576">
        <v>2305.6</v>
      </c>
      <c r="N391" s="575"/>
      <c r="O391" s="575"/>
      <c r="P391" s="575"/>
      <c r="Q391" s="575"/>
      <c r="R391" s="576">
        <v>2305.6</v>
      </c>
      <c r="S391" s="575"/>
      <c r="T391" s="576">
        <v>0</v>
      </c>
      <c r="U391" s="576">
        <v>0</v>
      </c>
      <c r="V391" s="576">
        <v>0</v>
      </c>
      <c r="W391" s="576">
        <v>0</v>
      </c>
      <c r="X391" s="575">
        <v>0</v>
      </c>
      <c r="Y391" s="576">
        <v>15.21</v>
      </c>
      <c r="Z391" s="576">
        <v>0</v>
      </c>
      <c r="AA391" s="576">
        <v>0</v>
      </c>
      <c r="AB391" s="580">
        <v>1</v>
      </c>
      <c r="AC391" s="575">
        <f t="shared" si="16"/>
        <v>0</v>
      </c>
      <c r="AD391" s="555">
        <f t="shared" si="17"/>
        <v>0</v>
      </c>
    </row>
    <row r="392" s="555" customFormat="1" ht="19" customHeight="1" spans="1:30">
      <c r="A392" s="574">
        <v>45300</v>
      </c>
      <c r="B392" s="575" t="s">
        <v>67</v>
      </c>
      <c r="C392" s="575" t="s">
        <v>56</v>
      </c>
      <c r="D392" s="576">
        <v>100</v>
      </c>
      <c r="E392" s="575" t="s">
        <v>35</v>
      </c>
      <c r="F392" s="576">
        <v>0</v>
      </c>
      <c r="G392" s="576">
        <v>3.46</v>
      </c>
      <c r="H392" s="576">
        <v>23.8967</v>
      </c>
      <c r="I392" s="576">
        <v>23.6268</v>
      </c>
      <c r="J392" s="576">
        <v>23.1</v>
      </c>
      <c r="K392" s="576">
        <v>0</v>
      </c>
      <c r="L392" s="580">
        <v>0</v>
      </c>
      <c r="M392" s="576">
        <v>205.26</v>
      </c>
      <c r="N392" s="575"/>
      <c r="O392" s="575"/>
      <c r="P392" s="575"/>
      <c r="Q392" s="575"/>
      <c r="R392" s="576">
        <v>205.26</v>
      </c>
      <c r="S392" s="575"/>
      <c r="T392" s="576">
        <v>0</v>
      </c>
      <c r="U392" s="576">
        <v>0.2699</v>
      </c>
      <c r="V392" s="576">
        <v>0</v>
      </c>
      <c r="W392" s="576">
        <v>0</v>
      </c>
      <c r="X392" s="575">
        <v>0</v>
      </c>
      <c r="Y392" s="576">
        <v>0</v>
      </c>
      <c r="Z392" s="576">
        <v>0</v>
      </c>
      <c r="AA392" s="576">
        <v>0</v>
      </c>
      <c r="AB392" s="580">
        <v>1</v>
      </c>
      <c r="AC392" s="575">
        <f t="shared" si="16"/>
        <v>0.2699</v>
      </c>
      <c r="AD392" s="555">
        <f t="shared" si="17"/>
        <v>0</v>
      </c>
    </row>
    <row r="393" s="555" customFormat="1" ht="19" customHeight="1" spans="1:30">
      <c r="A393" s="574">
        <v>45300</v>
      </c>
      <c r="B393" s="575" t="s">
        <v>61</v>
      </c>
      <c r="C393" s="575" t="s">
        <v>56</v>
      </c>
      <c r="D393" s="576">
        <v>275</v>
      </c>
      <c r="E393" s="575" t="s">
        <v>39</v>
      </c>
      <c r="F393" s="576">
        <v>0</v>
      </c>
      <c r="G393" s="576">
        <v>4.19</v>
      </c>
      <c r="H393" s="576">
        <v>75.8201</v>
      </c>
      <c r="I393" s="576">
        <v>75.8201</v>
      </c>
      <c r="J393" s="576">
        <v>73.92</v>
      </c>
      <c r="K393" s="576">
        <v>0</v>
      </c>
      <c r="L393" s="580">
        <v>0</v>
      </c>
      <c r="M393" s="576">
        <v>3495.36</v>
      </c>
      <c r="N393" s="575"/>
      <c r="O393" s="575"/>
      <c r="P393" s="575"/>
      <c r="Q393" s="575"/>
      <c r="R393" s="576">
        <v>3495.36</v>
      </c>
      <c r="S393" s="575"/>
      <c r="T393" s="576">
        <v>0</v>
      </c>
      <c r="U393" s="576">
        <v>0</v>
      </c>
      <c r="V393" s="576">
        <v>0</v>
      </c>
      <c r="W393" s="576">
        <v>0</v>
      </c>
      <c r="X393" s="575">
        <v>0</v>
      </c>
      <c r="Y393" s="576">
        <v>0</v>
      </c>
      <c r="Z393" s="576">
        <v>0</v>
      </c>
      <c r="AA393" s="576">
        <v>0</v>
      </c>
      <c r="AB393" s="580">
        <v>1</v>
      </c>
      <c r="AC393" s="575">
        <f t="shared" si="16"/>
        <v>0</v>
      </c>
      <c r="AD393" s="555">
        <f t="shared" si="17"/>
        <v>0</v>
      </c>
    </row>
    <row r="394" s="555" customFormat="1" ht="19" customHeight="1" spans="1:30">
      <c r="A394" s="574">
        <v>45300</v>
      </c>
      <c r="B394" s="575" t="s">
        <v>62</v>
      </c>
      <c r="C394" s="575" t="s">
        <v>56</v>
      </c>
      <c r="D394" s="576">
        <v>200</v>
      </c>
      <c r="E394" s="575" t="s">
        <v>39</v>
      </c>
      <c r="F394" s="576">
        <v>0</v>
      </c>
      <c r="G394" s="576">
        <v>4.51</v>
      </c>
      <c r="H394" s="576">
        <v>63.0072</v>
      </c>
      <c r="I394" s="576">
        <v>63.0072</v>
      </c>
      <c r="J394" s="576">
        <v>59.4</v>
      </c>
      <c r="K394" s="576">
        <v>0</v>
      </c>
      <c r="L394" s="580">
        <v>0</v>
      </c>
      <c r="M394" s="576">
        <v>2228.16</v>
      </c>
      <c r="N394" s="575"/>
      <c r="O394" s="575"/>
      <c r="P394" s="575"/>
      <c r="Q394" s="575"/>
      <c r="R394" s="576">
        <v>2228.16</v>
      </c>
      <c r="S394" s="575"/>
      <c r="T394" s="576">
        <v>0</v>
      </c>
      <c r="U394" s="576">
        <v>0</v>
      </c>
      <c r="V394" s="576">
        <v>0</v>
      </c>
      <c r="W394" s="576">
        <v>0</v>
      </c>
      <c r="X394" s="575">
        <v>0</v>
      </c>
      <c r="Y394" s="576">
        <v>0</v>
      </c>
      <c r="Z394" s="576">
        <v>0</v>
      </c>
      <c r="AA394" s="576">
        <v>0</v>
      </c>
      <c r="AB394" s="580">
        <v>1</v>
      </c>
      <c r="AC394" s="575">
        <f t="shared" si="16"/>
        <v>0</v>
      </c>
      <c r="AD394" s="555">
        <f t="shared" si="17"/>
        <v>0</v>
      </c>
    </row>
    <row r="395" s="555" customFormat="1" ht="19" customHeight="1" spans="1:30">
      <c r="A395" s="574">
        <v>45300</v>
      </c>
      <c r="B395" s="575" t="s">
        <v>76</v>
      </c>
      <c r="C395" s="575" t="s">
        <v>56</v>
      </c>
      <c r="D395" s="576">
        <v>100</v>
      </c>
      <c r="E395" s="575" t="s">
        <v>35</v>
      </c>
      <c r="F395" s="576">
        <v>0</v>
      </c>
      <c r="G395" s="576">
        <v>3.09</v>
      </c>
      <c r="H395" s="576">
        <v>15.2399</v>
      </c>
      <c r="I395" s="576">
        <v>15.2399</v>
      </c>
      <c r="J395" s="576">
        <v>13.926</v>
      </c>
      <c r="K395" s="576">
        <v>0</v>
      </c>
      <c r="L395" s="580">
        <v>0</v>
      </c>
      <c r="M395" s="576">
        <v>356.4726</v>
      </c>
      <c r="N395" s="575"/>
      <c r="O395" s="575"/>
      <c r="P395" s="575"/>
      <c r="Q395" s="575"/>
      <c r="R395" s="576">
        <v>356.4726</v>
      </c>
      <c r="S395" s="575"/>
      <c r="T395" s="576">
        <v>0</v>
      </c>
      <c r="U395" s="576">
        <v>0</v>
      </c>
      <c r="V395" s="576">
        <v>0</v>
      </c>
      <c r="W395" s="576">
        <v>0</v>
      </c>
      <c r="X395" s="575">
        <v>0</v>
      </c>
      <c r="Y395" s="576">
        <v>0</v>
      </c>
      <c r="Z395" s="576">
        <v>0</v>
      </c>
      <c r="AA395" s="576">
        <v>0</v>
      </c>
      <c r="AB395" s="580">
        <v>1</v>
      </c>
      <c r="AC395" s="575">
        <f t="shared" si="16"/>
        <v>0</v>
      </c>
      <c r="AD395" s="555">
        <f t="shared" si="17"/>
        <v>0</v>
      </c>
    </row>
    <row r="396" s="555" customFormat="1" ht="19" customHeight="1" spans="1:30">
      <c r="A396" s="574">
        <v>45300</v>
      </c>
      <c r="B396" s="575" t="s">
        <v>73</v>
      </c>
      <c r="C396" s="575" t="s">
        <v>56</v>
      </c>
      <c r="D396" s="576">
        <v>150</v>
      </c>
      <c r="E396" s="575" t="s">
        <v>35</v>
      </c>
      <c r="F396" s="576">
        <v>0</v>
      </c>
      <c r="G396" s="576">
        <v>14.13</v>
      </c>
      <c r="H396" s="576">
        <v>341.1687</v>
      </c>
      <c r="I396" s="576">
        <v>341.1687</v>
      </c>
      <c r="J396" s="576">
        <v>336.16</v>
      </c>
      <c r="K396" s="576">
        <v>0</v>
      </c>
      <c r="L396" s="580">
        <v>0</v>
      </c>
      <c r="M396" s="576">
        <v>2212.32</v>
      </c>
      <c r="N396" s="575"/>
      <c r="O396" s="575"/>
      <c r="P396" s="575"/>
      <c r="Q396" s="575"/>
      <c r="R396" s="576">
        <v>2212.32</v>
      </c>
      <c r="S396" s="575"/>
      <c r="T396" s="576">
        <v>0</v>
      </c>
      <c r="U396" s="576">
        <v>0</v>
      </c>
      <c r="V396" s="576">
        <v>0</v>
      </c>
      <c r="W396" s="576">
        <v>0</v>
      </c>
      <c r="X396" s="575">
        <v>0</v>
      </c>
      <c r="Y396" s="576">
        <v>0</v>
      </c>
      <c r="Z396" s="576">
        <v>0</v>
      </c>
      <c r="AA396" s="576">
        <v>0</v>
      </c>
      <c r="AB396" s="580">
        <v>1</v>
      </c>
      <c r="AC396" s="575">
        <f t="shared" si="16"/>
        <v>0</v>
      </c>
      <c r="AD396" s="555">
        <f t="shared" si="17"/>
        <v>0</v>
      </c>
    </row>
    <row r="397" s="555" customFormat="1" ht="19" customHeight="1" spans="1:30">
      <c r="A397" s="574">
        <v>45300</v>
      </c>
      <c r="B397" s="575" t="s">
        <v>59</v>
      </c>
      <c r="C397" s="575" t="s">
        <v>56</v>
      </c>
      <c r="D397" s="576">
        <v>100</v>
      </c>
      <c r="E397" s="575" t="s">
        <v>35</v>
      </c>
      <c r="F397" s="576">
        <v>0</v>
      </c>
      <c r="G397" s="576">
        <v>3.31</v>
      </c>
      <c r="H397" s="576">
        <v>16.6286</v>
      </c>
      <c r="I397" s="576">
        <v>16.2251</v>
      </c>
      <c r="J397" s="576">
        <v>15.708</v>
      </c>
      <c r="K397" s="576">
        <v>0</v>
      </c>
      <c r="L397" s="580">
        <v>0</v>
      </c>
      <c r="M397" s="576">
        <v>844.8</v>
      </c>
      <c r="N397" s="575"/>
      <c r="O397" s="575"/>
      <c r="P397" s="575"/>
      <c r="Q397" s="575"/>
      <c r="R397" s="576">
        <v>844.8</v>
      </c>
      <c r="S397" s="575"/>
      <c r="T397" s="576">
        <v>0</v>
      </c>
      <c r="U397" s="576">
        <v>0.4035</v>
      </c>
      <c r="V397" s="576">
        <v>0</v>
      </c>
      <c r="W397" s="576">
        <v>0</v>
      </c>
      <c r="X397" s="575">
        <v>0</v>
      </c>
      <c r="Y397" s="576">
        <v>0</v>
      </c>
      <c r="Z397" s="576">
        <v>0</v>
      </c>
      <c r="AA397" s="576">
        <v>0</v>
      </c>
      <c r="AB397" s="580">
        <v>1</v>
      </c>
      <c r="AC397" s="575">
        <f t="shared" si="16"/>
        <v>0.4035</v>
      </c>
      <c r="AD397" s="555">
        <f t="shared" si="17"/>
        <v>0</v>
      </c>
    </row>
    <row r="398" s="555" customFormat="1" ht="19" customHeight="1" spans="1:30">
      <c r="A398" s="574">
        <v>45300</v>
      </c>
      <c r="B398" s="575" t="s">
        <v>74</v>
      </c>
      <c r="C398" s="575" t="s">
        <v>56</v>
      </c>
      <c r="D398" s="576">
        <v>50</v>
      </c>
      <c r="E398" s="575" t="s">
        <v>35</v>
      </c>
      <c r="F398" s="576">
        <v>0</v>
      </c>
      <c r="G398" s="576">
        <v>3.85</v>
      </c>
      <c r="H398" s="576">
        <v>21.024</v>
      </c>
      <c r="I398" s="576">
        <v>8.4524</v>
      </c>
      <c r="J398" s="576">
        <v>7.9024</v>
      </c>
      <c r="K398" s="576">
        <v>11.5725</v>
      </c>
      <c r="L398" s="580">
        <v>0.5779</v>
      </c>
      <c r="M398" s="576">
        <v>34.8128</v>
      </c>
      <c r="N398" s="575"/>
      <c r="O398" s="575"/>
      <c r="P398" s="575"/>
      <c r="Q398" s="575"/>
      <c r="R398" s="576">
        <v>34.8128</v>
      </c>
      <c r="S398" s="575"/>
      <c r="T398" s="576">
        <v>0.9991</v>
      </c>
      <c r="U398" s="576">
        <v>0</v>
      </c>
      <c r="V398" s="576">
        <v>0</v>
      </c>
      <c r="W398" s="576">
        <v>0</v>
      </c>
      <c r="X398" s="575">
        <v>0</v>
      </c>
      <c r="Y398" s="576">
        <v>0</v>
      </c>
      <c r="Z398" s="576">
        <v>0</v>
      </c>
      <c r="AA398" s="576">
        <v>0</v>
      </c>
      <c r="AB398" s="580">
        <v>1</v>
      </c>
      <c r="AC398" s="575">
        <f t="shared" si="16"/>
        <v>0</v>
      </c>
      <c r="AD398" s="555">
        <f t="shared" si="17"/>
        <v>0.9991</v>
      </c>
    </row>
    <row r="399" s="555" customFormat="1" ht="19" customHeight="1" spans="1:30">
      <c r="A399" s="574">
        <v>45300</v>
      </c>
      <c r="B399" s="575" t="s">
        <v>75</v>
      </c>
      <c r="C399" s="575" t="s">
        <v>56</v>
      </c>
      <c r="D399" s="576">
        <v>200</v>
      </c>
      <c r="E399" s="575" t="s">
        <v>39</v>
      </c>
      <c r="F399" s="576">
        <v>0</v>
      </c>
      <c r="G399" s="576">
        <v>2.66</v>
      </c>
      <c r="H399" s="576">
        <v>10.653</v>
      </c>
      <c r="I399" s="576">
        <v>10.653</v>
      </c>
      <c r="J399" s="576">
        <v>9.24</v>
      </c>
      <c r="K399" s="576">
        <v>0</v>
      </c>
      <c r="L399" s="580">
        <v>0</v>
      </c>
      <c r="M399" s="576">
        <v>407.88</v>
      </c>
      <c r="N399" s="575"/>
      <c r="O399" s="575"/>
      <c r="P399" s="575"/>
      <c r="Q399" s="575"/>
      <c r="R399" s="576">
        <v>407.88</v>
      </c>
      <c r="S399" s="575"/>
      <c r="T399" s="576">
        <v>0</v>
      </c>
      <c r="U399" s="576">
        <v>0</v>
      </c>
      <c r="V399" s="576">
        <v>0</v>
      </c>
      <c r="W399" s="576">
        <v>0</v>
      </c>
      <c r="X399" s="575">
        <v>0</v>
      </c>
      <c r="Y399" s="576">
        <v>0</v>
      </c>
      <c r="Z399" s="576">
        <v>0</v>
      </c>
      <c r="AA399" s="576">
        <v>0</v>
      </c>
      <c r="AB399" s="580">
        <v>1</v>
      </c>
      <c r="AC399" s="575">
        <f t="shared" si="16"/>
        <v>0</v>
      </c>
      <c r="AD399" s="555">
        <f t="shared" si="17"/>
        <v>0</v>
      </c>
    </row>
    <row r="400" s="555" customFormat="1" ht="19" customHeight="1" spans="1:30">
      <c r="A400" s="574">
        <v>45300</v>
      </c>
      <c r="B400" s="575" t="s">
        <v>77</v>
      </c>
      <c r="C400" s="575" t="s">
        <v>78</v>
      </c>
      <c r="D400" s="576">
        <v>100</v>
      </c>
      <c r="E400" s="575" t="s">
        <v>79</v>
      </c>
      <c r="F400" s="576">
        <v>5.94</v>
      </c>
      <c r="G400" s="576">
        <v>0.9</v>
      </c>
      <c r="H400" s="576">
        <v>59.4444</v>
      </c>
      <c r="I400" s="576">
        <v>14.4387</v>
      </c>
      <c r="J400" s="576">
        <v>14.343</v>
      </c>
      <c r="K400" s="576">
        <v>0</v>
      </c>
      <c r="L400" s="580">
        <v>0</v>
      </c>
      <c r="M400" s="576">
        <v>92.085</v>
      </c>
      <c r="N400" s="575">
        <v>1007</v>
      </c>
      <c r="O400" s="575">
        <v>0.0914</v>
      </c>
      <c r="P400" s="575">
        <v>-0.199</v>
      </c>
      <c r="Q400" s="575">
        <v>19919</v>
      </c>
      <c r="R400" s="576">
        <v>92.085</v>
      </c>
      <c r="S400" s="575">
        <v>0.0046</v>
      </c>
      <c r="T400" s="576">
        <v>0</v>
      </c>
      <c r="U400" s="576">
        <v>0</v>
      </c>
      <c r="V400" s="576">
        <v>0</v>
      </c>
      <c r="W400" s="576">
        <v>0</v>
      </c>
      <c r="X400" s="575">
        <v>0</v>
      </c>
      <c r="Y400" s="576">
        <v>0</v>
      </c>
      <c r="Z400" s="576">
        <v>0</v>
      </c>
      <c r="AA400" s="576">
        <v>0</v>
      </c>
      <c r="AB400" s="580">
        <v>1</v>
      </c>
      <c r="AC400" s="575">
        <f t="shared" si="16"/>
        <v>0</v>
      </c>
      <c r="AD400" s="555">
        <f t="shared" si="17"/>
        <v>0</v>
      </c>
    </row>
    <row r="401" s="555" customFormat="1" ht="19" customHeight="1" spans="1:30">
      <c r="A401" s="574">
        <v>45300</v>
      </c>
      <c r="B401" s="575" t="s">
        <v>81</v>
      </c>
      <c r="C401" s="575" t="s">
        <v>82</v>
      </c>
      <c r="D401" s="576">
        <v>100</v>
      </c>
      <c r="E401" s="575" t="s">
        <v>83</v>
      </c>
      <c r="F401" s="576" t="s">
        <v>80</v>
      </c>
      <c r="G401" s="576">
        <v>3.63</v>
      </c>
      <c r="H401" s="576">
        <v>0</v>
      </c>
      <c r="I401" s="576">
        <v>0</v>
      </c>
      <c r="J401" s="576">
        <v>0</v>
      </c>
      <c r="K401" s="576">
        <v>0</v>
      </c>
      <c r="L401" s="580">
        <v>0</v>
      </c>
      <c r="M401" s="576">
        <v>7.7528</v>
      </c>
      <c r="N401" s="575">
        <v>127</v>
      </c>
      <c r="O401" s="575">
        <v>0.061</v>
      </c>
      <c r="P401" s="575">
        <v>-0.0333</v>
      </c>
      <c r="Q401" s="575">
        <v>13183</v>
      </c>
      <c r="R401" s="576">
        <v>7.7528</v>
      </c>
      <c r="S401" s="575">
        <v>0.0006</v>
      </c>
      <c r="T401" s="576">
        <v>0</v>
      </c>
      <c r="U401" s="576">
        <v>0</v>
      </c>
      <c r="V401" s="576">
        <v>0</v>
      </c>
      <c r="W401" s="576">
        <v>0</v>
      </c>
      <c r="X401" s="575">
        <v>0</v>
      </c>
      <c r="Y401" s="576">
        <v>0</v>
      </c>
      <c r="Z401" s="576">
        <v>0</v>
      </c>
      <c r="AA401" s="576">
        <v>1.27</v>
      </c>
      <c r="AB401" s="580">
        <v>1</v>
      </c>
      <c r="AC401" s="575">
        <f t="shared" si="16"/>
        <v>0</v>
      </c>
      <c r="AD401" s="555">
        <f t="shared" si="17"/>
        <v>0</v>
      </c>
    </row>
    <row r="402" s="555" customFormat="1" ht="19" customHeight="1" spans="1:30">
      <c r="A402" s="574">
        <v>45300</v>
      </c>
      <c r="B402" s="575" t="s">
        <v>84</v>
      </c>
      <c r="C402" s="575" t="s">
        <v>82</v>
      </c>
      <c r="D402" s="576">
        <v>33</v>
      </c>
      <c r="E402" s="575" t="s">
        <v>83</v>
      </c>
      <c r="F402" s="576" t="s">
        <v>80</v>
      </c>
      <c r="G402" s="576">
        <v>3.46</v>
      </c>
      <c r="H402" s="576">
        <v>6.4515</v>
      </c>
      <c r="I402" s="576">
        <v>6.2564</v>
      </c>
      <c r="J402" s="576">
        <v>5.874</v>
      </c>
      <c r="K402" s="576">
        <v>0</v>
      </c>
      <c r="L402" s="580">
        <v>0</v>
      </c>
      <c r="M402" s="576">
        <v>29.7963</v>
      </c>
      <c r="N402" s="575" t="s">
        <v>80</v>
      </c>
      <c r="O402" s="575" t="s">
        <v>80</v>
      </c>
      <c r="P402" s="575" t="s">
        <v>80</v>
      </c>
      <c r="Q402" s="575" t="s">
        <v>80</v>
      </c>
      <c r="R402" s="576">
        <v>29.7963</v>
      </c>
      <c r="S402" s="575" t="s">
        <v>80</v>
      </c>
      <c r="T402" s="576">
        <v>0</v>
      </c>
      <c r="U402" s="576">
        <v>0</v>
      </c>
      <c r="V402" s="576">
        <v>0</v>
      </c>
      <c r="W402" s="576">
        <v>0</v>
      </c>
      <c r="X402" s="575">
        <v>0</v>
      </c>
      <c r="Y402" s="576">
        <v>0</v>
      </c>
      <c r="Z402" s="576">
        <v>0</v>
      </c>
      <c r="AA402" s="576">
        <v>0</v>
      </c>
      <c r="AB402" s="580">
        <v>1</v>
      </c>
      <c r="AC402" s="575">
        <f t="shared" si="16"/>
        <v>0</v>
      </c>
      <c r="AD402" s="555">
        <f t="shared" si="17"/>
        <v>0</v>
      </c>
    </row>
    <row r="403" s="555" customFormat="1" ht="19" customHeight="1" spans="1:30">
      <c r="A403" s="574">
        <v>45300</v>
      </c>
      <c r="B403" s="575" t="s">
        <v>85</v>
      </c>
      <c r="C403" s="575" t="s">
        <v>86</v>
      </c>
      <c r="D403" s="576">
        <v>54</v>
      </c>
      <c r="E403" s="575" t="s">
        <v>108</v>
      </c>
      <c r="F403" s="576">
        <v>4.21</v>
      </c>
      <c r="G403" s="576">
        <v>2.6</v>
      </c>
      <c r="H403" s="576">
        <v>28.0612</v>
      </c>
      <c r="I403" s="576">
        <v>27.9216</v>
      </c>
      <c r="J403" s="576">
        <v>26.4</v>
      </c>
      <c r="K403" s="576">
        <v>0</v>
      </c>
      <c r="L403" s="580">
        <v>0</v>
      </c>
      <c r="M403" s="576">
        <v>190.08</v>
      </c>
      <c r="N403" s="575">
        <v>174</v>
      </c>
      <c r="O403" s="575">
        <v>1.0925</v>
      </c>
      <c r="P403" s="575" t="s">
        <v>104</v>
      </c>
      <c r="Q403" s="575">
        <v>5420</v>
      </c>
      <c r="R403" s="576">
        <v>190.08</v>
      </c>
      <c r="S403" s="575">
        <v>0.0351</v>
      </c>
      <c r="T403" s="576">
        <v>0</v>
      </c>
      <c r="U403" s="576">
        <v>0</v>
      </c>
      <c r="V403" s="576">
        <v>0</v>
      </c>
      <c r="W403" s="576">
        <v>0</v>
      </c>
      <c r="X403" s="575">
        <v>0</v>
      </c>
      <c r="Y403" s="576">
        <v>0</v>
      </c>
      <c r="Z403" s="576">
        <v>0</v>
      </c>
      <c r="AA403" s="576">
        <v>0</v>
      </c>
      <c r="AB403" s="580">
        <v>1</v>
      </c>
      <c r="AC403" s="575">
        <f t="shared" si="16"/>
        <v>0</v>
      </c>
      <c r="AD403" s="555">
        <f t="shared" si="17"/>
        <v>0</v>
      </c>
    </row>
    <row r="404" s="555" customFormat="1" ht="19" customHeight="1" spans="1:30">
      <c r="A404" s="574">
        <v>45300</v>
      </c>
      <c r="B404" s="575" t="s">
        <v>87</v>
      </c>
      <c r="C404" s="575" t="s">
        <v>78</v>
      </c>
      <c r="D404" s="576">
        <v>100</v>
      </c>
      <c r="E404" s="575" t="s">
        <v>103</v>
      </c>
      <c r="F404" s="576">
        <v>4.56</v>
      </c>
      <c r="G404" s="576">
        <v>2.05</v>
      </c>
      <c r="H404" s="576">
        <v>0</v>
      </c>
      <c r="I404" s="576">
        <v>5.48</v>
      </c>
      <c r="J404" s="576">
        <v>5.236</v>
      </c>
      <c r="K404" s="576">
        <v>0</v>
      </c>
      <c r="L404" s="580">
        <v>0</v>
      </c>
      <c r="M404" s="576">
        <v>42.0805</v>
      </c>
      <c r="N404" s="575">
        <v>21</v>
      </c>
      <c r="O404" s="575">
        <v>2.0038</v>
      </c>
      <c r="P404" s="575">
        <v>1.7135</v>
      </c>
      <c r="Q404" s="575">
        <v>6350</v>
      </c>
      <c r="R404" s="576">
        <v>42.0805</v>
      </c>
      <c r="S404" s="575">
        <v>0.0066</v>
      </c>
      <c r="T404" s="576">
        <v>0</v>
      </c>
      <c r="U404" s="576">
        <v>0</v>
      </c>
      <c r="V404" s="576">
        <v>0</v>
      </c>
      <c r="W404" s="576">
        <v>0</v>
      </c>
      <c r="X404" s="575">
        <v>0</v>
      </c>
      <c r="Y404" s="576">
        <v>0</v>
      </c>
      <c r="Z404" s="576">
        <v>0</v>
      </c>
      <c r="AA404" s="576">
        <v>0</v>
      </c>
      <c r="AB404" s="580">
        <v>1</v>
      </c>
      <c r="AC404" s="575">
        <f t="shared" si="16"/>
        <v>0</v>
      </c>
      <c r="AD404" s="555">
        <f t="shared" si="17"/>
        <v>0</v>
      </c>
    </row>
    <row r="405" s="555" customFormat="1" ht="19" customHeight="1" spans="1:30">
      <c r="A405" s="574">
        <v>45300</v>
      </c>
      <c r="B405" s="575" t="s">
        <v>88</v>
      </c>
      <c r="C405" s="575" t="s">
        <v>86</v>
      </c>
      <c r="D405" s="576">
        <v>50</v>
      </c>
      <c r="E405" s="575" t="s">
        <v>100</v>
      </c>
      <c r="F405" s="576">
        <v>5.68</v>
      </c>
      <c r="G405" s="576">
        <v>1.34</v>
      </c>
      <c r="H405" s="576">
        <v>21.3569</v>
      </c>
      <c r="I405" s="576">
        <v>16.8788</v>
      </c>
      <c r="J405" s="576">
        <v>16.8569</v>
      </c>
      <c r="K405" s="576">
        <v>2.81</v>
      </c>
      <c r="L405" s="580">
        <v>0.1316</v>
      </c>
      <c r="M405" s="576">
        <v>144.7557</v>
      </c>
      <c r="N405" s="575">
        <v>653</v>
      </c>
      <c r="O405" s="575">
        <v>0.2217</v>
      </c>
      <c r="P405" s="575"/>
      <c r="Q405" s="575">
        <v>6458</v>
      </c>
      <c r="R405" s="576">
        <v>144.7557</v>
      </c>
      <c r="S405" s="575">
        <v>0.0224</v>
      </c>
      <c r="T405" s="576">
        <v>0</v>
      </c>
      <c r="U405" s="576">
        <v>0</v>
      </c>
      <c r="V405" s="576">
        <v>0</v>
      </c>
      <c r="W405" s="576">
        <v>0</v>
      </c>
      <c r="X405" s="575">
        <v>0</v>
      </c>
      <c r="Y405" s="576">
        <v>0</v>
      </c>
      <c r="Z405" s="576">
        <v>0</v>
      </c>
      <c r="AA405" s="576">
        <v>0</v>
      </c>
      <c r="AB405" s="580">
        <v>1</v>
      </c>
      <c r="AC405" s="575">
        <f t="shared" si="16"/>
        <v>0</v>
      </c>
      <c r="AD405" s="555">
        <f t="shared" si="17"/>
        <v>0</v>
      </c>
    </row>
    <row r="406" s="555" customFormat="1" ht="34" customHeight="1" spans="1:29">
      <c r="A406" s="570" t="s">
        <v>110</v>
      </c>
      <c r="B406" s="571"/>
      <c r="C406" s="571"/>
      <c r="D406" s="571"/>
      <c r="E406" s="571"/>
      <c r="F406" s="571"/>
      <c r="G406" s="571"/>
      <c r="H406" s="571"/>
      <c r="I406" s="571"/>
      <c r="J406" s="571"/>
      <c r="K406" s="571"/>
      <c r="L406" s="571"/>
      <c r="M406" s="571"/>
      <c r="N406" s="571"/>
      <c r="O406" s="571"/>
      <c r="P406" s="571"/>
      <c r="Q406" s="571"/>
      <c r="R406" s="571"/>
      <c r="S406" s="571"/>
      <c r="T406" s="571"/>
      <c r="U406" s="571"/>
      <c r="V406" s="571"/>
      <c r="W406" s="571"/>
      <c r="X406" s="571"/>
      <c r="Y406" s="571"/>
      <c r="Z406" s="571"/>
      <c r="AA406" s="571"/>
      <c r="AB406" s="571"/>
      <c r="AC406" s="571"/>
    </row>
    <row r="407" s="555" customFormat="1" ht="19" customHeight="1" spans="1:30">
      <c r="A407" s="572" t="s">
        <v>1</v>
      </c>
      <c r="B407" s="573" t="s">
        <v>2</v>
      </c>
      <c r="C407" s="573" t="s">
        <v>3</v>
      </c>
      <c r="D407" s="573" t="s">
        <v>4</v>
      </c>
      <c r="E407" s="573" t="s">
        <v>5</v>
      </c>
      <c r="F407" s="573" t="s">
        <v>6</v>
      </c>
      <c r="G407" s="573" t="s">
        <v>7</v>
      </c>
      <c r="H407" s="573" t="s">
        <v>8</v>
      </c>
      <c r="I407" s="573" t="s">
        <v>9</v>
      </c>
      <c r="J407" s="573" t="s">
        <v>10</v>
      </c>
      <c r="K407" s="573" t="s">
        <v>11</v>
      </c>
      <c r="L407" s="573" t="s">
        <v>12</v>
      </c>
      <c r="M407" s="573" t="s">
        <v>13</v>
      </c>
      <c r="N407" s="573" t="s">
        <v>14</v>
      </c>
      <c r="O407" s="573" t="s">
        <v>15</v>
      </c>
      <c r="P407" s="573" t="s">
        <v>16</v>
      </c>
      <c r="Q407" s="573" t="s">
        <v>17</v>
      </c>
      <c r="R407" s="573" t="s">
        <v>18</v>
      </c>
      <c r="S407" s="573" t="s">
        <v>19</v>
      </c>
      <c r="T407" s="573" t="s">
        <v>20</v>
      </c>
      <c r="U407" s="573" t="s">
        <v>21</v>
      </c>
      <c r="V407" s="573" t="s">
        <v>22</v>
      </c>
      <c r="W407" s="573" t="s">
        <v>23</v>
      </c>
      <c r="X407" s="573" t="s">
        <v>24</v>
      </c>
      <c r="Y407" s="573" t="s">
        <v>25</v>
      </c>
      <c r="Z407" s="573" t="s">
        <v>26</v>
      </c>
      <c r="AA407" s="573" t="s">
        <v>27</v>
      </c>
      <c r="AB407" s="573" t="s">
        <v>28</v>
      </c>
      <c r="AC407" s="583" t="s">
        <v>29</v>
      </c>
      <c r="AD407" s="583" t="s">
        <v>30</v>
      </c>
    </row>
    <row r="408" s="555" customFormat="1" ht="19" customHeight="1" spans="1:30">
      <c r="A408" s="574">
        <v>45301</v>
      </c>
      <c r="B408" s="575" t="s">
        <v>34</v>
      </c>
      <c r="C408" s="575" t="s">
        <v>32</v>
      </c>
      <c r="D408" s="576">
        <v>10</v>
      </c>
      <c r="E408" s="575" t="s">
        <v>35</v>
      </c>
      <c r="F408" s="576">
        <v>4.85</v>
      </c>
      <c r="G408" s="576">
        <v>0.44</v>
      </c>
      <c r="H408" s="576">
        <v>4.9662</v>
      </c>
      <c r="I408" s="576">
        <v>4.734</v>
      </c>
      <c r="J408" s="576">
        <v>4.62</v>
      </c>
      <c r="K408" s="576">
        <v>0.2322</v>
      </c>
      <c r="L408" s="580">
        <v>0.0468</v>
      </c>
      <c r="M408" s="576">
        <v>38.94</v>
      </c>
      <c r="N408" s="575"/>
      <c r="O408" s="575"/>
      <c r="P408" s="575"/>
      <c r="Q408" s="575"/>
      <c r="R408" s="576">
        <v>38.94</v>
      </c>
      <c r="S408" s="575"/>
      <c r="T408" s="576">
        <v>0</v>
      </c>
      <c r="U408" s="576">
        <v>0</v>
      </c>
      <c r="V408" s="576">
        <v>0</v>
      </c>
      <c r="W408" s="576">
        <v>0</v>
      </c>
      <c r="X408" s="575">
        <v>0</v>
      </c>
      <c r="Y408" s="576">
        <v>0</v>
      </c>
      <c r="Z408" s="576">
        <v>0</v>
      </c>
      <c r="AA408" s="576">
        <v>0</v>
      </c>
      <c r="AB408" s="580">
        <v>1</v>
      </c>
      <c r="AC408" s="575">
        <f t="shared" ref="AC408:AC450" si="18">U408+W408</f>
        <v>0</v>
      </c>
      <c r="AD408" s="555">
        <f t="shared" ref="AD408:AD450" si="19">T408+V408</f>
        <v>0</v>
      </c>
    </row>
    <row r="409" s="555" customFormat="1" ht="19" customHeight="1" spans="1:30">
      <c r="A409" s="574">
        <v>45301</v>
      </c>
      <c r="B409" s="575" t="s">
        <v>41</v>
      </c>
      <c r="C409" s="575" t="s">
        <v>32</v>
      </c>
      <c r="D409" s="576">
        <v>20</v>
      </c>
      <c r="E409" s="575" t="s">
        <v>35</v>
      </c>
      <c r="F409" s="576">
        <v>5.59</v>
      </c>
      <c r="G409" s="576">
        <v>1.6</v>
      </c>
      <c r="H409" s="576">
        <v>11.937</v>
      </c>
      <c r="I409" s="576">
        <v>11.1564</v>
      </c>
      <c r="J409" s="576">
        <v>11.1446</v>
      </c>
      <c r="K409" s="576">
        <v>0</v>
      </c>
      <c r="L409" s="580">
        <v>0</v>
      </c>
      <c r="M409" s="576">
        <v>108.6548</v>
      </c>
      <c r="N409" s="575"/>
      <c r="O409" s="575"/>
      <c r="P409" s="575"/>
      <c r="Q409" s="575"/>
      <c r="R409" s="576">
        <v>108.6548</v>
      </c>
      <c r="S409" s="575"/>
      <c r="T409" s="576">
        <v>0</v>
      </c>
      <c r="U409" s="576">
        <v>0</v>
      </c>
      <c r="V409" s="576">
        <v>0</v>
      </c>
      <c r="W409" s="576">
        <v>0</v>
      </c>
      <c r="X409" s="575">
        <v>0</v>
      </c>
      <c r="Y409" s="576">
        <v>0</v>
      </c>
      <c r="Z409" s="576">
        <v>0</v>
      </c>
      <c r="AA409" s="576">
        <v>0</v>
      </c>
      <c r="AB409" s="580">
        <v>1</v>
      </c>
      <c r="AC409" s="575">
        <f t="shared" si="18"/>
        <v>0</v>
      </c>
      <c r="AD409" s="555">
        <f t="shared" si="19"/>
        <v>0</v>
      </c>
    </row>
    <row r="410" s="555" customFormat="1" ht="19" customHeight="1" spans="1:30">
      <c r="A410" s="574">
        <v>45301</v>
      </c>
      <c r="B410" s="575" t="s">
        <v>38</v>
      </c>
      <c r="C410" s="575" t="s">
        <v>32</v>
      </c>
      <c r="D410" s="576">
        <v>5.48</v>
      </c>
      <c r="E410" s="575" t="s">
        <v>39</v>
      </c>
      <c r="F410" s="576">
        <v>4.15</v>
      </c>
      <c r="G410" s="576">
        <v>0</v>
      </c>
      <c r="H410" s="576">
        <v>1.779</v>
      </c>
      <c r="I410" s="576">
        <v>1.779</v>
      </c>
      <c r="J410" s="576">
        <v>1.596</v>
      </c>
      <c r="K410" s="576">
        <v>0</v>
      </c>
      <c r="L410" s="580">
        <v>0</v>
      </c>
      <c r="M410" s="576">
        <v>13.3</v>
      </c>
      <c r="N410" s="575"/>
      <c r="O410" s="575"/>
      <c r="P410" s="575"/>
      <c r="Q410" s="575"/>
      <c r="R410" s="576">
        <v>13.3</v>
      </c>
      <c r="S410" s="575"/>
      <c r="T410" s="576">
        <v>0</v>
      </c>
      <c r="U410" s="576">
        <v>0</v>
      </c>
      <c r="V410" s="576">
        <v>0</v>
      </c>
      <c r="W410" s="576">
        <v>0</v>
      </c>
      <c r="X410" s="575">
        <v>0</v>
      </c>
      <c r="Y410" s="576">
        <v>0</v>
      </c>
      <c r="Z410" s="576">
        <v>0</v>
      </c>
      <c r="AA410" s="576">
        <v>0</v>
      </c>
      <c r="AB410" s="580">
        <v>1</v>
      </c>
      <c r="AC410" s="575">
        <f t="shared" si="18"/>
        <v>0</v>
      </c>
      <c r="AD410" s="555">
        <f t="shared" si="19"/>
        <v>0</v>
      </c>
    </row>
    <row r="411" s="555" customFormat="1" ht="19" customHeight="1" spans="1:30">
      <c r="A411" s="574">
        <v>45301</v>
      </c>
      <c r="B411" s="575" t="s">
        <v>36</v>
      </c>
      <c r="C411" s="575" t="s">
        <v>32</v>
      </c>
      <c r="D411" s="576">
        <v>80</v>
      </c>
      <c r="E411" s="575" t="s">
        <v>35</v>
      </c>
      <c r="F411" s="576">
        <v>5.42</v>
      </c>
      <c r="G411" s="576">
        <v>1.04</v>
      </c>
      <c r="H411" s="576">
        <v>38.01</v>
      </c>
      <c r="I411" s="576">
        <v>37.1</v>
      </c>
      <c r="J411" s="576">
        <v>36.3</v>
      </c>
      <c r="K411" s="576">
        <v>0</v>
      </c>
      <c r="L411" s="580">
        <v>0</v>
      </c>
      <c r="M411" s="576">
        <v>348.7</v>
      </c>
      <c r="N411" s="575"/>
      <c r="O411" s="575"/>
      <c r="P411" s="575"/>
      <c r="Q411" s="575"/>
      <c r="R411" s="576">
        <v>348.7</v>
      </c>
      <c r="S411" s="575"/>
      <c r="T411" s="576">
        <v>0</v>
      </c>
      <c r="U411" s="576">
        <v>0</v>
      </c>
      <c r="V411" s="576">
        <v>0</v>
      </c>
      <c r="W411" s="576">
        <v>0</v>
      </c>
      <c r="X411" s="575">
        <v>0</v>
      </c>
      <c r="Y411" s="576">
        <v>0</v>
      </c>
      <c r="Z411" s="576">
        <v>0</v>
      </c>
      <c r="AA411" s="576">
        <v>0</v>
      </c>
      <c r="AB411" s="580">
        <v>1</v>
      </c>
      <c r="AC411" s="575">
        <f t="shared" si="18"/>
        <v>0</v>
      </c>
      <c r="AD411" s="555">
        <f t="shared" si="19"/>
        <v>0</v>
      </c>
    </row>
    <row r="412" s="555" customFormat="1" ht="19" customHeight="1" spans="1:30">
      <c r="A412" s="574">
        <v>45301</v>
      </c>
      <c r="B412" s="575" t="s">
        <v>45</v>
      </c>
      <c r="C412" s="575" t="s">
        <v>32</v>
      </c>
      <c r="D412" s="576">
        <v>50</v>
      </c>
      <c r="E412" s="575" t="s">
        <v>33</v>
      </c>
      <c r="F412" s="576">
        <v>5.11</v>
      </c>
      <c r="G412" s="576">
        <v>0.78</v>
      </c>
      <c r="H412" s="576">
        <v>21.7644</v>
      </c>
      <c r="I412" s="576">
        <v>21.6468</v>
      </c>
      <c r="J412" s="576">
        <v>21.56</v>
      </c>
      <c r="K412" s="576">
        <v>0</v>
      </c>
      <c r="L412" s="580">
        <v>0</v>
      </c>
      <c r="M412" s="576">
        <v>202.84</v>
      </c>
      <c r="N412" s="575"/>
      <c r="O412" s="575"/>
      <c r="P412" s="575"/>
      <c r="Q412" s="575"/>
      <c r="R412" s="576">
        <v>202.84</v>
      </c>
      <c r="S412" s="575"/>
      <c r="T412" s="576">
        <v>0.038</v>
      </c>
      <c r="U412" s="576">
        <v>0</v>
      </c>
      <c r="V412" s="576">
        <v>0</v>
      </c>
      <c r="W412" s="576">
        <v>0</v>
      </c>
      <c r="X412" s="575">
        <v>0</v>
      </c>
      <c r="Y412" s="576">
        <v>0</v>
      </c>
      <c r="Z412" s="576">
        <v>0</v>
      </c>
      <c r="AA412" s="576">
        <v>0</v>
      </c>
      <c r="AB412" s="580">
        <v>0.9977</v>
      </c>
      <c r="AC412" s="575">
        <f t="shared" si="18"/>
        <v>0</v>
      </c>
      <c r="AD412" s="555">
        <f t="shared" si="19"/>
        <v>0.038</v>
      </c>
    </row>
    <row r="413" s="555" customFormat="1" ht="19" customHeight="1" spans="1:30">
      <c r="A413" s="574">
        <v>45301</v>
      </c>
      <c r="B413" s="575" t="s">
        <v>31</v>
      </c>
      <c r="C413" s="575" t="s">
        <v>32</v>
      </c>
      <c r="D413" s="576">
        <v>100</v>
      </c>
      <c r="E413" s="575" t="s">
        <v>35</v>
      </c>
      <c r="F413" s="576">
        <v>5.86</v>
      </c>
      <c r="G413" s="576">
        <v>1.75</v>
      </c>
      <c r="H413" s="576">
        <v>51.9645</v>
      </c>
      <c r="I413" s="576">
        <v>51.45</v>
      </c>
      <c r="J413" s="576">
        <v>51.275</v>
      </c>
      <c r="K413" s="576">
        <v>0</v>
      </c>
      <c r="L413" s="580">
        <v>0</v>
      </c>
      <c r="M413" s="576">
        <v>429.0125</v>
      </c>
      <c r="N413" s="575"/>
      <c r="O413" s="575"/>
      <c r="P413" s="575"/>
      <c r="Q413" s="575"/>
      <c r="R413" s="576">
        <v>429.0125</v>
      </c>
      <c r="S413" s="575"/>
      <c r="T413" s="576">
        <v>0</v>
      </c>
      <c r="U413" s="576">
        <v>0</v>
      </c>
      <c r="V413" s="576">
        <v>0</v>
      </c>
      <c r="W413" s="576">
        <v>0</v>
      </c>
      <c r="X413" s="575">
        <v>0</v>
      </c>
      <c r="Y413" s="576">
        <v>0</v>
      </c>
      <c r="Z413" s="576">
        <v>0</v>
      </c>
      <c r="AA413" s="576">
        <v>0</v>
      </c>
      <c r="AB413" s="580">
        <v>1</v>
      </c>
      <c r="AC413" s="575">
        <f t="shared" si="18"/>
        <v>0</v>
      </c>
      <c r="AD413" s="555">
        <f t="shared" si="19"/>
        <v>0</v>
      </c>
    </row>
    <row r="414" s="555" customFormat="1" ht="19" customHeight="1" spans="1:30">
      <c r="A414" s="574">
        <v>45301</v>
      </c>
      <c r="B414" s="575" t="s">
        <v>40</v>
      </c>
      <c r="C414" s="575" t="s">
        <v>32</v>
      </c>
      <c r="D414" s="576">
        <v>30</v>
      </c>
      <c r="E414" s="575" t="s">
        <v>33</v>
      </c>
      <c r="F414" s="576">
        <v>4.93</v>
      </c>
      <c r="G414" s="576">
        <v>0</v>
      </c>
      <c r="H414" s="576">
        <v>13.6268</v>
      </c>
      <c r="I414" s="576">
        <v>8.0274</v>
      </c>
      <c r="J414" s="576">
        <v>7.9728</v>
      </c>
      <c r="K414" s="576">
        <v>5.5994</v>
      </c>
      <c r="L414" s="580">
        <v>0.4109</v>
      </c>
      <c r="M414" s="576">
        <v>102.4848</v>
      </c>
      <c r="N414" s="575"/>
      <c r="O414" s="575"/>
      <c r="P414" s="575"/>
      <c r="Q414" s="575"/>
      <c r="R414" s="576">
        <v>102.4848</v>
      </c>
      <c r="S414" s="575"/>
      <c r="T414" s="576">
        <v>0</v>
      </c>
      <c r="U414" s="576">
        <v>0</v>
      </c>
      <c r="V414" s="576">
        <v>0</v>
      </c>
      <c r="W414" s="576">
        <v>0</v>
      </c>
      <c r="X414" s="575">
        <v>0</v>
      </c>
      <c r="Y414" s="576">
        <v>0</v>
      </c>
      <c r="Z414" s="576">
        <v>0</v>
      </c>
      <c r="AA414" s="576">
        <v>0</v>
      </c>
      <c r="AB414" s="580">
        <v>1</v>
      </c>
      <c r="AC414" s="575">
        <f t="shared" si="18"/>
        <v>0</v>
      </c>
      <c r="AD414" s="555">
        <f t="shared" si="19"/>
        <v>0</v>
      </c>
    </row>
    <row r="415" s="555" customFormat="1" ht="19" customHeight="1" spans="1:30">
      <c r="A415" s="574">
        <v>45301</v>
      </c>
      <c r="B415" s="575" t="s">
        <v>43</v>
      </c>
      <c r="C415" s="575" t="s">
        <v>32</v>
      </c>
      <c r="D415" s="576">
        <v>300</v>
      </c>
      <c r="E415" s="575" t="s">
        <v>33</v>
      </c>
      <c r="F415" s="576">
        <v>4.52</v>
      </c>
      <c r="G415" s="576">
        <v>0</v>
      </c>
      <c r="H415" s="576">
        <v>161.2824</v>
      </c>
      <c r="I415" s="576">
        <v>119.3208</v>
      </c>
      <c r="J415" s="576">
        <v>110.253</v>
      </c>
      <c r="K415" s="576">
        <v>41.9616</v>
      </c>
      <c r="L415" s="580">
        <v>0.2602</v>
      </c>
      <c r="M415" s="576">
        <v>1260.304</v>
      </c>
      <c r="N415" s="575"/>
      <c r="O415" s="575"/>
      <c r="P415" s="575"/>
      <c r="Q415" s="575"/>
      <c r="R415" s="576">
        <v>1260.304</v>
      </c>
      <c r="S415" s="575"/>
      <c r="T415" s="576">
        <v>0</v>
      </c>
      <c r="U415" s="576">
        <v>0</v>
      </c>
      <c r="V415" s="576">
        <v>0</v>
      </c>
      <c r="W415" s="576">
        <v>0</v>
      </c>
      <c r="X415" s="575">
        <v>0</v>
      </c>
      <c r="Y415" s="576">
        <v>0</v>
      </c>
      <c r="Z415" s="576">
        <v>0</v>
      </c>
      <c r="AA415" s="576">
        <v>0</v>
      </c>
      <c r="AB415" s="580">
        <v>1</v>
      </c>
      <c r="AC415" s="575">
        <f t="shared" si="18"/>
        <v>0</v>
      </c>
      <c r="AD415" s="555">
        <f t="shared" si="19"/>
        <v>0</v>
      </c>
    </row>
    <row r="416" s="555" customFormat="1" ht="19" customHeight="1" spans="1:30">
      <c r="A416" s="574">
        <v>45301</v>
      </c>
      <c r="B416" s="575" t="s">
        <v>37</v>
      </c>
      <c r="C416" s="575" t="s">
        <v>32</v>
      </c>
      <c r="D416" s="576">
        <v>100</v>
      </c>
      <c r="E416" s="575" t="s">
        <v>35</v>
      </c>
      <c r="F416" s="576">
        <v>5.26</v>
      </c>
      <c r="G416" s="576">
        <v>0</v>
      </c>
      <c r="H416" s="576">
        <v>42.952</v>
      </c>
      <c r="I416" s="576">
        <v>37.0748</v>
      </c>
      <c r="J416" s="576">
        <v>35.772</v>
      </c>
      <c r="K416" s="576">
        <v>5.7617</v>
      </c>
      <c r="L416" s="580">
        <v>0.1345</v>
      </c>
      <c r="M416" s="576">
        <v>347.473</v>
      </c>
      <c r="N416" s="575"/>
      <c r="O416" s="575"/>
      <c r="P416" s="575"/>
      <c r="Q416" s="575"/>
      <c r="R416" s="576">
        <v>347.473</v>
      </c>
      <c r="S416" s="575"/>
      <c r="T416" s="576">
        <v>0.079</v>
      </c>
      <c r="U416" s="576">
        <v>0</v>
      </c>
      <c r="V416" s="576">
        <v>0</v>
      </c>
      <c r="W416" s="576">
        <v>0</v>
      </c>
      <c r="X416" s="575">
        <v>0</v>
      </c>
      <c r="Y416" s="576">
        <v>0.0365</v>
      </c>
      <c r="Z416" s="576">
        <v>0</v>
      </c>
      <c r="AA416" s="576">
        <v>0</v>
      </c>
      <c r="AB416" s="580">
        <v>0.9982</v>
      </c>
      <c r="AC416" s="575">
        <f t="shared" si="18"/>
        <v>0</v>
      </c>
      <c r="AD416" s="555">
        <f t="shared" si="19"/>
        <v>0.079</v>
      </c>
    </row>
    <row r="417" s="555" customFormat="1" ht="19" customHeight="1" spans="1:30">
      <c r="A417" s="574">
        <v>45301</v>
      </c>
      <c r="B417" s="575" t="s">
        <v>47</v>
      </c>
      <c r="C417" s="575" t="s">
        <v>32</v>
      </c>
      <c r="D417" s="576">
        <v>130</v>
      </c>
      <c r="E417" s="575" t="s">
        <v>35</v>
      </c>
      <c r="F417" s="576">
        <v>5.41</v>
      </c>
      <c r="G417" s="576">
        <v>0.34</v>
      </c>
      <c r="H417" s="576">
        <v>73.0537</v>
      </c>
      <c r="I417" s="576">
        <v>54.9784</v>
      </c>
      <c r="J417" s="576">
        <v>54.2885</v>
      </c>
      <c r="K417" s="576">
        <v>18.08</v>
      </c>
      <c r="L417" s="580">
        <v>0.2475</v>
      </c>
      <c r="M417" s="576">
        <v>523.6357</v>
      </c>
      <c r="N417" s="575"/>
      <c r="O417" s="575"/>
      <c r="P417" s="575"/>
      <c r="Q417" s="575"/>
      <c r="R417" s="576">
        <v>523.6357</v>
      </c>
      <c r="S417" s="575"/>
      <c r="T417" s="576">
        <v>0</v>
      </c>
      <c r="U417" s="576">
        <v>0</v>
      </c>
      <c r="V417" s="576">
        <v>0</v>
      </c>
      <c r="W417" s="576">
        <v>0</v>
      </c>
      <c r="X417" s="575">
        <v>0</v>
      </c>
      <c r="Y417" s="576">
        <v>0</v>
      </c>
      <c r="Z417" s="576">
        <v>0</v>
      </c>
      <c r="AA417" s="576">
        <v>0</v>
      </c>
      <c r="AB417" s="580">
        <v>1</v>
      </c>
      <c r="AC417" s="575">
        <f t="shared" si="18"/>
        <v>0</v>
      </c>
      <c r="AD417" s="555">
        <f t="shared" si="19"/>
        <v>0</v>
      </c>
    </row>
    <row r="418" s="555" customFormat="1" ht="19" customHeight="1" spans="1:30">
      <c r="A418" s="574">
        <v>45301</v>
      </c>
      <c r="B418" s="575" t="s">
        <v>50</v>
      </c>
      <c r="C418" s="575" t="s">
        <v>32</v>
      </c>
      <c r="D418" s="576">
        <v>50</v>
      </c>
      <c r="E418" s="575" t="s">
        <v>35</v>
      </c>
      <c r="F418" s="576">
        <v>6.03</v>
      </c>
      <c r="G418" s="576">
        <v>0</v>
      </c>
      <c r="H418" s="576">
        <v>25.4101</v>
      </c>
      <c r="I418" s="576">
        <v>13.545</v>
      </c>
      <c r="J418" s="576">
        <v>13.51</v>
      </c>
      <c r="K418" s="575">
        <v>11.8651</v>
      </c>
      <c r="L418" s="580">
        <f>K418/H418</f>
        <v>0.466944246579116</v>
      </c>
      <c r="M418" s="576">
        <v>105.07</v>
      </c>
      <c r="N418" s="575"/>
      <c r="O418" s="575"/>
      <c r="P418" s="575"/>
      <c r="Q418" s="575"/>
      <c r="R418" s="576">
        <v>105.07</v>
      </c>
      <c r="S418" s="575"/>
      <c r="T418" s="576">
        <v>0</v>
      </c>
      <c r="U418" s="576">
        <v>0</v>
      </c>
      <c r="V418" s="576">
        <v>0</v>
      </c>
      <c r="W418" s="576">
        <v>0</v>
      </c>
      <c r="X418" s="555">
        <v>0</v>
      </c>
      <c r="Y418" s="576">
        <v>0</v>
      </c>
      <c r="Z418" s="576">
        <v>0</v>
      </c>
      <c r="AA418" s="576">
        <v>0</v>
      </c>
      <c r="AB418" s="580">
        <v>1</v>
      </c>
      <c r="AC418" s="575">
        <f t="shared" si="18"/>
        <v>0</v>
      </c>
      <c r="AD418" s="555">
        <f t="shared" si="19"/>
        <v>0</v>
      </c>
    </row>
    <row r="419" s="555" customFormat="1" ht="19" customHeight="1" spans="1:30">
      <c r="A419" s="574">
        <v>45301</v>
      </c>
      <c r="B419" s="575" t="s">
        <v>46</v>
      </c>
      <c r="C419" s="575" t="s">
        <v>32</v>
      </c>
      <c r="D419" s="576">
        <v>30</v>
      </c>
      <c r="E419" s="575" t="s">
        <v>35</v>
      </c>
      <c r="F419" s="576">
        <v>5.74</v>
      </c>
      <c r="G419" s="576">
        <v>0.79</v>
      </c>
      <c r="H419" s="576">
        <v>14.4799</v>
      </c>
      <c r="I419" s="576">
        <v>14.196</v>
      </c>
      <c r="J419" s="576">
        <v>14.168</v>
      </c>
      <c r="K419" s="576">
        <v>0</v>
      </c>
      <c r="L419" s="580">
        <v>0</v>
      </c>
      <c r="M419" s="576">
        <v>140.616</v>
      </c>
      <c r="N419" s="575"/>
      <c r="O419" s="575"/>
      <c r="P419" s="575"/>
      <c r="Q419" s="575"/>
      <c r="R419" s="576">
        <v>140.616</v>
      </c>
      <c r="S419" s="575"/>
      <c r="T419" s="576">
        <v>0</v>
      </c>
      <c r="U419" s="576">
        <v>0</v>
      </c>
      <c r="V419" s="576">
        <v>0</v>
      </c>
      <c r="W419" s="576">
        <v>0</v>
      </c>
      <c r="X419" s="575">
        <v>0</v>
      </c>
      <c r="Y419" s="576">
        <v>0</v>
      </c>
      <c r="Z419" s="576">
        <v>0</v>
      </c>
      <c r="AA419" s="576">
        <v>0</v>
      </c>
      <c r="AB419" s="580">
        <v>1</v>
      </c>
      <c r="AC419" s="575">
        <f t="shared" si="18"/>
        <v>0</v>
      </c>
      <c r="AD419" s="555">
        <f t="shared" si="19"/>
        <v>0</v>
      </c>
    </row>
    <row r="420" s="555" customFormat="1" ht="19" customHeight="1" spans="1:30">
      <c r="A420" s="574">
        <v>45301</v>
      </c>
      <c r="B420" s="575" t="s">
        <v>42</v>
      </c>
      <c r="C420" s="575" t="s">
        <v>32</v>
      </c>
      <c r="D420" s="576">
        <v>30</v>
      </c>
      <c r="E420" s="575" t="s">
        <v>35</v>
      </c>
      <c r="F420" s="576">
        <v>6.25</v>
      </c>
      <c r="G420" s="576">
        <v>0.8</v>
      </c>
      <c r="H420" s="576">
        <v>15.1123</v>
      </c>
      <c r="I420" s="576">
        <v>14.9312</v>
      </c>
      <c r="J420" s="576">
        <v>14.8969</v>
      </c>
      <c r="K420" s="576">
        <v>1.28</v>
      </c>
      <c r="L420" s="580">
        <v>0.079</v>
      </c>
      <c r="M420" s="576">
        <v>130.4427</v>
      </c>
      <c r="N420" s="575"/>
      <c r="O420" s="575"/>
      <c r="P420" s="575"/>
      <c r="Q420" s="575"/>
      <c r="R420" s="576">
        <v>130.4427</v>
      </c>
      <c r="S420" s="575"/>
      <c r="T420" s="576">
        <v>0</v>
      </c>
      <c r="U420" s="576">
        <v>0</v>
      </c>
      <c r="V420" s="576">
        <v>0</v>
      </c>
      <c r="W420" s="576">
        <v>0</v>
      </c>
      <c r="X420" s="575">
        <v>0</v>
      </c>
      <c r="Y420" s="576">
        <v>0</v>
      </c>
      <c r="Z420" s="576">
        <v>0</v>
      </c>
      <c r="AA420" s="576">
        <v>0</v>
      </c>
      <c r="AB420" s="580">
        <v>1</v>
      </c>
      <c r="AC420" s="575">
        <f t="shared" si="18"/>
        <v>0</v>
      </c>
      <c r="AD420" s="555">
        <f t="shared" si="19"/>
        <v>0</v>
      </c>
    </row>
    <row r="421" s="555" customFormat="1" ht="19" customHeight="1" spans="1:30">
      <c r="A421" s="574">
        <v>45301</v>
      </c>
      <c r="B421" s="575" t="s">
        <v>49</v>
      </c>
      <c r="C421" s="575" t="s">
        <v>32</v>
      </c>
      <c r="D421" s="576">
        <v>100</v>
      </c>
      <c r="E421" s="575" t="s">
        <v>35</v>
      </c>
      <c r="F421" s="576">
        <v>5.84</v>
      </c>
      <c r="G421" s="576">
        <v>0</v>
      </c>
      <c r="H421" s="576">
        <v>53.4624</v>
      </c>
      <c r="I421" s="576">
        <v>38.3902</v>
      </c>
      <c r="J421" s="576">
        <v>36.8802</v>
      </c>
      <c r="K421" s="576">
        <v>15.0722</v>
      </c>
      <c r="L421" s="580">
        <v>0.2819</v>
      </c>
      <c r="M421" s="576">
        <v>369.2115</v>
      </c>
      <c r="N421" s="575"/>
      <c r="O421" s="575"/>
      <c r="P421" s="575"/>
      <c r="Q421" s="575"/>
      <c r="R421" s="576">
        <v>369.2115</v>
      </c>
      <c r="S421" s="575"/>
      <c r="T421" s="576">
        <v>0</v>
      </c>
      <c r="U421" s="576">
        <v>0</v>
      </c>
      <c r="V421" s="576">
        <v>0</v>
      </c>
      <c r="W421" s="576">
        <v>0</v>
      </c>
      <c r="X421" s="575">
        <v>0</v>
      </c>
      <c r="Y421" s="576">
        <v>0</v>
      </c>
      <c r="Z421" s="576">
        <v>0</v>
      </c>
      <c r="AA421" s="576">
        <v>0</v>
      </c>
      <c r="AB421" s="580">
        <v>1</v>
      </c>
      <c r="AC421" s="575">
        <f t="shared" si="18"/>
        <v>0</v>
      </c>
      <c r="AD421" s="555">
        <f t="shared" si="19"/>
        <v>0</v>
      </c>
    </row>
    <row r="422" s="555" customFormat="1" ht="19" customHeight="1" spans="1:30">
      <c r="A422" s="574">
        <v>45301</v>
      </c>
      <c r="B422" s="575" t="s">
        <v>51</v>
      </c>
      <c r="C422" s="575" t="s">
        <v>32</v>
      </c>
      <c r="D422" s="576">
        <v>100</v>
      </c>
      <c r="E422" s="575" t="s">
        <v>35</v>
      </c>
      <c r="F422" s="576">
        <v>3.86</v>
      </c>
      <c r="G422" s="576">
        <v>1.89</v>
      </c>
      <c r="H422" s="576">
        <v>37.1008</v>
      </c>
      <c r="I422" s="576">
        <v>29.9888</v>
      </c>
      <c r="J422" s="576">
        <v>28.2296</v>
      </c>
      <c r="K422" s="576">
        <v>7.112</v>
      </c>
      <c r="L422" s="580">
        <v>0.1917</v>
      </c>
      <c r="M422" s="576">
        <v>329.994</v>
      </c>
      <c r="N422" s="575"/>
      <c r="O422" s="575"/>
      <c r="P422" s="575"/>
      <c r="Q422" s="575"/>
      <c r="R422" s="576">
        <v>329.994</v>
      </c>
      <c r="S422" s="575"/>
      <c r="T422" s="576">
        <v>0</v>
      </c>
      <c r="U422" s="576">
        <v>0</v>
      </c>
      <c r="V422" s="576">
        <v>0</v>
      </c>
      <c r="W422" s="576">
        <v>0</v>
      </c>
      <c r="X422" s="575">
        <v>0</v>
      </c>
      <c r="Y422" s="576">
        <v>0</v>
      </c>
      <c r="Z422" s="576">
        <v>0</v>
      </c>
      <c r="AA422" s="576">
        <v>0</v>
      </c>
      <c r="AB422" s="580">
        <v>1</v>
      </c>
      <c r="AC422" s="575">
        <f t="shared" si="18"/>
        <v>0</v>
      </c>
      <c r="AD422" s="555">
        <f t="shared" si="19"/>
        <v>0</v>
      </c>
    </row>
    <row r="423" s="555" customFormat="1" ht="19" customHeight="1" spans="1:30">
      <c r="A423" s="574">
        <v>45301</v>
      </c>
      <c r="B423" s="575" t="s">
        <v>52</v>
      </c>
      <c r="C423" s="575" t="s">
        <v>32</v>
      </c>
      <c r="D423" s="576">
        <v>150</v>
      </c>
      <c r="E423" s="575" t="s">
        <v>35</v>
      </c>
      <c r="F423" s="576">
        <v>4.94</v>
      </c>
      <c r="G423" s="576">
        <v>3</v>
      </c>
      <c r="H423" s="576">
        <v>64.4365</v>
      </c>
      <c r="I423" s="576">
        <v>64.4365</v>
      </c>
      <c r="J423" s="576">
        <v>64.05</v>
      </c>
      <c r="K423" s="576">
        <v>0</v>
      </c>
      <c r="L423" s="580">
        <v>0</v>
      </c>
      <c r="M423" s="576">
        <v>614.775</v>
      </c>
      <c r="N423" s="575"/>
      <c r="O423" s="575"/>
      <c r="P423" s="575"/>
      <c r="Q423" s="575"/>
      <c r="R423" s="576">
        <v>614.775</v>
      </c>
      <c r="S423" s="575"/>
      <c r="T423" s="576">
        <v>0</v>
      </c>
      <c r="U423" s="576">
        <v>0</v>
      </c>
      <c r="V423" s="576">
        <v>0</v>
      </c>
      <c r="W423" s="576">
        <v>0</v>
      </c>
      <c r="X423" s="575">
        <v>0</v>
      </c>
      <c r="Y423" s="576">
        <v>0</v>
      </c>
      <c r="Z423" s="576">
        <v>0</v>
      </c>
      <c r="AA423" s="576">
        <v>0</v>
      </c>
      <c r="AB423" s="580">
        <v>1</v>
      </c>
      <c r="AC423" s="575">
        <f t="shared" si="18"/>
        <v>0</v>
      </c>
      <c r="AD423" s="555">
        <f t="shared" si="19"/>
        <v>0</v>
      </c>
    </row>
    <row r="424" s="555" customFormat="1" ht="19" customHeight="1" spans="1:30">
      <c r="A424" s="574">
        <v>45301</v>
      </c>
      <c r="B424" s="575" t="s">
        <v>53</v>
      </c>
      <c r="C424" s="575" t="s">
        <v>32</v>
      </c>
      <c r="D424" s="576">
        <v>100</v>
      </c>
      <c r="E424" s="575" t="s">
        <v>35</v>
      </c>
      <c r="F424" s="576">
        <v>3.78</v>
      </c>
      <c r="G424" s="576">
        <v>0</v>
      </c>
      <c r="H424" s="576">
        <v>31.468</v>
      </c>
      <c r="I424" s="576">
        <v>3.7828</v>
      </c>
      <c r="J424" s="576">
        <v>30.925</v>
      </c>
      <c r="K424" s="576">
        <v>0</v>
      </c>
      <c r="L424" s="580">
        <v>0</v>
      </c>
      <c r="M424" s="576">
        <v>169.6097</v>
      </c>
      <c r="N424" s="575"/>
      <c r="O424" s="575"/>
      <c r="P424" s="575"/>
      <c r="Q424" s="575"/>
      <c r="R424" s="576">
        <v>169.6097</v>
      </c>
      <c r="S424" s="575"/>
      <c r="T424" s="576">
        <v>0</v>
      </c>
      <c r="U424" s="576">
        <v>0</v>
      </c>
      <c r="V424" s="576">
        <v>0</v>
      </c>
      <c r="W424" s="576">
        <v>0</v>
      </c>
      <c r="X424" s="575">
        <v>0</v>
      </c>
      <c r="Y424" s="576">
        <v>0</v>
      </c>
      <c r="Z424" s="576">
        <v>0</v>
      </c>
      <c r="AA424" s="576">
        <v>0</v>
      </c>
      <c r="AB424" s="580">
        <v>1</v>
      </c>
      <c r="AC424" s="575">
        <f t="shared" si="18"/>
        <v>0</v>
      </c>
      <c r="AD424" s="555">
        <f t="shared" si="19"/>
        <v>0</v>
      </c>
    </row>
    <row r="425" s="555" customFormat="1" ht="19" customHeight="1" spans="1:30">
      <c r="A425" s="574">
        <v>45301</v>
      </c>
      <c r="B425" s="575" t="s">
        <v>55</v>
      </c>
      <c r="C425" s="575" t="s">
        <v>56</v>
      </c>
      <c r="D425" s="576">
        <v>100</v>
      </c>
      <c r="E425" s="575" t="s">
        <v>35</v>
      </c>
      <c r="F425" s="576">
        <v>0</v>
      </c>
      <c r="G425" s="576">
        <v>11.75</v>
      </c>
      <c r="H425" s="576">
        <v>222.7675</v>
      </c>
      <c r="I425" s="576">
        <v>139.2656</v>
      </c>
      <c r="J425" s="576">
        <v>136.0417</v>
      </c>
      <c r="K425" s="576">
        <v>83.5019</v>
      </c>
      <c r="L425" s="580">
        <v>0.3748</v>
      </c>
      <c r="M425" s="576">
        <v>1008.6218</v>
      </c>
      <c r="N425" s="575"/>
      <c r="O425" s="575"/>
      <c r="P425" s="575"/>
      <c r="Q425" s="575"/>
      <c r="R425" s="576">
        <v>1008.6218</v>
      </c>
      <c r="S425" s="575"/>
      <c r="T425" s="576">
        <v>0</v>
      </c>
      <c r="U425" s="576">
        <v>0</v>
      </c>
      <c r="V425" s="576">
        <v>0</v>
      </c>
      <c r="W425" s="576">
        <v>0</v>
      </c>
      <c r="X425" s="575">
        <v>0</v>
      </c>
      <c r="Y425" s="576">
        <v>0</v>
      </c>
      <c r="Z425" s="576">
        <v>0</v>
      </c>
      <c r="AA425" s="576">
        <v>0</v>
      </c>
      <c r="AB425" s="580">
        <v>1</v>
      </c>
      <c r="AC425" s="575">
        <f t="shared" si="18"/>
        <v>0</v>
      </c>
      <c r="AD425" s="555">
        <f t="shared" si="19"/>
        <v>0</v>
      </c>
    </row>
    <row r="426" s="555" customFormat="1" ht="19" customHeight="1" spans="1:30">
      <c r="A426" s="574">
        <v>45301</v>
      </c>
      <c r="B426" s="575" t="s">
        <v>57</v>
      </c>
      <c r="C426" s="575" t="s">
        <v>32</v>
      </c>
      <c r="D426" s="576">
        <v>20</v>
      </c>
      <c r="E426" s="575" t="s">
        <v>35</v>
      </c>
      <c r="F426" s="576">
        <v>5.76</v>
      </c>
      <c r="G426" s="576">
        <v>0</v>
      </c>
      <c r="H426" s="576">
        <v>11.2875</v>
      </c>
      <c r="I426" s="576">
        <v>7.3656</v>
      </c>
      <c r="J426" s="576">
        <v>7.2076</v>
      </c>
      <c r="K426" s="576">
        <v>3.9219</v>
      </c>
      <c r="L426" s="580">
        <v>0.3475</v>
      </c>
      <c r="M426" s="576">
        <v>78.2762</v>
      </c>
      <c r="N426" s="575"/>
      <c r="O426" s="575"/>
      <c r="P426" s="575"/>
      <c r="Q426" s="575"/>
      <c r="R426" s="576">
        <v>78.2762</v>
      </c>
      <c r="S426" s="575"/>
      <c r="T426" s="576">
        <v>0</v>
      </c>
      <c r="U426" s="576">
        <v>0</v>
      </c>
      <c r="V426" s="576">
        <v>0</v>
      </c>
      <c r="W426" s="576">
        <v>0</v>
      </c>
      <c r="X426" s="575">
        <v>0</v>
      </c>
      <c r="Y426" s="576">
        <v>0</v>
      </c>
      <c r="Z426" s="576">
        <v>0</v>
      </c>
      <c r="AA426" s="576">
        <v>0</v>
      </c>
      <c r="AB426" s="580">
        <v>1</v>
      </c>
      <c r="AC426" s="575">
        <f t="shared" si="18"/>
        <v>0</v>
      </c>
      <c r="AD426" s="555">
        <f t="shared" si="19"/>
        <v>0</v>
      </c>
    </row>
    <row r="427" s="555" customFormat="1" ht="19" customHeight="1" spans="1:30">
      <c r="A427" s="574">
        <v>45301</v>
      </c>
      <c r="B427" s="575" t="s">
        <v>58</v>
      </c>
      <c r="C427" s="575" t="s">
        <v>56</v>
      </c>
      <c r="D427" s="576">
        <v>15</v>
      </c>
      <c r="E427" s="575" t="s">
        <v>35</v>
      </c>
      <c r="F427" s="576">
        <v>0</v>
      </c>
      <c r="G427" s="576">
        <v>3.07</v>
      </c>
      <c r="H427" s="576">
        <v>2.4058</v>
      </c>
      <c r="I427" s="576">
        <v>2.4058</v>
      </c>
      <c r="J427" s="576">
        <v>2.31</v>
      </c>
      <c r="K427" s="576">
        <v>0</v>
      </c>
      <c r="L427" s="580">
        <v>0</v>
      </c>
      <c r="M427" s="576">
        <v>19.425</v>
      </c>
      <c r="N427" s="575"/>
      <c r="O427" s="575"/>
      <c r="P427" s="575"/>
      <c r="Q427" s="575"/>
      <c r="R427" s="576">
        <v>19.425</v>
      </c>
      <c r="S427" s="575"/>
      <c r="T427" s="576">
        <v>0</v>
      </c>
      <c r="U427" s="576">
        <v>0</v>
      </c>
      <c r="V427" s="576">
        <v>0</v>
      </c>
      <c r="W427" s="576">
        <v>0</v>
      </c>
      <c r="X427" s="575">
        <v>0</v>
      </c>
      <c r="Y427" s="576">
        <v>0</v>
      </c>
      <c r="Z427" s="576">
        <v>0</v>
      </c>
      <c r="AA427" s="576">
        <v>0</v>
      </c>
      <c r="AB427" s="580">
        <v>0.9769</v>
      </c>
      <c r="AC427" s="575">
        <f t="shared" si="18"/>
        <v>0</v>
      </c>
      <c r="AD427" s="555">
        <f t="shared" si="19"/>
        <v>0</v>
      </c>
    </row>
    <row r="428" s="555" customFormat="1" ht="19" customHeight="1" spans="1:30">
      <c r="A428" s="574">
        <v>45301</v>
      </c>
      <c r="B428" s="575" t="s">
        <v>60</v>
      </c>
      <c r="C428" s="575" t="s">
        <v>56</v>
      </c>
      <c r="D428" s="576">
        <v>200</v>
      </c>
      <c r="E428" s="575" t="s">
        <v>39</v>
      </c>
      <c r="F428" s="576">
        <v>0</v>
      </c>
      <c r="G428" s="576">
        <v>9.87</v>
      </c>
      <c r="H428" s="576">
        <v>381.6224</v>
      </c>
      <c r="I428" s="576">
        <v>381.6224</v>
      </c>
      <c r="J428" s="576">
        <v>370.48</v>
      </c>
      <c r="K428" s="576">
        <v>0</v>
      </c>
      <c r="L428" s="580">
        <v>0</v>
      </c>
      <c r="M428" s="576">
        <v>2192.96</v>
      </c>
      <c r="N428" s="575"/>
      <c r="O428" s="575"/>
      <c r="P428" s="575"/>
      <c r="Q428" s="575"/>
      <c r="R428" s="576">
        <v>2192.96</v>
      </c>
      <c r="S428" s="575"/>
      <c r="T428" s="576">
        <v>0</v>
      </c>
      <c r="U428" s="576">
        <v>0</v>
      </c>
      <c r="V428" s="576">
        <v>0</v>
      </c>
      <c r="W428" s="576">
        <v>0</v>
      </c>
      <c r="X428" s="575">
        <v>0</v>
      </c>
      <c r="Y428" s="576">
        <v>0</v>
      </c>
      <c r="Z428" s="576">
        <v>0</v>
      </c>
      <c r="AA428" s="576">
        <v>0</v>
      </c>
      <c r="AB428" s="580">
        <v>1</v>
      </c>
      <c r="AC428" s="575">
        <f t="shared" si="18"/>
        <v>0</v>
      </c>
      <c r="AD428" s="555">
        <f t="shared" si="19"/>
        <v>0</v>
      </c>
    </row>
    <row r="429" s="555" customFormat="1" ht="19" customHeight="1" spans="1:30">
      <c r="A429" s="574">
        <v>45301</v>
      </c>
      <c r="B429" s="575" t="s">
        <v>76</v>
      </c>
      <c r="C429" s="575" t="s">
        <v>56</v>
      </c>
      <c r="D429" s="576">
        <v>100</v>
      </c>
      <c r="E429" s="575" t="s">
        <v>35</v>
      </c>
      <c r="F429" s="576">
        <v>0</v>
      </c>
      <c r="G429" s="576">
        <v>7.98</v>
      </c>
      <c r="H429" s="576">
        <v>101.1235</v>
      </c>
      <c r="I429" s="576">
        <v>101.1235</v>
      </c>
      <c r="J429" s="576">
        <v>99.9306</v>
      </c>
      <c r="K429" s="576">
        <v>0</v>
      </c>
      <c r="L429" s="580">
        <v>0</v>
      </c>
      <c r="M429" s="576">
        <v>456.4032</v>
      </c>
      <c r="N429" s="575"/>
      <c r="O429" s="575"/>
      <c r="P429" s="575"/>
      <c r="Q429" s="575"/>
      <c r="R429" s="576">
        <v>456.4032</v>
      </c>
      <c r="S429" s="575"/>
      <c r="T429" s="576">
        <v>0</v>
      </c>
      <c r="U429" s="576">
        <v>0</v>
      </c>
      <c r="V429" s="576">
        <v>0</v>
      </c>
      <c r="W429" s="576">
        <v>0</v>
      </c>
      <c r="X429" s="575">
        <v>0</v>
      </c>
      <c r="Y429" s="576">
        <v>0</v>
      </c>
      <c r="Z429" s="576">
        <v>0</v>
      </c>
      <c r="AA429" s="576">
        <v>0</v>
      </c>
      <c r="AB429" s="580">
        <v>0.9983</v>
      </c>
      <c r="AC429" s="575">
        <f t="shared" si="18"/>
        <v>0</v>
      </c>
      <c r="AD429" s="555">
        <f t="shared" si="19"/>
        <v>0</v>
      </c>
    </row>
    <row r="430" s="555" customFormat="1" ht="19" customHeight="1" spans="1:30">
      <c r="A430" s="574">
        <v>45301</v>
      </c>
      <c r="B430" s="575" t="s">
        <v>64</v>
      </c>
      <c r="C430" s="575" t="s">
        <v>56</v>
      </c>
      <c r="D430" s="576">
        <v>60</v>
      </c>
      <c r="E430" s="575" t="s">
        <v>35</v>
      </c>
      <c r="F430" s="576">
        <v>0</v>
      </c>
      <c r="G430" s="576">
        <v>9.07</v>
      </c>
      <c r="H430" s="576">
        <v>107.6229</v>
      </c>
      <c r="I430" s="576">
        <v>107.3129</v>
      </c>
      <c r="J430" s="576">
        <v>106.68</v>
      </c>
      <c r="K430" s="576">
        <v>0</v>
      </c>
      <c r="L430" s="580">
        <v>0</v>
      </c>
      <c r="M430" s="576">
        <v>763.98</v>
      </c>
      <c r="N430" s="575"/>
      <c r="O430" s="575"/>
      <c r="P430" s="575"/>
      <c r="Q430" s="575"/>
      <c r="R430" s="576">
        <v>763.98</v>
      </c>
      <c r="S430" s="575"/>
      <c r="T430" s="576">
        <v>0.31</v>
      </c>
      <c r="U430" s="576">
        <v>0</v>
      </c>
      <c r="V430" s="576">
        <v>0</v>
      </c>
      <c r="W430" s="576">
        <v>0</v>
      </c>
      <c r="X430" s="575">
        <v>0</v>
      </c>
      <c r="Y430" s="576">
        <v>0</v>
      </c>
      <c r="Z430" s="576">
        <v>0</v>
      </c>
      <c r="AA430" s="576">
        <v>0</v>
      </c>
      <c r="AB430" s="580">
        <v>0.9971</v>
      </c>
      <c r="AC430" s="575">
        <f t="shared" si="18"/>
        <v>0</v>
      </c>
      <c r="AD430" s="555">
        <f t="shared" si="19"/>
        <v>0.31</v>
      </c>
    </row>
    <row r="431" s="555" customFormat="1" ht="19" customHeight="1" spans="1:30">
      <c r="A431" s="574">
        <v>45301</v>
      </c>
      <c r="B431" s="575" t="s">
        <v>71</v>
      </c>
      <c r="C431" s="575" t="s">
        <v>56</v>
      </c>
      <c r="D431" s="576">
        <v>49.5</v>
      </c>
      <c r="E431" s="575" t="s">
        <v>35</v>
      </c>
      <c r="F431" s="576">
        <v>0</v>
      </c>
      <c r="G431" s="576">
        <v>1.48</v>
      </c>
      <c r="H431" s="576">
        <v>0.1763</v>
      </c>
      <c r="I431" s="576">
        <v>0.1763</v>
      </c>
      <c r="J431" s="576">
        <v>0.099</v>
      </c>
      <c r="K431" s="576">
        <v>0</v>
      </c>
      <c r="L431" s="580">
        <v>0</v>
      </c>
      <c r="M431" s="576">
        <v>135.9336</v>
      </c>
      <c r="N431" s="575"/>
      <c r="O431" s="575"/>
      <c r="P431" s="575"/>
      <c r="Q431" s="575"/>
      <c r="R431" s="576">
        <v>135.9336</v>
      </c>
      <c r="S431" s="575"/>
      <c r="T431" s="576">
        <v>0</v>
      </c>
      <c r="U431" s="576">
        <v>0</v>
      </c>
      <c r="V431" s="576">
        <v>0</v>
      </c>
      <c r="W431" s="576">
        <v>0</v>
      </c>
      <c r="X431" s="575">
        <v>0</v>
      </c>
      <c r="Y431" s="576">
        <v>0</v>
      </c>
      <c r="Z431" s="576">
        <v>0</v>
      </c>
      <c r="AA431" s="576">
        <v>0</v>
      </c>
      <c r="AB431" s="580">
        <v>1</v>
      </c>
      <c r="AC431" s="575">
        <f t="shared" si="18"/>
        <v>0</v>
      </c>
      <c r="AD431" s="555">
        <f t="shared" si="19"/>
        <v>0</v>
      </c>
    </row>
    <row r="432" s="555" customFormat="1" ht="19" customHeight="1" spans="1:30">
      <c r="A432" s="574">
        <v>45301</v>
      </c>
      <c r="B432" s="575" t="s">
        <v>63</v>
      </c>
      <c r="C432" s="575" t="s">
        <v>56</v>
      </c>
      <c r="D432" s="576">
        <v>50</v>
      </c>
      <c r="E432" s="575" t="s">
        <v>35</v>
      </c>
      <c r="F432" s="576">
        <v>0</v>
      </c>
      <c r="G432" s="576">
        <v>6.61</v>
      </c>
      <c r="H432" s="576">
        <v>47.2323</v>
      </c>
      <c r="I432" s="576">
        <v>46.6828</v>
      </c>
      <c r="J432" s="576">
        <v>44.94</v>
      </c>
      <c r="K432" s="576">
        <v>0</v>
      </c>
      <c r="L432" s="580">
        <v>0</v>
      </c>
      <c r="M432" s="576">
        <v>379.26</v>
      </c>
      <c r="N432" s="575"/>
      <c r="O432" s="575"/>
      <c r="P432" s="575"/>
      <c r="Q432" s="575"/>
      <c r="R432" s="576">
        <v>379.26</v>
      </c>
      <c r="S432" s="575"/>
      <c r="T432" s="576">
        <v>0</v>
      </c>
      <c r="U432" s="576">
        <v>0</v>
      </c>
      <c r="V432" s="576">
        <v>0</v>
      </c>
      <c r="W432" s="576">
        <v>0</v>
      </c>
      <c r="X432" s="575">
        <v>0</v>
      </c>
      <c r="Y432" s="576">
        <v>0</v>
      </c>
      <c r="Z432" s="576">
        <v>0</v>
      </c>
      <c r="AA432" s="576">
        <v>0</v>
      </c>
      <c r="AB432" s="580">
        <v>1</v>
      </c>
      <c r="AC432" s="575">
        <f t="shared" si="18"/>
        <v>0</v>
      </c>
      <c r="AD432" s="555">
        <f t="shared" si="19"/>
        <v>0</v>
      </c>
    </row>
    <row r="433" s="555" customFormat="1" ht="19" customHeight="1" spans="1:30">
      <c r="A433" s="574">
        <v>45301</v>
      </c>
      <c r="B433" s="575" t="s">
        <v>66</v>
      </c>
      <c r="C433" s="575" t="s">
        <v>56</v>
      </c>
      <c r="D433" s="576">
        <v>80</v>
      </c>
      <c r="E433" s="575" t="s">
        <v>35</v>
      </c>
      <c r="F433" s="576">
        <v>0</v>
      </c>
      <c r="G433" s="576">
        <v>3.98</v>
      </c>
      <c r="H433" s="576">
        <v>31.108</v>
      </c>
      <c r="I433" s="576">
        <v>30.2792</v>
      </c>
      <c r="J433" s="576">
        <v>29.48</v>
      </c>
      <c r="K433" s="576">
        <v>0</v>
      </c>
      <c r="L433" s="580">
        <v>0</v>
      </c>
      <c r="M433" s="576">
        <v>317.9612</v>
      </c>
      <c r="N433" s="575"/>
      <c r="O433" s="575"/>
      <c r="P433" s="575"/>
      <c r="Q433" s="575"/>
      <c r="R433" s="576">
        <v>317.9612</v>
      </c>
      <c r="S433" s="575"/>
      <c r="T433" s="576">
        <v>0</v>
      </c>
      <c r="U433" s="576">
        <v>0</v>
      </c>
      <c r="V433" s="576">
        <v>0</v>
      </c>
      <c r="W433" s="576">
        <v>0</v>
      </c>
      <c r="X433" s="575">
        <v>0</v>
      </c>
      <c r="Y433" s="576">
        <v>0</v>
      </c>
      <c r="Z433" s="576">
        <v>0</v>
      </c>
      <c r="AA433" s="576">
        <v>0</v>
      </c>
      <c r="AB433" s="580">
        <v>1</v>
      </c>
      <c r="AC433" s="575">
        <f t="shared" si="18"/>
        <v>0</v>
      </c>
      <c r="AD433" s="555">
        <f t="shared" si="19"/>
        <v>0</v>
      </c>
    </row>
    <row r="434" s="555" customFormat="1" ht="19" customHeight="1" spans="1:30">
      <c r="A434" s="574">
        <v>45301</v>
      </c>
      <c r="B434" s="575" t="s">
        <v>72</v>
      </c>
      <c r="C434" s="575" t="s">
        <v>56</v>
      </c>
      <c r="D434" s="576">
        <v>20.4</v>
      </c>
      <c r="E434" s="575" t="s">
        <v>35</v>
      </c>
      <c r="F434" s="576">
        <v>0</v>
      </c>
      <c r="G434" s="576">
        <v>4.67</v>
      </c>
      <c r="H434" s="576">
        <v>15.0431</v>
      </c>
      <c r="I434" s="576">
        <v>14.952</v>
      </c>
      <c r="J434" s="576">
        <v>14.9343</v>
      </c>
      <c r="K434" s="576">
        <v>0</v>
      </c>
      <c r="L434" s="580">
        <v>0</v>
      </c>
      <c r="M434" s="576">
        <v>180.7129</v>
      </c>
      <c r="N434" s="575"/>
      <c r="O434" s="575"/>
      <c r="P434" s="575"/>
      <c r="Q434" s="575"/>
      <c r="R434" s="576">
        <v>180.7129</v>
      </c>
      <c r="S434" s="575"/>
      <c r="T434" s="576">
        <v>0</v>
      </c>
      <c r="U434" s="576">
        <v>0</v>
      </c>
      <c r="V434" s="576">
        <v>0</v>
      </c>
      <c r="W434" s="576">
        <v>0</v>
      </c>
      <c r="X434" s="575">
        <v>0</v>
      </c>
      <c r="Y434" s="576">
        <v>0</v>
      </c>
      <c r="Z434" s="576">
        <v>0</v>
      </c>
      <c r="AA434" s="576">
        <v>0</v>
      </c>
      <c r="AB434" s="580">
        <v>1</v>
      </c>
      <c r="AC434" s="575">
        <f t="shared" si="18"/>
        <v>0</v>
      </c>
      <c r="AD434" s="555">
        <f t="shared" si="19"/>
        <v>0</v>
      </c>
    </row>
    <row r="435" s="555" customFormat="1" ht="19" customHeight="1" spans="1:30">
      <c r="A435" s="574">
        <v>45301</v>
      </c>
      <c r="B435" s="575" t="s">
        <v>67</v>
      </c>
      <c r="C435" s="575" t="s">
        <v>56</v>
      </c>
      <c r="D435" s="576">
        <v>100</v>
      </c>
      <c r="E435" s="575" t="s">
        <v>35</v>
      </c>
      <c r="F435" s="576">
        <v>0</v>
      </c>
      <c r="G435" s="576">
        <v>3.58</v>
      </c>
      <c r="H435" s="576">
        <v>23.2369</v>
      </c>
      <c r="I435" s="576">
        <v>22.8638</v>
      </c>
      <c r="J435" s="576">
        <v>21.78</v>
      </c>
      <c r="K435" s="576">
        <v>0</v>
      </c>
      <c r="L435" s="580">
        <v>0</v>
      </c>
      <c r="M435" s="576">
        <v>227.04</v>
      </c>
      <c r="N435" s="575"/>
      <c r="O435" s="575"/>
      <c r="P435" s="575"/>
      <c r="Q435" s="575"/>
      <c r="R435" s="576">
        <v>227.04</v>
      </c>
      <c r="S435" s="575"/>
      <c r="T435" s="576">
        <v>0</v>
      </c>
      <c r="U435" s="576">
        <v>0.3731</v>
      </c>
      <c r="V435" s="576">
        <v>0</v>
      </c>
      <c r="W435" s="576">
        <v>0</v>
      </c>
      <c r="X435" s="575">
        <v>0</v>
      </c>
      <c r="Y435" s="576">
        <v>0</v>
      </c>
      <c r="Z435" s="576">
        <v>0</v>
      </c>
      <c r="AA435" s="576">
        <v>0</v>
      </c>
      <c r="AB435" s="580">
        <v>1</v>
      </c>
      <c r="AC435" s="575">
        <f t="shared" si="18"/>
        <v>0.3731</v>
      </c>
      <c r="AD435" s="555">
        <f t="shared" si="19"/>
        <v>0</v>
      </c>
    </row>
    <row r="436" s="555" customFormat="1" ht="19" customHeight="1" spans="1:30">
      <c r="A436" s="574">
        <v>45301</v>
      </c>
      <c r="B436" s="575" t="s">
        <v>68</v>
      </c>
      <c r="C436" s="575" t="s">
        <v>56</v>
      </c>
      <c r="D436" s="576">
        <v>200</v>
      </c>
      <c r="E436" s="575" t="s">
        <v>35</v>
      </c>
      <c r="F436" s="576">
        <v>0</v>
      </c>
      <c r="G436" s="576">
        <v>11.27</v>
      </c>
      <c r="H436" s="576">
        <v>458.4675</v>
      </c>
      <c r="I436" s="576">
        <v>449.846</v>
      </c>
      <c r="J436" s="576">
        <v>440</v>
      </c>
      <c r="K436" s="576">
        <v>0</v>
      </c>
      <c r="L436" s="580">
        <v>0</v>
      </c>
      <c r="M436" s="576">
        <v>2745.6</v>
      </c>
      <c r="N436" s="575"/>
      <c r="O436" s="575"/>
      <c r="P436" s="575"/>
      <c r="Q436" s="575"/>
      <c r="R436" s="576">
        <v>2745.6</v>
      </c>
      <c r="S436" s="575"/>
      <c r="T436" s="576">
        <v>1.5293</v>
      </c>
      <c r="U436" s="576">
        <v>0</v>
      </c>
      <c r="V436" s="576">
        <v>0</v>
      </c>
      <c r="W436" s="576">
        <v>0</v>
      </c>
      <c r="X436" s="575">
        <v>0</v>
      </c>
      <c r="Y436" s="576">
        <v>7.0922</v>
      </c>
      <c r="Z436" s="576">
        <v>0</v>
      </c>
      <c r="AA436" s="576">
        <v>0</v>
      </c>
      <c r="AB436" s="580">
        <v>0.9968</v>
      </c>
      <c r="AC436" s="575">
        <f t="shared" si="18"/>
        <v>0</v>
      </c>
      <c r="AD436" s="555">
        <f t="shared" si="19"/>
        <v>1.5293</v>
      </c>
    </row>
    <row r="437" s="555" customFormat="1" ht="19" customHeight="1" spans="1:30">
      <c r="A437" s="574">
        <v>45301</v>
      </c>
      <c r="B437" s="575" t="s">
        <v>70</v>
      </c>
      <c r="C437" s="575" t="s">
        <v>56</v>
      </c>
      <c r="D437" s="576">
        <v>200</v>
      </c>
      <c r="E437" s="575" t="s">
        <v>35</v>
      </c>
      <c r="F437" s="576">
        <v>0</v>
      </c>
      <c r="G437" s="576">
        <v>15.47</v>
      </c>
      <c r="H437" s="576">
        <v>385.513</v>
      </c>
      <c r="I437" s="576">
        <v>238.1408</v>
      </c>
      <c r="J437" s="576">
        <v>234.3</v>
      </c>
      <c r="K437" s="576">
        <v>0</v>
      </c>
      <c r="L437" s="580">
        <v>0</v>
      </c>
      <c r="M437" s="576">
        <v>1425.6</v>
      </c>
      <c r="N437" s="575"/>
      <c r="O437" s="575"/>
      <c r="P437" s="575"/>
      <c r="Q437" s="575"/>
      <c r="R437" s="576">
        <v>1425.6</v>
      </c>
      <c r="S437" s="575"/>
      <c r="T437" s="576">
        <v>147.3722</v>
      </c>
      <c r="U437" s="576">
        <v>0</v>
      </c>
      <c r="V437" s="576">
        <v>0</v>
      </c>
      <c r="W437" s="576">
        <v>0</v>
      </c>
      <c r="X437" s="575">
        <v>0</v>
      </c>
      <c r="Y437" s="576">
        <v>0</v>
      </c>
      <c r="Z437" s="576">
        <v>0</v>
      </c>
      <c r="AA437" s="576">
        <v>0</v>
      </c>
      <c r="AB437" s="580">
        <v>0.4762</v>
      </c>
      <c r="AC437" s="575">
        <f t="shared" si="18"/>
        <v>0</v>
      </c>
      <c r="AD437" s="555">
        <f t="shared" si="19"/>
        <v>147.3722</v>
      </c>
    </row>
    <row r="438" s="555" customFormat="1" ht="19" customHeight="1" spans="1:30">
      <c r="A438" s="574">
        <v>45301</v>
      </c>
      <c r="B438" s="575" t="s">
        <v>65</v>
      </c>
      <c r="C438" s="575" t="s">
        <v>56</v>
      </c>
      <c r="D438" s="576">
        <v>50</v>
      </c>
      <c r="E438" s="575" t="s">
        <v>35</v>
      </c>
      <c r="F438" s="576">
        <v>0</v>
      </c>
      <c r="G438" s="576">
        <v>7.85</v>
      </c>
      <c r="H438" s="576">
        <v>63.8503</v>
      </c>
      <c r="I438" s="576">
        <v>62.9066</v>
      </c>
      <c r="J438" s="576">
        <v>61.93</v>
      </c>
      <c r="K438" s="576">
        <v>0</v>
      </c>
      <c r="L438" s="580">
        <v>0</v>
      </c>
      <c r="M438" s="576">
        <v>231.22</v>
      </c>
      <c r="N438" s="575"/>
      <c r="O438" s="575"/>
      <c r="P438" s="575"/>
      <c r="Q438" s="575"/>
      <c r="R438" s="576">
        <v>231.22</v>
      </c>
      <c r="S438" s="575"/>
      <c r="T438" s="576">
        <v>0</v>
      </c>
      <c r="U438" s="576">
        <v>0</v>
      </c>
      <c r="V438" s="576">
        <v>0</v>
      </c>
      <c r="W438" s="576">
        <v>0</v>
      </c>
      <c r="X438" s="575">
        <v>0</v>
      </c>
      <c r="Y438" s="576">
        <v>0</v>
      </c>
      <c r="Z438" s="576">
        <v>0</v>
      </c>
      <c r="AA438" s="576">
        <v>0</v>
      </c>
      <c r="AB438" s="580">
        <v>1</v>
      </c>
      <c r="AC438" s="575">
        <f t="shared" si="18"/>
        <v>0</v>
      </c>
      <c r="AD438" s="555">
        <f t="shared" si="19"/>
        <v>0</v>
      </c>
    </row>
    <row r="439" s="555" customFormat="1" ht="19" customHeight="1" spans="1:30">
      <c r="A439" s="574">
        <v>45301</v>
      </c>
      <c r="B439" s="575" t="s">
        <v>61</v>
      </c>
      <c r="C439" s="575" t="s">
        <v>56</v>
      </c>
      <c r="D439" s="576">
        <v>275</v>
      </c>
      <c r="E439" s="575" t="s">
        <v>39</v>
      </c>
      <c r="F439" s="576">
        <v>0</v>
      </c>
      <c r="G439" s="576">
        <v>12.5</v>
      </c>
      <c r="H439" s="576">
        <v>595.9534</v>
      </c>
      <c r="I439" s="576">
        <v>564.3085</v>
      </c>
      <c r="J439" s="576">
        <v>556.16</v>
      </c>
      <c r="K439" s="576">
        <v>31.6449</v>
      </c>
      <c r="L439" s="580">
        <v>0.0531</v>
      </c>
      <c r="M439" s="576">
        <v>4051.52</v>
      </c>
      <c r="N439" s="575"/>
      <c r="O439" s="575"/>
      <c r="P439" s="575"/>
      <c r="Q439" s="575"/>
      <c r="R439" s="576">
        <v>4051.52</v>
      </c>
      <c r="S439" s="575"/>
      <c r="T439" s="576">
        <v>0</v>
      </c>
      <c r="U439" s="576">
        <v>0</v>
      </c>
      <c r="V439" s="576">
        <v>0</v>
      </c>
      <c r="W439" s="576">
        <v>0</v>
      </c>
      <c r="X439" s="575">
        <v>0</v>
      </c>
      <c r="Y439" s="576">
        <v>0</v>
      </c>
      <c r="Z439" s="576">
        <v>0</v>
      </c>
      <c r="AA439" s="576">
        <v>0</v>
      </c>
      <c r="AB439" s="580">
        <v>1</v>
      </c>
      <c r="AC439" s="575">
        <f t="shared" si="18"/>
        <v>0</v>
      </c>
      <c r="AD439" s="555">
        <f t="shared" si="19"/>
        <v>0</v>
      </c>
    </row>
    <row r="440" s="555" customFormat="1" ht="19" customHeight="1" spans="1:30">
      <c r="A440" s="574">
        <v>45301</v>
      </c>
      <c r="B440" s="575" t="s">
        <v>62</v>
      </c>
      <c r="C440" s="575" t="s">
        <v>56</v>
      </c>
      <c r="D440" s="576">
        <v>200</v>
      </c>
      <c r="E440" s="575" t="s">
        <v>39</v>
      </c>
      <c r="F440" s="576">
        <v>0</v>
      </c>
      <c r="G440" s="576">
        <v>13.19</v>
      </c>
      <c r="H440" s="576">
        <v>440.2002</v>
      </c>
      <c r="I440" s="576">
        <v>413.7996</v>
      </c>
      <c r="J440" s="576">
        <v>407.88</v>
      </c>
      <c r="K440" s="576">
        <v>25.7794</v>
      </c>
      <c r="L440" s="580">
        <v>0.0586</v>
      </c>
      <c r="M440" s="576">
        <v>2636.04</v>
      </c>
      <c r="N440" s="575"/>
      <c r="O440" s="575"/>
      <c r="P440" s="575"/>
      <c r="Q440" s="575"/>
      <c r="R440" s="576">
        <v>2636.04</v>
      </c>
      <c r="S440" s="575"/>
      <c r="T440" s="576">
        <v>0.6212</v>
      </c>
      <c r="U440" s="576">
        <v>0</v>
      </c>
      <c r="V440" s="576">
        <v>0</v>
      </c>
      <c r="W440" s="576">
        <v>0</v>
      </c>
      <c r="X440" s="575">
        <v>0</v>
      </c>
      <c r="Y440" s="576">
        <v>0</v>
      </c>
      <c r="Z440" s="576">
        <v>0</v>
      </c>
      <c r="AA440" s="576">
        <v>0</v>
      </c>
      <c r="AB440" s="580">
        <v>0.9986</v>
      </c>
      <c r="AC440" s="575">
        <f t="shared" si="18"/>
        <v>0</v>
      </c>
      <c r="AD440" s="555">
        <f t="shared" si="19"/>
        <v>0.6212</v>
      </c>
    </row>
    <row r="441" s="555" customFormat="1" ht="19" customHeight="1" spans="1:30">
      <c r="A441" s="574">
        <v>45301</v>
      </c>
      <c r="B441" s="575" t="s">
        <v>59</v>
      </c>
      <c r="C441" s="575" t="s">
        <v>56</v>
      </c>
      <c r="D441" s="576">
        <v>100</v>
      </c>
      <c r="E441" s="575" t="s">
        <v>35</v>
      </c>
      <c r="F441" s="576">
        <v>0</v>
      </c>
      <c r="G441" s="576">
        <v>7.5</v>
      </c>
      <c r="H441" s="576">
        <v>150.2721</v>
      </c>
      <c r="I441" s="576">
        <v>135.1389</v>
      </c>
      <c r="J441" s="576">
        <v>132.792</v>
      </c>
      <c r="K441" s="576">
        <v>5.1332</v>
      </c>
      <c r="L441" s="580">
        <v>0.0366</v>
      </c>
      <c r="M441" s="576">
        <v>977.592</v>
      </c>
      <c r="N441" s="575"/>
      <c r="O441" s="575"/>
      <c r="P441" s="575"/>
      <c r="Q441" s="575"/>
      <c r="R441" s="576">
        <v>977.592</v>
      </c>
      <c r="S441" s="575"/>
      <c r="T441" s="576">
        <v>0</v>
      </c>
      <c r="U441" s="576">
        <v>0</v>
      </c>
      <c r="V441" s="576">
        <v>10</v>
      </c>
      <c r="W441" s="576">
        <v>0</v>
      </c>
      <c r="X441" s="575">
        <v>0</v>
      </c>
      <c r="Y441" s="576">
        <v>0</v>
      </c>
      <c r="Z441" s="576">
        <v>0</v>
      </c>
      <c r="AA441" s="576">
        <v>0</v>
      </c>
      <c r="AB441" s="580">
        <v>1</v>
      </c>
      <c r="AC441" s="575">
        <f t="shared" si="18"/>
        <v>0</v>
      </c>
      <c r="AD441" s="555">
        <f t="shared" si="19"/>
        <v>10</v>
      </c>
    </row>
    <row r="442" s="555" customFormat="1" ht="19" customHeight="1" spans="1:30">
      <c r="A442" s="574">
        <v>45301</v>
      </c>
      <c r="B442" s="575" t="s">
        <v>75</v>
      </c>
      <c r="C442" s="575" t="s">
        <v>56</v>
      </c>
      <c r="D442" s="576">
        <v>200</v>
      </c>
      <c r="E442" s="575" t="s">
        <v>39</v>
      </c>
      <c r="F442" s="576">
        <v>0</v>
      </c>
      <c r="G442" s="576">
        <v>3.38</v>
      </c>
      <c r="H442" s="576">
        <v>38.288</v>
      </c>
      <c r="I442" s="576">
        <v>38.288</v>
      </c>
      <c r="J442" s="576">
        <v>37.62</v>
      </c>
      <c r="K442" s="576">
        <v>0</v>
      </c>
      <c r="L442" s="580">
        <v>0</v>
      </c>
      <c r="M442" s="576">
        <v>445.5</v>
      </c>
      <c r="N442" s="575"/>
      <c r="O442" s="575"/>
      <c r="P442" s="575"/>
      <c r="Q442" s="575"/>
      <c r="R442" s="576">
        <v>445.5</v>
      </c>
      <c r="S442" s="575"/>
      <c r="T442" s="576">
        <v>0</v>
      </c>
      <c r="U442" s="576">
        <v>0</v>
      </c>
      <c r="V442" s="576">
        <v>0</v>
      </c>
      <c r="W442" s="576">
        <v>0</v>
      </c>
      <c r="X442" s="575">
        <v>0</v>
      </c>
      <c r="Y442" s="576">
        <v>0</v>
      </c>
      <c r="Z442" s="576">
        <v>0</v>
      </c>
      <c r="AA442" s="576">
        <v>0</v>
      </c>
      <c r="AB442" s="580">
        <v>1</v>
      </c>
      <c r="AC442" s="575">
        <f t="shared" si="18"/>
        <v>0</v>
      </c>
      <c r="AD442" s="555">
        <f t="shared" si="19"/>
        <v>0</v>
      </c>
    </row>
    <row r="443" s="555" customFormat="1" ht="19" customHeight="1" spans="1:30">
      <c r="A443" s="574">
        <v>45301</v>
      </c>
      <c r="B443" s="575" t="s">
        <v>73</v>
      </c>
      <c r="C443" s="575" t="s">
        <v>56</v>
      </c>
      <c r="D443" s="576">
        <v>150</v>
      </c>
      <c r="E443" s="575" t="s">
        <v>35</v>
      </c>
      <c r="F443" s="576">
        <v>0</v>
      </c>
      <c r="G443" s="576">
        <v>13.55</v>
      </c>
      <c r="H443" s="576">
        <v>290.0382</v>
      </c>
      <c r="I443" s="576">
        <v>290.0382</v>
      </c>
      <c r="J443" s="576">
        <v>283.36</v>
      </c>
      <c r="K443" s="576">
        <v>0</v>
      </c>
      <c r="L443" s="580">
        <v>0</v>
      </c>
      <c r="M443" s="576">
        <v>2495.68</v>
      </c>
      <c r="N443" s="575"/>
      <c r="O443" s="575"/>
      <c r="P443" s="575"/>
      <c r="Q443" s="575"/>
      <c r="R443" s="576">
        <v>2495.68</v>
      </c>
      <c r="S443" s="575"/>
      <c r="T443" s="576">
        <v>0</v>
      </c>
      <c r="U443" s="576">
        <v>0</v>
      </c>
      <c r="V443" s="576">
        <v>0</v>
      </c>
      <c r="W443" s="576">
        <v>0</v>
      </c>
      <c r="X443" s="575">
        <v>0</v>
      </c>
      <c r="Y443" s="576">
        <v>0</v>
      </c>
      <c r="Z443" s="576">
        <v>0</v>
      </c>
      <c r="AA443" s="576">
        <v>0</v>
      </c>
      <c r="AB443" s="580">
        <v>1</v>
      </c>
      <c r="AC443" s="575">
        <f t="shared" si="18"/>
        <v>0</v>
      </c>
      <c r="AD443" s="555">
        <f t="shared" si="19"/>
        <v>0</v>
      </c>
    </row>
    <row r="444" s="555" customFormat="1" ht="19" customHeight="1" spans="1:30">
      <c r="A444" s="574">
        <v>45301</v>
      </c>
      <c r="B444" s="575" t="s">
        <v>74</v>
      </c>
      <c r="C444" s="575" t="s">
        <v>56</v>
      </c>
      <c r="D444" s="576">
        <v>50</v>
      </c>
      <c r="E444" s="575" t="s">
        <v>35</v>
      </c>
      <c r="F444" s="576">
        <v>0</v>
      </c>
      <c r="G444" s="576">
        <v>2.05</v>
      </c>
      <c r="H444" s="576">
        <v>0.1446</v>
      </c>
      <c r="I444" s="576">
        <v>0.1446</v>
      </c>
      <c r="J444" s="576">
        <v>0.2992</v>
      </c>
      <c r="K444" s="576">
        <v>0</v>
      </c>
      <c r="L444" s="580">
        <v>0</v>
      </c>
      <c r="M444" s="576">
        <v>35.112</v>
      </c>
      <c r="N444" s="575"/>
      <c r="O444" s="575"/>
      <c r="P444" s="575"/>
      <c r="Q444" s="575"/>
      <c r="R444" s="576">
        <v>35.112</v>
      </c>
      <c r="S444" s="575"/>
      <c r="T444" s="576">
        <v>0</v>
      </c>
      <c r="U444" s="576">
        <v>0</v>
      </c>
      <c r="V444" s="576">
        <v>0</v>
      </c>
      <c r="W444" s="576">
        <v>0</v>
      </c>
      <c r="X444" s="575">
        <v>0</v>
      </c>
      <c r="Y444" s="576">
        <v>0</v>
      </c>
      <c r="Z444" s="576">
        <v>0</v>
      </c>
      <c r="AA444" s="576">
        <v>0</v>
      </c>
      <c r="AB444" s="580">
        <v>1</v>
      </c>
      <c r="AC444" s="575">
        <f t="shared" si="18"/>
        <v>0</v>
      </c>
      <c r="AD444" s="555">
        <f t="shared" si="19"/>
        <v>0</v>
      </c>
    </row>
    <row r="445" s="555" customFormat="1" ht="19" customHeight="1" spans="1:30">
      <c r="A445" s="574">
        <v>45301</v>
      </c>
      <c r="B445" s="575" t="s">
        <v>77</v>
      </c>
      <c r="C445" s="575" t="s">
        <v>78</v>
      </c>
      <c r="D445" s="576">
        <v>100</v>
      </c>
      <c r="E445" s="575" t="s">
        <v>83</v>
      </c>
      <c r="F445" s="576">
        <v>20.14</v>
      </c>
      <c r="G445" s="576">
        <v>1.6</v>
      </c>
      <c r="H445" s="576">
        <v>55.9444</v>
      </c>
      <c r="I445" s="576">
        <v>15.0917</v>
      </c>
      <c r="J445" s="576">
        <v>11.823</v>
      </c>
      <c r="K445" s="576">
        <v>0</v>
      </c>
      <c r="L445" s="580">
        <v>0</v>
      </c>
      <c r="M445" s="576">
        <v>103.908</v>
      </c>
      <c r="N445" s="575">
        <v>1007</v>
      </c>
      <c r="O445" s="575">
        <v>0.1032</v>
      </c>
      <c r="P445" s="575">
        <v>-0.219</v>
      </c>
      <c r="Q445" s="575">
        <v>19919</v>
      </c>
      <c r="R445" s="576">
        <v>103.908</v>
      </c>
      <c r="S445" s="575">
        <v>0.0052</v>
      </c>
      <c r="T445" s="576">
        <v>0</v>
      </c>
      <c r="U445" s="576">
        <v>0</v>
      </c>
      <c r="V445" s="576">
        <v>0</v>
      </c>
      <c r="W445" s="576">
        <v>0</v>
      </c>
      <c r="X445" s="575">
        <v>0</v>
      </c>
      <c r="Y445" s="576">
        <v>0</v>
      </c>
      <c r="Z445" s="576">
        <v>0</v>
      </c>
      <c r="AA445" s="576">
        <v>40.8527</v>
      </c>
      <c r="AB445" s="580">
        <v>1</v>
      </c>
      <c r="AC445" s="575">
        <f t="shared" si="18"/>
        <v>0</v>
      </c>
      <c r="AD445" s="555">
        <f t="shared" si="19"/>
        <v>0</v>
      </c>
    </row>
    <row r="446" s="555" customFormat="1" ht="19" customHeight="1" spans="1:30">
      <c r="A446" s="574">
        <v>45301</v>
      </c>
      <c r="B446" s="575" t="s">
        <v>81</v>
      </c>
      <c r="C446" s="575" t="s">
        <v>82</v>
      </c>
      <c r="D446" s="576">
        <v>100</v>
      </c>
      <c r="E446" s="575" t="s">
        <v>83</v>
      </c>
      <c r="F446" s="576" t="s">
        <v>80</v>
      </c>
      <c r="G446" s="576">
        <v>3.63</v>
      </c>
      <c r="H446" s="576">
        <v>0</v>
      </c>
      <c r="I446" s="576">
        <v>0</v>
      </c>
      <c r="J446" s="576">
        <v>0</v>
      </c>
      <c r="K446" s="576">
        <v>0</v>
      </c>
      <c r="L446" s="580">
        <v>0</v>
      </c>
      <c r="M446" s="576">
        <v>7.7528</v>
      </c>
      <c r="N446" s="575">
        <v>127</v>
      </c>
      <c r="O446" s="575">
        <v>0.061</v>
      </c>
      <c r="P446" s="575">
        <v>-0.0333</v>
      </c>
      <c r="Q446" s="575">
        <v>13183</v>
      </c>
      <c r="R446" s="576">
        <v>7.7528</v>
      </c>
      <c r="S446" s="575">
        <v>0.0006</v>
      </c>
      <c r="T446" s="576">
        <v>0</v>
      </c>
      <c r="U446" s="576">
        <v>0</v>
      </c>
      <c r="V446" s="576">
        <v>0</v>
      </c>
      <c r="W446" s="576">
        <v>0</v>
      </c>
      <c r="X446" s="575">
        <v>0</v>
      </c>
      <c r="Y446" s="576">
        <v>0</v>
      </c>
      <c r="Z446" s="576">
        <v>0</v>
      </c>
      <c r="AA446" s="576">
        <v>2</v>
      </c>
      <c r="AB446" s="580">
        <v>1</v>
      </c>
      <c r="AC446" s="575">
        <f t="shared" si="18"/>
        <v>0</v>
      </c>
      <c r="AD446" s="555">
        <f t="shared" si="19"/>
        <v>0</v>
      </c>
    </row>
    <row r="447" s="555" customFormat="1" ht="19" customHeight="1" spans="1:30">
      <c r="A447" s="574">
        <v>45301</v>
      </c>
      <c r="B447" s="575" t="s">
        <v>84</v>
      </c>
      <c r="C447" s="575" t="s">
        <v>82</v>
      </c>
      <c r="D447" s="576">
        <v>33</v>
      </c>
      <c r="E447" s="575" t="s">
        <v>83</v>
      </c>
      <c r="F447" s="576" t="s">
        <v>80</v>
      </c>
      <c r="G447" s="576">
        <v>4.11</v>
      </c>
      <c r="H447" s="576">
        <v>9.1465</v>
      </c>
      <c r="I447" s="576">
        <v>9.0623</v>
      </c>
      <c r="J447" s="576">
        <v>8.58</v>
      </c>
      <c r="K447" s="576">
        <v>0</v>
      </c>
      <c r="L447" s="580">
        <v>0</v>
      </c>
      <c r="M447" s="576">
        <v>38.3763</v>
      </c>
      <c r="N447" s="575" t="s">
        <v>80</v>
      </c>
      <c r="O447" s="575" t="s">
        <v>80</v>
      </c>
      <c r="P447" s="575" t="s">
        <v>80</v>
      </c>
      <c r="Q447" s="575" t="s">
        <v>80</v>
      </c>
      <c r="R447" s="576">
        <v>38.3763</v>
      </c>
      <c r="S447" s="575"/>
      <c r="T447" s="576">
        <v>0</v>
      </c>
      <c r="U447" s="576">
        <v>0</v>
      </c>
      <c r="V447" s="576">
        <v>0</v>
      </c>
      <c r="W447" s="576">
        <v>0</v>
      </c>
      <c r="X447" s="575">
        <v>0</v>
      </c>
      <c r="Y447" s="576">
        <v>0</v>
      </c>
      <c r="Z447" s="576">
        <v>0</v>
      </c>
      <c r="AA447" s="576">
        <v>0</v>
      </c>
      <c r="AB447" s="580"/>
      <c r="AC447" s="575">
        <f t="shared" si="18"/>
        <v>0</v>
      </c>
      <c r="AD447" s="555">
        <f t="shared" si="19"/>
        <v>0</v>
      </c>
    </row>
    <row r="448" s="555" customFormat="1" ht="19" customHeight="1" spans="1:30">
      <c r="A448" s="574">
        <v>45301</v>
      </c>
      <c r="B448" s="575" t="s">
        <v>85</v>
      </c>
      <c r="C448" s="575" t="s">
        <v>86</v>
      </c>
      <c r="D448" s="576">
        <v>54</v>
      </c>
      <c r="E448" s="575" t="s">
        <v>83</v>
      </c>
      <c r="F448" s="576">
        <v>4.3</v>
      </c>
      <c r="G448" s="576">
        <v>1.63</v>
      </c>
      <c r="H448" s="576">
        <v>25.4005</v>
      </c>
      <c r="I448" s="576">
        <v>28.434</v>
      </c>
      <c r="J448" s="576">
        <v>26.4</v>
      </c>
      <c r="K448" s="576">
        <v>0</v>
      </c>
      <c r="L448" s="580">
        <v>0</v>
      </c>
      <c r="M448" s="576">
        <v>216.48</v>
      </c>
      <c r="N448" s="575">
        <v>174</v>
      </c>
      <c r="O448" s="575">
        <v>1.24</v>
      </c>
      <c r="P448" s="575" t="s">
        <v>104</v>
      </c>
      <c r="Q448" s="575">
        <v>5420</v>
      </c>
      <c r="R448" s="576">
        <v>216.48</v>
      </c>
      <c r="S448" s="575">
        <v>0.0399</v>
      </c>
      <c r="T448" s="576">
        <v>0</v>
      </c>
      <c r="U448" s="576">
        <v>0</v>
      </c>
      <c r="V448" s="576">
        <v>0</v>
      </c>
      <c r="W448" s="576">
        <v>0</v>
      </c>
      <c r="X448" s="575">
        <v>0</v>
      </c>
      <c r="Y448" s="576">
        <v>0</v>
      </c>
      <c r="Z448" s="576">
        <v>0</v>
      </c>
      <c r="AA448" s="576">
        <v>0</v>
      </c>
      <c r="AB448" s="580">
        <v>1</v>
      </c>
      <c r="AC448" s="575">
        <f t="shared" si="18"/>
        <v>0</v>
      </c>
      <c r="AD448" s="555">
        <f t="shared" si="19"/>
        <v>0</v>
      </c>
    </row>
    <row r="449" s="555" customFormat="1" ht="19" customHeight="1" spans="1:30">
      <c r="A449" s="574">
        <v>45301</v>
      </c>
      <c r="B449" s="575" t="s">
        <v>87</v>
      </c>
      <c r="C449" s="575" t="s">
        <v>78</v>
      </c>
      <c r="D449" s="576">
        <v>100</v>
      </c>
      <c r="E449" s="575" t="s">
        <v>103</v>
      </c>
      <c r="F449" s="576">
        <v>4.98</v>
      </c>
      <c r="G449" s="576">
        <v>2.67</v>
      </c>
      <c r="H449" s="576">
        <v>0</v>
      </c>
      <c r="I449" s="576">
        <v>4</v>
      </c>
      <c r="J449" s="576">
        <v>3.8808</v>
      </c>
      <c r="K449" s="576">
        <v>0</v>
      </c>
      <c r="L449" s="580">
        <v>0</v>
      </c>
      <c r="M449" s="576">
        <v>45.9613</v>
      </c>
      <c r="N449" s="575">
        <v>21</v>
      </c>
      <c r="O449" s="575">
        <v>2.1886</v>
      </c>
      <c r="P449" s="575">
        <v>1.8681</v>
      </c>
      <c r="Q449" s="575">
        <v>6350</v>
      </c>
      <c r="R449" s="576">
        <v>45.9631</v>
      </c>
      <c r="S449" s="575">
        <v>0.0072</v>
      </c>
      <c r="T449" s="576">
        <v>0</v>
      </c>
      <c r="U449" s="576">
        <v>0</v>
      </c>
      <c r="V449" s="576">
        <v>0</v>
      </c>
      <c r="W449" s="576">
        <v>0</v>
      </c>
      <c r="X449" s="575">
        <v>0</v>
      </c>
      <c r="Y449" s="576">
        <v>0</v>
      </c>
      <c r="Z449" s="576">
        <v>0</v>
      </c>
      <c r="AA449" s="576">
        <v>0</v>
      </c>
      <c r="AB449" s="580">
        <v>1</v>
      </c>
      <c r="AC449" s="575">
        <f t="shared" si="18"/>
        <v>0</v>
      </c>
      <c r="AD449" s="555">
        <f t="shared" si="19"/>
        <v>0</v>
      </c>
    </row>
    <row r="450" s="555" customFormat="1" ht="19" customHeight="1" spans="1:30">
      <c r="A450" s="574">
        <v>45301</v>
      </c>
      <c r="B450" s="575" t="s">
        <v>88</v>
      </c>
      <c r="C450" s="575" t="s">
        <v>86</v>
      </c>
      <c r="D450" s="576">
        <v>50</v>
      </c>
      <c r="E450" s="575" t="s">
        <v>100</v>
      </c>
      <c r="F450" s="576">
        <v>5.43</v>
      </c>
      <c r="G450" s="576">
        <v>0.96</v>
      </c>
      <c r="H450" s="576">
        <v>20.4031</v>
      </c>
      <c r="I450" s="576">
        <v>17.0225</v>
      </c>
      <c r="J450" s="576">
        <v>17.0031</v>
      </c>
      <c r="K450" s="576">
        <v>2.13</v>
      </c>
      <c r="L450" s="580">
        <v>0.1044</v>
      </c>
      <c r="M450" s="576">
        <v>161.7588</v>
      </c>
      <c r="N450" s="575">
        <v>653</v>
      </c>
      <c r="O450" s="575">
        <v>0.2477</v>
      </c>
      <c r="P450" s="575"/>
      <c r="Q450" s="575">
        <v>6458</v>
      </c>
      <c r="R450" s="576">
        <v>161.7588</v>
      </c>
      <c r="S450" s="575">
        <v>0.025</v>
      </c>
      <c r="T450" s="576">
        <v>0</v>
      </c>
      <c r="U450" s="576">
        <v>0</v>
      </c>
      <c r="V450" s="576">
        <v>0</v>
      </c>
      <c r="W450" s="576">
        <v>0</v>
      </c>
      <c r="X450" s="575">
        <v>0</v>
      </c>
      <c r="Y450" s="576">
        <v>0</v>
      </c>
      <c r="Z450" s="576">
        <v>0</v>
      </c>
      <c r="AA450" s="576">
        <v>0</v>
      </c>
      <c r="AB450" s="580">
        <v>1</v>
      </c>
      <c r="AC450" s="575">
        <f t="shared" si="18"/>
        <v>0</v>
      </c>
      <c r="AD450" s="555">
        <f t="shared" si="19"/>
        <v>0</v>
      </c>
    </row>
    <row r="451" s="555" customFormat="1" ht="34" customHeight="1" spans="1:29">
      <c r="A451" s="570" t="s">
        <v>111</v>
      </c>
      <c r="B451" s="571"/>
      <c r="C451" s="571"/>
      <c r="D451" s="571"/>
      <c r="E451" s="571"/>
      <c r="F451" s="571"/>
      <c r="G451" s="571"/>
      <c r="H451" s="571"/>
      <c r="I451" s="571"/>
      <c r="J451" s="571"/>
      <c r="K451" s="571"/>
      <c r="L451" s="571"/>
      <c r="M451" s="571"/>
      <c r="N451" s="571"/>
      <c r="O451" s="571"/>
      <c r="P451" s="571"/>
      <c r="Q451" s="571"/>
      <c r="R451" s="571"/>
      <c r="S451" s="571"/>
      <c r="T451" s="571"/>
      <c r="U451" s="571"/>
      <c r="V451" s="571"/>
      <c r="W451" s="571"/>
      <c r="X451" s="571"/>
      <c r="Y451" s="571"/>
      <c r="Z451" s="571"/>
      <c r="AA451" s="571"/>
      <c r="AB451" s="571"/>
      <c r="AC451" s="571"/>
    </row>
    <row r="452" s="555" customFormat="1" ht="19" customHeight="1" spans="1:30">
      <c r="A452" s="572" t="s">
        <v>1</v>
      </c>
      <c r="B452" s="573" t="s">
        <v>2</v>
      </c>
      <c r="C452" s="573" t="s">
        <v>3</v>
      </c>
      <c r="D452" s="573" t="s">
        <v>4</v>
      </c>
      <c r="E452" s="573" t="s">
        <v>5</v>
      </c>
      <c r="F452" s="573" t="s">
        <v>6</v>
      </c>
      <c r="G452" s="573" t="s">
        <v>7</v>
      </c>
      <c r="H452" s="573" t="s">
        <v>8</v>
      </c>
      <c r="I452" s="573" t="s">
        <v>9</v>
      </c>
      <c r="J452" s="573" t="s">
        <v>10</v>
      </c>
      <c r="K452" s="573" t="s">
        <v>11</v>
      </c>
      <c r="L452" s="573" t="s">
        <v>12</v>
      </c>
      <c r="M452" s="573" t="s">
        <v>13</v>
      </c>
      <c r="N452" s="573" t="s">
        <v>14</v>
      </c>
      <c r="O452" s="573" t="s">
        <v>15</v>
      </c>
      <c r="P452" s="573" t="s">
        <v>16</v>
      </c>
      <c r="Q452" s="573" t="s">
        <v>17</v>
      </c>
      <c r="R452" s="573" t="s">
        <v>18</v>
      </c>
      <c r="S452" s="573" t="s">
        <v>19</v>
      </c>
      <c r="T452" s="573" t="s">
        <v>20</v>
      </c>
      <c r="U452" s="573" t="s">
        <v>21</v>
      </c>
      <c r="V452" s="573" t="s">
        <v>22</v>
      </c>
      <c r="W452" s="573" t="s">
        <v>23</v>
      </c>
      <c r="X452" s="573" t="s">
        <v>24</v>
      </c>
      <c r="Y452" s="573" t="s">
        <v>25</v>
      </c>
      <c r="Z452" s="573" t="s">
        <v>26</v>
      </c>
      <c r="AA452" s="573" t="s">
        <v>27</v>
      </c>
      <c r="AB452" s="573" t="s">
        <v>28</v>
      </c>
      <c r="AC452" s="583" t="s">
        <v>29</v>
      </c>
      <c r="AD452" s="583" t="s">
        <v>30</v>
      </c>
    </row>
    <row r="453" s="555" customFormat="1" ht="19" customHeight="1" spans="1:30">
      <c r="A453" s="574">
        <v>45302</v>
      </c>
      <c r="B453" s="575" t="s">
        <v>31</v>
      </c>
      <c r="C453" s="575" t="s">
        <v>32</v>
      </c>
      <c r="D453" s="576">
        <v>100</v>
      </c>
      <c r="E453" s="575" t="s">
        <v>35</v>
      </c>
      <c r="F453" s="576">
        <v>5.67</v>
      </c>
      <c r="G453" s="576">
        <v>2.36</v>
      </c>
      <c r="H453" s="576">
        <v>50.3738</v>
      </c>
      <c r="I453" s="576">
        <v>49.875</v>
      </c>
      <c r="J453" s="576">
        <v>49.7</v>
      </c>
      <c r="K453" s="576">
        <v>0</v>
      </c>
      <c r="L453" s="580">
        <v>0</v>
      </c>
      <c r="M453" s="576">
        <v>478.7125</v>
      </c>
      <c r="N453" s="575"/>
      <c r="O453" s="575"/>
      <c r="P453" s="575"/>
      <c r="Q453" s="575"/>
      <c r="R453" s="576">
        <v>478.7125</v>
      </c>
      <c r="S453" s="575"/>
      <c r="T453" s="576">
        <v>0</v>
      </c>
      <c r="U453" s="576">
        <v>0</v>
      </c>
      <c r="V453" s="576">
        <v>0</v>
      </c>
      <c r="W453" s="576">
        <v>0</v>
      </c>
      <c r="X453" s="575">
        <v>0</v>
      </c>
      <c r="Y453" s="576">
        <v>0</v>
      </c>
      <c r="Z453" s="576">
        <v>0</v>
      </c>
      <c r="AA453" s="576">
        <v>0</v>
      </c>
      <c r="AB453" s="580">
        <v>1</v>
      </c>
      <c r="AC453" s="575">
        <f t="shared" ref="AC453:AC495" si="20">U453+W453</f>
        <v>0</v>
      </c>
      <c r="AD453" s="555">
        <f t="shared" ref="AD453:AD495" si="21">T453+V453</f>
        <v>0</v>
      </c>
    </row>
    <row r="454" s="555" customFormat="1" ht="19" customHeight="1" spans="1:30">
      <c r="A454" s="574">
        <v>45302</v>
      </c>
      <c r="B454" s="575" t="s">
        <v>41</v>
      </c>
      <c r="C454" s="575" t="s">
        <v>32</v>
      </c>
      <c r="D454" s="576">
        <v>20</v>
      </c>
      <c r="E454" s="575" t="s">
        <v>33</v>
      </c>
      <c r="F454" s="576">
        <v>5.09</v>
      </c>
      <c r="G454" s="576">
        <v>1.3</v>
      </c>
      <c r="H454" s="576">
        <v>11.3063</v>
      </c>
      <c r="I454" s="576">
        <v>10.8767</v>
      </c>
      <c r="J454" s="576">
        <v>10.862</v>
      </c>
      <c r="K454" s="576">
        <v>0</v>
      </c>
      <c r="L454" s="580">
        <v>0</v>
      </c>
      <c r="M454" s="576">
        <v>119.5168</v>
      </c>
      <c r="N454" s="575"/>
      <c r="O454" s="575"/>
      <c r="P454" s="575"/>
      <c r="Q454" s="575"/>
      <c r="R454" s="576">
        <v>119.5168</v>
      </c>
      <c r="S454" s="575"/>
      <c r="T454" s="576">
        <v>0</v>
      </c>
      <c r="U454" s="576">
        <v>0</v>
      </c>
      <c r="V454" s="576">
        <v>0</v>
      </c>
      <c r="W454" s="576">
        <v>0</v>
      </c>
      <c r="X454" s="575">
        <v>0</v>
      </c>
      <c r="Y454" s="576">
        <v>0</v>
      </c>
      <c r="Z454" s="576">
        <v>0</v>
      </c>
      <c r="AA454" s="576">
        <v>0</v>
      </c>
      <c r="AB454" s="580">
        <v>1</v>
      </c>
      <c r="AC454" s="575">
        <f t="shared" si="20"/>
        <v>0</v>
      </c>
      <c r="AD454" s="555">
        <f t="shared" si="21"/>
        <v>0</v>
      </c>
    </row>
    <row r="455" s="555" customFormat="1" ht="19" customHeight="1" spans="1:30">
      <c r="A455" s="574">
        <v>45302</v>
      </c>
      <c r="B455" s="575" t="s">
        <v>34</v>
      </c>
      <c r="C455" s="575" t="s">
        <v>32</v>
      </c>
      <c r="D455" s="576">
        <v>10</v>
      </c>
      <c r="E455" s="575" t="s">
        <v>35</v>
      </c>
      <c r="F455" s="576">
        <v>4.74</v>
      </c>
      <c r="G455" s="576">
        <v>0.37</v>
      </c>
      <c r="H455" s="576">
        <v>4.2003</v>
      </c>
      <c r="I455" s="576">
        <v>4.0306</v>
      </c>
      <c r="J455" s="576">
        <v>3.96</v>
      </c>
      <c r="K455" s="576">
        <v>0</v>
      </c>
      <c r="L455" s="580">
        <v>0</v>
      </c>
      <c r="M455" s="576">
        <v>42.9</v>
      </c>
      <c r="N455" s="575"/>
      <c r="O455" s="575"/>
      <c r="P455" s="575"/>
      <c r="Q455" s="575"/>
      <c r="R455" s="576">
        <v>42.9</v>
      </c>
      <c r="S455" s="575"/>
      <c r="T455" s="576">
        <v>0</v>
      </c>
      <c r="U455" s="576">
        <v>0</v>
      </c>
      <c r="V455" s="576">
        <v>0</v>
      </c>
      <c r="W455" s="576">
        <v>0</v>
      </c>
      <c r="X455" s="575">
        <v>0</v>
      </c>
      <c r="Y455" s="576">
        <v>0</v>
      </c>
      <c r="Z455" s="576">
        <v>0</v>
      </c>
      <c r="AA455" s="576">
        <v>0</v>
      </c>
      <c r="AB455" s="580">
        <v>1</v>
      </c>
      <c r="AC455" s="575">
        <f t="shared" si="20"/>
        <v>0</v>
      </c>
      <c r="AD455" s="555">
        <f t="shared" si="21"/>
        <v>0</v>
      </c>
    </row>
    <row r="456" s="555" customFormat="1" ht="19" customHeight="1" spans="1:30">
      <c r="A456" s="574">
        <v>45302</v>
      </c>
      <c r="B456" s="575" t="s">
        <v>38</v>
      </c>
      <c r="C456" s="575" t="s">
        <v>32</v>
      </c>
      <c r="D456" s="576">
        <v>5.48</v>
      </c>
      <c r="E456" s="575" t="s">
        <v>39</v>
      </c>
      <c r="F456" s="576">
        <v>3.9</v>
      </c>
      <c r="G456" s="576">
        <v>0</v>
      </c>
      <c r="H456" s="576">
        <v>0</v>
      </c>
      <c r="I456" s="576">
        <v>1.7143</v>
      </c>
      <c r="J456" s="576">
        <v>1.596</v>
      </c>
      <c r="K456" s="576">
        <v>0</v>
      </c>
      <c r="L456" s="580">
        <v>0</v>
      </c>
      <c r="M456" s="576">
        <v>14.896</v>
      </c>
      <c r="N456" s="575"/>
      <c r="O456" s="575"/>
      <c r="P456" s="575"/>
      <c r="Q456" s="575"/>
      <c r="R456" s="576">
        <v>14.896</v>
      </c>
      <c r="S456" s="575"/>
      <c r="T456" s="576">
        <v>0</v>
      </c>
      <c r="U456" s="576">
        <v>0</v>
      </c>
      <c r="V456" s="576">
        <v>0</v>
      </c>
      <c r="W456" s="576">
        <v>0</v>
      </c>
      <c r="X456" s="575">
        <v>0</v>
      </c>
      <c r="Y456" s="576">
        <v>0</v>
      </c>
      <c r="Z456" s="576">
        <v>0</v>
      </c>
      <c r="AA456" s="576">
        <v>0</v>
      </c>
      <c r="AB456" s="580">
        <v>1</v>
      </c>
      <c r="AC456" s="575">
        <f t="shared" si="20"/>
        <v>0</v>
      </c>
      <c r="AD456" s="555">
        <f t="shared" si="21"/>
        <v>0</v>
      </c>
    </row>
    <row r="457" s="555" customFormat="1" ht="19" customHeight="1" spans="1:30">
      <c r="A457" s="574">
        <v>45302</v>
      </c>
      <c r="B457" s="575" t="s">
        <v>36</v>
      </c>
      <c r="C457" s="575" t="s">
        <v>32</v>
      </c>
      <c r="D457" s="576">
        <v>80</v>
      </c>
      <c r="E457" s="575" t="s">
        <v>35</v>
      </c>
      <c r="F457" s="576">
        <v>5.51</v>
      </c>
      <c r="G457" s="576">
        <v>1.26</v>
      </c>
      <c r="H457" s="576">
        <v>38.19</v>
      </c>
      <c r="I457" s="576">
        <v>37.52</v>
      </c>
      <c r="J457" s="576">
        <v>37.4</v>
      </c>
      <c r="K457" s="576">
        <v>0</v>
      </c>
      <c r="L457" s="580">
        <v>0</v>
      </c>
      <c r="M457" s="576">
        <v>386.1</v>
      </c>
      <c r="N457" s="575"/>
      <c r="O457" s="575"/>
      <c r="P457" s="575"/>
      <c r="Q457" s="575"/>
      <c r="R457" s="576">
        <v>386.1</v>
      </c>
      <c r="S457" s="575"/>
      <c r="T457" s="576">
        <v>0</v>
      </c>
      <c r="U457" s="576">
        <v>0</v>
      </c>
      <c r="V457" s="576">
        <v>0</v>
      </c>
      <c r="W457" s="576">
        <v>0</v>
      </c>
      <c r="X457" s="575">
        <v>0</v>
      </c>
      <c r="Y457" s="576">
        <v>0</v>
      </c>
      <c r="Z457" s="576">
        <v>0</v>
      </c>
      <c r="AA457" s="576">
        <v>0</v>
      </c>
      <c r="AB457" s="580">
        <v>1</v>
      </c>
      <c r="AC457" s="575">
        <f t="shared" si="20"/>
        <v>0</v>
      </c>
      <c r="AD457" s="555">
        <f t="shared" si="21"/>
        <v>0</v>
      </c>
    </row>
    <row r="458" s="555" customFormat="1" ht="19" customHeight="1" spans="1:30">
      <c r="A458" s="574">
        <v>45302</v>
      </c>
      <c r="B458" s="575" t="s">
        <v>47</v>
      </c>
      <c r="C458" s="575" t="s">
        <v>32</v>
      </c>
      <c r="D458" s="576">
        <v>130</v>
      </c>
      <c r="E458" s="575" t="s">
        <v>35</v>
      </c>
      <c r="F458" s="576">
        <v>5.44</v>
      </c>
      <c r="G458" s="576">
        <v>0.78</v>
      </c>
      <c r="H458" s="576">
        <v>76.4027</v>
      </c>
      <c r="I458" s="576">
        <v>48.9176</v>
      </c>
      <c r="J458" s="576">
        <v>47.9633</v>
      </c>
      <c r="K458" s="576">
        <v>27.49</v>
      </c>
      <c r="L458" s="580">
        <v>0.3598</v>
      </c>
      <c r="M458" s="576">
        <v>571.599</v>
      </c>
      <c r="N458" s="575"/>
      <c r="O458" s="575"/>
      <c r="P458" s="575"/>
      <c r="Q458" s="575"/>
      <c r="R458" s="576">
        <v>571.599</v>
      </c>
      <c r="S458" s="575"/>
      <c r="T458" s="576">
        <v>0</v>
      </c>
      <c r="U458" s="576">
        <v>0</v>
      </c>
      <c r="V458" s="576">
        <v>0</v>
      </c>
      <c r="W458" s="576">
        <v>0</v>
      </c>
      <c r="X458" s="575">
        <v>0</v>
      </c>
      <c r="Y458" s="576">
        <v>0</v>
      </c>
      <c r="Z458" s="576">
        <v>0</v>
      </c>
      <c r="AA458" s="576">
        <v>0</v>
      </c>
      <c r="AB458" s="580">
        <v>1</v>
      </c>
      <c r="AC458" s="575">
        <f t="shared" si="20"/>
        <v>0</v>
      </c>
      <c r="AD458" s="555">
        <f t="shared" si="21"/>
        <v>0</v>
      </c>
    </row>
    <row r="459" s="555" customFormat="1" ht="19" customHeight="1" spans="1:30">
      <c r="A459" s="574">
        <v>45302</v>
      </c>
      <c r="B459" s="575" t="s">
        <v>43</v>
      </c>
      <c r="C459" s="575" t="s">
        <v>32</v>
      </c>
      <c r="D459" s="576">
        <v>300</v>
      </c>
      <c r="E459" s="575" t="s">
        <v>35</v>
      </c>
      <c r="F459" s="576">
        <v>4.34</v>
      </c>
      <c r="G459" s="576">
        <v>0</v>
      </c>
      <c r="H459" s="576">
        <v>156.2654</v>
      </c>
      <c r="I459" s="576">
        <v>151.3152</v>
      </c>
      <c r="J459" s="576">
        <v>159.852</v>
      </c>
      <c r="K459" s="576">
        <v>4.9502</v>
      </c>
      <c r="L459" s="580">
        <v>0.0317</v>
      </c>
      <c r="M459" s="576">
        <v>1420.156</v>
      </c>
      <c r="N459" s="575"/>
      <c r="O459" s="575"/>
      <c r="P459" s="575"/>
      <c r="Q459" s="575"/>
      <c r="R459" s="576">
        <v>1420.156</v>
      </c>
      <c r="S459" s="575"/>
      <c r="T459" s="576">
        <v>0</v>
      </c>
      <c r="U459" s="576">
        <v>0</v>
      </c>
      <c r="V459" s="576">
        <v>0</v>
      </c>
      <c r="W459" s="576">
        <v>0</v>
      </c>
      <c r="X459" s="575">
        <v>0</v>
      </c>
      <c r="Y459" s="576">
        <v>0</v>
      </c>
      <c r="Z459" s="576">
        <v>0</v>
      </c>
      <c r="AA459" s="576">
        <v>0</v>
      </c>
      <c r="AB459" s="580">
        <v>1</v>
      </c>
      <c r="AC459" s="575">
        <f t="shared" si="20"/>
        <v>0</v>
      </c>
      <c r="AD459" s="555">
        <f t="shared" si="21"/>
        <v>0</v>
      </c>
    </row>
    <row r="460" s="555" customFormat="1" ht="19" customHeight="1" spans="1:30">
      <c r="A460" s="574">
        <v>45302</v>
      </c>
      <c r="B460" s="575" t="s">
        <v>40</v>
      </c>
      <c r="C460" s="575" t="s">
        <v>32</v>
      </c>
      <c r="D460" s="576">
        <v>30</v>
      </c>
      <c r="E460" s="575" t="s">
        <v>35</v>
      </c>
      <c r="F460" s="576">
        <v>5.46</v>
      </c>
      <c r="G460" s="576">
        <v>0</v>
      </c>
      <c r="H460" s="576">
        <v>14.8622</v>
      </c>
      <c r="I460" s="576">
        <v>11.7265</v>
      </c>
      <c r="J460" s="576">
        <v>11.616</v>
      </c>
      <c r="K460" s="576">
        <v>3.1357</v>
      </c>
      <c r="L460" s="580">
        <v>0.211</v>
      </c>
      <c r="M460" s="576">
        <v>114.1008</v>
      </c>
      <c r="N460" s="575"/>
      <c r="O460" s="575"/>
      <c r="P460" s="575"/>
      <c r="Q460" s="575"/>
      <c r="R460" s="576">
        <v>114.1008</v>
      </c>
      <c r="S460" s="575"/>
      <c r="T460" s="576">
        <v>0</v>
      </c>
      <c r="U460" s="576">
        <v>0</v>
      </c>
      <c r="V460" s="576">
        <v>0</v>
      </c>
      <c r="W460" s="576">
        <v>0</v>
      </c>
      <c r="X460" s="575">
        <v>0</v>
      </c>
      <c r="Y460" s="576">
        <v>0</v>
      </c>
      <c r="Z460" s="576">
        <v>0</v>
      </c>
      <c r="AA460" s="576">
        <v>0</v>
      </c>
      <c r="AB460" s="580">
        <v>1</v>
      </c>
      <c r="AC460" s="575">
        <f t="shared" si="20"/>
        <v>0</v>
      </c>
      <c r="AD460" s="555">
        <f t="shared" si="21"/>
        <v>0</v>
      </c>
    </row>
    <row r="461" s="555" customFormat="1" ht="19" customHeight="1" spans="1:30">
      <c r="A461" s="574">
        <v>45302</v>
      </c>
      <c r="B461" s="575" t="s">
        <v>37</v>
      </c>
      <c r="C461" s="575" t="s">
        <v>32</v>
      </c>
      <c r="D461" s="576">
        <v>100</v>
      </c>
      <c r="E461" s="575" t="s">
        <v>35</v>
      </c>
      <c r="F461" s="576">
        <v>4.98</v>
      </c>
      <c r="G461" s="576">
        <v>0</v>
      </c>
      <c r="H461" s="576">
        <v>42.698</v>
      </c>
      <c r="I461" s="576">
        <v>40.6009</v>
      </c>
      <c r="J461" s="576">
        <v>39.096</v>
      </c>
      <c r="K461" s="576">
        <v>1.9401</v>
      </c>
      <c r="L461" s="580">
        <v>0.0456</v>
      </c>
      <c r="M461" s="576">
        <v>386.569</v>
      </c>
      <c r="N461" s="575"/>
      <c r="O461" s="575"/>
      <c r="P461" s="575"/>
      <c r="Q461" s="575"/>
      <c r="R461" s="576">
        <v>386.569</v>
      </c>
      <c r="S461" s="575"/>
      <c r="T461" s="576">
        <v>0.1057</v>
      </c>
      <c r="U461" s="576">
        <v>0</v>
      </c>
      <c r="V461" s="576">
        <v>0</v>
      </c>
      <c r="W461" s="576">
        <v>0</v>
      </c>
      <c r="X461" s="575">
        <v>0</v>
      </c>
      <c r="Y461" s="576">
        <v>0.0513</v>
      </c>
      <c r="Z461" s="576">
        <v>0</v>
      </c>
      <c r="AA461" s="576">
        <v>0</v>
      </c>
      <c r="AB461" s="580">
        <v>0.9975</v>
      </c>
      <c r="AC461" s="575">
        <f t="shared" si="20"/>
        <v>0</v>
      </c>
      <c r="AD461" s="555">
        <f t="shared" si="21"/>
        <v>0.1057</v>
      </c>
    </row>
    <row r="462" s="555" customFormat="1" ht="19" customHeight="1" spans="1:30">
      <c r="A462" s="574">
        <v>45302</v>
      </c>
      <c r="B462" s="575" t="s">
        <v>45</v>
      </c>
      <c r="C462" s="575" t="s">
        <v>32</v>
      </c>
      <c r="D462" s="576">
        <v>50</v>
      </c>
      <c r="E462" s="575" t="s">
        <v>35</v>
      </c>
      <c r="F462" s="576">
        <v>5.83</v>
      </c>
      <c r="G462" s="576">
        <v>0.89</v>
      </c>
      <c r="H462" s="576">
        <v>24.85</v>
      </c>
      <c r="I462" s="576">
        <v>24.717</v>
      </c>
      <c r="J462" s="576">
        <v>24.64</v>
      </c>
      <c r="K462" s="576">
        <v>0</v>
      </c>
      <c r="L462" s="580">
        <v>0</v>
      </c>
      <c r="M462" s="576">
        <v>227.48</v>
      </c>
      <c r="N462" s="575"/>
      <c r="O462" s="575"/>
      <c r="P462" s="575"/>
      <c r="Q462" s="575"/>
      <c r="R462" s="576">
        <v>227.48</v>
      </c>
      <c r="S462" s="575"/>
      <c r="T462" s="576">
        <v>0.0403</v>
      </c>
      <c r="U462" s="576">
        <v>0</v>
      </c>
      <c r="V462" s="576">
        <v>0</v>
      </c>
      <c r="W462" s="576">
        <v>0</v>
      </c>
      <c r="X462" s="575">
        <v>0</v>
      </c>
      <c r="Y462" s="576">
        <v>0</v>
      </c>
      <c r="Z462" s="576">
        <v>0</v>
      </c>
      <c r="AA462" s="576">
        <v>0</v>
      </c>
      <c r="AB462" s="580">
        <v>0.9977</v>
      </c>
      <c r="AC462" s="575">
        <f t="shared" si="20"/>
        <v>0</v>
      </c>
      <c r="AD462" s="555">
        <f t="shared" si="21"/>
        <v>0.0403</v>
      </c>
    </row>
    <row r="463" s="555" customFormat="1" ht="19" customHeight="1" spans="1:30">
      <c r="A463" s="574">
        <v>45302</v>
      </c>
      <c r="B463" s="575" t="s">
        <v>46</v>
      </c>
      <c r="C463" s="575" t="s">
        <v>32</v>
      </c>
      <c r="D463" s="576">
        <v>30</v>
      </c>
      <c r="E463" s="575" t="s">
        <v>35</v>
      </c>
      <c r="F463" s="576">
        <v>5.74</v>
      </c>
      <c r="G463" s="576">
        <v>2.31</v>
      </c>
      <c r="H463" s="576">
        <v>14.3086</v>
      </c>
      <c r="I463" s="576">
        <v>14.028</v>
      </c>
      <c r="J463" s="576">
        <v>14</v>
      </c>
      <c r="K463" s="576">
        <v>0</v>
      </c>
      <c r="L463" s="580">
        <v>0</v>
      </c>
      <c r="M463" s="576">
        <v>154.616</v>
      </c>
      <c r="N463" s="575"/>
      <c r="O463" s="575"/>
      <c r="P463" s="575"/>
      <c r="Q463" s="575"/>
      <c r="R463" s="576">
        <v>154.616</v>
      </c>
      <c r="S463" s="575"/>
      <c r="T463" s="576">
        <v>0</v>
      </c>
      <c r="U463" s="576">
        <v>0</v>
      </c>
      <c r="V463" s="576">
        <v>0</v>
      </c>
      <c r="W463" s="576">
        <v>0</v>
      </c>
      <c r="X463" s="575">
        <v>0</v>
      </c>
      <c r="Y463" s="576">
        <v>0</v>
      </c>
      <c r="Z463" s="576">
        <v>0</v>
      </c>
      <c r="AA463" s="576">
        <v>0</v>
      </c>
      <c r="AB463" s="580">
        <v>1</v>
      </c>
      <c r="AC463" s="575">
        <f t="shared" si="20"/>
        <v>0</v>
      </c>
      <c r="AD463" s="555">
        <f t="shared" si="21"/>
        <v>0</v>
      </c>
    </row>
    <row r="464" s="555" customFormat="1" ht="19" customHeight="1" spans="1:30">
      <c r="A464" s="574">
        <v>45302</v>
      </c>
      <c r="B464" s="575" t="s">
        <v>42</v>
      </c>
      <c r="C464" s="575" t="s">
        <v>32</v>
      </c>
      <c r="D464" s="576">
        <v>30</v>
      </c>
      <c r="E464" s="575" t="s">
        <v>35</v>
      </c>
      <c r="F464" s="576">
        <v>5.8</v>
      </c>
      <c r="G464" s="576">
        <v>0.8</v>
      </c>
      <c r="H464" s="576">
        <v>13.9956</v>
      </c>
      <c r="I464" s="576">
        <v>13.8166</v>
      </c>
      <c r="J464" s="576">
        <v>13.794</v>
      </c>
      <c r="K464" s="576">
        <v>1.8</v>
      </c>
      <c r="L464" s="580">
        <v>0.1153</v>
      </c>
      <c r="M464" s="576">
        <v>144.2367</v>
      </c>
      <c r="N464" s="575"/>
      <c r="O464" s="575"/>
      <c r="P464" s="575"/>
      <c r="Q464" s="575"/>
      <c r="R464" s="576">
        <v>144.2367</v>
      </c>
      <c r="S464" s="575"/>
      <c r="T464" s="576">
        <v>0</v>
      </c>
      <c r="U464" s="576">
        <v>0</v>
      </c>
      <c r="V464" s="576">
        <v>0</v>
      </c>
      <c r="W464" s="576">
        <v>0</v>
      </c>
      <c r="X464" s="575">
        <v>0</v>
      </c>
      <c r="Y464" s="576">
        <v>0</v>
      </c>
      <c r="Z464" s="576">
        <v>0</v>
      </c>
      <c r="AA464" s="576">
        <v>0</v>
      </c>
      <c r="AB464" s="580">
        <v>1</v>
      </c>
      <c r="AC464" s="575">
        <f t="shared" si="20"/>
        <v>0</v>
      </c>
      <c r="AD464" s="555">
        <f t="shared" si="21"/>
        <v>0</v>
      </c>
    </row>
    <row r="465" s="555" customFormat="1" ht="19" customHeight="1" spans="1:30">
      <c r="A465" s="574">
        <v>45302</v>
      </c>
      <c r="B465" s="575" t="s">
        <v>50</v>
      </c>
      <c r="C465" s="575" t="s">
        <v>32</v>
      </c>
      <c r="D465" s="576">
        <v>50</v>
      </c>
      <c r="E465" s="575" t="s">
        <v>33</v>
      </c>
      <c r="F465" s="576">
        <v>4.33</v>
      </c>
      <c r="G465" s="576">
        <v>0</v>
      </c>
      <c r="H465" s="576">
        <v>18.5575</v>
      </c>
      <c r="I465" s="576">
        <v>11.13</v>
      </c>
      <c r="J465" s="576">
        <v>11.06</v>
      </c>
      <c r="K465" s="575">
        <v>7.4275</v>
      </c>
      <c r="L465" s="580">
        <f>K465/H465</f>
        <v>0.400242489559477</v>
      </c>
      <c r="M465" s="576">
        <v>116.13</v>
      </c>
      <c r="N465" s="575"/>
      <c r="O465" s="575"/>
      <c r="P465" s="575"/>
      <c r="Q465" s="575"/>
      <c r="R465" s="576">
        <v>116.13</v>
      </c>
      <c r="S465" s="575"/>
      <c r="T465" s="576">
        <v>0</v>
      </c>
      <c r="U465" s="576">
        <v>0</v>
      </c>
      <c r="V465" s="576">
        <v>0</v>
      </c>
      <c r="W465" s="576">
        <v>0</v>
      </c>
      <c r="X465" s="555">
        <v>0</v>
      </c>
      <c r="Y465" s="576">
        <v>0</v>
      </c>
      <c r="Z465" s="576">
        <v>0</v>
      </c>
      <c r="AA465" s="576">
        <v>0</v>
      </c>
      <c r="AB465" s="580">
        <v>1</v>
      </c>
      <c r="AC465" s="575">
        <f t="shared" si="20"/>
        <v>0</v>
      </c>
      <c r="AD465" s="555">
        <f t="shared" si="21"/>
        <v>0</v>
      </c>
    </row>
    <row r="466" s="555" customFormat="1" ht="19" customHeight="1" spans="1:30">
      <c r="A466" s="574">
        <v>45302</v>
      </c>
      <c r="B466" s="575" t="s">
        <v>49</v>
      </c>
      <c r="C466" s="575" t="s">
        <v>32</v>
      </c>
      <c r="D466" s="576">
        <v>100</v>
      </c>
      <c r="E466" s="575" t="s">
        <v>35</v>
      </c>
      <c r="F466" s="576">
        <v>4.89</v>
      </c>
      <c r="G466" s="576">
        <v>0.7</v>
      </c>
      <c r="H466" s="576">
        <v>43.952</v>
      </c>
      <c r="I466" s="576">
        <v>35.9318</v>
      </c>
      <c r="J466" s="576">
        <v>34.0725</v>
      </c>
      <c r="K466" s="576">
        <v>8.0202</v>
      </c>
      <c r="L466" s="580">
        <v>0.1825</v>
      </c>
      <c r="M466" s="576">
        <v>403.284</v>
      </c>
      <c r="N466" s="575"/>
      <c r="O466" s="575"/>
      <c r="P466" s="575"/>
      <c r="Q466" s="575"/>
      <c r="R466" s="576">
        <v>403.284</v>
      </c>
      <c r="S466" s="575"/>
      <c r="T466" s="576">
        <v>0</v>
      </c>
      <c r="U466" s="576">
        <v>0</v>
      </c>
      <c r="V466" s="576">
        <v>0</v>
      </c>
      <c r="W466" s="576">
        <v>0</v>
      </c>
      <c r="X466" s="575">
        <v>0</v>
      </c>
      <c r="Y466" s="576">
        <v>0</v>
      </c>
      <c r="Z466" s="576">
        <v>0</v>
      </c>
      <c r="AA466" s="576">
        <v>0</v>
      </c>
      <c r="AB466" s="580">
        <v>1</v>
      </c>
      <c r="AC466" s="575">
        <f t="shared" si="20"/>
        <v>0</v>
      </c>
      <c r="AD466" s="555">
        <f t="shared" si="21"/>
        <v>0</v>
      </c>
    </row>
    <row r="467" s="555" customFormat="1" ht="19" customHeight="1" spans="1:30">
      <c r="A467" s="574">
        <v>45302</v>
      </c>
      <c r="B467" s="575" t="s">
        <v>52</v>
      </c>
      <c r="C467" s="575" t="s">
        <v>32</v>
      </c>
      <c r="D467" s="576">
        <v>150</v>
      </c>
      <c r="E467" s="575" t="s">
        <v>35</v>
      </c>
      <c r="F467" s="576">
        <v>4.81</v>
      </c>
      <c r="G467" s="576">
        <v>2</v>
      </c>
      <c r="H467" s="576">
        <v>62.956</v>
      </c>
      <c r="I467" s="576">
        <v>62.956</v>
      </c>
      <c r="J467" s="576">
        <v>62.475</v>
      </c>
      <c r="K467" s="576">
        <v>0</v>
      </c>
      <c r="L467" s="580">
        <v>0</v>
      </c>
      <c r="M467" s="576">
        <v>677.25</v>
      </c>
      <c r="N467" s="575"/>
      <c r="O467" s="575"/>
      <c r="P467" s="575"/>
      <c r="Q467" s="575"/>
      <c r="R467" s="576">
        <v>677.25</v>
      </c>
      <c r="S467" s="575"/>
      <c r="T467" s="576">
        <v>0</v>
      </c>
      <c r="U467" s="576">
        <v>0</v>
      </c>
      <c r="V467" s="576">
        <v>0</v>
      </c>
      <c r="W467" s="576">
        <v>0</v>
      </c>
      <c r="X467" s="575">
        <v>0</v>
      </c>
      <c r="Y467" s="576">
        <v>0</v>
      </c>
      <c r="Z467" s="576">
        <v>0</v>
      </c>
      <c r="AA467" s="576">
        <v>0</v>
      </c>
      <c r="AB467" s="580">
        <v>1</v>
      </c>
      <c r="AC467" s="575">
        <f t="shared" si="20"/>
        <v>0</v>
      </c>
      <c r="AD467" s="555">
        <f t="shared" si="21"/>
        <v>0</v>
      </c>
    </row>
    <row r="468" s="555" customFormat="1" ht="19" customHeight="1" spans="1:30">
      <c r="A468" s="574">
        <v>45302</v>
      </c>
      <c r="B468" s="575" t="s">
        <v>51</v>
      </c>
      <c r="C468" s="575" t="s">
        <v>32</v>
      </c>
      <c r="D468" s="576">
        <v>100</v>
      </c>
      <c r="E468" s="575" t="s">
        <v>33</v>
      </c>
      <c r="F468" s="576">
        <v>4.77</v>
      </c>
      <c r="G468" s="576">
        <v>2.11</v>
      </c>
      <c r="H468" s="576">
        <v>48.7408</v>
      </c>
      <c r="I468" s="576">
        <v>38.3836</v>
      </c>
      <c r="J468" s="576">
        <v>36.4</v>
      </c>
      <c r="K468" s="576">
        <v>10.3572</v>
      </c>
      <c r="L468" s="580">
        <v>0.2125</v>
      </c>
      <c r="M468" s="576">
        <v>366.394</v>
      </c>
      <c r="N468" s="575"/>
      <c r="O468" s="575"/>
      <c r="P468" s="575"/>
      <c r="Q468" s="575"/>
      <c r="R468" s="576">
        <v>366.394</v>
      </c>
      <c r="S468" s="575"/>
      <c r="T468" s="576">
        <v>0</v>
      </c>
      <c r="U468" s="576">
        <v>0</v>
      </c>
      <c r="V468" s="576">
        <v>0</v>
      </c>
      <c r="W468" s="576">
        <v>0</v>
      </c>
      <c r="X468" s="575">
        <v>0</v>
      </c>
      <c r="Y468" s="576">
        <v>0</v>
      </c>
      <c r="Z468" s="576">
        <v>0</v>
      </c>
      <c r="AA468" s="576">
        <v>0</v>
      </c>
      <c r="AB468" s="580">
        <v>1</v>
      </c>
      <c r="AC468" s="575">
        <f t="shared" si="20"/>
        <v>0</v>
      </c>
      <c r="AD468" s="555">
        <f t="shared" si="21"/>
        <v>0</v>
      </c>
    </row>
    <row r="469" s="555" customFormat="1" ht="19" customHeight="1" spans="1:30">
      <c r="A469" s="574">
        <v>45302</v>
      </c>
      <c r="B469" s="575" t="s">
        <v>53</v>
      </c>
      <c r="C469" s="575" t="s">
        <v>32</v>
      </c>
      <c r="D469" s="576">
        <v>100</v>
      </c>
      <c r="E469" s="575" t="s">
        <v>35</v>
      </c>
      <c r="F469" s="576">
        <v>3.68</v>
      </c>
      <c r="G469" s="576">
        <v>0</v>
      </c>
      <c r="H469" s="576">
        <v>30.007</v>
      </c>
      <c r="I469" s="576">
        <v>29.5439</v>
      </c>
      <c r="J469" s="576">
        <v>29.4819</v>
      </c>
      <c r="K469" s="576">
        <v>0</v>
      </c>
      <c r="L469" s="580">
        <v>0</v>
      </c>
      <c r="M469" s="576">
        <v>199.0916</v>
      </c>
      <c r="N469" s="575"/>
      <c r="O469" s="575"/>
      <c r="P469" s="575"/>
      <c r="Q469" s="575"/>
      <c r="R469" s="576">
        <v>199.0916</v>
      </c>
      <c r="S469" s="575"/>
      <c r="T469" s="576">
        <v>0</v>
      </c>
      <c r="U469" s="576">
        <v>0</v>
      </c>
      <c r="V469" s="576">
        <v>0</v>
      </c>
      <c r="W469" s="576">
        <v>0</v>
      </c>
      <c r="X469" s="575">
        <v>0</v>
      </c>
      <c r="Y469" s="576">
        <v>0</v>
      </c>
      <c r="Z469" s="576">
        <v>0</v>
      </c>
      <c r="AA469" s="576">
        <v>0</v>
      </c>
      <c r="AB469" s="580">
        <v>1</v>
      </c>
      <c r="AC469" s="575">
        <f t="shared" si="20"/>
        <v>0</v>
      </c>
      <c r="AD469" s="555">
        <f t="shared" si="21"/>
        <v>0</v>
      </c>
    </row>
    <row r="470" s="555" customFormat="1" ht="19" customHeight="1" spans="1:30">
      <c r="A470" s="574">
        <v>45302</v>
      </c>
      <c r="B470" s="575" t="s">
        <v>55</v>
      </c>
      <c r="C470" s="575" t="s">
        <v>56</v>
      </c>
      <c r="D470" s="576">
        <v>100</v>
      </c>
      <c r="E470" s="575" t="s">
        <v>35</v>
      </c>
      <c r="F470" s="576">
        <v>0</v>
      </c>
      <c r="G470" s="576">
        <v>4.65</v>
      </c>
      <c r="H470" s="576">
        <v>42.1225</v>
      </c>
      <c r="I470" s="576">
        <v>40.2248</v>
      </c>
      <c r="J470" s="576">
        <v>39.5456</v>
      </c>
      <c r="K470" s="576">
        <v>1.8977</v>
      </c>
      <c r="L470" s="580">
        <v>0.0451</v>
      </c>
      <c r="M470" s="576">
        <v>1048.1674</v>
      </c>
      <c r="N470" s="575"/>
      <c r="O470" s="575"/>
      <c r="P470" s="575"/>
      <c r="Q470" s="575"/>
      <c r="R470" s="576">
        <v>1048.1674</v>
      </c>
      <c r="S470" s="575"/>
      <c r="T470" s="576">
        <v>0</v>
      </c>
      <c r="U470" s="576">
        <v>3.8059</v>
      </c>
      <c r="V470" s="576">
        <v>0</v>
      </c>
      <c r="W470" s="576">
        <v>0</v>
      </c>
      <c r="X470" s="575">
        <v>0</v>
      </c>
      <c r="Y470" s="576">
        <v>0</v>
      </c>
      <c r="Z470" s="576">
        <v>0</v>
      </c>
      <c r="AA470" s="576">
        <v>0</v>
      </c>
      <c r="AB470" s="580">
        <v>1</v>
      </c>
      <c r="AC470" s="575">
        <f t="shared" si="20"/>
        <v>3.8059</v>
      </c>
      <c r="AD470" s="555">
        <f t="shared" si="21"/>
        <v>0</v>
      </c>
    </row>
    <row r="471" s="555" customFormat="1" ht="19" customHeight="1" spans="1:30">
      <c r="A471" s="574">
        <v>45302</v>
      </c>
      <c r="B471" s="575" t="s">
        <v>57</v>
      </c>
      <c r="C471" s="575" t="s">
        <v>32</v>
      </c>
      <c r="D471" s="576">
        <v>20</v>
      </c>
      <c r="E471" s="575" t="s">
        <v>35</v>
      </c>
      <c r="F471" s="576">
        <v>5.82</v>
      </c>
      <c r="G471" s="576">
        <v>0</v>
      </c>
      <c r="H471" s="576">
        <v>11.1006</v>
      </c>
      <c r="I471" s="576">
        <v>11.1006</v>
      </c>
      <c r="J471" s="576">
        <v>10.8388</v>
      </c>
      <c r="K471" s="576">
        <v>0</v>
      </c>
      <c r="L471" s="580">
        <v>0</v>
      </c>
      <c r="M471" s="576">
        <v>89.115</v>
      </c>
      <c r="N471" s="575"/>
      <c r="O471" s="575"/>
      <c r="P471" s="575"/>
      <c r="Q471" s="575"/>
      <c r="R471" s="576">
        <v>89.115</v>
      </c>
      <c r="S471" s="575"/>
      <c r="T471" s="576">
        <v>0</v>
      </c>
      <c r="U471" s="576">
        <v>0</v>
      </c>
      <c r="V471" s="576">
        <v>0</v>
      </c>
      <c r="W471" s="576">
        <v>0</v>
      </c>
      <c r="X471" s="575">
        <v>0</v>
      </c>
      <c r="Y471" s="576">
        <v>0</v>
      </c>
      <c r="Z471" s="576">
        <v>0</v>
      </c>
      <c r="AA471" s="576">
        <v>0</v>
      </c>
      <c r="AB471" s="580">
        <v>1</v>
      </c>
      <c r="AC471" s="575">
        <f t="shared" si="20"/>
        <v>0</v>
      </c>
      <c r="AD471" s="555">
        <f t="shared" si="21"/>
        <v>0</v>
      </c>
    </row>
    <row r="472" s="555" customFormat="1" ht="19" customHeight="1" spans="1:30">
      <c r="A472" s="574">
        <v>45302</v>
      </c>
      <c r="B472" s="575" t="s">
        <v>58</v>
      </c>
      <c r="C472" s="575" t="s">
        <v>56</v>
      </c>
      <c r="D472" s="576">
        <v>15</v>
      </c>
      <c r="E472" s="575" t="s">
        <v>35</v>
      </c>
      <c r="F472" s="576">
        <v>0</v>
      </c>
      <c r="G472" s="576">
        <v>1.92</v>
      </c>
      <c r="H472" s="576">
        <v>0.4319</v>
      </c>
      <c r="I472" s="576">
        <v>0.4319</v>
      </c>
      <c r="J472" s="576">
        <v>0.42</v>
      </c>
      <c r="K472" s="576">
        <v>0</v>
      </c>
      <c r="L472" s="580">
        <v>0</v>
      </c>
      <c r="M472" s="576">
        <v>19.845</v>
      </c>
      <c r="N472" s="575"/>
      <c r="O472" s="575"/>
      <c r="P472" s="575"/>
      <c r="Q472" s="575"/>
      <c r="R472" s="576">
        <v>19.845</v>
      </c>
      <c r="S472" s="575"/>
      <c r="T472" s="576">
        <v>0</v>
      </c>
      <c r="U472" s="576">
        <v>0</v>
      </c>
      <c r="V472" s="576">
        <v>0</v>
      </c>
      <c r="W472" s="576">
        <v>0</v>
      </c>
      <c r="X472" s="575">
        <v>0</v>
      </c>
      <c r="Y472" s="576">
        <v>0</v>
      </c>
      <c r="Z472" s="576">
        <v>0</v>
      </c>
      <c r="AA472" s="576">
        <v>0</v>
      </c>
      <c r="AB472" s="580">
        <v>1</v>
      </c>
      <c r="AC472" s="575">
        <f t="shared" si="20"/>
        <v>0</v>
      </c>
      <c r="AD472" s="555">
        <f t="shared" si="21"/>
        <v>0</v>
      </c>
    </row>
    <row r="473" s="555" customFormat="1" ht="19" customHeight="1" spans="1:30">
      <c r="A473" s="574">
        <v>45302</v>
      </c>
      <c r="B473" s="575" t="s">
        <v>60</v>
      </c>
      <c r="C473" s="575" t="s">
        <v>56</v>
      </c>
      <c r="D473" s="576">
        <v>200</v>
      </c>
      <c r="E473" s="575" t="s">
        <v>39</v>
      </c>
      <c r="F473" s="576">
        <v>0</v>
      </c>
      <c r="G473" s="576">
        <v>5.36</v>
      </c>
      <c r="H473" s="576">
        <v>107.9391</v>
      </c>
      <c r="I473" s="576">
        <v>107.7809</v>
      </c>
      <c r="J473" s="576">
        <v>106.48</v>
      </c>
      <c r="K473" s="576">
        <v>0</v>
      </c>
      <c r="L473" s="580">
        <v>0</v>
      </c>
      <c r="M473" s="576">
        <v>2299.44</v>
      </c>
      <c r="N473" s="575"/>
      <c r="O473" s="575"/>
      <c r="P473" s="575"/>
      <c r="Q473" s="575"/>
      <c r="R473" s="576">
        <v>2299.44</v>
      </c>
      <c r="S473" s="575"/>
      <c r="T473" s="576">
        <v>0</v>
      </c>
      <c r="U473" s="576">
        <v>0.1582</v>
      </c>
      <c r="V473" s="576">
        <v>0</v>
      </c>
      <c r="W473" s="576">
        <v>0</v>
      </c>
      <c r="X473" s="575">
        <v>0</v>
      </c>
      <c r="Y473" s="576">
        <v>0</v>
      </c>
      <c r="Z473" s="576">
        <v>0</v>
      </c>
      <c r="AA473" s="576">
        <v>0</v>
      </c>
      <c r="AB473" s="580">
        <v>1</v>
      </c>
      <c r="AC473" s="575">
        <f t="shared" si="20"/>
        <v>0.1582</v>
      </c>
      <c r="AD473" s="555">
        <f t="shared" si="21"/>
        <v>0</v>
      </c>
    </row>
    <row r="474" s="555" customFormat="1" ht="19" customHeight="1" spans="1:30">
      <c r="A474" s="574">
        <v>45302</v>
      </c>
      <c r="B474" s="575" t="s">
        <v>68</v>
      </c>
      <c r="C474" s="575" t="s">
        <v>56</v>
      </c>
      <c r="D474" s="576">
        <v>200</v>
      </c>
      <c r="E474" s="575" t="s">
        <v>35</v>
      </c>
      <c r="F474" s="576">
        <v>0</v>
      </c>
      <c r="G474" s="576">
        <v>13.56</v>
      </c>
      <c r="H474" s="576">
        <v>479.7452</v>
      </c>
      <c r="I474" s="576">
        <v>453.5538</v>
      </c>
      <c r="J474" s="576">
        <v>450.56</v>
      </c>
      <c r="K474" s="576">
        <v>26.1914</v>
      </c>
      <c r="L474" s="580">
        <v>0.0546</v>
      </c>
      <c r="M474" s="576">
        <v>3196.16</v>
      </c>
      <c r="N474" s="575"/>
      <c r="O474" s="575"/>
      <c r="P474" s="575"/>
      <c r="Q474" s="575"/>
      <c r="R474" s="576">
        <v>3196.16</v>
      </c>
      <c r="S474" s="575"/>
      <c r="T474" s="576">
        <v>0</v>
      </c>
      <c r="U474" s="576">
        <v>0</v>
      </c>
      <c r="V474" s="576">
        <v>0</v>
      </c>
      <c r="W474" s="576">
        <v>0</v>
      </c>
      <c r="X474" s="575">
        <v>0</v>
      </c>
      <c r="Y474" s="576">
        <v>0</v>
      </c>
      <c r="Z474" s="576">
        <v>0</v>
      </c>
      <c r="AA474" s="576">
        <v>0</v>
      </c>
      <c r="AB474" s="580">
        <v>1</v>
      </c>
      <c r="AC474" s="575">
        <f t="shared" si="20"/>
        <v>0</v>
      </c>
      <c r="AD474" s="555">
        <f t="shared" si="21"/>
        <v>0</v>
      </c>
    </row>
    <row r="475" s="555" customFormat="1" ht="19" customHeight="1" spans="1:30">
      <c r="A475" s="574">
        <v>45302</v>
      </c>
      <c r="B475" s="575" t="s">
        <v>71</v>
      </c>
      <c r="C475" s="575" t="s">
        <v>56</v>
      </c>
      <c r="D475" s="576">
        <v>49.5</v>
      </c>
      <c r="E475" s="575" t="s">
        <v>35</v>
      </c>
      <c r="F475" s="576">
        <v>0</v>
      </c>
      <c r="G475" s="576">
        <v>2.36</v>
      </c>
      <c r="H475" s="576">
        <v>1.6618</v>
      </c>
      <c r="I475" s="576">
        <v>1.6618</v>
      </c>
      <c r="J475" s="576">
        <v>1.32</v>
      </c>
      <c r="K475" s="576">
        <v>0</v>
      </c>
      <c r="L475" s="580">
        <v>0</v>
      </c>
      <c r="M475" s="576">
        <v>137.2536</v>
      </c>
      <c r="N475" s="575"/>
      <c r="O475" s="575"/>
      <c r="P475" s="575"/>
      <c r="Q475" s="575"/>
      <c r="R475" s="576">
        <v>137.2536</v>
      </c>
      <c r="S475" s="575"/>
      <c r="T475" s="576">
        <v>0</v>
      </c>
      <c r="U475" s="576">
        <v>0</v>
      </c>
      <c r="V475" s="576">
        <v>0</v>
      </c>
      <c r="W475" s="576">
        <v>0</v>
      </c>
      <c r="X475" s="575">
        <v>0</v>
      </c>
      <c r="Y475" s="576">
        <v>0</v>
      </c>
      <c r="Z475" s="576">
        <v>0</v>
      </c>
      <c r="AA475" s="576">
        <v>0</v>
      </c>
      <c r="AB475" s="580">
        <v>1</v>
      </c>
      <c r="AC475" s="575">
        <f t="shared" si="20"/>
        <v>0</v>
      </c>
      <c r="AD475" s="555">
        <f t="shared" si="21"/>
        <v>0</v>
      </c>
    </row>
    <row r="476" s="555" customFormat="1" ht="19" customHeight="1" spans="1:30">
      <c r="A476" s="574">
        <v>45302</v>
      </c>
      <c r="B476" s="575" t="s">
        <v>63</v>
      </c>
      <c r="C476" s="575" t="s">
        <v>56</v>
      </c>
      <c r="D476" s="576">
        <v>50</v>
      </c>
      <c r="E476" s="575" t="s">
        <v>35</v>
      </c>
      <c r="F476" s="576">
        <v>0</v>
      </c>
      <c r="G476" s="576">
        <v>6.83</v>
      </c>
      <c r="H476" s="576">
        <v>53.6183</v>
      </c>
      <c r="I476" s="576">
        <v>50.1213</v>
      </c>
      <c r="J476" s="576">
        <v>49.56</v>
      </c>
      <c r="K476" s="576">
        <v>2.91</v>
      </c>
      <c r="L476" s="580">
        <v>0.0549</v>
      </c>
      <c r="M476" s="576">
        <v>428.82</v>
      </c>
      <c r="N476" s="575"/>
      <c r="O476" s="575"/>
      <c r="P476" s="575"/>
      <c r="Q476" s="575"/>
      <c r="R476" s="576">
        <v>428.82</v>
      </c>
      <c r="S476" s="575"/>
      <c r="T476" s="576">
        <v>0</v>
      </c>
      <c r="U476" s="576">
        <v>0</v>
      </c>
      <c r="V476" s="576">
        <v>0</v>
      </c>
      <c r="W476" s="576">
        <v>0</v>
      </c>
      <c r="X476" s="575">
        <v>0</v>
      </c>
      <c r="Y476" s="576">
        <v>0</v>
      </c>
      <c r="Z476" s="576">
        <v>0</v>
      </c>
      <c r="AA476" s="576">
        <v>0</v>
      </c>
      <c r="AB476" s="580">
        <v>1</v>
      </c>
      <c r="AC476" s="575">
        <f t="shared" si="20"/>
        <v>0</v>
      </c>
      <c r="AD476" s="555">
        <f t="shared" si="21"/>
        <v>0</v>
      </c>
    </row>
    <row r="477" s="555" customFormat="1" ht="19" customHeight="1" spans="1:30">
      <c r="A477" s="574">
        <v>45302</v>
      </c>
      <c r="B477" s="575" t="s">
        <v>65</v>
      </c>
      <c r="C477" s="575" t="s">
        <v>56</v>
      </c>
      <c r="D477" s="576">
        <v>50</v>
      </c>
      <c r="E477" s="575" t="s">
        <v>35</v>
      </c>
      <c r="F477" s="576">
        <v>0</v>
      </c>
      <c r="G477" s="576">
        <v>2.71</v>
      </c>
      <c r="H477" s="576">
        <v>7.5537</v>
      </c>
      <c r="I477" s="576">
        <v>6.9672</v>
      </c>
      <c r="J477" s="576">
        <v>6.82</v>
      </c>
      <c r="K477" s="576">
        <v>0</v>
      </c>
      <c r="L477" s="580">
        <v>0</v>
      </c>
      <c r="M477" s="576">
        <v>238.04</v>
      </c>
      <c r="N477" s="575"/>
      <c r="O477" s="575"/>
      <c r="P477" s="575"/>
      <c r="Q477" s="575"/>
      <c r="R477" s="576">
        <v>238.04</v>
      </c>
      <c r="S477" s="575"/>
      <c r="T477" s="576">
        <v>0</v>
      </c>
      <c r="U477" s="576">
        <v>0</v>
      </c>
      <c r="V477" s="576">
        <v>0</v>
      </c>
      <c r="W477" s="576">
        <v>0</v>
      </c>
      <c r="X477" s="575">
        <v>0</v>
      </c>
      <c r="Y477" s="576">
        <v>0</v>
      </c>
      <c r="Z477" s="576">
        <v>0</v>
      </c>
      <c r="AA477" s="576">
        <v>0</v>
      </c>
      <c r="AB477" s="580">
        <v>1</v>
      </c>
      <c r="AC477" s="575">
        <f t="shared" si="20"/>
        <v>0</v>
      </c>
      <c r="AD477" s="555">
        <f t="shared" si="21"/>
        <v>0</v>
      </c>
    </row>
    <row r="478" s="555" customFormat="1" ht="19" customHeight="1" spans="1:30">
      <c r="A478" s="574">
        <v>45302</v>
      </c>
      <c r="B478" s="575" t="s">
        <v>72</v>
      </c>
      <c r="C478" s="575" t="s">
        <v>56</v>
      </c>
      <c r="D478" s="576">
        <v>20.4</v>
      </c>
      <c r="E478" s="575" t="s">
        <v>35</v>
      </c>
      <c r="F478" s="576">
        <v>0</v>
      </c>
      <c r="G478" s="576">
        <v>7.77</v>
      </c>
      <c r="H478" s="576">
        <v>38.4348</v>
      </c>
      <c r="I478" s="576">
        <v>37.968</v>
      </c>
      <c r="J478" s="576">
        <v>37.9016</v>
      </c>
      <c r="K478" s="576">
        <v>0.2087</v>
      </c>
      <c r="L478" s="580">
        <v>0.0055</v>
      </c>
      <c r="M478" s="576">
        <v>218.6145</v>
      </c>
      <c r="N478" s="575"/>
      <c r="O478" s="575"/>
      <c r="P478" s="575"/>
      <c r="Q478" s="575"/>
      <c r="R478" s="576">
        <v>218.6145</v>
      </c>
      <c r="S478" s="575"/>
      <c r="T478" s="576">
        <v>0</v>
      </c>
      <c r="U478" s="576">
        <v>0</v>
      </c>
      <c r="V478" s="576">
        <v>0</v>
      </c>
      <c r="W478" s="576">
        <v>0</v>
      </c>
      <c r="X478" s="575">
        <v>0</v>
      </c>
      <c r="Y478" s="576">
        <v>0</v>
      </c>
      <c r="Z478" s="576">
        <v>0</v>
      </c>
      <c r="AA478" s="576">
        <v>0</v>
      </c>
      <c r="AB478" s="580">
        <v>1</v>
      </c>
      <c r="AC478" s="575">
        <f t="shared" si="20"/>
        <v>0</v>
      </c>
      <c r="AD478" s="555">
        <f t="shared" si="21"/>
        <v>0</v>
      </c>
    </row>
    <row r="479" s="555" customFormat="1" ht="19" customHeight="1" spans="1:30">
      <c r="A479" s="574">
        <v>45302</v>
      </c>
      <c r="B479" s="575" t="s">
        <v>61</v>
      </c>
      <c r="C479" s="575" t="s">
        <v>56</v>
      </c>
      <c r="D479" s="576">
        <v>275</v>
      </c>
      <c r="E479" s="575" t="s">
        <v>39</v>
      </c>
      <c r="F479" s="576">
        <v>0</v>
      </c>
      <c r="G479" s="576">
        <v>7.33</v>
      </c>
      <c r="H479" s="576">
        <v>286.3413</v>
      </c>
      <c r="I479" s="576">
        <v>282.435</v>
      </c>
      <c r="J479" s="576">
        <v>271.92</v>
      </c>
      <c r="K479" s="576">
        <v>3.4441</v>
      </c>
      <c r="L479" s="580">
        <v>0.012</v>
      </c>
      <c r="M479" s="576">
        <v>4323.44</v>
      </c>
      <c r="N479" s="575"/>
      <c r="O479" s="575"/>
      <c r="P479" s="575"/>
      <c r="Q479" s="575"/>
      <c r="R479" s="576">
        <v>4323.44</v>
      </c>
      <c r="S479" s="575"/>
      <c r="T479" s="576">
        <v>0</v>
      </c>
      <c r="U479" s="576">
        <v>0.4622</v>
      </c>
      <c r="V479" s="576">
        <v>0</v>
      </c>
      <c r="W479" s="576">
        <v>0</v>
      </c>
      <c r="X479" s="575">
        <v>0</v>
      </c>
      <c r="Y479" s="576">
        <v>0</v>
      </c>
      <c r="Z479" s="576">
        <v>0</v>
      </c>
      <c r="AA479" s="576">
        <v>0</v>
      </c>
      <c r="AB479" s="580">
        <v>1</v>
      </c>
      <c r="AC479" s="575">
        <f t="shared" si="20"/>
        <v>0.4622</v>
      </c>
      <c r="AD479" s="555">
        <f t="shared" si="21"/>
        <v>0</v>
      </c>
    </row>
    <row r="480" s="555" customFormat="1" ht="19" customHeight="1" spans="1:30">
      <c r="A480" s="574">
        <v>45302</v>
      </c>
      <c r="B480" s="575" t="s">
        <v>62</v>
      </c>
      <c r="C480" s="575" t="s">
        <v>56</v>
      </c>
      <c r="D480" s="576">
        <v>200</v>
      </c>
      <c r="E480" s="575" t="s">
        <v>39</v>
      </c>
      <c r="F480" s="576">
        <v>0</v>
      </c>
      <c r="G480" s="576">
        <v>7.17</v>
      </c>
      <c r="H480" s="576">
        <v>181.9274</v>
      </c>
      <c r="I480" s="576">
        <v>180.0418</v>
      </c>
      <c r="J480" s="576">
        <v>174.24</v>
      </c>
      <c r="K480" s="576">
        <v>0</v>
      </c>
      <c r="L480" s="580">
        <v>0</v>
      </c>
      <c r="M480" s="576">
        <v>2810.28</v>
      </c>
      <c r="N480" s="575"/>
      <c r="O480" s="575"/>
      <c r="P480" s="575"/>
      <c r="Q480" s="575"/>
      <c r="R480" s="576">
        <v>2810.28</v>
      </c>
      <c r="S480" s="575"/>
      <c r="T480" s="576">
        <v>1.3025</v>
      </c>
      <c r="U480" s="576">
        <v>0.5831</v>
      </c>
      <c r="V480" s="576">
        <v>0</v>
      </c>
      <c r="W480" s="576">
        <v>0</v>
      </c>
      <c r="X480" s="575">
        <v>0</v>
      </c>
      <c r="Y480" s="576">
        <v>0</v>
      </c>
      <c r="Z480" s="576">
        <v>0</v>
      </c>
      <c r="AA480" s="576">
        <v>0</v>
      </c>
      <c r="AB480" s="580">
        <v>0.9928</v>
      </c>
      <c r="AC480" s="575">
        <f t="shared" si="20"/>
        <v>0.5831</v>
      </c>
      <c r="AD480" s="555">
        <f t="shared" si="21"/>
        <v>1.3025</v>
      </c>
    </row>
    <row r="481" s="555" customFormat="1" ht="19" customHeight="1" spans="1:30">
      <c r="A481" s="574">
        <v>45302</v>
      </c>
      <c r="B481" s="575" t="s">
        <v>66</v>
      </c>
      <c r="C481" s="575" t="s">
        <v>56</v>
      </c>
      <c r="D481" s="576">
        <v>80</v>
      </c>
      <c r="E481" s="575" t="s">
        <v>35</v>
      </c>
      <c r="F481" s="576">
        <v>0</v>
      </c>
      <c r="G481" s="576">
        <v>5.55</v>
      </c>
      <c r="H481" s="576">
        <v>63.497</v>
      </c>
      <c r="I481" s="576">
        <v>63.1108</v>
      </c>
      <c r="J481" s="576">
        <v>62.2336</v>
      </c>
      <c r="K481" s="576">
        <v>0</v>
      </c>
      <c r="L481" s="580">
        <v>0</v>
      </c>
      <c r="M481" s="576">
        <v>380.1948</v>
      </c>
      <c r="N481" s="575"/>
      <c r="O481" s="575"/>
      <c r="P481" s="575"/>
      <c r="Q481" s="575"/>
      <c r="R481" s="576">
        <v>380.1948</v>
      </c>
      <c r="S481" s="575"/>
      <c r="T481" s="576">
        <v>0</v>
      </c>
      <c r="U481" s="576">
        <v>0</v>
      </c>
      <c r="V481" s="576">
        <v>0</v>
      </c>
      <c r="W481" s="576">
        <v>0</v>
      </c>
      <c r="X481" s="575">
        <v>0</v>
      </c>
      <c r="Y481" s="576">
        <v>0</v>
      </c>
      <c r="Z481" s="576">
        <v>0</v>
      </c>
      <c r="AA481" s="576">
        <v>0</v>
      </c>
      <c r="AB481" s="580">
        <v>1</v>
      </c>
      <c r="AC481" s="575">
        <f t="shared" si="20"/>
        <v>0</v>
      </c>
      <c r="AD481" s="555">
        <f t="shared" si="21"/>
        <v>0</v>
      </c>
    </row>
    <row r="482" s="555" customFormat="1" ht="19" customHeight="1" spans="1:30">
      <c r="A482" s="574">
        <v>45302</v>
      </c>
      <c r="B482" s="575" t="s">
        <v>70</v>
      </c>
      <c r="C482" s="575" t="s">
        <v>56</v>
      </c>
      <c r="D482" s="576">
        <v>200</v>
      </c>
      <c r="E482" s="575" t="s">
        <v>35</v>
      </c>
      <c r="F482" s="576">
        <v>0</v>
      </c>
      <c r="G482" s="576">
        <v>12.46</v>
      </c>
      <c r="H482" s="576">
        <v>380.5517</v>
      </c>
      <c r="I482" s="576">
        <v>207.9046</v>
      </c>
      <c r="J482" s="576">
        <v>204.6</v>
      </c>
      <c r="K482" s="576">
        <v>0</v>
      </c>
      <c r="L482" s="580">
        <v>0</v>
      </c>
      <c r="M482" s="576">
        <v>1630.2</v>
      </c>
      <c r="N482" s="575"/>
      <c r="O482" s="575"/>
      <c r="P482" s="575"/>
      <c r="Q482" s="575"/>
      <c r="R482" s="576">
        <v>1630.2</v>
      </c>
      <c r="S482" s="575"/>
      <c r="T482" s="576">
        <v>172.6471</v>
      </c>
      <c r="U482" s="576">
        <v>0</v>
      </c>
      <c r="V482" s="576">
        <v>0</v>
      </c>
      <c r="W482" s="576">
        <v>0</v>
      </c>
      <c r="X482" s="575">
        <v>0</v>
      </c>
      <c r="Y482" s="576">
        <v>0</v>
      </c>
      <c r="Z482" s="576">
        <v>0</v>
      </c>
      <c r="AA482" s="576">
        <v>0</v>
      </c>
      <c r="AB482" s="580">
        <v>0.4762</v>
      </c>
      <c r="AC482" s="575">
        <f t="shared" si="20"/>
        <v>0</v>
      </c>
      <c r="AD482" s="555">
        <f t="shared" si="21"/>
        <v>172.6471</v>
      </c>
    </row>
    <row r="483" s="555" customFormat="1" ht="19" customHeight="1" spans="1:30">
      <c r="A483" s="574">
        <v>45302</v>
      </c>
      <c r="B483" s="575" t="s">
        <v>67</v>
      </c>
      <c r="C483" s="575" t="s">
        <v>56</v>
      </c>
      <c r="D483" s="576">
        <v>100</v>
      </c>
      <c r="E483" s="575" t="s">
        <v>35</v>
      </c>
      <c r="F483" s="576">
        <v>0</v>
      </c>
      <c r="G483" s="576">
        <v>3.82</v>
      </c>
      <c r="H483" s="576">
        <v>34.0124</v>
      </c>
      <c r="I483" s="576">
        <v>34.0124</v>
      </c>
      <c r="J483" s="576">
        <v>33</v>
      </c>
      <c r="K483" s="576">
        <v>0</v>
      </c>
      <c r="L483" s="580">
        <v>0</v>
      </c>
      <c r="M483" s="576">
        <v>260.04</v>
      </c>
      <c r="N483" s="575"/>
      <c r="O483" s="575"/>
      <c r="P483" s="575"/>
      <c r="Q483" s="575"/>
      <c r="R483" s="576">
        <v>260.04</v>
      </c>
      <c r="S483" s="575"/>
      <c r="T483" s="576">
        <v>0</v>
      </c>
      <c r="U483" s="576">
        <v>0</v>
      </c>
      <c r="V483" s="576">
        <v>0</v>
      </c>
      <c r="W483" s="576">
        <v>0</v>
      </c>
      <c r="X483" s="575">
        <v>0</v>
      </c>
      <c r="Y483" s="576">
        <v>0</v>
      </c>
      <c r="Z483" s="576">
        <v>0</v>
      </c>
      <c r="AA483" s="576">
        <v>0</v>
      </c>
      <c r="AB483" s="580">
        <v>1</v>
      </c>
      <c r="AC483" s="575">
        <f t="shared" si="20"/>
        <v>0</v>
      </c>
      <c r="AD483" s="555">
        <f t="shared" si="21"/>
        <v>0</v>
      </c>
    </row>
    <row r="484" s="555" customFormat="1" ht="19" customHeight="1" spans="1:30">
      <c r="A484" s="574">
        <v>45302</v>
      </c>
      <c r="B484" s="575" t="s">
        <v>59</v>
      </c>
      <c r="C484" s="575" t="s">
        <v>56</v>
      </c>
      <c r="D484" s="576">
        <v>100</v>
      </c>
      <c r="E484" s="575" t="s">
        <v>35</v>
      </c>
      <c r="F484" s="576">
        <v>0</v>
      </c>
      <c r="G484" s="576">
        <v>9.4</v>
      </c>
      <c r="H484" s="576">
        <v>168.3928</v>
      </c>
      <c r="I484" s="576">
        <v>168.3928</v>
      </c>
      <c r="J484" s="576">
        <v>165.528</v>
      </c>
      <c r="K484" s="576">
        <v>0</v>
      </c>
      <c r="L484" s="580">
        <v>0</v>
      </c>
      <c r="M484" s="576">
        <v>1143.12</v>
      </c>
      <c r="N484" s="575"/>
      <c r="O484" s="575"/>
      <c r="P484" s="575"/>
      <c r="Q484" s="575"/>
      <c r="R484" s="576">
        <v>1143.12</v>
      </c>
      <c r="S484" s="575"/>
      <c r="T484" s="576">
        <v>0</v>
      </c>
      <c r="U484" s="576">
        <v>0</v>
      </c>
      <c r="V484" s="576">
        <v>0</v>
      </c>
      <c r="W484" s="576">
        <v>0</v>
      </c>
      <c r="X484" s="575">
        <v>0</v>
      </c>
      <c r="Y484" s="576">
        <v>0</v>
      </c>
      <c r="Z484" s="576">
        <v>0</v>
      </c>
      <c r="AA484" s="576">
        <v>0</v>
      </c>
      <c r="AB484" s="580">
        <v>1</v>
      </c>
      <c r="AC484" s="575">
        <f t="shared" si="20"/>
        <v>0</v>
      </c>
      <c r="AD484" s="555">
        <f t="shared" si="21"/>
        <v>0</v>
      </c>
    </row>
    <row r="485" s="555" customFormat="1" ht="19" customHeight="1" spans="1:30">
      <c r="A485" s="574">
        <v>45302</v>
      </c>
      <c r="B485" s="575" t="s">
        <v>64</v>
      </c>
      <c r="C485" s="575" t="s">
        <v>56</v>
      </c>
      <c r="D485" s="576">
        <v>60</v>
      </c>
      <c r="E485" s="575" t="s">
        <v>35</v>
      </c>
      <c r="F485" s="576">
        <v>0</v>
      </c>
      <c r="G485" s="576">
        <v>7.3</v>
      </c>
      <c r="H485" s="576">
        <v>74.2687</v>
      </c>
      <c r="I485" s="576">
        <v>74.2687</v>
      </c>
      <c r="J485" s="576">
        <v>73.71</v>
      </c>
      <c r="K485" s="576">
        <v>0</v>
      </c>
      <c r="L485" s="580">
        <v>0</v>
      </c>
      <c r="M485" s="576">
        <v>837.69</v>
      </c>
      <c r="N485" s="575"/>
      <c r="O485" s="575"/>
      <c r="P485" s="575"/>
      <c r="Q485" s="575"/>
      <c r="R485" s="576">
        <v>837.69</v>
      </c>
      <c r="S485" s="575"/>
      <c r="T485" s="576">
        <v>0</v>
      </c>
      <c r="U485" s="576">
        <v>0</v>
      </c>
      <c r="V485" s="576">
        <v>0</v>
      </c>
      <c r="W485" s="576">
        <v>0</v>
      </c>
      <c r="X485" s="575">
        <v>0</v>
      </c>
      <c r="Y485" s="576">
        <v>0</v>
      </c>
      <c r="Z485" s="576">
        <v>0</v>
      </c>
      <c r="AA485" s="576">
        <v>0</v>
      </c>
      <c r="AB485" s="580">
        <v>1</v>
      </c>
      <c r="AC485" s="575">
        <f t="shared" si="20"/>
        <v>0</v>
      </c>
      <c r="AD485" s="555">
        <f t="shared" si="21"/>
        <v>0</v>
      </c>
    </row>
    <row r="486" s="555" customFormat="1" ht="19" customHeight="1" spans="1:30">
      <c r="A486" s="574">
        <v>45302</v>
      </c>
      <c r="B486" s="575" t="s">
        <v>76</v>
      </c>
      <c r="C486" s="575" t="s">
        <v>56</v>
      </c>
      <c r="D486" s="576">
        <v>100</v>
      </c>
      <c r="E486" s="575" t="s">
        <v>35</v>
      </c>
      <c r="F486" s="576">
        <v>0</v>
      </c>
      <c r="G486" s="576">
        <v>9.37</v>
      </c>
      <c r="H486" s="576">
        <v>118.168</v>
      </c>
      <c r="I486" s="576">
        <v>91.0642</v>
      </c>
      <c r="J486" s="576">
        <v>89.6412</v>
      </c>
      <c r="K486" s="576">
        <v>27.1038</v>
      </c>
      <c r="L486" s="580">
        <v>0.2294</v>
      </c>
      <c r="M486" s="576">
        <v>546.0444</v>
      </c>
      <c r="N486" s="575"/>
      <c r="O486" s="575"/>
      <c r="P486" s="575"/>
      <c r="Q486" s="575"/>
      <c r="R486" s="576">
        <v>546.0444</v>
      </c>
      <c r="S486" s="575"/>
      <c r="T486" s="576">
        <v>0</v>
      </c>
      <c r="U486" s="576">
        <v>0</v>
      </c>
      <c r="V486" s="576">
        <v>0</v>
      </c>
      <c r="W486" s="576">
        <v>0</v>
      </c>
      <c r="X486" s="575">
        <v>0</v>
      </c>
      <c r="Y486" s="576">
        <v>0</v>
      </c>
      <c r="Z486" s="576">
        <v>0</v>
      </c>
      <c r="AA486" s="576">
        <v>0</v>
      </c>
      <c r="AB486" s="580">
        <v>0.9791</v>
      </c>
      <c r="AC486" s="575">
        <f t="shared" si="20"/>
        <v>0</v>
      </c>
      <c r="AD486" s="555">
        <f t="shared" si="21"/>
        <v>0</v>
      </c>
    </row>
    <row r="487" s="555" customFormat="1" ht="19" customHeight="1" spans="1:30">
      <c r="A487" s="574">
        <v>45302</v>
      </c>
      <c r="B487" s="575" t="s">
        <v>75</v>
      </c>
      <c r="C487" s="575" t="s">
        <v>56</v>
      </c>
      <c r="D487" s="576">
        <v>200</v>
      </c>
      <c r="E487" s="575" t="s">
        <v>39</v>
      </c>
      <c r="F487" s="576">
        <v>0</v>
      </c>
      <c r="G487" s="576">
        <v>4.1</v>
      </c>
      <c r="H487" s="576">
        <v>57.1956</v>
      </c>
      <c r="I487" s="576">
        <v>57.1956</v>
      </c>
      <c r="J487" s="576">
        <v>54.78</v>
      </c>
      <c r="K487" s="576">
        <v>0</v>
      </c>
      <c r="L487" s="580">
        <v>0</v>
      </c>
      <c r="M487" s="576">
        <v>500.28</v>
      </c>
      <c r="N487" s="575"/>
      <c r="O487" s="575"/>
      <c r="P487" s="575"/>
      <c r="Q487" s="575"/>
      <c r="R487" s="576">
        <v>500.28</v>
      </c>
      <c r="S487" s="575"/>
      <c r="T487" s="576">
        <v>0</v>
      </c>
      <c r="U487" s="576">
        <v>0</v>
      </c>
      <c r="V487" s="576">
        <v>0</v>
      </c>
      <c r="W487" s="576">
        <v>0</v>
      </c>
      <c r="X487" s="575">
        <v>0</v>
      </c>
      <c r="Y487" s="576">
        <v>0</v>
      </c>
      <c r="Z487" s="576">
        <v>0</v>
      </c>
      <c r="AA487" s="576">
        <v>0</v>
      </c>
      <c r="AB487" s="580">
        <v>1</v>
      </c>
      <c r="AC487" s="575">
        <f t="shared" si="20"/>
        <v>0</v>
      </c>
      <c r="AD487" s="555">
        <f t="shared" si="21"/>
        <v>0</v>
      </c>
    </row>
    <row r="488" s="555" customFormat="1" ht="19" customHeight="1" spans="1:30">
      <c r="A488" s="574">
        <v>45302</v>
      </c>
      <c r="B488" s="575" t="s">
        <v>74</v>
      </c>
      <c r="C488" s="575" t="s">
        <v>56</v>
      </c>
      <c r="D488" s="576">
        <v>50</v>
      </c>
      <c r="E488" s="575" t="s">
        <v>35</v>
      </c>
      <c r="F488" s="576">
        <v>0</v>
      </c>
      <c r="G488" s="576">
        <v>4.64</v>
      </c>
      <c r="H488" s="576">
        <v>30.603</v>
      </c>
      <c r="I488" s="576">
        <v>6.2316</v>
      </c>
      <c r="J488" s="576">
        <v>4.9984</v>
      </c>
      <c r="K488" s="576">
        <v>23.7569</v>
      </c>
      <c r="L488" s="580">
        <v>0.7922</v>
      </c>
      <c r="M488" s="576">
        <v>40.1104</v>
      </c>
      <c r="N488" s="575"/>
      <c r="O488" s="575"/>
      <c r="P488" s="575"/>
      <c r="Q488" s="575"/>
      <c r="R488" s="576">
        <v>40.1104</v>
      </c>
      <c r="S488" s="575"/>
      <c r="T488" s="576">
        <v>0.2742</v>
      </c>
      <c r="U488" s="576">
        <v>0.3403</v>
      </c>
      <c r="V488" s="576">
        <v>0</v>
      </c>
      <c r="W488" s="576">
        <v>0</v>
      </c>
      <c r="X488" s="575">
        <v>0</v>
      </c>
      <c r="Y488" s="576">
        <v>0</v>
      </c>
      <c r="Z488" s="576">
        <v>0</v>
      </c>
      <c r="AA488" s="576">
        <v>0</v>
      </c>
      <c r="AB488" s="580">
        <v>1</v>
      </c>
      <c r="AC488" s="575">
        <f t="shared" si="20"/>
        <v>0.3403</v>
      </c>
      <c r="AD488" s="555">
        <f t="shared" si="21"/>
        <v>0.2742</v>
      </c>
    </row>
    <row r="489" s="555" customFormat="1" ht="19" customHeight="1" spans="1:30">
      <c r="A489" s="574">
        <v>45302</v>
      </c>
      <c r="B489" s="575" t="s">
        <v>73</v>
      </c>
      <c r="C489" s="575" t="s">
        <v>56</v>
      </c>
      <c r="D489" s="576">
        <v>150</v>
      </c>
      <c r="E489" s="575" t="s">
        <v>35</v>
      </c>
      <c r="F489" s="576">
        <v>0</v>
      </c>
      <c r="G489" s="576">
        <v>12.66</v>
      </c>
      <c r="H489" s="576">
        <v>270.6539</v>
      </c>
      <c r="I489" s="576">
        <v>265.7271</v>
      </c>
      <c r="J489" s="576">
        <v>260.48</v>
      </c>
      <c r="K489" s="576">
        <v>0</v>
      </c>
      <c r="L489" s="580">
        <v>0</v>
      </c>
      <c r="M489" s="576">
        <v>2756.16</v>
      </c>
      <c r="N489" s="575"/>
      <c r="O489" s="575"/>
      <c r="P489" s="575"/>
      <c r="Q489" s="575"/>
      <c r="R489" s="576">
        <v>2756.16</v>
      </c>
      <c r="S489" s="575"/>
      <c r="T489" s="576">
        <v>0</v>
      </c>
      <c r="U489" s="576">
        <v>4.9268</v>
      </c>
      <c r="V489" s="576">
        <v>0</v>
      </c>
      <c r="W489" s="576">
        <v>0</v>
      </c>
      <c r="X489" s="575">
        <v>0</v>
      </c>
      <c r="Y489" s="576">
        <v>0</v>
      </c>
      <c r="Z489" s="576">
        <v>0</v>
      </c>
      <c r="AA489" s="576">
        <v>0</v>
      </c>
      <c r="AB489" s="580">
        <v>1</v>
      </c>
      <c r="AC489" s="575">
        <f t="shared" si="20"/>
        <v>4.9268</v>
      </c>
      <c r="AD489" s="555">
        <f t="shared" si="21"/>
        <v>0</v>
      </c>
    </row>
    <row r="490" s="555" customFormat="1" ht="19" customHeight="1" spans="1:30">
      <c r="A490" s="574">
        <v>45302</v>
      </c>
      <c r="B490" s="575" t="s">
        <v>77</v>
      </c>
      <c r="C490" s="575" t="s">
        <v>78</v>
      </c>
      <c r="D490" s="576">
        <v>100</v>
      </c>
      <c r="E490" s="575" t="s">
        <v>79</v>
      </c>
      <c r="F490" s="576">
        <v>21.342</v>
      </c>
      <c r="G490" s="576">
        <v>1.27</v>
      </c>
      <c r="H490" s="576">
        <v>47.4267</v>
      </c>
      <c r="I490" s="576">
        <v>11.8784</v>
      </c>
      <c r="J490" s="576">
        <v>9.744</v>
      </c>
      <c r="K490" s="576">
        <v>0</v>
      </c>
      <c r="L490" s="580">
        <v>0</v>
      </c>
      <c r="M490" s="576">
        <v>113.652</v>
      </c>
      <c r="N490" s="575">
        <v>1007</v>
      </c>
      <c r="O490" s="575">
        <v>0.1129</v>
      </c>
      <c r="P490" s="575">
        <v>-0.242</v>
      </c>
      <c r="Q490" s="575">
        <v>19919</v>
      </c>
      <c r="R490" s="576">
        <v>113.652</v>
      </c>
      <c r="S490" s="575">
        <v>0.0057</v>
      </c>
      <c r="T490" s="576">
        <v>0</v>
      </c>
      <c r="U490" s="576">
        <v>0</v>
      </c>
      <c r="V490" s="576">
        <v>0</v>
      </c>
      <c r="W490" s="576">
        <v>0</v>
      </c>
      <c r="X490" s="575">
        <v>0</v>
      </c>
      <c r="Y490" s="576">
        <v>0</v>
      </c>
      <c r="Z490" s="576">
        <v>0</v>
      </c>
      <c r="AA490" s="576">
        <v>35.5483</v>
      </c>
      <c r="AB490" s="580">
        <v>1</v>
      </c>
      <c r="AC490" s="575">
        <f t="shared" si="20"/>
        <v>0</v>
      </c>
      <c r="AD490" s="555">
        <f t="shared" si="21"/>
        <v>0</v>
      </c>
    </row>
    <row r="491" s="555" customFormat="1" ht="19" customHeight="1" spans="1:30">
      <c r="A491" s="574">
        <v>45302</v>
      </c>
      <c r="B491" s="575" t="s">
        <v>81</v>
      </c>
      <c r="C491" s="575" t="s">
        <v>82</v>
      </c>
      <c r="D491" s="576">
        <v>100</v>
      </c>
      <c r="E491" s="575" t="s">
        <v>83</v>
      </c>
      <c r="F491" s="576" t="s">
        <v>80</v>
      </c>
      <c r="G491" s="576">
        <v>5.62</v>
      </c>
      <c r="H491" s="576">
        <v>0</v>
      </c>
      <c r="I491" s="576">
        <v>0</v>
      </c>
      <c r="J491" s="576">
        <v>0</v>
      </c>
      <c r="K491" s="576">
        <v>0</v>
      </c>
      <c r="L491" s="580">
        <v>0</v>
      </c>
      <c r="M491" s="576">
        <v>7.7528</v>
      </c>
      <c r="N491" s="575">
        <v>127</v>
      </c>
      <c r="O491" s="575">
        <v>0.061</v>
      </c>
      <c r="P491" s="575">
        <v>-0.0333</v>
      </c>
      <c r="Q491" s="575">
        <v>13183</v>
      </c>
      <c r="R491" s="576">
        <v>7.7528</v>
      </c>
      <c r="S491" s="575">
        <v>0.0006</v>
      </c>
      <c r="T491" s="576">
        <v>0</v>
      </c>
      <c r="U491" s="576">
        <v>0</v>
      </c>
      <c r="V491" s="576">
        <v>0</v>
      </c>
      <c r="W491" s="576">
        <v>0</v>
      </c>
      <c r="X491" s="575">
        <v>0</v>
      </c>
      <c r="Y491" s="576">
        <v>0</v>
      </c>
      <c r="Z491" s="576">
        <v>0</v>
      </c>
      <c r="AA491" s="576">
        <v>6.2833</v>
      </c>
      <c r="AB491" s="580">
        <v>1</v>
      </c>
      <c r="AC491" s="575">
        <f t="shared" si="20"/>
        <v>0</v>
      </c>
      <c r="AD491" s="555">
        <f t="shared" si="21"/>
        <v>0</v>
      </c>
    </row>
    <row r="492" s="555" customFormat="1" ht="19" customHeight="1" spans="1:30">
      <c r="A492" s="574">
        <v>45302</v>
      </c>
      <c r="B492" s="575" t="s">
        <v>84</v>
      </c>
      <c r="C492" s="575" t="s">
        <v>82</v>
      </c>
      <c r="D492" s="576">
        <v>33</v>
      </c>
      <c r="E492" s="575" t="s">
        <v>103</v>
      </c>
      <c r="F492" s="576" t="s">
        <v>80</v>
      </c>
      <c r="G492" s="576">
        <v>2.37</v>
      </c>
      <c r="H492" s="576">
        <v>4.2076</v>
      </c>
      <c r="I492" s="576">
        <v>4.1841</v>
      </c>
      <c r="J492" s="576">
        <v>3.96</v>
      </c>
      <c r="K492" s="576">
        <v>0</v>
      </c>
      <c r="L492" s="580">
        <v>0</v>
      </c>
      <c r="M492" s="576">
        <v>42.3363</v>
      </c>
      <c r="N492" s="575" t="s">
        <v>80</v>
      </c>
      <c r="O492" s="575" t="s">
        <v>80</v>
      </c>
      <c r="P492" s="575" t="s">
        <v>80</v>
      </c>
      <c r="Q492" s="575" t="s">
        <v>80</v>
      </c>
      <c r="R492" s="576">
        <v>42.3363</v>
      </c>
      <c r="S492" s="575" t="s">
        <v>80</v>
      </c>
      <c r="T492" s="576">
        <v>0</v>
      </c>
      <c r="U492" s="576">
        <v>0</v>
      </c>
      <c r="V492" s="576">
        <v>0</v>
      </c>
      <c r="W492" s="576">
        <v>0</v>
      </c>
      <c r="X492" s="575">
        <v>0</v>
      </c>
      <c r="Y492" s="576">
        <v>0</v>
      </c>
      <c r="Z492" s="576">
        <v>0</v>
      </c>
      <c r="AA492" s="576">
        <v>0</v>
      </c>
      <c r="AB492" s="580">
        <v>1</v>
      </c>
      <c r="AC492" s="575">
        <f t="shared" si="20"/>
        <v>0</v>
      </c>
      <c r="AD492" s="555">
        <f t="shared" si="21"/>
        <v>0</v>
      </c>
    </row>
    <row r="493" s="555" customFormat="1" ht="19" customHeight="1" spans="1:30">
      <c r="A493" s="574">
        <v>45302</v>
      </c>
      <c r="B493" s="575" t="s">
        <v>85</v>
      </c>
      <c r="C493" s="575" t="s">
        <v>86</v>
      </c>
      <c r="D493" s="576">
        <v>54.9</v>
      </c>
      <c r="E493" s="575" t="s">
        <v>103</v>
      </c>
      <c r="F493" s="576">
        <v>4.92</v>
      </c>
      <c r="G493" s="576">
        <v>1.45</v>
      </c>
      <c r="H493" s="576">
        <v>31.0355</v>
      </c>
      <c r="I493" s="576">
        <v>30.6348</v>
      </c>
      <c r="J493" s="576">
        <v>29.04</v>
      </c>
      <c r="K493" s="576">
        <v>0</v>
      </c>
      <c r="L493" s="580">
        <v>0</v>
      </c>
      <c r="M493" s="576">
        <v>245.52</v>
      </c>
      <c r="N493" s="575">
        <v>174</v>
      </c>
      <c r="O493" s="575">
        <v>1.411</v>
      </c>
      <c r="P493" s="575" t="s">
        <v>104</v>
      </c>
      <c r="Q493" s="575">
        <v>5420</v>
      </c>
      <c r="R493" s="576">
        <v>245.52</v>
      </c>
      <c r="S493" s="575">
        <v>0.0452</v>
      </c>
      <c r="T493" s="576">
        <v>0</v>
      </c>
      <c r="U493" s="576">
        <v>0</v>
      </c>
      <c r="V493" s="576">
        <v>0</v>
      </c>
      <c r="W493" s="576">
        <v>0</v>
      </c>
      <c r="X493" s="575">
        <v>0</v>
      </c>
      <c r="Y493" s="576">
        <v>0</v>
      </c>
      <c r="Z493" s="576">
        <v>0</v>
      </c>
      <c r="AA493" s="576">
        <v>0</v>
      </c>
      <c r="AB493" s="580">
        <v>1</v>
      </c>
      <c r="AC493" s="575">
        <f t="shared" si="20"/>
        <v>0</v>
      </c>
      <c r="AD493" s="555">
        <f t="shared" si="21"/>
        <v>0</v>
      </c>
    </row>
    <row r="494" s="555" customFormat="1" ht="19" customHeight="1" spans="1:30">
      <c r="A494" s="574">
        <v>45302</v>
      </c>
      <c r="B494" s="575" t="s">
        <v>87</v>
      </c>
      <c r="C494" s="575" t="s">
        <v>78</v>
      </c>
      <c r="D494" s="576">
        <v>100</v>
      </c>
      <c r="E494" s="575" t="s">
        <v>103</v>
      </c>
      <c r="F494" s="576">
        <v>4.55</v>
      </c>
      <c r="G494" s="576">
        <v>2.4</v>
      </c>
      <c r="H494" s="576">
        <v>0</v>
      </c>
      <c r="I494" s="576">
        <v>6.98</v>
      </c>
      <c r="J494" s="576">
        <v>6.776</v>
      </c>
      <c r="K494" s="576">
        <v>0</v>
      </c>
      <c r="L494" s="580">
        <v>0</v>
      </c>
      <c r="M494" s="576">
        <v>52.7373</v>
      </c>
      <c r="N494" s="575">
        <v>21</v>
      </c>
      <c r="O494" s="575">
        <v>2.5113</v>
      </c>
      <c r="P494" s="575">
        <v>2.1565</v>
      </c>
      <c r="Q494" s="575">
        <v>6350</v>
      </c>
      <c r="R494" s="576">
        <v>52.7373</v>
      </c>
      <c r="S494" s="575">
        <v>0.0083</v>
      </c>
      <c r="T494" s="576">
        <v>0</v>
      </c>
      <c r="U494" s="576">
        <v>0</v>
      </c>
      <c r="V494" s="576">
        <v>0</v>
      </c>
      <c r="W494" s="576">
        <v>0</v>
      </c>
      <c r="X494" s="575">
        <v>0</v>
      </c>
      <c r="Y494" s="576">
        <v>0</v>
      </c>
      <c r="Z494" s="576">
        <v>0</v>
      </c>
      <c r="AA494" s="576">
        <v>0</v>
      </c>
      <c r="AB494" s="580">
        <v>1</v>
      </c>
      <c r="AC494" s="575">
        <f t="shared" si="20"/>
        <v>0</v>
      </c>
      <c r="AD494" s="555">
        <f t="shared" si="21"/>
        <v>0</v>
      </c>
    </row>
    <row r="495" s="555" customFormat="1" ht="19" customHeight="1" spans="1:30">
      <c r="A495" s="574">
        <v>45302</v>
      </c>
      <c r="B495" s="575" t="s">
        <v>88</v>
      </c>
      <c r="C495" s="575" t="s">
        <v>86</v>
      </c>
      <c r="D495" s="576">
        <v>50</v>
      </c>
      <c r="E495" s="575" t="s">
        <v>97</v>
      </c>
      <c r="F495" s="576">
        <v>2.78</v>
      </c>
      <c r="G495" s="576">
        <v>1.23</v>
      </c>
      <c r="H495" s="576">
        <v>10.4368</v>
      </c>
      <c r="I495" s="576">
        <v>9.9598</v>
      </c>
      <c r="J495" s="576">
        <v>9.9385</v>
      </c>
      <c r="K495" s="576">
        <v>3</v>
      </c>
      <c r="L495" s="580">
        <v>0.2874</v>
      </c>
      <c r="M495" s="576">
        <v>171.6973</v>
      </c>
      <c r="N495" s="575">
        <v>653</v>
      </c>
      <c r="O495" s="575">
        <v>0.2629</v>
      </c>
      <c r="P495" s="575"/>
      <c r="Q495" s="575">
        <v>6458</v>
      </c>
      <c r="R495" s="576">
        <v>171.6973</v>
      </c>
      <c r="S495" s="575">
        <v>0.0265</v>
      </c>
      <c r="T495" s="576">
        <v>0</v>
      </c>
      <c r="U495" s="576">
        <v>0</v>
      </c>
      <c r="V495" s="576">
        <v>0</v>
      </c>
      <c r="W495" s="576">
        <v>0</v>
      </c>
      <c r="X495" s="575">
        <v>0</v>
      </c>
      <c r="Y495" s="576">
        <v>0</v>
      </c>
      <c r="Z495" s="576">
        <v>0</v>
      </c>
      <c r="AA495" s="576">
        <v>0</v>
      </c>
      <c r="AB495" s="580">
        <v>1</v>
      </c>
      <c r="AC495" s="575">
        <f t="shared" si="20"/>
        <v>0</v>
      </c>
      <c r="AD495" s="555">
        <f t="shared" si="21"/>
        <v>0</v>
      </c>
    </row>
    <row r="496" s="555" customFormat="1" ht="34" customHeight="1" spans="1:29">
      <c r="A496" s="570" t="s">
        <v>112</v>
      </c>
      <c r="B496" s="571"/>
      <c r="C496" s="571"/>
      <c r="D496" s="571"/>
      <c r="E496" s="571"/>
      <c r="F496" s="571"/>
      <c r="G496" s="571"/>
      <c r="H496" s="571"/>
      <c r="I496" s="571"/>
      <c r="J496" s="571"/>
      <c r="K496" s="571"/>
      <c r="L496" s="571"/>
      <c r="M496" s="571"/>
      <c r="N496" s="571"/>
      <c r="O496" s="571"/>
      <c r="P496" s="571"/>
      <c r="Q496" s="571"/>
      <c r="R496" s="571"/>
      <c r="S496" s="571"/>
      <c r="T496" s="571"/>
      <c r="U496" s="571"/>
      <c r="V496" s="571"/>
      <c r="W496" s="571"/>
      <c r="X496" s="571"/>
      <c r="Y496" s="571"/>
      <c r="Z496" s="571"/>
      <c r="AA496" s="571"/>
      <c r="AB496" s="571"/>
      <c r="AC496" s="571"/>
    </row>
    <row r="497" s="555" customFormat="1" ht="19" customHeight="1" spans="1:30">
      <c r="A497" s="572" t="s">
        <v>1</v>
      </c>
      <c r="B497" s="573" t="s">
        <v>2</v>
      </c>
      <c r="C497" s="573" t="s">
        <v>3</v>
      </c>
      <c r="D497" s="573" t="s">
        <v>4</v>
      </c>
      <c r="E497" s="573" t="s">
        <v>5</v>
      </c>
      <c r="F497" s="573" t="s">
        <v>6</v>
      </c>
      <c r="G497" s="573" t="s">
        <v>7</v>
      </c>
      <c r="H497" s="573" t="s">
        <v>8</v>
      </c>
      <c r="I497" s="573" t="s">
        <v>9</v>
      </c>
      <c r="J497" s="573" t="s">
        <v>10</v>
      </c>
      <c r="K497" s="573" t="s">
        <v>11</v>
      </c>
      <c r="L497" s="573" t="s">
        <v>12</v>
      </c>
      <c r="M497" s="573" t="s">
        <v>13</v>
      </c>
      <c r="N497" s="573" t="s">
        <v>14</v>
      </c>
      <c r="O497" s="573" t="s">
        <v>15</v>
      </c>
      <c r="P497" s="573" t="s">
        <v>16</v>
      </c>
      <c r="Q497" s="573" t="s">
        <v>17</v>
      </c>
      <c r="R497" s="573" t="s">
        <v>18</v>
      </c>
      <c r="S497" s="573" t="s">
        <v>19</v>
      </c>
      <c r="T497" s="573" t="s">
        <v>20</v>
      </c>
      <c r="U497" s="573" t="s">
        <v>21</v>
      </c>
      <c r="V497" s="573" t="s">
        <v>22</v>
      </c>
      <c r="W497" s="573" t="s">
        <v>23</v>
      </c>
      <c r="X497" s="573" t="s">
        <v>24</v>
      </c>
      <c r="Y497" s="573" t="s">
        <v>25</v>
      </c>
      <c r="Z497" s="573" t="s">
        <v>26</v>
      </c>
      <c r="AA497" s="573" t="s">
        <v>27</v>
      </c>
      <c r="AB497" s="573" t="s">
        <v>28</v>
      </c>
      <c r="AC497" s="583" t="s">
        <v>29</v>
      </c>
      <c r="AD497" s="583" t="s">
        <v>30</v>
      </c>
    </row>
    <row r="498" s="555" customFormat="1" ht="19" customHeight="1" spans="1:30">
      <c r="A498" s="574">
        <v>45303</v>
      </c>
      <c r="B498" s="575" t="s">
        <v>31</v>
      </c>
      <c r="C498" s="575" t="s">
        <v>32</v>
      </c>
      <c r="D498" s="576">
        <v>100</v>
      </c>
      <c r="E498" s="575" t="s">
        <v>48</v>
      </c>
      <c r="F498" s="576">
        <v>5.5</v>
      </c>
      <c r="G498" s="576">
        <v>0.93</v>
      </c>
      <c r="H498" s="576">
        <v>48.2526</v>
      </c>
      <c r="I498" s="576">
        <v>47.7749</v>
      </c>
      <c r="J498" s="576">
        <v>47.6</v>
      </c>
      <c r="K498" s="576">
        <v>0</v>
      </c>
      <c r="L498" s="580">
        <v>0</v>
      </c>
      <c r="M498" s="576">
        <v>526.3125</v>
      </c>
      <c r="N498" s="575"/>
      <c r="O498" s="575"/>
      <c r="P498" s="575"/>
      <c r="Q498" s="575"/>
      <c r="R498" s="576">
        <v>526.3125</v>
      </c>
      <c r="S498" s="575"/>
      <c r="T498" s="576">
        <v>0</v>
      </c>
      <c r="U498" s="576">
        <v>0</v>
      </c>
      <c r="V498" s="576">
        <v>0</v>
      </c>
      <c r="W498" s="576">
        <v>0</v>
      </c>
      <c r="X498" s="575">
        <v>0</v>
      </c>
      <c r="Y498" s="576">
        <v>0</v>
      </c>
      <c r="Z498" s="576">
        <v>0</v>
      </c>
      <c r="AA498" s="576">
        <v>0</v>
      </c>
      <c r="AB498" s="580">
        <v>1</v>
      </c>
      <c r="AC498" s="575">
        <f t="shared" ref="AC498:AC540" si="22">U498+W498</f>
        <v>0</v>
      </c>
      <c r="AD498" s="555">
        <f t="shared" ref="AD498:AD540" si="23">T498+V498</f>
        <v>0</v>
      </c>
    </row>
    <row r="499" s="555" customFormat="1" ht="19" customHeight="1" spans="1:30">
      <c r="A499" s="574">
        <v>45303</v>
      </c>
      <c r="B499" s="575" t="s">
        <v>36</v>
      </c>
      <c r="C499" s="575" t="s">
        <v>32</v>
      </c>
      <c r="D499" s="576">
        <v>80</v>
      </c>
      <c r="E499" s="575" t="s">
        <v>35</v>
      </c>
      <c r="F499" s="576">
        <v>5.16</v>
      </c>
      <c r="G499" s="576">
        <v>0.46</v>
      </c>
      <c r="H499" s="576">
        <v>36.72</v>
      </c>
      <c r="I499" s="576">
        <v>35.42</v>
      </c>
      <c r="J499" s="576">
        <v>35.2</v>
      </c>
      <c r="K499" s="576">
        <v>0</v>
      </c>
      <c r="L499" s="580">
        <v>0</v>
      </c>
      <c r="M499" s="576">
        <v>421.3</v>
      </c>
      <c r="N499" s="575"/>
      <c r="O499" s="575"/>
      <c r="P499" s="575"/>
      <c r="Q499" s="575"/>
      <c r="R499" s="576">
        <v>421.3</v>
      </c>
      <c r="S499" s="575"/>
      <c r="T499" s="576">
        <v>0</v>
      </c>
      <c r="U499" s="576">
        <v>0</v>
      </c>
      <c r="V499" s="576">
        <v>0</v>
      </c>
      <c r="W499" s="576">
        <v>0</v>
      </c>
      <c r="X499" s="575">
        <v>0</v>
      </c>
      <c r="Y499" s="576">
        <v>0</v>
      </c>
      <c r="Z499" s="576">
        <v>0</v>
      </c>
      <c r="AA499" s="576">
        <v>0</v>
      </c>
      <c r="AB499" s="580">
        <v>1</v>
      </c>
      <c r="AC499" s="575">
        <f t="shared" si="22"/>
        <v>0</v>
      </c>
      <c r="AD499" s="555">
        <f t="shared" si="23"/>
        <v>0</v>
      </c>
    </row>
    <row r="500" s="555" customFormat="1" ht="19" customHeight="1" spans="1:30">
      <c r="A500" s="574">
        <v>45303</v>
      </c>
      <c r="B500" s="575" t="s">
        <v>38</v>
      </c>
      <c r="C500" s="575" t="s">
        <v>32</v>
      </c>
      <c r="D500" s="576">
        <v>5.48</v>
      </c>
      <c r="E500" s="575" t="s">
        <v>39</v>
      </c>
      <c r="F500" s="576">
        <v>2.91</v>
      </c>
      <c r="G500" s="576">
        <v>0</v>
      </c>
      <c r="H500" s="576">
        <v>0</v>
      </c>
      <c r="I500" s="576">
        <v>1.3914</v>
      </c>
      <c r="J500" s="576">
        <v>1.064</v>
      </c>
      <c r="K500" s="576">
        <v>0</v>
      </c>
      <c r="L500" s="580">
        <v>0</v>
      </c>
      <c r="M500" s="576">
        <v>15.96</v>
      </c>
      <c r="N500" s="575"/>
      <c r="O500" s="575"/>
      <c r="P500" s="575"/>
      <c r="Q500" s="575"/>
      <c r="R500" s="576">
        <v>15.96</v>
      </c>
      <c r="S500" s="575"/>
      <c r="T500" s="576">
        <v>0</v>
      </c>
      <c r="U500" s="576">
        <v>0</v>
      </c>
      <c r="V500" s="576">
        <v>0</v>
      </c>
      <c r="W500" s="576">
        <v>0</v>
      </c>
      <c r="X500" s="575">
        <v>0</v>
      </c>
      <c r="Y500" s="576">
        <v>0</v>
      </c>
      <c r="Z500" s="576">
        <v>0</v>
      </c>
      <c r="AA500" s="576">
        <v>0</v>
      </c>
      <c r="AB500" s="580">
        <v>1</v>
      </c>
      <c r="AC500" s="575">
        <f t="shared" si="22"/>
        <v>0</v>
      </c>
      <c r="AD500" s="555">
        <f t="shared" si="23"/>
        <v>0</v>
      </c>
    </row>
    <row r="501" s="555" customFormat="1" ht="19" customHeight="1" spans="1:30">
      <c r="A501" s="574">
        <v>45303</v>
      </c>
      <c r="B501" s="575" t="s">
        <v>41</v>
      </c>
      <c r="C501" s="575" t="s">
        <v>32</v>
      </c>
      <c r="D501" s="576">
        <v>20</v>
      </c>
      <c r="E501" s="575" t="s">
        <v>113</v>
      </c>
      <c r="F501" s="576">
        <v>4.16</v>
      </c>
      <c r="G501" s="576">
        <v>3.1</v>
      </c>
      <c r="H501" s="576">
        <v>9.038</v>
      </c>
      <c r="I501" s="576">
        <v>8.7924</v>
      </c>
      <c r="J501" s="576">
        <v>8.7772</v>
      </c>
      <c r="K501" s="576">
        <v>0</v>
      </c>
      <c r="L501" s="580">
        <v>0</v>
      </c>
      <c r="M501" s="576">
        <v>128.294</v>
      </c>
      <c r="N501" s="575"/>
      <c r="O501" s="575"/>
      <c r="P501" s="575"/>
      <c r="Q501" s="575"/>
      <c r="R501" s="576">
        <v>128.294</v>
      </c>
      <c r="S501" s="575"/>
      <c r="T501" s="576">
        <v>0</v>
      </c>
      <c r="U501" s="576">
        <v>0</v>
      </c>
      <c r="V501" s="576">
        <v>0</v>
      </c>
      <c r="W501" s="576">
        <v>0</v>
      </c>
      <c r="X501" s="575">
        <v>0</v>
      </c>
      <c r="Y501" s="576">
        <v>0</v>
      </c>
      <c r="Z501" s="576">
        <v>0</v>
      </c>
      <c r="AA501" s="576">
        <v>0</v>
      </c>
      <c r="AB501" s="580">
        <v>1</v>
      </c>
      <c r="AC501" s="575">
        <f t="shared" si="22"/>
        <v>0</v>
      </c>
      <c r="AD501" s="555">
        <f t="shared" si="23"/>
        <v>0</v>
      </c>
    </row>
    <row r="502" s="555" customFormat="1" ht="19" customHeight="1" spans="1:30">
      <c r="A502" s="574">
        <v>45303</v>
      </c>
      <c r="B502" s="575" t="s">
        <v>34</v>
      </c>
      <c r="C502" s="575" t="s">
        <v>32</v>
      </c>
      <c r="D502" s="576">
        <v>10</v>
      </c>
      <c r="E502" s="575" t="s">
        <v>35</v>
      </c>
      <c r="F502" s="576">
        <v>4.78</v>
      </c>
      <c r="G502" s="576">
        <v>0.2</v>
      </c>
      <c r="H502" s="576">
        <v>4.7646</v>
      </c>
      <c r="I502" s="576">
        <v>4.6757</v>
      </c>
      <c r="J502" s="576">
        <v>4.62</v>
      </c>
      <c r="K502" s="576">
        <v>0</v>
      </c>
      <c r="L502" s="580">
        <v>0</v>
      </c>
      <c r="M502" s="576">
        <v>47.52</v>
      </c>
      <c r="N502" s="575"/>
      <c r="O502" s="575"/>
      <c r="P502" s="575"/>
      <c r="Q502" s="575"/>
      <c r="R502" s="576">
        <v>47.52</v>
      </c>
      <c r="S502" s="575"/>
      <c r="T502" s="576">
        <v>0</v>
      </c>
      <c r="U502" s="576">
        <v>0</v>
      </c>
      <c r="V502" s="576">
        <v>0</v>
      </c>
      <c r="W502" s="576">
        <v>0</v>
      </c>
      <c r="X502" s="575">
        <v>0</v>
      </c>
      <c r="Y502" s="576">
        <v>0</v>
      </c>
      <c r="Z502" s="576">
        <v>0</v>
      </c>
      <c r="AA502" s="576">
        <v>0</v>
      </c>
      <c r="AB502" s="580">
        <v>1</v>
      </c>
      <c r="AC502" s="575">
        <f t="shared" si="22"/>
        <v>0</v>
      </c>
      <c r="AD502" s="555">
        <f t="shared" si="23"/>
        <v>0</v>
      </c>
    </row>
    <row r="503" s="555" customFormat="1" ht="19" customHeight="1" spans="1:30">
      <c r="A503" s="574">
        <v>45303</v>
      </c>
      <c r="B503" s="575" t="s">
        <v>43</v>
      </c>
      <c r="C503" s="575" t="s">
        <v>32</v>
      </c>
      <c r="D503" s="576">
        <v>300</v>
      </c>
      <c r="E503" s="575" t="s">
        <v>114</v>
      </c>
      <c r="F503" s="576">
        <v>3.6</v>
      </c>
      <c r="G503" s="576">
        <v>0</v>
      </c>
      <c r="H503" s="576">
        <v>143.3955</v>
      </c>
      <c r="I503" s="576">
        <v>143.3955</v>
      </c>
      <c r="J503" s="576">
        <v>142.758</v>
      </c>
      <c r="K503" s="576">
        <v>0</v>
      </c>
      <c r="L503" s="580">
        <v>0</v>
      </c>
      <c r="M503" s="576">
        <v>1562.914</v>
      </c>
      <c r="N503" s="575"/>
      <c r="O503" s="575"/>
      <c r="P503" s="575"/>
      <c r="Q503" s="575"/>
      <c r="R503" s="576">
        <v>1562.914</v>
      </c>
      <c r="S503" s="575"/>
      <c r="T503" s="576">
        <v>0</v>
      </c>
      <c r="U503" s="576">
        <v>0</v>
      </c>
      <c r="V503" s="576">
        <v>0</v>
      </c>
      <c r="W503" s="576">
        <v>0</v>
      </c>
      <c r="X503" s="575">
        <v>0</v>
      </c>
      <c r="Y503" s="576">
        <v>0</v>
      </c>
      <c r="Z503" s="576">
        <v>0</v>
      </c>
      <c r="AA503" s="576">
        <v>0</v>
      </c>
      <c r="AB503" s="580">
        <v>1</v>
      </c>
      <c r="AC503" s="575">
        <f t="shared" si="22"/>
        <v>0</v>
      </c>
      <c r="AD503" s="555">
        <f t="shared" si="23"/>
        <v>0</v>
      </c>
    </row>
    <row r="504" s="555" customFormat="1" ht="19" customHeight="1" spans="1:30">
      <c r="A504" s="574">
        <v>45303</v>
      </c>
      <c r="B504" s="575" t="s">
        <v>45</v>
      </c>
      <c r="C504" s="575" t="s">
        <v>32</v>
      </c>
      <c r="D504" s="576">
        <v>50</v>
      </c>
      <c r="E504" s="575" t="s">
        <v>33</v>
      </c>
      <c r="F504" s="576">
        <v>5.18</v>
      </c>
      <c r="G504" s="576">
        <v>1.01</v>
      </c>
      <c r="H504" s="576">
        <v>23.0944</v>
      </c>
      <c r="I504" s="576">
        <v>22.974</v>
      </c>
      <c r="J504" s="576">
        <v>22.88</v>
      </c>
      <c r="K504" s="576">
        <v>0</v>
      </c>
      <c r="L504" s="580">
        <v>0</v>
      </c>
      <c r="M504" s="576">
        <v>250.36</v>
      </c>
      <c r="N504" s="575"/>
      <c r="O504" s="575"/>
      <c r="P504" s="575"/>
      <c r="Q504" s="575"/>
      <c r="R504" s="576">
        <v>250.36</v>
      </c>
      <c r="S504" s="575"/>
      <c r="T504" s="576">
        <v>0.0363</v>
      </c>
      <c r="U504" s="576">
        <v>0</v>
      </c>
      <c r="V504" s="576">
        <v>0</v>
      </c>
      <c r="W504" s="576">
        <v>0</v>
      </c>
      <c r="X504" s="575">
        <v>0</v>
      </c>
      <c r="Y504" s="576">
        <v>0</v>
      </c>
      <c r="Z504" s="576">
        <v>0</v>
      </c>
      <c r="AA504" s="576">
        <v>0</v>
      </c>
      <c r="AB504" s="580">
        <v>0.9978</v>
      </c>
      <c r="AC504" s="575">
        <f t="shared" si="22"/>
        <v>0</v>
      </c>
      <c r="AD504" s="555">
        <f t="shared" si="23"/>
        <v>0.0363</v>
      </c>
    </row>
    <row r="505" s="555" customFormat="1" ht="19" customHeight="1" spans="1:30">
      <c r="A505" s="574">
        <v>45303</v>
      </c>
      <c r="B505" s="575" t="s">
        <v>47</v>
      </c>
      <c r="C505" s="575" t="s">
        <v>32</v>
      </c>
      <c r="D505" s="576">
        <v>130</v>
      </c>
      <c r="E505" s="575" t="s">
        <v>33</v>
      </c>
      <c r="F505" s="576">
        <v>5.26</v>
      </c>
      <c r="G505" s="576">
        <v>0.79</v>
      </c>
      <c r="H505" s="576">
        <v>72.1614</v>
      </c>
      <c r="I505" s="576">
        <v>53.639</v>
      </c>
      <c r="J505" s="576">
        <v>52.6918</v>
      </c>
      <c r="K505" s="576">
        <v>18.52</v>
      </c>
      <c r="L505" s="580">
        <v>0.2567</v>
      </c>
      <c r="M505" s="576">
        <v>624.2908</v>
      </c>
      <c r="N505" s="575"/>
      <c r="O505" s="575"/>
      <c r="P505" s="575"/>
      <c r="Q505" s="575"/>
      <c r="R505" s="576">
        <v>624.2908</v>
      </c>
      <c r="S505" s="575"/>
      <c r="T505" s="576">
        <v>0</v>
      </c>
      <c r="U505" s="576">
        <v>0</v>
      </c>
      <c r="V505" s="576">
        <v>0</v>
      </c>
      <c r="W505" s="576">
        <v>0</v>
      </c>
      <c r="X505" s="575">
        <v>0</v>
      </c>
      <c r="Y505" s="576">
        <v>0</v>
      </c>
      <c r="Z505" s="576">
        <v>0</v>
      </c>
      <c r="AA505" s="576">
        <v>0</v>
      </c>
      <c r="AB505" s="580">
        <v>1</v>
      </c>
      <c r="AC505" s="575">
        <f t="shared" si="22"/>
        <v>0</v>
      </c>
      <c r="AD505" s="555">
        <f t="shared" si="23"/>
        <v>0</v>
      </c>
    </row>
    <row r="506" s="555" customFormat="1" ht="19" customHeight="1" spans="1:30">
      <c r="A506" s="574">
        <v>45303</v>
      </c>
      <c r="B506" s="575" t="s">
        <v>37</v>
      </c>
      <c r="C506" s="575" t="s">
        <v>32</v>
      </c>
      <c r="D506" s="576">
        <v>100</v>
      </c>
      <c r="E506" s="575" t="s">
        <v>35</v>
      </c>
      <c r="F506" s="576">
        <v>5.13</v>
      </c>
      <c r="G506" s="576">
        <v>0</v>
      </c>
      <c r="H506" s="576">
        <v>43.387</v>
      </c>
      <c r="I506" s="576">
        <v>41.5309</v>
      </c>
      <c r="J506" s="576">
        <v>40.248</v>
      </c>
      <c r="K506" s="576">
        <v>1.6293</v>
      </c>
      <c r="L506" s="580">
        <v>0.0378</v>
      </c>
      <c r="M506" s="576">
        <v>426.817</v>
      </c>
      <c r="N506" s="575"/>
      <c r="O506" s="575"/>
      <c r="P506" s="575"/>
      <c r="Q506" s="575"/>
      <c r="R506" s="576">
        <v>426.817</v>
      </c>
      <c r="S506" s="575"/>
      <c r="T506" s="576">
        <v>0.1512</v>
      </c>
      <c r="U506" s="576">
        <v>0</v>
      </c>
      <c r="V506" s="576">
        <v>0</v>
      </c>
      <c r="W506" s="576">
        <v>0</v>
      </c>
      <c r="X506" s="575">
        <v>0</v>
      </c>
      <c r="Y506" s="576">
        <v>0.0756</v>
      </c>
      <c r="Z506" s="576">
        <v>0</v>
      </c>
      <c r="AA506" s="576">
        <v>0</v>
      </c>
      <c r="AB506" s="580">
        <v>0.9965</v>
      </c>
      <c r="AC506" s="575">
        <f t="shared" si="22"/>
        <v>0</v>
      </c>
      <c r="AD506" s="555">
        <f t="shared" si="23"/>
        <v>0.1512</v>
      </c>
    </row>
    <row r="507" s="555" customFormat="1" ht="19" customHeight="1" spans="1:30">
      <c r="A507" s="574">
        <v>45303</v>
      </c>
      <c r="B507" s="575" t="s">
        <v>42</v>
      </c>
      <c r="C507" s="575" t="s">
        <v>32</v>
      </c>
      <c r="D507" s="576">
        <v>30</v>
      </c>
      <c r="E507" s="575" t="s">
        <v>35</v>
      </c>
      <c r="F507" s="576">
        <v>6.43</v>
      </c>
      <c r="G507" s="576">
        <v>0.8</v>
      </c>
      <c r="H507" s="576">
        <v>4.1088</v>
      </c>
      <c r="I507" s="576">
        <v>3.9125</v>
      </c>
      <c r="J507" s="576">
        <v>3.9</v>
      </c>
      <c r="K507" s="576">
        <v>6.87</v>
      </c>
      <c r="L507" s="580">
        <v>0.6371</v>
      </c>
      <c r="M507" s="576">
        <v>148.1367</v>
      </c>
      <c r="N507" s="575"/>
      <c r="O507" s="575"/>
      <c r="P507" s="575"/>
      <c r="Q507" s="575"/>
      <c r="R507" s="576">
        <v>148.1367</v>
      </c>
      <c r="S507" s="575"/>
      <c r="T507" s="576">
        <v>0</v>
      </c>
      <c r="U507" s="576">
        <v>0</v>
      </c>
      <c r="V507" s="576">
        <v>0</v>
      </c>
      <c r="W507" s="576">
        <v>0</v>
      </c>
      <c r="X507" s="575">
        <v>0</v>
      </c>
      <c r="Y507" s="576">
        <v>0</v>
      </c>
      <c r="Z507" s="576">
        <v>0</v>
      </c>
      <c r="AA507" s="576">
        <v>0</v>
      </c>
      <c r="AB507" s="580">
        <v>1</v>
      </c>
      <c r="AC507" s="575">
        <f t="shared" si="22"/>
        <v>0</v>
      </c>
      <c r="AD507" s="555">
        <f t="shared" si="23"/>
        <v>0</v>
      </c>
    </row>
    <row r="508" s="555" customFormat="1" ht="19" customHeight="1" spans="1:30">
      <c r="A508" s="574">
        <v>45303</v>
      </c>
      <c r="B508" s="575" t="s">
        <v>40</v>
      </c>
      <c r="C508" s="575" t="s">
        <v>32</v>
      </c>
      <c r="D508" s="576">
        <v>30</v>
      </c>
      <c r="E508" s="575" t="s">
        <v>35</v>
      </c>
      <c r="F508" s="576">
        <v>4.78</v>
      </c>
      <c r="G508" s="576">
        <v>0</v>
      </c>
      <c r="H508" s="576">
        <v>16.2054</v>
      </c>
      <c r="I508" s="576">
        <v>4.9595</v>
      </c>
      <c r="J508" s="576">
        <v>4.8576</v>
      </c>
      <c r="K508" s="576">
        <v>11.2459</v>
      </c>
      <c r="L508" s="580">
        <v>0.694</v>
      </c>
      <c r="M508" s="576">
        <v>118.9584</v>
      </c>
      <c r="N508" s="575"/>
      <c r="O508" s="575"/>
      <c r="P508" s="575"/>
      <c r="Q508" s="575"/>
      <c r="R508" s="576">
        <v>118.9584</v>
      </c>
      <c r="S508" s="575"/>
      <c r="T508" s="576">
        <v>0</v>
      </c>
      <c r="U508" s="576">
        <v>0</v>
      </c>
      <c r="V508" s="576">
        <v>0</v>
      </c>
      <c r="W508" s="576">
        <v>0</v>
      </c>
      <c r="X508" s="575">
        <v>0</v>
      </c>
      <c r="Y508" s="576">
        <v>0</v>
      </c>
      <c r="Z508" s="576">
        <v>0</v>
      </c>
      <c r="AA508" s="576">
        <v>0</v>
      </c>
      <c r="AB508" s="580">
        <v>1</v>
      </c>
      <c r="AC508" s="575">
        <f t="shared" si="22"/>
        <v>0</v>
      </c>
      <c r="AD508" s="555">
        <f t="shared" si="23"/>
        <v>0</v>
      </c>
    </row>
    <row r="509" s="555" customFormat="1" ht="19" customHeight="1" spans="1:30">
      <c r="A509" s="574">
        <v>45303</v>
      </c>
      <c r="B509" s="575" t="s">
        <v>46</v>
      </c>
      <c r="C509" s="575" t="s">
        <v>32</v>
      </c>
      <c r="D509" s="576">
        <v>30</v>
      </c>
      <c r="E509" s="575" t="s">
        <v>35</v>
      </c>
      <c r="F509" s="576">
        <v>5.71</v>
      </c>
      <c r="G509" s="576">
        <v>2.64</v>
      </c>
      <c r="H509" s="576">
        <v>14.2514</v>
      </c>
      <c r="I509" s="576">
        <v>13.972</v>
      </c>
      <c r="J509" s="576">
        <v>13.944</v>
      </c>
      <c r="K509" s="576">
        <v>0</v>
      </c>
      <c r="L509" s="580">
        <v>0</v>
      </c>
      <c r="M509" s="576">
        <v>168.56</v>
      </c>
      <c r="N509" s="575"/>
      <c r="O509" s="575"/>
      <c r="P509" s="575"/>
      <c r="Q509" s="575"/>
      <c r="R509" s="576">
        <v>168.56</v>
      </c>
      <c r="S509" s="575"/>
      <c r="T509" s="576">
        <v>0</v>
      </c>
      <c r="U509" s="576">
        <v>0</v>
      </c>
      <c r="V509" s="576">
        <v>0</v>
      </c>
      <c r="W509" s="576">
        <v>0</v>
      </c>
      <c r="X509" s="575">
        <v>0</v>
      </c>
      <c r="Y509" s="576">
        <v>0</v>
      </c>
      <c r="Z509" s="576">
        <v>0</v>
      </c>
      <c r="AA509" s="576">
        <v>0</v>
      </c>
      <c r="AB509" s="580">
        <v>1</v>
      </c>
      <c r="AC509" s="575">
        <f t="shared" si="22"/>
        <v>0</v>
      </c>
      <c r="AD509" s="555">
        <f t="shared" si="23"/>
        <v>0</v>
      </c>
    </row>
    <row r="510" s="555" customFormat="1" ht="19" customHeight="1" spans="1:30">
      <c r="A510" s="574">
        <v>45303</v>
      </c>
      <c r="B510" s="575" t="s">
        <v>50</v>
      </c>
      <c r="C510" s="575" t="s">
        <v>32</v>
      </c>
      <c r="D510" s="576">
        <v>50</v>
      </c>
      <c r="E510" s="575" t="s">
        <v>33</v>
      </c>
      <c r="F510" s="576">
        <v>4.24</v>
      </c>
      <c r="G510" s="576">
        <v>0</v>
      </c>
      <c r="H510" s="576">
        <v>18.1374</v>
      </c>
      <c r="I510" s="576">
        <v>9.835</v>
      </c>
      <c r="J510" s="576">
        <v>9.8</v>
      </c>
      <c r="K510" s="575">
        <v>8.3024</v>
      </c>
      <c r="L510" s="580">
        <f>K510/H510</f>
        <v>0.457750283943674</v>
      </c>
      <c r="M510" s="576">
        <v>125.93</v>
      </c>
      <c r="N510" s="575"/>
      <c r="O510" s="575"/>
      <c r="P510" s="575"/>
      <c r="Q510" s="575"/>
      <c r="R510" s="576">
        <v>125.93</v>
      </c>
      <c r="S510" s="575"/>
      <c r="T510" s="576">
        <v>0</v>
      </c>
      <c r="U510" s="576">
        <v>0</v>
      </c>
      <c r="V510" s="576">
        <v>0</v>
      </c>
      <c r="W510" s="576">
        <v>0</v>
      </c>
      <c r="X510" s="555">
        <v>0</v>
      </c>
      <c r="Y510" s="576">
        <v>0</v>
      </c>
      <c r="Z510" s="576">
        <v>0</v>
      </c>
      <c r="AA510" s="576">
        <v>0</v>
      </c>
      <c r="AB510" s="580">
        <v>1</v>
      </c>
      <c r="AC510" s="575">
        <f t="shared" si="22"/>
        <v>0</v>
      </c>
      <c r="AD510" s="555">
        <f t="shared" si="23"/>
        <v>0</v>
      </c>
    </row>
    <row r="511" s="555" customFormat="1" ht="19" customHeight="1" spans="1:30">
      <c r="A511" s="574">
        <v>45303</v>
      </c>
      <c r="B511" s="575" t="s">
        <v>49</v>
      </c>
      <c r="C511" s="575" t="s">
        <v>32</v>
      </c>
      <c r="D511" s="576">
        <v>100</v>
      </c>
      <c r="E511" s="575" t="s">
        <v>35</v>
      </c>
      <c r="F511" s="576">
        <v>5.12</v>
      </c>
      <c r="G511" s="576">
        <v>1.6</v>
      </c>
      <c r="H511" s="576">
        <v>46.2464</v>
      </c>
      <c r="I511" s="576">
        <v>37.3873</v>
      </c>
      <c r="J511" s="576">
        <v>36.5442</v>
      </c>
      <c r="K511" s="576">
        <v>8.8591</v>
      </c>
      <c r="L511" s="580">
        <v>0.1916</v>
      </c>
      <c r="M511" s="576">
        <v>439.8282</v>
      </c>
      <c r="N511" s="575"/>
      <c r="O511" s="575"/>
      <c r="P511" s="575"/>
      <c r="Q511" s="575"/>
      <c r="R511" s="576">
        <v>439.8282</v>
      </c>
      <c r="S511" s="575"/>
      <c r="T511" s="576">
        <v>0</v>
      </c>
      <c r="U511" s="576">
        <v>0</v>
      </c>
      <c r="V511" s="576">
        <v>0</v>
      </c>
      <c r="W511" s="576">
        <v>0</v>
      </c>
      <c r="X511" s="575">
        <v>0</v>
      </c>
      <c r="Y511" s="576">
        <v>0</v>
      </c>
      <c r="Z511" s="576">
        <v>0</v>
      </c>
      <c r="AA511" s="576">
        <v>0</v>
      </c>
      <c r="AB511" s="580">
        <v>1</v>
      </c>
      <c r="AC511" s="575">
        <f t="shared" si="22"/>
        <v>0</v>
      </c>
      <c r="AD511" s="555">
        <f t="shared" si="23"/>
        <v>0</v>
      </c>
    </row>
    <row r="512" s="555" customFormat="1" ht="19" customHeight="1" spans="1:30">
      <c r="A512" s="574">
        <v>45303</v>
      </c>
      <c r="B512" s="575" t="s">
        <v>52</v>
      </c>
      <c r="C512" s="575" t="s">
        <v>32</v>
      </c>
      <c r="D512" s="576">
        <v>150</v>
      </c>
      <c r="E512" s="575" t="s">
        <v>35</v>
      </c>
      <c r="F512" s="576">
        <v>1.09</v>
      </c>
      <c r="G512" s="576">
        <v>2</v>
      </c>
      <c r="H512" s="576">
        <v>15.3286</v>
      </c>
      <c r="I512" s="576">
        <v>15.3286</v>
      </c>
      <c r="J512" s="576">
        <v>15.225</v>
      </c>
      <c r="K512" s="576">
        <v>0</v>
      </c>
      <c r="L512" s="580">
        <v>0</v>
      </c>
      <c r="M512" s="576">
        <v>692.475</v>
      </c>
      <c r="N512" s="575"/>
      <c r="O512" s="575"/>
      <c r="P512" s="575"/>
      <c r="Q512" s="575"/>
      <c r="R512" s="576">
        <v>692.475</v>
      </c>
      <c r="S512" s="575"/>
      <c r="T512" s="576">
        <v>0</v>
      </c>
      <c r="U512" s="576">
        <v>0</v>
      </c>
      <c r="V512" s="576">
        <v>0</v>
      </c>
      <c r="W512" s="576">
        <v>0</v>
      </c>
      <c r="X512" s="575">
        <v>0</v>
      </c>
      <c r="Y512" s="576">
        <v>0</v>
      </c>
      <c r="Z512" s="576">
        <v>0</v>
      </c>
      <c r="AA512" s="576">
        <v>0</v>
      </c>
      <c r="AB512" s="580">
        <v>1</v>
      </c>
      <c r="AC512" s="575">
        <f t="shared" si="22"/>
        <v>0</v>
      </c>
      <c r="AD512" s="555">
        <f t="shared" si="23"/>
        <v>0</v>
      </c>
    </row>
    <row r="513" s="555" customFormat="1" ht="19" customHeight="1" spans="1:30">
      <c r="A513" s="574">
        <v>45303</v>
      </c>
      <c r="B513" s="575" t="s">
        <v>51</v>
      </c>
      <c r="C513" s="575" t="s">
        <v>32</v>
      </c>
      <c r="D513" s="576">
        <v>100</v>
      </c>
      <c r="E513" s="575" t="s">
        <v>35</v>
      </c>
      <c r="F513" s="576">
        <v>5.46</v>
      </c>
      <c r="G513" s="576">
        <v>2.14</v>
      </c>
      <c r="H513" s="576">
        <v>53.3712</v>
      </c>
      <c r="I513" s="576">
        <v>45.1324</v>
      </c>
      <c r="J513" s="576">
        <v>42.9884</v>
      </c>
      <c r="K513" s="576">
        <v>8.2388</v>
      </c>
      <c r="L513" s="580">
        <v>0.1544</v>
      </c>
      <c r="M513" s="576">
        <v>409.3824</v>
      </c>
      <c r="N513" s="575"/>
      <c r="O513" s="575"/>
      <c r="P513" s="575"/>
      <c r="Q513" s="575"/>
      <c r="R513" s="576">
        <v>409.3824</v>
      </c>
      <c r="S513" s="575"/>
      <c r="T513" s="576">
        <v>0</v>
      </c>
      <c r="U513" s="576">
        <v>0</v>
      </c>
      <c r="V513" s="576">
        <v>0</v>
      </c>
      <c r="W513" s="576">
        <v>0</v>
      </c>
      <c r="X513" s="575">
        <v>0</v>
      </c>
      <c r="Y513" s="576">
        <v>0</v>
      </c>
      <c r="Z513" s="576">
        <v>0</v>
      </c>
      <c r="AA513" s="576">
        <v>0</v>
      </c>
      <c r="AB513" s="580">
        <v>1</v>
      </c>
      <c r="AC513" s="575">
        <f t="shared" si="22"/>
        <v>0</v>
      </c>
      <c r="AD513" s="555">
        <f t="shared" si="23"/>
        <v>0</v>
      </c>
    </row>
    <row r="514" s="555" customFormat="1" ht="19" customHeight="1" spans="1:30">
      <c r="A514" s="574">
        <v>45303</v>
      </c>
      <c r="B514" s="575" t="s">
        <v>53</v>
      </c>
      <c r="C514" s="575" t="s">
        <v>32</v>
      </c>
      <c r="D514" s="576">
        <v>100</v>
      </c>
      <c r="E514" s="575" t="s">
        <v>35</v>
      </c>
      <c r="F514" s="576">
        <v>5.23</v>
      </c>
      <c r="G514" s="576">
        <v>0</v>
      </c>
      <c r="H514" s="576">
        <v>43.466</v>
      </c>
      <c r="I514" s="576">
        <v>42.936</v>
      </c>
      <c r="J514" s="576">
        <v>42.842</v>
      </c>
      <c r="K514" s="576">
        <v>0</v>
      </c>
      <c r="L514" s="580">
        <v>0</v>
      </c>
      <c r="M514" s="576">
        <v>241.9336</v>
      </c>
      <c r="N514" s="575"/>
      <c r="O514" s="575"/>
      <c r="P514" s="575"/>
      <c r="Q514" s="575"/>
      <c r="R514" s="576">
        <v>241.9336</v>
      </c>
      <c r="S514" s="575"/>
      <c r="T514" s="576">
        <v>0</v>
      </c>
      <c r="U514" s="576">
        <v>0</v>
      </c>
      <c r="V514" s="576">
        <v>0</v>
      </c>
      <c r="W514" s="576">
        <v>0</v>
      </c>
      <c r="X514" s="575">
        <v>0</v>
      </c>
      <c r="Y514" s="576">
        <v>0</v>
      </c>
      <c r="Z514" s="576">
        <v>0</v>
      </c>
      <c r="AA514" s="576">
        <v>0</v>
      </c>
      <c r="AB514" s="580">
        <v>1</v>
      </c>
      <c r="AC514" s="575">
        <f t="shared" si="22"/>
        <v>0</v>
      </c>
      <c r="AD514" s="555">
        <f t="shared" si="23"/>
        <v>0</v>
      </c>
    </row>
    <row r="515" s="555" customFormat="1" ht="19" customHeight="1" spans="1:30">
      <c r="A515" s="574">
        <v>45303</v>
      </c>
      <c r="B515" s="575" t="s">
        <v>55</v>
      </c>
      <c r="C515" s="575" t="s">
        <v>56</v>
      </c>
      <c r="D515" s="576">
        <v>100</v>
      </c>
      <c r="E515" s="575" t="s">
        <v>35</v>
      </c>
      <c r="F515" s="576">
        <v>0</v>
      </c>
      <c r="G515" s="576">
        <v>6.53</v>
      </c>
      <c r="H515" s="576">
        <v>99.4485</v>
      </c>
      <c r="I515" s="576">
        <v>84.4916</v>
      </c>
      <c r="J515" s="576">
        <v>83.2254</v>
      </c>
      <c r="K515" s="576">
        <v>14.7545</v>
      </c>
      <c r="L515" s="580">
        <v>0.1487</v>
      </c>
      <c r="M515" s="576">
        <v>1131.3928</v>
      </c>
      <c r="N515" s="575"/>
      <c r="O515" s="575"/>
      <c r="P515" s="575"/>
      <c r="Q515" s="575"/>
      <c r="R515" s="576">
        <v>1131.3928</v>
      </c>
      <c r="S515" s="575"/>
      <c r="T515" s="576">
        <v>0.1012</v>
      </c>
      <c r="U515" s="576">
        <v>0.3782</v>
      </c>
      <c r="V515" s="576">
        <v>0</v>
      </c>
      <c r="W515" s="576">
        <v>0</v>
      </c>
      <c r="X515" s="575">
        <v>0</v>
      </c>
      <c r="Y515" s="576">
        <v>0</v>
      </c>
      <c r="Z515" s="576">
        <v>0</v>
      </c>
      <c r="AA515" s="576">
        <v>0</v>
      </c>
      <c r="AB515" s="580">
        <v>0.999</v>
      </c>
      <c r="AC515" s="575">
        <f t="shared" si="22"/>
        <v>0.3782</v>
      </c>
      <c r="AD515" s="555">
        <f t="shared" si="23"/>
        <v>0.1012</v>
      </c>
    </row>
    <row r="516" s="555" customFormat="1" ht="19" customHeight="1" spans="1:30">
      <c r="A516" s="574">
        <v>45303</v>
      </c>
      <c r="B516" s="575" t="s">
        <v>57</v>
      </c>
      <c r="C516" s="575" t="s">
        <v>32</v>
      </c>
      <c r="D516" s="576">
        <v>20</v>
      </c>
      <c r="E516" s="575" t="s">
        <v>35</v>
      </c>
      <c r="F516" s="576">
        <v>5.78</v>
      </c>
      <c r="G516" s="576">
        <v>0</v>
      </c>
      <c r="H516" s="576">
        <v>11.0532</v>
      </c>
      <c r="I516" s="576">
        <v>11.0532</v>
      </c>
      <c r="J516" s="576">
        <v>10.8792</v>
      </c>
      <c r="K516" s="576">
        <v>0</v>
      </c>
      <c r="L516" s="580">
        <v>0</v>
      </c>
      <c r="M516" s="576">
        <v>99.9942</v>
      </c>
      <c r="N516" s="575"/>
      <c r="O516" s="575"/>
      <c r="P516" s="575"/>
      <c r="Q516" s="575"/>
      <c r="R516" s="576">
        <v>99.9942</v>
      </c>
      <c r="S516" s="575"/>
      <c r="T516" s="576">
        <v>0</v>
      </c>
      <c r="U516" s="576">
        <v>0</v>
      </c>
      <c r="V516" s="576">
        <v>0</v>
      </c>
      <c r="W516" s="576">
        <v>0</v>
      </c>
      <c r="X516" s="575">
        <v>0</v>
      </c>
      <c r="Y516" s="576">
        <v>0</v>
      </c>
      <c r="Z516" s="576">
        <v>0</v>
      </c>
      <c r="AA516" s="576">
        <v>0</v>
      </c>
      <c r="AB516" s="580">
        <v>1</v>
      </c>
      <c r="AC516" s="575">
        <f t="shared" si="22"/>
        <v>0</v>
      </c>
      <c r="AD516" s="555">
        <f t="shared" si="23"/>
        <v>0</v>
      </c>
    </row>
    <row r="517" s="555" customFormat="1" ht="19" customHeight="1" spans="1:30">
      <c r="A517" s="574">
        <v>45303</v>
      </c>
      <c r="B517" s="575" t="s">
        <v>58</v>
      </c>
      <c r="C517" s="575" t="s">
        <v>56</v>
      </c>
      <c r="D517" s="576">
        <v>15</v>
      </c>
      <c r="E517" s="575" t="s">
        <v>35</v>
      </c>
      <c r="F517" s="576">
        <v>0</v>
      </c>
      <c r="G517" s="576">
        <v>3.38</v>
      </c>
      <c r="H517" s="576">
        <v>3.4187</v>
      </c>
      <c r="I517" s="576">
        <v>3.4187</v>
      </c>
      <c r="J517" s="576">
        <v>3.36</v>
      </c>
      <c r="K517" s="576">
        <v>0</v>
      </c>
      <c r="L517" s="580">
        <v>0</v>
      </c>
      <c r="M517" s="576">
        <v>23.205</v>
      </c>
      <c r="N517" s="575"/>
      <c r="O517" s="575"/>
      <c r="P517" s="575"/>
      <c r="Q517" s="575"/>
      <c r="R517" s="576">
        <v>23.205</v>
      </c>
      <c r="S517" s="575"/>
      <c r="T517" s="576">
        <v>0</v>
      </c>
      <c r="U517" s="576">
        <v>0</v>
      </c>
      <c r="V517" s="576">
        <v>0</v>
      </c>
      <c r="W517" s="576">
        <v>0</v>
      </c>
      <c r="X517" s="575">
        <v>0</v>
      </c>
      <c r="Y517" s="576">
        <v>0</v>
      </c>
      <c r="Z517" s="576">
        <v>0</v>
      </c>
      <c r="AA517" s="576">
        <v>0</v>
      </c>
      <c r="AB517" s="580">
        <v>1</v>
      </c>
      <c r="AC517" s="575">
        <f t="shared" si="22"/>
        <v>0</v>
      </c>
      <c r="AD517" s="555">
        <f t="shared" si="23"/>
        <v>0</v>
      </c>
    </row>
    <row r="518" s="555" customFormat="1" ht="19" customHeight="1" spans="1:30">
      <c r="A518" s="574">
        <v>45303</v>
      </c>
      <c r="B518" s="575" t="s">
        <v>71</v>
      </c>
      <c r="C518" s="575" t="s">
        <v>56</v>
      </c>
      <c r="D518" s="576">
        <v>49.5</v>
      </c>
      <c r="E518" s="575" t="s">
        <v>35</v>
      </c>
      <c r="F518" s="576">
        <v>0</v>
      </c>
      <c r="G518" s="576">
        <v>14.92</v>
      </c>
      <c r="H518" s="576">
        <v>117.4191</v>
      </c>
      <c r="I518" s="576">
        <v>68.412</v>
      </c>
      <c r="J518" s="576">
        <v>66.66</v>
      </c>
      <c r="K518" s="576">
        <v>49.0071</v>
      </c>
      <c r="L518" s="580">
        <v>0.4174</v>
      </c>
      <c r="M518" s="576">
        <v>203.9136</v>
      </c>
      <c r="N518" s="575"/>
      <c r="O518" s="575"/>
      <c r="P518" s="575"/>
      <c r="Q518" s="575"/>
      <c r="R518" s="576">
        <v>203.9136</v>
      </c>
      <c r="S518" s="575"/>
      <c r="T518" s="576">
        <v>0</v>
      </c>
      <c r="U518" s="576">
        <v>0</v>
      </c>
      <c r="V518" s="576">
        <v>0</v>
      </c>
      <c r="W518" s="576">
        <v>0</v>
      </c>
      <c r="X518" s="575">
        <v>0</v>
      </c>
      <c r="Y518" s="576">
        <v>0</v>
      </c>
      <c r="Z518" s="576">
        <v>0</v>
      </c>
      <c r="AA518" s="576">
        <v>0</v>
      </c>
      <c r="AB518" s="580">
        <v>1</v>
      </c>
      <c r="AC518" s="575">
        <f t="shared" si="22"/>
        <v>0</v>
      </c>
      <c r="AD518" s="555">
        <f t="shared" si="23"/>
        <v>0</v>
      </c>
    </row>
    <row r="519" s="555" customFormat="1" ht="19" customHeight="1" spans="1:30">
      <c r="A519" s="574">
        <v>45303</v>
      </c>
      <c r="B519" s="575" t="s">
        <v>59</v>
      </c>
      <c r="C519" s="575" t="s">
        <v>56</v>
      </c>
      <c r="D519" s="576">
        <v>100</v>
      </c>
      <c r="E519" s="575" t="s">
        <v>35</v>
      </c>
      <c r="F519" s="576">
        <v>0</v>
      </c>
      <c r="G519" s="576">
        <v>5.98</v>
      </c>
      <c r="H519" s="576">
        <v>93.5146</v>
      </c>
      <c r="I519" s="576">
        <v>93.0646</v>
      </c>
      <c r="J519" s="576">
        <v>91.476</v>
      </c>
      <c r="K519" s="576">
        <v>0</v>
      </c>
      <c r="L519" s="580">
        <v>0</v>
      </c>
      <c r="M519" s="576">
        <v>1234.596</v>
      </c>
      <c r="N519" s="575"/>
      <c r="O519" s="575"/>
      <c r="P519" s="575"/>
      <c r="Q519" s="575"/>
      <c r="R519" s="576">
        <v>1234.596</v>
      </c>
      <c r="S519" s="575"/>
      <c r="T519" s="576">
        <v>0</v>
      </c>
      <c r="U519" s="576">
        <v>0.45</v>
      </c>
      <c r="V519" s="576">
        <v>0</v>
      </c>
      <c r="W519" s="576">
        <v>0</v>
      </c>
      <c r="X519" s="575">
        <v>0</v>
      </c>
      <c r="Y519" s="576">
        <v>0</v>
      </c>
      <c r="Z519" s="576">
        <v>0</v>
      </c>
      <c r="AA519" s="576">
        <v>0</v>
      </c>
      <c r="AB519" s="580">
        <v>1</v>
      </c>
      <c r="AC519" s="575">
        <f t="shared" si="22"/>
        <v>0.45</v>
      </c>
      <c r="AD519" s="555">
        <f t="shared" si="23"/>
        <v>0</v>
      </c>
    </row>
    <row r="520" s="555" customFormat="1" ht="19" customHeight="1" spans="1:30">
      <c r="A520" s="574">
        <v>45303</v>
      </c>
      <c r="B520" s="575" t="s">
        <v>61</v>
      </c>
      <c r="C520" s="575" t="s">
        <v>56</v>
      </c>
      <c r="D520" s="576">
        <v>275</v>
      </c>
      <c r="E520" s="575" t="s">
        <v>35</v>
      </c>
      <c r="F520" s="576">
        <v>0</v>
      </c>
      <c r="G520" s="576">
        <v>7.89</v>
      </c>
      <c r="H520" s="576">
        <v>351.0793</v>
      </c>
      <c r="I520" s="576">
        <v>346.2155</v>
      </c>
      <c r="J520" s="576">
        <v>343.2</v>
      </c>
      <c r="K520" s="576">
        <v>4.3531</v>
      </c>
      <c r="L520" s="580">
        <v>0.0124</v>
      </c>
      <c r="M520" s="576">
        <v>4666.64</v>
      </c>
      <c r="N520" s="575"/>
      <c r="O520" s="575"/>
      <c r="P520" s="575"/>
      <c r="Q520" s="575"/>
      <c r="R520" s="576">
        <v>4666.64</v>
      </c>
      <c r="S520" s="575"/>
      <c r="T520" s="576">
        <v>0</v>
      </c>
      <c r="U520" s="576">
        <v>0.5107</v>
      </c>
      <c r="V520" s="576">
        <v>0</v>
      </c>
      <c r="W520" s="576">
        <v>0</v>
      </c>
      <c r="X520" s="575">
        <v>0</v>
      </c>
      <c r="Y520" s="576">
        <v>0</v>
      </c>
      <c r="Z520" s="576">
        <v>0</v>
      </c>
      <c r="AA520" s="576">
        <v>0</v>
      </c>
      <c r="AB520" s="580">
        <v>1</v>
      </c>
      <c r="AC520" s="575">
        <f t="shared" si="22"/>
        <v>0.5107</v>
      </c>
      <c r="AD520" s="555">
        <f t="shared" si="23"/>
        <v>0</v>
      </c>
    </row>
    <row r="521" s="555" customFormat="1" ht="19" customHeight="1" spans="1:30">
      <c r="A521" s="574">
        <v>45303</v>
      </c>
      <c r="B521" s="575" t="s">
        <v>62</v>
      </c>
      <c r="C521" s="575" t="s">
        <v>56</v>
      </c>
      <c r="D521" s="576">
        <v>200</v>
      </c>
      <c r="E521" s="575" t="s">
        <v>35</v>
      </c>
      <c r="F521" s="576">
        <v>0</v>
      </c>
      <c r="G521" s="576">
        <v>8.61</v>
      </c>
      <c r="H521" s="576">
        <v>259.9536</v>
      </c>
      <c r="I521" s="576">
        <v>256.6166</v>
      </c>
      <c r="J521" s="576">
        <v>250.8</v>
      </c>
      <c r="K521" s="576">
        <v>0</v>
      </c>
      <c r="L521" s="580">
        <v>0</v>
      </c>
      <c r="M521" s="576">
        <v>3061.08</v>
      </c>
      <c r="N521" s="575"/>
      <c r="O521" s="575"/>
      <c r="P521" s="575"/>
      <c r="Q521" s="575"/>
      <c r="R521" s="576">
        <v>3061.08</v>
      </c>
      <c r="S521" s="575"/>
      <c r="T521" s="576">
        <v>2.2094</v>
      </c>
      <c r="U521" s="576">
        <v>1.1276</v>
      </c>
      <c r="V521" s="576">
        <v>0</v>
      </c>
      <c r="W521" s="576">
        <v>0</v>
      </c>
      <c r="X521" s="575">
        <v>0</v>
      </c>
      <c r="Y521" s="576">
        <v>0</v>
      </c>
      <c r="Z521" s="576">
        <v>0</v>
      </c>
      <c r="AA521" s="576">
        <v>0</v>
      </c>
      <c r="AB521" s="580">
        <v>0.9915</v>
      </c>
      <c r="AC521" s="575">
        <f t="shared" si="22"/>
        <v>1.1276</v>
      </c>
      <c r="AD521" s="555">
        <f t="shared" si="23"/>
        <v>2.2094</v>
      </c>
    </row>
    <row r="522" s="555" customFormat="1" ht="19" customHeight="1" spans="1:30">
      <c r="A522" s="574">
        <v>45303</v>
      </c>
      <c r="B522" s="575" t="s">
        <v>65</v>
      </c>
      <c r="C522" s="575" t="s">
        <v>56</v>
      </c>
      <c r="D522" s="576">
        <v>50</v>
      </c>
      <c r="E522" s="575" t="s">
        <v>35</v>
      </c>
      <c r="F522" s="576">
        <v>0</v>
      </c>
      <c r="G522" s="576">
        <v>2.78</v>
      </c>
      <c r="H522" s="576">
        <v>9.6276</v>
      </c>
      <c r="I522" s="576">
        <v>9.5628</v>
      </c>
      <c r="J522" s="576">
        <v>9.24</v>
      </c>
      <c r="K522" s="576">
        <v>0</v>
      </c>
      <c r="L522" s="580">
        <v>0</v>
      </c>
      <c r="M522" s="576">
        <v>247.28</v>
      </c>
      <c r="N522" s="575"/>
      <c r="O522" s="575"/>
      <c r="P522" s="575"/>
      <c r="Q522" s="575"/>
      <c r="R522" s="576">
        <v>247.28</v>
      </c>
      <c r="S522" s="575"/>
      <c r="T522" s="576">
        <v>0</v>
      </c>
      <c r="U522" s="576">
        <v>0</v>
      </c>
      <c r="V522" s="576">
        <v>0</v>
      </c>
      <c r="W522" s="576">
        <v>0</v>
      </c>
      <c r="X522" s="575">
        <v>0</v>
      </c>
      <c r="Y522" s="576">
        <v>0</v>
      </c>
      <c r="Z522" s="576">
        <v>0</v>
      </c>
      <c r="AA522" s="576">
        <v>0</v>
      </c>
      <c r="AB522" s="580">
        <v>1</v>
      </c>
      <c r="AC522" s="575">
        <f t="shared" si="22"/>
        <v>0</v>
      </c>
      <c r="AD522" s="555">
        <f t="shared" si="23"/>
        <v>0</v>
      </c>
    </row>
    <row r="523" s="555" customFormat="1" ht="19" customHeight="1" spans="1:30">
      <c r="A523" s="574">
        <v>45303</v>
      </c>
      <c r="B523" s="575" t="s">
        <v>63</v>
      </c>
      <c r="C523" s="575" t="s">
        <v>56</v>
      </c>
      <c r="D523" s="576">
        <v>50</v>
      </c>
      <c r="E523" s="575" t="s">
        <v>35</v>
      </c>
      <c r="F523" s="576">
        <v>0</v>
      </c>
      <c r="G523" s="576">
        <v>4.11</v>
      </c>
      <c r="H523" s="576">
        <v>12.1406</v>
      </c>
      <c r="I523" s="576">
        <v>11.5837</v>
      </c>
      <c r="J523" s="576">
        <v>10.92</v>
      </c>
      <c r="K523" s="576">
        <v>0</v>
      </c>
      <c r="L523" s="580">
        <v>0</v>
      </c>
      <c r="M523" s="576">
        <v>439.74</v>
      </c>
      <c r="N523" s="575"/>
      <c r="O523" s="575"/>
      <c r="P523" s="575"/>
      <c r="Q523" s="575"/>
      <c r="R523" s="576">
        <v>439.74</v>
      </c>
      <c r="S523" s="575"/>
      <c r="T523" s="576">
        <v>0</v>
      </c>
      <c r="U523" s="576">
        <v>0</v>
      </c>
      <c r="V523" s="576">
        <v>0</v>
      </c>
      <c r="W523" s="576">
        <v>0</v>
      </c>
      <c r="X523" s="575">
        <v>0</v>
      </c>
      <c r="Y523" s="576">
        <v>0</v>
      </c>
      <c r="Z523" s="576">
        <v>0</v>
      </c>
      <c r="AA523" s="576">
        <v>0</v>
      </c>
      <c r="AB523" s="580">
        <v>1</v>
      </c>
      <c r="AC523" s="575">
        <f t="shared" si="22"/>
        <v>0</v>
      </c>
      <c r="AD523" s="555">
        <f t="shared" si="23"/>
        <v>0</v>
      </c>
    </row>
    <row r="524" s="555" customFormat="1" ht="19" customHeight="1" spans="1:30">
      <c r="A524" s="574">
        <v>45303</v>
      </c>
      <c r="B524" s="575" t="s">
        <v>60</v>
      </c>
      <c r="C524" s="575" t="s">
        <v>56</v>
      </c>
      <c r="D524" s="576">
        <v>200</v>
      </c>
      <c r="E524" s="575" t="s">
        <v>35</v>
      </c>
      <c r="F524" s="576">
        <v>0</v>
      </c>
      <c r="G524" s="576">
        <v>6.09</v>
      </c>
      <c r="H524" s="576">
        <v>154.6839</v>
      </c>
      <c r="I524" s="576">
        <v>154.6839</v>
      </c>
      <c r="J524" s="576">
        <v>148.72</v>
      </c>
      <c r="K524" s="576">
        <v>0</v>
      </c>
      <c r="L524" s="580">
        <v>0</v>
      </c>
      <c r="M524" s="576">
        <v>2448.16</v>
      </c>
      <c r="N524" s="575"/>
      <c r="O524" s="575"/>
      <c r="P524" s="575"/>
      <c r="Q524" s="575"/>
      <c r="R524" s="576">
        <v>2448.16</v>
      </c>
      <c r="S524" s="575"/>
      <c r="T524" s="576">
        <v>0</v>
      </c>
      <c r="U524" s="576">
        <v>0</v>
      </c>
      <c r="V524" s="576">
        <v>0</v>
      </c>
      <c r="W524" s="576">
        <v>0</v>
      </c>
      <c r="X524" s="575">
        <v>0</v>
      </c>
      <c r="Y524" s="576">
        <v>0</v>
      </c>
      <c r="Z524" s="576">
        <v>0</v>
      </c>
      <c r="AA524" s="576">
        <v>0</v>
      </c>
      <c r="AB524" s="580">
        <v>1</v>
      </c>
      <c r="AC524" s="575">
        <f t="shared" si="22"/>
        <v>0</v>
      </c>
      <c r="AD524" s="555">
        <f t="shared" si="23"/>
        <v>0</v>
      </c>
    </row>
    <row r="525" s="555" customFormat="1" ht="19" customHeight="1" spans="1:30">
      <c r="A525" s="574">
        <v>45303</v>
      </c>
      <c r="B525" s="575" t="s">
        <v>64</v>
      </c>
      <c r="C525" s="575" t="s">
        <v>56</v>
      </c>
      <c r="D525" s="576">
        <v>60</v>
      </c>
      <c r="E525" s="575" t="s">
        <v>35</v>
      </c>
      <c r="F525" s="576">
        <v>0</v>
      </c>
      <c r="G525" s="576">
        <v>6.78</v>
      </c>
      <c r="H525" s="576">
        <v>65.7564</v>
      </c>
      <c r="I525" s="576">
        <v>65.7564</v>
      </c>
      <c r="J525" s="576">
        <v>65.31</v>
      </c>
      <c r="K525" s="576">
        <v>0</v>
      </c>
      <c r="L525" s="580">
        <v>0</v>
      </c>
      <c r="M525" s="576">
        <v>903</v>
      </c>
      <c r="N525" s="575"/>
      <c r="O525" s="575"/>
      <c r="P525" s="575"/>
      <c r="Q525" s="575"/>
      <c r="R525" s="576">
        <v>903</v>
      </c>
      <c r="S525" s="575"/>
      <c r="T525" s="576">
        <v>0</v>
      </c>
      <c r="U525" s="576">
        <v>0</v>
      </c>
      <c r="V525" s="576">
        <v>0</v>
      </c>
      <c r="W525" s="576">
        <v>0</v>
      </c>
      <c r="X525" s="575">
        <v>0</v>
      </c>
      <c r="Y525" s="576">
        <v>0</v>
      </c>
      <c r="Z525" s="576">
        <v>0</v>
      </c>
      <c r="AA525" s="576">
        <v>0</v>
      </c>
      <c r="AB525" s="580">
        <v>1</v>
      </c>
      <c r="AC525" s="575">
        <f t="shared" si="22"/>
        <v>0</v>
      </c>
      <c r="AD525" s="555">
        <f t="shared" si="23"/>
        <v>0</v>
      </c>
    </row>
    <row r="526" s="555" customFormat="1" ht="19" customHeight="1" spans="1:30">
      <c r="A526" s="574">
        <v>45303</v>
      </c>
      <c r="B526" s="575" t="s">
        <v>72</v>
      </c>
      <c r="C526" s="575" t="s">
        <v>56</v>
      </c>
      <c r="D526" s="576">
        <v>20.4</v>
      </c>
      <c r="E526" s="575" t="s">
        <v>35</v>
      </c>
      <c r="F526" s="576">
        <v>0</v>
      </c>
      <c r="G526" s="576">
        <v>4.25</v>
      </c>
      <c r="H526" s="576">
        <v>11.6845</v>
      </c>
      <c r="I526" s="576">
        <v>11.592</v>
      </c>
      <c r="J526" s="576">
        <v>11.5739</v>
      </c>
      <c r="K526" s="576">
        <v>0</v>
      </c>
      <c r="L526" s="580">
        <v>0</v>
      </c>
      <c r="M526" s="576">
        <v>230.1884</v>
      </c>
      <c r="N526" s="575"/>
      <c r="O526" s="575"/>
      <c r="P526" s="575"/>
      <c r="Q526" s="575"/>
      <c r="R526" s="576">
        <v>230.1884</v>
      </c>
      <c r="S526" s="575"/>
      <c r="T526" s="576">
        <v>0</v>
      </c>
      <c r="U526" s="576">
        <v>0</v>
      </c>
      <c r="V526" s="576">
        <v>0</v>
      </c>
      <c r="W526" s="576">
        <v>0</v>
      </c>
      <c r="X526" s="575">
        <v>0</v>
      </c>
      <c r="Y526" s="576">
        <v>0</v>
      </c>
      <c r="Z526" s="576">
        <v>0</v>
      </c>
      <c r="AA526" s="576">
        <v>0</v>
      </c>
      <c r="AB526" s="580">
        <v>1</v>
      </c>
      <c r="AC526" s="575">
        <f t="shared" si="22"/>
        <v>0</v>
      </c>
      <c r="AD526" s="555">
        <f t="shared" si="23"/>
        <v>0</v>
      </c>
    </row>
    <row r="527" s="555" customFormat="1" ht="19" customHeight="1" spans="1:30">
      <c r="A527" s="574">
        <v>45303</v>
      </c>
      <c r="B527" s="575" t="s">
        <v>70</v>
      </c>
      <c r="C527" s="575" t="s">
        <v>56</v>
      </c>
      <c r="D527" s="576">
        <v>200</v>
      </c>
      <c r="E527" s="575" t="s">
        <v>35</v>
      </c>
      <c r="F527" s="576">
        <v>0</v>
      </c>
      <c r="G527" s="576">
        <v>10.55</v>
      </c>
      <c r="H527" s="576">
        <v>222.1368</v>
      </c>
      <c r="I527" s="576">
        <v>118.3868</v>
      </c>
      <c r="J527" s="576">
        <v>116.325</v>
      </c>
      <c r="K527" s="576">
        <v>0</v>
      </c>
      <c r="L527" s="580">
        <v>0</v>
      </c>
      <c r="M527" s="576">
        <v>1746.525</v>
      </c>
      <c r="N527" s="575"/>
      <c r="O527" s="575"/>
      <c r="P527" s="575"/>
      <c r="Q527" s="575"/>
      <c r="R527" s="576">
        <v>1746.525</v>
      </c>
      <c r="S527" s="575"/>
      <c r="T527" s="576">
        <v>102.0084</v>
      </c>
      <c r="U527" s="576">
        <v>0</v>
      </c>
      <c r="V527" s="576">
        <v>0</v>
      </c>
      <c r="W527" s="576">
        <v>0</v>
      </c>
      <c r="X527" s="575">
        <v>0</v>
      </c>
      <c r="Y527" s="576">
        <v>1.7416</v>
      </c>
      <c r="Z527" s="576">
        <v>0</v>
      </c>
      <c r="AA527" s="576">
        <v>0</v>
      </c>
      <c r="AB527" s="580">
        <v>0.4762</v>
      </c>
      <c r="AC527" s="575">
        <f t="shared" si="22"/>
        <v>0</v>
      </c>
      <c r="AD527" s="555">
        <f t="shared" si="23"/>
        <v>102.0084</v>
      </c>
    </row>
    <row r="528" s="555" customFormat="1" ht="19" customHeight="1" spans="1:30">
      <c r="A528" s="574">
        <v>45303</v>
      </c>
      <c r="B528" s="575" t="s">
        <v>66</v>
      </c>
      <c r="C528" s="575" t="s">
        <v>56</v>
      </c>
      <c r="D528" s="576">
        <v>80</v>
      </c>
      <c r="E528" s="575" t="s">
        <v>35</v>
      </c>
      <c r="F528" s="576">
        <v>0</v>
      </c>
      <c r="G528" s="576">
        <v>4.13</v>
      </c>
      <c r="H528" s="576">
        <v>37.267</v>
      </c>
      <c r="I528" s="576">
        <v>36.7797</v>
      </c>
      <c r="J528" s="576">
        <v>36.0447</v>
      </c>
      <c r="K528" s="576">
        <v>0</v>
      </c>
      <c r="L528" s="580">
        <v>0</v>
      </c>
      <c r="M528" s="576">
        <v>416.2395</v>
      </c>
      <c r="N528" s="575"/>
      <c r="O528" s="575"/>
      <c r="P528" s="575"/>
      <c r="Q528" s="575"/>
      <c r="R528" s="576">
        <v>416.2395</v>
      </c>
      <c r="S528" s="575"/>
      <c r="T528" s="576">
        <v>0</v>
      </c>
      <c r="U528" s="576">
        <v>0</v>
      </c>
      <c r="V528" s="576">
        <v>0</v>
      </c>
      <c r="W528" s="576">
        <v>0</v>
      </c>
      <c r="X528" s="575">
        <v>0</v>
      </c>
      <c r="Y528" s="576">
        <v>0</v>
      </c>
      <c r="Z528" s="576">
        <v>0</v>
      </c>
      <c r="AA528" s="576">
        <v>0</v>
      </c>
      <c r="AB528" s="580">
        <v>1</v>
      </c>
      <c r="AC528" s="575">
        <f t="shared" si="22"/>
        <v>0</v>
      </c>
      <c r="AD528" s="555">
        <f t="shared" si="23"/>
        <v>0</v>
      </c>
    </row>
    <row r="529" s="555" customFormat="1" ht="19" customHeight="1" spans="1:30">
      <c r="A529" s="574">
        <v>45303</v>
      </c>
      <c r="B529" s="575" t="s">
        <v>68</v>
      </c>
      <c r="C529" s="575" t="s">
        <v>56</v>
      </c>
      <c r="D529" s="576">
        <v>200</v>
      </c>
      <c r="E529" s="575" t="s">
        <v>35</v>
      </c>
      <c r="F529" s="576">
        <v>0</v>
      </c>
      <c r="G529" s="576">
        <v>8.11</v>
      </c>
      <c r="H529" s="576">
        <v>238.9488</v>
      </c>
      <c r="I529" s="576">
        <v>219.6768</v>
      </c>
      <c r="J529" s="576">
        <v>219.12</v>
      </c>
      <c r="K529" s="576">
        <v>10.782</v>
      </c>
      <c r="L529" s="580">
        <v>0.0468</v>
      </c>
      <c r="M529" s="576">
        <v>3415.28</v>
      </c>
      <c r="N529" s="575"/>
      <c r="O529" s="575"/>
      <c r="P529" s="575"/>
      <c r="Q529" s="575"/>
      <c r="R529" s="576">
        <v>3415.28</v>
      </c>
      <c r="S529" s="575"/>
      <c r="T529" s="576">
        <v>0</v>
      </c>
      <c r="U529" s="576">
        <v>0</v>
      </c>
      <c r="V529" s="576">
        <v>0</v>
      </c>
      <c r="W529" s="576">
        <v>0</v>
      </c>
      <c r="X529" s="575">
        <v>0</v>
      </c>
      <c r="Y529" s="576">
        <v>8.49</v>
      </c>
      <c r="Z529" s="576">
        <v>0</v>
      </c>
      <c r="AA529" s="576">
        <v>0</v>
      </c>
      <c r="AB529" s="580">
        <v>1</v>
      </c>
      <c r="AC529" s="575">
        <f t="shared" si="22"/>
        <v>0</v>
      </c>
      <c r="AD529" s="555">
        <f t="shared" si="23"/>
        <v>0</v>
      </c>
    </row>
    <row r="530" s="555" customFormat="1" ht="19" customHeight="1" spans="1:30">
      <c r="A530" s="574">
        <v>45303</v>
      </c>
      <c r="B530" s="575" t="s">
        <v>73</v>
      </c>
      <c r="C530" s="575" t="s">
        <v>56</v>
      </c>
      <c r="D530" s="576">
        <v>150</v>
      </c>
      <c r="E530" s="575" t="s">
        <v>35</v>
      </c>
      <c r="F530" s="576">
        <v>0</v>
      </c>
      <c r="G530" s="576">
        <v>7.41</v>
      </c>
      <c r="H530" s="576">
        <v>172.8036</v>
      </c>
      <c r="I530" s="576">
        <v>165.2876</v>
      </c>
      <c r="J530" s="576">
        <v>161.92</v>
      </c>
      <c r="K530" s="576">
        <v>7.3361</v>
      </c>
      <c r="L530" s="580">
        <v>0.0425</v>
      </c>
      <c r="M530" s="576">
        <v>2918.08</v>
      </c>
      <c r="N530" s="575"/>
      <c r="O530" s="575"/>
      <c r="P530" s="575"/>
      <c r="Q530" s="575"/>
      <c r="R530" s="576">
        <v>2918.08</v>
      </c>
      <c r="S530" s="575"/>
      <c r="T530" s="576">
        <v>0</v>
      </c>
      <c r="U530" s="576">
        <v>0.1799</v>
      </c>
      <c r="V530" s="576">
        <v>0</v>
      </c>
      <c r="W530" s="576">
        <v>0</v>
      </c>
      <c r="X530" s="575">
        <v>0</v>
      </c>
      <c r="Y530" s="576">
        <v>0</v>
      </c>
      <c r="Z530" s="576">
        <v>0</v>
      </c>
      <c r="AA530" s="576">
        <v>0</v>
      </c>
      <c r="AB530" s="580">
        <v>1</v>
      </c>
      <c r="AC530" s="575">
        <f t="shared" si="22"/>
        <v>0.1799</v>
      </c>
      <c r="AD530" s="555">
        <f t="shared" si="23"/>
        <v>0</v>
      </c>
    </row>
    <row r="531" s="555" customFormat="1" ht="19" customHeight="1" spans="1:30">
      <c r="A531" s="574">
        <v>45303</v>
      </c>
      <c r="B531" s="575" t="s">
        <v>74</v>
      </c>
      <c r="C531" s="575" t="s">
        <v>56</v>
      </c>
      <c r="D531" s="576">
        <v>50</v>
      </c>
      <c r="E531" s="575" t="s">
        <v>35</v>
      </c>
      <c r="F531" s="576">
        <v>0</v>
      </c>
      <c r="G531" s="576">
        <v>4.38</v>
      </c>
      <c r="H531" s="576">
        <v>20.132</v>
      </c>
      <c r="I531" s="576">
        <v>6.3627</v>
      </c>
      <c r="J531" s="576">
        <v>6.8684</v>
      </c>
      <c r="K531" s="576">
        <v>12.8001</v>
      </c>
      <c r="L531" s="580">
        <v>0.668</v>
      </c>
      <c r="M531" s="576">
        <v>46.9788</v>
      </c>
      <c r="N531" s="575"/>
      <c r="O531" s="575"/>
      <c r="P531" s="575"/>
      <c r="Q531" s="575"/>
      <c r="R531" s="576">
        <v>46.9788</v>
      </c>
      <c r="S531" s="575"/>
      <c r="T531" s="576">
        <v>0.5069</v>
      </c>
      <c r="U531" s="576">
        <v>0.4623</v>
      </c>
      <c r="V531" s="576">
        <v>0</v>
      </c>
      <c r="W531" s="576">
        <v>0</v>
      </c>
      <c r="X531" s="575">
        <v>0</v>
      </c>
      <c r="Y531" s="576">
        <v>0</v>
      </c>
      <c r="Z531" s="576">
        <v>0</v>
      </c>
      <c r="AA531" s="576">
        <v>0</v>
      </c>
      <c r="AB531" s="580">
        <v>1</v>
      </c>
      <c r="AC531" s="575">
        <f t="shared" si="22"/>
        <v>0.4623</v>
      </c>
      <c r="AD531" s="555">
        <f t="shared" si="23"/>
        <v>0.5069</v>
      </c>
    </row>
    <row r="532" s="555" customFormat="1" ht="19" customHeight="1" spans="1:30">
      <c r="A532" s="574">
        <v>45303</v>
      </c>
      <c r="B532" s="575" t="s">
        <v>76</v>
      </c>
      <c r="C532" s="575" t="s">
        <v>56</v>
      </c>
      <c r="D532" s="576">
        <v>100</v>
      </c>
      <c r="E532" s="575" t="s">
        <v>35</v>
      </c>
      <c r="F532" s="576">
        <v>0</v>
      </c>
      <c r="G532" s="576">
        <v>9.18</v>
      </c>
      <c r="H532" s="576">
        <v>102.4848</v>
      </c>
      <c r="I532" s="576">
        <v>94.0829</v>
      </c>
      <c r="J532" s="576">
        <v>93.2778</v>
      </c>
      <c r="K532" s="576">
        <v>8.4019</v>
      </c>
      <c r="L532" s="580">
        <v>0.082</v>
      </c>
      <c r="M532" s="576">
        <v>639.3222</v>
      </c>
      <c r="N532" s="575"/>
      <c r="O532" s="575"/>
      <c r="P532" s="575"/>
      <c r="Q532" s="575"/>
      <c r="R532" s="576">
        <v>639.3222</v>
      </c>
      <c r="S532" s="575"/>
      <c r="T532" s="576">
        <v>0</v>
      </c>
      <c r="U532" s="576">
        <v>0</v>
      </c>
      <c r="V532" s="576">
        <v>0</v>
      </c>
      <c r="W532" s="576">
        <v>0</v>
      </c>
      <c r="X532" s="575">
        <v>0</v>
      </c>
      <c r="Y532" s="576">
        <v>0</v>
      </c>
      <c r="Z532" s="576">
        <v>0</v>
      </c>
      <c r="AA532" s="576">
        <v>0</v>
      </c>
      <c r="AB532" s="580">
        <v>0.9882</v>
      </c>
      <c r="AC532" s="575">
        <f t="shared" si="22"/>
        <v>0</v>
      </c>
      <c r="AD532" s="555">
        <f t="shared" si="23"/>
        <v>0</v>
      </c>
    </row>
    <row r="533" s="555" customFormat="1" ht="19" customHeight="1" spans="1:30">
      <c r="A533" s="574">
        <v>45303</v>
      </c>
      <c r="B533" s="575" t="s">
        <v>67</v>
      </c>
      <c r="C533" s="575" t="s">
        <v>56</v>
      </c>
      <c r="D533" s="576">
        <v>100</v>
      </c>
      <c r="E533" s="575" t="s">
        <v>35</v>
      </c>
      <c r="F533" s="576">
        <v>0</v>
      </c>
      <c r="G533" s="576">
        <v>6.77</v>
      </c>
      <c r="H533" s="576">
        <v>126.6154</v>
      </c>
      <c r="I533" s="576">
        <v>126.6154</v>
      </c>
      <c r="J533" s="576">
        <v>124.74</v>
      </c>
      <c r="K533" s="576">
        <v>0</v>
      </c>
      <c r="L533" s="580">
        <v>0</v>
      </c>
      <c r="M533" s="576">
        <v>384.78</v>
      </c>
      <c r="N533" s="575"/>
      <c r="O533" s="575"/>
      <c r="P533" s="575"/>
      <c r="Q533" s="575"/>
      <c r="R533" s="576">
        <v>384.78</v>
      </c>
      <c r="S533" s="575"/>
      <c r="T533" s="576">
        <v>0</v>
      </c>
      <c r="U533" s="576">
        <v>0</v>
      </c>
      <c r="V533" s="576">
        <v>0</v>
      </c>
      <c r="W533" s="576">
        <v>0</v>
      </c>
      <c r="X533" s="575">
        <v>0</v>
      </c>
      <c r="Y533" s="576">
        <v>0</v>
      </c>
      <c r="Z533" s="576">
        <v>0</v>
      </c>
      <c r="AA533" s="576">
        <v>0</v>
      </c>
      <c r="AB533" s="580">
        <v>1</v>
      </c>
      <c r="AC533" s="575">
        <f t="shared" si="22"/>
        <v>0</v>
      </c>
      <c r="AD533" s="555">
        <f t="shared" si="23"/>
        <v>0</v>
      </c>
    </row>
    <row r="534" s="555" customFormat="1" ht="19" customHeight="1" spans="1:30">
      <c r="A534" s="574">
        <v>45303</v>
      </c>
      <c r="B534" s="575" t="s">
        <v>75</v>
      </c>
      <c r="C534" s="575" t="s">
        <v>56</v>
      </c>
      <c r="D534" s="576">
        <v>200</v>
      </c>
      <c r="E534" s="575" t="s">
        <v>39</v>
      </c>
      <c r="F534" s="576">
        <v>0</v>
      </c>
      <c r="G534" s="576">
        <v>3.58</v>
      </c>
      <c r="H534" s="576">
        <v>41.938</v>
      </c>
      <c r="I534" s="576">
        <v>41.6926</v>
      </c>
      <c r="J534" s="576">
        <v>40.26</v>
      </c>
      <c r="K534" s="576">
        <v>0</v>
      </c>
      <c r="L534" s="580">
        <v>0</v>
      </c>
      <c r="M534" s="576">
        <v>540.54</v>
      </c>
      <c r="N534" s="575"/>
      <c r="O534" s="575"/>
      <c r="P534" s="575"/>
      <c r="Q534" s="575"/>
      <c r="R534" s="576">
        <v>540.54</v>
      </c>
      <c r="S534" s="575"/>
      <c r="T534" s="576">
        <v>0</v>
      </c>
      <c r="U534" s="576">
        <v>0.2454</v>
      </c>
      <c r="V534" s="576">
        <v>0</v>
      </c>
      <c r="W534" s="576">
        <v>0</v>
      </c>
      <c r="X534" s="575">
        <v>0</v>
      </c>
      <c r="Y534" s="576">
        <v>0</v>
      </c>
      <c r="Z534" s="576">
        <v>0</v>
      </c>
      <c r="AA534" s="576">
        <v>0</v>
      </c>
      <c r="AB534" s="580">
        <v>0.9978</v>
      </c>
      <c r="AC534" s="575">
        <f t="shared" si="22"/>
        <v>0.2454</v>
      </c>
      <c r="AD534" s="555">
        <f t="shared" si="23"/>
        <v>0</v>
      </c>
    </row>
    <row r="535" s="555" customFormat="1" ht="19" customHeight="1" spans="1:30">
      <c r="A535" s="574">
        <v>45303</v>
      </c>
      <c r="B535" s="575" t="s">
        <v>77</v>
      </c>
      <c r="C535" s="575" t="s">
        <v>78</v>
      </c>
      <c r="D535" s="576">
        <v>100</v>
      </c>
      <c r="E535" s="575" t="s">
        <v>79</v>
      </c>
      <c r="F535" s="576">
        <v>4.71</v>
      </c>
      <c r="G535" s="576">
        <v>3.1</v>
      </c>
      <c r="H535" s="576">
        <v>37.7155</v>
      </c>
      <c r="I535" s="576">
        <v>10.148</v>
      </c>
      <c r="J535" s="576">
        <v>12.929</v>
      </c>
      <c r="K535" s="576">
        <v>0</v>
      </c>
      <c r="L535" s="580">
        <v>0</v>
      </c>
      <c r="M535" s="576">
        <v>126.581</v>
      </c>
      <c r="N535" s="575">
        <v>1007</v>
      </c>
      <c r="O535" s="575">
        <v>0.1257</v>
      </c>
      <c r="P535" s="575">
        <v>-0.261</v>
      </c>
      <c r="Q535" s="575">
        <v>19919</v>
      </c>
      <c r="R535" s="576">
        <v>126.581</v>
      </c>
      <c r="S535" s="575">
        <v>0.0064</v>
      </c>
      <c r="T535" s="576">
        <v>0</v>
      </c>
      <c r="U535" s="576">
        <v>0</v>
      </c>
      <c r="V535" s="576">
        <v>0</v>
      </c>
      <c r="W535" s="576">
        <v>0</v>
      </c>
      <c r="X535" s="575">
        <v>0</v>
      </c>
      <c r="Y535" s="576">
        <v>0</v>
      </c>
      <c r="Z535" s="576">
        <v>0</v>
      </c>
      <c r="AA535" s="576">
        <v>27.5675</v>
      </c>
      <c r="AB535" s="580">
        <v>1</v>
      </c>
      <c r="AC535" s="575">
        <f t="shared" si="22"/>
        <v>0</v>
      </c>
      <c r="AD535" s="555">
        <f t="shared" si="23"/>
        <v>0</v>
      </c>
    </row>
    <row r="536" s="555" customFormat="1" ht="19" customHeight="1" spans="1:30">
      <c r="A536" s="574">
        <v>45303</v>
      </c>
      <c r="B536" s="575" t="s">
        <v>81</v>
      </c>
      <c r="C536" s="575" t="s">
        <v>82</v>
      </c>
      <c r="D536" s="576">
        <v>100</v>
      </c>
      <c r="E536" s="575" t="s">
        <v>83</v>
      </c>
      <c r="F536" s="576" t="s">
        <v>80</v>
      </c>
      <c r="G536" s="576">
        <v>3.63</v>
      </c>
      <c r="H536" s="576">
        <v>0</v>
      </c>
      <c r="I536" s="576">
        <v>0</v>
      </c>
      <c r="J536" s="576">
        <v>0</v>
      </c>
      <c r="K536" s="576">
        <v>0</v>
      </c>
      <c r="L536" s="580">
        <v>0</v>
      </c>
      <c r="M536" s="576">
        <v>7.7528</v>
      </c>
      <c r="N536" s="575">
        <v>127</v>
      </c>
      <c r="O536" s="575">
        <v>0.061</v>
      </c>
      <c r="P536" s="575">
        <v>-0.0333</v>
      </c>
      <c r="Q536" s="575">
        <v>13183</v>
      </c>
      <c r="R536" s="576">
        <v>7.7528</v>
      </c>
      <c r="S536" s="575">
        <v>0.0006</v>
      </c>
      <c r="T536" s="576">
        <v>0</v>
      </c>
      <c r="U536" s="576">
        <v>0</v>
      </c>
      <c r="V536" s="576">
        <v>0</v>
      </c>
      <c r="W536" s="576">
        <v>0</v>
      </c>
      <c r="X536" s="575">
        <v>0</v>
      </c>
      <c r="Y536" s="576">
        <v>0</v>
      </c>
      <c r="Z536" s="576">
        <v>0</v>
      </c>
      <c r="AA536" s="576">
        <v>3.0388</v>
      </c>
      <c r="AB536" s="580">
        <v>1</v>
      </c>
      <c r="AC536" s="575">
        <f t="shared" si="22"/>
        <v>0</v>
      </c>
      <c r="AD536" s="555">
        <f t="shared" si="23"/>
        <v>0</v>
      </c>
    </row>
    <row r="537" s="555" customFormat="1" ht="19" customHeight="1" spans="1:30">
      <c r="A537" s="574">
        <v>45303</v>
      </c>
      <c r="B537" s="575" t="s">
        <v>84</v>
      </c>
      <c r="C537" s="575" t="s">
        <v>82</v>
      </c>
      <c r="D537" s="576">
        <v>33</v>
      </c>
      <c r="E537" s="575" t="s">
        <v>103</v>
      </c>
      <c r="F537" s="576" t="s">
        <v>80</v>
      </c>
      <c r="G537" s="576">
        <v>2.93</v>
      </c>
      <c r="H537" s="576" t="s">
        <v>115</v>
      </c>
      <c r="I537" s="576">
        <v>1.75</v>
      </c>
      <c r="J537" s="576">
        <v>1.32</v>
      </c>
      <c r="K537" s="576">
        <v>0</v>
      </c>
      <c r="L537" s="580">
        <v>0</v>
      </c>
      <c r="M537" s="576">
        <v>43.6563</v>
      </c>
      <c r="N537" s="575" t="s">
        <v>80</v>
      </c>
      <c r="O537" s="575" t="s">
        <v>80</v>
      </c>
      <c r="P537" s="575" t="s">
        <v>80</v>
      </c>
      <c r="Q537" s="575" t="s">
        <v>80</v>
      </c>
      <c r="R537" s="576">
        <v>43.6563</v>
      </c>
      <c r="S537" s="575" t="s">
        <v>80</v>
      </c>
      <c r="T537" s="576">
        <v>0</v>
      </c>
      <c r="U537" s="576">
        <v>0</v>
      </c>
      <c r="V537" s="576">
        <v>0</v>
      </c>
      <c r="W537" s="576">
        <v>0</v>
      </c>
      <c r="X537" s="575">
        <v>0</v>
      </c>
      <c r="Y537" s="576">
        <v>0</v>
      </c>
      <c r="Z537" s="576">
        <v>0</v>
      </c>
      <c r="AA537" s="576">
        <v>0</v>
      </c>
      <c r="AB537" s="580">
        <v>1</v>
      </c>
      <c r="AC537" s="575">
        <f t="shared" si="22"/>
        <v>0</v>
      </c>
      <c r="AD537" s="555">
        <f t="shared" si="23"/>
        <v>0</v>
      </c>
    </row>
    <row r="538" s="555" customFormat="1" ht="19" customHeight="1" spans="1:30">
      <c r="A538" s="574">
        <v>45303</v>
      </c>
      <c r="B538" s="575" t="s">
        <v>85</v>
      </c>
      <c r="C538" s="575" t="s">
        <v>86</v>
      </c>
      <c r="D538" s="576">
        <v>54</v>
      </c>
      <c r="E538" s="575" t="s">
        <v>103</v>
      </c>
      <c r="F538" s="576">
        <v>5.36</v>
      </c>
      <c r="G538" s="576">
        <v>0.64</v>
      </c>
      <c r="H538" s="576">
        <v>30.34</v>
      </c>
      <c r="I538" s="576">
        <v>33.5454</v>
      </c>
      <c r="J538" s="576">
        <v>30.8</v>
      </c>
      <c r="K538" s="576">
        <v>0</v>
      </c>
      <c r="L538" s="580">
        <v>0</v>
      </c>
      <c r="M538" s="576">
        <v>276.32</v>
      </c>
      <c r="N538" s="575">
        <v>174</v>
      </c>
      <c r="O538" s="575">
        <v>1.5881</v>
      </c>
      <c r="P538" s="575" t="s">
        <v>104</v>
      </c>
      <c r="Q538" s="575">
        <v>5420</v>
      </c>
      <c r="R538" s="576">
        <v>276.32</v>
      </c>
      <c r="S538" s="575">
        <v>0.051</v>
      </c>
      <c r="T538" s="576">
        <v>0</v>
      </c>
      <c r="U538" s="576">
        <v>0</v>
      </c>
      <c r="V538" s="576">
        <v>0</v>
      </c>
      <c r="W538" s="576">
        <v>0</v>
      </c>
      <c r="X538" s="575">
        <v>0</v>
      </c>
      <c r="Y538" s="576">
        <v>0</v>
      </c>
      <c r="Z538" s="576">
        <v>0</v>
      </c>
      <c r="AA538" s="576">
        <v>0</v>
      </c>
      <c r="AB538" s="580">
        <v>1</v>
      </c>
      <c r="AC538" s="575">
        <f t="shared" si="22"/>
        <v>0</v>
      </c>
      <c r="AD538" s="555">
        <f t="shared" si="23"/>
        <v>0</v>
      </c>
    </row>
    <row r="539" s="555" customFormat="1" ht="19" customHeight="1" spans="1:30">
      <c r="A539" s="574">
        <v>45303</v>
      </c>
      <c r="B539" s="575" t="s">
        <v>87</v>
      </c>
      <c r="C539" s="575" t="s">
        <v>78</v>
      </c>
      <c r="D539" s="576">
        <v>100</v>
      </c>
      <c r="E539" s="575" t="s">
        <v>108</v>
      </c>
      <c r="F539" s="576">
        <v>3.69</v>
      </c>
      <c r="G539" s="576">
        <v>2.525</v>
      </c>
      <c r="H539" s="576">
        <v>0</v>
      </c>
      <c r="I539" s="576">
        <v>7.37</v>
      </c>
      <c r="J539" s="576">
        <v>7.0763</v>
      </c>
      <c r="K539" s="576">
        <v>0</v>
      </c>
      <c r="L539" s="580">
        <v>0</v>
      </c>
      <c r="M539" s="576">
        <v>59.8136</v>
      </c>
      <c r="N539" s="575">
        <v>21</v>
      </c>
      <c r="O539" s="575">
        <v>2.8483</v>
      </c>
      <c r="P539" s="575">
        <v>2.4612</v>
      </c>
      <c r="Q539" s="575">
        <v>6350</v>
      </c>
      <c r="R539" s="576">
        <v>59.8136</v>
      </c>
      <c r="S539" s="575">
        <v>0.0094</v>
      </c>
      <c r="T539" s="576">
        <v>0</v>
      </c>
      <c r="U539" s="576">
        <v>0</v>
      </c>
      <c r="V539" s="576">
        <v>0</v>
      </c>
      <c r="W539" s="576">
        <v>0</v>
      </c>
      <c r="X539" s="575">
        <v>0</v>
      </c>
      <c r="Y539" s="576">
        <v>0</v>
      </c>
      <c r="Z539" s="576">
        <v>0</v>
      </c>
      <c r="AA539" s="576">
        <v>0</v>
      </c>
      <c r="AB539" s="580">
        <v>1</v>
      </c>
      <c r="AC539" s="575">
        <f t="shared" si="22"/>
        <v>0</v>
      </c>
      <c r="AD539" s="555">
        <f t="shared" si="23"/>
        <v>0</v>
      </c>
    </row>
    <row r="540" s="555" customFormat="1" ht="19" customHeight="1" spans="1:30">
      <c r="A540" s="574">
        <v>45303</v>
      </c>
      <c r="B540" s="575" t="s">
        <v>88</v>
      </c>
      <c r="C540" s="575" t="s">
        <v>86</v>
      </c>
      <c r="D540" s="576">
        <v>50</v>
      </c>
      <c r="E540" s="575" t="s">
        <v>100</v>
      </c>
      <c r="F540" s="576">
        <v>4.38</v>
      </c>
      <c r="G540" s="576">
        <v>0.76</v>
      </c>
      <c r="H540" s="576">
        <v>16.469</v>
      </c>
      <c r="I540" s="576">
        <v>8.4763</v>
      </c>
      <c r="J540" s="576">
        <v>8.453</v>
      </c>
      <c r="K540" s="576">
        <v>11.44</v>
      </c>
      <c r="L540" s="580">
        <v>0.6946</v>
      </c>
      <c r="M540" s="576">
        <v>180.1503</v>
      </c>
      <c r="N540" s="575">
        <v>653</v>
      </c>
      <c r="O540" s="575">
        <v>0.2759</v>
      </c>
      <c r="P540" s="575"/>
      <c r="Q540" s="575">
        <v>6458</v>
      </c>
      <c r="R540" s="576">
        <v>180.1503</v>
      </c>
      <c r="S540" s="575">
        <v>0.0279</v>
      </c>
      <c r="T540" s="576">
        <v>0</v>
      </c>
      <c r="U540" s="576">
        <v>0</v>
      </c>
      <c r="V540" s="576">
        <v>0</v>
      </c>
      <c r="W540" s="576">
        <v>0</v>
      </c>
      <c r="X540" s="575">
        <v>0</v>
      </c>
      <c r="Y540" s="576">
        <v>0</v>
      </c>
      <c r="Z540" s="576">
        <v>0</v>
      </c>
      <c r="AA540" s="576">
        <v>0</v>
      </c>
      <c r="AB540" s="580">
        <v>1</v>
      </c>
      <c r="AC540" s="575">
        <f t="shared" si="22"/>
        <v>0</v>
      </c>
      <c r="AD540" s="555">
        <f t="shared" si="23"/>
        <v>0</v>
      </c>
    </row>
    <row r="541" s="555" customFormat="1" ht="34" customHeight="1" spans="1:29">
      <c r="A541" s="570" t="s">
        <v>116</v>
      </c>
      <c r="B541" s="571"/>
      <c r="C541" s="571"/>
      <c r="D541" s="571"/>
      <c r="E541" s="571"/>
      <c r="F541" s="571"/>
      <c r="G541" s="571"/>
      <c r="H541" s="571"/>
      <c r="I541" s="571"/>
      <c r="J541" s="571"/>
      <c r="K541" s="571"/>
      <c r="L541" s="571"/>
      <c r="M541" s="571"/>
      <c r="N541" s="571"/>
      <c r="O541" s="571"/>
      <c r="P541" s="571"/>
      <c r="Q541" s="571"/>
      <c r="R541" s="571"/>
      <c r="S541" s="571"/>
      <c r="T541" s="571"/>
      <c r="U541" s="571"/>
      <c r="V541" s="571"/>
      <c r="W541" s="571"/>
      <c r="X541" s="571"/>
      <c r="Y541" s="571"/>
      <c r="Z541" s="571"/>
      <c r="AA541" s="571"/>
      <c r="AB541" s="571"/>
      <c r="AC541" s="571"/>
    </row>
    <row r="542" s="555" customFormat="1" ht="19" customHeight="1" spans="1:30">
      <c r="A542" s="572" t="s">
        <v>1</v>
      </c>
      <c r="B542" s="573" t="s">
        <v>2</v>
      </c>
      <c r="C542" s="573" t="s">
        <v>3</v>
      </c>
      <c r="D542" s="573" t="s">
        <v>4</v>
      </c>
      <c r="E542" s="573" t="s">
        <v>5</v>
      </c>
      <c r="F542" s="573" t="s">
        <v>6</v>
      </c>
      <c r="G542" s="573" t="s">
        <v>7</v>
      </c>
      <c r="H542" s="573" t="s">
        <v>8</v>
      </c>
      <c r="I542" s="573" t="s">
        <v>9</v>
      </c>
      <c r="J542" s="573" t="s">
        <v>10</v>
      </c>
      <c r="K542" s="573" t="s">
        <v>11</v>
      </c>
      <c r="L542" s="573" t="s">
        <v>12</v>
      </c>
      <c r="M542" s="573" t="s">
        <v>13</v>
      </c>
      <c r="N542" s="573" t="s">
        <v>14</v>
      </c>
      <c r="O542" s="573" t="s">
        <v>15</v>
      </c>
      <c r="P542" s="573" t="s">
        <v>16</v>
      </c>
      <c r="Q542" s="573" t="s">
        <v>17</v>
      </c>
      <c r="R542" s="573" t="s">
        <v>18</v>
      </c>
      <c r="S542" s="573" t="s">
        <v>19</v>
      </c>
      <c r="T542" s="573" t="s">
        <v>20</v>
      </c>
      <c r="U542" s="573" t="s">
        <v>21</v>
      </c>
      <c r="V542" s="573" t="s">
        <v>22</v>
      </c>
      <c r="W542" s="573" t="s">
        <v>23</v>
      </c>
      <c r="X542" s="573" t="s">
        <v>24</v>
      </c>
      <c r="Y542" s="573" t="s">
        <v>25</v>
      </c>
      <c r="Z542" s="573" t="s">
        <v>26</v>
      </c>
      <c r="AA542" s="573" t="s">
        <v>27</v>
      </c>
      <c r="AB542" s="573" t="s">
        <v>28</v>
      </c>
      <c r="AC542" s="583" t="s">
        <v>29</v>
      </c>
      <c r="AD542" s="583" t="s">
        <v>30</v>
      </c>
    </row>
    <row r="543" s="555" customFormat="1" ht="19" customHeight="1" spans="1:30">
      <c r="A543" s="574">
        <v>45304</v>
      </c>
      <c r="B543" s="575" t="s">
        <v>31</v>
      </c>
      <c r="C543" s="575" t="s">
        <v>32</v>
      </c>
      <c r="D543" s="576">
        <v>100</v>
      </c>
      <c r="E543" s="575" t="s">
        <v>48</v>
      </c>
      <c r="F543" s="576">
        <v>5.27</v>
      </c>
      <c r="G543" s="576">
        <v>0.78</v>
      </c>
      <c r="H543" s="576">
        <v>46.3085</v>
      </c>
      <c r="I543" s="576">
        <v>45.85</v>
      </c>
      <c r="J543" s="576">
        <v>45.675</v>
      </c>
      <c r="K543" s="576">
        <v>0</v>
      </c>
      <c r="L543" s="580">
        <v>0</v>
      </c>
      <c r="M543" s="576">
        <v>571.9875</v>
      </c>
      <c r="N543" s="575"/>
      <c r="O543" s="575"/>
      <c r="P543" s="575"/>
      <c r="Q543" s="575"/>
      <c r="R543" s="576">
        <v>571.9875</v>
      </c>
      <c r="S543" s="575"/>
      <c r="T543" s="576">
        <v>0</v>
      </c>
      <c r="U543" s="576">
        <v>0</v>
      </c>
      <c r="V543" s="576">
        <v>0</v>
      </c>
      <c r="W543" s="576">
        <v>0</v>
      </c>
      <c r="X543" s="575">
        <v>0</v>
      </c>
      <c r="Y543" s="576">
        <v>0</v>
      </c>
      <c r="Z543" s="576">
        <v>0</v>
      </c>
      <c r="AA543" s="576">
        <v>0</v>
      </c>
      <c r="AB543" s="580">
        <v>1</v>
      </c>
      <c r="AC543" s="575">
        <f t="shared" ref="AC543:AC585" si="24">U543+W543</f>
        <v>0</v>
      </c>
      <c r="AD543" s="555">
        <f t="shared" ref="AD543:AD585" si="25">T543+V543</f>
        <v>0</v>
      </c>
    </row>
    <row r="544" s="555" customFormat="1" ht="19" customHeight="1" spans="1:30">
      <c r="A544" s="574">
        <v>45304</v>
      </c>
      <c r="B544" s="575" t="s">
        <v>34</v>
      </c>
      <c r="C544" s="575" t="s">
        <v>32</v>
      </c>
      <c r="D544" s="576">
        <v>10</v>
      </c>
      <c r="E544" s="575" t="s">
        <v>96</v>
      </c>
      <c r="F544" s="576">
        <v>3.75</v>
      </c>
      <c r="G544" s="576">
        <v>0.8</v>
      </c>
      <c r="H544" s="576">
        <v>4.0977</v>
      </c>
      <c r="I544" s="576">
        <v>3.372</v>
      </c>
      <c r="J544" s="576">
        <v>3.3</v>
      </c>
      <c r="K544" s="576">
        <v>0.7257</v>
      </c>
      <c r="L544" s="580">
        <v>0.1771</v>
      </c>
      <c r="M544" s="576">
        <v>50.82</v>
      </c>
      <c r="N544" s="575"/>
      <c r="O544" s="575"/>
      <c r="P544" s="575"/>
      <c r="Q544" s="575"/>
      <c r="R544" s="576">
        <v>50.82</v>
      </c>
      <c r="S544" s="575"/>
      <c r="T544" s="576">
        <v>0</v>
      </c>
      <c r="U544" s="576">
        <v>0</v>
      </c>
      <c r="V544" s="576">
        <v>0</v>
      </c>
      <c r="W544" s="576">
        <v>0</v>
      </c>
      <c r="X544" s="575">
        <v>0</v>
      </c>
      <c r="Y544" s="576">
        <v>0</v>
      </c>
      <c r="Z544" s="576">
        <v>0</v>
      </c>
      <c r="AA544" s="576">
        <v>0</v>
      </c>
      <c r="AB544" s="580">
        <v>1</v>
      </c>
      <c r="AC544" s="575">
        <f t="shared" si="24"/>
        <v>0</v>
      </c>
      <c r="AD544" s="555">
        <f t="shared" si="25"/>
        <v>0</v>
      </c>
    </row>
    <row r="545" s="555" customFormat="1" ht="19" customHeight="1" spans="1:30">
      <c r="A545" s="574">
        <v>45304</v>
      </c>
      <c r="B545" s="575" t="s">
        <v>41</v>
      </c>
      <c r="C545" s="575" t="s">
        <v>32</v>
      </c>
      <c r="D545" s="576">
        <v>20</v>
      </c>
      <c r="E545" s="575" t="s">
        <v>33</v>
      </c>
      <c r="F545" s="576">
        <v>4.91</v>
      </c>
      <c r="G545" s="576">
        <v>2.5</v>
      </c>
      <c r="H545" s="576">
        <v>10.4167</v>
      </c>
      <c r="I545" s="576">
        <v>8.7501</v>
      </c>
      <c r="J545" s="576">
        <v>8.734</v>
      </c>
      <c r="K545" s="576">
        <v>1.6665</v>
      </c>
      <c r="L545" s="580">
        <v>0.16</v>
      </c>
      <c r="M545" s="576">
        <v>137.028</v>
      </c>
      <c r="N545" s="575"/>
      <c r="O545" s="575"/>
      <c r="P545" s="575"/>
      <c r="Q545" s="575"/>
      <c r="R545" s="576">
        <v>137.028</v>
      </c>
      <c r="S545" s="575"/>
      <c r="T545" s="576">
        <v>0</v>
      </c>
      <c r="U545" s="576">
        <v>0</v>
      </c>
      <c r="V545" s="576">
        <v>0</v>
      </c>
      <c r="W545" s="576">
        <v>0</v>
      </c>
      <c r="X545" s="575">
        <v>0</v>
      </c>
      <c r="Y545" s="576">
        <v>0</v>
      </c>
      <c r="Z545" s="576">
        <v>0</v>
      </c>
      <c r="AA545" s="576">
        <v>0</v>
      </c>
      <c r="AB545" s="580">
        <v>1</v>
      </c>
      <c r="AC545" s="575">
        <f t="shared" si="24"/>
        <v>0</v>
      </c>
      <c r="AD545" s="555">
        <f t="shared" si="25"/>
        <v>0</v>
      </c>
    </row>
    <row r="546" s="555" customFormat="1" ht="19" customHeight="1" spans="1:30">
      <c r="A546" s="574">
        <v>45304</v>
      </c>
      <c r="B546" s="575" t="s">
        <v>36</v>
      </c>
      <c r="C546" s="575" t="s">
        <v>32</v>
      </c>
      <c r="D546" s="576">
        <v>80</v>
      </c>
      <c r="E546" s="575" t="s">
        <v>35</v>
      </c>
      <c r="F546" s="576">
        <v>4.72</v>
      </c>
      <c r="G546" s="576">
        <v>0.32</v>
      </c>
      <c r="H546" s="576">
        <v>32.89</v>
      </c>
      <c r="I546" s="576">
        <v>32.2</v>
      </c>
      <c r="J546" s="576">
        <v>31.9</v>
      </c>
      <c r="K546" s="576">
        <v>0</v>
      </c>
      <c r="L546" s="580">
        <v>0</v>
      </c>
      <c r="M546" s="576">
        <v>453.2</v>
      </c>
      <c r="N546" s="575"/>
      <c r="O546" s="575"/>
      <c r="P546" s="575"/>
      <c r="Q546" s="575"/>
      <c r="R546" s="576">
        <v>453.2</v>
      </c>
      <c r="S546" s="575"/>
      <c r="T546" s="576">
        <v>0</v>
      </c>
      <c r="U546" s="576">
        <v>0</v>
      </c>
      <c r="V546" s="576">
        <v>0</v>
      </c>
      <c r="W546" s="576">
        <v>0</v>
      </c>
      <c r="X546" s="575">
        <v>0</v>
      </c>
      <c r="Y546" s="576">
        <v>0</v>
      </c>
      <c r="Z546" s="576">
        <v>0</v>
      </c>
      <c r="AA546" s="576">
        <v>0</v>
      </c>
      <c r="AB546" s="580">
        <v>1</v>
      </c>
      <c r="AC546" s="575">
        <f t="shared" si="24"/>
        <v>0</v>
      </c>
      <c r="AD546" s="555">
        <f t="shared" si="25"/>
        <v>0</v>
      </c>
    </row>
    <row r="547" s="555" customFormat="1" ht="19" customHeight="1" spans="1:30">
      <c r="A547" s="574">
        <v>45304</v>
      </c>
      <c r="B547" s="575" t="s">
        <v>38</v>
      </c>
      <c r="C547" s="575" t="s">
        <v>32</v>
      </c>
      <c r="D547" s="576">
        <v>5.48</v>
      </c>
      <c r="E547" s="575" t="s">
        <v>39</v>
      </c>
      <c r="F547" s="576">
        <v>2.75</v>
      </c>
      <c r="G547" s="576">
        <v>0</v>
      </c>
      <c r="H547" s="576">
        <v>1.2207</v>
      </c>
      <c r="I547" s="576">
        <v>1.2207</v>
      </c>
      <c r="J547" s="576">
        <v>1.064</v>
      </c>
      <c r="K547" s="576">
        <v>0</v>
      </c>
      <c r="L547" s="580">
        <v>0</v>
      </c>
      <c r="M547" s="576">
        <v>17.024</v>
      </c>
      <c r="N547" s="575"/>
      <c r="O547" s="575"/>
      <c r="P547" s="575"/>
      <c r="Q547" s="575"/>
      <c r="R547" s="576">
        <v>17.024</v>
      </c>
      <c r="S547" s="575"/>
      <c r="T547" s="576">
        <v>0</v>
      </c>
      <c r="U547" s="576">
        <v>0</v>
      </c>
      <c r="V547" s="576">
        <v>0</v>
      </c>
      <c r="W547" s="576">
        <v>0</v>
      </c>
      <c r="X547" s="575">
        <v>0</v>
      </c>
      <c r="Y547" s="576">
        <v>0</v>
      </c>
      <c r="Z547" s="576">
        <v>0</v>
      </c>
      <c r="AA547" s="576">
        <v>0</v>
      </c>
      <c r="AB547" s="580">
        <v>1</v>
      </c>
      <c r="AC547" s="575">
        <f t="shared" si="24"/>
        <v>0</v>
      </c>
      <c r="AD547" s="555">
        <f t="shared" si="25"/>
        <v>0</v>
      </c>
    </row>
    <row r="548" s="555" customFormat="1" ht="19" customHeight="1" spans="1:30">
      <c r="A548" s="574">
        <v>45304</v>
      </c>
      <c r="B548" s="575" t="s">
        <v>40</v>
      </c>
      <c r="C548" s="575" t="s">
        <v>32</v>
      </c>
      <c r="D548" s="576">
        <v>30</v>
      </c>
      <c r="E548" s="575" t="s">
        <v>33</v>
      </c>
      <c r="F548" s="576">
        <v>3.03</v>
      </c>
      <c r="G548" s="576">
        <v>0</v>
      </c>
      <c r="H548" s="576">
        <v>8.0036</v>
      </c>
      <c r="I548" s="576">
        <v>8.0036</v>
      </c>
      <c r="J548" s="576">
        <v>7.92</v>
      </c>
      <c r="K548" s="576">
        <v>0</v>
      </c>
      <c r="L548" s="580">
        <v>0</v>
      </c>
      <c r="M548" s="576">
        <v>126.8784</v>
      </c>
      <c r="N548" s="575"/>
      <c r="O548" s="575"/>
      <c r="P548" s="575"/>
      <c r="Q548" s="575"/>
      <c r="R548" s="576">
        <v>126.8784</v>
      </c>
      <c r="S548" s="575"/>
      <c r="T548" s="576">
        <v>0</v>
      </c>
      <c r="U548" s="576">
        <v>0</v>
      </c>
      <c r="V548" s="576">
        <v>0</v>
      </c>
      <c r="W548" s="576">
        <v>0</v>
      </c>
      <c r="X548" s="575">
        <v>0</v>
      </c>
      <c r="Y548" s="576">
        <v>0</v>
      </c>
      <c r="Z548" s="576">
        <v>0</v>
      </c>
      <c r="AA548" s="576">
        <v>0</v>
      </c>
      <c r="AB548" s="580">
        <v>1</v>
      </c>
      <c r="AC548" s="575">
        <f t="shared" si="24"/>
        <v>0</v>
      </c>
      <c r="AD548" s="555">
        <f t="shared" si="25"/>
        <v>0</v>
      </c>
    </row>
    <row r="549" s="555" customFormat="1" ht="19" customHeight="1" spans="1:30">
      <c r="A549" s="574">
        <v>45304</v>
      </c>
      <c r="B549" s="575" t="s">
        <v>43</v>
      </c>
      <c r="C549" s="575" t="s">
        <v>32</v>
      </c>
      <c r="D549" s="576">
        <v>300</v>
      </c>
      <c r="E549" s="575" t="s">
        <v>39</v>
      </c>
      <c r="F549" s="576">
        <v>1.35</v>
      </c>
      <c r="G549" s="576">
        <v>0</v>
      </c>
      <c r="H549" s="576">
        <v>54.602</v>
      </c>
      <c r="I549" s="576">
        <v>54.602</v>
      </c>
      <c r="J549" s="576">
        <v>53.262</v>
      </c>
      <c r="K549" s="576">
        <v>0</v>
      </c>
      <c r="L549" s="580">
        <v>0</v>
      </c>
      <c r="M549" s="576">
        <v>1616.176</v>
      </c>
      <c r="N549" s="575"/>
      <c r="O549" s="575"/>
      <c r="P549" s="575"/>
      <c r="Q549" s="575"/>
      <c r="R549" s="576">
        <v>1616.176</v>
      </c>
      <c r="S549" s="575"/>
      <c r="T549" s="576">
        <v>0</v>
      </c>
      <c r="U549" s="576">
        <v>0</v>
      </c>
      <c r="V549" s="576">
        <v>0</v>
      </c>
      <c r="W549" s="576">
        <v>0</v>
      </c>
      <c r="X549" s="575">
        <v>0</v>
      </c>
      <c r="Y549" s="576">
        <v>0</v>
      </c>
      <c r="Z549" s="576">
        <v>0</v>
      </c>
      <c r="AA549" s="576">
        <v>0</v>
      </c>
      <c r="AB549" s="580">
        <v>1</v>
      </c>
      <c r="AC549" s="575">
        <f t="shared" si="24"/>
        <v>0</v>
      </c>
      <c r="AD549" s="555">
        <f t="shared" si="25"/>
        <v>0</v>
      </c>
    </row>
    <row r="550" s="555" customFormat="1" ht="19" customHeight="1" spans="1:30">
      <c r="A550" s="574">
        <v>45304</v>
      </c>
      <c r="B550" s="575" t="s">
        <v>50</v>
      </c>
      <c r="C550" s="575" t="s">
        <v>32</v>
      </c>
      <c r="D550" s="576">
        <v>50</v>
      </c>
      <c r="E550" s="575" t="s">
        <v>33</v>
      </c>
      <c r="F550" s="576">
        <v>3.77</v>
      </c>
      <c r="G550" s="576">
        <v>0</v>
      </c>
      <c r="H550" s="576">
        <v>16.2234</v>
      </c>
      <c r="I550" s="576">
        <v>12.355</v>
      </c>
      <c r="J550" s="576">
        <v>12.25</v>
      </c>
      <c r="K550" s="575">
        <v>3.8684</v>
      </c>
      <c r="L550" s="580">
        <f>K550/H550</f>
        <v>0.238445701887397</v>
      </c>
      <c r="M550" s="576">
        <v>138.18</v>
      </c>
      <c r="N550" s="575"/>
      <c r="O550" s="575"/>
      <c r="P550" s="575"/>
      <c r="Q550" s="575"/>
      <c r="R550" s="576">
        <v>138.18</v>
      </c>
      <c r="S550" s="575"/>
      <c r="T550" s="576">
        <v>0</v>
      </c>
      <c r="U550" s="576">
        <v>0</v>
      </c>
      <c r="V550" s="576">
        <v>0</v>
      </c>
      <c r="W550" s="576">
        <v>0</v>
      </c>
      <c r="X550" s="555">
        <v>0</v>
      </c>
      <c r="Y550" s="576">
        <v>0</v>
      </c>
      <c r="Z550" s="576">
        <v>0</v>
      </c>
      <c r="AA550" s="576">
        <v>0</v>
      </c>
      <c r="AB550" s="580">
        <v>1</v>
      </c>
      <c r="AC550" s="575">
        <f t="shared" si="24"/>
        <v>0</v>
      </c>
      <c r="AD550" s="555">
        <f t="shared" si="25"/>
        <v>0</v>
      </c>
    </row>
    <row r="551" s="555" customFormat="1" ht="19" customHeight="1" spans="1:30">
      <c r="A551" s="574">
        <v>45304</v>
      </c>
      <c r="B551" s="575" t="s">
        <v>46</v>
      </c>
      <c r="C551" s="575" t="s">
        <v>32</v>
      </c>
      <c r="D551" s="576">
        <v>30</v>
      </c>
      <c r="E551" s="575" t="s">
        <v>35</v>
      </c>
      <c r="F551" s="576">
        <v>5.71</v>
      </c>
      <c r="G551" s="576">
        <v>2.21</v>
      </c>
      <c r="H551" s="576">
        <v>14.1943</v>
      </c>
      <c r="I551" s="576">
        <v>13.916</v>
      </c>
      <c r="J551" s="576">
        <v>13.888</v>
      </c>
      <c r="K551" s="576">
        <v>0</v>
      </c>
      <c r="L551" s="580">
        <v>0</v>
      </c>
      <c r="M551" s="576">
        <v>182.448</v>
      </c>
      <c r="N551" s="575"/>
      <c r="O551" s="575"/>
      <c r="P551" s="575"/>
      <c r="Q551" s="575"/>
      <c r="R551" s="576">
        <v>182.448</v>
      </c>
      <c r="S551" s="575"/>
      <c r="T551" s="576">
        <v>0</v>
      </c>
      <c r="U551" s="576">
        <v>0</v>
      </c>
      <c r="V551" s="576">
        <v>0</v>
      </c>
      <c r="W551" s="576">
        <v>0</v>
      </c>
      <c r="X551" s="575">
        <v>0</v>
      </c>
      <c r="Y551" s="576">
        <v>0</v>
      </c>
      <c r="Z551" s="576">
        <v>0</v>
      </c>
      <c r="AA551" s="576">
        <v>0</v>
      </c>
      <c r="AB551" s="580">
        <v>1</v>
      </c>
      <c r="AC551" s="575">
        <f t="shared" si="24"/>
        <v>0</v>
      </c>
      <c r="AD551" s="555">
        <f t="shared" si="25"/>
        <v>0</v>
      </c>
    </row>
    <row r="552" s="555" customFormat="1" ht="19" customHeight="1" spans="1:30">
      <c r="A552" s="574">
        <v>45304</v>
      </c>
      <c r="B552" s="575" t="s">
        <v>47</v>
      </c>
      <c r="C552" s="575" t="s">
        <v>32</v>
      </c>
      <c r="D552" s="576">
        <v>130</v>
      </c>
      <c r="E552" s="575" t="s">
        <v>33</v>
      </c>
      <c r="F552" s="576">
        <v>4.29</v>
      </c>
      <c r="G552" s="576">
        <v>2.45</v>
      </c>
      <c r="H552" s="576">
        <v>63.3108</v>
      </c>
      <c r="I552" s="576">
        <v>42.6479</v>
      </c>
      <c r="J552" s="576">
        <v>41.6556</v>
      </c>
      <c r="K552" s="576">
        <v>20.66</v>
      </c>
      <c r="L552" s="580">
        <v>0.3263</v>
      </c>
      <c r="M552" s="576">
        <v>665.9464</v>
      </c>
      <c r="N552" s="575"/>
      <c r="O552" s="575"/>
      <c r="P552" s="575"/>
      <c r="Q552" s="575"/>
      <c r="R552" s="576">
        <v>665.9464</v>
      </c>
      <c r="S552" s="575"/>
      <c r="T552" s="576">
        <v>0</v>
      </c>
      <c r="U552" s="576">
        <v>0</v>
      </c>
      <c r="V552" s="576">
        <v>0</v>
      </c>
      <c r="W552" s="576">
        <v>0</v>
      </c>
      <c r="X552" s="575">
        <v>0</v>
      </c>
      <c r="Y552" s="576">
        <v>0</v>
      </c>
      <c r="Z552" s="576">
        <v>0</v>
      </c>
      <c r="AA552" s="576">
        <v>0</v>
      </c>
      <c r="AB552" s="580">
        <v>1</v>
      </c>
      <c r="AC552" s="575">
        <f t="shared" si="24"/>
        <v>0</v>
      </c>
      <c r="AD552" s="555">
        <f t="shared" si="25"/>
        <v>0</v>
      </c>
    </row>
    <row r="553" s="555" customFormat="1" ht="19" customHeight="1" spans="1:30">
      <c r="A553" s="574">
        <v>45304</v>
      </c>
      <c r="B553" s="575" t="s">
        <v>45</v>
      </c>
      <c r="C553" s="575" t="s">
        <v>32</v>
      </c>
      <c r="D553" s="576">
        <v>50</v>
      </c>
      <c r="E553" s="575" t="s">
        <v>33</v>
      </c>
      <c r="F553" s="576">
        <v>3.87</v>
      </c>
      <c r="G553" s="576">
        <v>0.82</v>
      </c>
      <c r="H553" s="576">
        <v>16.49</v>
      </c>
      <c r="I553" s="576">
        <v>16.3716</v>
      </c>
      <c r="J553" s="576">
        <v>16.28</v>
      </c>
      <c r="K553" s="576">
        <v>0</v>
      </c>
      <c r="L553" s="580">
        <v>0</v>
      </c>
      <c r="M553" s="576">
        <v>266.64</v>
      </c>
      <c r="N553" s="575"/>
      <c r="O553" s="575"/>
      <c r="P553" s="575"/>
      <c r="Q553" s="575"/>
      <c r="R553" s="576">
        <v>266.64</v>
      </c>
      <c r="S553" s="575"/>
      <c r="T553" s="576">
        <v>0.0223</v>
      </c>
      <c r="U553" s="576">
        <v>0</v>
      </c>
      <c r="V553" s="576">
        <v>0</v>
      </c>
      <c r="W553" s="576">
        <v>0</v>
      </c>
      <c r="X553" s="575">
        <v>0</v>
      </c>
      <c r="Y553" s="576">
        <v>0</v>
      </c>
      <c r="Z553" s="576">
        <v>0</v>
      </c>
      <c r="AA553" s="576">
        <v>0</v>
      </c>
      <c r="AB553" s="580">
        <v>0.9978</v>
      </c>
      <c r="AC553" s="575">
        <f t="shared" si="24"/>
        <v>0</v>
      </c>
      <c r="AD553" s="555">
        <f t="shared" si="25"/>
        <v>0.0223</v>
      </c>
    </row>
    <row r="554" s="555" customFormat="1" ht="19" customHeight="1" spans="1:30">
      <c r="A554" s="574">
        <v>45304</v>
      </c>
      <c r="B554" s="575" t="s">
        <v>42</v>
      </c>
      <c r="C554" s="575" t="s">
        <v>32</v>
      </c>
      <c r="D554" s="576">
        <v>30</v>
      </c>
      <c r="E554" s="575" t="s">
        <v>35</v>
      </c>
      <c r="F554" s="576">
        <v>6.8</v>
      </c>
      <c r="G554" s="576">
        <v>0.8</v>
      </c>
      <c r="H554" s="576">
        <v>16.3668</v>
      </c>
      <c r="I554" s="576">
        <v>12.1188</v>
      </c>
      <c r="J554" s="576">
        <v>12.0979</v>
      </c>
      <c r="K554" s="576">
        <v>7</v>
      </c>
      <c r="L554" s="580">
        <v>0.3661</v>
      </c>
      <c r="M554" s="576">
        <v>160.2346</v>
      </c>
      <c r="N554" s="575"/>
      <c r="O554" s="575"/>
      <c r="P554" s="575"/>
      <c r="Q554" s="575"/>
      <c r="R554" s="576">
        <v>160.2346</v>
      </c>
      <c r="S554" s="575"/>
      <c r="T554" s="576">
        <v>0</v>
      </c>
      <c r="U554" s="576">
        <v>0</v>
      </c>
      <c r="V554" s="576">
        <v>0</v>
      </c>
      <c r="W554" s="576">
        <v>0</v>
      </c>
      <c r="X554" s="575">
        <v>0</v>
      </c>
      <c r="Y554" s="576">
        <v>0</v>
      </c>
      <c r="Z554" s="576">
        <v>0</v>
      </c>
      <c r="AA554" s="576">
        <v>0</v>
      </c>
      <c r="AB554" s="580">
        <v>1</v>
      </c>
      <c r="AC554" s="575">
        <f t="shared" si="24"/>
        <v>0</v>
      </c>
      <c r="AD554" s="555">
        <f t="shared" si="25"/>
        <v>0</v>
      </c>
    </row>
    <row r="555" s="555" customFormat="1" ht="19" customHeight="1" spans="1:30">
      <c r="A555" s="574">
        <v>45304</v>
      </c>
      <c r="B555" s="575" t="s">
        <v>49</v>
      </c>
      <c r="C555" s="575" t="s">
        <v>32</v>
      </c>
      <c r="D555" s="576">
        <v>100</v>
      </c>
      <c r="E555" s="575" t="s">
        <v>35</v>
      </c>
      <c r="F555" s="576">
        <v>4.15</v>
      </c>
      <c r="G555" s="576">
        <v>0</v>
      </c>
      <c r="H555" s="576">
        <v>36.5056</v>
      </c>
      <c r="I555" s="576">
        <v>33.6728</v>
      </c>
      <c r="J555" s="576">
        <v>31.9893</v>
      </c>
      <c r="K555" s="576">
        <v>2.8328</v>
      </c>
      <c r="L555" s="580">
        <v>0.0776</v>
      </c>
      <c r="M555" s="576">
        <v>471.8175</v>
      </c>
      <c r="N555" s="575"/>
      <c r="O555" s="575"/>
      <c r="P555" s="575"/>
      <c r="Q555" s="575"/>
      <c r="R555" s="576">
        <v>471.8175</v>
      </c>
      <c r="S555" s="575"/>
      <c r="T555" s="576">
        <v>0</v>
      </c>
      <c r="U555" s="576">
        <v>0</v>
      </c>
      <c r="V555" s="576">
        <v>0</v>
      </c>
      <c r="W555" s="576">
        <v>0</v>
      </c>
      <c r="X555" s="575">
        <v>0</v>
      </c>
      <c r="Y555" s="576">
        <v>0</v>
      </c>
      <c r="Z555" s="576">
        <v>0</v>
      </c>
      <c r="AA555" s="576">
        <v>0</v>
      </c>
      <c r="AB555" s="580">
        <v>1</v>
      </c>
      <c r="AC555" s="575">
        <f t="shared" si="24"/>
        <v>0</v>
      </c>
      <c r="AD555" s="555">
        <f t="shared" si="25"/>
        <v>0</v>
      </c>
    </row>
    <row r="556" s="555" customFormat="1" ht="19" customHeight="1" spans="1:30">
      <c r="A556" s="574">
        <v>45304</v>
      </c>
      <c r="B556" s="575" t="s">
        <v>37</v>
      </c>
      <c r="C556" s="575" t="s">
        <v>32</v>
      </c>
      <c r="D556" s="576">
        <v>100</v>
      </c>
      <c r="E556" s="575" t="s">
        <v>35</v>
      </c>
      <c r="F556" s="576">
        <v>2.14</v>
      </c>
      <c r="G556" s="576">
        <v>0</v>
      </c>
      <c r="H556" s="576">
        <v>15.6621</v>
      </c>
      <c r="I556" s="576">
        <v>15.5748</v>
      </c>
      <c r="J556" s="576">
        <v>15.209</v>
      </c>
      <c r="K556" s="576">
        <v>0</v>
      </c>
      <c r="L556" s="580">
        <v>0</v>
      </c>
      <c r="M556" s="576">
        <v>442.026</v>
      </c>
      <c r="N556" s="575"/>
      <c r="O556" s="575"/>
      <c r="P556" s="575"/>
      <c r="Q556" s="575"/>
      <c r="R556" s="576">
        <v>442.026</v>
      </c>
      <c r="S556" s="575"/>
      <c r="T556" s="576">
        <v>0.0581</v>
      </c>
      <c r="U556" s="576">
        <v>0</v>
      </c>
      <c r="V556" s="576">
        <v>0</v>
      </c>
      <c r="W556" s="576">
        <v>0</v>
      </c>
      <c r="X556" s="575">
        <v>0</v>
      </c>
      <c r="Y556" s="576">
        <v>0.0292</v>
      </c>
      <c r="Z556" s="576">
        <v>0</v>
      </c>
      <c r="AA556" s="576">
        <v>0</v>
      </c>
      <c r="AB556" s="580">
        <v>0.9963</v>
      </c>
      <c r="AC556" s="575">
        <f t="shared" si="24"/>
        <v>0</v>
      </c>
      <c r="AD556" s="555">
        <f t="shared" si="25"/>
        <v>0.0581</v>
      </c>
    </row>
    <row r="557" s="555" customFormat="1" ht="19" customHeight="1" spans="1:30">
      <c r="A557" s="574">
        <v>45304</v>
      </c>
      <c r="B557" s="575" t="s">
        <v>52</v>
      </c>
      <c r="C557" s="575" t="s">
        <v>32</v>
      </c>
      <c r="D557" s="576">
        <v>150</v>
      </c>
      <c r="E557" s="575" t="s">
        <v>35</v>
      </c>
      <c r="F557" s="576">
        <v>5.59</v>
      </c>
      <c r="G557" s="576">
        <v>3</v>
      </c>
      <c r="H557" s="576">
        <v>73.2412</v>
      </c>
      <c r="I557" s="576">
        <v>73.2412</v>
      </c>
      <c r="J557" s="576">
        <v>72.975</v>
      </c>
      <c r="K557" s="576">
        <v>0</v>
      </c>
      <c r="L557" s="580">
        <v>0</v>
      </c>
      <c r="M557" s="576">
        <v>765.45</v>
      </c>
      <c r="N557" s="575"/>
      <c r="O557" s="575"/>
      <c r="P557" s="575"/>
      <c r="Q557" s="575"/>
      <c r="R557" s="576">
        <v>765.45</v>
      </c>
      <c r="S557" s="575"/>
      <c r="T557" s="576">
        <v>0</v>
      </c>
      <c r="U557" s="576">
        <v>0</v>
      </c>
      <c r="V557" s="576">
        <v>0</v>
      </c>
      <c r="W557" s="576">
        <v>0</v>
      </c>
      <c r="X557" s="575">
        <v>0</v>
      </c>
      <c r="Y557" s="576">
        <v>0</v>
      </c>
      <c r="Z557" s="576">
        <v>0</v>
      </c>
      <c r="AA557" s="576">
        <v>0</v>
      </c>
      <c r="AB557" s="580">
        <v>1</v>
      </c>
      <c r="AC557" s="575">
        <f t="shared" si="24"/>
        <v>0</v>
      </c>
      <c r="AD557" s="555">
        <f t="shared" si="25"/>
        <v>0</v>
      </c>
    </row>
    <row r="558" s="555" customFormat="1" ht="19" customHeight="1" spans="1:30">
      <c r="A558" s="574">
        <v>45304</v>
      </c>
      <c r="B558" s="575" t="s">
        <v>51</v>
      </c>
      <c r="C558" s="575" t="s">
        <v>32</v>
      </c>
      <c r="D558" s="576">
        <v>100</v>
      </c>
      <c r="E558" s="575" t="s">
        <v>39</v>
      </c>
      <c r="F558" s="576">
        <v>2.18</v>
      </c>
      <c r="G558" s="576">
        <v>3.16</v>
      </c>
      <c r="H558" s="576">
        <v>26.5648</v>
      </c>
      <c r="I558" s="576">
        <v>24.0589</v>
      </c>
      <c r="J558" s="576">
        <v>22.9264</v>
      </c>
      <c r="K558" s="576">
        <v>2.5059</v>
      </c>
      <c r="L558" s="580">
        <v>0.0943</v>
      </c>
      <c r="M558" s="576">
        <v>432.3088</v>
      </c>
      <c r="N558" s="575"/>
      <c r="O558" s="575"/>
      <c r="P558" s="575"/>
      <c r="Q558" s="575"/>
      <c r="R558" s="576">
        <v>432.3088</v>
      </c>
      <c r="S558" s="575"/>
      <c r="T558" s="576">
        <v>0</v>
      </c>
      <c r="U558" s="576">
        <v>0</v>
      </c>
      <c r="V558" s="576">
        <v>0</v>
      </c>
      <c r="W558" s="576">
        <v>0</v>
      </c>
      <c r="X558" s="575">
        <v>0</v>
      </c>
      <c r="Y558" s="576">
        <v>0</v>
      </c>
      <c r="Z558" s="576">
        <v>0</v>
      </c>
      <c r="AA558" s="576">
        <v>0</v>
      </c>
      <c r="AB558" s="580">
        <v>1</v>
      </c>
      <c r="AC558" s="575">
        <f t="shared" si="24"/>
        <v>0</v>
      </c>
      <c r="AD558" s="555">
        <f t="shared" si="25"/>
        <v>0</v>
      </c>
    </row>
    <row r="559" s="555" customFormat="1" ht="19" customHeight="1" spans="1:30">
      <c r="A559" s="574">
        <v>45304</v>
      </c>
      <c r="B559" s="575" t="s">
        <v>53</v>
      </c>
      <c r="C559" s="575" t="s">
        <v>32</v>
      </c>
      <c r="D559" s="576">
        <v>100</v>
      </c>
      <c r="E559" s="575" t="s">
        <v>35</v>
      </c>
      <c r="F559" s="576">
        <v>3.11</v>
      </c>
      <c r="G559" s="576">
        <v>0</v>
      </c>
      <c r="H559" s="576">
        <v>26.648</v>
      </c>
      <c r="I559" s="576">
        <v>26.1959</v>
      </c>
      <c r="J559" s="576">
        <v>26.165</v>
      </c>
      <c r="K559" s="576">
        <v>0</v>
      </c>
      <c r="L559" s="580">
        <v>0</v>
      </c>
      <c r="M559" s="576">
        <v>268.0986</v>
      </c>
      <c r="N559" s="575"/>
      <c r="O559" s="575"/>
      <c r="P559" s="575"/>
      <c r="Q559" s="575"/>
      <c r="R559" s="576">
        <v>268.0986</v>
      </c>
      <c r="S559" s="575"/>
      <c r="T559" s="576">
        <v>0</v>
      </c>
      <c r="U559" s="576">
        <v>0</v>
      </c>
      <c r="V559" s="576">
        <v>0</v>
      </c>
      <c r="W559" s="576">
        <v>0</v>
      </c>
      <c r="X559" s="575">
        <v>0</v>
      </c>
      <c r="Y559" s="576">
        <v>0</v>
      </c>
      <c r="Z559" s="576">
        <v>0</v>
      </c>
      <c r="AA559" s="576">
        <v>0</v>
      </c>
      <c r="AB559" s="580">
        <v>1</v>
      </c>
      <c r="AC559" s="575">
        <f t="shared" si="24"/>
        <v>0</v>
      </c>
      <c r="AD559" s="555">
        <f t="shared" si="25"/>
        <v>0</v>
      </c>
    </row>
    <row r="560" s="555" customFormat="1" ht="19" customHeight="1" spans="1:30">
      <c r="A560" s="574">
        <v>45304</v>
      </c>
      <c r="B560" s="575" t="s">
        <v>55</v>
      </c>
      <c r="C560" s="575" t="s">
        <v>56</v>
      </c>
      <c r="D560" s="576">
        <v>100</v>
      </c>
      <c r="E560" s="575" t="s">
        <v>35</v>
      </c>
      <c r="F560" s="576">
        <v>0</v>
      </c>
      <c r="G560" s="576">
        <v>9.92</v>
      </c>
      <c r="H560" s="576">
        <v>150.1125</v>
      </c>
      <c r="I560" s="576">
        <v>90.3816</v>
      </c>
      <c r="J560" s="576">
        <v>88.2274</v>
      </c>
      <c r="K560" s="576">
        <v>57.5802</v>
      </c>
      <c r="L560" s="580">
        <v>0.3892</v>
      </c>
      <c r="M560" s="576">
        <v>1219.6202</v>
      </c>
      <c r="N560" s="575"/>
      <c r="O560" s="575"/>
      <c r="P560" s="575"/>
      <c r="Q560" s="575"/>
      <c r="R560" s="576">
        <v>1219.6202</v>
      </c>
      <c r="S560" s="575"/>
      <c r="T560" s="576">
        <v>0.6194</v>
      </c>
      <c r="U560" s="576">
        <v>1.5313</v>
      </c>
      <c r="V560" s="576">
        <v>0</v>
      </c>
      <c r="W560" s="576">
        <v>0</v>
      </c>
      <c r="X560" s="575">
        <v>0</v>
      </c>
      <c r="Y560" s="576">
        <v>0</v>
      </c>
      <c r="Z560" s="576">
        <v>0</v>
      </c>
      <c r="AA560" s="576">
        <v>0</v>
      </c>
      <c r="AB560" s="580">
        <v>0.9959</v>
      </c>
      <c r="AC560" s="575">
        <f t="shared" si="24"/>
        <v>1.5313</v>
      </c>
      <c r="AD560" s="555">
        <f t="shared" si="25"/>
        <v>0.6194</v>
      </c>
    </row>
    <row r="561" s="555" customFormat="1" ht="19" customHeight="1" spans="1:30">
      <c r="A561" s="574">
        <v>45304</v>
      </c>
      <c r="B561" s="575" t="s">
        <v>57</v>
      </c>
      <c r="C561" s="575" t="s">
        <v>32</v>
      </c>
      <c r="D561" s="576">
        <v>20</v>
      </c>
      <c r="E561" s="575" t="s">
        <v>35</v>
      </c>
      <c r="F561" s="576">
        <v>3.28</v>
      </c>
      <c r="G561" s="576">
        <v>0</v>
      </c>
      <c r="H561" s="576">
        <v>6.3864</v>
      </c>
      <c r="I561" s="576">
        <v>5.4663</v>
      </c>
      <c r="J561" s="576">
        <v>5.407</v>
      </c>
      <c r="K561" s="576">
        <v>0.9201</v>
      </c>
      <c r="L561" s="580">
        <v>0.1441</v>
      </c>
      <c r="M561" s="576">
        <v>105.4012</v>
      </c>
      <c r="N561" s="575"/>
      <c r="O561" s="575"/>
      <c r="P561" s="575"/>
      <c r="Q561" s="575"/>
      <c r="R561" s="576">
        <v>105.4012</v>
      </c>
      <c r="S561" s="575"/>
      <c r="T561" s="576">
        <v>0</v>
      </c>
      <c r="U561" s="576">
        <v>0</v>
      </c>
      <c r="V561" s="576">
        <v>0</v>
      </c>
      <c r="W561" s="576">
        <v>0</v>
      </c>
      <c r="X561" s="575">
        <v>0</v>
      </c>
      <c r="Y561" s="576">
        <v>0</v>
      </c>
      <c r="Z561" s="576">
        <v>0</v>
      </c>
      <c r="AA561" s="576">
        <v>0</v>
      </c>
      <c r="AB561" s="580">
        <v>1</v>
      </c>
      <c r="AC561" s="575">
        <f t="shared" si="24"/>
        <v>0</v>
      </c>
      <c r="AD561" s="555">
        <f t="shared" si="25"/>
        <v>0</v>
      </c>
    </row>
    <row r="562" s="555" customFormat="1" ht="19" customHeight="1" spans="1:30">
      <c r="A562" s="574">
        <v>45304</v>
      </c>
      <c r="B562" s="575" t="s">
        <v>58</v>
      </c>
      <c r="C562" s="575" t="s">
        <v>56</v>
      </c>
      <c r="D562" s="576">
        <v>15</v>
      </c>
      <c r="E562" s="575" t="s">
        <v>35</v>
      </c>
      <c r="F562" s="576">
        <v>0</v>
      </c>
      <c r="G562" s="576">
        <v>5.81</v>
      </c>
      <c r="H562" s="576">
        <v>13.0219</v>
      </c>
      <c r="I562" s="576">
        <v>10.9602</v>
      </c>
      <c r="J562" s="576">
        <v>10.92</v>
      </c>
      <c r="K562" s="576">
        <v>2.0617</v>
      </c>
      <c r="L562" s="580">
        <v>0.1583</v>
      </c>
      <c r="M562" s="576">
        <v>34.125</v>
      </c>
      <c r="N562" s="575"/>
      <c r="O562" s="575"/>
      <c r="P562" s="575"/>
      <c r="Q562" s="575"/>
      <c r="R562" s="576">
        <v>34.125</v>
      </c>
      <c r="S562" s="575"/>
      <c r="T562" s="576">
        <v>0</v>
      </c>
      <c r="U562" s="576">
        <v>0</v>
      </c>
      <c r="V562" s="576">
        <v>0</v>
      </c>
      <c r="W562" s="576">
        <v>0</v>
      </c>
      <c r="X562" s="575">
        <v>0</v>
      </c>
      <c r="Y562" s="576">
        <v>0</v>
      </c>
      <c r="Z562" s="576">
        <v>0</v>
      </c>
      <c r="AA562" s="576">
        <v>0</v>
      </c>
      <c r="AB562" s="580">
        <v>1</v>
      </c>
      <c r="AC562" s="575">
        <f t="shared" si="24"/>
        <v>0</v>
      </c>
      <c r="AD562" s="555">
        <f t="shared" si="25"/>
        <v>0</v>
      </c>
    </row>
    <row r="563" s="555" customFormat="1" ht="19" customHeight="1" spans="1:30">
      <c r="A563" s="574">
        <v>45304</v>
      </c>
      <c r="B563" s="575" t="s">
        <v>60</v>
      </c>
      <c r="C563" s="575" t="s">
        <v>56</v>
      </c>
      <c r="D563" s="576">
        <v>200</v>
      </c>
      <c r="E563" s="575" t="s">
        <v>35</v>
      </c>
      <c r="F563" s="576">
        <v>0</v>
      </c>
      <c r="G563" s="576">
        <v>10.52</v>
      </c>
      <c r="H563" s="576">
        <v>399.6607</v>
      </c>
      <c r="I563" s="576">
        <v>399.3478</v>
      </c>
      <c r="J563" s="576">
        <v>392.48</v>
      </c>
      <c r="K563" s="576">
        <v>0</v>
      </c>
      <c r="L563" s="580">
        <v>0</v>
      </c>
      <c r="M563" s="576">
        <v>2840.64</v>
      </c>
      <c r="N563" s="575"/>
      <c r="O563" s="575"/>
      <c r="P563" s="575"/>
      <c r="Q563" s="575"/>
      <c r="R563" s="576">
        <v>2840.64</v>
      </c>
      <c r="S563" s="575"/>
      <c r="T563" s="576">
        <v>0</v>
      </c>
      <c r="U563" s="576">
        <v>0.3129</v>
      </c>
      <c r="V563" s="576">
        <v>0</v>
      </c>
      <c r="W563" s="576">
        <v>0</v>
      </c>
      <c r="X563" s="575">
        <v>0</v>
      </c>
      <c r="Y563" s="576">
        <v>0</v>
      </c>
      <c r="Z563" s="576">
        <v>0</v>
      </c>
      <c r="AA563" s="576">
        <v>0</v>
      </c>
      <c r="AB563" s="580">
        <v>1</v>
      </c>
      <c r="AC563" s="575">
        <f t="shared" si="24"/>
        <v>0.3129</v>
      </c>
      <c r="AD563" s="555">
        <f t="shared" si="25"/>
        <v>0</v>
      </c>
    </row>
    <row r="564" s="555" customFormat="1" ht="19" customHeight="1" spans="1:30">
      <c r="A564" s="574">
        <v>45304</v>
      </c>
      <c r="B564" s="575" t="s">
        <v>71</v>
      </c>
      <c r="C564" s="575" t="s">
        <v>56</v>
      </c>
      <c r="D564" s="576">
        <v>49.5</v>
      </c>
      <c r="E564" s="575" t="s">
        <v>35</v>
      </c>
      <c r="F564" s="576">
        <v>0</v>
      </c>
      <c r="G564" s="576">
        <v>5.04</v>
      </c>
      <c r="H564" s="576">
        <v>25.6548</v>
      </c>
      <c r="I564" s="576">
        <v>18.4634</v>
      </c>
      <c r="J564" s="576">
        <v>18.15</v>
      </c>
      <c r="K564" s="576">
        <v>7.1914</v>
      </c>
      <c r="L564" s="580">
        <v>0.2803</v>
      </c>
      <c r="M564" s="576">
        <v>222.0636</v>
      </c>
      <c r="N564" s="575"/>
      <c r="O564" s="575"/>
      <c r="P564" s="575"/>
      <c r="Q564" s="575"/>
      <c r="R564" s="576">
        <v>222.0636</v>
      </c>
      <c r="S564" s="575"/>
      <c r="T564" s="576">
        <v>0</v>
      </c>
      <c r="U564" s="576">
        <v>0</v>
      </c>
      <c r="V564" s="576">
        <v>0</v>
      </c>
      <c r="W564" s="576">
        <v>0</v>
      </c>
      <c r="X564" s="575">
        <v>0</v>
      </c>
      <c r="Y564" s="576">
        <v>0</v>
      </c>
      <c r="Z564" s="576">
        <v>0</v>
      </c>
      <c r="AA564" s="576">
        <v>0</v>
      </c>
      <c r="AB564" s="580">
        <v>0</v>
      </c>
      <c r="AC564" s="575">
        <f t="shared" si="24"/>
        <v>0</v>
      </c>
      <c r="AD564" s="555">
        <f t="shared" si="25"/>
        <v>0</v>
      </c>
    </row>
    <row r="565" s="555" customFormat="1" ht="19" customHeight="1" spans="1:30">
      <c r="A565" s="574">
        <v>45304</v>
      </c>
      <c r="B565" s="575" t="s">
        <v>65</v>
      </c>
      <c r="C565" s="575" t="s">
        <v>56</v>
      </c>
      <c r="D565" s="576">
        <v>50</v>
      </c>
      <c r="E565" s="575" t="s">
        <v>35</v>
      </c>
      <c r="F565" s="576">
        <v>0</v>
      </c>
      <c r="G565" s="576">
        <v>2.5</v>
      </c>
      <c r="H565" s="576">
        <v>5.399</v>
      </c>
      <c r="I565" s="576">
        <v>5.073</v>
      </c>
      <c r="J565" s="576">
        <v>4.51</v>
      </c>
      <c r="K565" s="576">
        <v>0</v>
      </c>
      <c r="L565" s="580">
        <v>0</v>
      </c>
      <c r="M565" s="576">
        <v>251.79</v>
      </c>
      <c r="N565" s="575"/>
      <c r="O565" s="575"/>
      <c r="P565" s="575"/>
      <c r="Q565" s="575"/>
      <c r="R565" s="576">
        <v>251.79</v>
      </c>
      <c r="S565" s="575"/>
      <c r="T565" s="576">
        <v>0</v>
      </c>
      <c r="U565" s="576">
        <v>0</v>
      </c>
      <c r="V565" s="576">
        <v>0</v>
      </c>
      <c r="W565" s="576">
        <v>0</v>
      </c>
      <c r="X565" s="575">
        <v>0</v>
      </c>
      <c r="Y565" s="576">
        <v>0</v>
      </c>
      <c r="Z565" s="576">
        <v>0</v>
      </c>
      <c r="AA565" s="576">
        <v>0</v>
      </c>
      <c r="AB565" s="580">
        <v>1</v>
      </c>
      <c r="AC565" s="575">
        <f t="shared" si="24"/>
        <v>0</v>
      </c>
      <c r="AD565" s="555">
        <f t="shared" si="25"/>
        <v>0</v>
      </c>
    </row>
    <row r="566" s="555" customFormat="1" ht="19" customHeight="1" spans="1:30">
      <c r="A566" s="574">
        <v>45304</v>
      </c>
      <c r="B566" s="575" t="s">
        <v>66</v>
      </c>
      <c r="C566" s="575" t="s">
        <v>56</v>
      </c>
      <c r="D566" s="576">
        <v>80</v>
      </c>
      <c r="E566" s="575" t="s">
        <v>35</v>
      </c>
      <c r="F566" s="576">
        <v>0</v>
      </c>
      <c r="G566" s="576">
        <v>6.35</v>
      </c>
      <c r="H566" s="576">
        <v>82.672</v>
      </c>
      <c r="I566" s="576">
        <v>81.5683</v>
      </c>
      <c r="J566" s="576">
        <v>79.7103</v>
      </c>
      <c r="K566" s="576">
        <v>0</v>
      </c>
      <c r="L566" s="580">
        <v>0</v>
      </c>
      <c r="M566" s="576">
        <v>495.9498</v>
      </c>
      <c r="N566" s="575"/>
      <c r="O566" s="575"/>
      <c r="P566" s="575"/>
      <c r="Q566" s="575"/>
      <c r="R566" s="576">
        <v>495.9498</v>
      </c>
      <c r="S566" s="575"/>
      <c r="T566" s="576">
        <v>0.2</v>
      </c>
      <c r="U566" s="576">
        <v>0</v>
      </c>
      <c r="V566" s="576">
        <v>0</v>
      </c>
      <c r="W566" s="576">
        <v>0</v>
      </c>
      <c r="X566" s="575">
        <v>0</v>
      </c>
      <c r="Y566" s="576">
        <v>0</v>
      </c>
      <c r="Z566" s="576">
        <v>0</v>
      </c>
      <c r="AA566" s="576">
        <v>0</v>
      </c>
      <c r="AB566" s="580">
        <v>0.9977</v>
      </c>
      <c r="AC566" s="575">
        <f t="shared" si="24"/>
        <v>0</v>
      </c>
      <c r="AD566" s="555">
        <f t="shared" si="25"/>
        <v>0.2</v>
      </c>
    </row>
    <row r="567" s="555" customFormat="1" ht="19" customHeight="1" spans="1:30">
      <c r="A567" s="574">
        <v>45304</v>
      </c>
      <c r="B567" s="575" t="s">
        <v>63</v>
      </c>
      <c r="C567" s="575" t="s">
        <v>56</v>
      </c>
      <c r="D567" s="576">
        <v>50</v>
      </c>
      <c r="E567" s="575" t="s">
        <v>35</v>
      </c>
      <c r="F567" s="576">
        <v>0</v>
      </c>
      <c r="G567" s="576">
        <v>4.18</v>
      </c>
      <c r="H567" s="576">
        <v>13.2292</v>
      </c>
      <c r="I567" s="576">
        <v>12.5336</v>
      </c>
      <c r="J567" s="576">
        <v>11.55</v>
      </c>
      <c r="K567" s="576">
        <v>0</v>
      </c>
      <c r="L567" s="580">
        <v>0</v>
      </c>
      <c r="M567" s="576">
        <v>451.29</v>
      </c>
      <c r="N567" s="575"/>
      <c r="O567" s="575"/>
      <c r="P567" s="575"/>
      <c r="Q567" s="575"/>
      <c r="R567" s="576">
        <v>451.29</v>
      </c>
      <c r="S567" s="575"/>
      <c r="T567" s="576">
        <v>0</v>
      </c>
      <c r="U567" s="576">
        <v>0</v>
      </c>
      <c r="V567" s="576">
        <v>0</v>
      </c>
      <c r="W567" s="576">
        <v>0</v>
      </c>
      <c r="X567" s="575">
        <v>0</v>
      </c>
      <c r="Y567" s="576">
        <v>0</v>
      </c>
      <c r="Z567" s="576">
        <v>0</v>
      </c>
      <c r="AA567" s="576">
        <v>0</v>
      </c>
      <c r="AB567" s="580">
        <v>1</v>
      </c>
      <c r="AC567" s="575">
        <f t="shared" si="24"/>
        <v>0</v>
      </c>
      <c r="AD567" s="555">
        <f t="shared" si="25"/>
        <v>0</v>
      </c>
    </row>
    <row r="568" s="555" customFormat="1" ht="19" customHeight="1" spans="1:30">
      <c r="A568" s="574">
        <v>45304</v>
      </c>
      <c r="B568" s="575" t="s">
        <v>59</v>
      </c>
      <c r="C568" s="575" t="s">
        <v>56</v>
      </c>
      <c r="D568" s="576">
        <v>100</v>
      </c>
      <c r="E568" s="575" t="s">
        <v>35</v>
      </c>
      <c r="F568" s="576">
        <v>0</v>
      </c>
      <c r="G568" s="576">
        <v>5.8</v>
      </c>
      <c r="H568" s="576">
        <v>80.2909</v>
      </c>
      <c r="I568" s="576">
        <v>79.7309</v>
      </c>
      <c r="J568" s="576">
        <v>78.276</v>
      </c>
      <c r="K568" s="576">
        <v>0</v>
      </c>
      <c r="L568" s="580">
        <v>0</v>
      </c>
      <c r="M568" s="576">
        <v>1312.872</v>
      </c>
      <c r="N568" s="575"/>
      <c r="O568" s="575"/>
      <c r="P568" s="575"/>
      <c r="Q568" s="575"/>
      <c r="R568" s="576">
        <v>1312.872</v>
      </c>
      <c r="S568" s="575"/>
      <c r="T568" s="576">
        <v>0</v>
      </c>
      <c r="U568" s="576">
        <v>0.56</v>
      </c>
      <c r="V568" s="576">
        <v>0</v>
      </c>
      <c r="W568" s="576">
        <v>0</v>
      </c>
      <c r="X568" s="575">
        <v>0</v>
      </c>
      <c r="Y568" s="576">
        <v>0</v>
      </c>
      <c r="Z568" s="576">
        <v>0</v>
      </c>
      <c r="AA568" s="576">
        <v>0</v>
      </c>
      <c r="AB568" s="580">
        <v>1</v>
      </c>
      <c r="AC568" s="575">
        <f t="shared" si="24"/>
        <v>0.56</v>
      </c>
      <c r="AD568" s="555">
        <f t="shared" si="25"/>
        <v>0</v>
      </c>
    </row>
    <row r="569" s="555" customFormat="1" ht="19" customHeight="1" spans="1:30">
      <c r="A569" s="574">
        <v>45304</v>
      </c>
      <c r="B569" s="575" t="s">
        <v>64</v>
      </c>
      <c r="C569" s="575" t="s">
        <v>56</v>
      </c>
      <c r="D569" s="576">
        <v>60</v>
      </c>
      <c r="E569" s="575" t="s">
        <v>35</v>
      </c>
      <c r="F569" s="576">
        <v>0</v>
      </c>
      <c r="G569" s="576">
        <v>8.05</v>
      </c>
      <c r="H569" s="576">
        <v>83.6363</v>
      </c>
      <c r="I569" s="576">
        <v>83.6363</v>
      </c>
      <c r="J569" s="576">
        <v>82.95</v>
      </c>
      <c r="K569" s="576">
        <v>0</v>
      </c>
      <c r="L569" s="580">
        <v>0</v>
      </c>
      <c r="M569" s="576">
        <v>985.95</v>
      </c>
      <c r="N569" s="575"/>
      <c r="O569" s="575"/>
      <c r="P569" s="575"/>
      <c r="Q569" s="575"/>
      <c r="R569" s="576">
        <v>985.95</v>
      </c>
      <c r="S569" s="575"/>
      <c r="T569" s="576">
        <v>0</v>
      </c>
      <c r="U569" s="576">
        <v>0</v>
      </c>
      <c r="V569" s="576">
        <v>0</v>
      </c>
      <c r="W569" s="576">
        <v>0</v>
      </c>
      <c r="X569" s="575">
        <v>0</v>
      </c>
      <c r="Y569" s="576">
        <v>0</v>
      </c>
      <c r="Z569" s="576">
        <v>0</v>
      </c>
      <c r="AA569" s="576">
        <v>0</v>
      </c>
      <c r="AB569" s="580">
        <v>1</v>
      </c>
      <c r="AC569" s="575">
        <f t="shared" si="24"/>
        <v>0</v>
      </c>
      <c r="AD569" s="555">
        <f t="shared" si="25"/>
        <v>0</v>
      </c>
    </row>
    <row r="570" s="555" customFormat="1" ht="19" customHeight="1" spans="1:30">
      <c r="A570" s="574">
        <v>45304</v>
      </c>
      <c r="B570" s="575" t="s">
        <v>61</v>
      </c>
      <c r="C570" s="575" t="s">
        <v>56</v>
      </c>
      <c r="D570" s="576">
        <v>275</v>
      </c>
      <c r="E570" s="575" t="s">
        <v>35</v>
      </c>
      <c r="F570" s="576">
        <v>0</v>
      </c>
      <c r="G570" s="576">
        <v>11.88</v>
      </c>
      <c r="H570" s="576">
        <v>510.3477</v>
      </c>
      <c r="I570" s="576">
        <v>484.4451</v>
      </c>
      <c r="J570" s="576">
        <v>480.48</v>
      </c>
      <c r="K570" s="576">
        <v>25.9026</v>
      </c>
      <c r="L570" s="580">
        <v>0.0508</v>
      </c>
      <c r="M570" s="576">
        <v>5147.12</v>
      </c>
      <c r="N570" s="575"/>
      <c r="O570" s="575"/>
      <c r="P570" s="575"/>
      <c r="Q570" s="575"/>
      <c r="R570" s="576">
        <v>5147.12</v>
      </c>
      <c r="S570" s="575"/>
      <c r="T570" s="576">
        <v>0</v>
      </c>
      <c r="U570" s="576">
        <v>0</v>
      </c>
      <c r="V570" s="576">
        <v>0</v>
      </c>
      <c r="W570" s="576">
        <v>0</v>
      </c>
      <c r="X570" s="575">
        <v>0</v>
      </c>
      <c r="Y570" s="576">
        <v>0</v>
      </c>
      <c r="Z570" s="576">
        <v>0</v>
      </c>
      <c r="AA570" s="576">
        <v>0</v>
      </c>
      <c r="AB570" s="580">
        <v>1</v>
      </c>
      <c r="AC570" s="575">
        <f t="shared" si="24"/>
        <v>0</v>
      </c>
      <c r="AD570" s="555">
        <f t="shared" si="25"/>
        <v>0</v>
      </c>
    </row>
    <row r="571" s="555" customFormat="1" ht="19" customHeight="1" spans="1:30">
      <c r="A571" s="574">
        <v>45304</v>
      </c>
      <c r="B571" s="575" t="s">
        <v>62</v>
      </c>
      <c r="C571" s="575" t="s">
        <v>56</v>
      </c>
      <c r="D571" s="576">
        <v>200</v>
      </c>
      <c r="E571" s="575" t="s">
        <v>35</v>
      </c>
      <c r="F571" s="576">
        <v>0</v>
      </c>
      <c r="G571" s="576">
        <v>12.92</v>
      </c>
      <c r="H571" s="576">
        <v>380.0742</v>
      </c>
      <c r="I571" s="576">
        <v>358.6748</v>
      </c>
      <c r="J571" s="576">
        <v>353.76</v>
      </c>
      <c r="K571" s="576">
        <v>13.4694</v>
      </c>
      <c r="L571" s="580">
        <v>0.0362</v>
      </c>
      <c r="M571" s="576">
        <v>3414.84</v>
      </c>
      <c r="N571" s="575"/>
      <c r="O571" s="575"/>
      <c r="P571" s="575"/>
      <c r="Q571" s="575"/>
      <c r="R571" s="576">
        <v>3414.84</v>
      </c>
      <c r="S571" s="575"/>
      <c r="T571" s="576">
        <v>0</v>
      </c>
      <c r="U571" s="576">
        <v>0</v>
      </c>
      <c r="V571" s="576">
        <v>0</v>
      </c>
      <c r="W571" s="576">
        <v>0</v>
      </c>
      <c r="X571" s="575">
        <v>0</v>
      </c>
      <c r="Y571" s="576">
        <v>7.93</v>
      </c>
      <c r="Z571" s="576">
        <v>0</v>
      </c>
      <c r="AA571" s="576">
        <v>0</v>
      </c>
      <c r="AB571" s="580">
        <v>1</v>
      </c>
      <c r="AC571" s="575">
        <f t="shared" si="24"/>
        <v>0</v>
      </c>
      <c r="AD571" s="555">
        <f t="shared" si="25"/>
        <v>0</v>
      </c>
    </row>
    <row r="572" s="555" customFormat="1" ht="19" customHeight="1" spans="1:30">
      <c r="A572" s="574">
        <v>45304</v>
      </c>
      <c r="B572" s="575" t="s">
        <v>70</v>
      </c>
      <c r="C572" s="575" t="s">
        <v>56</v>
      </c>
      <c r="D572" s="576">
        <v>200</v>
      </c>
      <c r="E572" s="575" t="s">
        <v>35</v>
      </c>
      <c r="F572" s="576">
        <v>0</v>
      </c>
      <c r="G572" s="576">
        <v>14.6</v>
      </c>
      <c r="H572" s="576">
        <v>336.5159</v>
      </c>
      <c r="I572" s="576">
        <v>146.2752</v>
      </c>
      <c r="J572" s="576">
        <v>144.375</v>
      </c>
      <c r="K572" s="576">
        <v>0</v>
      </c>
      <c r="L572" s="580">
        <v>0</v>
      </c>
      <c r="M572" s="576">
        <v>1890.9</v>
      </c>
      <c r="N572" s="575"/>
      <c r="O572" s="575"/>
      <c r="P572" s="575"/>
      <c r="Q572" s="575"/>
      <c r="R572" s="576">
        <v>1890.9</v>
      </c>
      <c r="S572" s="575"/>
      <c r="T572" s="576">
        <v>125.5864</v>
      </c>
      <c r="U572" s="576">
        <v>0</v>
      </c>
      <c r="V572" s="576">
        <v>0</v>
      </c>
      <c r="W572" s="576">
        <v>0</v>
      </c>
      <c r="X572" s="575">
        <v>0</v>
      </c>
      <c r="Y572" s="576">
        <v>64.6543</v>
      </c>
      <c r="Z572" s="576">
        <v>0</v>
      </c>
      <c r="AA572" s="576">
        <v>0</v>
      </c>
      <c r="AB572" s="580">
        <v>0.4762</v>
      </c>
      <c r="AC572" s="575">
        <f t="shared" si="24"/>
        <v>0</v>
      </c>
      <c r="AD572" s="555">
        <f t="shared" si="25"/>
        <v>125.5864</v>
      </c>
    </row>
    <row r="573" s="555" customFormat="1" ht="19" customHeight="1" spans="1:30">
      <c r="A573" s="574">
        <v>45304</v>
      </c>
      <c r="B573" s="575" t="s">
        <v>73</v>
      </c>
      <c r="C573" s="575" t="s">
        <v>56</v>
      </c>
      <c r="D573" s="576">
        <v>150</v>
      </c>
      <c r="E573" s="575" t="s">
        <v>35</v>
      </c>
      <c r="F573" s="576">
        <v>0</v>
      </c>
      <c r="G573" s="576">
        <v>16.71</v>
      </c>
      <c r="H573" s="576">
        <v>345.003</v>
      </c>
      <c r="I573" s="576">
        <v>279.4565</v>
      </c>
      <c r="J573" s="576">
        <v>274.56</v>
      </c>
      <c r="K573" s="576">
        <v>65.5465</v>
      </c>
      <c r="L573" s="580">
        <v>0.19</v>
      </c>
      <c r="M573" s="576">
        <v>3192.64</v>
      </c>
      <c r="N573" s="575"/>
      <c r="O573" s="575"/>
      <c r="P573" s="575"/>
      <c r="Q573" s="575"/>
      <c r="R573" s="576">
        <v>3192.64</v>
      </c>
      <c r="S573" s="575"/>
      <c r="T573" s="576">
        <v>0</v>
      </c>
      <c r="U573" s="576">
        <v>0</v>
      </c>
      <c r="V573" s="576">
        <v>0</v>
      </c>
      <c r="W573" s="576">
        <v>0</v>
      </c>
      <c r="X573" s="575">
        <v>0</v>
      </c>
      <c r="Y573" s="576">
        <v>0</v>
      </c>
      <c r="Z573" s="576">
        <v>0</v>
      </c>
      <c r="AA573" s="576">
        <v>0</v>
      </c>
      <c r="AB573" s="580">
        <v>1</v>
      </c>
      <c r="AC573" s="575">
        <f t="shared" si="24"/>
        <v>0</v>
      </c>
      <c r="AD573" s="555">
        <f t="shared" si="25"/>
        <v>0</v>
      </c>
    </row>
    <row r="574" s="555" customFormat="1" ht="19" customHeight="1" spans="1:30">
      <c r="A574" s="574">
        <v>45304</v>
      </c>
      <c r="B574" s="575" t="s">
        <v>67</v>
      </c>
      <c r="C574" s="575" t="s">
        <v>56</v>
      </c>
      <c r="D574" s="576">
        <v>100</v>
      </c>
      <c r="E574" s="575" t="s">
        <v>35</v>
      </c>
      <c r="F574" s="576">
        <v>0</v>
      </c>
      <c r="G574" s="576">
        <v>5.28</v>
      </c>
      <c r="H574" s="576">
        <v>84.934</v>
      </c>
      <c r="I574" s="576">
        <v>84.6836</v>
      </c>
      <c r="J574" s="576">
        <v>82.5</v>
      </c>
      <c r="K574" s="576">
        <v>0</v>
      </c>
      <c r="L574" s="580">
        <v>0</v>
      </c>
      <c r="M574" s="576">
        <v>467.28</v>
      </c>
      <c r="N574" s="575"/>
      <c r="O574" s="575"/>
      <c r="P574" s="575"/>
      <c r="Q574" s="575"/>
      <c r="R574" s="576">
        <v>467.28</v>
      </c>
      <c r="S574" s="575"/>
      <c r="T574" s="576">
        <v>0</v>
      </c>
      <c r="U574" s="576">
        <v>0</v>
      </c>
      <c r="V574" s="576">
        <v>0</v>
      </c>
      <c r="W574" s="576">
        <v>0</v>
      </c>
      <c r="X574" s="575">
        <v>0</v>
      </c>
      <c r="Y574" s="576">
        <v>0.2504</v>
      </c>
      <c r="Z574" s="576">
        <v>0</v>
      </c>
      <c r="AA574" s="576">
        <v>0</v>
      </c>
      <c r="AB574" s="580">
        <v>1</v>
      </c>
      <c r="AC574" s="575">
        <f t="shared" si="24"/>
        <v>0</v>
      </c>
      <c r="AD574" s="555">
        <f t="shared" si="25"/>
        <v>0</v>
      </c>
    </row>
    <row r="575" s="555" customFormat="1" ht="19" customHeight="1" spans="1:30">
      <c r="A575" s="574">
        <v>45304</v>
      </c>
      <c r="B575" s="575" t="s">
        <v>68</v>
      </c>
      <c r="C575" s="575" t="s">
        <v>56</v>
      </c>
      <c r="D575" s="576">
        <v>200</v>
      </c>
      <c r="E575" s="575" t="s">
        <v>35</v>
      </c>
      <c r="F575" s="576">
        <v>0</v>
      </c>
      <c r="G575" s="576">
        <v>9.85</v>
      </c>
      <c r="H575" s="576">
        <v>295.2197</v>
      </c>
      <c r="I575" s="576">
        <v>168.4342</v>
      </c>
      <c r="J575" s="576">
        <v>164.56</v>
      </c>
      <c r="K575" s="576">
        <v>76.6427</v>
      </c>
      <c r="L575" s="580">
        <v>0.3127</v>
      </c>
      <c r="M575" s="576">
        <v>3579.84</v>
      </c>
      <c r="N575" s="575"/>
      <c r="O575" s="575"/>
      <c r="P575" s="575"/>
      <c r="Q575" s="575"/>
      <c r="R575" s="576">
        <v>3579.84</v>
      </c>
      <c r="S575" s="575"/>
      <c r="T575" s="576">
        <v>0</v>
      </c>
      <c r="U575" s="576">
        <v>0</v>
      </c>
      <c r="V575" s="576">
        <v>0</v>
      </c>
      <c r="W575" s="576">
        <v>0</v>
      </c>
      <c r="X575" s="575">
        <v>0</v>
      </c>
      <c r="Y575" s="576">
        <v>50.1428</v>
      </c>
      <c r="Z575" s="576">
        <v>0</v>
      </c>
      <c r="AA575" s="576">
        <v>0</v>
      </c>
      <c r="AB575" s="580">
        <v>1</v>
      </c>
      <c r="AC575" s="575">
        <f t="shared" si="24"/>
        <v>0</v>
      </c>
      <c r="AD575" s="555">
        <f t="shared" si="25"/>
        <v>0</v>
      </c>
    </row>
    <row r="576" s="555" customFormat="1" ht="19" customHeight="1" spans="1:30">
      <c r="A576" s="574">
        <v>45304</v>
      </c>
      <c r="B576" s="575" t="s">
        <v>76</v>
      </c>
      <c r="C576" s="575" t="s">
        <v>56</v>
      </c>
      <c r="D576" s="576">
        <v>100</v>
      </c>
      <c r="E576" s="575" t="s">
        <v>35</v>
      </c>
      <c r="F576" s="576">
        <v>0</v>
      </c>
      <c r="G576" s="576">
        <v>8.8</v>
      </c>
      <c r="H576" s="576">
        <v>110.6704</v>
      </c>
      <c r="I576" s="576">
        <v>100.5921</v>
      </c>
      <c r="J576" s="576">
        <v>97.2048</v>
      </c>
      <c r="K576" s="576">
        <v>7.5918</v>
      </c>
      <c r="L576" s="580">
        <v>0.0702</v>
      </c>
      <c r="M576" s="576">
        <v>736.527</v>
      </c>
      <c r="N576" s="575"/>
      <c r="O576" s="575"/>
      <c r="P576" s="575"/>
      <c r="Q576" s="575"/>
      <c r="R576" s="576">
        <v>736.527</v>
      </c>
      <c r="S576" s="575"/>
      <c r="T576" s="576">
        <v>2.4865</v>
      </c>
      <c r="U576" s="576">
        <v>0</v>
      </c>
      <c r="V576" s="576">
        <v>0</v>
      </c>
      <c r="W576" s="576">
        <v>0</v>
      </c>
      <c r="X576" s="575">
        <v>0</v>
      </c>
      <c r="Y576" s="576">
        <v>0</v>
      </c>
      <c r="Z576" s="576">
        <v>0</v>
      </c>
      <c r="AA576" s="576">
        <v>0</v>
      </c>
      <c r="AB576" s="580">
        <v>0.9572</v>
      </c>
      <c r="AC576" s="575">
        <f t="shared" si="24"/>
        <v>0</v>
      </c>
      <c r="AD576" s="555">
        <f t="shared" si="25"/>
        <v>2.4865</v>
      </c>
    </row>
    <row r="577" s="555" customFormat="1" ht="19" customHeight="1" spans="1:30">
      <c r="A577" s="574">
        <v>45304</v>
      </c>
      <c r="B577" s="575" t="s">
        <v>75</v>
      </c>
      <c r="C577" s="575" t="s">
        <v>56</v>
      </c>
      <c r="D577" s="576">
        <v>200</v>
      </c>
      <c r="E577" s="575" t="s">
        <v>39</v>
      </c>
      <c r="F577" s="576">
        <v>0</v>
      </c>
      <c r="G577" s="576">
        <v>2.93</v>
      </c>
      <c r="H577" s="576">
        <v>22.624</v>
      </c>
      <c r="I577" s="576">
        <v>22.624</v>
      </c>
      <c r="J577" s="576">
        <v>21.12</v>
      </c>
      <c r="K577" s="576">
        <v>0</v>
      </c>
      <c r="L577" s="580">
        <v>0</v>
      </c>
      <c r="M577" s="576">
        <v>561.66</v>
      </c>
      <c r="N577" s="575"/>
      <c r="O577" s="575"/>
      <c r="P577" s="575"/>
      <c r="Q577" s="575"/>
      <c r="R577" s="576">
        <v>561.66</v>
      </c>
      <c r="S577" s="575"/>
      <c r="T577" s="576">
        <v>0</v>
      </c>
      <c r="U577" s="576">
        <v>0</v>
      </c>
      <c r="V577" s="576">
        <v>0</v>
      </c>
      <c r="W577" s="576">
        <v>0</v>
      </c>
      <c r="X577" s="575">
        <v>0</v>
      </c>
      <c r="Y577" s="576">
        <v>0</v>
      </c>
      <c r="Z577" s="576">
        <v>0</v>
      </c>
      <c r="AA577" s="576">
        <v>0</v>
      </c>
      <c r="AB577" s="580">
        <v>1</v>
      </c>
      <c r="AC577" s="575">
        <f t="shared" si="24"/>
        <v>0</v>
      </c>
      <c r="AD577" s="555">
        <f t="shared" si="25"/>
        <v>0</v>
      </c>
    </row>
    <row r="578" s="555" customFormat="1" ht="19" customHeight="1" spans="1:30">
      <c r="A578" s="574">
        <v>45304</v>
      </c>
      <c r="B578" s="575" t="s">
        <v>72</v>
      </c>
      <c r="C578" s="575" t="s">
        <v>56</v>
      </c>
      <c r="D578" s="576">
        <v>20.4</v>
      </c>
      <c r="E578" s="575" t="s">
        <v>35</v>
      </c>
      <c r="F578" s="576">
        <v>0</v>
      </c>
      <c r="G578" s="576">
        <v>5.29</v>
      </c>
      <c r="H578" s="576">
        <v>15.5418</v>
      </c>
      <c r="I578" s="576">
        <v>15.456</v>
      </c>
      <c r="J578" s="576">
        <v>15.4181</v>
      </c>
      <c r="K578" s="576">
        <v>0</v>
      </c>
      <c r="L578" s="580">
        <v>0</v>
      </c>
      <c r="M578" s="576">
        <v>245.6065</v>
      </c>
      <c r="N578" s="575"/>
      <c r="O578" s="575"/>
      <c r="P578" s="575"/>
      <c r="Q578" s="575"/>
      <c r="R578" s="576">
        <v>245.6065</v>
      </c>
      <c r="S578" s="575"/>
      <c r="T578" s="576">
        <v>0</v>
      </c>
      <c r="U578" s="576">
        <v>0</v>
      </c>
      <c r="V578" s="576">
        <v>0</v>
      </c>
      <c r="W578" s="576">
        <v>0</v>
      </c>
      <c r="X578" s="575">
        <v>0</v>
      </c>
      <c r="Y578" s="576">
        <v>0</v>
      </c>
      <c r="Z578" s="576">
        <v>0</v>
      </c>
      <c r="AA578" s="576">
        <v>0</v>
      </c>
      <c r="AB578" s="580">
        <v>1</v>
      </c>
      <c r="AC578" s="575">
        <f t="shared" si="24"/>
        <v>0</v>
      </c>
      <c r="AD578" s="555">
        <f t="shared" si="25"/>
        <v>0</v>
      </c>
    </row>
    <row r="579" s="555" customFormat="1" ht="19" customHeight="1" spans="1:30">
      <c r="A579" s="574">
        <v>45304</v>
      </c>
      <c r="B579" s="575" t="s">
        <v>74</v>
      </c>
      <c r="C579" s="575" t="s">
        <v>56</v>
      </c>
      <c r="D579" s="576">
        <v>50</v>
      </c>
      <c r="E579" s="575" t="s">
        <v>35</v>
      </c>
      <c r="F579" s="576">
        <v>0</v>
      </c>
      <c r="G579" s="576">
        <v>7.35</v>
      </c>
      <c r="H579" s="576">
        <v>67.412</v>
      </c>
      <c r="I579" s="576">
        <v>13.5214</v>
      </c>
      <c r="J579" s="576">
        <v>12.4124</v>
      </c>
      <c r="K579" s="576">
        <v>53.8906</v>
      </c>
      <c r="L579" s="580">
        <v>0.7994</v>
      </c>
      <c r="M579" s="576">
        <v>59.3912</v>
      </c>
      <c r="N579" s="575"/>
      <c r="O579" s="575"/>
      <c r="P579" s="575"/>
      <c r="Q579" s="575"/>
      <c r="R579" s="576">
        <v>59.3912</v>
      </c>
      <c r="S579" s="575"/>
      <c r="T579" s="576">
        <v>0</v>
      </c>
      <c r="U579" s="576">
        <v>0</v>
      </c>
      <c r="V579" s="576">
        <v>0</v>
      </c>
      <c r="W579" s="576">
        <v>0</v>
      </c>
      <c r="X579" s="575">
        <v>0</v>
      </c>
      <c r="Y579" s="576">
        <v>0</v>
      </c>
      <c r="Z579" s="576">
        <v>0</v>
      </c>
      <c r="AA579" s="576">
        <v>0</v>
      </c>
      <c r="AB579" s="580">
        <v>1</v>
      </c>
      <c r="AC579" s="575">
        <f t="shared" si="24"/>
        <v>0</v>
      </c>
      <c r="AD579" s="555">
        <f t="shared" si="25"/>
        <v>0</v>
      </c>
    </row>
    <row r="580" s="555" customFormat="1" ht="19" customHeight="1" spans="1:30">
      <c r="A580" s="574">
        <v>45304</v>
      </c>
      <c r="B580" s="575" t="s">
        <v>77</v>
      </c>
      <c r="C580" s="575" t="s">
        <v>78</v>
      </c>
      <c r="D580" s="576">
        <v>100</v>
      </c>
      <c r="E580" s="575" t="s">
        <v>79</v>
      </c>
      <c r="F580" s="576">
        <v>4.91</v>
      </c>
      <c r="G580" s="576">
        <v>2.5</v>
      </c>
      <c r="H580" s="576">
        <v>39.2666</v>
      </c>
      <c r="I580" s="576">
        <v>15.157</v>
      </c>
      <c r="J580" s="576">
        <v>13.65</v>
      </c>
      <c r="K580" s="576">
        <v>0</v>
      </c>
      <c r="L580" s="580">
        <v>0</v>
      </c>
      <c r="M580" s="576">
        <v>140.231</v>
      </c>
      <c r="N580" s="575">
        <v>1007</v>
      </c>
      <c r="O580" s="575">
        <v>0.1393</v>
      </c>
      <c r="P580" s="575">
        <v>-0.28</v>
      </c>
      <c r="Q580" s="575">
        <v>19919</v>
      </c>
      <c r="R580" s="576">
        <v>140.231</v>
      </c>
      <c r="S580" s="575">
        <v>0.007</v>
      </c>
      <c r="T580" s="576">
        <v>0</v>
      </c>
      <c r="U580" s="576">
        <v>0</v>
      </c>
      <c r="V580" s="576">
        <v>0</v>
      </c>
      <c r="W580" s="576">
        <v>0</v>
      </c>
      <c r="X580" s="575">
        <v>0</v>
      </c>
      <c r="Y580" s="576">
        <v>0</v>
      </c>
      <c r="Z580" s="576">
        <v>0</v>
      </c>
      <c r="AA580" s="576">
        <v>24.1096</v>
      </c>
      <c r="AB580" s="580">
        <v>1</v>
      </c>
      <c r="AC580" s="575">
        <f t="shared" si="24"/>
        <v>0</v>
      </c>
      <c r="AD580" s="555">
        <f t="shared" si="25"/>
        <v>0</v>
      </c>
    </row>
    <row r="581" s="555" customFormat="1" ht="19" customHeight="1" spans="1:30">
      <c r="A581" s="574">
        <v>45304</v>
      </c>
      <c r="B581" s="575" t="s">
        <v>81</v>
      </c>
      <c r="C581" s="575" t="s">
        <v>82</v>
      </c>
      <c r="D581" s="576">
        <v>100</v>
      </c>
      <c r="E581" s="575" t="s">
        <v>83</v>
      </c>
      <c r="F581" s="576" t="s">
        <v>80</v>
      </c>
      <c r="G581" s="576">
        <v>3.54</v>
      </c>
      <c r="H581" s="576">
        <v>0</v>
      </c>
      <c r="I581" s="576">
        <v>0</v>
      </c>
      <c r="J581" s="576">
        <v>0</v>
      </c>
      <c r="K581" s="576">
        <v>0</v>
      </c>
      <c r="L581" s="580">
        <v>0</v>
      </c>
      <c r="M581" s="576">
        <v>7.7528</v>
      </c>
      <c r="N581" s="575">
        <v>127</v>
      </c>
      <c r="O581" s="575">
        <v>0.061</v>
      </c>
      <c r="P581" s="575">
        <v>-0.0333</v>
      </c>
      <c r="Q581" s="575">
        <v>13183</v>
      </c>
      <c r="R581" s="576">
        <v>7.7528</v>
      </c>
      <c r="S581" s="575">
        <v>0.0006</v>
      </c>
      <c r="T581" s="576">
        <v>0</v>
      </c>
      <c r="U581" s="576">
        <v>0</v>
      </c>
      <c r="V581" s="576">
        <v>0</v>
      </c>
      <c r="W581" s="576">
        <v>0</v>
      </c>
      <c r="X581" s="575">
        <v>0</v>
      </c>
      <c r="Y581" s="576">
        <v>0</v>
      </c>
      <c r="Z581" s="576">
        <v>0</v>
      </c>
      <c r="AA581" s="576">
        <v>0.9844</v>
      </c>
      <c r="AB581" s="580">
        <v>1</v>
      </c>
      <c r="AC581" s="575">
        <f t="shared" si="24"/>
        <v>0</v>
      </c>
      <c r="AD581" s="555">
        <f t="shared" si="25"/>
        <v>0</v>
      </c>
    </row>
    <row r="582" s="555" customFormat="1" ht="19" customHeight="1" spans="1:30">
      <c r="A582" s="574">
        <v>45304</v>
      </c>
      <c r="B582" s="575" t="s">
        <v>84</v>
      </c>
      <c r="C582" s="575" t="s">
        <v>82</v>
      </c>
      <c r="D582" s="576">
        <v>33</v>
      </c>
      <c r="E582" s="575" t="s">
        <v>83</v>
      </c>
      <c r="F582" s="576" t="s">
        <v>80</v>
      </c>
      <c r="G582" s="576">
        <v>4.87</v>
      </c>
      <c r="H582" s="576">
        <v>14.7357</v>
      </c>
      <c r="I582" s="576">
        <v>12.4348</v>
      </c>
      <c r="J582" s="576">
        <v>12.28</v>
      </c>
      <c r="K582" s="576">
        <v>0</v>
      </c>
      <c r="L582" s="580">
        <v>0</v>
      </c>
      <c r="M582" s="576">
        <v>55.9363</v>
      </c>
      <c r="N582" s="575" t="s">
        <v>80</v>
      </c>
      <c r="O582" s="575" t="s">
        <v>80</v>
      </c>
      <c r="P582" s="575" t="s">
        <v>80</v>
      </c>
      <c r="Q582" s="575" t="s">
        <v>80</v>
      </c>
      <c r="R582" s="576">
        <v>55.9363</v>
      </c>
      <c r="S582" s="575" t="s">
        <v>80</v>
      </c>
      <c r="T582" s="576">
        <v>0</v>
      </c>
      <c r="U582" s="576">
        <v>0</v>
      </c>
      <c r="V582" s="576">
        <v>0</v>
      </c>
      <c r="W582" s="576">
        <v>0</v>
      </c>
      <c r="X582" s="575">
        <v>0</v>
      </c>
      <c r="Y582" s="576">
        <v>0</v>
      </c>
      <c r="Z582" s="576">
        <v>0</v>
      </c>
      <c r="AA582" s="576">
        <v>0</v>
      </c>
      <c r="AB582" s="580">
        <v>1</v>
      </c>
      <c r="AC582" s="575">
        <f t="shared" si="24"/>
        <v>0</v>
      </c>
      <c r="AD582" s="555">
        <f t="shared" si="25"/>
        <v>0</v>
      </c>
    </row>
    <row r="583" s="555" customFormat="1" ht="19" customHeight="1" spans="1:30">
      <c r="A583" s="574">
        <v>45304</v>
      </c>
      <c r="B583" s="575" t="s">
        <v>85</v>
      </c>
      <c r="C583" s="575" t="s">
        <v>86</v>
      </c>
      <c r="D583" s="576">
        <v>54</v>
      </c>
      <c r="E583" s="575" t="s">
        <v>103</v>
      </c>
      <c r="F583" s="576">
        <v>5.73</v>
      </c>
      <c r="G583" s="576">
        <v>2.23</v>
      </c>
      <c r="H583" s="576">
        <v>32.1026</v>
      </c>
      <c r="I583" s="576">
        <v>34.9524</v>
      </c>
      <c r="J583" s="576">
        <v>33.44</v>
      </c>
      <c r="K583" s="576">
        <v>0</v>
      </c>
      <c r="L583" s="580">
        <v>0</v>
      </c>
      <c r="M583" s="576">
        <v>309.76</v>
      </c>
      <c r="N583" s="575">
        <v>174</v>
      </c>
      <c r="O583" s="575">
        <v>1.7802</v>
      </c>
      <c r="P583" s="575" t="s">
        <v>104</v>
      </c>
      <c r="Q583" s="575">
        <v>5420</v>
      </c>
      <c r="R583" s="576">
        <v>309.76</v>
      </c>
      <c r="S583" s="575">
        <v>0.0572</v>
      </c>
      <c r="T583" s="576">
        <v>0</v>
      </c>
      <c r="U583" s="576">
        <v>0</v>
      </c>
      <c r="V583" s="576">
        <v>0</v>
      </c>
      <c r="W583" s="576">
        <v>0</v>
      </c>
      <c r="X583" s="575">
        <v>0</v>
      </c>
      <c r="Y583" s="576">
        <v>0</v>
      </c>
      <c r="Z583" s="576">
        <v>0</v>
      </c>
      <c r="AA583" s="576">
        <v>0</v>
      </c>
      <c r="AB583" s="580">
        <v>1</v>
      </c>
      <c r="AC583" s="575">
        <f t="shared" si="24"/>
        <v>0</v>
      </c>
      <c r="AD583" s="555">
        <f t="shared" si="25"/>
        <v>0</v>
      </c>
    </row>
    <row r="584" s="555" customFormat="1" ht="19" customHeight="1" spans="1:30">
      <c r="A584" s="574">
        <v>45304</v>
      </c>
      <c r="B584" s="575" t="s">
        <v>87</v>
      </c>
      <c r="C584" s="575" t="s">
        <v>78</v>
      </c>
      <c r="D584" s="576">
        <v>100</v>
      </c>
      <c r="E584" s="575" t="s">
        <v>108</v>
      </c>
      <c r="F584" s="576">
        <v>3.69</v>
      </c>
      <c r="G584" s="576">
        <v>2.77</v>
      </c>
      <c r="H584" s="576">
        <v>0</v>
      </c>
      <c r="I584" s="576">
        <v>7.43</v>
      </c>
      <c r="J584" s="576">
        <v>7.4151</v>
      </c>
      <c r="K584" s="576">
        <v>0</v>
      </c>
      <c r="L584" s="580">
        <v>0</v>
      </c>
      <c r="M584" s="576">
        <v>67.2287</v>
      </c>
      <c r="N584" s="575">
        <v>21</v>
      </c>
      <c r="O584" s="575">
        <v>3.2014</v>
      </c>
      <c r="P584" s="575">
        <v>2.782</v>
      </c>
      <c r="Q584" s="575">
        <v>6350</v>
      </c>
      <c r="R584" s="576">
        <v>67.2287</v>
      </c>
      <c r="S584" s="575">
        <v>0.0106</v>
      </c>
      <c r="T584" s="576">
        <v>0</v>
      </c>
      <c r="U584" s="576">
        <v>0</v>
      </c>
      <c r="V584" s="576">
        <v>0</v>
      </c>
      <c r="W584" s="576">
        <v>0</v>
      </c>
      <c r="X584" s="575">
        <v>0</v>
      </c>
      <c r="Y584" s="576">
        <v>0</v>
      </c>
      <c r="Z584" s="576">
        <v>0</v>
      </c>
      <c r="AA584" s="576">
        <v>0</v>
      </c>
      <c r="AB584" s="580">
        <v>1</v>
      </c>
      <c r="AC584" s="575">
        <f t="shared" si="24"/>
        <v>0</v>
      </c>
      <c r="AD584" s="555">
        <f t="shared" si="25"/>
        <v>0</v>
      </c>
    </row>
    <row r="585" s="555" customFormat="1" ht="19" customHeight="1" spans="1:30">
      <c r="A585" s="574">
        <v>45304</v>
      </c>
      <c r="B585" s="575" t="s">
        <v>88</v>
      </c>
      <c r="C585" s="575" t="s">
        <v>86</v>
      </c>
      <c r="D585" s="576">
        <v>50</v>
      </c>
      <c r="E585" s="575" t="s">
        <v>100</v>
      </c>
      <c r="F585" s="576">
        <v>4.97</v>
      </c>
      <c r="G585" s="576">
        <v>0.85</v>
      </c>
      <c r="H585" s="576">
        <v>18.6688</v>
      </c>
      <c r="I585" s="576">
        <v>4.3066</v>
      </c>
      <c r="J585" s="576">
        <v>4.2811</v>
      </c>
      <c r="K585" s="576">
        <v>11.66</v>
      </c>
      <c r="L585" s="580">
        <v>0.6246</v>
      </c>
      <c r="M585" s="576">
        <v>184.4314</v>
      </c>
      <c r="N585" s="575">
        <v>653</v>
      </c>
      <c r="O585" s="575">
        <v>0.2824</v>
      </c>
      <c r="P585" s="575"/>
      <c r="Q585" s="575">
        <v>6458</v>
      </c>
      <c r="R585" s="576">
        <v>184.4314</v>
      </c>
      <c r="S585" s="575">
        <v>0.0285</v>
      </c>
      <c r="T585" s="576">
        <v>0</v>
      </c>
      <c r="U585" s="576">
        <v>0</v>
      </c>
      <c r="V585" s="576">
        <v>0</v>
      </c>
      <c r="W585" s="576">
        <v>0</v>
      </c>
      <c r="X585" s="575">
        <v>0</v>
      </c>
      <c r="Y585" s="576">
        <v>0</v>
      </c>
      <c r="Z585" s="576">
        <v>0</v>
      </c>
      <c r="AA585" s="576">
        <v>0</v>
      </c>
      <c r="AB585" s="580">
        <v>1</v>
      </c>
      <c r="AC585" s="575">
        <f t="shared" si="24"/>
        <v>0</v>
      </c>
      <c r="AD585" s="555">
        <f t="shared" si="25"/>
        <v>0</v>
      </c>
    </row>
    <row r="586" s="555" customFormat="1" ht="34" customHeight="1" spans="1:29">
      <c r="A586" s="570" t="s">
        <v>117</v>
      </c>
      <c r="B586" s="571"/>
      <c r="C586" s="571"/>
      <c r="D586" s="571"/>
      <c r="E586" s="571"/>
      <c r="F586" s="571"/>
      <c r="G586" s="571"/>
      <c r="H586" s="571"/>
      <c r="I586" s="571"/>
      <c r="J586" s="571"/>
      <c r="K586" s="571"/>
      <c r="L586" s="571"/>
      <c r="M586" s="571"/>
      <c r="N586" s="571"/>
      <c r="O586" s="571"/>
      <c r="P586" s="571"/>
      <c r="Q586" s="571"/>
      <c r="R586" s="571"/>
      <c r="S586" s="571"/>
      <c r="T586" s="571"/>
      <c r="U586" s="571"/>
      <c r="V586" s="571"/>
      <c r="W586" s="571"/>
      <c r="X586" s="571"/>
      <c r="Y586" s="571"/>
      <c r="Z586" s="571"/>
      <c r="AA586" s="571"/>
      <c r="AB586" s="571"/>
      <c r="AC586" s="571"/>
    </row>
    <row r="587" s="555" customFormat="1" ht="19" customHeight="1" spans="1:30">
      <c r="A587" s="572" t="s">
        <v>1</v>
      </c>
      <c r="B587" s="573" t="s">
        <v>2</v>
      </c>
      <c r="C587" s="573" t="s">
        <v>3</v>
      </c>
      <c r="D587" s="573" t="s">
        <v>4</v>
      </c>
      <c r="E587" s="573" t="s">
        <v>5</v>
      </c>
      <c r="F587" s="573" t="s">
        <v>6</v>
      </c>
      <c r="G587" s="573" t="s">
        <v>7</v>
      </c>
      <c r="H587" s="573" t="s">
        <v>8</v>
      </c>
      <c r="I587" s="573" t="s">
        <v>9</v>
      </c>
      <c r="J587" s="573" t="s">
        <v>10</v>
      </c>
      <c r="K587" s="573" t="s">
        <v>11</v>
      </c>
      <c r="L587" s="573" t="s">
        <v>12</v>
      </c>
      <c r="M587" s="573" t="s">
        <v>13</v>
      </c>
      <c r="N587" s="573" t="s">
        <v>14</v>
      </c>
      <c r="O587" s="573" t="s">
        <v>15</v>
      </c>
      <c r="P587" s="573" t="s">
        <v>16</v>
      </c>
      <c r="Q587" s="573" t="s">
        <v>17</v>
      </c>
      <c r="R587" s="573" t="s">
        <v>18</v>
      </c>
      <c r="S587" s="573" t="s">
        <v>19</v>
      </c>
      <c r="T587" s="573" t="s">
        <v>20</v>
      </c>
      <c r="U587" s="573" t="s">
        <v>21</v>
      </c>
      <c r="V587" s="573" t="s">
        <v>22</v>
      </c>
      <c r="W587" s="573" t="s">
        <v>23</v>
      </c>
      <c r="X587" s="573" t="s">
        <v>24</v>
      </c>
      <c r="Y587" s="573" t="s">
        <v>25</v>
      </c>
      <c r="Z587" s="573" t="s">
        <v>26</v>
      </c>
      <c r="AA587" s="573" t="s">
        <v>27</v>
      </c>
      <c r="AB587" s="573" t="s">
        <v>28</v>
      </c>
      <c r="AC587" s="583" t="s">
        <v>29</v>
      </c>
      <c r="AD587" s="583" t="s">
        <v>30</v>
      </c>
    </row>
    <row r="588" s="555" customFormat="1" ht="19" customHeight="1" spans="1:30">
      <c r="A588" s="574">
        <v>45305</v>
      </c>
      <c r="B588" s="575" t="s">
        <v>31</v>
      </c>
      <c r="C588" s="575" t="s">
        <v>32</v>
      </c>
      <c r="D588" s="576">
        <v>100</v>
      </c>
      <c r="E588" s="575" t="s">
        <v>35</v>
      </c>
      <c r="F588" s="576">
        <v>6.06</v>
      </c>
      <c r="G588" s="576">
        <v>1.34</v>
      </c>
      <c r="H588" s="576">
        <v>53.3785</v>
      </c>
      <c r="I588" s="576">
        <v>52.85</v>
      </c>
      <c r="J588" s="576">
        <v>52.7625</v>
      </c>
      <c r="K588" s="576">
        <v>0</v>
      </c>
      <c r="L588" s="580">
        <v>0</v>
      </c>
      <c r="M588" s="576">
        <v>624.75</v>
      </c>
      <c r="N588" s="575"/>
      <c r="O588" s="575"/>
      <c r="P588" s="575"/>
      <c r="Q588" s="575"/>
      <c r="R588" s="576">
        <v>624.75</v>
      </c>
      <c r="S588" s="575"/>
      <c r="T588" s="576">
        <v>0</v>
      </c>
      <c r="U588" s="576">
        <v>0</v>
      </c>
      <c r="V588" s="576">
        <v>0</v>
      </c>
      <c r="W588" s="576">
        <v>0</v>
      </c>
      <c r="X588" s="575">
        <v>0</v>
      </c>
      <c r="Y588" s="576">
        <v>0</v>
      </c>
      <c r="Z588" s="576">
        <v>0</v>
      </c>
      <c r="AA588" s="576">
        <v>0</v>
      </c>
      <c r="AB588" s="580">
        <v>1</v>
      </c>
      <c r="AC588" s="575">
        <f t="shared" ref="AC588:AC630" si="26">U588+W588</f>
        <v>0</v>
      </c>
      <c r="AD588" s="555">
        <f t="shared" ref="AD588:AD630" si="27">T588+V588</f>
        <v>0</v>
      </c>
    </row>
    <row r="589" s="555" customFormat="1" ht="19" customHeight="1" spans="1:30">
      <c r="A589" s="574">
        <v>45305</v>
      </c>
      <c r="B589" s="575" t="s">
        <v>49</v>
      </c>
      <c r="C589" s="575" t="s">
        <v>32</v>
      </c>
      <c r="D589" s="576">
        <v>100</v>
      </c>
      <c r="E589" s="575" t="s">
        <v>35</v>
      </c>
      <c r="F589" s="576">
        <v>5</v>
      </c>
      <c r="G589" s="576">
        <v>0.9</v>
      </c>
      <c r="H589" s="576">
        <v>45.0688</v>
      </c>
      <c r="I589" s="576">
        <v>36.2132</v>
      </c>
      <c r="J589" s="576">
        <v>34.6584</v>
      </c>
      <c r="K589" s="576">
        <v>8.8556</v>
      </c>
      <c r="L589" s="580">
        <v>0.1965</v>
      </c>
      <c r="M589" s="576">
        <v>506.4759</v>
      </c>
      <c r="N589" s="575"/>
      <c r="O589" s="575"/>
      <c r="P589" s="575"/>
      <c r="Q589" s="575"/>
      <c r="R589" s="576">
        <v>506.4759</v>
      </c>
      <c r="S589" s="575"/>
      <c r="T589" s="576">
        <v>0</v>
      </c>
      <c r="U589" s="576">
        <v>0</v>
      </c>
      <c r="V589" s="576">
        <v>0</v>
      </c>
      <c r="W589" s="576">
        <v>0</v>
      </c>
      <c r="X589" s="575">
        <v>0</v>
      </c>
      <c r="Y589" s="576">
        <v>0</v>
      </c>
      <c r="Z589" s="576">
        <v>0</v>
      </c>
      <c r="AA589" s="576">
        <v>0</v>
      </c>
      <c r="AB589" s="580">
        <v>1</v>
      </c>
      <c r="AC589" s="575">
        <f t="shared" si="26"/>
        <v>0</v>
      </c>
      <c r="AD589" s="555">
        <f t="shared" si="27"/>
        <v>0</v>
      </c>
    </row>
    <row r="590" s="555" customFormat="1" ht="19" customHeight="1" spans="1:30">
      <c r="A590" s="574">
        <v>45305</v>
      </c>
      <c r="B590" s="575" t="s">
        <v>36</v>
      </c>
      <c r="C590" s="575" t="s">
        <v>32</v>
      </c>
      <c r="D590" s="576">
        <v>80</v>
      </c>
      <c r="E590" s="575" t="s">
        <v>35</v>
      </c>
      <c r="F590" s="576">
        <v>4.92</v>
      </c>
      <c r="G590" s="576">
        <v>1.12</v>
      </c>
      <c r="H590" s="576">
        <v>34.17</v>
      </c>
      <c r="I590" s="576">
        <v>33.6</v>
      </c>
      <c r="J590" s="576">
        <v>33.55</v>
      </c>
      <c r="K590" s="576">
        <v>0</v>
      </c>
      <c r="L590" s="580">
        <v>0</v>
      </c>
      <c r="M590" s="576">
        <v>486.75</v>
      </c>
      <c r="N590" s="575"/>
      <c r="O590" s="575"/>
      <c r="P590" s="575"/>
      <c r="Q590" s="575"/>
      <c r="R590" s="576">
        <v>486.75</v>
      </c>
      <c r="S590" s="575"/>
      <c r="T590" s="576">
        <v>0</v>
      </c>
      <c r="U590" s="576">
        <v>0</v>
      </c>
      <c r="V590" s="576">
        <v>0</v>
      </c>
      <c r="W590" s="576">
        <v>0</v>
      </c>
      <c r="X590" s="575">
        <v>0</v>
      </c>
      <c r="Y590" s="576">
        <v>0</v>
      </c>
      <c r="Z590" s="576">
        <v>0</v>
      </c>
      <c r="AA590" s="576">
        <v>0</v>
      </c>
      <c r="AB590" s="580">
        <v>1</v>
      </c>
      <c r="AC590" s="575">
        <f t="shared" si="26"/>
        <v>0</v>
      </c>
      <c r="AD590" s="555">
        <f t="shared" si="27"/>
        <v>0</v>
      </c>
    </row>
    <row r="591" s="555" customFormat="1" ht="19" customHeight="1" spans="1:30">
      <c r="A591" s="574">
        <v>45305</v>
      </c>
      <c r="B591" s="575" t="s">
        <v>41</v>
      </c>
      <c r="C591" s="575" t="s">
        <v>32</v>
      </c>
      <c r="D591" s="576">
        <v>20</v>
      </c>
      <c r="E591" s="575" t="s">
        <v>39</v>
      </c>
      <c r="F591" s="576">
        <v>2.65</v>
      </c>
      <c r="G591" s="576">
        <v>4.7</v>
      </c>
      <c r="H591" s="576">
        <v>5.4547</v>
      </c>
      <c r="I591" s="576">
        <v>5.6389</v>
      </c>
      <c r="J591" s="576">
        <v>5.6258</v>
      </c>
      <c r="K591" s="576">
        <v>0</v>
      </c>
      <c r="L591" s="580">
        <v>0</v>
      </c>
      <c r="M591" s="576">
        <v>142.6538</v>
      </c>
      <c r="N591" s="575"/>
      <c r="O591" s="575"/>
      <c r="P591" s="575"/>
      <c r="Q591" s="575"/>
      <c r="R591" s="576">
        <v>142.6538</v>
      </c>
      <c r="S591" s="575"/>
      <c r="T591" s="576">
        <v>0</v>
      </c>
      <c r="U591" s="576">
        <v>0</v>
      </c>
      <c r="V591" s="576">
        <v>0</v>
      </c>
      <c r="W591" s="576">
        <v>0</v>
      </c>
      <c r="X591" s="575">
        <v>0</v>
      </c>
      <c r="Y591" s="576">
        <v>0</v>
      </c>
      <c r="Z591" s="576">
        <v>0</v>
      </c>
      <c r="AA591" s="576">
        <v>0</v>
      </c>
      <c r="AB591" s="580">
        <v>1</v>
      </c>
      <c r="AC591" s="575">
        <f t="shared" si="26"/>
        <v>0</v>
      </c>
      <c r="AD591" s="555">
        <f t="shared" si="27"/>
        <v>0</v>
      </c>
    </row>
    <row r="592" s="555" customFormat="1" ht="19" customHeight="1" spans="1:30">
      <c r="A592" s="574">
        <v>45305</v>
      </c>
      <c r="B592" s="575" t="s">
        <v>34</v>
      </c>
      <c r="C592" s="575" t="s">
        <v>32</v>
      </c>
      <c r="D592" s="576">
        <v>10</v>
      </c>
      <c r="E592" s="575" t="s">
        <v>35</v>
      </c>
      <c r="F592" s="576">
        <v>4.86</v>
      </c>
      <c r="G592" s="576">
        <v>0.51</v>
      </c>
      <c r="H592" s="576">
        <v>4.7493</v>
      </c>
      <c r="I592" s="576">
        <v>4.6648</v>
      </c>
      <c r="J592" s="576">
        <v>4.62</v>
      </c>
      <c r="K592" s="576">
        <v>0</v>
      </c>
      <c r="L592" s="580">
        <v>0</v>
      </c>
      <c r="M592" s="576">
        <v>55.44</v>
      </c>
      <c r="N592" s="575"/>
      <c r="O592" s="575"/>
      <c r="P592" s="575"/>
      <c r="Q592" s="575"/>
      <c r="R592" s="576">
        <v>55.44</v>
      </c>
      <c r="S592" s="575"/>
      <c r="T592" s="576">
        <v>0</v>
      </c>
      <c r="U592" s="576">
        <v>0</v>
      </c>
      <c r="V592" s="576">
        <v>0</v>
      </c>
      <c r="W592" s="576">
        <v>0</v>
      </c>
      <c r="X592" s="575">
        <v>0</v>
      </c>
      <c r="Y592" s="576">
        <v>0</v>
      </c>
      <c r="Z592" s="576">
        <v>0</v>
      </c>
      <c r="AA592" s="576">
        <v>0</v>
      </c>
      <c r="AB592" s="580">
        <v>1</v>
      </c>
      <c r="AC592" s="575">
        <f t="shared" si="26"/>
        <v>0</v>
      </c>
      <c r="AD592" s="555">
        <f t="shared" si="27"/>
        <v>0</v>
      </c>
    </row>
    <row r="593" s="555" customFormat="1" ht="19" customHeight="1" spans="1:30">
      <c r="A593" s="574">
        <v>45305</v>
      </c>
      <c r="B593" s="575" t="s">
        <v>38</v>
      </c>
      <c r="C593" s="575" t="s">
        <v>32</v>
      </c>
      <c r="D593" s="576">
        <v>5.48</v>
      </c>
      <c r="E593" s="575" t="s">
        <v>39</v>
      </c>
      <c r="F593" s="576">
        <v>4.11</v>
      </c>
      <c r="G593" s="576">
        <v>0</v>
      </c>
      <c r="H593" s="576">
        <v>2.0054</v>
      </c>
      <c r="I593" s="576">
        <v>2.0054</v>
      </c>
      <c r="J593" s="576">
        <v>1.596</v>
      </c>
      <c r="K593" s="576">
        <v>0</v>
      </c>
      <c r="L593" s="580">
        <v>0</v>
      </c>
      <c r="M593" s="576">
        <v>18.62</v>
      </c>
      <c r="N593" s="575"/>
      <c r="O593" s="575"/>
      <c r="P593" s="575"/>
      <c r="Q593" s="575"/>
      <c r="R593" s="576">
        <v>18.62</v>
      </c>
      <c r="S593" s="575"/>
      <c r="T593" s="576">
        <v>0</v>
      </c>
      <c r="U593" s="576">
        <v>0</v>
      </c>
      <c r="V593" s="576">
        <v>0</v>
      </c>
      <c r="W593" s="576">
        <v>0</v>
      </c>
      <c r="X593" s="575">
        <v>0</v>
      </c>
      <c r="Y593" s="576">
        <v>0</v>
      </c>
      <c r="Z593" s="576">
        <v>0</v>
      </c>
      <c r="AA593" s="576">
        <v>0</v>
      </c>
      <c r="AB593" s="580">
        <v>1</v>
      </c>
      <c r="AC593" s="575">
        <f t="shared" si="26"/>
        <v>0</v>
      </c>
      <c r="AD593" s="555">
        <f t="shared" si="27"/>
        <v>0</v>
      </c>
    </row>
    <row r="594" s="555" customFormat="1" ht="19" customHeight="1" spans="1:30">
      <c r="A594" s="574">
        <v>45305</v>
      </c>
      <c r="B594" s="575" t="s">
        <v>46</v>
      </c>
      <c r="C594" s="575" t="s">
        <v>32</v>
      </c>
      <c r="D594" s="576">
        <v>30</v>
      </c>
      <c r="E594" s="575" t="s">
        <v>35</v>
      </c>
      <c r="F594" s="576">
        <v>5.71</v>
      </c>
      <c r="G594" s="576">
        <v>1.58</v>
      </c>
      <c r="H594" s="576">
        <v>14.1943</v>
      </c>
      <c r="I594" s="576">
        <v>13.916</v>
      </c>
      <c r="J594" s="576">
        <v>13.888</v>
      </c>
      <c r="K594" s="576">
        <v>0</v>
      </c>
      <c r="L594" s="580">
        <v>0</v>
      </c>
      <c r="M594" s="576">
        <v>196.336</v>
      </c>
      <c r="N594" s="575"/>
      <c r="O594" s="575"/>
      <c r="P594" s="575"/>
      <c r="Q594" s="575"/>
      <c r="R594" s="576">
        <v>196.336</v>
      </c>
      <c r="S594" s="575"/>
      <c r="T594" s="576">
        <v>0</v>
      </c>
      <c r="U594" s="576">
        <v>0</v>
      </c>
      <c r="V594" s="576">
        <v>0</v>
      </c>
      <c r="W594" s="576">
        <v>0</v>
      </c>
      <c r="X594" s="575">
        <v>0</v>
      </c>
      <c r="Y594" s="576">
        <v>0</v>
      </c>
      <c r="Z594" s="576">
        <v>0</v>
      </c>
      <c r="AA594" s="576">
        <v>0</v>
      </c>
      <c r="AB594" s="580">
        <v>1</v>
      </c>
      <c r="AC594" s="575">
        <f t="shared" si="26"/>
        <v>0</v>
      </c>
      <c r="AD594" s="555">
        <f t="shared" si="27"/>
        <v>0</v>
      </c>
    </row>
    <row r="595" s="555" customFormat="1" ht="19" customHeight="1" spans="1:30">
      <c r="A595" s="574">
        <v>45305</v>
      </c>
      <c r="B595" s="575" t="s">
        <v>43</v>
      </c>
      <c r="C595" s="575" t="s">
        <v>32</v>
      </c>
      <c r="D595" s="576">
        <v>300</v>
      </c>
      <c r="E595" s="575" t="s">
        <v>35</v>
      </c>
      <c r="F595" s="576">
        <v>6.06</v>
      </c>
      <c r="G595" s="576">
        <v>0</v>
      </c>
      <c r="H595" s="576">
        <v>183.518</v>
      </c>
      <c r="I595" s="576">
        <v>183.518</v>
      </c>
      <c r="J595" s="576">
        <v>173.679</v>
      </c>
      <c r="K595" s="576">
        <v>0</v>
      </c>
      <c r="L595" s="580">
        <v>0</v>
      </c>
      <c r="M595" s="576">
        <v>1789.855</v>
      </c>
      <c r="N595" s="575"/>
      <c r="O595" s="575"/>
      <c r="P595" s="575"/>
      <c r="Q595" s="575"/>
      <c r="R595" s="576">
        <v>1789.855</v>
      </c>
      <c r="S595" s="575"/>
      <c r="T595" s="576">
        <v>0</v>
      </c>
      <c r="U595" s="576">
        <v>0</v>
      </c>
      <c r="V595" s="576">
        <v>0</v>
      </c>
      <c r="W595" s="576">
        <v>0</v>
      </c>
      <c r="X595" s="575">
        <v>0</v>
      </c>
      <c r="Y595" s="576">
        <v>0</v>
      </c>
      <c r="Z595" s="576">
        <v>0</v>
      </c>
      <c r="AA595" s="576">
        <v>0</v>
      </c>
      <c r="AB595" s="580">
        <v>1</v>
      </c>
      <c r="AC595" s="575">
        <f t="shared" si="26"/>
        <v>0</v>
      </c>
      <c r="AD595" s="555">
        <f t="shared" si="27"/>
        <v>0</v>
      </c>
    </row>
    <row r="596" s="555" customFormat="1" ht="19" customHeight="1" spans="1:30">
      <c r="A596" s="574">
        <v>45305</v>
      </c>
      <c r="B596" s="575" t="s">
        <v>45</v>
      </c>
      <c r="C596" s="575" t="s">
        <v>32</v>
      </c>
      <c r="D596" s="576">
        <v>50</v>
      </c>
      <c r="E596" s="575" t="s">
        <v>35</v>
      </c>
      <c r="F596" s="576">
        <v>5.32</v>
      </c>
      <c r="G596" s="576">
        <v>1.13</v>
      </c>
      <c r="H596" s="576">
        <v>22.662</v>
      </c>
      <c r="I596" s="576">
        <v>22.5414</v>
      </c>
      <c r="J596" s="576">
        <v>22.44</v>
      </c>
      <c r="K596" s="576">
        <v>0</v>
      </c>
      <c r="L596" s="580">
        <v>0</v>
      </c>
      <c r="M596" s="576">
        <v>289.08</v>
      </c>
      <c r="N596" s="575"/>
      <c r="O596" s="575"/>
      <c r="P596" s="575"/>
      <c r="Q596" s="575"/>
      <c r="R596" s="576">
        <v>289.08</v>
      </c>
      <c r="S596" s="575"/>
      <c r="T596" s="576">
        <v>0.0555</v>
      </c>
      <c r="U596" s="576">
        <v>0</v>
      </c>
      <c r="V596" s="576">
        <v>0</v>
      </c>
      <c r="W596" s="576">
        <v>0</v>
      </c>
      <c r="X596" s="575">
        <v>0</v>
      </c>
      <c r="Y596" s="576">
        <v>0</v>
      </c>
      <c r="Z596" s="576">
        <v>0</v>
      </c>
      <c r="AA596" s="576">
        <v>0</v>
      </c>
      <c r="AB596" s="580">
        <v>0.9978</v>
      </c>
      <c r="AC596" s="575">
        <f t="shared" si="26"/>
        <v>0</v>
      </c>
      <c r="AD596" s="555">
        <f t="shared" si="27"/>
        <v>0.0555</v>
      </c>
    </row>
    <row r="597" s="555" customFormat="1" ht="19" customHeight="1" spans="1:30">
      <c r="A597" s="574">
        <v>45305</v>
      </c>
      <c r="B597" s="575" t="s">
        <v>47</v>
      </c>
      <c r="C597" s="575" t="s">
        <v>32</v>
      </c>
      <c r="D597" s="576">
        <v>130</v>
      </c>
      <c r="E597" s="575" t="s">
        <v>35</v>
      </c>
      <c r="F597" s="576">
        <v>4.75</v>
      </c>
      <c r="G597" s="576">
        <v>0.73</v>
      </c>
      <c r="H597" s="576">
        <v>72.223</v>
      </c>
      <c r="I597" s="576">
        <v>41.8787</v>
      </c>
      <c r="J597" s="576">
        <v>40.4397</v>
      </c>
      <c r="K597" s="576">
        <v>30.34</v>
      </c>
      <c r="L597" s="580">
        <v>0.4201</v>
      </c>
      <c r="M597" s="576">
        <v>706.3861</v>
      </c>
      <c r="N597" s="575"/>
      <c r="O597" s="575"/>
      <c r="P597" s="575"/>
      <c r="Q597" s="575"/>
      <c r="R597" s="576">
        <v>706.3861</v>
      </c>
      <c r="S597" s="575"/>
      <c r="T597" s="576">
        <v>0</v>
      </c>
      <c r="U597" s="576">
        <v>0</v>
      </c>
      <c r="V597" s="576">
        <v>0</v>
      </c>
      <c r="W597" s="576">
        <v>0</v>
      </c>
      <c r="X597" s="575">
        <v>0</v>
      </c>
      <c r="Y597" s="576">
        <v>0</v>
      </c>
      <c r="Z597" s="576">
        <v>0</v>
      </c>
      <c r="AA597" s="576">
        <v>0</v>
      </c>
      <c r="AB597" s="580">
        <v>1</v>
      </c>
      <c r="AC597" s="575">
        <f t="shared" si="26"/>
        <v>0</v>
      </c>
      <c r="AD597" s="555">
        <f t="shared" si="27"/>
        <v>0</v>
      </c>
    </row>
    <row r="598" s="555" customFormat="1" ht="19" customHeight="1" spans="1:30">
      <c r="A598" s="574">
        <v>45305</v>
      </c>
      <c r="B598" s="575" t="s">
        <v>42</v>
      </c>
      <c r="C598" s="575" t="s">
        <v>32</v>
      </c>
      <c r="D598" s="576">
        <v>30</v>
      </c>
      <c r="E598" s="575" t="s">
        <v>35</v>
      </c>
      <c r="F598" s="576">
        <v>6.7</v>
      </c>
      <c r="G598" s="576">
        <v>0.8</v>
      </c>
      <c r="H598" s="576">
        <v>16.2034</v>
      </c>
      <c r="I598" s="576">
        <v>13.3412</v>
      </c>
      <c r="J598" s="576">
        <v>13.3045</v>
      </c>
      <c r="K598" s="576">
        <v>7.61</v>
      </c>
      <c r="L598" s="580">
        <v>0.3632</v>
      </c>
      <c r="M598" s="576">
        <v>173.5391</v>
      </c>
      <c r="N598" s="575"/>
      <c r="O598" s="575"/>
      <c r="P598" s="575"/>
      <c r="Q598" s="575"/>
      <c r="R598" s="576">
        <v>173.5391</v>
      </c>
      <c r="S598" s="575"/>
      <c r="T598" s="576">
        <v>0</v>
      </c>
      <c r="U598" s="576">
        <v>0</v>
      </c>
      <c r="V598" s="576">
        <v>0</v>
      </c>
      <c r="W598" s="576">
        <v>0</v>
      </c>
      <c r="X598" s="575">
        <v>0</v>
      </c>
      <c r="Y598" s="576">
        <v>0</v>
      </c>
      <c r="Z598" s="576">
        <v>0</v>
      </c>
      <c r="AA598" s="576">
        <v>0</v>
      </c>
      <c r="AB598" s="580">
        <v>1</v>
      </c>
      <c r="AC598" s="575">
        <f t="shared" si="26"/>
        <v>0</v>
      </c>
      <c r="AD598" s="555">
        <f t="shared" si="27"/>
        <v>0</v>
      </c>
    </row>
    <row r="599" s="555" customFormat="1" ht="19" customHeight="1" spans="1:30">
      <c r="A599" s="574">
        <v>45305</v>
      </c>
      <c r="B599" s="575" t="s">
        <v>40</v>
      </c>
      <c r="C599" s="575" t="s">
        <v>32</v>
      </c>
      <c r="D599" s="576">
        <v>30</v>
      </c>
      <c r="E599" s="575" t="s">
        <v>35</v>
      </c>
      <c r="F599" s="576">
        <v>6.21</v>
      </c>
      <c r="G599" s="576">
        <v>0</v>
      </c>
      <c r="H599" s="576">
        <v>17.9126</v>
      </c>
      <c r="I599" s="576">
        <v>10.0283</v>
      </c>
      <c r="J599" s="576">
        <v>9.9792</v>
      </c>
      <c r="K599" s="576">
        <v>7.8843</v>
      </c>
      <c r="L599" s="580">
        <v>0.4402</v>
      </c>
      <c r="M599" s="576">
        <v>136.8576</v>
      </c>
      <c r="N599" s="575"/>
      <c r="O599" s="575"/>
      <c r="P599" s="575"/>
      <c r="Q599" s="575"/>
      <c r="R599" s="576">
        <v>136.8576</v>
      </c>
      <c r="S599" s="575"/>
      <c r="T599" s="576">
        <v>0</v>
      </c>
      <c r="U599" s="576">
        <v>0</v>
      </c>
      <c r="V599" s="576">
        <v>0</v>
      </c>
      <c r="W599" s="576">
        <v>0</v>
      </c>
      <c r="X599" s="575">
        <v>0</v>
      </c>
      <c r="Y599" s="576">
        <v>0</v>
      </c>
      <c r="Z599" s="576">
        <v>0</v>
      </c>
      <c r="AA599" s="576">
        <v>0</v>
      </c>
      <c r="AB599" s="580">
        <v>1</v>
      </c>
      <c r="AC599" s="575">
        <f t="shared" si="26"/>
        <v>0</v>
      </c>
      <c r="AD599" s="555">
        <f t="shared" si="27"/>
        <v>0</v>
      </c>
    </row>
    <row r="600" s="555" customFormat="1" ht="19" customHeight="1" spans="1:30">
      <c r="A600" s="574">
        <v>45305</v>
      </c>
      <c r="B600" s="575" t="s">
        <v>50</v>
      </c>
      <c r="C600" s="575" t="s">
        <v>32</v>
      </c>
      <c r="D600" s="576">
        <v>50</v>
      </c>
      <c r="E600" s="575" t="s">
        <v>33</v>
      </c>
      <c r="F600" s="576">
        <v>5.3</v>
      </c>
      <c r="G600" s="576">
        <v>0</v>
      </c>
      <c r="H600" s="576">
        <v>22.8904</v>
      </c>
      <c r="I600" s="576">
        <v>7.805</v>
      </c>
      <c r="J600" s="576">
        <v>7.77</v>
      </c>
      <c r="K600" s="575">
        <v>15.0854</v>
      </c>
      <c r="L600" s="580">
        <f>K600/H600</f>
        <v>0.659027365183658</v>
      </c>
      <c r="M600" s="576">
        <v>145.95</v>
      </c>
      <c r="N600" s="575"/>
      <c r="O600" s="575"/>
      <c r="P600" s="575"/>
      <c r="Q600" s="575"/>
      <c r="R600" s="576">
        <v>145.95</v>
      </c>
      <c r="S600" s="575"/>
      <c r="T600" s="576">
        <v>0</v>
      </c>
      <c r="U600" s="576">
        <v>0</v>
      </c>
      <c r="V600" s="576">
        <v>0</v>
      </c>
      <c r="W600" s="576">
        <v>0</v>
      </c>
      <c r="X600" s="555">
        <v>0</v>
      </c>
      <c r="Y600" s="576">
        <v>0</v>
      </c>
      <c r="Z600" s="576">
        <v>0</v>
      </c>
      <c r="AA600" s="576">
        <v>0</v>
      </c>
      <c r="AB600" s="580">
        <v>1</v>
      </c>
      <c r="AC600" s="575">
        <f t="shared" si="26"/>
        <v>0</v>
      </c>
      <c r="AD600" s="555">
        <f t="shared" si="27"/>
        <v>0</v>
      </c>
    </row>
    <row r="601" s="555" customFormat="1" ht="19" customHeight="1" spans="1:30">
      <c r="A601" s="574">
        <v>45305</v>
      </c>
      <c r="B601" s="575" t="s">
        <v>37</v>
      </c>
      <c r="C601" s="575" t="s">
        <v>32</v>
      </c>
      <c r="D601" s="576">
        <v>100</v>
      </c>
      <c r="E601" s="575" t="s">
        <v>35</v>
      </c>
      <c r="F601" s="576">
        <v>5.67</v>
      </c>
      <c r="G601" s="576">
        <v>0</v>
      </c>
      <c r="H601" s="576">
        <v>48.6123</v>
      </c>
      <c r="I601" s="576">
        <v>48.3099</v>
      </c>
      <c r="J601" s="576">
        <v>46.786</v>
      </c>
      <c r="K601" s="576">
        <v>0</v>
      </c>
      <c r="L601" s="580">
        <v>0</v>
      </c>
      <c r="M601" s="576">
        <v>488.812</v>
      </c>
      <c r="N601" s="575"/>
      <c r="O601" s="575"/>
      <c r="P601" s="575"/>
      <c r="Q601" s="575"/>
      <c r="R601" s="576">
        <v>488.812</v>
      </c>
      <c r="S601" s="575"/>
      <c r="T601" s="576">
        <v>0.2016</v>
      </c>
      <c r="U601" s="576">
        <v>0</v>
      </c>
      <c r="V601" s="576">
        <v>0</v>
      </c>
      <c r="W601" s="576">
        <v>0</v>
      </c>
      <c r="X601" s="575">
        <v>0</v>
      </c>
      <c r="Y601" s="576">
        <v>0.1008</v>
      </c>
      <c r="Z601" s="576">
        <v>0</v>
      </c>
      <c r="AA601" s="576">
        <v>0</v>
      </c>
      <c r="AB601" s="580">
        <v>0.9959</v>
      </c>
      <c r="AC601" s="575">
        <f t="shared" si="26"/>
        <v>0</v>
      </c>
      <c r="AD601" s="555">
        <f t="shared" si="27"/>
        <v>0.2016</v>
      </c>
    </row>
    <row r="602" s="555" customFormat="1" ht="19" customHeight="1" spans="1:30">
      <c r="A602" s="574">
        <v>45305</v>
      </c>
      <c r="B602" s="575" t="s">
        <v>52</v>
      </c>
      <c r="C602" s="575" t="s">
        <v>32</v>
      </c>
      <c r="D602" s="576">
        <v>150</v>
      </c>
      <c r="E602" s="575" t="s">
        <v>35</v>
      </c>
      <c r="F602" s="576">
        <v>3.89</v>
      </c>
      <c r="G602" s="576">
        <v>2</v>
      </c>
      <c r="H602" s="576">
        <v>51.3575</v>
      </c>
      <c r="I602" s="576">
        <v>51.3575</v>
      </c>
      <c r="J602" s="576">
        <v>50.925</v>
      </c>
      <c r="K602" s="576">
        <v>0</v>
      </c>
      <c r="L602" s="580">
        <v>0</v>
      </c>
      <c r="M602" s="576">
        <v>816.375</v>
      </c>
      <c r="N602" s="575"/>
      <c r="O602" s="575"/>
      <c r="P602" s="575"/>
      <c r="Q602" s="575"/>
      <c r="R602" s="576">
        <v>816.375</v>
      </c>
      <c r="S602" s="575"/>
      <c r="T602" s="576">
        <v>0</v>
      </c>
      <c r="U602" s="576">
        <v>0</v>
      </c>
      <c r="V602" s="576">
        <v>0</v>
      </c>
      <c r="W602" s="576">
        <v>0</v>
      </c>
      <c r="X602" s="575">
        <v>0</v>
      </c>
      <c r="Y602" s="576">
        <v>0</v>
      </c>
      <c r="Z602" s="576">
        <v>0</v>
      </c>
      <c r="AA602" s="576">
        <v>0</v>
      </c>
      <c r="AB602" s="580">
        <v>1</v>
      </c>
      <c r="AC602" s="575">
        <f t="shared" si="26"/>
        <v>0</v>
      </c>
      <c r="AD602" s="555">
        <f t="shared" si="27"/>
        <v>0</v>
      </c>
    </row>
    <row r="603" s="555" customFormat="1" ht="19" customHeight="1" spans="1:30">
      <c r="A603" s="574">
        <v>45305</v>
      </c>
      <c r="B603" s="575" t="s">
        <v>51</v>
      </c>
      <c r="C603" s="575" t="s">
        <v>32</v>
      </c>
      <c r="D603" s="576">
        <v>100</v>
      </c>
      <c r="E603" s="575" t="s">
        <v>35</v>
      </c>
      <c r="F603" s="576">
        <v>5.11</v>
      </c>
      <c r="G603" s="576">
        <v>2.16</v>
      </c>
      <c r="H603" s="576">
        <v>51.6064</v>
      </c>
      <c r="I603" s="576">
        <v>42.1962</v>
      </c>
      <c r="J603" s="576">
        <v>40.6084</v>
      </c>
      <c r="K603" s="576">
        <v>9.4102</v>
      </c>
      <c r="L603" s="580">
        <v>0.1823</v>
      </c>
      <c r="M603" s="576">
        <v>472.9172</v>
      </c>
      <c r="N603" s="575"/>
      <c r="O603" s="575"/>
      <c r="P603" s="575"/>
      <c r="Q603" s="575"/>
      <c r="R603" s="576">
        <v>472.9172</v>
      </c>
      <c r="S603" s="575"/>
      <c r="T603" s="576">
        <v>0</v>
      </c>
      <c r="U603" s="576">
        <v>0</v>
      </c>
      <c r="V603" s="576">
        <v>0</v>
      </c>
      <c r="W603" s="576">
        <v>0</v>
      </c>
      <c r="X603" s="575">
        <v>0</v>
      </c>
      <c r="Y603" s="576">
        <v>0</v>
      </c>
      <c r="Z603" s="576">
        <v>0</v>
      </c>
      <c r="AA603" s="576">
        <v>0</v>
      </c>
      <c r="AB603" s="580">
        <v>1</v>
      </c>
      <c r="AC603" s="575">
        <f t="shared" si="26"/>
        <v>0</v>
      </c>
      <c r="AD603" s="555">
        <f t="shared" si="27"/>
        <v>0</v>
      </c>
    </row>
    <row r="604" s="555" customFormat="1" ht="19" customHeight="1" spans="1:30">
      <c r="A604" s="574">
        <v>45305</v>
      </c>
      <c r="B604" s="575" t="s">
        <v>53</v>
      </c>
      <c r="C604" s="575" t="s">
        <v>32</v>
      </c>
      <c r="D604" s="576">
        <v>100</v>
      </c>
      <c r="E604" s="575" t="s">
        <v>35</v>
      </c>
      <c r="F604" s="576">
        <v>4.77</v>
      </c>
      <c r="G604" s="576">
        <v>0</v>
      </c>
      <c r="H604" s="576">
        <v>40.107</v>
      </c>
      <c r="I604" s="576">
        <v>39.4559</v>
      </c>
      <c r="J604" s="576">
        <v>39.406</v>
      </c>
      <c r="K604" s="576">
        <v>0</v>
      </c>
      <c r="L604" s="580">
        <v>0</v>
      </c>
      <c r="M604" s="576">
        <v>307.5046</v>
      </c>
      <c r="N604" s="575"/>
      <c r="O604" s="575"/>
      <c r="P604" s="575"/>
      <c r="Q604" s="575"/>
      <c r="R604" s="576">
        <v>307.5046</v>
      </c>
      <c r="S604" s="575"/>
      <c r="T604" s="576">
        <v>0</v>
      </c>
      <c r="U604" s="576">
        <v>0</v>
      </c>
      <c r="V604" s="576">
        <v>0</v>
      </c>
      <c r="W604" s="576">
        <v>0</v>
      </c>
      <c r="X604" s="575">
        <v>0</v>
      </c>
      <c r="Y604" s="576">
        <v>0</v>
      </c>
      <c r="Z604" s="576">
        <v>0</v>
      </c>
      <c r="AA604" s="576">
        <v>0</v>
      </c>
      <c r="AB604" s="580">
        <v>1</v>
      </c>
      <c r="AC604" s="575">
        <f t="shared" si="26"/>
        <v>0</v>
      </c>
      <c r="AD604" s="555">
        <f t="shared" si="27"/>
        <v>0</v>
      </c>
    </row>
    <row r="605" s="555" customFormat="1" ht="19" customHeight="1" spans="1:30">
      <c r="A605" s="574">
        <v>45305</v>
      </c>
      <c r="B605" s="575" t="s">
        <v>55</v>
      </c>
      <c r="C605" s="575" t="s">
        <v>56</v>
      </c>
      <c r="D605" s="576">
        <v>100</v>
      </c>
      <c r="E605" s="575" t="s">
        <v>35</v>
      </c>
      <c r="F605" s="576">
        <v>0</v>
      </c>
      <c r="G605" s="576">
        <v>3.99</v>
      </c>
      <c r="H605" s="576">
        <v>31.9749</v>
      </c>
      <c r="I605" s="576">
        <v>31.4392</v>
      </c>
      <c r="J605" s="576">
        <v>29.8776</v>
      </c>
      <c r="K605" s="576">
        <v>0</v>
      </c>
      <c r="L605" s="580">
        <v>0</v>
      </c>
      <c r="M605" s="576">
        <v>1249.4978</v>
      </c>
      <c r="N605" s="575"/>
      <c r="O605" s="575"/>
      <c r="P605" s="575"/>
      <c r="Q605" s="575"/>
      <c r="R605" s="576">
        <v>1249.4978</v>
      </c>
      <c r="S605" s="575"/>
      <c r="T605" s="576">
        <v>0.2592</v>
      </c>
      <c r="U605" s="576">
        <v>0.2765</v>
      </c>
      <c r="V605" s="576">
        <v>0</v>
      </c>
      <c r="W605" s="576">
        <v>0</v>
      </c>
      <c r="X605" s="575">
        <v>0</v>
      </c>
      <c r="Y605" s="576">
        <v>0</v>
      </c>
      <c r="Z605" s="576">
        <v>0</v>
      </c>
      <c r="AA605" s="576">
        <v>0</v>
      </c>
      <c r="AB605" s="580">
        <v>0.9919</v>
      </c>
      <c r="AC605" s="575">
        <f t="shared" si="26"/>
        <v>0.2765</v>
      </c>
      <c r="AD605" s="555">
        <f t="shared" si="27"/>
        <v>0.2592</v>
      </c>
    </row>
    <row r="606" s="555" customFormat="1" ht="19" customHeight="1" spans="1:30">
      <c r="A606" s="574">
        <v>45305</v>
      </c>
      <c r="B606" s="575" t="s">
        <v>57</v>
      </c>
      <c r="C606" s="575" t="s">
        <v>32</v>
      </c>
      <c r="D606" s="576">
        <v>20</v>
      </c>
      <c r="E606" s="575" t="s">
        <v>35</v>
      </c>
      <c r="F606" s="576">
        <v>5.87</v>
      </c>
      <c r="G606" s="576">
        <v>0</v>
      </c>
      <c r="H606" s="576">
        <v>11.2205</v>
      </c>
      <c r="I606" s="576">
        <v>10.9689</v>
      </c>
      <c r="J606" s="576">
        <v>10.7064</v>
      </c>
      <c r="K606" s="576">
        <v>0.2516</v>
      </c>
      <c r="L606" s="580">
        <v>0.0224</v>
      </c>
      <c r="M606" s="576">
        <v>116.1076</v>
      </c>
      <c r="N606" s="575"/>
      <c r="O606" s="575"/>
      <c r="P606" s="575"/>
      <c r="Q606" s="575"/>
      <c r="R606" s="576">
        <v>116.1076</v>
      </c>
      <c r="S606" s="575"/>
      <c r="T606" s="576">
        <v>0</v>
      </c>
      <c r="U606" s="576">
        <v>0</v>
      </c>
      <c r="V606" s="576">
        <v>0</v>
      </c>
      <c r="W606" s="576">
        <v>0</v>
      </c>
      <c r="X606" s="575">
        <v>0</v>
      </c>
      <c r="Y606" s="576">
        <v>0</v>
      </c>
      <c r="Z606" s="576">
        <v>0</v>
      </c>
      <c r="AA606" s="576">
        <v>0</v>
      </c>
      <c r="AB606" s="580">
        <v>1</v>
      </c>
      <c r="AC606" s="575">
        <f t="shared" si="26"/>
        <v>0</v>
      </c>
      <c r="AD606" s="555">
        <f t="shared" si="27"/>
        <v>0</v>
      </c>
    </row>
    <row r="607" s="555" customFormat="1" ht="19" customHeight="1" spans="1:30">
      <c r="A607" s="574">
        <v>45305</v>
      </c>
      <c r="B607" s="575" t="s">
        <v>58</v>
      </c>
      <c r="C607" s="575" t="s">
        <v>56</v>
      </c>
      <c r="D607" s="576">
        <v>15</v>
      </c>
      <c r="E607" s="575" t="s">
        <v>35</v>
      </c>
      <c r="F607" s="576">
        <v>0</v>
      </c>
      <c r="G607" s="576">
        <v>1.94</v>
      </c>
      <c r="H607" s="576">
        <v>0.3843</v>
      </c>
      <c r="I607" s="576">
        <v>0.3843</v>
      </c>
      <c r="J607" s="576">
        <v>0.315</v>
      </c>
      <c r="K607" s="576">
        <v>0</v>
      </c>
      <c r="L607" s="580">
        <v>0</v>
      </c>
      <c r="M607" s="576">
        <v>34.44</v>
      </c>
      <c r="N607" s="575"/>
      <c r="O607" s="575"/>
      <c r="P607" s="575"/>
      <c r="Q607" s="575"/>
      <c r="R607" s="576">
        <v>34.44</v>
      </c>
      <c r="S607" s="575"/>
      <c r="T607" s="576">
        <v>0</v>
      </c>
      <c r="U607" s="576">
        <v>0</v>
      </c>
      <c r="V607" s="576">
        <v>0</v>
      </c>
      <c r="W607" s="576">
        <v>0</v>
      </c>
      <c r="X607" s="575">
        <v>0</v>
      </c>
      <c r="Y607" s="576">
        <v>0</v>
      </c>
      <c r="Z607" s="576">
        <v>0</v>
      </c>
      <c r="AA607" s="576">
        <v>0</v>
      </c>
      <c r="AB607" s="580">
        <v>1</v>
      </c>
      <c r="AC607" s="575">
        <f t="shared" si="26"/>
        <v>0</v>
      </c>
      <c r="AD607" s="555">
        <f t="shared" si="27"/>
        <v>0</v>
      </c>
    </row>
    <row r="608" s="555" customFormat="1" ht="19" customHeight="1" spans="1:30">
      <c r="A608" s="574">
        <v>45305</v>
      </c>
      <c r="B608" s="575" t="s">
        <v>71</v>
      </c>
      <c r="C608" s="575" t="s">
        <v>56</v>
      </c>
      <c r="D608" s="576">
        <v>49.5</v>
      </c>
      <c r="E608" s="575" t="s">
        <v>35</v>
      </c>
      <c r="F608" s="576">
        <v>0</v>
      </c>
      <c r="G608" s="576">
        <v>3.71</v>
      </c>
      <c r="H608" s="576">
        <v>5.2505</v>
      </c>
      <c r="I608" s="576">
        <v>5.2505</v>
      </c>
      <c r="J608" s="576">
        <v>4.158</v>
      </c>
      <c r="K608" s="576">
        <v>0</v>
      </c>
      <c r="L608" s="580">
        <v>0</v>
      </c>
      <c r="M608" s="576">
        <v>226.2216</v>
      </c>
      <c r="N608" s="575"/>
      <c r="O608" s="575"/>
      <c r="P608" s="575"/>
      <c r="Q608" s="575"/>
      <c r="R608" s="576">
        <v>226.2216</v>
      </c>
      <c r="S608" s="575"/>
      <c r="T608" s="576">
        <v>0</v>
      </c>
      <c r="U608" s="576">
        <v>0</v>
      </c>
      <c r="V608" s="576">
        <v>0</v>
      </c>
      <c r="W608" s="576">
        <v>0</v>
      </c>
      <c r="X608" s="575">
        <v>0</v>
      </c>
      <c r="Y608" s="576">
        <v>0</v>
      </c>
      <c r="Z608" s="576">
        <v>0</v>
      </c>
      <c r="AA608" s="576">
        <v>0</v>
      </c>
      <c r="AB608" s="580">
        <v>0</v>
      </c>
      <c r="AC608" s="575">
        <f t="shared" si="26"/>
        <v>0</v>
      </c>
      <c r="AD608" s="555">
        <f t="shared" si="27"/>
        <v>0</v>
      </c>
    </row>
    <row r="609" s="555" customFormat="1" ht="19" customHeight="1" spans="1:30">
      <c r="A609" s="574">
        <v>45305</v>
      </c>
      <c r="B609" s="575" t="s">
        <v>60</v>
      </c>
      <c r="C609" s="575" t="s">
        <v>56</v>
      </c>
      <c r="D609" s="576">
        <v>200</v>
      </c>
      <c r="E609" s="575" t="s">
        <v>35</v>
      </c>
      <c r="F609" s="576">
        <v>0</v>
      </c>
      <c r="G609" s="576">
        <v>4.58</v>
      </c>
      <c r="H609" s="576">
        <v>66.0234</v>
      </c>
      <c r="I609" s="576">
        <v>64.5331</v>
      </c>
      <c r="J609" s="576">
        <v>63.36</v>
      </c>
      <c r="K609" s="576">
        <v>0</v>
      </c>
      <c r="L609" s="580">
        <v>0</v>
      </c>
      <c r="M609" s="576">
        <v>2904</v>
      </c>
      <c r="N609" s="575"/>
      <c r="O609" s="575"/>
      <c r="P609" s="575"/>
      <c r="Q609" s="575"/>
      <c r="R609" s="576">
        <v>2904</v>
      </c>
      <c r="S609" s="575"/>
      <c r="T609" s="576">
        <v>0</v>
      </c>
      <c r="U609" s="576">
        <v>0</v>
      </c>
      <c r="V609" s="576">
        <v>0</v>
      </c>
      <c r="W609" s="576">
        <v>0</v>
      </c>
      <c r="X609" s="575">
        <v>0</v>
      </c>
      <c r="Y609" s="576">
        <v>1.4903</v>
      </c>
      <c r="Z609" s="576">
        <v>0</v>
      </c>
      <c r="AA609" s="576">
        <v>0</v>
      </c>
      <c r="AB609" s="580">
        <v>1</v>
      </c>
      <c r="AC609" s="575">
        <f t="shared" si="26"/>
        <v>0</v>
      </c>
      <c r="AD609" s="555">
        <f t="shared" si="27"/>
        <v>0</v>
      </c>
    </row>
    <row r="610" s="555" customFormat="1" ht="19" customHeight="1" spans="1:30">
      <c r="A610" s="574">
        <v>45305</v>
      </c>
      <c r="B610" s="575" t="s">
        <v>59</v>
      </c>
      <c r="C610" s="575" t="s">
        <v>56</v>
      </c>
      <c r="D610" s="576">
        <v>100</v>
      </c>
      <c r="E610" s="575" t="s">
        <v>35</v>
      </c>
      <c r="F610" s="576">
        <v>0</v>
      </c>
      <c r="G610" s="576">
        <v>6.38</v>
      </c>
      <c r="H610" s="576">
        <v>127.0357</v>
      </c>
      <c r="I610" s="576">
        <v>73.0524</v>
      </c>
      <c r="J610" s="576">
        <v>72.732</v>
      </c>
      <c r="K610" s="576">
        <v>53.9833</v>
      </c>
      <c r="L610" s="580">
        <v>0.4249</v>
      </c>
      <c r="M610" s="576">
        <v>1385.604</v>
      </c>
      <c r="N610" s="575"/>
      <c r="O610" s="575"/>
      <c r="P610" s="575"/>
      <c r="Q610" s="575"/>
      <c r="R610" s="576">
        <v>1385.604</v>
      </c>
      <c r="S610" s="575"/>
      <c r="T610" s="576">
        <v>0</v>
      </c>
      <c r="U610" s="576">
        <v>0</v>
      </c>
      <c r="V610" s="576">
        <v>0</v>
      </c>
      <c r="W610" s="576">
        <v>0</v>
      </c>
      <c r="X610" s="575">
        <v>0</v>
      </c>
      <c r="Y610" s="576">
        <v>0</v>
      </c>
      <c r="Z610" s="576">
        <v>0</v>
      </c>
      <c r="AA610" s="576">
        <v>0</v>
      </c>
      <c r="AB610" s="580">
        <v>1</v>
      </c>
      <c r="AC610" s="575">
        <f t="shared" si="26"/>
        <v>0</v>
      </c>
      <c r="AD610" s="555">
        <f t="shared" si="27"/>
        <v>0</v>
      </c>
    </row>
    <row r="611" s="555" customFormat="1" ht="19" customHeight="1" spans="1:30">
      <c r="A611" s="574">
        <v>45305</v>
      </c>
      <c r="B611" s="575" t="s">
        <v>63</v>
      </c>
      <c r="C611" s="575" t="s">
        <v>56</v>
      </c>
      <c r="D611" s="576">
        <v>50</v>
      </c>
      <c r="E611" s="575" t="s">
        <v>35</v>
      </c>
      <c r="F611" s="576">
        <v>0</v>
      </c>
      <c r="G611" s="576">
        <v>10.14</v>
      </c>
      <c r="H611" s="576">
        <v>110.6356</v>
      </c>
      <c r="I611" s="576">
        <v>95.1104</v>
      </c>
      <c r="J611" s="576">
        <v>92.82</v>
      </c>
      <c r="K611" s="576">
        <v>15.12</v>
      </c>
      <c r="L611" s="580">
        <v>0.1372</v>
      </c>
      <c r="M611" s="576">
        <v>544.11</v>
      </c>
      <c r="N611" s="575"/>
      <c r="O611" s="575"/>
      <c r="P611" s="575"/>
      <c r="Q611" s="575"/>
      <c r="R611" s="576">
        <v>544.11</v>
      </c>
      <c r="S611" s="575"/>
      <c r="T611" s="576">
        <v>0</v>
      </c>
      <c r="U611" s="576">
        <v>0</v>
      </c>
      <c r="V611" s="576">
        <v>0</v>
      </c>
      <c r="W611" s="576">
        <v>0</v>
      </c>
      <c r="X611" s="575">
        <v>0</v>
      </c>
      <c r="Y611" s="576">
        <v>0</v>
      </c>
      <c r="Z611" s="576">
        <v>0</v>
      </c>
      <c r="AA611" s="576">
        <v>0</v>
      </c>
      <c r="AB611" s="580">
        <v>1</v>
      </c>
      <c r="AC611" s="575">
        <f t="shared" si="26"/>
        <v>0</v>
      </c>
      <c r="AD611" s="555">
        <f t="shared" si="27"/>
        <v>0</v>
      </c>
    </row>
    <row r="612" s="555" customFormat="1" ht="19" customHeight="1" spans="1:30">
      <c r="A612" s="574">
        <v>45305</v>
      </c>
      <c r="B612" s="575" t="s">
        <v>68</v>
      </c>
      <c r="C612" s="575" t="s">
        <v>56</v>
      </c>
      <c r="D612" s="576">
        <v>200</v>
      </c>
      <c r="E612" s="575" t="s">
        <v>35</v>
      </c>
      <c r="F612" s="576">
        <v>0</v>
      </c>
      <c r="G612" s="576">
        <v>12.85</v>
      </c>
      <c r="H612" s="576">
        <v>463.0108</v>
      </c>
      <c r="I612" s="576">
        <v>430.3082</v>
      </c>
      <c r="J612" s="576">
        <v>419.76</v>
      </c>
      <c r="K612" s="576">
        <v>32.7026</v>
      </c>
      <c r="L612" s="580">
        <v>0.0706</v>
      </c>
      <c r="M612" s="576">
        <v>3999.6</v>
      </c>
      <c r="N612" s="575"/>
      <c r="O612" s="575"/>
      <c r="P612" s="575"/>
      <c r="Q612" s="575"/>
      <c r="R612" s="576">
        <v>3999.6</v>
      </c>
      <c r="S612" s="575"/>
      <c r="T612" s="576">
        <v>0</v>
      </c>
      <c r="U612" s="576">
        <v>0</v>
      </c>
      <c r="V612" s="576">
        <v>0</v>
      </c>
      <c r="W612" s="576">
        <v>0</v>
      </c>
      <c r="X612" s="575">
        <v>0</v>
      </c>
      <c r="Y612" s="576">
        <v>0</v>
      </c>
      <c r="Z612" s="576">
        <v>0</v>
      </c>
      <c r="AA612" s="576">
        <v>0</v>
      </c>
      <c r="AB612" s="580">
        <v>1</v>
      </c>
      <c r="AC612" s="575">
        <f t="shared" si="26"/>
        <v>0</v>
      </c>
      <c r="AD612" s="555">
        <f t="shared" si="27"/>
        <v>0</v>
      </c>
    </row>
    <row r="613" s="555" customFormat="1" ht="19" customHeight="1" spans="1:30">
      <c r="A613" s="574">
        <v>45305</v>
      </c>
      <c r="B613" s="575" t="s">
        <v>66</v>
      </c>
      <c r="C613" s="575" t="s">
        <v>56</v>
      </c>
      <c r="D613" s="576">
        <v>80</v>
      </c>
      <c r="E613" s="575" t="s">
        <v>35</v>
      </c>
      <c r="F613" s="576">
        <v>0</v>
      </c>
      <c r="G613" s="576">
        <v>6.29</v>
      </c>
      <c r="H613" s="576">
        <v>93.271</v>
      </c>
      <c r="I613" s="576">
        <v>92.3587</v>
      </c>
      <c r="J613" s="576">
        <v>90.6223</v>
      </c>
      <c r="K613" s="576">
        <v>0</v>
      </c>
      <c r="L613" s="580">
        <v>0</v>
      </c>
      <c r="M613" s="576">
        <v>586.5721</v>
      </c>
      <c r="N613" s="575"/>
      <c r="O613" s="575"/>
      <c r="P613" s="575"/>
      <c r="Q613" s="575"/>
      <c r="R613" s="576">
        <v>586.5721</v>
      </c>
      <c r="S613" s="575"/>
      <c r="T613" s="576">
        <v>0</v>
      </c>
      <c r="U613" s="576">
        <v>0</v>
      </c>
      <c r="V613" s="576">
        <v>0</v>
      </c>
      <c r="W613" s="576">
        <v>0</v>
      </c>
      <c r="X613" s="575">
        <v>0</v>
      </c>
      <c r="Y613" s="576">
        <v>0</v>
      </c>
      <c r="Z613" s="576">
        <v>0</v>
      </c>
      <c r="AA613" s="576">
        <v>0</v>
      </c>
      <c r="AB613" s="580">
        <v>1</v>
      </c>
      <c r="AC613" s="575">
        <f t="shared" si="26"/>
        <v>0</v>
      </c>
      <c r="AD613" s="555">
        <f t="shared" si="27"/>
        <v>0</v>
      </c>
    </row>
    <row r="614" s="555" customFormat="1" ht="19" customHeight="1" spans="1:30">
      <c r="A614" s="574">
        <v>45305</v>
      </c>
      <c r="B614" s="575" t="s">
        <v>65</v>
      </c>
      <c r="C614" s="575" t="s">
        <v>56</v>
      </c>
      <c r="D614" s="576">
        <v>50</v>
      </c>
      <c r="E614" s="575" t="s">
        <v>35</v>
      </c>
      <c r="F614" s="576">
        <v>0</v>
      </c>
      <c r="G614" s="576">
        <v>5.66</v>
      </c>
      <c r="H614" s="576">
        <v>42.2579</v>
      </c>
      <c r="I614" s="576">
        <v>41.162</v>
      </c>
      <c r="J614" s="576">
        <v>40.48</v>
      </c>
      <c r="K614" s="576">
        <v>0</v>
      </c>
      <c r="L614" s="580">
        <v>0</v>
      </c>
      <c r="M614" s="576">
        <v>292.27</v>
      </c>
      <c r="N614" s="575"/>
      <c r="O614" s="575"/>
      <c r="P614" s="575"/>
      <c r="Q614" s="575"/>
      <c r="R614" s="576">
        <v>292.27</v>
      </c>
      <c r="S614" s="575"/>
      <c r="T614" s="576">
        <v>0</v>
      </c>
      <c r="U614" s="576">
        <v>0</v>
      </c>
      <c r="V614" s="576">
        <v>0</v>
      </c>
      <c r="W614" s="576">
        <v>0</v>
      </c>
      <c r="X614" s="575">
        <v>0</v>
      </c>
      <c r="Y614" s="576">
        <v>0</v>
      </c>
      <c r="Z614" s="576">
        <v>0</v>
      </c>
      <c r="AA614" s="576">
        <v>0</v>
      </c>
      <c r="AB614" s="580">
        <v>1</v>
      </c>
      <c r="AC614" s="575">
        <f t="shared" si="26"/>
        <v>0</v>
      </c>
      <c r="AD614" s="555">
        <f t="shared" si="27"/>
        <v>0</v>
      </c>
    </row>
    <row r="615" s="555" customFormat="1" ht="19" customHeight="1" spans="1:30">
      <c r="A615" s="574">
        <v>45305</v>
      </c>
      <c r="B615" s="575" t="s">
        <v>64</v>
      </c>
      <c r="C615" s="575" t="s">
        <v>56</v>
      </c>
      <c r="D615" s="576">
        <v>60</v>
      </c>
      <c r="E615" s="575" t="s">
        <v>35</v>
      </c>
      <c r="F615" s="576">
        <v>0</v>
      </c>
      <c r="G615" s="576">
        <v>5.72</v>
      </c>
      <c r="H615" s="576">
        <v>40.3665</v>
      </c>
      <c r="I615" s="576">
        <v>40.3665</v>
      </c>
      <c r="J615" s="576">
        <v>39.69</v>
      </c>
      <c r="K615" s="576">
        <v>0</v>
      </c>
      <c r="L615" s="580">
        <v>0</v>
      </c>
      <c r="M615" s="576">
        <v>1025.64</v>
      </c>
      <c r="N615" s="575"/>
      <c r="O615" s="575"/>
      <c r="P615" s="575"/>
      <c r="Q615" s="575"/>
      <c r="R615" s="576">
        <v>1025.64</v>
      </c>
      <c r="S615" s="575"/>
      <c r="T615" s="576">
        <v>0</v>
      </c>
      <c r="U615" s="576">
        <v>0</v>
      </c>
      <c r="V615" s="576">
        <v>0</v>
      </c>
      <c r="W615" s="576">
        <v>0</v>
      </c>
      <c r="X615" s="575">
        <v>0</v>
      </c>
      <c r="Y615" s="576">
        <v>0</v>
      </c>
      <c r="Z615" s="576">
        <v>0</v>
      </c>
      <c r="AA615" s="576">
        <v>0</v>
      </c>
      <c r="AB615" s="580">
        <v>1</v>
      </c>
      <c r="AC615" s="575">
        <f t="shared" si="26"/>
        <v>0</v>
      </c>
      <c r="AD615" s="555">
        <f t="shared" si="27"/>
        <v>0</v>
      </c>
    </row>
    <row r="616" s="555" customFormat="1" ht="19" customHeight="1" spans="1:30">
      <c r="A616" s="574">
        <v>45305</v>
      </c>
      <c r="B616" s="575" t="s">
        <v>61</v>
      </c>
      <c r="C616" s="575" t="s">
        <v>56</v>
      </c>
      <c r="D616" s="576">
        <v>275</v>
      </c>
      <c r="E616" s="575" t="s">
        <v>35</v>
      </c>
      <c r="F616" s="576">
        <v>0</v>
      </c>
      <c r="G616" s="576">
        <v>6.09</v>
      </c>
      <c r="H616" s="576">
        <v>185.1831</v>
      </c>
      <c r="I616" s="576">
        <v>182.4575</v>
      </c>
      <c r="J616" s="576">
        <v>179.52</v>
      </c>
      <c r="K616" s="576">
        <v>0</v>
      </c>
      <c r="L616" s="580">
        <v>0</v>
      </c>
      <c r="M616" s="576">
        <v>5326.64</v>
      </c>
      <c r="N616" s="575"/>
      <c r="O616" s="575"/>
      <c r="P616" s="575"/>
      <c r="Q616" s="575"/>
      <c r="R616" s="576">
        <v>5326.64</v>
      </c>
      <c r="S616" s="575"/>
      <c r="T616" s="576">
        <v>0</v>
      </c>
      <c r="U616" s="576">
        <v>0</v>
      </c>
      <c r="V616" s="576">
        <v>0</v>
      </c>
      <c r="W616" s="576">
        <v>0</v>
      </c>
      <c r="X616" s="575">
        <v>0</v>
      </c>
      <c r="Y616" s="576">
        <v>2.7256</v>
      </c>
      <c r="Z616" s="576">
        <v>0</v>
      </c>
      <c r="AA616" s="576">
        <v>0</v>
      </c>
      <c r="AB616" s="580">
        <v>1</v>
      </c>
      <c r="AC616" s="575">
        <f t="shared" si="26"/>
        <v>0</v>
      </c>
      <c r="AD616" s="555">
        <f t="shared" si="27"/>
        <v>0</v>
      </c>
    </row>
    <row r="617" s="555" customFormat="1" ht="19" customHeight="1" spans="1:30">
      <c r="A617" s="574">
        <v>45305</v>
      </c>
      <c r="B617" s="575" t="s">
        <v>62</v>
      </c>
      <c r="C617" s="575" t="s">
        <v>56</v>
      </c>
      <c r="D617" s="576">
        <v>200</v>
      </c>
      <c r="E617" s="575" t="s">
        <v>35</v>
      </c>
      <c r="F617" s="576">
        <v>0</v>
      </c>
      <c r="G617" s="576">
        <v>6.54</v>
      </c>
      <c r="H617" s="576">
        <v>126.1096</v>
      </c>
      <c r="I617" s="576">
        <v>109.498</v>
      </c>
      <c r="J617" s="576">
        <v>104.28</v>
      </c>
      <c r="K617" s="576">
        <v>0</v>
      </c>
      <c r="L617" s="580">
        <v>0</v>
      </c>
      <c r="M617" s="576">
        <v>3519.12</v>
      </c>
      <c r="N617" s="575"/>
      <c r="O617" s="575"/>
      <c r="P617" s="575"/>
      <c r="Q617" s="575"/>
      <c r="R617" s="576">
        <v>3519.12</v>
      </c>
      <c r="S617" s="575"/>
      <c r="T617" s="576">
        <v>0.506</v>
      </c>
      <c r="U617" s="576">
        <v>0</v>
      </c>
      <c r="V617" s="576">
        <v>0</v>
      </c>
      <c r="W617" s="576">
        <v>0</v>
      </c>
      <c r="X617" s="575">
        <v>0</v>
      </c>
      <c r="Y617" s="576">
        <v>16.1056</v>
      </c>
      <c r="Z617" s="576">
        <v>0</v>
      </c>
      <c r="AA617" s="576">
        <v>0</v>
      </c>
      <c r="AB617" s="580">
        <v>0.996</v>
      </c>
      <c r="AC617" s="575">
        <f t="shared" si="26"/>
        <v>0</v>
      </c>
      <c r="AD617" s="555">
        <f t="shared" si="27"/>
        <v>0.506</v>
      </c>
    </row>
    <row r="618" s="555" customFormat="1" ht="19" customHeight="1" spans="1:30">
      <c r="A618" s="574">
        <v>45305</v>
      </c>
      <c r="B618" s="575" t="s">
        <v>75</v>
      </c>
      <c r="C618" s="575" t="s">
        <v>56</v>
      </c>
      <c r="D618" s="576">
        <v>200</v>
      </c>
      <c r="E618" s="575" t="s">
        <v>39</v>
      </c>
      <c r="F618" s="576">
        <v>0</v>
      </c>
      <c r="G618" s="576">
        <v>2.51</v>
      </c>
      <c r="H618" s="576">
        <v>8.7354</v>
      </c>
      <c r="I618" s="576">
        <v>8.7354</v>
      </c>
      <c r="J618" s="576">
        <v>7.26</v>
      </c>
      <c r="K618" s="576">
        <v>0</v>
      </c>
      <c r="L618" s="580">
        <v>0</v>
      </c>
      <c r="M618" s="576">
        <v>568.92</v>
      </c>
      <c r="N618" s="575"/>
      <c r="O618" s="575"/>
      <c r="P618" s="575"/>
      <c r="Q618" s="575"/>
      <c r="R618" s="576">
        <v>568.92</v>
      </c>
      <c r="S618" s="575"/>
      <c r="T618" s="576">
        <v>0</v>
      </c>
      <c r="U618" s="576">
        <v>0</v>
      </c>
      <c r="V618" s="576">
        <v>0</v>
      </c>
      <c r="W618" s="576">
        <v>0</v>
      </c>
      <c r="X618" s="575">
        <v>0</v>
      </c>
      <c r="Y618" s="576">
        <v>0</v>
      </c>
      <c r="Z618" s="576">
        <v>0</v>
      </c>
      <c r="AA618" s="576">
        <v>0</v>
      </c>
      <c r="AB618" s="580">
        <v>0.9982</v>
      </c>
      <c r="AC618" s="575">
        <f t="shared" si="26"/>
        <v>0</v>
      </c>
      <c r="AD618" s="555">
        <f t="shared" si="27"/>
        <v>0</v>
      </c>
    </row>
    <row r="619" s="555" customFormat="1" ht="19" customHeight="1" spans="1:30">
      <c r="A619" s="574">
        <v>45305</v>
      </c>
      <c r="B619" s="575" t="s">
        <v>70</v>
      </c>
      <c r="C619" s="575" t="s">
        <v>56</v>
      </c>
      <c r="D619" s="576">
        <v>200</v>
      </c>
      <c r="E619" s="575" t="s">
        <v>35</v>
      </c>
      <c r="F619" s="576">
        <v>0</v>
      </c>
      <c r="G619" s="576">
        <v>17.55</v>
      </c>
      <c r="H619" s="576">
        <v>418.178</v>
      </c>
      <c r="I619" s="576">
        <v>249.5622</v>
      </c>
      <c r="J619" s="576">
        <v>245.85</v>
      </c>
      <c r="K619" s="576">
        <v>0</v>
      </c>
      <c r="L619" s="580">
        <v>0</v>
      </c>
      <c r="M619" s="576">
        <v>2136.75</v>
      </c>
      <c r="N619" s="575"/>
      <c r="O619" s="575"/>
      <c r="P619" s="575"/>
      <c r="Q619" s="575"/>
      <c r="R619" s="576">
        <v>2136.75</v>
      </c>
      <c r="S619" s="575"/>
      <c r="T619" s="576">
        <v>168.6158</v>
      </c>
      <c r="U619" s="576">
        <v>0</v>
      </c>
      <c r="V619" s="576">
        <v>0</v>
      </c>
      <c r="W619" s="576">
        <v>0</v>
      </c>
      <c r="X619" s="575">
        <v>0</v>
      </c>
      <c r="Y619" s="576">
        <v>0</v>
      </c>
      <c r="Z619" s="576">
        <v>0</v>
      </c>
      <c r="AA619" s="576">
        <v>0</v>
      </c>
      <c r="AB619" s="580">
        <v>0.4762</v>
      </c>
      <c r="AC619" s="575">
        <f t="shared" si="26"/>
        <v>0</v>
      </c>
      <c r="AD619" s="555">
        <f t="shared" si="27"/>
        <v>168.6158</v>
      </c>
    </row>
    <row r="620" s="555" customFormat="1" ht="19" customHeight="1" spans="1:30">
      <c r="A620" s="574">
        <v>45305</v>
      </c>
      <c r="B620" s="575" t="s">
        <v>67</v>
      </c>
      <c r="C620" s="575" t="s">
        <v>56</v>
      </c>
      <c r="D620" s="576">
        <v>100</v>
      </c>
      <c r="E620" s="575" t="s">
        <v>35</v>
      </c>
      <c r="F620" s="576">
        <v>0</v>
      </c>
      <c r="G620" s="576">
        <v>7.49</v>
      </c>
      <c r="H620" s="576">
        <v>152.8768</v>
      </c>
      <c r="I620" s="576">
        <v>150.7502</v>
      </c>
      <c r="J620" s="576">
        <v>149.16</v>
      </c>
      <c r="K620" s="576">
        <v>0</v>
      </c>
      <c r="L620" s="580">
        <v>0</v>
      </c>
      <c r="M620" s="576">
        <v>616.44</v>
      </c>
      <c r="N620" s="575"/>
      <c r="O620" s="575"/>
      <c r="P620" s="575"/>
      <c r="Q620" s="575"/>
      <c r="R620" s="576">
        <v>616.44</v>
      </c>
      <c r="S620" s="575"/>
      <c r="T620" s="576">
        <v>0</v>
      </c>
      <c r="U620" s="576">
        <v>2.1266</v>
      </c>
      <c r="V620" s="576">
        <v>0</v>
      </c>
      <c r="W620" s="576">
        <v>0</v>
      </c>
      <c r="X620" s="575">
        <v>0</v>
      </c>
      <c r="Y620" s="576">
        <v>0</v>
      </c>
      <c r="Z620" s="576">
        <v>0</v>
      </c>
      <c r="AA620" s="576">
        <v>0</v>
      </c>
      <c r="AB620" s="580">
        <v>1</v>
      </c>
      <c r="AC620" s="575">
        <f t="shared" si="26"/>
        <v>2.1266</v>
      </c>
      <c r="AD620" s="555">
        <f t="shared" si="27"/>
        <v>0</v>
      </c>
    </row>
    <row r="621" s="555" customFormat="1" ht="19" customHeight="1" spans="1:30">
      <c r="A621" s="574">
        <v>45305</v>
      </c>
      <c r="B621" s="575" t="s">
        <v>74</v>
      </c>
      <c r="C621" s="575" t="s">
        <v>56</v>
      </c>
      <c r="D621" s="576">
        <v>50</v>
      </c>
      <c r="E621" s="575" t="s">
        <v>35</v>
      </c>
      <c r="F621" s="576">
        <v>0</v>
      </c>
      <c r="G621" s="576">
        <v>5.6</v>
      </c>
      <c r="H621" s="576">
        <v>44.126</v>
      </c>
      <c r="I621" s="576">
        <v>10.6788</v>
      </c>
      <c r="J621" s="576">
        <v>10.5028</v>
      </c>
      <c r="K621" s="576">
        <v>33.4472</v>
      </c>
      <c r="L621" s="580">
        <v>0.758</v>
      </c>
      <c r="M621" s="576">
        <v>69.894</v>
      </c>
      <c r="N621" s="575"/>
      <c r="O621" s="575"/>
      <c r="P621" s="575"/>
      <c r="Q621" s="575"/>
      <c r="R621" s="576">
        <v>69.894</v>
      </c>
      <c r="S621" s="575"/>
      <c r="T621" s="576">
        <v>0</v>
      </c>
      <c r="U621" s="576">
        <v>0</v>
      </c>
      <c r="V621" s="576">
        <v>0</v>
      </c>
      <c r="W621" s="576">
        <v>0</v>
      </c>
      <c r="X621" s="575">
        <v>0</v>
      </c>
      <c r="Y621" s="576">
        <v>0</v>
      </c>
      <c r="Z621" s="576">
        <v>0</v>
      </c>
      <c r="AA621" s="576">
        <v>0</v>
      </c>
      <c r="AB621" s="580">
        <v>1</v>
      </c>
      <c r="AC621" s="575">
        <f t="shared" si="26"/>
        <v>0</v>
      </c>
      <c r="AD621" s="555">
        <f t="shared" si="27"/>
        <v>0</v>
      </c>
    </row>
    <row r="622" s="555" customFormat="1" ht="19" customHeight="1" spans="1:30">
      <c r="A622" s="574">
        <v>45305</v>
      </c>
      <c r="B622" s="575" t="s">
        <v>72</v>
      </c>
      <c r="C622" s="575" t="s">
        <v>56</v>
      </c>
      <c r="D622" s="576">
        <v>20.4</v>
      </c>
      <c r="E622" s="575" t="s">
        <v>35</v>
      </c>
      <c r="F622" s="576">
        <v>0</v>
      </c>
      <c r="G622" s="576">
        <v>7.89</v>
      </c>
      <c r="H622" s="576">
        <v>41.7302</v>
      </c>
      <c r="I622" s="576">
        <v>41.454</v>
      </c>
      <c r="J622" s="576">
        <v>41.4099</v>
      </c>
      <c r="K622" s="576">
        <v>0</v>
      </c>
      <c r="L622" s="580">
        <v>0</v>
      </c>
      <c r="M622" s="576">
        <v>287.0164</v>
      </c>
      <c r="N622" s="575"/>
      <c r="O622" s="575"/>
      <c r="P622" s="575"/>
      <c r="Q622" s="575"/>
      <c r="R622" s="576">
        <v>287.0164</v>
      </c>
      <c r="S622" s="575"/>
      <c r="T622" s="576">
        <v>0</v>
      </c>
      <c r="U622" s="576">
        <v>0</v>
      </c>
      <c r="V622" s="576">
        <v>0</v>
      </c>
      <c r="W622" s="576">
        <v>0</v>
      </c>
      <c r="X622" s="575">
        <v>0</v>
      </c>
      <c r="Y622" s="576">
        <v>0</v>
      </c>
      <c r="Z622" s="576">
        <v>0</v>
      </c>
      <c r="AA622" s="576">
        <v>0</v>
      </c>
      <c r="AB622" s="580">
        <v>1</v>
      </c>
      <c r="AC622" s="575">
        <f t="shared" si="26"/>
        <v>0</v>
      </c>
      <c r="AD622" s="555">
        <f t="shared" si="27"/>
        <v>0</v>
      </c>
    </row>
    <row r="623" s="555" customFormat="1" ht="19" customHeight="1" spans="1:30">
      <c r="A623" s="574">
        <v>45305</v>
      </c>
      <c r="B623" s="575" t="s">
        <v>73</v>
      </c>
      <c r="C623" s="575" t="s">
        <v>56</v>
      </c>
      <c r="D623" s="576">
        <v>150</v>
      </c>
      <c r="E623" s="575" t="s">
        <v>35</v>
      </c>
      <c r="F623" s="576">
        <v>0</v>
      </c>
      <c r="G623" s="576">
        <v>16.5</v>
      </c>
      <c r="H623" s="576">
        <v>348.8526</v>
      </c>
      <c r="I623" s="576">
        <v>321.1656</v>
      </c>
      <c r="J623" s="576">
        <v>313.28</v>
      </c>
      <c r="K623" s="576">
        <v>27.687</v>
      </c>
      <c r="L623" s="580">
        <v>0.0794</v>
      </c>
      <c r="M623" s="576">
        <v>3505.92</v>
      </c>
      <c r="N623" s="575"/>
      <c r="O623" s="575"/>
      <c r="P623" s="575"/>
      <c r="Q623" s="575"/>
      <c r="R623" s="576">
        <v>3505.92</v>
      </c>
      <c r="S623" s="575"/>
      <c r="T623" s="576">
        <v>0</v>
      </c>
      <c r="U623" s="576">
        <v>0</v>
      </c>
      <c r="V623" s="576">
        <v>0</v>
      </c>
      <c r="W623" s="576">
        <v>0</v>
      </c>
      <c r="X623" s="575">
        <v>0</v>
      </c>
      <c r="Y623" s="576">
        <v>0</v>
      </c>
      <c r="Z623" s="576">
        <v>0</v>
      </c>
      <c r="AA623" s="576">
        <v>0</v>
      </c>
      <c r="AB623" s="580">
        <v>1</v>
      </c>
      <c r="AC623" s="575">
        <f t="shared" si="26"/>
        <v>0</v>
      </c>
      <c r="AD623" s="555">
        <f t="shared" si="27"/>
        <v>0</v>
      </c>
    </row>
    <row r="624" s="555" customFormat="1" ht="19" customHeight="1" spans="1:30">
      <c r="A624" s="574">
        <v>45305</v>
      </c>
      <c r="B624" s="575" t="s">
        <v>76</v>
      </c>
      <c r="C624" s="575" t="s">
        <v>56</v>
      </c>
      <c r="D624" s="576">
        <v>100</v>
      </c>
      <c r="E624" s="575" t="s">
        <v>35</v>
      </c>
      <c r="F624" s="576">
        <v>0</v>
      </c>
      <c r="G624" s="576">
        <v>6.78</v>
      </c>
      <c r="H624" s="576">
        <v>82.865</v>
      </c>
      <c r="I624" s="576">
        <v>82.865</v>
      </c>
      <c r="J624" s="576">
        <v>81.1272</v>
      </c>
      <c r="K624" s="576">
        <v>0</v>
      </c>
      <c r="L624" s="580">
        <v>0</v>
      </c>
      <c r="M624" s="576">
        <v>817.6542</v>
      </c>
      <c r="N624" s="575"/>
      <c r="O624" s="575"/>
      <c r="P624" s="575"/>
      <c r="Q624" s="575"/>
      <c r="R624" s="576">
        <v>817.6542</v>
      </c>
      <c r="S624" s="575"/>
      <c r="T624" s="576">
        <v>0</v>
      </c>
      <c r="U624" s="576">
        <v>0</v>
      </c>
      <c r="V624" s="576">
        <v>0</v>
      </c>
      <c r="W624" s="576">
        <v>0</v>
      </c>
      <c r="X624" s="575">
        <v>0</v>
      </c>
      <c r="Y624" s="576">
        <v>0</v>
      </c>
      <c r="Z624" s="576">
        <v>0</v>
      </c>
      <c r="AA624" s="576">
        <v>0</v>
      </c>
      <c r="AB624" s="580">
        <v>1</v>
      </c>
      <c r="AC624" s="575">
        <f t="shared" si="26"/>
        <v>0</v>
      </c>
      <c r="AD624" s="555">
        <f t="shared" si="27"/>
        <v>0</v>
      </c>
    </row>
    <row r="625" s="555" customFormat="1" ht="19" customHeight="1" spans="1:30">
      <c r="A625" s="574">
        <v>45305</v>
      </c>
      <c r="B625" s="575" t="s">
        <v>77</v>
      </c>
      <c r="C625" s="575" t="s">
        <v>78</v>
      </c>
      <c r="D625" s="576">
        <v>100</v>
      </c>
      <c r="E625" s="575" t="s">
        <v>118</v>
      </c>
      <c r="F625" s="576">
        <v>2.65</v>
      </c>
      <c r="G625" s="576">
        <v>4.7</v>
      </c>
      <c r="H625" s="576">
        <v>21.1778</v>
      </c>
      <c r="I625" s="576">
        <v>12.5691</v>
      </c>
      <c r="J625" s="576">
        <v>11.977</v>
      </c>
      <c r="K625" s="576">
        <v>0</v>
      </c>
      <c r="L625" s="580">
        <v>0</v>
      </c>
      <c r="M625" s="576">
        <v>152.208</v>
      </c>
      <c r="N625" s="575">
        <v>1007</v>
      </c>
      <c r="O625" s="575">
        <v>0.1511</v>
      </c>
      <c r="P625" s="575">
        <v>-0.3</v>
      </c>
      <c r="Q625" s="575">
        <v>19919</v>
      </c>
      <c r="R625" s="576">
        <v>152.208</v>
      </c>
      <c r="S625" s="575">
        <v>0.0076</v>
      </c>
      <c r="T625" s="576">
        <v>0</v>
      </c>
      <c r="U625" s="576">
        <v>0</v>
      </c>
      <c r="V625" s="576">
        <v>0</v>
      </c>
      <c r="W625" s="576">
        <v>0</v>
      </c>
      <c r="X625" s="575">
        <v>0</v>
      </c>
      <c r="Y625" s="576">
        <v>0</v>
      </c>
      <c r="Z625" s="576">
        <v>0</v>
      </c>
      <c r="AA625" s="576">
        <v>8.6087</v>
      </c>
      <c r="AB625" s="580">
        <v>1</v>
      </c>
      <c r="AC625" s="575">
        <f t="shared" si="26"/>
        <v>0</v>
      </c>
      <c r="AD625" s="555">
        <f t="shared" si="27"/>
        <v>0</v>
      </c>
    </row>
    <row r="626" s="555" customFormat="1" ht="19" customHeight="1" spans="1:30">
      <c r="A626" s="574">
        <v>45305</v>
      </c>
      <c r="B626" s="575" t="s">
        <v>81</v>
      </c>
      <c r="C626" s="575" t="s">
        <v>82</v>
      </c>
      <c r="D626" s="576">
        <v>100</v>
      </c>
      <c r="E626" s="575" t="s">
        <v>83</v>
      </c>
      <c r="F626" s="576" t="s">
        <v>80</v>
      </c>
      <c r="G626" s="576">
        <v>4.6</v>
      </c>
      <c r="H626" s="576">
        <v>0</v>
      </c>
      <c r="I626" s="576">
        <v>0</v>
      </c>
      <c r="J626" s="576">
        <v>0</v>
      </c>
      <c r="K626" s="576">
        <v>0</v>
      </c>
      <c r="L626" s="580">
        <v>0</v>
      </c>
      <c r="M626" s="576">
        <v>7.7528</v>
      </c>
      <c r="N626" s="575">
        <v>127</v>
      </c>
      <c r="O626" s="575">
        <v>0.061</v>
      </c>
      <c r="P626" s="575">
        <v>-0.0333</v>
      </c>
      <c r="Q626" s="575">
        <v>13183</v>
      </c>
      <c r="R626" s="576">
        <v>7.7528</v>
      </c>
      <c r="S626" s="575">
        <v>0.0006</v>
      </c>
      <c r="T626" s="576">
        <v>0</v>
      </c>
      <c r="U626" s="576">
        <v>0</v>
      </c>
      <c r="V626" s="576">
        <v>0</v>
      </c>
      <c r="W626" s="576">
        <v>0</v>
      </c>
      <c r="X626" s="575">
        <v>0</v>
      </c>
      <c r="Y626" s="576">
        <v>0</v>
      </c>
      <c r="Z626" s="576">
        <v>0</v>
      </c>
      <c r="AA626" s="576">
        <v>7.24</v>
      </c>
      <c r="AB626" s="580">
        <v>1</v>
      </c>
      <c r="AC626" s="575">
        <f t="shared" si="26"/>
        <v>0</v>
      </c>
      <c r="AD626" s="555">
        <f t="shared" si="27"/>
        <v>0</v>
      </c>
    </row>
    <row r="627" s="555" customFormat="1" ht="19" customHeight="1" spans="1:30">
      <c r="A627" s="574">
        <v>45305</v>
      </c>
      <c r="B627" s="575" t="s">
        <v>84</v>
      </c>
      <c r="C627" s="575" t="s">
        <v>82</v>
      </c>
      <c r="D627" s="576">
        <v>33</v>
      </c>
      <c r="E627" s="575" t="s">
        <v>83</v>
      </c>
      <c r="F627" s="576" t="s">
        <v>80</v>
      </c>
      <c r="G627" s="576">
        <v>7.86</v>
      </c>
      <c r="H627" s="576">
        <v>25.6371</v>
      </c>
      <c r="I627" s="576">
        <v>25.6044</v>
      </c>
      <c r="J627" s="576">
        <v>25.34</v>
      </c>
      <c r="K627" s="576">
        <v>0</v>
      </c>
      <c r="L627" s="580">
        <v>0</v>
      </c>
      <c r="M627" s="576">
        <v>81.2763</v>
      </c>
      <c r="N627" s="575" t="s">
        <v>80</v>
      </c>
      <c r="O627" s="575" t="s">
        <v>80</v>
      </c>
      <c r="P627" s="575" t="s">
        <v>80</v>
      </c>
      <c r="Q627" s="575" t="s">
        <v>104</v>
      </c>
      <c r="R627" s="576">
        <v>81.2763</v>
      </c>
      <c r="S627" s="575" t="s">
        <v>80</v>
      </c>
      <c r="T627" s="576">
        <v>0</v>
      </c>
      <c r="U627" s="576">
        <v>0</v>
      </c>
      <c r="V627" s="576">
        <v>0</v>
      </c>
      <c r="W627" s="576">
        <v>0</v>
      </c>
      <c r="X627" s="575">
        <v>0</v>
      </c>
      <c r="Y627" s="576">
        <v>0</v>
      </c>
      <c r="Z627" s="576">
        <v>0</v>
      </c>
      <c r="AA627" s="576">
        <v>0</v>
      </c>
      <c r="AB627" s="580">
        <v>1</v>
      </c>
      <c r="AC627" s="575">
        <f t="shared" si="26"/>
        <v>0</v>
      </c>
      <c r="AD627" s="555">
        <f t="shared" si="27"/>
        <v>0</v>
      </c>
    </row>
    <row r="628" s="555" customFormat="1" ht="19" customHeight="1" spans="1:30">
      <c r="A628" s="574">
        <v>45305</v>
      </c>
      <c r="B628" s="575" t="s">
        <v>85</v>
      </c>
      <c r="C628" s="575" t="s">
        <v>86</v>
      </c>
      <c r="D628" s="576">
        <v>55.2</v>
      </c>
      <c r="E628" s="575" t="s">
        <v>108</v>
      </c>
      <c r="F628" s="576">
        <v>1.29</v>
      </c>
      <c r="G628" s="576">
        <v>1.13</v>
      </c>
      <c r="H628" s="576">
        <v>10.3825</v>
      </c>
      <c r="I628" s="576">
        <v>13.0263</v>
      </c>
      <c r="J628" s="576">
        <v>10.56</v>
      </c>
      <c r="K628" s="576">
        <v>0</v>
      </c>
      <c r="L628" s="580">
        <v>0</v>
      </c>
      <c r="M628" s="576">
        <v>320.32</v>
      </c>
      <c r="N628" s="575">
        <v>174</v>
      </c>
      <c r="O628" s="575">
        <v>1.8409</v>
      </c>
      <c r="P628" s="575" t="s">
        <v>104</v>
      </c>
      <c r="Q628" s="575">
        <v>5420</v>
      </c>
      <c r="R628" s="576">
        <v>320.32</v>
      </c>
      <c r="S628" s="575">
        <v>0.0591</v>
      </c>
      <c r="T628" s="576">
        <v>0</v>
      </c>
      <c r="U628" s="576">
        <v>0</v>
      </c>
      <c r="V628" s="576">
        <v>0</v>
      </c>
      <c r="W628" s="576">
        <v>0</v>
      </c>
      <c r="X628" s="575">
        <v>0</v>
      </c>
      <c r="Y628" s="576">
        <v>0</v>
      </c>
      <c r="Z628" s="576">
        <v>0</v>
      </c>
      <c r="AA628" s="576">
        <v>0</v>
      </c>
      <c r="AB628" s="580">
        <v>1</v>
      </c>
      <c r="AC628" s="575">
        <f t="shared" si="26"/>
        <v>0</v>
      </c>
      <c r="AD628" s="555">
        <f t="shared" si="27"/>
        <v>0</v>
      </c>
    </row>
    <row r="629" s="555" customFormat="1" ht="19" customHeight="1" spans="1:30">
      <c r="A629" s="574">
        <v>45305</v>
      </c>
      <c r="B629" s="575" t="s">
        <v>87</v>
      </c>
      <c r="C629" s="575" t="s">
        <v>78</v>
      </c>
      <c r="D629" s="576">
        <v>100</v>
      </c>
      <c r="E629" s="575" t="s">
        <v>103</v>
      </c>
      <c r="F629" s="576">
        <v>4.37</v>
      </c>
      <c r="G629" s="576">
        <v>2.9</v>
      </c>
      <c r="H629" s="576">
        <v>0</v>
      </c>
      <c r="I629" s="576">
        <v>9.68</v>
      </c>
      <c r="J629" s="576">
        <v>9.3478</v>
      </c>
      <c r="K629" s="576">
        <v>0</v>
      </c>
      <c r="L629" s="580">
        <v>0</v>
      </c>
      <c r="M629" s="576">
        <v>76.5765</v>
      </c>
      <c r="N629" s="575">
        <v>21</v>
      </c>
      <c r="O629" s="575">
        <v>3.6465</v>
      </c>
      <c r="P629" s="575">
        <v>3.1949</v>
      </c>
      <c r="Q629" s="575">
        <v>6350</v>
      </c>
      <c r="R629" s="576">
        <v>76.5765</v>
      </c>
      <c r="S629" s="575">
        <v>0.0121</v>
      </c>
      <c r="T629" s="576">
        <v>0</v>
      </c>
      <c r="U629" s="576">
        <v>0</v>
      </c>
      <c r="V629" s="576">
        <v>0</v>
      </c>
      <c r="W629" s="576">
        <v>0</v>
      </c>
      <c r="X629" s="575">
        <v>0</v>
      </c>
      <c r="Y629" s="576">
        <v>0</v>
      </c>
      <c r="Z629" s="576">
        <v>0</v>
      </c>
      <c r="AA629" s="576">
        <v>0</v>
      </c>
      <c r="AB629" s="580">
        <v>1</v>
      </c>
      <c r="AC629" s="575">
        <f t="shared" si="26"/>
        <v>0</v>
      </c>
      <c r="AD629" s="555">
        <f t="shared" si="27"/>
        <v>0</v>
      </c>
    </row>
    <row r="630" s="555" customFormat="1" ht="19" customHeight="1" spans="1:30">
      <c r="A630" s="574">
        <v>45305</v>
      </c>
      <c r="B630" s="575" t="s">
        <v>88</v>
      </c>
      <c r="C630" s="575" t="s">
        <v>86</v>
      </c>
      <c r="D630" s="576">
        <v>50</v>
      </c>
      <c r="E630" s="575" t="s">
        <v>100</v>
      </c>
      <c r="F630" s="576">
        <v>5.27</v>
      </c>
      <c r="G630" s="576">
        <v>0.95</v>
      </c>
      <c r="H630" s="576">
        <v>19.8135</v>
      </c>
      <c r="I630" s="576">
        <v>2.6012</v>
      </c>
      <c r="J630" s="576">
        <v>2.409</v>
      </c>
      <c r="K630" s="576">
        <v>12.96</v>
      </c>
      <c r="L630" s="580">
        <v>0.6541</v>
      </c>
      <c r="M630" s="576">
        <v>186.8404</v>
      </c>
      <c r="N630" s="575">
        <v>653</v>
      </c>
      <c r="O630" s="575">
        <v>0.2861</v>
      </c>
      <c r="P630" s="575"/>
      <c r="Q630" s="575">
        <v>6458</v>
      </c>
      <c r="R630" s="576">
        <v>186.8404</v>
      </c>
      <c r="S630" s="575">
        <v>0.0289</v>
      </c>
      <c r="T630" s="576">
        <v>0</v>
      </c>
      <c r="U630" s="576">
        <v>0</v>
      </c>
      <c r="V630" s="576">
        <v>0</v>
      </c>
      <c r="W630" s="576">
        <v>0</v>
      </c>
      <c r="X630" s="575">
        <v>0</v>
      </c>
      <c r="Y630" s="576">
        <v>0</v>
      </c>
      <c r="Z630" s="576">
        <v>0</v>
      </c>
      <c r="AA630" s="576">
        <v>0</v>
      </c>
      <c r="AB630" s="580">
        <v>1</v>
      </c>
      <c r="AC630" s="575">
        <f t="shared" si="26"/>
        <v>0</v>
      </c>
      <c r="AD630" s="555">
        <f t="shared" si="27"/>
        <v>0</v>
      </c>
    </row>
    <row r="631" s="555" customFormat="1" ht="34" customHeight="1" spans="1:29">
      <c r="A631" s="570" t="s">
        <v>119</v>
      </c>
      <c r="B631" s="571"/>
      <c r="C631" s="571"/>
      <c r="D631" s="571"/>
      <c r="E631" s="571"/>
      <c r="F631" s="571"/>
      <c r="G631" s="571"/>
      <c r="H631" s="571"/>
      <c r="I631" s="571"/>
      <c r="J631" s="571"/>
      <c r="K631" s="571"/>
      <c r="L631" s="571"/>
      <c r="M631" s="571"/>
      <c r="N631" s="571"/>
      <c r="O631" s="571"/>
      <c r="P631" s="571"/>
      <c r="Q631" s="571"/>
      <c r="R631" s="571"/>
      <c r="S631" s="571"/>
      <c r="T631" s="571"/>
      <c r="U631" s="571"/>
      <c r="V631" s="571"/>
      <c r="W631" s="571"/>
      <c r="X631" s="571"/>
      <c r="Y631" s="571"/>
      <c r="Z631" s="571"/>
      <c r="AA631" s="571"/>
      <c r="AB631" s="571"/>
      <c r="AC631" s="571"/>
    </row>
    <row r="632" s="555" customFormat="1" ht="19" customHeight="1" spans="1:30">
      <c r="A632" s="572" t="s">
        <v>1</v>
      </c>
      <c r="B632" s="573" t="s">
        <v>2</v>
      </c>
      <c r="C632" s="573" t="s">
        <v>3</v>
      </c>
      <c r="D632" s="573" t="s">
        <v>4</v>
      </c>
      <c r="E632" s="573" t="s">
        <v>5</v>
      </c>
      <c r="F632" s="573" t="s">
        <v>6</v>
      </c>
      <c r="G632" s="573" t="s">
        <v>7</v>
      </c>
      <c r="H632" s="573" t="s">
        <v>8</v>
      </c>
      <c r="I632" s="573" t="s">
        <v>9</v>
      </c>
      <c r="J632" s="573" t="s">
        <v>10</v>
      </c>
      <c r="K632" s="573" t="s">
        <v>11</v>
      </c>
      <c r="L632" s="573" t="s">
        <v>12</v>
      </c>
      <c r="M632" s="573" t="s">
        <v>13</v>
      </c>
      <c r="N632" s="573" t="s">
        <v>14</v>
      </c>
      <c r="O632" s="573" t="s">
        <v>15</v>
      </c>
      <c r="P632" s="573" t="s">
        <v>16</v>
      </c>
      <c r="Q632" s="573" t="s">
        <v>17</v>
      </c>
      <c r="R632" s="573" t="s">
        <v>18</v>
      </c>
      <c r="S632" s="573" t="s">
        <v>19</v>
      </c>
      <c r="T632" s="573" t="s">
        <v>20</v>
      </c>
      <c r="U632" s="573" t="s">
        <v>21</v>
      </c>
      <c r="V632" s="573" t="s">
        <v>22</v>
      </c>
      <c r="W632" s="573" t="s">
        <v>23</v>
      </c>
      <c r="X632" s="573" t="s">
        <v>24</v>
      </c>
      <c r="Y632" s="573" t="s">
        <v>25</v>
      </c>
      <c r="Z632" s="573" t="s">
        <v>26</v>
      </c>
      <c r="AA632" s="573" t="s">
        <v>27</v>
      </c>
      <c r="AB632" s="573" t="s">
        <v>28</v>
      </c>
      <c r="AC632" s="583" t="s">
        <v>29</v>
      </c>
      <c r="AD632" s="583" t="s">
        <v>30</v>
      </c>
    </row>
    <row r="633" s="555" customFormat="1" ht="19" customHeight="1" spans="1:30">
      <c r="A633" s="574">
        <v>45306</v>
      </c>
      <c r="B633" s="575" t="s">
        <v>49</v>
      </c>
      <c r="C633" s="575" t="s">
        <v>32</v>
      </c>
      <c r="D633" s="576">
        <v>100</v>
      </c>
      <c r="E633" s="575" t="s">
        <v>35</v>
      </c>
      <c r="F633" s="576">
        <v>4.73</v>
      </c>
      <c r="G633" s="576">
        <v>0.6</v>
      </c>
      <c r="H633" s="576">
        <v>42.3536</v>
      </c>
      <c r="I633" s="576">
        <v>39.8098</v>
      </c>
      <c r="J633" s="576">
        <v>38.6547</v>
      </c>
      <c r="K633" s="576">
        <v>2.5438</v>
      </c>
      <c r="L633" s="580">
        <v>0.0601</v>
      </c>
      <c r="M633" s="576">
        <v>545.1306</v>
      </c>
      <c r="N633" s="575"/>
      <c r="O633" s="575"/>
      <c r="P633" s="575"/>
      <c r="Q633" s="575"/>
      <c r="R633" s="576">
        <v>545.1306</v>
      </c>
      <c r="S633" s="575"/>
      <c r="T633" s="576">
        <v>0</v>
      </c>
      <c r="U633" s="576">
        <v>0</v>
      </c>
      <c r="V633" s="576">
        <v>0</v>
      </c>
      <c r="W633" s="576">
        <v>0</v>
      </c>
      <c r="X633" s="575">
        <v>0</v>
      </c>
      <c r="Y633" s="576">
        <v>0</v>
      </c>
      <c r="Z633" s="576">
        <v>0</v>
      </c>
      <c r="AA633" s="576">
        <v>0</v>
      </c>
      <c r="AB633" s="580">
        <v>1</v>
      </c>
      <c r="AC633" s="575">
        <f t="shared" ref="AC633:AC675" si="28">U633+W633</f>
        <v>0</v>
      </c>
      <c r="AD633" s="555">
        <f t="shared" ref="AD633:AD673" si="29">T633+V633</f>
        <v>0</v>
      </c>
    </row>
    <row r="634" s="555" customFormat="1" ht="19" customHeight="1" spans="1:30">
      <c r="A634" s="574">
        <v>45306</v>
      </c>
      <c r="B634" s="575" t="s">
        <v>31</v>
      </c>
      <c r="C634" s="575" t="s">
        <v>32</v>
      </c>
      <c r="D634" s="576">
        <v>100</v>
      </c>
      <c r="E634" s="575" t="s">
        <v>48</v>
      </c>
      <c r="F634" s="576">
        <v>5.47</v>
      </c>
      <c r="G634" s="576">
        <v>0.84</v>
      </c>
      <c r="H634" s="576">
        <v>47.3689</v>
      </c>
      <c r="I634" s="576">
        <v>46.8999</v>
      </c>
      <c r="J634" s="576">
        <v>46.725</v>
      </c>
      <c r="K634" s="576">
        <v>0</v>
      </c>
      <c r="L634" s="580">
        <v>0</v>
      </c>
      <c r="M634" s="576">
        <v>671.475</v>
      </c>
      <c r="N634" s="575"/>
      <c r="O634" s="575"/>
      <c r="P634" s="575"/>
      <c r="Q634" s="575"/>
      <c r="R634" s="576">
        <v>671.475</v>
      </c>
      <c r="S634" s="575"/>
      <c r="T634" s="576">
        <v>0</v>
      </c>
      <c r="U634" s="576">
        <v>0</v>
      </c>
      <c r="V634" s="576">
        <v>0</v>
      </c>
      <c r="W634" s="576">
        <v>0</v>
      </c>
      <c r="X634" s="575">
        <v>0</v>
      </c>
      <c r="Y634" s="576">
        <v>0</v>
      </c>
      <c r="Z634" s="576">
        <v>0</v>
      </c>
      <c r="AA634" s="576">
        <v>0</v>
      </c>
      <c r="AB634" s="580">
        <v>1</v>
      </c>
      <c r="AC634" s="575">
        <f t="shared" si="28"/>
        <v>0</v>
      </c>
      <c r="AD634" s="555">
        <f t="shared" si="29"/>
        <v>0</v>
      </c>
    </row>
    <row r="635" s="555" customFormat="1" ht="19" customHeight="1" spans="1:30">
      <c r="A635" s="574">
        <v>45306</v>
      </c>
      <c r="B635" s="575" t="s">
        <v>34</v>
      </c>
      <c r="C635" s="575" t="s">
        <v>32</v>
      </c>
      <c r="D635" s="576">
        <v>10</v>
      </c>
      <c r="E635" s="575" t="s">
        <v>35</v>
      </c>
      <c r="F635" s="576">
        <v>0</v>
      </c>
      <c r="G635" s="576">
        <v>0.53</v>
      </c>
      <c r="H635" s="576">
        <v>0.6084</v>
      </c>
      <c r="I635" s="576">
        <v>0.6041</v>
      </c>
      <c r="J635" s="576">
        <v>0</v>
      </c>
      <c r="K635" s="576">
        <v>0</v>
      </c>
      <c r="L635" s="580">
        <v>0</v>
      </c>
      <c r="M635" s="576">
        <v>55.44</v>
      </c>
      <c r="N635" s="575"/>
      <c r="O635" s="575"/>
      <c r="P635" s="575"/>
      <c r="Q635" s="575"/>
      <c r="R635" s="576">
        <v>55.44</v>
      </c>
      <c r="S635" s="575"/>
      <c r="T635" s="576">
        <v>0</v>
      </c>
      <c r="U635" s="576">
        <v>0</v>
      </c>
      <c r="V635" s="576">
        <v>0</v>
      </c>
      <c r="W635" s="576">
        <v>0</v>
      </c>
      <c r="X635" s="575">
        <v>0</v>
      </c>
      <c r="Y635" s="576">
        <v>0</v>
      </c>
      <c r="Z635" s="576">
        <v>0</v>
      </c>
      <c r="AA635" s="576">
        <v>0</v>
      </c>
      <c r="AB635" s="580">
        <v>1</v>
      </c>
      <c r="AC635" s="575">
        <f t="shared" si="28"/>
        <v>0</v>
      </c>
      <c r="AD635" s="555">
        <f t="shared" si="29"/>
        <v>0</v>
      </c>
    </row>
    <row r="636" s="555" customFormat="1" ht="19" customHeight="1" spans="1:30">
      <c r="A636" s="574">
        <v>45306</v>
      </c>
      <c r="B636" s="575" t="s">
        <v>36</v>
      </c>
      <c r="C636" s="575" t="s">
        <v>32</v>
      </c>
      <c r="D636" s="576">
        <v>80</v>
      </c>
      <c r="E636" s="575" t="s">
        <v>39</v>
      </c>
      <c r="F636" s="576">
        <v>2.66</v>
      </c>
      <c r="G636" s="576">
        <v>0.34</v>
      </c>
      <c r="H636" s="576">
        <v>18.43</v>
      </c>
      <c r="I636" s="576">
        <v>18.2</v>
      </c>
      <c r="J636" s="576">
        <v>18.15</v>
      </c>
      <c r="K636" s="576">
        <v>0</v>
      </c>
      <c r="L636" s="580">
        <v>0</v>
      </c>
      <c r="M636" s="576">
        <v>504.9</v>
      </c>
      <c r="N636" s="575"/>
      <c r="O636" s="575"/>
      <c r="P636" s="575"/>
      <c r="Q636" s="575"/>
      <c r="R636" s="576">
        <v>504.9</v>
      </c>
      <c r="S636" s="575"/>
      <c r="T636" s="576">
        <v>0</v>
      </c>
      <c r="U636" s="576">
        <v>0</v>
      </c>
      <c r="V636" s="576">
        <v>0</v>
      </c>
      <c r="W636" s="576">
        <v>0</v>
      </c>
      <c r="X636" s="575">
        <v>0</v>
      </c>
      <c r="Y636" s="576">
        <v>0</v>
      </c>
      <c r="Z636" s="576">
        <v>0</v>
      </c>
      <c r="AA636" s="576">
        <v>0</v>
      </c>
      <c r="AB636" s="580">
        <v>1</v>
      </c>
      <c r="AC636" s="575">
        <f t="shared" si="28"/>
        <v>0</v>
      </c>
      <c r="AD636" s="555">
        <f t="shared" si="29"/>
        <v>0</v>
      </c>
    </row>
    <row r="637" s="555" customFormat="1" ht="19" customHeight="1" spans="1:30">
      <c r="A637" s="574">
        <v>45306</v>
      </c>
      <c r="B637" s="575" t="s">
        <v>38</v>
      </c>
      <c r="C637" s="575" t="s">
        <v>32</v>
      </c>
      <c r="D637" s="576">
        <v>5.48</v>
      </c>
      <c r="E637" s="575" t="s">
        <v>39</v>
      </c>
      <c r="F637" s="576">
        <v>4.03</v>
      </c>
      <c r="G637" s="576">
        <v>0</v>
      </c>
      <c r="H637" s="576">
        <v>1.8151</v>
      </c>
      <c r="I637" s="576">
        <v>1.8151</v>
      </c>
      <c r="J637" s="576">
        <v>1.596</v>
      </c>
      <c r="K637" s="576">
        <v>0</v>
      </c>
      <c r="L637" s="580">
        <v>0</v>
      </c>
      <c r="M637" s="576">
        <v>20.216</v>
      </c>
      <c r="N637" s="575"/>
      <c r="O637" s="575"/>
      <c r="P637" s="575"/>
      <c r="Q637" s="575"/>
      <c r="R637" s="576">
        <v>20.216</v>
      </c>
      <c r="S637" s="575"/>
      <c r="T637" s="576">
        <v>0</v>
      </c>
      <c r="U637" s="576">
        <v>0</v>
      </c>
      <c r="V637" s="576">
        <v>0</v>
      </c>
      <c r="W637" s="576">
        <v>0</v>
      </c>
      <c r="X637" s="575">
        <v>0</v>
      </c>
      <c r="Y637" s="576">
        <v>0</v>
      </c>
      <c r="Z637" s="576">
        <v>0</v>
      </c>
      <c r="AA637" s="576">
        <v>0</v>
      </c>
      <c r="AB637" s="580">
        <v>1</v>
      </c>
      <c r="AC637" s="575">
        <f t="shared" si="28"/>
        <v>0</v>
      </c>
      <c r="AD637" s="555">
        <f t="shared" si="29"/>
        <v>0</v>
      </c>
    </row>
    <row r="638" s="555" customFormat="1" ht="19" customHeight="1" spans="1:30">
      <c r="A638" s="574">
        <v>45306</v>
      </c>
      <c r="B638" s="575" t="s">
        <v>40</v>
      </c>
      <c r="C638" s="575" t="s">
        <v>32</v>
      </c>
      <c r="D638" s="576">
        <v>30</v>
      </c>
      <c r="E638" s="575" t="s">
        <v>35</v>
      </c>
      <c r="F638" s="576">
        <v>5.44</v>
      </c>
      <c r="G638" s="576">
        <v>0</v>
      </c>
      <c r="H638" s="576">
        <v>14.1072</v>
      </c>
      <c r="I638" s="576">
        <v>14.1072</v>
      </c>
      <c r="J638" s="576">
        <v>14.0448</v>
      </c>
      <c r="K638" s="576">
        <v>0</v>
      </c>
      <c r="L638" s="580">
        <v>0</v>
      </c>
      <c r="M638" s="576">
        <v>150.9024</v>
      </c>
      <c r="N638" s="575"/>
      <c r="O638" s="575"/>
      <c r="P638" s="575"/>
      <c r="Q638" s="575"/>
      <c r="R638" s="576">
        <v>150.9024</v>
      </c>
      <c r="S638" s="575"/>
      <c r="T638" s="576">
        <v>0</v>
      </c>
      <c r="U638" s="576">
        <v>0</v>
      </c>
      <c r="V638" s="576">
        <v>0</v>
      </c>
      <c r="W638" s="576">
        <v>0</v>
      </c>
      <c r="X638" s="575">
        <v>0</v>
      </c>
      <c r="Y638" s="576">
        <v>0</v>
      </c>
      <c r="Z638" s="576">
        <v>0</v>
      </c>
      <c r="AA638" s="576">
        <v>0</v>
      </c>
      <c r="AB638" s="580">
        <v>1</v>
      </c>
      <c r="AC638" s="575">
        <f t="shared" si="28"/>
        <v>0</v>
      </c>
      <c r="AD638" s="555">
        <f t="shared" si="29"/>
        <v>0</v>
      </c>
    </row>
    <row r="639" s="555" customFormat="1" ht="19" customHeight="1" spans="1:30">
      <c r="A639" s="574">
        <v>45306</v>
      </c>
      <c r="B639" s="575" t="s">
        <v>41</v>
      </c>
      <c r="C639" s="575" t="s">
        <v>32</v>
      </c>
      <c r="D639" s="576">
        <v>20</v>
      </c>
      <c r="E639" s="575" t="s">
        <v>33</v>
      </c>
      <c r="F639" s="576">
        <v>3.64</v>
      </c>
      <c r="G639" s="576">
        <v>0.9</v>
      </c>
      <c r="H639" s="576">
        <v>7.6743</v>
      </c>
      <c r="I639" s="576">
        <v>7.7799</v>
      </c>
      <c r="J639" s="576">
        <v>7.7672</v>
      </c>
      <c r="K639" s="576">
        <v>0</v>
      </c>
      <c r="L639" s="580">
        <v>0</v>
      </c>
      <c r="M639" s="576">
        <v>150.421</v>
      </c>
      <c r="N639" s="575"/>
      <c r="O639" s="575"/>
      <c r="P639" s="575"/>
      <c r="Q639" s="575"/>
      <c r="R639" s="576">
        <v>150.421</v>
      </c>
      <c r="S639" s="575"/>
      <c r="T639" s="576">
        <v>0</v>
      </c>
      <c r="U639" s="576">
        <v>0</v>
      </c>
      <c r="V639" s="576">
        <v>0</v>
      </c>
      <c r="W639" s="576">
        <v>0</v>
      </c>
      <c r="X639" s="575">
        <v>0</v>
      </c>
      <c r="Y639" s="576">
        <v>0</v>
      </c>
      <c r="Z639" s="576">
        <v>0</v>
      </c>
      <c r="AA639" s="576">
        <v>0</v>
      </c>
      <c r="AB639" s="580">
        <v>1</v>
      </c>
      <c r="AC639" s="575">
        <f t="shared" si="28"/>
        <v>0</v>
      </c>
      <c r="AD639" s="555">
        <f t="shared" si="29"/>
        <v>0</v>
      </c>
    </row>
    <row r="640" s="555" customFormat="1" ht="19" customHeight="1" spans="1:30">
      <c r="A640" s="574">
        <v>45306</v>
      </c>
      <c r="B640" s="575" t="s">
        <v>45</v>
      </c>
      <c r="C640" s="575" t="s">
        <v>32</v>
      </c>
      <c r="D640" s="576">
        <v>50</v>
      </c>
      <c r="E640" s="575" t="s">
        <v>120</v>
      </c>
      <c r="F640" s="576">
        <v>0.15</v>
      </c>
      <c r="G640" s="576">
        <v>2.72</v>
      </c>
      <c r="H640" s="576">
        <v>0.6743</v>
      </c>
      <c r="I640" s="576">
        <v>0.084</v>
      </c>
      <c r="J640" s="576">
        <v>0</v>
      </c>
      <c r="K640" s="576">
        <v>0</v>
      </c>
      <c r="L640" s="580">
        <v>0</v>
      </c>
      <c r="M640" s="576">
        <v>289.08</v>
      </c>
      <c r="N640" s="575"/>
      <c r="O640" s="575"/>
      <c r="P640" s="575"/>
      <c r="Q640" s="575"/>
      <c r="R640" s="576">
        <v>289.08</v>
      </c>
      <c r="S640" s="575"/>
      <c r="T640" s="576">
        <v>0.001</v>
      </c>
      <c r="U640" s="576">
        <v>0</v>
      </c>
      <c r="V640" s="576">
        <v>0</v>
      </c>
      <c r="W640" s="576">
        <v>0</v>
      </c>
      <c r="X640" s="575">
        <v>0</v>
      </c>
      <c r="Y640" s="576">
        <v>0.5893</v>
      </c>
      <c r="Z640" s="576">
        <v>0</v>
      </c>
      <c r="AA640" s="576">
        <v>0</v>
      </c>
      <c r="AB640" s="580">
        <v>0.9978</v>
      </c>
      <c r="AC640" s="575">
        <f t="shared" si="28"/>
        <v>0</v>
      </c>
      <c r="AD640" s="555">
        <f t="shared" si="29"/>
        <v>0.001</v>
      </c>
    </row>
    <row r="641" s="555" customFormat="1" ht="19" customHeight="1" spans="1:30">
      <c r="A641" s="574">
        <v>45306</v>
      </c>
      <c r="B641" s="575" t="s">
        <v>43</v>
      </c>
      <c r="C641" s="575" t="s">
        <v>32</v>
      </c>
      <c r="D641" s="576">
        <v>300</v>
      </c>
      <c r="E641" s="575" t="s">
        <v>35</v>
      </c>
      <c r="F641" s="576">
        <v>5.15</v>
      </c>
      <c r="G641" s="576">
        <v>0</v>
      </c>
      <c r="H641" s="576">
        <v>179.2293</v>
      </c>
      <c r="I641" s="576">
        <v>173.5405</v>
      </c>
      <c r="J641" s="576">
        <v>164.934</v>
      </c>
      <c r="K641" s="576">
        <v>5.6888</v>
      </c>
      <c r="L641" s="580">
        <v>0.0317</v>
      </c>
      <c r="M641" s="576">
        <v>1954.789</v>
      </c>
      <c r="N641" s="575"/>
      <c r="O641" s="575"/>
      <c r="P641" s="575"/>
      <c r="Q641" s="575"/>
      <c r="R641" s="576">
        <v>1954.789</v>
      </c>
      <c r="S641" s="575"/>
      <c r="T641" s="576">
        <v>0</v>
      </c>
      <c r="U641" s="576">
        <v>0</v>
      </c>
      <c r="V641" s="576">
        <v>0</v>
      </c>
      <c r="W641" s="576">
        <v>0</v>
      </c>
      <c r="X641" s="575">
        <v>0</v>
      </c>
      <c r="Y641" s="576">
        <v>0</v>
      </c>
      <c r="Z641" s="576">
        <v>0</v>
      </c>
      <c r="AA641" s="576">
        <v>0</v>
      </c>
      <c r="AB641" s="580">
        <v>1</v>
      </c>
      <c r="AC641" s="575">
        <f t="shared" si="28"/>
        <v>0</v>
      </c>
      <c r="AD641" s="555">
        <f t="shared" si="29"/>
        <v>0</v>
      </c>
    </row>
    <row r="642" s="555" customFormat="1" ht="19" customHeight="1" spans="1:30">
      <c r="A642" s="574">
        <v>45306</v>
      </c>
      <c r="B642" s="575" t="s">
        <v>47</v>
      </c>
      <c r="C642" s="575" t="s">
        <v>32</v>
      </c>
      <c r="D642" s="576">
        <v>130</v>
      </c>
      <c r="E642" s="575" t="s">
        <v>39</v>
      </c>
      <c r="F642" s="576">
        <v>1.3</v>
      </c>
      <c r="G642" s="576">
        <v>0.3</v>
      </c>
      <c r="H642" s="576">
        <v>24.7588</v>
      </c>
      <c r="I642" s="576">
        <v>24.7435</v>
      </c>
      <c r="J642" s="576">
        <v>24.262</v>
      </c>
      <c r="K642" s="576">
        <v>0</v>
      </c>
      <c r="L642" s="580">
        <v>0</v>
      </c>
      <c r="M642" s="576">
        <v>730.6481</v>
      </c>
      <c r="N642" s="575"/>
      <c r="O642" s="575"/>
      <c r="P642" s="575"/>
      <c r="Q642" s="575"/>
      <c r="R642" s="576">
        <v>730.6481</v>
      </c>
      <c r="S642" s="575"/>
      <c r="T642" s="576">
        <v>0</v>
      </c>
      <c r="U642" s="576">
        <v>0</v>
      </c>
      <c r="V642" s="576">
        <v>0</v>
      </c>
      <c r="W642" s="576">
        <v>0</v>
      </c>
      <c r="X642" s="575">
        <v>0</v>
      </c>
      <c r="Y642" s="576">
        <v>0</v>
      </c>
      <c r="Z642" s="576">
        <v>0</v>
      </c>
      <c r="AA642" s="576">
        <v>0</v>
      </c>
      <c r="AB642" s="580">
        <v>1</v>
      </c>
      <c r="AC642" s="575">
        <f t="shared" si="28"/>
        <v>0</v>
      </c>
      <c r="AD642" s="555">
        <f t="shared" si="29"/>
        <v>0</v>
      </c>
    </row>
    <row r="643" s="555" customFormat="1" ht="19" customHeight="1" spans="1:30">
      <c r="A643" s="574">
        <v>45306</v>
      </c>
      <c r="B643" s="575" t="s">
        <v>46</v>
      </c>
      <c r="C643" s="575" t="s">
        <v>32</v>
      </c>
      <c r="D643" s="576">
        <v>30</v>
      </c>
      <c r="E643" s="575" t="s">
        <v>35</v>
      </c>
      <c r="F643" s="576">
        <v>5.49</v>
      </c>
      <c r="G643" s="576">
        <v>2.13</v>
      </c>
      <c r="H643" s="576">
        <v>13.5089</v>
      </c>
      <c r="I643" s="576">
        <v>13.244</v>
      </c>
      <c r="J643" s="576">
        <v>13.216</v>
      </c>
      <c r="K643" s="576">
        <v>0</v>
      </c>
      <c r="L643" s="580">
        <v>0</v>
      </c>
      <c r="M643" s="576">
        <v>209.552</v>
      </c>
      <c r="N643" s="575"/>
      <c r="O643" s="575"/>
      <c r="P643" s="575"/>
      <c r="Q643" s="575"/>
      <c r="R643" s="576">
        <v>209.552</v>
      </c>
      <c r="S643" s="575"/>
      <c r="T643" s="576">
        <v>0</v>
      </c>
      <c r="U643" s="576">
        <v>0</v>
      </c>
      <c r="V643" s="576">
        <v>0</v>
      </c>
      <c r="W643" s="576">
        <v>0</v>
      </c>
      <c r="X643" s="575">
        <v>0</v>
      </c>
      <c r="Y643" s="576">
        <v>0</v>
      </c>
      <c r="Z643" s="576">
        <v>0</v>
      </c>
      <c r="AA643" s="576">
        <v>0</v>
      </c>
      <c r="AB643" s="580">
        <v>1</v>
      </c>
      <c r="AC643" s="575">
        <f t="shared" si="28"/>
        <v>0</v>
      </c>
      <c r="AD643" s="555">
        <f t="shared" si="29"/>
        <v>0</v>
      </c>
    </row>
    <row r="644" s="555" customFormat="1" ht="19" customHeight="1" spans="1:30">
      <c r="A644" s="574">
        <v>45306</v>
      </c>
      <c r="B644" s="575" t="s">
        <v>37</v>
      </c>
      <c r="C644" s="575" t="s">
        <v>32</v>
      </c>
      <c r="D644" s="576">
        <v>100</v>
      </c>
      <c r="E644" s="575" t="s">
        <v>35</v>
      </c>
      <c r="F644" s="576">
        <v>5.4</v>
      </c>
      <c r="G644" s="576">
        <v>0</v>
      </c>
      <c r="H644" s="576">
        <v>45.8617</v>
      </c>
      <c r="I644" s="576">
        <v>45.6066</v>
      </c>
      <c r="J644" s="576">
        <v>43.791</v>
      </c>
      <c r="K644" s="576">
        <v>0</v>
      </c>
      <c r="L644" s="580">
        <v>0</v>
      </c>
      <c r="M644" s="576">
        <v>532.603</v>
      </c>
      <c r="N644" s="575"/>
      <c r="O644" s="575"/>
      <c r="P644" s="575"/>
      <c r="Q644" s="575"/>
      <c r="R644" s="576">
        <v>532.603</v>
      </c>
      <c r="S644" s="575"/>
      <c r="T644" s="576">
        <v>0.1701</v>
      </c>
      <c r="U644" s="576">
        <v>0</v>
      </c>
      <c r="V644" s="576">
        <v>0</v>
      </c>
      <c r="W644" s="576">
        <v>0</v>
      </c>
      <c r="X644" s="575">
        <v>0</v>
      </c>
      <c r="Y644" s="576">
        <v>0.085</v>
      </c>
      <c r="Z644" s="576">
        <v>0</v>
      </c>
      <c r="AA644" s="576">
        <v>0</v>
      </c>
      <c r="AB644" s="580">
        <v>0.9963</v>
      </c>
      <c r="AC644" s="575">
        <f t="shared" si="28"/>
        <v>0</v>
      </c>
      <c r="AD644" s="555">
        <f t="shared" si="29"/>
        <v>0.1701</v>
      </c>
    </row>
    <row r="645" s="555" customFormat="1" ht="19" customHeight="1" spans="1:30">
      <c r="A645" s="574">
        <v>45306</v>
      </c>
      <c r="B645" s="575" t="s">
        <v>42</v>
      </c>
      <c r="C645" s="575" t="s">
        <v>32</v>
      </c>
      <c r="D645" s="576">
        <v>30</v>
      </c>
      <c r="E645" s="575" t="s">
        <v>35</v>
      </c>
      <c r="F645" s="576">
        <v>6.8</v>
      </c>
      <c r="G645" s="576">
        <v>0.8</v>
      </c>
      <c r="H645" s="576">
        <v>16.5068</v>
      </c>
      <c r="I645" s="576">
        <v>16.3388</v>
      </c>
      <c r="J645" s="576">
        <v>16.3163</v>
      </c>
      <c r="K645" s="576">
        <v>0</v>
      </c>
      <c r="L645" s="580">
        <v>0</v>
      </c>
      <c r="M645" s="576">
        <v>189.8554</v>
      </c>
      <c r="N645" s="575"/>
      <c r="O645" s="575"/>
      <c r="P645" s="575"/>
      <c r="Q645" s="575"/>
      <c r="R645" s="576">
        <v>189.8554</v>
      </c>
      <c r="S645" s="575"/>
      <c r="T645" s="576">
        <v>0</v>
      </c>
      <c r="U645" s="576">
        <v>0</v>
      </c>
      <c r="V645" s="576">
        <v>0</v>
      </c>
      <c r="W645" s="576">
        <v>0</v>
      </c>
      <c r="X645" s="575">
        <v>0</v>
      </c>
      <c r="Y645" s="576">
        <v>0</v>
      </c>
      <c r="Z645" s="576">
        <v>0</v>
      </c>
      <c r="AA645" s="576">
        <v>0</v>
      </c>
      <c r="AB645" s="580">
        <v>1</v>
      </c>
      <c r="AC645" s="575">
        <f t="shared" si="28"/>
        <v>0</v>
      </c>
      <c r="AD645" s="555">
        <f t="shared" si="29"/>
        <v>0</v>
      </c>
    </row>
    <row r="646" s="555" customFormat="1" ht="19" customHeight="1" spans="1:30">
      <c r="A646" s="574">
        <v>45306</v>
      </c>
      <c r="B646" s="575" t="s">
        <v>50</v>
      </c>
      <c r="C646" s="575" t="s">
        <v>32</v>
      </c>
      <c r="D646" s="576">
        <v>50</v>
      </c>
      <c r="E646" s="575" t="s">
        <v>48</v>
      </c>
      <c r="F646" s="576">
        <v>5.81</v>
      </c>
      <c r="G646" s="576">
        <v>0</v>
      </c>
      <c r="H646" s="576">
        <v>26.1996</v>
      </c>
      <c r="I646" s="576">
        <v>19.635</v>
      </c>
      <c r="J646" s="576">
        <v>19.6</v>
      </c>
      <c r="K646" s="575">
        <v>6.5646</v>
      </c>
      <c r="L646" s="580">
        <f>K646/H646</f>
        <v>0.250561077268355</v>
      </c>
      <c r="M646" s="576">
        <v>165.55</v>
      </c>
      <c r="N646" s="575"/>
      <c r="O646" s="575"/>
      <c r="P646" s="575"/>
      <c r="Q646" s="575"/>
      <c r="R646" s="576">
        <v>165.55</v>
      </c>
      <c r="S646" s="575"/>
      <c r="T646" s="576">
        <v>0</v>
      </c>
      <c r="U646" s="576">
        <v>0</v>
      </c>
      <c r="V646" s="576">
        <v>0</v>
      </c>
      <c r="W646" s="576">
        <v>0</v>
      </c>
      <c r="X646" s="555">
        <v>0</v>
      </c>
      <c r="Y646" s="576">
        <v>0</v>
      </c>
      <c r="Z646" s="576">
        <v>0</v>
      </c>
      <c r="AA646" s="576">
        <v>0</v>
      </c>
      <c r="AB646" s="580">
        <v>1</v>
      </c>
      <c r="AC646" s="575">
        <f t="shared" si="28"/>
        <v>0</v>
      </c>
      <c r="AD646" s="555">
        <f t="shared" si="29"/>
        <v>0</v>
      </c>
    </row>
    <row r="647" s="555" customFormat="1" ht="19" customHeight="1" spans="1:30">
      <c r="A647" s="574">
        <v>45306</v>
      </c>
      <c r="B647" s="575" t="s">
        <v>52</v>
      </c>
      <c r="C647" s="575" t="s">
        <v>32</v>
      </c>
      <c r="D647" s="576">
        <v>150</v>
      </c>
      <c r="E647" s="575" t="s">
        <v>35</v>
      </c>
      <c r="F647" s="576">
        <v>2.4</v>
      </c>
      <c r="G647" s="576">
        <v>3</v>
      </c>
      <c r="H647" s="576">
        <v>34.2033</v>
      </c>
      <c r="I647" s="576">
        <v>34.2033</v>
      </c>
      <c r="J647" s="576">
        <v>33.6</v>
      </c>
      <c r="K647" s="576">
        <v>0</v>
      </c>
      <c r="L647" s="580">
        <v>0</v>
      </c>
      <c r="M647" s="576">
        <v>849.975</v>
      </c>
      <c r="N647" s="575"/>
      <c r="O647" s="575"/>
      <c r="P647" s="575"/>
      <c r="Q647" s="575"/>
      <c r="R647" s="576">
        <v>849.975</v>
      </c>
      <c r="S647" s="575"/>
      <c r="T647" s="576">
        <v>0</v>
      </c>
      <c r="U647" s="576">
        <v>0</v>
      </c>
      <c r="V647" s="576">
        <v>0</v>
      </c>
      <c r="W647" s="576">
        <v>0</v>
      </c>
      <c r="X647" s="575">
        <v>0</v>
      </c>
      <c r="Y647" s="576">
        <v>0</v>
      </c>
      <c r="Z647" s="576">
        <v>0</v>
      </c>
      <c r="AA647" s="576">
        <v>0</v>
      </c>
      <c r="AB647" s="580">
        <v>1</v>
      </c>
      <c r="AC647" s="575">
        <f t="shared" si="28"/>
        <v>0</v>
      </c>
      <c r="AD647" s="555">
        <f t="shared" si="29"/>
        <v>0</v>
      </c>
    </row>
    <row r="648" s="555" customFormat="1" ht="19" customHeight="1" spans="1:30">
      <c r="A648" s="574">
        <v>45306</v>
      </c>
      <c r="B648" s="575" t="s">
        <v>51</v>
      </c>
      <c r="C648" s="575" t="s">
        <v>32</v>
      </c>
      <c r="D648" s="576">
        <v>100</v>
      </c>
      <c r="E648" s="575" t="s">
        <v>33</v>
      </c>
      <c r="F648" s="576">
        <v>3.59</v>
      </c>
      <c r="G648" s="576">
        <v>2.08</v>
      </c>
      <c r="H648" s="576">
        <v>40.5488</v>
      </c>
      <c r="I648" s="576">
        <v>36.4649</v>
      </c>
      <c r="J648" s="576">
        <v>34.7928</v>
      </c>
      <c r="K648" s="576">
        <v>4.0839</v>
      </c>
      <c r="L648" s="580">
        <v>0.1007</v>
      </c>
      <c r="M648" s="576">
        <v>507.71</v>
      </c>
      <c r="N648" s="575"/>
      <c r="O648" s="575"/>
      <c r="P648" s="575"/>
      <c r="Q648" s="575"/>
      <c r="R648" s="576">
        <v>507.71</v>
      </c>
      <c r="S648" s="575"/>
      <c r="T648" s="576">
        <v>0</v>
      </c>
      <c r="U648" s="576">
        <v>0</v>
      </c>
      <c r="V648" s="576">
        <v>0</v>
      </c>
      <c r="W648" s="576">
        <v>0</v>
      </c>
      <c r="X648" s="575">
        <v>0</v>
      </c>
      <c r="Y648" s="576">
        <v>0</v>
      </c>
      <c r="Z648" s="576">
        <v>0</v>
      </c>
      <c r="AA648" s="576">
        <v>0</v>
      </c>
      <c r="AB648" s="580">
        <v>1</v>
      </c>
      <c r="AC648" s="575">
        <f t="shared" si="28"/>
        <v>0</v>
      </c>
      <c r="AD648" s="555">
        <f t="shared" si="29"/>
        <v>0</v>
      </c>
    </row>
    <row r="649" s="555" customFormat="1" ht="19" customHeight="1" spans="1:30">
      <c r="A649" s="574">
        <v>45306</v>
      </c>
      <c r="B649" s="575" t="s">
        <v>53</v>
      </c>
      <c r="C649" s="575" t="s">
        <v>32</v>
      </c>
      <c r="D649" s="576">
        <v>100</v>
      </c>
      <c r="E649" s="575" t="s">
        <v>35</v>
      </c>
      <c r="F649" s="576">
        <v>0.91</v>
      </c>
      <c r="G649" s="576">
        <v>0</v>
      </c>
      <c r="H649" s="576">
        <v>7.3</v>
      </c>
      <c r="I649" s="576">
        <v>7.128</v>
      </c>
      <c r="J649" s="576">
        <v>7.0409</v>
      </c>
      <c r="K649" s="576">
        <v>0</v>
      </c>
      <c r="L649" s="580">
        <v>0</v>
      </c>
      <c r="M649" s="576">
        <v>314.5455</v>
      </c>
      <c r="N649" s="575"/>
      <c r="O649" s="575"/>
      <c r="P649" s="575"/>
      <c r="Q649" s="575"/>
      <c r="R649" s="576">
        <v>314.5455</v>
      </c>
      <c r="S649" s="575"/>
      <c r="T649" s="576">
        <v>0</v>
      </c>
      <c r="U649" s="576">
        <v>0</v>
      </c>
      <c r="V649" s="576">
        <v>0</v>
      </c>
      <c r="W649" s="576">
        <v>0</v>
      </c>
      <c r="X649" s="575">
        <v>0</v>
      </c>
      <c r="Y649" s="576">
        <v>0</v>
      </c>
      <c r="Z649" s="576">
        <v>0</v>
      </c>
      <c r="AA649" s="576">
        <v>0</v>
      </c>
      <c r="AB649" s="580">
        <v>1</v>
      </c>
      <c r="AC649" s="575">
        <f t="shared" si="28"/>
        <v>0</v>
      </c>
      <c r="AD649" s="555">
        <f t="shared" si="29"/>
        <v>0</v>
      </c>
    </row>
    <row r="650" s="555" customFormat="1" ht="19" customHeight="1" spans="1:30">
      <c r="A650" s="574">
        <v>45306</v>
      </c>
      <c r="B650" s="575" t="s">
        <v>55</v>
      </c>
      <c r="C650" s="575" t="s">
        <v>56</v>
      </c>
      <c r="D650" s="576">
        <v>100</v>
      </c>
      <c r="E650" s="575" t="s">
        <v>35</v>
      </c>
      <c r="F650" s="576">
        <v>0</v>
      </c>
      <c r="G650" s="576">
        <v>6.83</v>
      </c>
      <c r="H650" s="576">
        <v>121.123</v>
      </c>
      <c r="I650" s="576">
        <v>120.7672</v>
      </c>
      <c r="J650" s="576">
        <v>118.9427</v>
      </c>
      <c r="K650" s="576">
        <v>0</v>
      </c>
      <c r="L650" s="580">
        <v>0</v>
      </c>
      <c r="M650" s="576">
        <v>1368.4405</v>
      </c>
      <c r="N650" s="575"/>
      <c r="O650" s="575"/>
      <c r="P650" s="575"/>
      <c r="Q650" s="575"/>
      <c r="R650" s="576">
        <v>1368.4405</v>
      </c>
      <c r="S650" s="575"/>
      <c r="T650" s="576">
        <v>0</v>
      </c>
      <c r="U650" s="576">
        <v>0.3558</v>
      </c>
      <c r="V650" s="576">
        <v>0</v>
      </c>
      <c r="W650" s="576">
        <v>0</v>
      </c>
      <c r="X650" s="575">
        <v>0</v>
      </c>
      <c r="Y650" s="576">
        <v>0</v>
      </c>
      <c r="Z650" s="576">
        <v>0</v>
      </c>
      <c r="AA650" s="576">
        <v>0</v>
      </c>
      <c r="AB650" s="580">
        <v>1</v>
      </c>
      <c r="AC650" s="575">
        <f t="shared" si="28"/>
        <v>0.3558</v>
      </c>
      <c r="AD650" s="555">
        <f t="shared" si="29"/>
        <v>0</v>
      </c>
    </row>
    <row r="651" s="555" customFormat="1" ht="19" customHeight="1" spans="1:30">
      <c r="A651" s="574">
        <v>45306</v>
      </c>
      <c r="B651" s="575" t="s">
        <v>57</v>
      </c>
      <c r="C651" s="575" t="s">
        <v>32</v>
      </c>
      <c r="D651" s="576">
        <v>20</v>
      </c>
      <c r="E651" s="575" t="s">
        <v>35</v>
      </c>
      <c r="F651" s="576">
        <v>2.37</v>
      </c>
      <c r="G651" s="576">
        <v>0</v>
      </c>
      <c r="H651" s="576">
        <v>11.3923</v>
      </c>
      <c r="I651" s="576">
        <v>10.576</v>
      </c>
      <c r="J651" s="576">
        <v>10.4493</v>
      </c>
      <c r="K651" s="576">
        <v>0.8163</v>
      </c>
      <c r="L651" s="580">
        <v>0.0717</v>
      </c>
      <c r="M651" s="576">
        <v>126.5569</v>
      </c>
      <c r="N651" s="575"/>
      <c r="O651" s="575"/>
      <c r="P651" s="575"/>
      <c r="Q651" s="575"/>
      <c r="R651" s="576">
        <v>126.5569</v>
      </c>
      <c r="S651" s="575"/>
      <c r="T651" s="576">
        <v>0</v>
      </c>
      <c r="U651" s="576">
        <v>0</v>
      </c>
      <c r="V651" s="576">
        <v>0</v>
      </c>
      <c r="W651" s="576">
        <v>0</v>
      </c>
      <c r="X651" s="575">
        <v>0</v>
      </c>
      <c r="Y651" s="576">
        <v>0</v>
      </c>
      <c r="Z651" s="576">
        <v>0</v>
      </c>
      <c r="AA651" s="576">
        <v>0</v>
      </c>
      <c r="AB651" s="580">
        <v>1</v>
      </c>
      <c r="AC651" s="575">
        <f t="shared" si="28"/>
        <v>0</v>
      </c>
      <c r="AD651" s="555">
        <f t="shared" si="29"/>
        <v>0</v>
      </c>
    </row>
    <row r="652" s="555" customFormat="1" ht="19" customHeight="1" spans="1:30">
      <c r="A652" s="574">
        <v>45306</v>
      </c>
      <c r="B652" s="575" t="s">
        <v>58</v>
      </c>
      <c r="C652" s="575" t="s">
        <v>56</v>
      </c>
      <c r="D652" s="576">
        <v>15</v>
      </c>
      <c r="E652" s="575" t="s">
        <v>35</v>
      </c>
      <c r="F652" s="576">
        <v>0</v>
      </c>
      <c r="G652" s="576">
        <v>2.75</v>
      </c>
      <c r="H652" s="576">
        <v>1.8103</v>
      </c>
      <c r="I652" s="576">
        <v>1.8103</v>
      </c>
      <c r="J652" s="576">
        <v>1.785</v>
      </c>
      <c r="K652" s="576">
        <v>0</v>
      </c>
      <c r="L652" s="580">
        <v>0</v>
      </c>
      <c r="M652" s="576">
        <v>36.225</v>
      </c>
      <c r="N652" s="575"/>
      <c r="O652" s="575"/>
      <c r="P652" s="575"/>
      <c r="Q652" s="575"/>
      <c r="R652" s="576">
        <v>36.225</v>
      </c>
      <c r="S652" s="575"/>
      <c r="T652" s="576">
        <v>0</v>
      </c>
      <c r="U652" s="576">
        <v>0</v>
      </c>
      <c r="V652" s="576">
        <v>0</v>
      </c>
      <c r="W652" s="576">
        <v>0</v>
      </c>
      <c r="X652" s="575">
        <v>0</v>
      </c>
      <c r="Y652" s="576">
        <v>0</v>
      </c>
      <c r="Z652" s="576">
        <v>0</v>
      </c>
      <c r="AA652" s="576">
        <v>0</v>
      </c>
      <c r="AB652" s="580">
        <v>1</v>
      </c>
      <c r="AC652" s="575">
        <f t="shared" si="28"/>
        <v>0</v>
      </c>
      <c r="AD652" s="555">
        <f t="shared" si="29"/>
        <v>0</v>
      </c>
    </row>
    <row r="653" s="555" customFormat="1" ht="19" customHeight="1" spans="1:30">
      <c r="A653" s="574">
        <v>45306</v>
      </c>
      <c r="B653" s="575" t="s">
        <v>64</v>
      </c>
      <c r="C653" s="575" t="s">
        <v>56</v>
      </c>
      <c r="D653" s="576">
        <v>60</v>
      </c>
      <c r="E653" s="575" t="s">
        <v>35</v>
      </c>
      <c r="F653" s="576">
        <v>0</v>
      </c>
      <c r="G653" s="576">
        <v>4.49</v>
      </c>
      <c r="H653" s="576">
        <v>20.8871</v>
      </c>
      <c r="I653" s="576">
        <v>20.8871</v>
      </c>
      <c r="J653" s="576">
        <v>20.16</v>
      </c>
      <c r="K653" s="576">
        <v>0</v>
      </c>
      <c r="L653" s="580">
        <v>0</v>
      </c>
      <c r="M653" s="576">
        <v>1045.8</v>
      </c>
      <c r="N653" s="575"/>
      <c r="O653" s="575"/>
      <c r="P653" s="575"/>
      <c r="Q653" s="575"/>
      <c r="R653" s="576">
        <v>1045.8</v>
      </c>
      <c r="S653" s="575"/>
      <c r="T653" s="576">
        <v>0</v>
      </c>
      <c r="U653" s="576">
        <v>0</v>
      </c>
      <c r="V653" s="576">
        <v>0</v>
      </c>
      <c r="W653" s="576">
        <v>0</v>
      </c>
      <c r="X653" s="575">
        <v>0</v>
      </c>
      <c r="Y653" s="576">
        <v>0</v>
      </c>
      <c r="Z653" s="576">
        <v>0</v>
      </c>
      <c r="AA653" s="576">
        <v>0</v>
      </c>
      <c r="AB653" s="580">
        <v>1</v>
      </c>
      <c r="AC653" s="575">
        <f t="shared" si="28"/>
        <v>0</v>
      </c>
      <c r="AD653" s="555">
        <f t="shared" si="29"/>
        <v>0</v>
      </c>
    </row>
    <row r="654" s="555" customFormat="1" ht="19" customHeight="1" spans="1:30">
      <c r="A654" s="574">
        <v>45306</v>
      </c>
      <c r="B654" s="575" t="s">
        <v>60</v>
      </c>
      <c r="C654" s="575" t="s">
        <v>56</v>
      </c>
      <c r="D654" s="576">
        <v>200</v>
      </c>
      <c r="E654" s="575" t="s">
        <v>35</v>
      </c>
      <c r="F654" s="576">
        <v>0</v>
      </c>
      <c r="G654" s="576">
        <v>6.62</v>
      </c>
      <c r="H654" s="576">
        <v>176.3446</v>
      </c>
      <c r="I654" s="576">
        <v>176.3446</v>
      </c>
      <c r="J654" s="576">
        <v>171.6</v>
      </c>
      <c r="K654" s="576">
        <v>0</v>
      </c>
      <c r="L654" s="580">
        <v>0</v>
      </c>
      <c r="M654" s="576">
        <v>3075.6</v>
      </c>
      <c r="N654" s="575"/>
      <c r="O654" s="575"/>
      <c r="P654" s="575"/>
      <c r="Q654" s="575"/>
      <c r="R654" s="576">
        <v>3075.6</v>
      </c>
      <c r="S654" s="575"/>
      <c r="T654" s="576">
        <v>0</v>
      </c>
      <c r="U654" s="576">
        <v>0</v>
      </c>
      <c r="V654" s="576">
        <v>0</v>
      </c>
      <c r="W654" s="576">
        <v>0</v>
      </c>
      <c r="X654" s="575">
        <v>0</v>
      </c>
      <c r="Y654" s="576">
        <v>0</v>
      </c>
      <c r="Z654" s="576">
        <v>0</v>
      </c>
      <c r="AA654" s="576">
        <v>0</v>
      </c>
      <c r="AB654" s="580">
        <v>1</v>
      </c>
      <c r="AC654" s="575">
        <f t="shared" si="28"/>
        <v>0</v>
      </c>
      <c r="AD654" s="555">
        <f t="shared" si="29"/>
        <v>0</v>
      </c>
    </row>
    <row r="655" s="555" customFormat="1" ht="19" customHeight="1" spans="1:30">
      <c r="A655" s="574">
        <v>45306</v>
      </c>
      <c r="B655" s="575" t="s">
        <v>71</v>
      </c>
      <c r="C655" s="575" t="s">
        <v>56</v>
      </c>
      <c r="D655" s="576">
        <v>49.5</v>
      </c>
      <c r="E655" s="575" t="s">
        <v>35</v>
      </c>
      <c r="F655" s="576">
        <v>0</v>
      </c>
      <c r="G655" s="576">
        <v>2.49</v>
      </c>
      <c r="H655" s="576">
        <v>1.939</v>
      </c>
      <c r="I655" s="576">
        <v>1.939</v>
      </c>
      <c r="J655" s="576">
        <v>1.683</v>
      </c>
      <c r="K655" s="576">
        <v>0</v>
      </c>
      <c r="L655" s="580">
        <v>0</v>
      </c>
      <c r="M655" s="576">
        <v>227.9046</v>
      </c>
      <c r="N655" s="575"/>
      <c r="O655" s="575"/>
      <c r="P655" s="575"/>
      <c r="Q655" s="575"/>
      <c r="R655" s="576">
        <v>227.9046</v>
      </c>
      <c r="S655" s="575"/>
      <c r="T655" s="576">
        <v>0</v>
      </c>
      <c r="U655" s="576">
        <v>0</v>
      </c>
      <c r="V655" s="576">
        <v>0</v>
      </c>
      <c r="W655" s="576">
        <v>0</v>
      </c>
      <c r="X655" s="575">
        <v>0</v>
      </c>
      <c r="Y655" s="576">
        <v>0</v>
      </c>
      <c r="Z655" s="576">
        <v>0</v>
      </c>
      <c r="AA655" s="576">
        <v>0</v>
      </c>
      <c r="AB655" s="580">
        <v>0</v>
      </c>
      <c r="AC655" s="575">
        <f t="shared" si="28"/>
        <v>0</v>
      </c>
      <c r="AD655" s="555">
        <f t="shared" si="29"/>
        <v>0</v>
      </c>
    </row>
    <row r="656" s="555" customFormat="1" ht="19" customHeight="1" spans="1:30">
      <c r="A656" s="574">
        <v>45306</v>
      </c>
      <c r="B656" s="575" t="s">
        <v>63</v>
      </c>
      <c r="C656" s="575" t="s">
        <v>56</v>
      </c>
      <c r="D656" s="576">
        <v>50</v>
      </c>
      <c r="E656" s="575" t="s">
        <v>35</v>
      </c>
      <c r="F656" s="576">
        <v>0</v>
      </c>
      <c r="G656" s="576">
        <v>3.99</v>
      </c>
      <c r="H656" s="576">
        <v>6.05</v>
      </c>
      <c r="I656" s="576">
        <v>5.7075</v>
      </c>
      <c r="J656" s="576">
        <v>5.46</v>
      </c>
      <c r="K656" s="576">
        <v>0</v>
      </c>
      <c r="L656" s="580">
        <v>0</v>
      </c>
      <c r="M656" s="576">
        <v>549.57</v>
      </c>
      <c r="N656" s="575"/>
      <c r="O656" s="575"/>
      <c r="P656" s="575"/>
      <c r="Q656" s="575"/>
      <c r="R656" s="576">
        <v>549.57</v>
      </c>
      <c r="S656" s="575"/>
      <c r="T656" s="576">
        <v>0</v>
      </c>
      <c r="U656" s="576">
        <v>0</v>
      </c>
      <c r="V656" s="576">
        <v>0</v>
      </c>
      <c r="W656" s="576">
        <v>0</v>
      </c>
      <c r="X656" s="575">
        <v>0</v>
      </c>
      <c r="Y656" s="576">
        <v>0</v>
      </c>
      <c r="Z656" s="576">
        <v>0</v>
      </c>
      <c r="AA656" s="576">
        <v>0</v>
      </c>
      <c r="AB656" s="580">
        <v>1</v>
      </c>
      <c r="AC656" s="575">
        <f t="shared" si="28"/>
        <v>0</v>
      </c>
      <c r="AD656" s="555">
        <f t="shared" si="29"/>
        <v>0</v>
      </c>
    </row>
    <row r="657" s="555" customFormat="1" ht="19" customHeight="1" spans="1:30">
      <c r="A657" s="574">
        <v>45306</v>
      </c>
      <c r="B657" s="575" t="s">
        <v>66</v>
      </c>
      <c r="C657" s="575" t="s">
        <v>56</v>
      </c>
      <c r="D657" s="576">
        <v>80</v>
      </c>
      <c r="E657" s="575" t="s">
        <v>35</v>
      </c>
      <c r="F657" s="576">
        <v>0</v>
      </c>
      <c r="G657" s="576">
        <v>4.73</v>
      </c>
      <c r="H657" s="576">
        <v>50.899</v>
      </c>
      <c r="I657" s="576">
        <v>49.933</v>
      </c>
      <c r="J657" s="576">
        <v>49.0512</v>
      </c>
      <c r="K657" s="576">
        <v>0</v>
      </c>
      <c r="L657" s="580">
        <v>0</v>
      </c>
      <c r="M657" s="576">
        <v>635.6233</v>
      </c>
      <c r="N657" s="575"/>
      <c r="O657" s="575"/>
      <c r="P657" s="575"/>
      <c r="Q657" s="575"/>
      <c r="R657" s="576">
        <v>635.6233</v>
      </c>
      <c r="S657" s="575"/>
      <c r="T657" s="576">
        <v>0</v>
      </c>
      <c r="U657" s="576">
        <v>0</v>
      </c>
      <c r="V657" s="576">
        <v>0</v>
      </c>
      <c r="W657" s="576">
        <v>0</v>
      </c>
      <c r="X657" s="575">
        <v>0</v>
      </c>
      <c r="Y657" s="576">
        <v>0</v>
      </c>
      <c r="Z657" s="576">
        <v>0</v>
      </c>
      <c r="AA657" s="576">
        <v>0</v>
      </c>
      <c r="AB657" s="580">
        <v>1</v>
      </c>
      <c r="AC657" s="575">
        <f t="shared" si="28"/>
        <v>0</v>
      </c>
      <c r="AD657" s="555">
        <f t="shared" si="29"/>
        <v>0</v>
      </c>
    </row>
    <row r="658" s="555" customFormat="1" ht="19" customHeight="1" spans="1:30">
      <c r="A658" s="574">
        <v>45306</v>
      </c>
      <c r="B658" s="575" t="s">
        <v>68</v>
      </c>
      <c r="C658" s="575" t="s">
        <v>56</v>
      </c>
      <c r="D658" s="576">
        <v>200</v>
      </c>
      <c r="E658" s="575" t="s">
        <v>35</v>
      </c>
      <c r="F658" s="576">
        <v>0</v>
      </c>
      <c r="G658" s="576">
        <v>9.84</v>
      </c>
      <c r="H658" s="576">
        <v>357.9736</v>
      </c>
      <c r="I658" s="576">
        <v>299.2334</v>
      </c>
      <c r="J658" s="576">
        <v>297.44</v>
      </c>
      <c r="K658" s="576">
        <v>58.7402</v>
      </c>
      <c r="L658" s="580">
        <v>0.1641</v>
      </c>
      <c r="M658" s="576">
        <v>4297.04</v>
      </c>
      <c r="N658" s="575"/>
      <c r="O658" s="575"/>
      <c r="P658" s="575"/>
      <c r="Q658" s="575"/>
      <c r="R658" s="576">
        <v>4297.04</v>
      </c>
      <c r="S658" s="575"/>
      <c r="T658" s="576">
        <v>0</v>
      </c>
      <c r="U658" s="576">
        <v>0</v>
      </c>
      <c r="V658" s="576">
        <v>0</v>
      </c>
      <c r="W658" s="576">
        <v>0</v>
      </c>
      <c r="X658" s="575">
        <v>0</v>
      </c>
      <c r="Y658" s="576">
        <v>0</v>
      </c>
      <c r="Z658" s="576">
        <v>0</v>
      </c>
      <c r="AA658" s="576">
        <v>0</v>
      </c>
      <c r="AB658" s="580">
        <v>1</v>
      </c>
      <c r="AC658" s="575">
        <f t="shared" si="28"/>
        <v>0</v>
      </c>
      <c r="AD658" s="555">
        <f t="shared" si="29"/>
        <v>0</v>
      </c>
    </row>
    <row r="659" s="555" customFormat="1" ht="19" customHeight="1" spans="1:30">
      <c r="A659" s="574">
        <v>45306</v>
      </c>
      <c r="B659" s="575" t="s">
        <v>72</v>
      </c>
      <c r="C659" s="575" t="s">
        <v>56</v>
      </c>
      <c r="D659" s="576">
        <v>20.4</v>
      </c>
      <c r="E659" s="575" t="s">
        <v>35</v>
      </c>
      <c r="F659" s="576">
        <v>0</v>
      </c>
      <c r="G659" s="576">
        <v>4.48</v>
      </c>
      <c r="H659" s="576">
        <v>11.9616</v>
      </c>
      <c r="I659" s="576">
        <v>11.844</v>
      </c>
      <c r="J659" s="576">
        <v>11.7952</v>
      </c>
      <c r="K659" s="576">
        <v>0</v>
      </c>
      <c r="L659" s="580">
        <v>0</v>
      </c>
      <c r="M659" s="576">
        <v>298.8116</v>
      </c>
      <c r="N659" s="575"/>
      <c r="O659" s="575"/>
      <c r="P659" s="575"/>
      <c r="Q659" s="575"/>
      <c r="R659" s="576">
        <v>298.8116</v>
      </c>
      <c r="S659" s="575"/>
      <c r="T659" s="576">
        <v>0</v>
      </c>
      <c r="U659" s="576">
        <v>0.0068</v>
      </c>
      <c r="V659" s="576">
        <v>0</v>
      </c>
      <c r="W659" s="576">
        <v>0</v>
      </c>
      <c r="X659" s="575">
        <v>0</v>
      </c>
      <c r="Y659" s="576">
        <v>0</v>
      </c>
      <c r="Z659" s="576">
        <v>0</v>
      </c>
      <c r="AA659" s="576">
        <v>0</v>
      </c>
      <c r="AB659" s="580">
        <v>1</v>
      </c>
      <c r="AC659" s="575">
        <f t="shared" si="28"/>
        <v>0.0068</v>
      </c>
      <c r="AD659" s="555">
        <f t="shared" si="29"/>
        <v>0</v>
      </c>
    </row>
    <row r="660" s="555" customFormat="1" ht="19" customHeight="1" spans="1:30">
      <c r="A660" s="574">
        <v>45306</v>
      </c>
      <c r="B660" s="575" t="s">
        <v>61</v>
      </c>
      <c r="C660" s="575" t="s">
        <v>56</v>
      </c>
      <c r="D660" s="576">
        <v>275</v>
      </c>
      <c r="E660" s="575" t="s">
        <v>35</v>
      </c>
      <c r="F660" s="576">
        <v>0</v>
      </c>
      <c r="G660" s="576">
        <v>6.23</v>
      </c>
      <c r="H660" s="576">
        <v>202.9604</v>
      </c>
      <c r="I660" s="576">
        <v>202.9604</v>
      </c>
      <c r="J660" s="576">
        <v>198</v>
      </c>
      <c r="K660" s="576">
        <v>0</v>
      </c>
      <c r="L660" s="580">
        <v>0</v>
      </c>
      <c r="M660" s="576">
        <v>5524.64</v>
      </c>
      <c r="N660" s="575"/>
      <c r="O660" s="575"/>
      <c r="P660" s="575"/>
      <c r="Q660" s="575"/>
      <c r="R660" s="576">
        <v>5524.64</v>
      </c>
      <c r="S660" s="575"/>
      <c r="T660" s="576">
        <v>0</v>
      </c>
      <c r="U660" s="576">
        <v>0</v>
      </c>
      <c r="V660" s="576">
        <v>0</v>
      </c>
      <c r="W660" s="576">
        <v>0</v>
      </c>
      <c r="X660" s="575">
        <v>0</v>
      </c>
      <c r="Y660" s="576">
        <v>0</v>
      </c>
      <c r="Z660" s="576">
        <v>0</v>
      </c>
      <c r="AA660" s="576">
        <v>0</v>
      </c>
      <c r="AB660" s="580">
        <v>1</v>
      </c>
      <c r="AC660" s="575">
        <f t="shared" si="28"/>
        <v>0</v>
      </c>
      <c r="AD660" s="555">
        <f t="shared" si="29"/>
        <v>0</v>
      </c>
    </row>
    <row r="661" s="555" customFormat="1" ht="19" customHeight="1" spans="1:30">
      <c r="A661" s="574">
        <v>45306</v>
      </c>
      <c r="B661" s="575" t="s">
        <v>62</v>
      </c>
      <c r="C661" s="575" t="s">
        <v>56</v>
      </c>
      <c r="D661" s="576">
        <v>200</v>
      </c>
      <c r="E661" s="575" t="s">
        <v>35</v>
      </c>
      <c r="F661" s="576">
        <v>0</v>
      </c>
      <c r="G661" s="576">
        <v>6.7</v>
      </c>
      <c r="H661" s="576">
        <v>221.6352</v>
      </c>
      <c r="I661" s="576">
        <v>220.324</v>
      </c>
      <c r="J661" s="576">
        <v>213.84</v>
      </c>
      <c r="K661" s="576">
        <v>0</v>
      </c>
      <c r="L661" s="580">
        <v>0</v>
      </c>
      <c r="M661" s="576">
        <v>3732.96</v>
      </c>
      <c r="N661" s="575"/>
      <c r="O661" s="575"/>
      <c r="P661" s="575"/>
      <c r="Q661" s="575"/>
      <c r="R661" s="576">
        <v>3732.96</v>
      </c>
      <c r="S661" s="575"/>
      <c r="T661" s="576">
        <v>0.7765</v>
      </c>
      <c r="U661" s="576">
        <v>0.5347</v>
      </c>
      <c r="V661" s="576">
        <v>0</v>
      </c>
      <c r="W661" s="576">
        <v>0</v>
      </c>
      <c r="X661" s="575">
        <v>0</v>
      </c>
      <c r="Y661" s="576">
        <v>0</v>
      </c>
      <c r="Z661" s="576">
        <v>0</v>
      </c>
      <c r="AA661" s="576">
        <v>0</v>
      </c>
      <c r="AB661" s="580">
        <v>0.9965</v>
      </c>
      <c r="AC661" s="575">
        <f t="shared" si="28"/>
        <v>0.5347</v>
      </c>
      <c r="AD661" s="555">
        <f t="shared" si="29"/>
        <v>0.7765</v>
      </c>
    </row>
    <row r="662" s="555" customFormat="1" ht="19" customHeight="1" spans="1:30">
      <c r="A662" s="574">
        <v>45306</v>
      </c>
      <c r="B662" s="575" t="s">
        <v>67</v>
      </c>
      <c r="C662" s="575" t="s">
        <v>56</v>
      </c>
      <c r="D662" s="576">
        <v>100</v>
      </c>
      <c r="E662" s="575" t="s">
        <v>35</v>
      </c>
      <c r="F662" s="576">
        <v>0</v>
      </c>
      <c r="G662" s="576">
        <v>5.88</v>
      </c>
      <c r="H662" s="576">
        <v>108.6814</v>
      </c>
      <c r="I662" s="576">
        <v>108.6814</v>
      </c>
      <c r="J662" s="576">
        <v>106.26</v>
      </c>
      <c r="K662" s="576">
        <v>0</v>
      </c>
      <c r="L662" s="580">
        <v>0</v>
      </c>
      <c r="M662" s="576">
        <v>722.7</v>
      </c>
      <c r="N662" s="575"/>
      <c r="O662" s="575"/>
      <c r="P662" s="575"/>
      <c r="Q662" s="575"/>
      <c r="R662" s="576">
        <v>722.7</v>
      </c>
      <c r="S662" s="575"/>
      <c r="T662" s="576">
        <v>0</v>
      </c>
      <c r="U662" s="576">
        <v>0</v>
      </c>
      <c r="V662" s="576">
        <v>0</v>
      </c>
      <c r="W662" s="576">
        <v>0</v>
      </c>
      <c r="X662" s="575">
        <v>0</v>
      </c>
      <c r="Y662" s="576">
        <v>0</v>
      </c>
      <c r="Z662" s="576">
        <v>0</v>
      </c>
      <c r="AA662" s="576">
        <v>0</v>
      </c>
      <c r="AB662" s="580">
        <v>1</v>
      </c>
      <c r="AC662" s="575">
        <f t="shared" si="28"/>
        <v>0</v>
      </c>
      <c r="AD662" s="555">
        <f t="shared" si="29"/>
        <v>0</v>
      </c>
    </row>
    <row r="663" s="555" customFormat="1" ht="19" customHeight="1" spans="1:30">
      <c r="A663" s="574">
        <v>45306</v>
      </c>
      <c r="B663" s="575" t="s">
        <v>75</v>
      </c>
      <c r="C663" s="575" t="s">
        <v>56</v>
      </c>
      <c r="D663" s="576">
        <v>200</v>
      </c>
      <c r="E663" s="575" t="s">
        <v>39</v>
      </c>
      <c r="F663" s="576">
        <v>0</v>
      </c>
      <c r="G663" s="576">
        <v>3.47</v>
      </c>
      <c r="H663" s="576">
        <v>32.4852</v>
      </c>
      <c r="I663" s="576">
        <v>32.4852</v>
      </c>
      <c r="J663" s="576">
        <v>32.34</v>
      </c>
      <c r="K663" s="576">
        <v>0</v>
      </c>
      <c r="L663" s="580">
        <v>0</v>
      </c>
      <c r="M663" s="576">
        <v>601.26</v>
      </c>
      <c r="N663" s="575"/>
      <c r="O663" s="575"/>
      <c r="P663" s="575"/>
      <c r="Q663" s="575"/>
      <c r="R663" s="576">
        <v>601.26</v>
      </c>
      <c r="S663" s="575"/>
      <c r="T663" s="576">
        <v>0</v>
      </c>
      <c r="U663" s="576">
        <v>0</v>
      </c>
      <c r="V663" s="576">
        <v>0</v>
      </c>
      <c r="W663" s="576">
        <v>0</v>
      </c>
      <c r="X663" s="575">
        <v>0</v>
      </c>
      <c r="Y663" s="576">
        <v>0</v>
      </c>
      <c r="Z663" s="576">
        <v>0</v>
      </c>
      <c r="AA663" s="576">
        <v>0</v>
      </c>
      <c r="AB663" s="580">
        <v>1</v>
      </c>
      <c r="AC663" s="575">
        <f t="shared" si="28"/>
        <v>0</v>
      </c>
      <c r="AD663" s="555">
        <f t="shared" si="29"/>
        <v>0</v>
      </c>
    </row>
    <row r="664" s="555" customFormat="1" ht="19" customHeight="1" spans="1:30">
      <c r="A664" s="574">
        <v>45306</v>
      </c>
      <c r="B664" s="575" t="s">
        <v>65</v>
      </c>
      <c r="C664" s="575" t="s">
        <v>56</v>
      </c>
      <c r="D664" s="576">
        <v>50</v>
      </c>
      <c r="E664" s="575" t="s">
        <v>35</v>
      </c>
      <c r="F664" s="576">
        <v>0</v>
      </c>
      <c r="G664" s="576">
        <v>5.75</v>
      </c>
      <c r="H664" s="576">
        <v>39.3225</v>
      </c>
      <c r="I664" s="576">
        <v>39.1217</v>
      </c>
      <c r="J664" s="576">
        <v>38.5</v>
      </c>
      <c r="K664" s="576">
        <v>0</v>
      </c>
      <c r="L664" s="580">
        <v>0</v>
      </c>
      <c r="M664" s="576">
        <v>330.77</v>
      </c>
      <c r="N664" s="575"/>
      <c r="O664" s="575"/>
      <c r="P664" s="575"/>
      <c r="Q664" s="575"/>
      <c r="R664" s="576">
        <v>330.77</v>
      </c>
      <c r="S664" s="575"/>
      <c r="T664" s="576">
        <v>0</v>
      </c>
      <c r="U664" s="576">
        <v>0</v>
      </c>
      <c r="V664" s="576">
        <v>0</v>
      </c>
      <c r="W664" s="576">
        <v>0</v>
      </c>
      <c r="X664" s="575">
        <v>0</v>
      </c>
      <c r="Y664" s="576">
        <v>0</v>
      </c>
      <c r="Z664" s="576">
        <v>0</v>
      </c>
      <c r="AA664" s="576">
        <v>0</v>
      </c>
      <c r="AB664" s="580">
        <v>1</v>
      </c>
      <c r="AC664" s="575">
        <f t="shared" si="28"/>
        <v>0</v>
      </c>
      <c r="AD664" s="555">
        <f t="shared" si="29"/>
        <v>0</v>
      </c>
    </row>
    <row r="665" s="555" customFormat="1" ht="19" customHeight="1" spans="1:30">
      <c r="A665" s="574">
        <v>45306</v>
      </c>
      <c r="B665" s="575" t="s">
        <v>70</v>
      </c>
      <c r="C665" s="575" t="s">
        <v>56</v>
      </c>
      <c r="D665" s="576">
        <v>200</v>
      </c>
      <c r="E665" s="575" t="s">
        <v>35</v>
      </c>
      <c r="F665" s="576">
        <v>0</v>
      </c>
      <c r="G665" s="576">
        <v>14.03</v>
      </c>
      <c r="H665" s="576">
        <v>336.8923</v>
      </c>
      <c r="I665" s="576">
        <v>185.2064</v>
      </c>
      <c r="J665" s="576">
        <v>181.5</v>
      </c>
      <c r="K665" s="576">
        <v>0</v>
      </c>
      <c r="L665" s="580">
        <v>0</v>
      </c>
      <c r="M665" s="576">
        <v>2318.25</v>
      </c>
      <c r="N665" s="575"/>
      <c r="O665" s="575"/>
      <c r="P665" s="575"/>
      <c r="Q665" s="575"/>
      <c r="R665" s="576">
        <v>2318.25</v>
      </c>
      <c r="S665" s="575"/>
      <c r="T665" s="576">
        <v>151.6859</v>
      </c>
      <c r="U665" s="576">
        <v>0</v>
      </c>
      <c r="V665" s="576">
        <v>0</v>
      </c>
      <c r="W665" s="576">
        <v>0</v>
      </c>
      <c r="X665" s="575">
        <v>0</v>
      </c>
      <c r="Y665" s="576">
        <v>0</v>
      </c>
      <c r="Z665" s="576">
        <v>0</v>
      </c>
      <c r="AA665" s="576">
        <v>0</v>
      </c>
      <c r="AB665" s="580">
        <v>0.4762</v>
      </c>
      <c r="AC665" s="575">
        <f t="shared" si="28"/>
        <v>0</v>
      </c>
      <c r="AD665" s="555">
        <f t="shared" si="29"/>
        <v>151.6859</v>
      </c>
    </row>
    <row r="666" s="555" customFormat="1" ht="19" customHeight="1" spans="1:30">
      <c r="A666" s="574">
        <v>45306</v>
      </c>
      <c r="B666" s="575" t="s">
        <v>73</v>
      </c>
      <c r="C666" s="575" t="s">
        <v>56</v>
      </c>
      <c r="D666" s="576">
        <v>150</v>
      </c>
      <c r="E666" s="575" t="s">
        <v>35</v>
      </c>
      <c r="F666" s="576">
        <v>0</v>
      </c>
      <c r="G666" s="576">
        <v>10.74</v>
      </c>
      <c r="H666" s="576">
        <v>155.4542</v>
      </c>
      <c r="I666" s="576">
        <v>153.5262</v>
      </c>
      <c r="J666" s="576">
        <v>153.12</v>
      </c>
      <c r="K666" s="576">
        <v>0</v>
      </c>
      <c r="L666" s="580">
        <v>0</v>
      </c>
      <c r="M666" s="576">
        <v>3659.04</v>
      </c>
      <c r="N666" s="575"/>
      <c r="O666" s="575"/>
      <c r="P666" s="575"/>
      <c r="Q666" s="575"/>
      <c r="R666" s="576">
        <v>3659.04</v>
      </c>
      <c r="S666" s="575"/>
      <c r="T666" s="576">
        <v>0.3907</v>
      </c>
      <c r="U666" s="576">
        <v>1.5373</v>
      </c>
      <c r="V666" s="576">
        <v>0</v>
      </c>
      <c r="W666" s="576">
        <v>0</v>
      </c>
      <c r="X666" s="575">
        <v>0</v>
      </c>
      <c r="Y666" s="576">
        <v>0</v>
      </c>
      <c r="Z666" s="576">
        <v>0</v>
      </c>
      <c r="AA666" s="576">
        <v>0</v>
      </c>
      <c r="AB666" s="580">
        <v>0.9973</v>
      </c>
      <c r="AC666" s="575">
        <f t="shared" si="28"/>
        <v>1.5373</v>
      </c>
      <c r="AD666" s="555">
        <f t="shared" si="29"/>
        <v>0.3907</v>
      </c>
    </row>
    <row r="667" s="555" customFormat="1" ht="19" customHeight="1" spans="1:30">
      <c r="A667" s="574">
        <v>45306</v>
      </c>
      <c r="B667" s="575" t="s">
        <v>59</v>
      </c>
      <c r="C667" s="575" t="s">
        <v>56</v>
      </c>
      <c r="D667" s="576">
        <v>100</v>
      </c>
      <c r="E667" s="575" t="s">
        <v>35</v>
      </c>
      <c r="F667" s="576">
        <v>0</v>
      </c>
      <c r="G667" s="576">
        <v>3.97</v>
      </c>
      <c r="H667" s="576">
        <v>32.8931</v>
      </c>
      <c r="I667" s="576">
        <v>32.7731</v>
      </c>
      <c r="J667" s="576">
        <v>31.284</v>
      </c>
      <c r="K667" s="576">
        <v>0</v>
      </c>
      <c r="L667" s="580">
        <v>0</v>
      </c>
      <c r="M667" s="576">
        <v>1416.888</v>
      </c>
      <c r="N667" s="575"/>
      <c r="O667" s="575"/>
      <c r="P667" s="575"/>
      <c r="Q667" s="575"/>
      <c r="R667" s="576">
        <v>1416.888</v>
      </c>
      <c r="S667" s="575"/>
      <c r="T667" s="576">
        <v>0</v>
      </c>
      <c r="U667" s="576">
        <v>0.12</v>
      </c>
      <c r="V667" s="576">
        <v>0</v>
      </c>
      <c r="W667" s="576">
        <v>0</v>
      </c>
      <c r="X667" s="575">
        <v>0</v>
      </c>
      <c r="Y667" s="576">
        <v>0</v>
      </c>
      <c r="Z667" s="576">
        <v>0</v>
      </c>
      <c r="AA667" s="576">
        <v>0</v>
      </c>
      <c r="AB667" s="580">
        <v>1</v>
      </c>
      <c r="AC667" s="575">
        <f t="shared" si="28"/>
        <v>0.12</v>
      </c>
      <c r="AD667" s="555">
        <f t="shared" si="29"/>
        <v>0</v>
      </c>
    </row>
    <row r="668" s="555" customFormat="1" ht="19" customHeight="1" spans="1:30">
      <c r="A668" s="574">
        <v>45306</v>
      </c>
      <c r="B668" s="575" t="s">
        <v>74</v>
      </c>
      <c r="C668" s="575" t="s">
        <v>56</v>
      </c>
      <c r="D668" s="576">
        <v>50</v>
      </c>
      <c r="E668" s="575" t="s">
        <v>35</v>
      </c>
      <c r="F668" s="576">
        <v>0</v>
      </c>
      <c r="G668" s="576">
        <v>3.65</v>
      </c>
      <c r="H668" s="576">
        <v>20.42</v>
      </c>
      <c r="I668" s="576">
        <v>5.9314</v>
      </c>
      <c r="J668" s="576">
        <v>6.0412</v>
      </c>
      <c r="K668" s="576">
        <v>14.4886</v>
      </c>
      <c r="L668" s="580">
        <v>0.7095</v>
      </c>
      <c r="M668" s="576">
        <v>75.9352</v>
      </c>
      <c r="N668" s="575"/>
      <c r="O668" s="575"/>
      <c r="P668" s="575"/>
      <c r="Q668" s="575"/>
      <c r="R668" s="576">
        <v>75.9352</v>
      </c>
      <c r="S668" s="575"/>
      <c r="T668" s="576">
        <v>0</v>
      </c>
      <c r="U668" s="576">
        <v>0</v>
      </c>
      <c r="V668" s="576">
        <v>0</v>
      </c>
      <c r="W668" s="576">
        <v>0</v>
      </c>
      <c r="X668" s="575">
        <v>0</v>
      </c>
      <c r="Y668" s="576">
        <v>0</v>
      </c>
      <c r="Z668" s="576">
        <v>0</v>
      </c>
      <c r="AA668" s="576">
        <v>0</v>
      </c>
      <c r="AB668" s="580">
        <v>1</v>
      </c>
      <c r="AC668" s="575">
        <f t="shared" si="28"/>
        <v>0</v>
      </c>
      <c r="AD668" s="555">
        <f t="shared" si="29"/>
        <v>0</v>
      </c>
    </row>
    <row r="669" s="555" customFormat="1" ht="19" customHeight="1" spans="1:30">
      <c r="A669" s="574">
        <v>45306</v>
      </c>
      <c r="B669" s="575" t="s">
        <v>76</v>
      </c>
      <c r="C669" s="575" t="s">
        <v>56</v>
      </c>
      <c r="D669" s="576">
        <v>100</v>
      </c>
      <c r="E669" s="575" t="s">
        <v>35</v>
      </c>
      <c r="F669" s="576">
        <v>0</v>
      </c>
      <c r="G669" s="576">
        <v>6.32</v>
      </c>
      <c r="H669" s="576">
        <v>66.5334</v>
      </c>
      <c r="I669" s="576">
        <v>66.5334</v>
      </c>
      <c r="J669" s="576">
        <v>65.1816</v>
      </c>
      <c r="K669" s="576">
        <v>0</v>
      </c>
      <c r="L669" s="580">
        <v>0</v>
      </c>
      <c r="M669" s="576">
        <v>882.8358</v>
      </c>
      <c r="N669" s="575"/>
      <c r="O669" s="575"/>
      <c r="P669" s="575"/>
      <c r="Q669" s="575"/>
      <c r="R669" s="576">
        <v>882.8358</v>
      </c>
      <c r="S669" s="575"/>
      <c r="T669" s="576">
        <v>0</v>
      </c>
      <c r="U669" s="576">
        <v>0</v>
      </c>
      <c r="V669" s="576">
        <v>0</v>
      </c>
      <c r="W669" s="576">
        <v>0</v>
      </c>
      <c r="X669" s="575">
        <v>0</v>
      </c>
      <c r="Y669" s="576">
        <v>0</v>
      </c>
      <c r="Z669" s="576">
        <v>0</v>
      </c>
      <c r="AA669" s="576">
        <v>0</v>
      </c>
      <c r="AB669" s="580">
        <v>1</v>
      </c>
      <c r="AC669" s="575">
        <f t="shared" si="28"/>
        <v>0</v>
      </c>
      <c r="AD669" s="555">
        <f t="shared" si="29"/>
        <v>0</v>
      </c>
    </row>
    <row r="670" s="555" customFormat="1" ht="19" customHeight="1" spans="1:30">
      <c r="A670" s="574">
        <v>45306</v>
      </c>
      <c r="B670" s="575" t="s">
        <v>77</v>
      </c>
      <c r="C670" s="575" t="s">
        <v>78</v>
      </c>
      <c r="D670" s="576">
        <v>100</v>
      </c>
      <c r="E670" s="575" t="s">
        <v>79</v>
      </c>
      <c r="F670" s="576">
        <v>3.52</v>
      </c>
      <c r="G670" s="576">
        <v>0.9</v>
      </c>
      <c r="H670" s="576">
        <v>28.14</v>
      </c>
      <c r="I670" s="576">
        <v>15.0034</v>
      </c>
      <c r="J670" s="576">
        <v>11.767</v>
      </c>
      <c r="K670" s="576">
        <v>0</v>
      </c>
      <c r="L670" s="580">
        <v>0</v>
      </c>
      <c r="M670" s="576">
        <v>163.975</v>
      </c>
      <c r="N670" s="575">
        <v>1007</v>
      </c>
      <c r="O670" s="575">
        <v>0.1628</v>
      </c>
      <c r="P670" s="575">
        <v>-0.321</v>
      </c>
      <c r="Q670" s="575">
        <v>19919</v>
      </c>
      <c r="R670" s="576">
        <v>163.975</v>
      </c>
      <c r="S670" s="575">
        <v>0.0082</v>
      </c>
      <c r="T670" s="576">
        <v>0</v>
      </c>
      <c r="U670" s="576">
        <v>0</v>
      </c>
      <c r="V670" s="576">
        <v>0</v>
      </c>
      <c r="W670" s="576">
        <v>0</v>
      </c>
      <c r="X670" s="575">
        <v>0</v>
      </c>
      <c r="Y670" s="576">
        <v>0</v>
      </c>
      <c r="Z670" s="576">
        <v>0</v>
      </c>
      <c r="AA670" s="576">
        <v>13.1366</v>
      </c>
      <c r="AB670" s="580">
        <v>1</v>
      </c>
      <c r="AC670" s="575">
        <f t="shared" si="28"/>
        <v>0</v>
      </c>
      <c r="AD670" s="555">
        <f t="shared" si="29"/>
        <v>0</v>
      </c>
    </row>
    <row r="671" s="555" customFormat="1" ht="19" customHeight="1" spans="1:30">
      <c r="A671" s="574">
        <v>45306</v>
      </c>
      <c r="B671" s="575" t="s">
        <v>81</v>
      </c>
      <c r="C671" s="575" t="s">
        <v>82</v>
      </c>
      <c r="D671" s="576">
        <v>100</v>
      </c>
      <c r="E671" s="575" t="s">
        <v>83</v>
      </c>
      <c r="F671" s="576" t="s">
        <v>80</v>
      </c>
      <c r="G671" s="576">
        <v>3.1</v>
      </c>
      <c r="H671" s="576">
        <v>0</v>
      </c>
      <c r="I671" s="576">
        <v>0</v>
      </c>
      <c r="J671" s="576">
        <v>0</v>
      </c>
      <c r="K671" s="576">
        <v>0</v>
      </c>
      <c r="L671" s="580">
        <v>0</v>
      </c>
      <c r="M671" s="576">
        <v>7.7528</v>
      </c>
      <c r="N671" s="575">
        <v>127</v>
      </c>
      <c r="O671" s="575">
        <v>0.061</v>
      </c>
      <c r="P671" s="575">
        <v>-0.0333</v>
      </c>
      <c r="Q671" s="575">
        <v>13183</v>
      </c>
      <c r="R671" s="576">
        <v>7.7528</v>
      </c>
      <c r="S671" s="575">
        <v>0.0006</v>
      </c>
      <c r="T671" s="576">
        <v>0</v>
      </c>
      <c r="U671" s="576">
        <v>0</v>
      </c>
      <c r="V671" s="576">
        <v>0</v>
      </c>
      <c r="W671" s="576">
        <v>0</v>
      </c>
      <c r="X671" s="575">
        <v>0</v>
      </c>
      <c r="Y671" s="576">
        <v>0</v>
      </c>
      <c r="Z671" s="576">
        <v>0</v>
      </c>
      <c r="AA671" s="576">
        <v>1.68</v>
      </c>
      <c r="AB671" s="580">
        <v>1</v>
      </c>
      <c r="AC671" s="575">
        <f t="shared" si="28"/>
        <v>0</v>
      </c>
      <c r="AD671" s="555">
        <f t="shared" si="29"/>
        <v>0</v>
      </c>
    </row>
    <row r="672" s="555" customFormat="1" ht="19" customHeight="1" spans="1:30">
      <c r="A672" s="574">
        <v>45306</v>
      </c>
      <c r="B672" s="575" t="s">
        <v>84</v>
      </c>
      <c r="C672" s="575" t="s">
        <v>82</v>
      </c>
      <c r="D672" s="576">
        <v>33</v>
      </c>
      <c r="E672" s="575" t="s">
        <v>83</v>
      </c>
      <c r="F672" s="576" t="s">
        <v>80</v>
      </c>
      <c r="G672" s="576">
        <v>3.38</v>
      </c>
      <c r="H672" s="576">
        <v>5.318</v>
      </c>
      <c r="I672" s="576">
        <v>5.29</v>
      </c>
      <c r="J672" s="576">
        <v>5.28</v>
      </c>
      <c r="K672" s="576">
        <v>0</v>
      </c>
      <c r="L672" s="580">
        <v>0</v>
      </c>
      <c r="M672" s="576">
        <v>86.5563</v>
      </c>
      <c r="N672" s="575">
        <v>286.69</v>
      </c>
      <c r="O672" s="575">
        <v>0.3019</v>
      </c>
      <c r="P672" s="575">
        <v>-0.1821</v>
      </c>
      <c r="Q672" s="575">
        <v>6981</v>
      </c>
      <c r="R672" s="576">
        <v>86.5563</v>
      </c>
      <c r="S672" s="575">
        <v>0.0123</v>
      </c>
      <c r="T672" s="576">
        <v>0</v>
      </c>
      <c r="U672" s="576">
        <v>0</v>
      </c>
      <c r="V672" s="576">
        <v>0</v>
      </c>
      <c r="W672" s="576">
        <v>0</v>
      </c>
      <c r="X672" s="575">
        <v>0</v>
      </c>
      <c r="Y672" s="576">
        <v>0</v>
      </c>
      <c r="Z672" s="576">
        <v>0</v>
      </c>
      <c r="AA672" s="576">
        <v>0</v>
      </c>
      <c r="AB672" s="580">
        <v>1</v>
      </c>
      <c r="AC672" s="575">
        <f t="shared" si="28"/>
        <v>0</v>
      </c>
      <c r="AD672" s="555">
        <f t="shared" si="29"/>
        <v>0</v>
      </c>
    </row>
    <row r="673" s="555" customFormat="1" ht="19" customHeight="1" spans="1:30">
      <c r="A673" s="574">
        <v>45306</v>
      </c>
      <c r="B673" s="575" t="s">
        <v>85</v>
      </c>
      <c r="C673" s="575" t="s">
        <v>86</v>
      </c>
      <c r="D673" s="576">
        <v>57.3</v>
      </c>
      <c r="E673" s="575" t="s">
        <v>103</v>
      </c>
      <c r="F673" s="576">
        <v>3.8</v>
      </c>
      <c r="G673" s="576">
        <v>5.22</v>
      </c>
      <c r="H673" s="576">
        <v>24.8891527</v>
      </c>
      <c r="I673" s="576">
        <v>27.5247</v>
      </c>
      <c r="J673" s="576">
        <v>25.52</v>
      </c>
      <c r="K673" s="576">
        <v>0</v>
      </c>
      <c r="L673" s="580">
        <v>0</v>
      </c>
      <c r="M673" s="576">
        <v>345.84</v>
      </c>
      <c r="N673" s="575">
        <v>174</v>
      </c>
      <c r="O673" s="575">
        <v>1.9875</v>
      </c>
      <c r="P673" s="575" t="s">
        <v>104</v>
      </c>
      <c r="Q673" s="575">
        <v>5420</v>
      </c>
      <c r="R673" s="576">
        <v>345.84</v>
      </c>
      <c r="S673" s="575">
        <v>0.0638</v>
      </c>
      <c r="T673" s="576">
        <v>0</v>
      </c>
      <c r="U673" s="576">
        <v>0</v>
      </c>
      <c r="V673" s="576">
        <v>0</v>
      </c>
      <c r="W673" s="576">
        <v>0</v>
      </c>
      <c r="X673" s="575">
        <v>0</v>
      </c>
      <c r="Y673" s="576">
        <v>0</v>
      </c>
      <c r="Z673" s="576">
        <v>0</v>
      </c>
      <c r="AA673" s="576">
        <v>0</v>
      </c>
      <c r="AB673" s="580">
        <v>1</v>
      </c>
      <c r="AC673" s="575">
        <f t="shared" si="28"/>
        <v>0</v>
      </c>
      <c r="AD673" s="555">
        <f t="shared" si="29"/>
        <v>0</v>
      </c>
    </row>
    <row r="674" s="555" customFormat="1" ht="19" customHeight="1" spans="1:30">
      <c r="A674" s="574">
        <v>45306</v>
      </c>
      <c r="B674" s="575" t="s">
        <v>87</v>
      </c>
      <c r="C674" s="575" t="s">
        <v>78</v>
      </c>
      <c r="D674" s="576">
        <v>100</v>
      </c>
      <c r="E674" s="575" t="s">
        <v>121</v>
      </c>
      <c r="F674" s="576">
        <v>0.44</v>
      </c>
      <c r="G674" s="576">
        <v>2.05</v>
      </c>
      <c r="H674" s="576">
        <v>0</v>
      </c>
      <c r="I674" s="576">
        <v>0.92</v>
      </c>
      <c r="J674" s="576">
        <v>0.9086</v>
      </c>
      <c r="K674" s="576">
        <v>0</v>
      </c>
      <c r="L674" s="580">
        <v>0</v>
      </c>
      <c r="M674" s="576">
        <v>77.4851</v>
      </c>
      <c r="N674" s="575">
        <v>21</v>
      </c>
      <c r="O674" s="575">
        <v>3.6898</v>
      </c>
      <c r="P674" s="575">
        <v>3.2059</v>
      </c>
      <c r="Q674" s="575">
        <v>6350</v>
      </c>
      <c r="R674" s="576">
        <v>77.4851</v>
      </c>
      <c r="S674" s="575">
        <v>0.0122</v>
      </c>
      <c r="U674" s="576">
        <v>0</v>
      </c>
      <c r="V674" s="576">
        <v>0</v>
      </c>
      <c r="W674" s="576">
        <v>0</v>
      </c>
      <c r="X674" s="575">
        <v>0</v>
      </c>
      <c r="Y674" s="576">
        <v>0</v>
      </c>
      <c r="Z674" s="576">
        <v>0</v>
      </c>
      <c r="AA674" s="576">
        <v>0</v>
      </c>
      <c r="AB674" s="580">
        <v>1</v>
      </c>
      <c r="AC674" s="575">
        <f t="shared" si="28"/>
        <v>0</v>
      </c>
      <c r="AD674" s="555">
        <f>T675+V674</f>
        <v>0</v>
      </c>
    </row>
    <row r="675" s="555" customFormat="1" ht="19" customHeight="1" spans="1:30">
      <c r="A675" s="574">
        <v>45306</v>
      </c>
      <c r="B675" s="575" t="s">
        <v>88</v>
      </c>
      <c r="C675" s="575" t="s">
        <v>86</v>
      </c>
      <c r="D675" s="576">
        <v>50</v>
      </c>
      <c r="E675" s="575" t="s">
        <v>100</v>
      </c>
      <c r="F675" s="576">
        <v>6.12</v>
      </c>
      <c r="G675" s="576">
        <v>0.77</v>
      </c>
      <c r="H675" s="576">
        <v>23.0024</v>
      </c>
      <c r="I675" s="576">
        <v>10.4088</v>
      </c>
      <c r="J675" s="576">
        <v>10.3807</v>
      </c>
      <c r="K675" s="576">
        <v>0</v>
      </c>
      <c r="L675" s="580">
        <v>0</v>
      </c>
      <c r="M675" s="576">
        <v>197.2211</v>
      </c>
      <c r="N675" s="575">
        <v>653</v>
      </c>
      <c r="O675" s="575">
        <v>0.302</v>
      </c>
      <c r="P675" s="575"/>
      <c r="Q675" s="575">
        <v>6458</v>
      </c>
      <c r="R675" s="576">
        <v>197.2211</v>
      </c>
      <c r="S675" s="575">
        <v>0.0305</v>
      </c>
      <c r="T675" s="576">
        <v>0</v>
      </c>
      <c r="U675" s="576">
        <v>0</v>
      </c>
      <c r="V675" s="576">
        <v>0</v>
      </c>
      <c r="W675" s="576">
        <v>0</v>
      </c>
      <c r="X675" s="575">
        <v>0</v>
      </c>
      <c r="Y675" s="576">
        <v>0</v>
      </c>
      <c r="Z675" s="576">
        <v>0</v>
      </c>
      <c r="AA675" s="576">
        <v>12.62</v>
      </c>
      <c r="AB675" s="580">
        <v>1</v>
      </c>
      <c r="AC675" s="575">
        <f t="shared" si="28"/>
        <v>0</v>
      </c>
      <c r="AD675" s="555">
        <f>T675+V675</f>
        <v>0</v>
      </c>
    </row>
    <row r="676" s="555" customFormat="1" ht="34" customHeight="1" spans="1:29">
      <c r="A676" s="570" t="s">
        <v>122</v>
      </c>
      <c r="B676" s="571"/>
      <c r="C676" s="571"/>
      <c r="D676" s="571"/>
      <c r="E676" s="571"/>
      <c r="F676" s="571"/>
      <c r="G676" s="571"/>
      <c r="H676" s="571"/>
      <c r="I676" s="571"/>
      <c r="J676" s="571"/>
      <c r="K676" s="571"/>
      <c r="L676" s="571"/>
      <c r="M676" s="571"/>
      <c r="N676" s="571"/>
      <c r="O676" s="571"/>
      <c r="P676" s="571"/>
      <c r="Q676" s="571"/>
      <c r="R676" s="571"/>
      <c r="S676" s="571"/>
      <c r="T676" s="571"/>
      <c r="U676" s="571"/>
      <c r="V676" s="571"/>
      <c r="W676" s="571"/>
      <c r="X676" s="571"/>
      <c r="Y676" s="571"/>
      <c r="Z676" s="571"/>
      <c r="AA676" s="571"/>
      <c r="AB676" s="571"/>
      <c r="AC676" s="571"/>
    </row>
    <row r="677" s="555" customFormat="1" ht="19" customHeight="1" spans="1:30">
      <c r="A677" s="572" t="s">
        <v>1</v>
      </c>
      <c r="B677" s="573" t="s">
        <v>2</v>
      </c>
      <c r="C677" s="573" t="s">
        <v>3</v>
      </c>
      <c r="D677" s="573" t="s">
        <v>4</v>
      </c>
      <c r="E677" s="573" t="s">
        <v>5</v>
      </c>
      <c r="F677" s="573" t="s">
        <v>6</v>
      </c>
      <c r="G677" s="573" t="s">
        <v>7</v>
      </c>
      <c r="H677" s="573" t="s">
        <v>8</v>
      </c>
      <c r="I677" s="573" t="s">
        <v>9</v>
      </c>
      <c r="J677" s="573" t="s">
        <v>10</v>
      </c>
      <c r="K677" s="573" t="s">
        <v>11</v>
      </c>
      <c r="L677" s="573" t="s">
        <v>12</v>
      </c>
      <c r="M677" s="573" t="s">
        <v>13</v>
      </c>
      <c r="N677" s="573" t="s">
        <v>14</v>
      </c>
      <c r="O677" s="573" t="s">
        <v>15</v>
      </c>
      <c r="P677" s="573" t="s">
        <v>16</v>
      </c>
      <c r="Q677" s="573" t="s">
        <v>17</v>
      </c>
      <c r="R677" s="573" t="s">
        <v>18</v>
      </c>
      <c r="S677" s="573" t="s">
        <v>19</v>
      </c>
      <c r="T677" s="573" t="s">
        <v>20</v>
      </c>
      <c r="U677" s="573" t="s">
        <v>21</v>
      </c>
      <c r="V677" s="573" t="s">
        <v>22</v>
      </c>
      <c r="W677" s="573" t="s">
        <v>23</v>
      </c>
      <c r="X677" s="573" t="s">
        <v>24</v>
      </c>
      <c r="Y677" s="573" t="s">
        <v>25</v>
      </c>
      <c r="Z677" s="573" t="s">
        <v>26</v>
      </c>
      <c r="AA677" s="573" t="s">
        <v>27</v>
      </c>
      <c r="AB677" s="573" t="s">
        <v>28</v>
      </c>
      <c r="AC677" s="583" t="s">
        <v>29</v>
      </c>
      <c r="AD677" s="583" t="s">
        <v>30</v>
      </c>
    </row>
    <row r="678" s="555" customFormat="1" ht="19" customHeight="1" spans="1:30">
      <c r="A678" s="574">
        <v>45307</v>
      </c>
      <c r="B678" s="575" t="s">
        <v>49</v>
      </c>
      <c r="C678" s="575" t="s">
        <v>32</v>
      </c>
      <c r="D678" s="576">
        <v>100</v>
      </c>
      <c r="E678" s="575" t="s">
        <v>35</v>
      </c>
      <c r="F678" s="576">
        <v>5.27</v>
      </c>
      <c r="G678" s="576">
        <v>0.8</v>
      </c>
      <c r="H678" s="576">
        <v>47.7088</v>
      </c>
      <c r="I678" s="576">
        <v>41.0523</v>
      </c>
      <c r="J678" s="576">
        <v>39.7047</v>
      </c>
      <c r="K678" s="576">
        <v>6.6565</v>
      </c>
      <c r="L678" s="580">
        <v>0.1395</v>
      </c>
      <c r="M678" s="576">
        <v>584.8353</v>
      </c>
      <c r="N678" s="575"/>
      <c r="O678" s="575"/>
      <c r="P678" s="575"/>
      <c r="Q678" s="575"/>
      <c r="R678" s="576">
        <v>584.8353</v>
      </c>
      <c r="S678" s="575"/>
      <c r="T678" s="576">
        <v>0</v>
      </c>
      <c r="U678" s="576">
        <v>0</v>
      </c>
      <c r="V678" s="576">
        <v>0</v>
      </c>
      <c r="W678" s="576">
        <v>0</v>
      </c>
      <c r="X678" s="575">
        <v>0</v>
      </c>
      <c r="Y678" s="576">
        <v>0</v>
      </c>
      <c r="Z678" s="576">
        <v>0</v>
      </c>
      <c r="AA678" s="576">
        <v>0</v>
      </c>
      <c r="AB678" s="580">
        <v>1</v>
      </c>
      <c r="AC678" s="575">
        <f t="shared" ref="AC678:AC720" si="30">U678+W678</f>
        <v>0</v>
      </c>
      <c r="AD678" s="555">
        <f t="shared" ref="AD678:AD720" si="31">T678+V678</f>
        <v>0</v>
      </c>
    </row>
    <row r="679" s="555" customFormat="1" ht="19" customHeight="1" spans="1:30">
      <c r="A679" s="574">
        <v>45307</v>
      </c>
      <c r="B679" s="575" t="s">
        <v>31</v>
      </c>
      <c r="C679" s="575" t="s">
        <v>32</v>
      </c>
      <c r="D679" s="576">
        <v>100</v>
      </c>
      <c r="E679" s="575" t="s">
        <v>39</v>
      </c>
      <c r="F679" s="576">
        <v>1.59</v>
      </c>
      <c r="G679" s="576">
        <v>0.57</v>
      </c>
      <c r="H679" s="576">
        <v>13.2563</v>
      </c>
      <c r="I679" s="576">
        <v>13.125</v>
      </c>
      <c r="J679" s="576">
        <v>13.0375</v>
      </c>
      <c r="K679" s="576">
        <v>0</v>
      </c>
      <c r="L679" s="580">
        <v>0</v>
      </c>
      <c r="M679" s="576">
        <v>684.5125</v>
      </c>
      <c r="N679" s="575"/>
      <c r="O679" s="575"/>
      <c r="P679" s="575"/>
      <c r="Q679" s="575"/>
      <c r="R679" s="576">
        <v>684.5125</v>
      </c>
      <c r="S679" s="575"/>
      <c r="T679" s="576">
        <v>0</v>
      </c>
      <c r="U679" s="576">
        <v>0</v>
      </c>
      <c r="V679" s="576">
        <v>0</v>
      </c>
      <c r="W679" s="576">
        <v>0</v>
      </c>
      <c r="X679" s="575">
        <v>0</v>
      </c>
      <c r="Y679" s="576">
        <v>0</v>
      </c>
      <c r="Z679" s="576">
        <v>0</v>
      </c>
      <c r="AA679" s="576">
        <v>0</v>
      </c>
      <c r="AB679" s="580">
        <v>1</v>
      </c>
      <c r="AC679" s="575">
        <f t="shared" si="30"/>
        <v>0</v>
      </c>
      <c r="AD679" s="555">
        <f t="shared" si="31"/>
        <v>0</v>
      </c>
    </row>
    <row r="680" s="555" customFormat="1" ht="19" customHeight="1" spans="1:30">
      <c r="A680" s="574">
        <v>45307</v>
      </c>
      <c r="B680" s="575" t="s">
        <v>34</v>
      </c>
      <c r="C680" s="575" t="s">
        <v>32</v>
      </c>
      <c r="D680" s="576">
        <v>10</v>
      </c>
      <c r="E680" s="575" t="s">
        <v>39</v>
      </c>
      <c r="F680" s="576">
        <v>0.8</v>
      </c>
      <c r="G680" s="576">
        <v>1.8</v>
      </c>
      <c r="H680" s="576">
        <v>0.6912</v>
      </c>
      <c r="I680" s="576">
        <v>0.679</v>
      </c>
      <c r="J680" s="576">
        <v>0.66</v>
      </c>
      <c r="K680" s="576">
        <v>0</v>
      </c>
      <c r="L680" s="580">
        <v>0</v>
      </c>
      <c r="M680" s="576">
        <v>56.1</v>
      </c>
      <c r="N680" s="575"/>
      <c r="O680" s="575"/>
      <c r="P680" s="575"/>
      <c r="Q680" s="575"/>
      <c r="R680" s="576">
        <v>56.1</v>
      </c>
      <c r="S680" s="575"/>
      <c r="T680" s="576">
        <v>0</v>
      </c>
      <c r="U680" s="576">
        <v>0</v>
      </c>
      <c r="V680" s="576">
        <v>0</v>
      </c>
      <c r="W680" s="576">
        <v>0</v>
      </c>
      <c r="X680" s="575">
        <v>0</v>
      </c>
      <c r="Y680" s="576">
        <v>0</v>
      </c>
      <c r="Z680" s="576">
        <v>0</v>
      </c>
      <c r="AA680" s="576">
        <v>0</v>
      </c>
      <c r="AB680" s="580">
        <v>1</v>
      </c>
      <c r="AC680" s="575">
        <f t="shared" si="30"/>
        <v>0</v>
      </c>
      <c r="AD680" s="555">
        <f t="shared" si="31"/>
        <v>0</v>
      </c>
    </row>
    <row r="681" s="555" customFormat="1" ht="19" customHeight="1" spans="1:30">
      <c r="A681" s="574">
        <v>45307</v>
      </c>
      <c r="B681" s="575" t="s">
        <v>41</v>
      </c>
      <c r="C681" s="575" t="s">
        <v>32</v>
      </c>
      <c r="D681" s="576">
        <v>20</v>
      </c>
      <c r="E681" s="575" t="s">
        <v>35</v>
      </c>
      <c r="F681" s="576">
        <v>5.71</v>
      </c>
      <c r="G681" s="576">
        <v>1.5</v>
      </c>
      <c r="H681" s="576">
        <v>12.0919</v>
      </c>
      <c r="I681" s="576">
        <v>11.5556</v>
      </c>
      <c r="J681" s="576">
        <v>11.5416</v>
      </c>
      <c r="K681" s="576">
        <v>0.5363</v>
      </c>
      <c r="L681" s="580">
        <v>0.0444</v>
      </c>
      <c r="M681" s="576">
        <v>161.9626</v>
      </c>
      <c r="N681" s="575"/>
      <c r="O681" s="575"/>
      <c r="P681" s="575"/>
      <c r="Q681" s="575"/>
      <c r="R681" s="576">
        <v>161.9626</v>
      </c>
      <c r="S681" s="575"/>
      <c r="T681" s="576">
        <v>0</v>
      </c>
      <c r="U681" s="576">
        <v>0</v>
      </c>
      <c r="V681" s="576">
        <v>0</v>
      </c>
      <c r="W681" s="576">
        <v>0</v>
      </c>
      <c r="X681" s="575">
        <v>0</v>
      </c>
      <c r="Y681" s="576">
        <v>0</v>
      </c>
      <c r="Z681" s="576">
        <v>0</v>
      </c>
      <c r="AA681" s="576">
        <v>0</v>
      </c>
      <c r="AB681" s="580">
        <v>1</v>
      </c>
      <c r="AC681" s="575">
        <f t="shared" si="30"/>
        <v>0</v>
      </c>
      <c r="AD681" s="555">
        <f t="shared" si="31"/>
        <v>0</v>
      </c>
    </row>
    <row r="682" s="555" customFormat="1" ht="19" customHeight="1" spans="1:30">
      <c r="A682" s="574">
        <v>45307</v>
      </c>
      <c r="B682" s="575" t="s">
        <v>40</v>
      </c>
      <c r="C682" s="575" t="s">
        <v>32</v>
      </c>
      <c r="D682" s="576">
        <v>30</v>
      </c>
      <c r="E682" s="575" t="s">
        <v>35</v>
      </c>
      <c r="F682" s="576">
        <v>5.51</v>
      </c>
      <c r="G682" s="576">
        <v>0</v>
      </c>
      <c r="H682" s="576">
        <v>14.4614</v>
      </c>
      <c r="I682" s="576">
        <v>14.2411</v>
      </c>
      <c r="J682" s="576">
        <v>14.1504</v>
      </c>
      <c r="K682" s="576">
        <v>0.2203</v>
      </c>
      <c r="L682" s="580">
        <v>0.0152</v>
      </c>
      <c r="M682" s="576">
        <v>165.0528</v>
      </c>
      <c r="N682" s="575"/>
      <c r="O682" s="575"/>
      <c r="P682" s="575"/>
      <c r="Q682" s="575"/>
      <c r="R682" s="576">
        <v>165.0528</v>
      </c>
      <c r="S682" s="575"/>
      <c r="T682" s="576">
        <v>0</v>
      </c>
      <c r="U682" s="576">
        <v>0</v>
      </c>
      <c r="V682" s="576">
        <v>0</v>
      </c>
      <c r="W682" s="576">
        <v>0</v>
      </c>
      <c r="X682" s="575">
        <v>0</v>
      </c>
      <c r="Y682" s="576">
        <v>0</v>
      </c>
      <c r="Z682" s="576">
        <v>0</v>
      </c>
      <c r="AA682" s="576">
        <v>0</v>
      </c>
      <c r="AB682" s="580">
        <v>1</v>
      </c>
      <c r="AC682" s="575">
        <f t="shared" si="30"/>
        <v>0</v>
      </c>
      <c r="AD682" s="555">
        <f t="shared" si="31"/>
        <v>0</v>
      </c>
    </row>
    <row r="683" s="555" customFormat="1" ht="19" customHeight="1" spans="1:30">
      <c r="A683" s="574">
        <v>45307</v>
      </c>
      <c r="B683" s="575" t="s">
        <v>38</v>
      </c>
      <c r="C683" s="575" t="s">
        <v>32</v>
      </c>
      <c r="D683" s="576">
        <v>5.48</v>
      </c>
      <c r="E683" s="575" t="s">
        <v>39</v>
      </c>
      <c r="F683" s="576">
        <v>2.44</v>
      </c>
      <c r="G683" s="576">
        <v>0</v>
      </c>
      <c r="H683" s="576">
        <v>1.1589</v>
      </c>
      <c r="I683" s="576">
        <v>1.1589</v>
      </c>
      <c r="J683" s="576">
        <v>1.064</v>
      </c>
      <c r="K683" s="576">
        <v>0</v>
      </c>
      <c r="L683" s="580">
        <v>0</v>
      </c>
      <c r="M683" s="576">
        <v>21.28</v>
      </c>
      <c r="N683" s="575"/>
      <c r="O683" s="575"/>
      <c r="P683" s="575"/>
      <c r="Q683" s="575"/>
      <c r="R683" s="576">
        <v>21.28</v>
      </c>
      <c r="S683" s="575"/>
      <c r="T683" s="576">
        <v>0</v>
      </c>
      <c r="U683" s="576">
        <v>0</v>
      </c>
      <c r="V683" s="576">
        <v>0</v>
      </c>
      <c r="W683" s="576">
        <v>0</v>
      </c>
      <c r="X683" s="575">
        <v>0</v>
      </c>
      <c r="Y683" s="576">
        <v>0</v>
      </c>
      <c r="Z683" s="576">
        <v>0</v>
      </c>
      <c r="AA683" s="576">
        <v>0</v>
      </c>
      <c r="AB683" s="580">
        <v>1</v>
      </c>
      <c r="AC683" s="575">
        <f t="shared" si="30"/>
        <v>0</v>
      </c>
      <c r="AD683" s="555">
        <f t="shared" si="31"/>
        <v>0</v>
      </c>
    </row>
    <row r="684" s="555" customFormat="1" ht="19" customHeight="1" spans="1:30">
      <c r="A684" s="574">
        <v>45307</v>
      </c>
      <c r="B684" s="575" t="s">
        <v>37</v>
      </c>
      <c r="C684" s="575" t="s">
        <v>32</v>
      </c>
      <c r="D684" s="576">
        <v>100</v>
      </c>
      <c r="E684" s="575" t="s">
        <v>35</v>
      </c>
      <c r="F684" s="576">
        <v>3.25</v>
      </c>
      <c r="G684" s="576">
        <v>0</v>
      </c>
      <c r="H684" s="576">
        <v>28.2731</v>
      </c>
      <c r="I684" s="576">
        <v>28.1156</v>
      </c>
      <c r="J684" s="576">
        <v>27.056</v>
      </c>
      <c r="K684" s="576">
        <v>0</v>
      </c>
      <c r="L684" s="580">
        <v>0</v>
      </c>
      <c r="M684" s="576">
        <v>559.659</v>
      </c>
      <c r="N684" s="575"/>
      <c r="O684" s="575"/>
      <c r="P684" s="575"/>
      <c r="Q684" s="575"/>
      <c r="R684" s="576">
        <v>559.659</v>
      </c>
      <c r="S684" s="575"/>
      <c r="T684" s="576">
        <v>0.105</v>
      </c>
      <c r="U684" s="576">
        <v>0</v>
      </c>
      <c r="V684" s="576">
        <v>0</v>
      </c>
      <c r="W684" s="576">
        <v>0</v>
      </c>
      <c r="X684" s="575">
        <v>0</v>
      </c>
      <c r="Y684" s="576">
        <v>0.0525</v>
      </c>
      <c r="Z684" s="576">
        <v>0</v>
      </c>
      <c r="AA684" s="576">
        <v>0</v>
      </c>
      <c r="AB684" s="580">
        <v>0.9963</v>
      </c>
      <c r="AC684" s="575">
        <f t="shared" si="30"/>
        <v>0</v>
      </c>
      <c r="AD684" s="555">
        <f t="shared" si="31"/>
        <v>0.105</v>
      </c>
    </row>
    <row r="685" s="555" customFormat="1" ht="19" customHeight="1" spans="1:30">
      <c r="A685" s="574">
        <v>45307</v>
      </c>
      <c r="B685" s="575" t="s">
        <v>45</v>
      </c>
      <c r="C685" s="575" t="s">
        <v>32</v>
      </c>
      <c r="D685" s="576">
        <v>50</v>
      </c>
      <c r="E685" s="575" t="s">
        <v>120</v>
      </c>
      <c r="F685" s="576">
        <v>0.05</v>
      </c>
      <c r="G685" s="576">
        <v>1.64</v>
      </c>
      <c r="H685" s="576">
        <v>3.29</v>
      </c>
      <c r="I685" s="576">
        <v>0</v>
      </c>
      <c r="J685" s="576">
        <v>0</v>
      </c>
      <c r="K685" s="576">
        <v>0</v>
      </c>
      <c r="L685" s="575"/>
      <c r="M685" s="576">
        <v>289.08</v>
      </c>
      <c r="N685" s="575"/>
      <c r="O685" s="575"/>
      <c r="P685" s="575"/>
      <c r="Q685" s="575"/>
      <c r="R685" s="576">
        <v>289.08</v>
      </c>
      <c r="S685" s="575"/>
      <c r="T685" s="576">
        <v>0</v>
      </c>
      <c r="U685" s="576">
        <v>0</v>
      </c>
      <c r="V685" s="576">
        <v>0</v>
      </c>
      <c r="W685" s="576">
        <v>0</v>
      </c>
      <c r="X685" s="575">
        <v>0</v>
      </c>
      <c r="Y685" s="576">
        <v>3.29</v>
      </c>
      <c r="Z685" s="576">
        <v>0</v>
      </c>
      <c r="AA685" s="576">
        <v>0</v>
      </c>
      <c r="AB685" s="580">
        <v>0</v>
      </c>
      <c r="AC685" s="575">
        <f t="shared" si="30"/>
        <v>0</v>
      </c>
      <c r="AD685" s="555">
        <f t="shared" si="31"/>
        <v>0</v>
      </c>
    </row>
    <row r="686" s="555" customFormat="1" ht="19" customHeight="1" spans="1:30">
      <c r="A686" s="574">
        <v>45307</v>
      </c>
      <c r="B686" s="575" t="s">
        <v>36</v>
      </c>
      <c r="C686" s="575" t="s">
        <v>32</v>
      </c>
      <c r="D686" s="576">
        <v>80</v>
      </c>
      <c r="E686" s="575" t="s">
        <v>123</v>
      </c>
      <c r="F686" s="576">
        <v>0.3</v>
      </c>
      <c r="G686" s="576">
        <v>0.22</v>
      </c>
      <c r="H686" s="576">
        <v>0.7</v>
      </c>
      <c r="I686" s="576">
        <v>0.56</v>
      </c>
      <c r="J686" s="576">
        <v>0.55</v>
      </c>
      <c r="K686" s="576">
        <v>0</v>
      </c>
      <c r="L686" s="580">
        <v>0</v>
      </c>
      <c r="M686" s="576">
        <v>505.45</v>
      </c>
      <c r="N686" s="575"/>
      <c r="O686" s="575"/>
      <c r="P686" s="575"/>
      <c r="Q686" s="575"/>
      <c r="R686" s="576">
        <v>505.45</v>
      </c>
      <c r="S686" s="575"/>
      <c r="T686" s="576">
        <v>0</v>
      </c>
      <c r="U686" s="576">
        <v>0</v>
      </c>
      <c r="V686" s="576">
        <v>0</v>
      </c>
      <c r="W686" s="576">
        <v>0</v>
      </c>
      <c r="X686" s="575">
        <v>0</v>
      </c>
      <c r="Y686" s="576">
        <v>0</v>
      </c>
      <c r="Z686" s="576">
        <v>0</v>
      </c>
      <c r="AA686" s="576">
        <v>0</v>
      </c>
      <c r="AB686" s="580">
        <v>1</v>
      </c>
      <c r="AC686" s="575">
        <f t="shared" si="30"/>
        <v>0</v>
      </c>
      <c r="AD686" s="555">
        <f t="shared" si="31"/>
        <v>0</v>
      </c>
    </row>
    <row r="687" s="555" customFormat="1" ht="19" customHeight="1" spans="1:30">
      <c r="A687" s="574">
        <v>45307</v>
      </c>
      <c r="B687" s="575" t="s">
        <v>47</v>
      </c>
      <c r="C687" s="575" t="s">
        <v>32</v>
      </c>
      <c r="D687" s="576">
        <v>130</v>
      </c>
      <c r="E687" s="575" t="s">
        <v>33</v>
      </c>
      <c r="F687" s="576">
        <v>4.54</v>
      </c>
      <c r="G687" s="576">
        <v>0.59</v>
      </c>
      <c r="H687" s="576">
        <v>68.0201</v>
      </c>
      <c r="I687" s="576">
        <v>48.9072</v>
      </c>
      <c r="J687" s="576">
        <v>47.9906</v>
      </c>
      <c r="K687" s="576">
        <v>19.11</v>
      </c>
      <c r="L687" s="580">
        <v>0.281</v>
      </c>
      <c r="M687" s="576">
        <v>778.6387</v>
      </c>
      <c r="N687" s="575"/>
      <c r="O687" s="575"/>
      <c r="P687" s="575"/>
      <c r="Q687" s="575"/>
      <c r="R687" s="576">
        <v>778.6387</v>
      </c>
      <c r="S687" s="575"/>
      <c r="T687" s="576">
        <v>0</v>
      </c>
      <c r="U687" s="576">
        <v>0</v>
      </c>
      <c r="V687" s="576">
        <v>0</v>
      </c>
      <c r="W687" s="576">
        <v>0</v>
      </c>
      <c r="X687" s="575">
        <v>0</v>
      </c>
      <c r="Y687" s="576">
        <v>0</v>
      </c>
      <c r="Z687" s="576">
        <v>0</v>
      </c>
      <c r="AA687" s="576">
        <v>0</v>
      </c>
      <c r="AB687" s="580">
        <v>1</v>
      </c>
      <c r="AC687" s="575">
        <f t="shared" si="30"/>
        <v>0</v>
      </c>
      <c r="AD687" s="555">
        <f t="shared" si="31"/>
        <v>0</v>
      </c>
    </row>
    <row r="688" s="555" customFormat="1" ht="19" customHeight="1" spans="1:30">
      <c r="A688" s="574">
        <v>45307</v>
      </c>
      <c r="B688" s="575" t="s">
        <v>42</v>
      </c>
      <c r="C688" s="575" t="s">
        <v>32</v>
      </c>
      <c r="D688" s="576">
        <v>30</v>
      </c>
      <c r="E688" s="575" t="s">
        <v>124</v>
      </c>
      <c r="F688" s="576">
        <v>4.75</v>
      </c>
      <c r="G688" s="576">
        <v>1.32</v>
      </c>
      <c r="H688" s="576">
        <v>11.5639</v>
      </c>
      <c r="I688" s="576">
        <v>11.3358</v>
      </c>
      <c r="J688" s="576">
        <v>11.3082</v>
      </c>
      <c r="K688" s="576">
        <v>0</v>
      </c>
      <c r="L688" s="580">
        <v>0</v>
      </c>
      <c r="M688" s="576">
        <v>201.1636</v>
      </c>
      <c r="N688" s="575"/>
      <c r="O688" s="575"/>
      <c r="P688" s="575"/>
      <c r="Q688" s="575"/>
      <c r="R688" s="576">
        <v>201.1636</v>
      </c>
      <c r="S688" s="575"/>
      <c r="T688" s="576">
        <v>0</v>
      </c>
      <c r="U688" s="576">
        <v>0</v>
      </c>
      <c r="V688" s="576">
        <v>0</v>
      </c>
      <c r="W688" s="576">
        <v>0</v>
      </c>
      <c r="X688" s="575">
        <v>0</v>
      </c>
      <c r="Y688" s="576">
        <v>0</v>
      </c>
      <c r="Z688" s="576">
        <v>0</v>
      </c>
      <c r="AA688" s="576">
        <v>0</v>
      </c>
      <c r="AB688" s="580">
        <v>1</v>
      </c>
      <c r="AC688" s="575">
        <f t="shared" si="30"/>
        <v>0</v>
      </c>
      <c r="AD688" s="555">
        <f t="shared" si="31"/>
        <v>0</v>
      </c>
    </row>
    <row r="689" s="555" customFormat="1" ht="19" customHeight="1" spans="1:30">
      <c r="A689" s="574">
        <v>45307</v>
      </c>
      <c r="B689" s="575" t="s">
        <v>50</v>
      </c>
      <c r="C689" s="575" t="s">
        <v>32</v>
      </c>
      <c r="D689" s="576">
        <v>50</v>
      </c>
      <c r="E689" s="575" t="s">
        <v>39</v>
      </c>
      <c r="F689" s="576">
        <v>1.01</v>
      </c>
      <c r="G689" s="576">
        <v>0</v>
      </c>
      <c r="H689" s="576">
        <v>4.7629</v>
      </c>
      <c r="I689" s="576">
        <v>3.885</v>
      </c>
      <c r="J689" s="576">
        <v>3.85</v>
      </c>
      <c r="K689" s="575">
        <v>0.8779</v>
      </c>
      <c r="L689" s="580">
        <f>K689/H689</f>
        <v>0.184320477020303</v>
      </c>
      <c r="M689" s="576">
        <v>169.4</v>
      </c>
      <c r="N689" s="575"/>
      <c r="O689" s="575"/>
      <c r="P689" s="575"/>
      <c r="Q689" s="575"/>
      <c r="R689" s="576">
        <v>169.4</v>
      </c>
      <c r="S689" s="575"/>
      <c r="T689" s="576">
        <v>0</v>
      </c>
      <c r="U689" s="576">
        <v>0</v>
      </c>
      <c r="V689" s="576">
        <v>0</v>
      </c>
      <c r="W689" s="576">
        <v>0</v>
      </c>
      <c r="X689" s="555">
        <v>0</v>
      </c>
      <c r="Y689" s="576">
        <v>0</v>
      </c>
      <c r="Z689" s="576">
        <v>0</v>
      </c>
      <c r="AA689" s="576">
        <v>0</v>
      </c>
      <c r="AB689" s="580">
        <v>1</v>
      </c>
      <c r="AC689" s="575">
        <f t="shared" si="30"/>
        <v>0</v>
      </c>
      <c r="AD689" s="555">
        <f t="shared" si="31"/>
        <v>0</v>
      </c>
    </row>
    <row r="690" s="555" customFormat="1" ht="19" customHeight="1" spans="1:30">
      <c r="A690" s="574">
        <v>45307</v>
      </c>
      <c r="B690" s="575" t="s">
        <v>46</v>
      </c>
      <c r="C690" s="575" t="s">
        <v>32</v>
      </c>
      <c r="D690" s="576">
        <v>30</v>
      </c>
      <c r="E690" s="575" t="s">
        <v>35</v>
      </c>
      <c r="F690" s="576">
        <v>4.64</v>
      </c>
      <c r="G690" s="576">
        <v>1.97</v>
      </c>
      <c r="H690" s="576">
        <v>11.5097</v>
      </c>
      <c r="I690" s="576">
        <v>11.284</v>
      </c>
      <c r="J690" s="576">
        <v>11.256</v>
      </c>
      <c r="K690" s="576">
        <v>0</v>
      </c>
      <c r="L690" s="580">
        <v>0</v>
      </c>
      <c r="M690" s="576">
        <v>220.808</v>
      </c>
      <c r="N690" s="575"/>
      <c r="O690" s="575"/>
      <c r="P690" s="575"/>
      <c r="Q690" s="575"/>
      <c r="R690" s="576">
        <v>220.808</v>
      </c>
      <c r="S690" s="575"/>
      <c r="T690" s="576">
        <v>0</v>
      </c>
      <c r="U690" s="576">
        <v>0</v>
      </c>
      <c r="V690" s="576">
        <v>0</v>
      </c>
      <c r="W690" s="576">
        <v>0</v>
      </c>
      <c r="X690" s="575">
        <v>0</v>
      </c>
      <c r="Y690" s="576">
        <v>0</v>
      </c>
      <c r="Z690" s="576">
        <v>0</v>
      </c>
      <c r="AA690" s="576">
        <v>0</v>
      </c>
      <c r="AB690" s="580">
        <v>1</v>
      </c>
      <c r="AC690" s="575">
        <f t="shared" si="30"/>
        <v>0</v>
      </c>
      <c r="AD690" s="555">
        <f t="shared" si="31"/>
        <v>0</v>
      </c>
    </row>
    <row r="691" s="555" customFormat="1" ht="19" customHeight="1" spans="1:30">
      <c r="A691" s="574">
        <v>45307</v>
      </c>
      <c r="B691" s="575" t="s">
        <v>43</v>
      </c>
      <c r="C691" s="575" t="s">
        <v>32</v>
      </c>
      <c r="D691" s="576">
        <v>300</v>
      </c>
      <c r="E691" s="575" t="s">
        <v>39</v>
      </c>
      <c r="F691" s="576">
        <v>1.35</v>
      </c>
      <c r="G691" s="576">
        <v>0</v>
      </c>
      <c r="H691" s="576">
        <v>53.6449</v>
      </c>
      <c r="I691" s="576">
        <v>53.6449</v>
      </c>
      <c r="J691" s="576">
        <v>52.371</v>
      </c>
      <c r="K691" s="576">
        <v>0</v>
      </c>
      <c r="L691" s="580">
        <v>0</v>
      </c>
      <c r="M691" s="576">
        <v>2007.16</v>
      </c>
      <c r="N691" s="575"/>
      <c r="O691" s="575"/>
      <c r="P691" s="575"/>
      <c r="Q691" s="575"/>
      <c r="R691" s="576">
        <v>2007.16</v>
      </c>
      <c r="S691" s="575"/>
      <c r="T691" s="576">
        <v>0</v>
      </c>
      <c r="U691" s="576">
        <v>0</v>
      </c>
      <c r="V691" s="576">
        <v>0</v>
      </c>
      <c r="W691" s="576">
        <v>0</v>
      </c>
      <c r="X691" s="575">
        <v>0</v>
      </c>
      <c r="Y691" s="576">
        <v>0</v>
      </c>
      <c r="Z691" s="576">
        <v>0</v>
      </c>
      <c r="AA691" s="576">
        <v>0</v>
      </c>
      <c r="AB691" s="580">
        <v>1</v>
      </c>
      <c r="AC691" s="575">
        <f t="shared" si="30"/>
        <v>0</v>
      </c>
      <c r="AD691" s="555">
        <f t="shared" si="31"/>
        <v>0</v>
      </c>
    </row>
    <row r="692" s="555" customFormat="1" ht="19" customHeight="1" spans="1:30">
      <c r="A692" s="574">
        <v>45307</v>
      </c>
      <c r="B692" s="575" t="s">
        <v>52</v>
      </c>
      <c r="C692" s="575" t="s">
        <v>32</v>
      </c>
      <c r="D692" s="576">
        <v>150</v>
      </c>
      <c r="E692" s="575" t="s">
        <v>35</v>
      </c>
      <c r="F692" s="576">
        <v>4.09</v>
      </c>
      <c r="G692" s="576">
        <v>1</v>
      </c>
      <c r="H692" s="576">
        <v>54.083</v>
      </c>
      <c r="I692" s="576">
        <v>54.083</v>
      </c>
      <c r="J692" s="576">
        <v>53.55</v>
      </c>
      <c r="K692" s="576">
        <v>0</v>
      </c>
      <c r="L692" s="580">
        <v>0</v>
      </c>
      <c r="M692" s="576">
        <v>903.525</v>
      </c>
      <c r="N692" s="575"/>
      <c r="O692" s="575"/>
      <c r="P692" s="575"/>
      <c r="Q692" s="575"/>
      <c r="R692" s="576">
        <v>903.525</v>
      </c>
      <c r="S692" s="575"/>
      <c r="T692" s="576">
        <v>0</v>
      </c>
      <c r="U692" s="576">
        <v>0</v>
      </c>
      <c r="V692" s="576">
        <v>0</v>
      </c>
      <c r="W692" s="576">
        <v>0</v>
      </c>
      <c r="X692" s="575">
        <v>0</v>
      </c>
      <c r="Y692" s="576">
        <v>0</v>
      </c>
      <c r="Z692" s="576">
        <v>0</v>
      </c>
      <c r="AA692" s="576">
        <v>0</v>
      </c>
      <c r="AB692" s="580">
        <v>1</v>
      </c>
      <c r="AC692" s="575">
        <f t="shared" si="30"/>
        <v>0</v>
      </c>
      <c r="AD692" s="555">
        <f t="shared" si="31"/>
        <v>0</v>
      </c>
    </row>
    <row r="693" s="555" customFormat="1" ht="19" customHeight="1" spans="1:30">
      <c r="A693" s="574">
        <v>45307</v>
      </c>
      <c r="B693" s="575" t="s">
        <v>51</v>
      </c>
      <c r="C693" s="575" t="s">
        <v>32</v>
      </c>
      <c r="D693" s="576">
        <v>100</v>
      </c>
      <c r="E693" s="575" t="s">
        <v>35</v>
      </c>
      <c r="F693" s="576">
        <v>5.04</v>
      </c>
      <c r="G693" s="576">
        <v>2.2</v>
      </c>
      <c r="H693" s="576">
        <v>50.6384</v>
      </c>
      <c r="I693" s="576">
        <v>40.6819</v>
      </c>
      <c r="J693" s="576">
        <v>39.088</v>
      </c>
      <c r="K693" s="576">
        <v>9.9565</v>
      </c>
      <c r="L693" s="580">
        <v>0.1966</v>
      </c>
      <c r="M693" s="576">
        <v>546.798</v>
      </c>
      <c r="N693" s="575"/>
      <c r="O693" s="575"/>
      <c r="P693" s="575"/>
      <c r="Q693" s="575"/>
      <c r="R693" s="576">
        <v>546.798</v>
      </c>
      <c r="S693" s="575"/>
      <c r="T693" s="576">
        <v>0</v>
      </c>
      <c r="U693" s="576">
        <v>0</v>
      </c>
      <c r="V693" s="576">
        <v>0</v>
      </c>
      <c r="W693" s="576">
        <v>0</v>
      </c>
      <c r="X693" s="575">
        <v>0</v>
      </c>
      <c r="Y693" s="576">
        <v>0</v>
      </c>
      <c r="Z693" s="576">
        <v>0</v>
      </c>
      <c r="AA693" s="576">
        <v>0</v>
      </c>
      <c r="AB693" s="580">
        <v>1</v>
      </c>
      <c r="AC693" s="575">
        <f t="shared" si="30"/>
        <v>0</v>
      </c>
      <c r="AD693" s="555">
        <f t="shared" si="31"/>
        <v>0</v>
      </c>
    </row>
    <row r="694" s="555" customFormat="1" ht="19" customHeight="1" spans="1:30">
      <c r="A694" s="574">
        <v>45307</v>
      </c>
      <c r="B694" s="575" t="s">
        <v>53</v>
      </c>
      <c r="C694" s="575" t="s">
        <v>32</v>
      </c>
      <c r="D694" s="576">
        <v>100</v>
      </c>
      <c r="E694" s="575" t="s">
        <v>35</v>
      </c>
      <c r="F694" s="576">
        <v>2.57</v>
      </c>
      <c r="G694" s="576">
        <v>0</v>
      </c>
      <c r="H694" s="576">
        <v>21.5395</v>
      </c>
      <c r="I694" s="576">
        <v>21.252</v>
      </c>
      <c r="J694" s="576">
        <v>21.252</v>
      </c>
      <c r="K694" s="576">
        <v>0</v>
      </c>
      <c r="L694" s="580">
        <v>0</v>
      </c>
      <c r="M694" s="576">
        <v>335.7975</v>
      </c>
      <c r="N694" s="575"/>
      <c r="O694" s="575"/>
      <c r="P694" s="575"/>
      <c r="Q694" s="575"/>
      <c r="R694" s="576">
        <v>335.7975</v>
      </c>
      <c r="S694" s="575"/>
      <c r="T694" s="576">
        <v>0</v>
      </c>
      <c r="U694" s="576">
        <v>0</v>
      </c>
      <c r="V694" s="576">
        <v>0</v>
      </c>
      <c r="W694" s="576">
        <v>0</v>
      </c>
      <c r="X694" s="575">
        <v>0</v>
      </c>
      <c r="Y694" s="576">
        <v>0</v>
      </c>
      <c r="Z694" s="576">
        <v>0</v>
      </c>
      <c r="AA694" s="576">
        <v>0</v>
      </c>
      <c r="AB694" s="580">
        <v>1</v>
      </c>
      <c r="AC694" s="575">
        <f t="shared" si="30"/>
        <v>0</v>
      </c>
      <c r="AD694" s="555">
        <f t="shared" si="31"/>
        <v>0</v>
      </c>
    </row>
    <row r="695" s="555" customFormat="1" ht="19" customHeight="1" spans="1:30">
      <c r="A695" s="574">
        <v>45307</v>
      </c>
      <c r="B695" s="575" t="s">
        <v>58</v>
      </c>
      <c r="C695" s="575" t="s">
        <v>56</v>
      </c>
      <c r="D695" s="576">
        <v>15</v>
      </c>
      <c r="E695" s="575" t="s">
        <v>35</v>
      </c>
      <c r="F695" s="576">
        <v>0</v>
      </c>
      <c r="G695" s="576">
        <v>2.33</v>
      </c>
      <c r="H695" s="576">
        <v>0.7863</v>
      </c>
      <c r="I695" s="576">
        <v>0.7863</v>
      </c>
      <c r="J695" s="576">
        <v>0.735</v>
      </c>
      <c r="K695" s="576">
        <v>0</v>
      </c>
      <c r="L695" s="580">
        <v>0</v>
      </c>
      <c r="M695" s="576">
        <v>36.96</v>
      </c>
      <c r="N695" s="575"/>
      <c r="O695" s="575"/>
      <c r="P695" s="575"/>
      <c r="Q695" s="575"/>
      <c r="R695" s="576">
        <v>36.96</v>
      </c>
      <c r="S695" s="575"/>
      <c r="T695" s="576">
        <v>0</v>
      </c>
      <c r="U695" s="576">
        <v>0</v>
      </c>
      <c r="V695" s="576">
        <v>0</v>
      </c>
      <c r="W695" s="576">
        <v>0</v>
      </c>
      <c r="X695" s="575">
        <v>0</v>
      </c>
      <c r="Y695" s="576">
        <v>0</v>
      </c>
      <c r="Z695" s="576">
        <v>0</v>
      </c>
      <c r="AA695" s="576">
        <v>0</v>
      </c>
      <c r="AB695" s="580">
        <v>0.9806</v>
      </c>
      <c r="AC695" s="575">
        <f t="shared" si="30"/>
        <v>0</v>
      </c>
      <c r="AD695" s="555">
        <f t="shared" si="31"/>
        <v>0</v>
      </c>
    </row>
    <row r="696" s="555" customFormat="1" ht="19" customHeight="1" spans="1:30">
      <c r="A696" s="574">
        <v>45307</v>
      </c>
      <c r="B696" s="575" t="s">
        <v>71</v>
      </c>
      <c r="C696" s="575" t="s">
        <v>56</v>
      </c>
      <c r="D696" s="576">
        <v>49.5</v>
      </c>
      <c r="E696" s="575" t="s">
        <v>35</v>
      </c>
      <c r="F696" s="576">
        <v>0</v>
      </c>
      <c r="G696" s="576">
        <v>8.12</v>
      </c>
      <c r="H696" s="576">
        <v>56.9384</v>
      </c>
      <c r="I696" s="576">
        <v>56.9384</v>
      </c>
      <c r="J696" s="576">
        <v>54.714</v>
      </c>
      <c r="K696" s="576">
        <v>0</v>
      </c>
      <c r="L696" s="580">
        <v>0</v>
      </c>
      <c r="M696" s="576">
        <v>282.6186</v>
      </c>
      <c r="N696" s="575"/>
      <c r="O696" s="575"/>
      <c r="P696" s="575"/>
      <c r="Q696" s="575"/>
      <c r="R696" s="576">
        <v>282.6186</v>
      </c>
      <c r="S696" s="575"/>
      <c r="T696" s="576">
        <v>0</v>
      </c>
      <c r="U696" s="576">
        <v>0</v>
      </c>
      <c r="V696" s="576">
        <v>0</v>
      </c>
      <c r="W696" s="576">
        <v>0</v>
      </c>
      <c r="X696" s="575">
        <v>0</v>
      </c>
      <c r="Y696" s="576">
        <v>0</v>
      </c>
      <c r="Z696" s="576">
        <v>0</v>
      </c>
      <c r="AA696" s="576">
        <v>0</v>
      </c>
      <c r="AB696" s="580">
        <v>1</v>
      </c>
      <c r="AC696" s="575">
        <f t="shared" si="30"/>
        <v>0</v>
      </c>
      <c r="AD696" s="555">
        <f t="shared" si="31"/>
        <v>0</v>
      </c>
    </row>
    <row r="697" s="555" customFormat="1" ht="19" customHeight="1" spans="1:30">
      <c r="A697" s="574">
        <v>45307</v>
      </c>
      <c r="B697" s="575" t="s">
        <v>55</v>
      </c>
      <c r="C697" s="575" t="s">
        <v>56</v>
      </c>
      <c r="D697" s="576">
        <v>100</v>
      </c>
      <c r="E697" s="575" t="s">
        <v>35</v>
      </c>
      <c r="F697" s="576">
        <v>0</v>
      </c>
      <c r="G697" s="576">
        <v>7.2</v>
      </c>
      <c r="H697" s="576">
        <v>147.381</v>
      </c>
      <c r="I697" s="576">
        <v>135.082</v>
      </c>
      <c r="J697" s="576">
        <v>132.5025</v>
      </c>
      <c r="K697" s="576">
        <v>10.2716</v>
      </c>
      <c r="L697" s="580">
        <v>0.0707</v>
      </c>
      <c r="M697" s="576">
        <v>1500.943</v>
      </c>
      <c r="N697" s="575"/>
      <c r="O697" s="575"/>
      <c r="P697" s="575"/>
      <c r="Q697" s="575"/>
      <c r="R697" s="576">
        <v>1500.943</v>
      </c>
      <c r="S697" s="575"/>
      <c r="T697" s="576">
        <v>0</v>
      </c>
      <c r="U697" s="576">
        <v>2.0274</v>
      </c>
      <c r="V697" s="576">
        <v>0</v>
      </c>
      <c r="W697" s="576">
        <v>0</v>
      </c>
      <c r="X697" s="575">
        <v>0</v>
      </c>
      <c r="Y697" s="576">
        <v>0</v>
      </c>
      <c r="Z697" s="576">
        <v>0</v>
      </c>
      <c r="AA697" s="576">
        <v>0</v>
      </c>
      <c r="AB697" s="580">
        <v>1</v>
      </c>
      <c r="AC697" s="575">
        <f t="shared" si="30"/>
        <v>2.0274</v>
      </c>
      <c r="AD697" s="555">
        <f t="shared" si="31"/>
        <v>0</v>
      </c>
    </row>
    <row r="698" s="555" customFormat="1" ht="19" customHeight="1" spans="1:30">
      <c r="A698" s="574">
        <v>45307</v>
      </c>
      <c r="B698" s="575" t="s">
        <v>57</v>
      </c>
      <c r="C698" s="575" t="s">
        <v>32</v>
      </c>
      <c r="D698" s="576">
        <v>20</v>
      </c>
      <c r="E698" s="575" t="s">
        <v>35</v>
      </c>
      <c r="F698" s="576">
        <v>3.07</v>
      </c>
      <c r="G698" s="576">
        <v>0</v>
      </c>
      <c r="H698" s="576">
        <v>5.3078</v>
      </c>
      <c r="I698" s="576">
        <v>5.3078</v>
      </c>
      <c r="J698" s="576">
        <v>5.2845</v>
      </c>
      <c r="K698" s="576">
        <v>0</v>
      </c>
      <c r="L698" s="580">
        <v>0</v>
      </c>
      <c r="M698" s="576">
        <v>131.8414</v>
      </c>
      <c r="N698" s="575"/>
      <c r="O698" s="575"/>
      <c r="P698" s="575"/>
      <c r="Q698" s="575"/>
      <c r="R698" s="576">
        <v>131.8414</v>
      </c>
      <c r="S698" s="575"/>
      <c r="T698" s="576">
        <v>0</v>
      </c>
      <c r="U698" s="576">
        <v>0</v>
      </c>
      <c r="V698" s="576">
        <v>0</v>
      </c>
      <c r="W698" s="576">
        <v>0</v>
      </c>
      <c r="X698" s="575">
        <v>0</v>
      </c>
      <c r="Y698" s="576">
        <v>0</v>
      </c>
      <c r="Z698" s="576">
        <v>0</v>
      </c>
      <c r="AA698" s="576">
        <v>0</v>
      </c>
      <c r="AB698" s="580">
        <v>1</v>
      </c>
      <c r="AC698" s="575">
        <f t="shared" si="30"/>
        <v>0</v>
      </c>
      <c r="AD698" s="555">
        <f t="shared" si="31"/>
        <v>0</v>
      </c>
    </row>
    <row r="699" s="555" customFormat="1" ht="19" customHeight="1" spans="1:30">
      <c r="A699" s="574">
        <v>45307</v>
      </c>
      <c r="B699" s="575" t="s">
        <v>60</v>
      </c>
      <c r="C699" s="575" t="s">
        <v>56</v>
      </c>
      <c r="D699" s="576">
        <v>200</v>
      </c>
      <c r="E699" s="575" t="s">
        <v>35</v>
      </c>
      <c r="F699" s="576">
        <v>0</v>
      </c>
      <c r="G699" s="576">
        <v>7.02</v>
      </c>
      <c r="H699" s="576">
        <v>200.5737</v>
      </c>
      <c r="I699" s="576">
        <v>200.5737</v>
      </c>
      <c r="J699" s="576">
        <v>193.6</v>
      </c>
      <c r="K699" s="576">
        <v>0</v>
      </c>
      <c r="L699" s="580">
        <v>0</v>
      </c>
      <c r="M699" s="576">
        <v>3269.2</v>
      </c>
      <c r="N699" s="575"/>
      <c r="O699" s="575"/>
      <c r="P699" s="575"/>
      <c r="Q699" s="575"/>
      <c r="R699" s="576">
        <v>3269.2</v>
      </c>
      <c r="S699" s="575"/>
      <c r="T699" s="576">
        <v>0</v>
      </c>
      <c r="U699" s="576">
        <v>0</v>
      </c>
      <c r="V699" s="576">
        <v>0</v>
      </c>
      <c r="W699" s="576">
        <v>0</v>
      </c>
      <c r="X699" s="575">
        <v>0</v>
      </c>
      <c r="Y699" s="576">
        <v>0</v>
      </c>
      <c r="Z699" s="576">
        <v>0</v>
      </c>
      <c r="AA699" s="576">
        <v>0</v>
      </c>
      <c r="AB699" s="580">
        <v>1</v>
      </c>
      <c r="AC699" s="575">
        <f t="shared" si="30"/>
        <v>0</v>
      </c>
      <c r="AD699" s="555">
        <f t="shared" si="31"/>
        <v>0</v>
      </c>
    </row>
    <row r="700" s="555" customFormat="1" ht="19" customHeight="1" spans="1:30">
      <c r="A700" s="574">
        <v>45307</v>
      </c>
      <c r="B700" s="575" t="s">
        <v>73</v>
      </c>
      <c r="C700" s="575" t="s">
        <v>56</v>
      </c>
      <c r="D700" s="576">
        <v>150</v>
      </c>
      <c r="E700" s="575" t="s">
        <v>35</v>
      </c>
      <c r="F700" s="576">
        <v>0</v>
      </c>
      <c r="G700" s="576">
        <v>5.66</v>
      </c>
      <c r="H700" s="576">
        <v>81.1402</v>
      </c>
      <c r="I700" s="576">
        <v>80.788</v>
      </c>
      <c r="J700" s="576">
        <v>79.2</v>
      </c>
      <c r="K700" s="576">
        <v>0</v>
      </c>
      <c r="L700" s="580">
        <v>0</v>
      </c>
      <c r="M700" s="576">
        <v>3738.24</v>
      </c>
      <c r="N700" s="575"/>
      <c r="O700" s="575"/>
      <c r="P700" s="575"/>
      <c r="Q700" s="575"/>
      <c r="R700" s="576">
        <v>3738.24</v>
      </c>
      <c r="S700" s="575"/>
      <c r="T700" s="576">
        <v>0</v>
      </c>
      <c r="U700" s="576">
        <v>0.3522</v>
      </c>
      <c r="V700" s="576">
        <v>0</v>
      </c>
      <c r="W700" s="576">
        <v>0</v>
      </c>
      <c r="X700" s="575">
        <v>0</v>
      </c>
      <c r="Y700" s="576">
        <v>0</v>
      </c>
      <c r="Z700" s="576">
        <v>0</v>
      </c>
      <c r="AA700" s="576">
        <v>0</v>
      </c>
      <c r="AB700" s="580">
        <v>1</v>
      </c>
      <c r="AC700" s="575">
        <f t="shared" si="30"/>
        <v>0.3522</v>
      </c>
      <c r="AD700" s="555">
        <f t="shared" si="31"/>
        <v>0</v>
      </c>
    </row>
    <row r="701" s="555" customFormat="1" ht="19" customHeight="1" spans="1:30">
      <c r="A701" s="574">
        <v>45307</v>
      </c>
      <c r="B701" s="575" t="s">
        <v>61</v>
      </c>
      <c r="C701" s="575" t="s">
        <v>56</v>
      </c>
      <c r="D701" s="576">
        <v>275</v>
      </c>
      <c r="E701" s="575" t="s">
        <v>35</v>
      </c>
      <c r="F701" s="576">
        <v>0</v>
      </c>
      <c r="G701" s="576">
        <v>6.21</v>
      </c>
      <c r="H701" s="576">
        <v>212.4672</v>
      </c>
      <c r="I701" s="576">
        <v>212.2751</v>
      </c>
      <c r="J701" s="576">
        <v>208.56</v>
      </c>
      <c r="K701" s="576">
        <v>0</v>
      </c>
      <c r="L701" s="580">
        <v>0</v>
      </c>
      <c r="M701" s="576">
        <v>5733.2</v>
      </c>
      <c r="N701" s="575"/>
      <c r="O701" s="575"/>
      <c r="P701" s="575"/>
      <c r="Q701" s="575"/>
      <c r="R701" s="576">
        <v>5733.2</v>
      </c>
      <c r="S701" s="575"/>
      <c r="T701" s="576">
        <v>0</v>
      </c>
      <c r="U701" s="576">
        <v>0.1921</v>
      </c>
      <c r="V701" s="576">
        <v>0</v>
      </c>
      <c r="W701" s="576">
        <v>0</v>
      </c>
      <c r="X701" s="575">
        <v>0</v>
      </c>
      <c r="Y701" s="576">
        <v>0</v>
      </c>
      <c r="Z701" s="576">
        <v>0</v>
      </c>
      <c r="AA701" s="576">
        <v>0</v>
      </c>
      <c r="AB701" s="580">
        <v>1</v>
      </c>
      <c r="AC701" s="575">
        <f t="shared" si="30"/>
        <v>0.1921</v>
      </c>
      <c r="AD701" s="555">
        <f t="shared" si="31"/>
        <v>0</v>
      </c>
    </row>
    <row r="702" s="555" customFormat="1" ht="19" customHeight="1" spans="1:30">
      <c r="A702" s="574">
        <v>45307</v>
      </c>
      <c r="B702" s="575" t="s">
        <v>62</v>
      </c>
      <c r="C702" s="575" t="s">
        <v>56</v>
      </c>
      <c r="D702" s="576">
        <v>200</v>
      </c>
      <c r="E702" s="575" t="s">
        <v>35</v>
      </c>
      <c r="F702" s="576">
        <v>0</v>
      </c>
      <c r="G702" s="576">
        <v>7.7</v>
      </c>
      <c r="H702" s="576">
        <v>216.9295</v>
      </c>
      <c r="I702" s="576">
        <v>215.1264</v>
      </c>
      <c r="J702" s="576">
        <v>209.88</v>
      </c>
      <c r="K702" s="576">
        <v>0</v>
      </c>
      <c r="L702" s="580">
        <v>0</v>
      </c>
      <c r="M702" s="576">
        <v>3942.84</v>
      </c>
      <c r="N702" s="575"/>
      <c r="O702" s="575"/>
      <c r="P702" s="575"/>
      <c r="Q702" s="575"/>
      <c r="R702" s="576">
        <v>3942.84</v>
      </c>
      <c r="S702" s="575"/>
      <c r="T702" s="576">
        <v>1.2606</v>
      </c>
      <c r="U702" s="576">
        <v>0.5425</v>
      </c>
      <c r="V702" s="576">
        <v>0</v>
      </c>
      <c r="W702" s="576">
        <v>0</v>
      </c>
      <c r="X702" s="575">
        <v>0</v>
      </c>
      <c r="Y702" s="576">
        <v>0</v>
      </c>
      <c r="Z702" s="576">
        <v>0</v>
      </c>
      <c r="AA702" s="576">
        <v>0</v>
      </c>
      <c r="AB702" s="580">
        <v>0.9942</v>
      </c>
      <c r="AC702" s="575">
        <f t="shared" si="30"/>
        <v>0.5425</v>
      </c>
      <c r="AD702" s="555">
        <f t="shared" si="31"/>
        <v>1.2606</v>
      </c>
    </row>
    <row r="703" s="555" customFormat="1" ht="19" customHeight="1" spans="1:30">
      <c r="A703" s="574">
        <v>45307</v>
      </c>
      <c r="B703" s="575" t="s">
        <v>63</v>
      </c>
      <c r="C703" s="575" t="s">
        <v>56</v>
      </c>
      <c r="D703" s="576">
        <v>50</v>
      </c>
      <c r="E703" s="575" t="s">
        <v>35</v>
      </c>
      <c r="F703" s="576">
        <v>0</v>
      </c>
      <c r="G703" s="576">
        <v>4.55</v>
      </c>
      <c r="H703" s="576">
        <v>9.9448</v>
      </c>
      <c r="I703" s="576">
        <v>9.0552</v>
      </c>
      <c r="J703" s="576">
        <v>8.19</v>
      </c>
      <c r="K703" s="576">
        <v>0</v>
      </c>
      <c r="L703" s="580">
        <v>0</v>
      </c>
      <c r="M703" s="576">
        <v>557.76</v>
      </c>
      <c r="N703" s="575"/>
      <c r="O703" s="575"/>
      <c r="P703" s="575"/>
      <c r="Q703" s="575"/>
      <c r="R703" s="576">
        <v>557.76</v>
      </c>
      <c r="S703" s="575"/>
      <c r="T703" s="576">
        <v>0</v>
      </c>
      <c r="U703" s="576">
        <v>0</v>
      </c>
      <c r="V703" s="576">
        <v>0</v>
      </c>
      <c r="W703" s="576">
        <v>0</v>
      </c>
      <c r="X703" s="575">
        <v>0</v>
      </c>
      <c r="Y703" s="576">
        <v>0</v>
      </c>
      <c r="Z703" s="576">
        <v>0</v>
      </c>
      <c r="AA703" s="576">
        <v>0</v>
      </c>
      <c r="AB703" s="580">
        <v>1</v>
      </c>
      <c r="AC703" s="575">
        <f t="shared" si="30"/>
        <v>0</v>
      </c>
      <c r="AD703" s="555">
        <f t="shared" si="31"/>
        <v>0</v>
      </c>
    </row>
    <row r="704" s="555" customFormat="1" ht="19" customHeight="1" spans="1:30">
      <c r="A704" s="574">
        <v>45307</v>
      </c>
      <c r="B704" s="575" t="s">
        <v>72</v>
      </c>
      <c r="C704" s="575" t="s">
        <v>56</v>
      </c>
      <c r="D704" s="576">
        <v>20.4</v>
      </c>
      <c r="E704" s="575" t="s">
        <v>35</v>
      </c>
      <c r="F704" s="576">
        <v>0</v>
      </c>
      <c r="G704" s="576">
        <v>4.4</v>
      </c>
      <c r="H704" s="576">
        <v>8.6944</v>
      </c>
      <c r="I704" s="576">
        <v>8.6142</v>
      </c>
      <c r="J704" s="576">
        <v>8.6116</v>
      </c>
      <c r="K704" s="576">
        <v>0</v>
      </c>
      <c r="L704" s="580">
        <v>0</v>
      </c>
      <c r="M704" s="576">
        <v>307.4232</v>
      </c>
      <c r="N704" s="575"/>
      <c r="O704" s="575"/>
      <c r="P704" s="575"/>
      <c r="Q704" s="575"/>
      <c r="R704" s="576">
        <v>307.4232</v>
      </c>
      <c r="S704" s="575"/>
      <c r="T704" s="576">
        <v>0</v>
      </c>
      <c r="U704" s="576">
        <v>0</v>
      </c>
      <c r="V704" s="576">
        <v>0</v>
      </c>
      <c r="W704" s="576">
        <v>0</v>
      </c>
      <c r="X704" s="575">
        <v>0</v>
      </c>
      <c r="Y704" s="576">
        <v>0</v>
      </c>
      <c r="Z704" s="576">
        <v>0</v>
      </c>
      <c r="AA704" s="576">
        <v>0</v>
      </c>
      <c r="AB704" s="580">
        <v>1</v>
      </c>
      <c r="AC704" s="575">
        <f t="shared" si="30"/>
        <v>0</v>
      </c>
      <c r="AD704" s="555">
        <f t="shared" si="31"/>
        <v>0</v>
      </c>
    </row>
    <row r="705" s="555" customFormat="1" ht="19" customHeight="1" spans="1:30">
      <c r="A705" s="574">
        <v>45307</v>
      </c>
      <c r="B705" s="575" t="s">
        <v>66</v>
      </c>
      <c r="C705" s="575" t="s">
        <v>56</v>
      </c>
      <c r="D705" s="576">
        <v>80</v>
      </c>
      <c r="E705" s="575" t="s">
        <v>35</v>
      </c>
      <c r="F705" s="576">
        <v>0</v>
      </c>
      <c r="G705" s="576">
        <v>7.09</v>
      </c>
      <c r="H705" s="576">
        <v>120.595</v>
      </c>
      <c r="I705" s="576">
        <v>119.1594</v>
      </c>
      <c r="J705" s="576">
        <v>116.7407</v>
      </c>
      <c r="K705" s="576">
        <v>0</v>
      </c>
      <c r="L705" s="580">
        <v>0</v>
      </c>
      <c r="M705" s="576">
        <v>752.364</v>
      </c>
      <c r="N705" s="575"/>
      <c r="O705" s="575"/>
      <c r="P705" s="575"/>
      <c r="Q705" s="575"/>
      <c r="R705" s="576">
        <v>752.364</v>
      </c>
      <c r="S705" s="575"/>
      <c r="T705" s="576">
        <v>0.7</v>
      </c>
      <c r="U705" s="576">
        <v>0</v>
      </c>
      <c r="V705" s="576">
        <v>0</v>
      </c>
      <c r="W705" s="576">
        <v>0</v>
      </c>
      <c r="X705" s="575">
        <v>0</v>
      </c>
      <c r="Y705" s="576">
        <v>0</v>
      </c>
      <c r="Z705" s="576">
        <v>0</v>
      </c>
      <c r="AA705" s="576">
        <v>0</v>
      </c>
      <c r="AB705" s="580">
        <v>0.9913</v>
      </c>
      <c r="AC705" s="575">
        <f t="shared" si="30"/>
        <v>0</v>
      </c>
      <c r="AD705" s="555">
        <f t="shared" si="31"/>
        <v>0.7</v>
      </c>
    </row>
    <row r="706" s="555" customFormat="1" ht="19" customHeight="1" spans="1:30">
      <c r="A706" s="574">
        <v>45307</v>
      </c>
      <c r="B706" s="575" t="s">
        <v>70</v>
      </c>
      <c r="C706" s="575" t="s">
        <v>56</v>
      </c>
      <c r="D706" s="576">
        <v>200</v>
      </c>
      <c r="E706" s="575" t="s">
        <v>35</v>
      </c>
      <c r="F706" s="576">
        <v>0</v>
      </c>
      <c r="G706" s="576">
        <v>4.24</v>
      </c>
      <c r="H706" s="576">
        <v>27.6663</v>
      </c>
      <c r="I706" s="576">
        <v>15.8054</v>
      </c>
      <c r="J706" s="576">
        <v>14.025</v>
      </c>
      <c r="K706" s="576">
        <v>0</v>
      </c>
      <c r="L706" s="580">
        <v>0</v>
      </c>
      <c r="M706" s="576">
        <v>2332.275</v>
      </c>
      <c r="N706" s="575"/>
      <c r="O706" s="575"/>
      <c r="P706" s="575"/>
      <c r="Q706" s="575"/>
      <c r="R706" s="576">
        <v>2332.275</v>
      </c>
      <c r="S706" s="575"/>
      <c r="T706" s="576">
        <v>11.8609</v>
      </c>
      <c r="U706" s="576">
        <v>0</v>
      </c>
      <c r="V706" s="576">
        <v>0</v>
      </c>
      <c r="W706" s="576">
        <v>0</v>
      </c>
      <c r="X706" s="575">
        <v>0</v>
      </c>
      <c r="Y706" s="576">
        <v>0</v>
      </c>
      <c r="Z706" s="576">
        <v>0</v>
      </c>
      <c r="AA706" s="576">
        <v>0</v>
      </c>
      <c r="AB706" s="580">
        <v>0.4762</v>
      </c>
      <c r="AC706" s="575">
        <f t="shared" si="30"/>
        <v>0</v>
      </c>
      <c r="AD706" s="555">
        <f t="shared" si="31"/>
        <v>11.8609</v>
      </c>
    </row>
    <row r="707" s="555" customFormat="1" ht="19" customHeight="1" spans="1:30">
      <c r="A707" s="574">
        <v>45307</v>
      </c>
      <c r="B707" s="575" t="s">
        <v>65</v>
      </c>
      <c r="C707" s="575" t="s">
        <v>56</v>
      </c>
      <c r="D707" s="576">
        <v>50</v>
      </c>
      <c r="E707" s="575" t="s">
        <v>35</v>
      </c>
      <c r="F707" s="576">
        <v>0</v>
      </c>
      <c r="G707" s="576">
        <v>4.11</v>
      </c>
      <c r="H707" s="576">
        <v>15.8302</v>
      </c>
      <c r="I707" s="576">
        <v>15.6202</v>
      </c>
      <c r="J707" s="576">
        <v>15.18</v>
      </c>
      <c r="K707" s="576">
        <v>0</v>
      </c>
      <c r="L707" s="580">
        <v>0</v>
      </c>
      <c r="M707" s="576">
        <v>345.95</v>
      </c>
      <c r="N707" s="575"/>
      <c r="O707" s="575"/>
      <c r="P707" s="575"/>
      <c r="Q707" s="575"/>
      <c r="R707" s="576">
        <v>345.95</v>
      </c>
      <c r="S707" s="575"/>
      <c r="T707" s="576">
        <v>0.2</v>
      </c>
      <c r="U707" s="576">
        <v>0</v>
      </c>
      <c r="V707" s="576">
        <v>0</v>
      </c>
      <c r="W707" s="576">
        <v>0</v>
      </c>
      <c r="X707" s="575">
        <v>0</v>
      </c>
      <c r="Y707" s="576">
        <v>0</v>
      </c>
      <c r="Z707" s="576">
        <v>0</v>
      </c>
      <c r="AA707" s="576">
        <v>0</v>
      </c>
      <c r="AB707" s="580">
        <v>0</v>
      </c>
      <c r="AC707" s="575">
        <f t="shared" si="30"/>
        <v>0</v>
      </c>
      <c r="AD707" s="555">
        <f t="shared" si="31"/>
        <v>0.2</v>
      </c>
    </row>
    <row r="708" s="555" customFormat="1" ht="19" customHeight="1" spans="1:30">
      <c r="A708" s="574">
        <v>45307</v>
      </c>
      <c r="B708" s="575" t="s">
        <v>68</v>
      </c>
      <c r="C708" s="575" t="s">
        <v>56</v>
      </c>
      <c r="D708" s="576">
        <v>200</v>
      </c>
      <c r="E708" s="575" t="s">
        <v>35</v>
      </c>
      <c r="F708" s="576">
        <v>0</v>
      </c>
      <c r="G708" s="576">
        <v>3.79</v>
      </c>
      <c r="H708" s="576">
        <v>44.9383</v>
      </c>
      <c r="I708" s="576">
        <v>44.2086</v>
      </c>
      <c r="J708" s="576">
        <v>42.24</v>
      </c>
      <c r="K708" s="576">
        <v>0</v>
      </c>
      <c r="L708" s="580">
        <v>0</v>
      </c>
      <c r="M708" s="576">
        <v>4339.28</v>
      </c>
      <c r="N708" s="575"/>
      <c r="O708" s="575"/>
      <c r="P708" s="575"/>
      <c r="Q708" s="575"/>
      <c r="R708" s="576">
        <v>4339.28</v>
      </c>
      <c r="S708" s="575"/>
      <c r="T708" s="576">
        <v>0</v>
      </c>
      <c r="U708" s="576">
        <v>0.2248</v>
      </c>
      <c r="V708" s="576">
        <v>0</v>
      </c>
      <c r="W708" s="576">
        <v>0</v>
      </c>
      <c r="X708" s="575">
        <v>0</v>
      </c>
      <c r="Y708" s="576">
        <v>0.5049</v>
      </c>
      <c r="Z708" s="576">
        <v>0</v>
      </c>
      <c r="AA708" s="576">
        <v>0</v>
      </c>
      <c r="AB708" s="580">
        <v>1</v>
      </c>
      <c r="AC708" s="575">
        <f t="shared" si="30"/>
        <v>0.2248</v>
      </c>
      <c r="AD708" s="555">
        <f t="shared" si="31"/>
        <v>0</v>
      </c>
    </row>
    <row r="709" s="555" customFormat="1" ht="19" customHeight="1" spans="1:30">
      <c r="A709" s="574">
        <v>45307</v>
      </c>
      <c r="B709" s="575" t="s">
        <v>67</v>
      </c>
      <c r="C709" s="575" t="s">
        <v>56</v>
      </c>
      <c r="D709" s="576">
        <v>100</v>
      </c>
      <c r="E709" s="575" t="s">
        <v>35</v>
      </c>
      <c r="F709" s="576">
        <v>0</v>
      </c>
      <c r="G709" s="576">
        <v>3.84</v>
      </c>
      <c r="H709" s="576">
        <v>32.8685</v>
      </c>
      <c r="I709" s="576">
        <v>32.7444</v>
      </c>
      <c r="J709" s="576">
        <v>32.34</v>
      </c>
      <c r="K709" s="576">
        <v>0</v>
      </c>
      <c r="L709" s="580">
        <v>0</v>
      </c>
      <c r="M709" s="576">
        <v>755.04</v>
      </c>
      <c r="N709" s="575"/>
      <c r="O709" s="575"/>
      <c r="P709" s="575"/>
      <c r="Q709" s="575"/>
      <c r="R709" s="576">
        <v>755.04</v>
      </c>
      <c r="S709" s="575"/>
      <c r="T709" s="576">
        <v>0</v>
      </c>
      <c r="U709" s="576">
        <v>0.1241</v>
      </c>
      <c r="V709" s="576">
        <v>0</v>
      </c>
      <c r="W709" s="576">
        <v>0</v>
      </c>
      <c r="X709" s="575">
        <v>0</v>
      </c>
      <c r="Y709" s="576">
        <v>0</v>
      </c>
      <c r="Z709" s="576">
        <v>0</v>
      </c>
      <c r="AA709" s="576">
        <v>0</v>
      </c>
      <c r="AB709" s="580">
        <v>1</v>
      </c>
      <c r="AC709" s="575">
        <f t="shared" si="30"/>
        <v>0.1241</v>
      </c>
      <c r="AD709" s="555">
        <f t="shared" si="31"/>
        <v>0</v>
      </c>
    </row>
    <row r="710" s="555" customFormat="1" ht="19" customHeight="1" spans="1:30">
      <c r="A710" s="574">
        <v>45307</v>
      </c>
      <c r="B710" s="575" t="s">
        <v>59</v>
      </c>
      <c r="C710" s="575" t="s">
        <v>56</v>
      </c>
      <c r="D710" s="576">
        <v>100</v>
      </c>
      <c r="E710" s="575" t="s">
        <v>35</v>
      </c>
      <c r="F710" s="576">
        <v>0</v>
      </c>
      <c r="G710" s="576">
        <v>7.87</v>
      </c>
      <c r="H710" s="576">
        <v>159.8685</v>
      </c>
      <c r="I710" s="576">
        <v>112.8707</v>
      </c>
      <c r="J710" s="576">
        <v>110.748</v>
      </c>
      <c r="K710" s="576">
        <v>46.9978</v>
      </c>
      <c r="L710" s="580">
        <v>0.294</v>
      </c>
      <c r="M710" s="576">
        <v>1527.636</v>
      </c>
      <c r="N710" s="575"/>
      <c r="O710" s="575"/>
      <c r="P710" s="575"/>
      <c r="Q710" s="575"/>
      <c r="R710" s="576">
        <v>1527.636</v>
      </c>
      <c r="S710" s="575"/>
      <c r="T710" s="576">
        <v>0</v>
      </c>
      <c r="U710" s="576">
        <v>0</v>
      </c>
      <c r="V710" s="576">
        <v>0</v>
      </c>
      <c r="W710" s="576">
        <v>0</v>
      </c>
      <c r="X710" s="575">
        <v>0</v>
      </c>
      <c r="Y710" s="576">
        <v>0</v>
      </c>
      <c r="Z710" s="576">
        <v>0</v>
      </c>
      <c r="AA710" s="576">
        <v>0</v>
      </c>
      <c r="AB710" s="580">
        <v>1</v>
      </c>
      <c r="AC710" s="575">
        <f t="shared" si="30"/>
        <v>0</v>
      </c>
      <c r="AD710" s="555">
        <f t="shared" si="31"/>
        <v>0</v>
      </c>
    </row>
    <row r="711" s="555" customFormat="1" ht="19" customHeight="1" spans="1:30">
      <c r="A711" s="574">
        <v>45307</v>
      </c>
      <c r="B711" s="575" t="s">
        <v>64</v>
      </c>
      <c r="C711" s="575" t="s">
        <v>56</v>
      </c>
      <c r="D711" s="576">
        <v>60</v>
      </c>
      <c r="E711" s="575" t="s">
        <v>35</v>
      </c>
      <c r="F711" s="576">
        <v>0</v>
      </c>
      <c r="G711" s="576">
        <v>4.54</v>
      </c>
      <c r="H711" s="576">
        <v>20.3831</v>
      </c>
      <c r="I711" s="576">
        <v>20.3831</v>
      </c>
      <c r="J711" s="576">
        <v>19.74</v>
      </c>
      <c r="K711" s="576">
        <v>0</v>
      </c>
      <c r="L711" s="580">
        <v>0</v>
      </c>
      <c r="M711" s="576">
        <v>1065.54</v>
      </c>
      <c r="N711" s="575"/>
      <c r="O711" s="575"/>
      <c r="P711" s="575"/>
      <c r="Q711" s="575"/>
      <c r="R711" s="576">
        <v>1065.54</v>
      </c>
      <c r="S711" s="575"/>
      <c r="T711" s="576">
        <v>0</v>
      </c>
      <c r="U711" s="576">
        <v>0</v>
      </c>
      <c r="V711" s="576">
        <v>0</v>
      </c>
      <c r="W711" s="576">
        <v>0</v>
      </c>
      <c r="X711" s="575">
        <v>0</v>
      </c>
      <c r="Y711" s="576">
        <v>0</v>
      </c>
      <c r="Z711" s="576">
        <v>0</v>
      </c>
      <c r="AA711" s="576">
        <v>0</v>
      </c>
      <c r="AB711" s="580">
        <v>1</v>
      </c>
      <c r="AC711" s="575">
        <f t="shared" si="30"/>
        <v>0</v>
      </c>
      <c r="AD711" s="555">
        <f t="shared" si="31"/>
        <v>0</v>
      </c>
    </row>
    <row r="712" s="555" customFormat="1" ht="19" customHeight="1" spans="1:30">
      <c r="A712" s="574">
        <v>45307</v>
      </c>
      <c r="B712" s="575" t="s">
        <v>75</v>
      </c>
      <c r="C712" s="575" t="s">
        <v>56</v>
      </c>
      <c r="D712" s="576">
        <v>200</v>
      </c>
      <c r="E712" s="575" t="s">
        <v>39</v>
      </c>
      <c r="F712" s="576">
        <v>0</v>
      </c>
      <c r="G712" s="576">
        <v>2.14</v>
      </c>
      <c r="H712" s="576">
        <v>2.2964</v>
      </c>
      <c r="I712" s="576">
        <v>2.2964</v>
      </c>
      <c r="J712" s="576">
        <v>1.32</v>
      </c>
      <c r="K712" s="576">
        <v>0</v>
      </c>
      <c r="L712" s="580">
        <v>0</v>
      </c>
      <c r="M712" s="576">
        <v>602.58</v>
      </c>
      <c r="N712" s="575"/>
      <c r="O712" s="575"/>
      <c r="P712" s="575"/>
      <c r="Q712" s="575"/>
      <c r="R712" s="576">
        <v>602.58</v>
      </c>
      <c r="S712" s="575"/>
      <c r="T712" s="576">
        <v>0</v>
      </c>
      <c r="U712" s="576">
        <v>0</v>
      </c>
      <c r="V712" s="576">
        <v>0</v>
      </c>
      <c r="W712" s="576">
        <v>0</v>
      </c>
      <c r="X712" s="575">
        <v>0</v>
      </c>
      <c r="Y712" s="576">
        <v>0</v>
      </c>
      <c r="Z712" s="576">
        <v>0</v>
      </c>
      <c r="AA712" s="576">
        <v>0</v>
      </c>
      <c r="AB712" s="580">
        <v>1</v>
      </c>
      <c r="AC712" s="575">
        <f t="shared" si="30"/>
        <v>0</v>
      </c>
      <c r="AD712" s="555">
        <f t="shared" si="31"/>
        <v>0</v>
      </c>
    </row>
    <row r="713" s="555" customFormat="1" ht="19" customHeight="1" spans="1:30">
      <c r="A713" s="574">
        <v>45307</v>
      </c>
      <c r="B713" s="575" t="s">
        <v>76</v>
      </c>
      <c r="C713" s="575" t="s">
        <v>56</v>
      </c>
      <c r="D713" s="576">
        <v>100</v>
      </c>
      <c r="E713" s="575" t="s">
        <v>35</v>
      </c>
      <c r="F713" s="576">
        <v>0</v>
      </c>
      <c r="G713" s="576">
        <v>2.75</v>
      </c>
      <c r="H713" s="576">
        <v>13.1348</v>
      </c>
      <c r="I713" s="576">
        <v>12.8764</v>
      </c>
      <c r="J713" s="576">
        <v>11.4774</v>
      </c>
      <c r="K713" s="576">
        <v>0</v>
      </c>
      <c r="L713" s="580">
        <v>0</v>
      </c>
      <c r="M713" s="576">
        <v>894.3132</v>
      </c>
      <c r="N713" s="575"/>
      <c r="O713" s="575"/>
      <c r="P713" s="575"/>
      <c r="Q713" s="575"/>
      <c r="R713" s="576">
        <v>894.3132</v>
      </c>
      <c r="S713" s="575"/>
      <c r="T713" s="576">
        <v>0.2584</v>
      </c>
      <c r="U713" s="576">
        <v>0</v>
      </c>
      <c r="V713" s="576">
        <v>0</v>
      </c>
      <c r="W713" s="576">
        <v>0</v>
      </c>
      <c r="X713" s="575">
        <v>0</v>
      </c>
      <c r="Y713" s="576">
        <v>0</v>
      </c>
      <c r="Z713" s="576">
        <v>0</v>
      </c>
      <c r="AA713" s="576">
        <v>0</v>
      </c>
      <c r="AB713" s="580">
        <v>0.9712</v>
      </c>
      <c r="AC713" s="575">
        <f t="shared" si="30"/>
        <v>0</v>
      </c>
      <c r="AD713" s="555">
        <f t="shared" si="31"/>
        <v>0.2584</v>
      </c>
    </row>
    <row r="714" s="555" customFormat="1" ht="19" customHeight="1" spans="1:30">
      <c r="A714" s="574">
        <v>45307</v>
      </c>
      <c r="B714" s="575" t="s">
        <v>74</v>
      </c>
      <c r="C714" s="575" t="s">
        <v>56</v>
      </c>
      <c r="D714" s="576">
        <v>50</v>
      </c>
      <c r="E714" s="575" t="s">
        <v>35</v>
      </c>
      <c r="F714" s="576">
        <v>0</v>
      </c>
      <c r="G714" s="576">
        <v>3.19</v>
      </c>
      <c r="H714" s="576">
        <v>5.829</v>
      </c>
      <c r="I714" s="576">
        <v>4.9158</v>
      </c>
      <c r="J714" s="576">
        <v>4.8224</v>
      </c>
      <c r="K714" s="576">
        <v>0</v>
      </c>
      <c r="L714" s="580">
        <v>0</v>
      </c>
      <c r="M714" s="576">
        <v>80.7576</v>
      </c>
      <c r="N714" s="575"/>
      <c r="O714" s="575"/>
      <c r="P714" s="575"/>
      <c r="Q714" s="575"/>
      <c r="R714" s="576">
        <v>80.7576</v>
      </c>
      <c r="S714" s="575"/>
      <c r="T714" s="576">
        <v>0.457</v>
      </c>
      <c r="U714" s="576">
        <v>0.4562</v>
      </c>
      <c r="V714" s="576">
        <v>0</v>
      </c>
      <c r="W714" s="576">
        <v>0</v>
      </c>
      <c r="X714" s="575">
        <v>0</v>
      </c>
      <c r="Y714" s="576">
        <v>0</v>
      </c>
      <c r="Z714" s="576">
        <v>0</v>
      </c>
      <c r="AA714" s="576">
        <v>0</v>
      </c>
      <c r="AB714" s="580">
        <v>1</v>
      </c>
      <c r="AC714" s="575">
        <f t="shared" si="30"/>
        <v>0.4562</v>
      </c>
      <c r="AD714" s="555">
        <f t="shared" si="31"/>
        <v>0.457</v>
      </c>
    </row>
    <row r="715" s="555" customFormat="1" ht="19" customHeight="1" spans="1:30">
      <c r="A715" s="574">
        <v>45307</v>
      </c>
      <c r="B715" s="575" t="s">
        <v>77</v>
      </c>
      <c r="C715" s="575" t="s">
        <v>78</v>
      </c>
      <c r="D715" s="576">
        <v>100</v>
      </c>
      <c r="E715" s="575" t="s">
        <v>83</v>
      </c>
      <c r="F715" s="576">
        <v>5.84</v>
      </c>
      <c r="G715" s="576">
        <v>1.5</v>
      </c>
      <c r="H715" s="576">
        <v>46.7111</v>
      </c>
      <c r="I715" s="576">
        <v>14.3055</v>
      </c>
      <c r="J715" s="576">
        <v>16.24</v>
      </c>
      <c r="K715" s="576">
        <v>0</v>
      </c>
      <c r="L715" s="580">
        <v>0</v>
      </c>
      <c r="M715" s="576">
        <v>180.215</v>
      </c>
      <c r="N715" s="575">
        <v>1007</v>
      </c>
      <c r="O715" s="575">
        <v>0.179</v>
      </c>
      <c r="P715" s="575">
        <v>-0.337</v>
      </c>
      <c r="Q715" s="575">
        <v>19919</v>
      </c>
      <c r="R715" s="576">
        <v>180.215</v>
      </c>
      <c r="S715" s="575">
        <v>0.009</v>
      </c>
      <c r="T715" s="576">
        <v>0</v>
      </c>
      <c r="U715" s="576">
        <v>0</v>
      </c>
      <c r="V715" s="576">
        <v>0</v>
      </c>
      <c r="W715" s="576">
        <v>0</v>
      </c>
      <c r="X715" s="575">
        <v>0</v>
      </c>
      <c r="Y715" s="576">
        <v>0</v>
      </c>
      <c r="Z715" s="576">
        <v>0</v>
      </c>
      <c r="AA715" s="576">
        <v>32.4056</v>
      </c>
      <c r="AB715" s="580">
        <v>1</v>
      </c>
      <c r="AC715" s="575">
        <f t="shared" si="30"/>
        <v>0</v>
      </c>
      <c r="AD715" s="555">
        <f t="shared" si="31"/>
        <v>0</v>
      </c>
    </row>
    <row r="716" s="555" customFormat="1" ht="19" customHeight="1" spans="1:30">
      <c r="A716" s="574">
        <v>45307</v>
      </c>
      <c r="B716" s="575" t="s">
        <v>81</v>
      </c>
      <c r="C716" s="575" t="s">
        <v>82</v>
      </c>
      <c r="D716" s="576">
        <v>100</v>
      </c>
      <c r="E716" s="575" t="s">
        <v>83</v>
      </c>
      <c r="F716" s="576" t="s">
        <v>80</v>
      </c>
      <c r="G716" s="576">
        <v>3.3</v>
      </c>
      <c r="H716" s="576">
        <v>0</v>
      </c>
      <c r="I716" s="576">
        <v>0</v>
      </c>
      <c r="J716" s="576">
        <v>0</v>
      </c>
      <c r="K716" s="576">
        <v>0</v>
      </c>
      <c r="L716" s="580">
        <v>0</v>
      </c>
      <c r="M716" s="576">
        <v>7.7528</v>
      </c>
      <c r="N716" s="575">
        <v>127</v>
      </c>
      <c r="O716" s="575">
        <v>0.061</v>
      </c>
      <c r="P716" s="575">
        <v>-0.0333</v>
      </c>
      <c r="Q716" s="575">
        <v>13183</v>
      </c>
      <c r="R716" s="576">
        <v>7.7528</v>
      </c>
      <c r="S716" s="575">
        <v>0.0006</v>
      </c>
      <c r="T716" s="576">
        <v>0</v>
      </c>
      <c r="U716" s="576">
        <v>0</v>
      </c>
      <c r="V716" s="576">
        <v>0</v>
      </c>
      <c r="W716" s="576">
        <v>0</v>
      </c>
      <c r="X716" s="575">
        <v>0</v>
      </c>
      <c r="Y716" s="576">
        <v>0</v>
      </c>
      <c r="Z716" s="576">
        <v>0</v>
      </c>
      <c r="AA716" s="576">
        <v>1.34</v>
      </c>
      <c r="AB716" s="580">
        <v>1</v>
      </c>
      <c r="AC716" s="575">
        <f t="shared" si="30"/>
        <v>0</v>
      </c>
      <c r="AD716" s="555">
        <f t="shared" si="31"/>
        <v>0</v>
      </c>
    </row>
    <row r="717" s="555" customFormat="1" ht="19" customHeight="1" spans="1:30">
      <c r="A717" s="574">
        <v>45307</v>
      </c>
      <c r="B717" s="575" t="s">
        <v>84</v>
      </c>
      <c r="C717" s="575" t="s">
        <v>82</v>
      </c>
      <c r="D717" s="576">
        <v>33</v>
      </c>
      <c r="E717" s="575" t="s">
        <v>83</v>
      </c>
      <c r="F717" s="576" t="s">
        <v>80</v>
      </c>
      <c r="G717" s="576">
        <v>3.14</v>
      </c>
      <c r="H717" s="576">
        <v>3.2455</v>
      </c>
      <c r="I717" s="576">
        <v>3.4348</v>
      </c>
      <c r="J717" s="576">
        <v>2.64</v>
      </c>
      <c r="K717" s="576">
        <v>0</v>
      </c>
      <c r="L717" s="580">
        <v>0</v>
      </c>
      <c r="M717" s="576">
        <v>89.1963</v>
      </c>
      <c r="N717" s="575">
        <v>286.69</v>
      </c>
      <c r="O717" s="575">
        <v>0.3214</v>
      </c>
      <c r="P717" s="575" t="s">
        <v>80</v>
      </c>
      <c r="Q717" s="575">
        <v>6981</v>
      </c>
      <c r="R717" s="576">
        <v>89.1963</v>
      </c>
      <c r="S717" s="575">
        <v>0.0127</v>
      </c>
      <c r="T717" s="576">
        <v>0</v>
      </c>
      <c r="U717" s="576">
        <v>0</v>
      </c>
      <c r="V717" s="576">
        <v>0</v>
      </c>
      <c r="W717" s="576">
        <v>0</v>
      </c>
      <c r="X717" s="575">
        <v>0</v>
      </c>
      <c r="Y717" s="576">
        <v>0</v>
      </c>
      <c r="Z717" s="576">
        <v>0</v>
      </c>
      <c r="AA717" s="576">
        <v>0</v>
      </c>
      <c r="AB717" s="580">
        <v>1</v>
      </c>
      <c r="AC717" s="575">
        <f t="shared" si="30"/>
        <v>0</v>
      </c>
      <c r="AD717" s="555">
        <f t="shared" si="31"/>
        <v>0</v>
      </c>
    </row>
    <row r="718" s="555" customFormat="1" ht="19" customHeight="1" spans="1:30">
      <c r="A718" s="574">
        <v>45307</v>
      </c>
      <c r="B718" s="575" t="s">
        <v>85</v>
      </c>
      <c r="C718" s="575" t="s">
        <v>86</v>
      </c>
      <c r="D718" s="576">
        <v>57.3</v>
      </c>
      <c r="E718" s="575" t="s">
        <v>125</v>
      </c>
      <c r="F718" s="576">
        <v>1.8</v>
      </c>
      <c r="G718" s="576">
        <v>2.52</v>
      </c>
      <c r="H718" s="576">
        <v>13.4931</v>
      </c>
      <c r="I718" s="576">
        <v>16.9554</v>
      </c>
      <c r="J718" s="576">
        <v>14.96</v>
      </c>
      <c r="K718" s="576">
        <v>0</v>
      </c>
      <c r="L718" s="580">
        <v>0</v>
      </c>
      <c r="M718" s="576">
        <v>360.8</v>
      </c>
      <c r="N718" s="575">
        <v>174</v>
      </c>
      <c r="O718" s="575">
        <v>2.0736</v>
      </c>
      <c r="P718" s="575" t="s">
        <v>104</v>
      </c>
      <c r="Q718" s="575">
        <v>5420</v>
      </c>
      <c r="R718" s="576">
        <v>360.8</v>
      </c>
      <c r="S718" s="575">
        <v>0.0666</v>
      </c>
      <c r="T718" s="576">
        <v>0</v>
      </c>
      <c r="U718" s="576">
        <v>0</v>
      </c>
      <c r="V718" s="576">
        <v>0</v>
      </c>
      <c r="W718" s="576">
        <v>0</v>
      </c>
      <c r="X718" s="575">
        <v>0</v>
      </c>
      <c r="Y718" s="576">
        <v>0</v>
      </c>
      <c r="Z718" s="576">
        <v>0</v>
      </c>
      <c r="AA718" s="576">
        <v>0</v>
      </c>
      <c r="AB718" s="580">
        <v>1</v>
      </c>
      <c r="AC718" s="575">
        <f t="shared" si="30"/>
        <v>0</v>
      </c>
      <c r="AD718" s="555">
        <f t="shared" si="31"/>
        <v>0</v>
      </c>
    </row>
    <row r="719" s="555" customFormat="1" ht="19" customHeight="1" spans="1:30">
      <c r="A719" s="574">
        <v>45307</v>
      </c>
      <c r="B719" s="575" t="s">
        <v>87</v>
      </c>
      <c r="C719" s="575" t="s">
        <v>78</v>
      </c>
      <c r="D719" s="576">
        <v>100</v>
      </c>
      <c r="E719" s="575" t="s">
        <v>121</v>
      </c>
      <c r="F719" s="576">
        <v>0.49</v>
      </c>
      <c r="G719" s="576">
        <v>1.8</v>
      </c>
      <c r="H719" s="576">
        <v>0</v>
      </c>
      <c r="I719" s="576">
        <v>0.66</v>
      </c>
      <c r="J719" s="576">
        <v>0.3696</v>
      </c>
      <c r="K719" s="576">
        <v>0</v>
      </c>
      <c r="L719" s="580">
        <v>0</v>
      </c>
      <c r="M719" s="576">
        <v>77.8547</v>
      </c>
      <c r="N719" s="575">
        <v>21</v>
      </c>
      <c r="O719" s="575">
        <v>3.7074</v>
      </c>
      <c r="P719" s="575">
        <v>3.1912</v>
      </c>
      <c r="Q719" s="575">
        <v>6350</v>
      </c>
      <c r="R719" s="576">
        <v>77.8547</v>
      </c>
      <c r="S719" s="575">
        <v>0.0123</v>
      </c>
      <c r="T719" s="576">
        <v>0</v>
      </c>
      <c r="U719" s="576">
        <v>0</v>
      </c>
      <c r="V719" s="576">
        <v>0</v>
      </c>
      <c r="W719" s="576">
        <v>0</v>
      </c>
      <c r="X719" s="575">
        <v>0</v>
      </c>
      <c r="Y719" s="576">
        <v>0</v>
      </c>
      <c r="Z719" s="576">
        <v>0</v>
      </c>
      <c r="AA719" s="576">
        <v>0</v>
      </c>
      <c r="AB719" s="580">
        <v>1</v>
      </c>
      <c r="AC719" s="575">
        <f t="shared" si="30"/>
        <v>0</v>
      </c>
      <c r="AD719" s="555">
        <f t="shared" si="31"/>
        <v>0</v>
      </c>
    </row>
    <row r="720" s="555" customFormat="1" ht="19" customHeight="1" spans="1:30">
      <c r="A720" s="574">
        <v>45307</v>
      </c>
      <c r="B720" s="575" t="s">
        <v>88</v>
      </c>
      <c r="C720" s="575" t="s">
        <v>86</v>
      </c>
      <c r="D720" s="576">
        <v>50</v>
      </c>
      <c r="E720" s="575" t="s">
        <v>125</v>
      </c>
      <c r="F720" s="576">
        <v>3.01</v>
      </c>
      <c r="G720" s="576">
        <v>0.98</v>
      </c>
      <c r="H720" s="576">
        <v>11.3186</v>
      </c>
      <c r="I720" s="576">
        <v>5.3789</v>
      </c>
      <c r="J720" s="576">
        <v>5.3513</v>
      </c>
      <c r="K720" s="576">
        <v>0</v>
      </c>
      <c r="L720" s="580">
        <v>0</v>
      </c>
      <c r="M720" s="576">
        <v>202.5724</v>
      </c>
      <c r="N720" s="575">
        <v>653</v>
      </c>
      <c r="O720" s="575">
        <v>0.3102</v>
      </c>
      <c r="P720" s="575"/>
      <c r="Q720" s="575">
        <v>6458</v>
      </c>
      <c r="R720" s="576">
        <v>202.5724</v>
      </c>
      <c r="S720" s="575">
        <v>0.0313</v>
      </c>
      <c r="T720" s="576">
        <v>0</v>
      </c>
      <c r="U720" s="576">
        <v>0</v>
      </c>
      <c r="V720" s="576">
        <v>0</v>
      </c>
      <c r="W720" s="576">
        <v>0</v>
      </c>
      <c r="X720" s="575">
        <v>0</v>
      </c>
      <c r="Y720" s="576">
        <v>0</v>
      </c>
      <c r="Z720" s="576">
        <v>0</v>
      </c>
      <c r="AA720" s="576">
        <v>5.96</v>
      </c>
      <c r="AB720" s="580">
        <v>1</v>
      </c>
      <c r="AC720" s="575">
        <f t="shared" si="30"/>
        <v>0</v>
      </c>
      <c r="AD720" s="555">
        <f t="shared" si="31"/>
        <v>0</v>
      </c>
    </row>
    <row r="721" s="555" customFormat="1" ht="34" customHeight="1" spans="1:29">
      <c r="A721" s="570" t="s">
        <v>126</v>
      </c>
      <c r="B721" s="571"/>
      <c r="C721" s="571"/>
      <c r="D721" s="571"/>
      <c r="E721" s="571"/>
      <c r="F721" s="571"/>
      <c r="G721" s="571"/>
      <c r="H721" s="571"/>
      <c r="I721" s="571"/>
      <c r="J721" s="571"/>
      <c r="K721" s="571"/>
      <c r="L721" s="571"/>
      <c r="M721" s="571"/>
      <c r="N721" s="571"/>
      <c r="O721" s="571"/>
      <c r="P721" s="571"/>
      <c r="Q721" s="571"/>
      <c r="R721" s="571"/>
      <c r="S721" s="571"/>
      <c r="T721" s="571"/>
      <c r="U721" s="571"/>
      <c r="V721" s="571"/>
      <c r="W721" s="571"/>
      <c r="X721" s="571"/>
      <c r="Y721" s="571"/>
      <c r="Z721" s="571"/>
      <c r="AA721" s="571"/>
      <c r="AB721" s="571"/>
      <c r="AC721" s="571"/>
    </row>
    <row r="722" s="555" customFormat="1" ht="19" customHeight="1" spans="1:30">
      <c r="A722" s="572" t="s">
        <v>1</v>
      </c>
      <c r="B722" s="573" t="s">
        <v>2</v>
      </c>
      <c r="C722" s="573" t="s">
        <v>3</v>
      </c>
      <c r="D722" s="573" t="s">
        <v>4</v>
      </c>
      <c r="E722" s="573" t="s">
        <v>5</v>
      </c>
      <c r="F722" s="573" t="s">
        <v>6</v>
      </c>
      <c r="G722" s="573" t="s">
        <v>7</v>
      </c>
      <c r="H722" s="573" t="s">
        <v>8</v>
      </c>
      <c r="I722" s="573" t="s">
        <v>9</v>
      </c>
      <c r="J722" s="573" t="s">
        <v>10</v>
      </c>
      <c r="K722" s="573" t="s">
        <v>11</v>
      </c>
      <c r="L722" s="573" t="s">
        <v>12</v>
      </c>
      <c r="M722" s="573" t="s">
        <v>13</v>
      </c>
      <c r="N722" s="573" t="s">
        <v>14</v>
      </c>
      <c r="O722" s="573" t="s">
        <v>15</v>
      </c>
      <c r="P722" s="573" t="s">
        <v>16</v>
      </c>
      <c r="Q722" s="573" t="s">
        <v>17</v>
      </c>
      <c r="R722" s="573" t="s">
        <v>18</v>
      </c>
      <c r="S722" s="573" t="s">
        <v>19</v>
      </c>
      <c r="T722" s="573" t="s">
        <v>20</v>
      </c>
      <c r="U722" s="573" t="s">
        <v>21</v>
      </c>
      <c r="V722" s="573" t="s">
        <v>22</v>
      </c>
      <c r="W722" s="573" t="s">
        <v>23</v>
      </c>
      <c r="X722" s="573" t="s">
        <v>24</v>
      </c>
      <c r="Y722" s="573" t="s">
        <v>25</v>
      </c>
      <c r="Z722" s="573" t="s">
        <v>26</v>
      </c>
      <c r="AA722" s="573" t="s">
        <v>27</v>
      </c>
      <c r="AB722" s="573" t="s">
        <v>28</v>
      </c>
      <c r="AC722" s="583" t="s">
        <v>29</v>
      </c>
      <c r="AD722" s="583" t="s">
        <v>30</v>
      </c>
    </row>
    <row r="723" s="555" customFormat="1" ht="19" customHeight="1" spans="1:30">
      <c r="A723" s="574">
        <v>45308</v>
      </c>
      <c r="B723" s="575" t="s">
        <v>49</v>
      </c>
      <c r="C723" s="575" t="s">
        <v>32</v>
      </c>
      <c r="D723" s="576">
        <v>100</v>
      </c>
      <c r="E723" s="575" t="s">
        <v>35</v>
      </c>
      <c r="F723" s="576">
        <v>5.67</v>
      </c>
      <c r="G723" s="576">
        <v>0.6</v>
      </c>
      <c r="H723" s="576">
        <v>51.7136</v>
      </c>
      <c r="I723" s="576">
        <v>40.5378</v>
      </c>
      <c r="J723" s="576">
        <v>39.648</v>
      </c>
      <c r="K723" s="576">
        <v>11.1758</v>
      </c>
      <c r="L723" s="580">
        <v>0.2161</v>
      </c>
      <c r="M723" s="576">
        <v>624.4833</v>
      </c>
      <c r="N723" s="575"/>
      <c r="O723" s="575"/>
      <c r="P723" s="575"/>
      <c r="Q723" s="575"/>
      <c r="R723" s="576">
        <v>624.4833</v>
      </c>
      <c r="S723" s="575"/>
      <c r="T723" s="576">
        <v>0</v>
      </c>
      <c r="U723" s="576">
        <v>0</v>
      </c>
      <c r="V723" s="576">
        <v>0</v>
      </c>
      <c r="W723" s="576">
        <v>0</v>
      </c>
      <c r="X723" s="575">
        <v>0</v>
      </c>
      <c r="Y723" s="576">
        <v>0</v>
      </c>
      <c r="Z723" s="576">
        <v>0</v>
      </c>
      <c r="AA723" s="576">
        <v>0</v>
      </c>
      <c r="AB723" s="580">
        <v>1</v>
      </c>
      <c r="AC723" s="575">
        <f t="shared" ref="AC723:AC765" si="32">U723+W723</f>
        <v>0</v>
      </c>
      <c r="AD723" s="555">
        <f t="shared" ref="AD723:AD765" si="33">T723+V723</f>
        <v>0</v>
      </c>
    </row>
    <row r="724" s="555" customFormat="1" ht="19" customHeight="1" spans="1:30">
      <c r="A724" s="574">
        <v>45308</v>
      </c>
      <c r="B724" s="575" t="s">
        <v>31</v>
      </c>
      <c r="C724" s="575" t="s">
        <v>32</v>
      </c>
      <c r="D724" s="576">
        <v>100</v>
      </c>
      <c r="E724" s="575" t="s">
        <v>127</v>
      </c>
      <c r="F724" s="576">
        <v>2.93</v>
      </c>
      <c r="G724" s="576">
        <v>0.69</v>
      </c>
      <c r="H724" s="576">
        <v>25.6288</v>
      </c>
      <c r="I724" s="576">
        <v>25.375</v>
      </c>
      <c r="J724" s="576">
        <v>25.2</v>
      </c>
      <c r="K724" s="576">
        <v>0</v>
      </c>
      <c r="L724" s="580">
        <v>0</v>
      </c>
      <c r="M724" s="576">
        <v>709.7125</v>
      </c>
      <c r="N724" s="575"/>
      <c r="O724" s="575"/>
      <c r="P724" s="575"/>
      <c r="Q724" s="575"/>
      <c r="R724" s="576">
        <v>709.7125</v>
      </c>
      <c r="S724" s="575"/>
      <c r="T724" s="576">
        <v>0</v>
      </c>
      <c r="U724" s="576">
        <v>0</v>
      </c>
      <c r="V724" s="576">
        <v>0</v>
      </c>
      <c r="W724" s="576">
        <v>0</v>
      </c>
      <c r="X724" s="575">
        <v>0</v>
      </c>
      <c r="Y724" s="576">
        <v>0</v>
      </c>
      <c r="Z724" s="576">
        <v>0</v>
      </c>
      <c r="AA724" s="576">
        <v>0</v>
      </c>
      <c r="AB724" s="580">
        <v>1</v>
      </c>
      <c r="AC724" s="575">
        <f t="shared" si="32"/>
        <v>0</v>
      </c>
      <c r="AD724" s="555">
        <f t="shared" si="33"/>
        <v>0</v>
      </c>
    </row>
    <row r="725" s="555" customFormat="1" ht="19" customHeight="1" spans="1:30">
      <c r="A725" s="574">
        <v>45308</v>
      </c>
      <c r="B725" s="575" t="s">
        <v>34</v>
      </c>
      <c r="C725" s="575" t="s">
        <v>32</v>
      </c>
      <c r="D725" s="576">
        <v>10</v>
      </c>
      <c r="E725" s="575" t="s">
        <v>96</v>
      </c>
      <c r="F725" s="576">
        <v>3.52</v>
      </c>
      <c r="G725" s="576">
        <v>0.69</v>
      </c>
      <c r="H725" s="576">
        <v>3.4371</v>
      </c>
      <c r="I725" s="576">
        <v>3.3472</v>
      </c>
      <c r="J725" s="576">
        <v>3.3</v>
      </c>
      <c r="K725" s="576">
        <v>0</v>
      </c>
      <c r="L725" s="580">
        <v>0</v>
      </c>
      <c r="M725" s="576">
        <v>59.4</v>
      </c>
      <c r="N725" s="575"/>
      <c r="O725" s="575"/>
      <c r="P725" s="575"/>
      <c r="Q725" s="575"/>
      <c r="R725" s="576">
        <v>59.4</v>
      </c>
      <c r="S725" s="575"/>
      <c r="T725" s="576">
        <v>0</v>
      </c>
      <c r="U725" s="576">
        <v>0</v>
      </c>
      <c r="V725" s="576">
        <v>0</v>
      </c>
      <c r="W725" s="576">
        <v>0</v>
      </c>
      <c r="X725" s="575">
        <v>0</v>
      </c>
      <c r="Y725" s="576">
        <v>0</v>
      </c>
      <c r="Z725" s="576">
        <v>0</v>
      </c>
      <c r="AA725" s="576">
        <v>0</v>
      </c>
      <c r="AB725" s="580">
        <v>1</v>
      </c>
      <c r="AC725" s="575">
        <f t="shared" si="32"/>
        <v>0</v>
      </c>
      <c r="AD725" s="555">
        <f t="shared" si="33"/>
        <v>0</v>
      </c>
    </row>
    <row r="726" s="555" customFormat="1" ht="19" customHeight="1" spans="1:30">
      <c r="A726" s="574">
        <v>45308</v>
      </c>
      <c r="B726" s="575" t="s">
        <v>41</v>
      </c>
      <c r="C726" s="575" t="s">
        <v>32</v>
      </c>
      <c r="D726" s="576">
        <v>20</v>
      </c>
      <c r="E726" s="575" t="s">
        <v>33</v>
      </c>
      <c r="F726" s="576">
        <v>5.08</v>
      </c>
      <c r="G726" s="576">
        <v>2</v>
      </c>
      <c r="H726" s="576">
        <v>10.9899</v>
      </c>
      <c r="I726" s="576">
        <v>10.7908</v>
      </c>
      <c r="J726" s="576">
        <v>10.775</v>
      </c>
      <c r="K726" s="576">
        <v>0</v>
      </c>
      <c r="L726" s="580">
        <v>0</v>
      </c>
      <c r="M726" s="576">
        <v>172.7376</v>
      </c>
      <c r="N726" s="575"/>
      <c r="O726" s="575"/>
      <c r="P726" s="575"/>
      <c r="Q726" s="575"/>
      <c r="R726" s="576">
        <v>172.7376</v>
      </c>
      <c r="S726" s="575"/>
      <c r="T726" s="576">
        <v>0</v>
      </c>
      <c r="U726" s="576">
        <v>0</v>
      </c>
      <c r="V726" s="576">
        <v>0</v>
      </c>
      <c r="W726" s="576">
        <v>0</v>
      </c>
      <c r="X726" s="575">
        <v>0</v>
      </c>
      <c r="Y726" s="576">
        <v>0</v>
      </c>
      <c r="Z726" s="576">
        <v>0</v>
      </c>
      <c r="AA726" s="576">
        <v>0</v>
      </c>
      <c r="AB726" s="580">
        <v>1</v>
      </c>
      <c r="AC726" s="575">
        <f t="shared" si="32"/>
        <v>0</v>
      </c>
      <c r="AD726" s="555">
        <f t="shared" si="33"/>
        <v>0</v>
      </c>
    </row>
    <row r="727" s="555" customFormat="1" ht="19" customHeight="1" spans="1:30">
      <c r="A727" s="574">
        <v>45308</v>
      </c>
      <c r="B727" s="575" t="s">
        <v>40</v>
      </c>
      <c r="C727" s="575" t="s">
        <v>32</v>
      </c>
      <c r="D727" s="576">
        <v>30</v>
      </c>
      <c r="E727" s="575" t="s">
        <v>35</v>
      </c>
      <c r="F727" s="576">
        <v>2.74</v>
      </c>
      <c r="G727" s="576">
        <v>0</v>
      </c>
      <c r="H727" s="576">
        <v>7.7911</v>
      </c>
      <c r="I727" s="576">
        <v>7.7911</v>
      </c>
      <c r="J727" s="576">
        <v>7.7088</v>
      </c>
      <c r="K727" s="576">
        <v>0</v>
      </c>
      <c r="L727" s="580">
        <v>0</v>
      </c>
      <c r="M727" s="576">
        <v>172.7616</v>
      </c>
      <c r="N727" s="575"/>
      <c r="O727" s="575"/>
      <c r="P727" s="575"/>
      <c r="Q727" s="575"/>
      <c r="R727" s="576">
        <v>172.7616</v>
      </c>
      <c r="S727" s="575"/>
      <c r="T727" s="576">
        <v>0</v>
      </c>
      <c r="U727" s="576">
        <v>0</v>
      </c>
      <c r="V727" s="576">
        <v>0</v>
      </c>
      <c r="W727" s="576">
        <v>0</v>
      </c>
      <c r="X727" s="575">
        <v>0</v>
      </c>
      <c r="Y727" s="576">
        <v>0</v>
      </c>
      <c r="Z727" s="576">
        <v>0</v>
      </c>
      <c r="AA727" s="576">
        <v>0</v>
      </c>
      <c r="AB727" s="580">
        <v>1</v>
      </c>
      <c r="AC727" s="575">
        <f t="shared" si="32"/>
        <v>0</v>
      </c>
      <c r="AD727" s="555">
        <f t="shared" si="33"/>
        <v>0</v>
      </c>
    </row>
    <row r="728" s="555" customFormat="1" ht="19" customHeight="1" spans="1:30">
      <c r="A728" s="574">
        <v>45308</v>
      </c>
      <c r="B728" s="575" t="s">
        <v>38</v>
      </c>
      <c r="C728" s="575" t="s">
        <v>32</v>
      </c>
      <c r="D728" s="576">
        <v>5.48</v>
      </c>
      <c r="E728" s="575" t="s">
        <v>39</v>
      </c>
      <c r="F728" s="576">
        <v>1.54</v>
      </c>
      <c r="G728" s="576">
        <v>0</v>
      </c>
      <c r="H728" s="576">
        <v>1.5862</v>
      </c>
      <c r="I728" s="576">
        <v>0.3862</v>
      </c>
      <c r="J728" s="576">
        <v>0</v>
      </c>
      <c r="K728" s="576">
        <v>0</v>
      </c>
      <c r="L728" s="580">
        <v>0</v>
      </c>
      <c r="M728" s="576">
        <v>21.28</v>
      </c>
      <c r="N728" s="575"/>
      <c r="O728" s="575"/>
      <c r="P728" s="575"/>
      <c r="Q728" s="575"/>
      <c r="R728" s="576">
        <v>21.28</v>
      </c>
      <c r="S728" s="575"/>
      <c r="T728" s="576">
        <v>0</v>
      </c>
      <c r="U728" s="576">
        <v>0</v>
      </c>
      <c r="V728" s="576">
        <v>0</v>
      </c>
      <c r="W728" s="576">
        <v>0</v>
      </c>
      <c r="X728" s="575">
        <v>0</v>
      </c>
      <c r="Y728" s="576">
        <v>0</v>
      </c>
      <c r="Z728" s="576">
        <v>0</v>
      </c>
      <c r="AA728" s="576">
        <v>0</v>
      </c>
      <c r="AB728" s="580">
        <v>0</v>
      </c>
      <c r="AC728" s="575">
        <f t="shared" si="32"/>
        <v>0</v>
      </c>
      <c r="AD728" s="555">
        <f t="shared" si="33"/>
        <v>0</v>
      </c>
    </row>
    <row r="729" s="555" customFormat="1" ht="19" customHeight="1" spans="1:30">
      <c r="A729" s="574">
        <v>45308</v>
      </c>
      <c r="B729" s="575" t="s">
        <v>37</v>
      </c>
      <c r="C729" s="575" t="s">
        <v>32</v>
      </c>
      <c r="D729" s="576">
        <v>100</v>
      </c>
      <c r="E729" s="575" t="s">
        <v>35</v>
      </c>
      <c r="F729" s="576">
        <v>2.89</v>
      </c>
      <c r="G729" s="576">
        <v>0</v>
      </c>
      <c r="H729" s="576">
        <v>22.898</v>
      </c>
      <c r="I729" s="576">
        <v>22.75</v>
      </c>
      <c r="J729" s="576">
        <v>21.995</v>
      </c>
      <c r="K729" s="576">
        <v>0</v>
      </c>
      <c r="L729" s="580">
        <v>0</v>
      </c>
      <c r="M729" s="576">
        <v>581.654</v>
      </c>
      <c r="N729" s="575"/>
      <c r="O729" s="575"/>
      <c r="P729" s="575"/>
      <c r="Q729" s="575"/>
      <c r="R729" s="576">
        <v>581.654</v>
      </c>
      <c r="S729" s="575"/>
      <c r="T729" s="576">
        <v>0.1036</v>
      </c>
      <c r="U729" s="576">
        <v>0</v>
      </c>
      <c r="V729" s="576">
        <v>0</v>
      </c>
      <c r="W729" s="576">
        <v>0</v>
      </c>
      <c r="X729" s="575">
        <v>0</v>
      </c>
      <c r="Y729" s="576">
        <v>0.0444</v>
      </c>
      <c r="Z729" s="576">
        <v>0</v>
      </c>
      <c r="AA729" s="576">
        <v>0</v>
      </c>
      <c r="AB729" s="580">
        <v>0.9955</v>
      </c>
      <c r="AC729" s="575">
        <f t="shared" si="32"/>
        <v>0</v>
      </c>
      <c r="AD729" s="555">
        <f t="shared" si="33"/>
        <v>0.1036</v>
      </c>
    </row>
    <row r="730" s="555" customFormat="1" ht="19" customHeight="1" spans="1:30">
      <c r="A730" s="574">
        <v>45308</v>
      </c>
      <c r="B730" s="575" t="s">
        <v>46</v>
      </c>
      <c r="C730" s="575" t="s">
        <v>32</v>
      </c>
      <c r="D730" s="576">
        <v>30</v>
      </c>
      <c r="E730" s="575" t="s">
        <v>35</v>
      </c>
      <c r="F730" s="576">
        <v>4.32</v>
      </c>
      <c r="G730" s="576">
        <v>2.01</v>
      </c>
      <c r="H730" s="576">
        <v>10.8814</v>
      </c>
      <c r="I730" s="576">
        <v>10.668</v>
      </c>
      <c r="J730" s="576">
        <v>10.64</v>
      </c>
      <c r="K730" s="576">
        <v>0</v>
      </c>
      <c r="L730" s="580">
        <v>0</v>
      </c>
      <c r="M730" s="576">
        <v>231.448</v>
      </c>
      <c r="N730" s="575"/>
      <c r="O730" s="575"/>
      <c r="P730" s="575"/>
      <c r="Q730" s="575"/>
      <c r="R730" s="576">
        <v>231.448</v>
      </c>
      <c r="S730" s="575"/>
      <c r="T730" s="576">
        <v>0</v>
      </c>
      <c r="U730" s="576">
        <v>0</v>
      </c>
      <c r="V730" s="576">
        <v>0</v>
      </c>
      <c r="W730" s="576">
        <v>0</v>
      </c>
      <c r="X730" s="575">
        <v>0</v>
      </c>
      <c r="Y730" s="576">
        <v>0</v>
      </c>
      <c r="Z730" s="576">
        <v>0</v>
      </c>
      <c r="AA730" s="576">
        <v>0</v>
      </c>
      <c r="AB730" s="580">
        <v>1</v>
      </c>
      <c r="AC730" s="575">
        <f t="shared" si="32"/>
        <v>0</v>
      </c>
      <c r="AD730" s="555">
        <f t="shared" si="33"/>
        <v>0</v>
      </c>
    </row>
    <row r="731" s="555" customFormat="1" ht="19" customHeight="1" spans="1:30">
      <c r="A731" s="574">
        <v>45308</v>
      </c>
      <c r="B731" s="575" t="s">
        <v>36</v>
      </c>
      <c r="C731" s="575" t="s">
        <v>32</v>
      </c>
      <c r="D731" s="576">
        <v>80</v>
      </c>
      <c r="E731" s="575" t="s">
        <v>39</v>
      </c>
      <c r="F731" s="576">
        <v>2.14</v>
      </c>
      <c r="G731" s="576">
        <v>0.77</v>
      </c>
      <c r="H731" s="576">
        <v>15.79</v>
      </c>
      <c r="I731" s="576">
        <v>14.56</v>
      </c>
      <c r="J731" s="576">
        <v>14.3</v>
      </c>
      <c r="K731" s="576">
        <v>0</v>
      </c>
      <c r="L731" s="580">
        <v>0</v>
      </c>
      <c r="M731" s="576">
        <v>519.75</v>
      </c>
      <c r="N731" s="575"/>
      <c r="O731" s="575"/>
      <c r="P731" s="575"/>
      <c r="Q731" s="575"/>
      <c r="R731" s="576">
        <v>519.75</v>
      </c>
      <c r="S731" s="575"/>
      <c r="T731" s="576">
        <v>0</v>
      </c>
      <c r="U731" s="576">
        <v>0</v>
      </c>
      <c r="V731" s="576">
        <v>0</v>
      </c>
      <c r="W731" s="576">
        <v>0</v>
      </c>
      <c r="X731" s="575">
        <v>0</v>
      </c>
      <c r="Y731" s="576">
        <v>0</v>
      </c>
      <c r="Z731" s="576">
        <v>0</v>
      </c>
      <c r="AA731" s="576">
        <v>0</v>
      </c>
      <c r="AB731" s="580">
        <v>1</v>
      </c>
      <c r="AC731" s="575">
        <f t="shared" si="32"/>
        <v>0</v>
      </c>
      <c r="AD731" s="555">
        <f t="shared" si="33"/>
        <v>0</v>
      </c>
    </row>
    <row r="732" s="555" customFormat="1" ht="19" customHeight="1" spans="1:30">
      <c r="A732" s="574">
        <v>45308</v>
      </c>
      <c r="B732" s="575" t="s">
        <v>43</v>
      </c>
      <c r="C732" s="575" t="s">
        <v>32</v>
      </c>
      <c r="D732" s="576">
        <v>300</v>
      </c>
      <c r="E732" s="575" t="s">
        <v>39</v>
      </c>
      <c r="F732" s="576">
        <v>1.98</v>
      </c>
      <c r="G732" s="576">
        <v>0</v>
      </c>
      <c r="H732" s="576">
        <v>72.2988</v>
      </c>
      <c r="I732" s="576">
        <v>72.2988</v>
      </c>
      <c r="J732" s="576">
        <v>69.168</v>
      </c>
      <c r="K732" s="576">
        <v>0</v>
      </c>
      <c r="L732" s="580">
        <v>0</v>
      </c>
      <c r="M732" s="576">
        <v>2076.328</v>
      </c>
      <c r="N732" s="575"/>
      <c r="O732" s="575"/>
      <c r="P732" s="575"/>
      <c r="Q732" s="575"/>
      <c r="R732" s="576">
        <v>2076.328</v>
      </c>
      <c r="S732" s="575"/>
      <c r="T732" s="576">
        <v>0</v>
      </c>
      <c r="U732" s="576">
        <v>0</v>
      </c>
      <c r="V732" s="576">
        <v>0</v>
      </c>
      <c r="W732" s="576">
        <v>0</v>
      </c>
      <c r="X732" s="575">
        <v>0</v>
      </c>
      <c r="Y732" s="576">
        <v>0</v>
      </c>
      <c r="Z732" s="576">
        <v>0</v>
      </c>
      <c r="AA732" s="576">
        <v>0</v>
      </c>
      <c r="AB732" s="580">
        <v>1</v>
      </c>
      <c r="AC732" s="575">
        <f t="shared" si="32"/>
        <v>0</v>
      </c>
      <c r="AD732" s="555">
        <f t="shared" si="33"/>
        <v>0</v>
      </c>
    </row>
    <row r="733" s="555" customFormat="1" ht="19" customHeight="1" spans="1:30">
      <c r="A733" s="574">
        <v>45308</v>
      </c>
      <c r="B733" s="575" t="s">
        <v>42</v>
      </c>
      <c r="C733" s="575" t="s">
        <v>32</v>
      </c>
      <c r="D733" s="576">
        <v>30</v>
      </c>
      <c r="E733" s="575" t="s">
        <v>35</v>
      </c>
      <c r="F733" s="576">
        <v>6.5</v>
      </c>
      <c r="G733" s="576">
        <v>0.8</v>
      </c>
      <c r="H733" s="576">
        <v>15.7215</v>
      </c>
      <c r="I733" s="576">
        <v>15.5823</v>
      </c>
      <c r="J733" s="576">
        <v>15.5456</v>
      </c>
      <c r="K733" s="576">
        <v>0</v>
      </c>
      <c r="L733" s="580">
        <v>0</v>
      </c>
      <c r="M733" s="576">
        <v>216.7092</v>
      </c>
      <c r="N733" s="575"/>
      <c r="O733" s="575"/>
      <c r="P733" s="575"/>
      <c r="Q733" s="575"/>
      <c r="R733" s="576">
        <v>216.7092</v>
      </c>
      <c r="S733" s="575"/>
      <c r="T733" s="576">
        <v>0</v>
      </c>
      <c r="U733" s="576">
        <v>0</v>
      </c>
      <c r="V733" s="576">
        <v>0</v>
      </c>
      <c r="W733" s="576">
        <v>0</v>
      </c>
      <c r="X733" s="575">
        <v>0</v>
      </c>
      <c r="Y733" s="576">
        <v>0</v>
      </c>
      <c r="Z733" s="576">
        <v>0</v>
      </c>
      <c r="AA733" s="576">
        <v>0</v>
      </c>
      <c r="AB733" s="580">
        <v>1</v>
      </c>
      <c r="AC733" s="575">
        <f t="shared" si="32"/>
        <v>0</v>
      </c>
      <c r="AD733" s="555">
        <f t="shared" si="33"/>
        <v>0</v>
      </c>
    </row>
    <row r="734" s="555" customFormat="1" ht="19" customHeight="1" spans="1:30">
      <c r="A734" s="574">
        <v>45308</v>
      </c>
      <c r="B734" s="575" t="s">
        <v>47</v>
      </c>
      <c r="C734" s="575" t="s">
        <v>32</v>
      </c>
      <c r="D734" s="576">
        <v>150</v>
      </c>
      <c r="E734" s="575" t="s">
        <v>35</v>
      </c>
      <c r="F734" s="576">
        <v>5.17</v>
      </c>
      <c r="G734" s="576">
        <v>1.72</v>
      </c>
      <c r="H734" s="576">
        <v>71.2458</v>
      </c>
      <c r="I734" s="576">
        <v>52.7108</v>
      </c>
      <c r="J734" s="576">
        <v>51.7825</v>
      </c>
      <c r="K734" s="576">
        <v>18.53</v>
      </c>
      <c r="L734" s="580">
        <v>0.2601</v>
      </c>
      <c r="M734" s="576">
        <v>830.4212</v>
      </c>
      <c r="N734" s="575"/>
      <c r="O734" s="575"/>
      <c r="P734" s="575"/>
      <c r="Q734" s="575"/>
      <c r="R734" s="576">
        <v>830.4212</v>
      </c>
      <c r="S734" s="575"/>
      <c r="T734" s="576">
        <v>0</v>
      </c>
      <c r="U734" s="576">
        <v>0</v>
      </c>
      <c r="V734" s="576">
        <v>0</v>
      </c>
      <c r="W734" s="576">
        <v>0</v>
      </c>
      <c r="X734" s="575">
        <v>0</v>
      </c>
      <c r="Y734" s="576">
        <v>0</v>
      </c>
      <c r="Z734" s="576">
        <v>0</v>
      </c>
      <c r="AA734" s="576">
        <v>0</v>
      </c>
      <c r="AB734" s="580">
        <v>1</v>
      </c>
      <c r="AC734" s="575">
        <f t="shared" si="32"/>
        <v>0</v>
      </c>
      <c r="AD734" s="555">
        <f t="shared" si="33"/>
        <v>0</v>
      </c>
    </row>
    <row r="735" s="555" customFormat="1" ht="19" customHeight="1" spans="1:30">
      <c r="A735" s="574">
        <v>45308</v>
      </c>
      <c r="B735" s="575" t="s">
        <v>71</v>
      </c>
      <c r="C735" s="575" t="s">
        <v>56</v>
      </c>
      <c r="D735" s="576">
        <v>49.5</v>
      </c>
      <c r="E735" s="575" t="s">
        <v>35</v>
      </c>
      <c r="F735" s="576">
        <v>0</v>
      </c>
      <c r="G735" s="576">
        <v>9.2</v>
      </c>
      <c r="H735" s="576">
        <v>87.0248</v>
      </c>
      <c r="I735" s="576">
        <v>70.7208</v>
      </c>
      <c r="J735" s="576">
        <v>69.696</v>
      </c>
      <c r="K735" s="576">
        <v>16.3038</v>
      </c>
      <c r="L735" s="580">
        <v>0.1873</v>
      </c>
      <c r="M735" s="576">
        <v>352.3146</v>
      </c>
      <c r="N735" s="575"/>
      <c r="O735" s="575"/>
      <c r="P735" s="575"/>
      <c r="Q735" s="575"/>
      <c r="R735" s="576">
        <v>352.3146</v>
      </c>
      <c r="S735" s="575"/>
      <c r="T735" s="576">
        <v>0</v>
      </c>
      <c r="U735" s="576">
        <v>0</v>
      </c>
      <c r="V735" s="576">
        <v>0</v>
      </c>
      <c r="W735" s="576">
        <v>0</v>
      </c>
      <c r="X735" s="575">
        <v>0</v>
      </c>
      <c r="Y735" s="576">
        <v>0</v>
      </c>
      <c r="Z735" s="576">
        <v>0</v>
      </c>
      <c r="AA735" s="576">
        <v>0</v>
      </c>
      <c r="AB735" s="580">
        <v>1</v>
      </c>
      <c r="AC735" s="575">
        <f t="shared" si="32"/>
        <v>0</v>
      </c>
      <c r="AD735" s="555">
        <f t="shared" si="33"/>
        <v>0</v>
      </c>
    </row>
    <row r="736" s="555" customFormat="1" ht="19" customHeight="1" spans="1:30">
      <c r="A736" s="574">
        <v>45308</v>
      </c>
      <c r="B736" s="575" t="s">
        <v>50</v>
      </c>
      <c r="C736" s="575" t="s">
        <v>32</v>
      </c>
      <c r="D736" s="576">
        <v>50</v>
      </c>
      <c r="E736" s="575" t="s">
        <v>69</v>
      </c>
      <c r="F736" s="576">
        <v>0.69</v>
      </c>
      <c r="G736" s="576">
        <v>0</v>
      </c>
      <c r="H736" s="576">
        <v>2.6959</v>
      </c>
      <c r="I736" s="576">
        <v>2.415</v>
      </c>
      <c r="J736" s="576">
        <v>2.31</v>
      </c>
      <c r="K736" s="575">
        <v>0.2809</v>
      </c>
      <c r="L736" s="580">
        <f>K736/H736</f>
        <v>0.104195259468081</v>
      </c>
      <c r="M736" s="576">
        <v>171.71</v>
      </c>
      <c r="N736" s="575"/>
      <c r="O736" s="575"/>
      <c r="P736" s="575"/>
      <c r="Q736" s="575"/>
      <c r="R736" s="576">
        <v>171.71</v>
      </c>
      <c r="S736" s="575"/>
      <c r="T736" s="576">
        <v>0</v>
      </c>
      <c r="U736" s="576">
        <v>0</v>
      </c>
      <c r="V736" s="576">
        <v>0</v>
      </c>
      <c r="W736" s="576">
        <v>0</v>
      </c>
      <c r="X736" s="555">
        <v>0</v>
      </c>
      <c r="Y736" s="576">
        <v>0</v>
      </c>
      <c r="Z736" s="576">
        <v>0</v>
      </c>
      <c r="AA736" s="576">
        <v>0</v>
      </c>
      <c r="AB736" s="580">
        <v>1</v>
      </c>
      <c r="AC736" s="575">
        <f t="shared" si="32"/>
        <v>0</v>
      </c>
      <c r="AD736" s="555">
        <f t="shared" si="33"/>
        <v>0</v>
      </c>
    </row>
    <row r="737" s="555" customFormat="1" ht="19" customHeight="1" spans="1:30">
      <c r="A737" s="574">
        <v>45308</v>
      </c>
      <c r="B737" s="575" t="s">
        <v>45</v>
      </c>
      <c r="C737" s="575" t="s">
        <v>32</v>
      </c>
      <c r="D737" s="576">
        <v>50</v>
      </c>
      <c r="E737" s="575" t="s">
        <v>39</v>
      </c>
      <c r="F737" s="576">
        <v>1.12</v>
      </c>
      <c r="G737" s="576">
        <v>1.49</v>
      </c>
      <c r="H737" s="576">
        <v>4.8102</v>
      </c>
      <c r="I737" s="576">
        <v>0.987</v>
      </c>
      <c r="J737" s="576">
        <v>0.88</v>
      </c>
      <c r="K737" s="576">
        <v>0</v>
      </c>
      <c r="L737" s="580">
        <v>0</v>
      </c>
      <c r="M737" s="576">
        <v>289.96</v>
      </c>
      <c r="N737" s="575"/>
      <c r="O737" s="575"/>
      <c r="P737" s="575"/>
      <c r="Q737" s="575"/>
      <c r="R737" s="576">
        <v>289.96</v>
      </c>
      <c r="S737" s="575"/>
      <c r="T737" s="576">
        <v>0.0014</v>
      </c>
      <c r="U737" s="576">
        <v>0</v>
      </c>
      <c r="V737" s="576">
        <v>0</v>
      </c>
      <c r="W737" s="576">
        <v>0</v>
      </c>
      <c r="X737" s="575">
        <v>0</v>
      </c>
      <c r="Y737" s="576">
        <v>3.8232</v>
      </c>
      <c r="Z737" s="576">
        <v>0</v>
      </c>
      <c r="AA737" s="576">
        <v>0</v>
      </c>
      <c r="AB737" s="580">
        <v>0.9978</v>
      </c>
      <c r="AC737" s="575">
        <f t="shared" si="32"/>
        <v>0</v>
      </c>
      <c r="AD737" s="555">
        <f t="shared" si="33"/>
        <v>0.0014</v>
      </c>
    </row>
    <row r="738" s="555" customFormat="1" ht="19" customHeight="1" spans="1:30">
      <c r="A738" s="574">
        <v>45308</v>
      </c>
      <c r="B738" s="575" t="s">
        <v>51</v>
      </c>
      <c r="C738" s="575" t="s">
        <v>32</v>
      </c>
      <c r="D738" s="576">
        <v>100</v>
      </c>
      <c r="E738" s="575" t="s">
        <v>35</v>
      </c>
      <c r="F738" s="576">
        <v>5.44</v>
      </c>
      <c r="G738" s="576">
        <v>2.43</v>
      </c>
      <c r="H738" s="576">
        <v>53.624</v>
      </c>
      <c r="I738" s="576">
        <v>35.6112</v>
      </c>
      <c r="J738" s="576">
        <v>34.9608</v>
      </c>
      <c r="K738" s="576">
        <v>18.0128</v>
      </c>
      <c r="L738" s="580">
        <v>0.3359</v>
      </c>
      <c r="M738" s="576">
        <v>581.7588</v>
      </c>
      <c r="N738" s="575"/>
      <c r="O738" s="575"/>
      <c r="P738" s="575"/>
      <c r="Q738" s="575"/>
      <c r="R738" s="576">
        <v>581.7588</v>
      </c>
      <c r="S738" s="575"/>
      <c r="T738" s="576">
        <v>0</v>
      </c>
      <c r="U738" s="576">
        <v>0</v>
      </c>
      <c r="V738" s="576">
        <v>0</v>
      </c>
      <c r="W738" s="576">
        <v>0</v>
      </c>
      <c r="X738" s="575">
        <v>0</v>
      </c>
      <c r="Y738" s="576">
        <v>0</v>
      </c>
      <c r="Z738" s="576">
        <v>0</v>
      </c>
      <c r="AA738" s="576">
        <v>0</v>
      </c>
      <c r="AB738" s="580">
        <v>1</v>
      </c>
      <c r="AC738" s="575">
        <f t="shared" si="32"/>
        <v>0</v>
      </c>
      <c r="AD738" s="555">
        <f t="shared" si="33"/>
        <v>0</v>
      </c>
    </row>
    <row r="739" s="555" customFormat="1" ht="19" customHeight="1" spans="1:30">
      <c r="A739" s="574">
        <v>45308</v>
      </c>
      <c r="B739" s="575" t="s">
        <v>52</v>
      </c>
      <c r="C739" s="575" t="s">
        <v>32</v>
      </c>
      <c r="D739" s="576">
        <v>150</v>
      </c>
      <c r="E739" s="575" t="s">
        <v>35</v>
      </c>
      <c r="F739" s="576">
        <v>4.41</v>
      </c>
      <c r="G739" s="576">
        <v>2</v>
      </c>
      <c r="H739" s="576">
        <v>58.9994</v>
      </c>
      <c r="I739" s="576">
        <v>58.9994</v>
      </c>
      <c r="J739" s="576">
        <v>58.275</v>
      </c>
      <c r="K739" s="576">
        <v>0</v>
      </c>
      <c r="L739" s="580">
        <v>0</v>
      </c>
      <c r="M739" s="576">
        <v>961.8</v>
      </c>
      <c r="N739" s="575"/>
      <c r="O739" s="575"/>
      <c r="P739" s="575"/>
      <c r="Q739" s="575"/>
      <c r="R739" s="576">
        <v>961.8</v>
      </c>
      <c r="S739" s="575"/>
      <c r="T739" s="576">
        <v>0</v>
      </c>
      <c r="U739" s="576">
        <v>0</v>
      </c>
      <c r="V739" s="576">
        <v>0</v>
      </c>
      <c r="W739" s="576">
        <v>0</v>
      </c>
      <c r="X739" s="575">
        <v>0</v>
      </c>
      <c r="Y739" s="576">
        <v>0</v>
      </c>
      <c r="Z739" s="576">
        <v>0</v>
      </c>
      <c r="AA739" s="576">
        <v>0</v>
      </c>
      <c r="AB739" s="580">
        <v>1</v>
      </c>
      <c r="AC739" s="575">
        <f t="shared" si="32"/>
        <v>0</v>
      </c>
      <c r="AD739" s="555">
        <f t="shared" si="33"/>
        <v>0</v>
      </c>
    </row>
    <row r="740" s="555" customFormat="1" ht="19" customHeight="1" spans="1:30">
      <c r="A740" s="574">
        <v>45308</v>
      </c>
      <c r="B740" s="575" t="s">
        <v>53</v>
      </c>
      <c r="C740" s="575" t="s">
        <v>32</v>
      </c>
      <c r="D740" s="576">
        <v>100</v>
      </c>
      <c r="E740" s="575" t="s">
        <v>35</v>
      </c>
      <c r="F740" s="576">
        <v>3.15</v>
      </c>
      <c r="G740" s="576">
        <v>0</v>
      </c>
      <c r="H740" s="576">
        <v>26.624</v>
      </c>
      <c r="I740" s="576">
        <v>26.256</v>
      </c>
      <c r="J740" s="576">
        <v>26.1619</v>
      </c>
      <c r="K740" s="576">
        <v>0</v>
      </c>
      <c r="L740" s="580">
        <v>0</v>
      </c>
      <c r="M740" s="576">
        <v>361.9594</v>
      </c>
      <c r="N740" s="575"/>
      <c r="O740" s="575"/>
      <c r="P740" s="575"/>
      <c r="Q740" s="575"/>
      <c r="R740" s="576">
        <v>361.9594</v>
      </c>
      <c r="S740" s="575"/>
      <c r="T740" s="576">
        <v>0</v>
      </c>
      <c r="U740" s="576">
        <v>0</v>
      </c>
      <c r="V740" s="576">
        <v>0</v>
      </c>
      <c r="W740" s="576">
        <v>0</v>
      </c>
      <c r="X740" s="575">
        <v>0</v>
      </c>
      <c r="Y740" s="576">
        <v>0</v>
      </c>
      <c r="Z740" s="576">
        <v>0</v>
      </c>
      <c r="AA740" s="576">
        <v>0</v>
      </c>
      <c r="AB740" s="580">
        <v>1</v>
      </c>
      <c r="AC740" s="575">
        <f t="shared" si="32"/>
        <v>0</v>
      </c>
      <c r="AD740" s="555">
        <f t="shared" si="33"/>
        <v>0</v>
      </c>
    </row>
    <row r="741" s="555" customFormat="1" ht="19" customHeight="1" spans="1:30">
      <c r="A741" s="574">
        <v>45308</v>
      </c>
      <c r="B741" s="575" t="s">
        <v>58</v>
      </c>
      <c r="C741" s="575" t="s">
        <v>56</v>
      </c>
      <c r="D741" s="576">
        <v>15</v>
      </c>
      <c r="E741" s="575" t="s">
        <v>35</v>
      </c>
      <c r="F741" s="576">
        <v>0</v>
      </c>
      <c r="G741" s="576">
        <v>3.5</v>
      </c>
      <c r="H741" s="576">
        <v>2.8047</v>
      </c>
      <c r="I741" s="576">
        <v>2.8047</v>
      </c>
      <c r="J741" s="576">
        <v>2.625</v>
      </c>
      <c r="K741" s="576">
        <v>0</v>
      </c>
      <c r="L741" s="580">
        <v>0</v>
      </c>
      <c r="M741" s="576">
        <v>39.585</v>
      </c>
      <c r="N741" s="575"/>
      <c r="O741" s="575"/>
      <c r="P741" s="575"/>
      <c r="Q741" s="575"/>
      <c r="R741" s="576">
        <v>39.585</v>
      </c>
      <c r="S741" s="575"/>
      <c r="T741" s="576">
        <v>0</v>
      </c>
      <c r="U741" s="576">
        <v>0</v>
      </c>
      <c r="V741" s="576">
        <v>0</v>
      </c>
      <c r="W741" s="576">
        <v>0</v>
      </c>
      <c r="X741" s="575">
        <v>0</v>
      </c>
      <c r="Y741" s="576">
        <v>0</v>
      </c>
      <c r="Z741" s="576">
        <v>0</v>
      </c>
      <c r="AA741" s="576">
        <v>0</v>
      </c>
      <c r="AB741" s="580">
        <v>1</v>
      </c>
      <c r="AC741" s="575">
        <f t="shared" si="32"/>
        <v>0</v>
      </c>
      <c r="AD741" s="555">
        <f t="shared" si="33"/>
        <v>0</v>
      </c>
    </row>
    <row r="742" s="555" customFormat="1" ht="19" customHeight="1" spans="1:30">
      <c r="A742" s="574">
        <v>45308</v>
      </c>
      <c r="B742" s="575" t="s">
        <v>55</v>
      </c>
      <c r="C742" s="575" t="s">
        <v>56</v>
      </c>
      <c r="D742" s="576">
        <v>100</v>
      </c>
      <c r="E742" s="575" t="s">
        <v>35</v>
      </c>
      <c r="F742" s="576">
        <v>0</v>
      </c>
      <c r="G742" s="576">
        <v>3.67</v>
      </c>
      <c r="H742" s="576">
        <v>24.647</v>
      </c>
      <c r="I742" s="576">
        <v>24.3012</v>
      </c>
      <c r="J742" s="576">
        <v>23.6071</v>
      </c>
      <c r="K742" s="576">
        <v>0</v>
      </c>
      <c r="L742" s="580">
        <v>0</v>
      </c>
      <c r="M742" s="576">
        <v>1524.5501</v>
      </c>
      <c r="N742" s="575"/>
      <c r="O742" s="575"/>
      <c r="P742" s="575"/>
      <c r="Q742" s="575"/>
      <c r="R742" s="576">
        <v>1524.5501</v>
      </c>
      <c r="S742" s="575"/>
      <c r="T742" s="576">
        <v>0</v>
      </c>
      <c r="U742" s="576">
        <v>0.3458</v>
      </c>
      <c r="V742" s="576">
        <v>0</v>
      </c>
      <c r="W742" s="576">
        <v>0</v>
      </c>
      <c r="X742" s="575">
        <v>0</v>
      </c>
      <c r="Y742" s="576">
        <v>0</v>
      </c>
      <c r="Z742" s="576">
        <v>0</v>
      </c>
      <c r="AA742" s="576">
        <v>0</v>
      </c>
      <c r="AB742" s="580">
        <v>1</v>
      </c>
      <c r="AC742" s="575">
        <f t="shared" si="32"/>
        <v>0.3458</v>
      </c>
      <c r="AD742" s="555">
        <f t="shared" si="33"/>
        <v>0</v>
      </c>
    </row>
    <row r="743" s="555" customFormat="1" ht="19" customHeight="1" spans="1:30">
      <c r="A743" s="574">
        <v>45308</v>
      </c>
      <c r="B743" s="575" t="s">
        <v>57</v>
      </c>
      <c r="C743" s="575" t="s">
        <v>32</v>
      </c>
      <c r="D743" s="576">
        <v>20</v>
      </c>
      <c r="E743" s="575" t="s">
        <v>35</v>
      </c>
      <c r="F743" s="576">
        <v>2.03</v>
      </c>
      <c r="G743" s="576">
        <v>0</v>
      </c>
      <c r="H743" s="576">
        <v>8.0849</v>
      </c>
      <c r="I743" s="576">
        <v>8.0849</v>
      </c>
      <c r="J743" s="576">
        <v>7.8589</v>
      </c>
      <c r="K743" s="576">
        <v>0</v>
      </c>
      <c r="L743" s="580">
        <v>0</v>
      </c>
      <c r="M743" s="576">
        <v>139.7003</v>
      </c>
      <c r="N743" s="575"/>
      <c r="O743" s="575"/>
      <c r="P743" s="575"/>
      <c r="Q743" s="575"/>
      <c r="R743" s="576">
        <v>139.7003</v>
      </c>
      <c r="S743" s="575"/>
      <c r="T743" s="576">
        <v>0</v>
      </c>
      <c r="U743" s="576">
        <v>0</v>
      </c>
      <c r="V743" s="576">
        <v>0</v>
      </c>
      <c r="W743" s="576">
        <v>0</v>
      </c>
      <c r="X743" s="575">
        <v>0</v>
      </c>
      <c r="Y743" s="576">
        <v>0</v>
      </c>
      <c r="Z743" s="576">
        <v>0</v>
      </c>
      <c r="AA743" s="576">
        <v>0</v>
      </c>
      <c r="AB743" s="580">
        <v>1</v>
      </c>
      <c r="AC743" s="575">
        <f t="shared" si="32"/>
        <v>0</v>
      </c>
      <c r="AD743" s="555">
        <f t="shared" si="33"/>
        <v>0</v>
      </c>
    </row>
    <row r="744" s="555" customFormat="1" ht="19" customHeight="1" spans="1:30">
      <c r="A744" s="574">
        <v>45308</v>
      </c>
      <c r="B744" s="575" t="s">
        <v>60</v>
      </c>
      <c r="C744" s="575" t="s">
        <v>56</v>
      </c>
      <c r="D744" s="576">
        <v>200</v>
      </c>
      <c r="E744" s="575" t="s">
        <v>35</v>
      </c>
      <c r="F744" s="576">
        <v>0</v>
      </c>
      <c r="G744" s="576">
        <v>2.98</v>
      </c>
      <c r="H744" s="576">
        <v>31.1552</v>
      </c>
      <c r="I744" s="576">
        <v>31.1552</v>
      </c>
      <c r="J744" s="576">
        <v>24.64</v>
      </c>
      <c r="K744" s="576">
        <v>0</v>
      </c>
      <c r="L744" s="580">
        <v>0</v>
      </c>
      <c r="M744" s="576">
        <v>3293.84</v>
      </c>
      <c r="N744" s="575"/>
      <c r="O744" s="575"/>
      <c r="P744" s="575"/>
      <c r="Q744" s="575"/>
      <c r="R744" s="576">
        <v>3293.84</v>
      </c>
      <c r="S744" s="575"/>
      <c r="T744" s="576">
        <v>0</v>
      </c>
      <c r="U744" s="576">
        <v>0</v>
      </c>
      <c r="V744" s="576">
        <v>0</v>
      </c>
      <c r="W744" s="576">
        <v>0</v>
      </c>
      <c r="X744" s="575">
        <v>0</v>
      </c>
      <c r="Y744" s="576">
        <v>0</v>
      </c>
      <c r="Z744" s="576">
        <v>0</v>
      </c>
      <c r="AA744" s="576">
        <v>0</v>
      </c>
      <c r="AB744" s="580">
        <v>1</v>
      </c>
      <c r="AC744" s="575">
        <f t="shared" si="32"/>
        <v>0</v>
      </c>
      <c r="AD744" s="555">
        <f t="shared" si="33"/>
        <v>0</v>
      </c>
    </row>
    <row r="745" s="555" customFormat="1" ht="19" customHeight="1" spans="1:30">
      <c r="A745" s="574">
        <v>45308</v>
      </c>
      <c r="B745" s="575" t="s">
        <v>67</v>
      </c>
      <c r="C745" s="575" t="s">
        <v>56</v>
      </c>
      <c r="D745" s="576">
        <v>100</v>
      </c>
      <c r="E745" s="575" t="s">
        <v>35</v>
      </c>
      <c r="F745" s="576">
        <v>0</v>
      </c>
      <c r="G745" s="576">
        <v>3.69</v>
      </c>
      <c r="H745" s="576">
        <v>19.878</v>
      </c>
      <c r="I745" s="576">
        <v>13.0162</v>
      </c>
      <c r="J745" s="576">
        <v>12.54</v>
      </c>
      <c r="K745" s="576">
        <v>0</v>
      </c>
      <c r="L745" s="580">
        <v>0</v>
      </c>
      <c r="M745" s="576">
        <v>767.58</v>
      </c>
      <c r="N745" s="575"/>
      <c r="O745" s="575"/>
      <c r="P745" s="575"/>
      <c r="Q745" s="575"/>
      <c r="R745" s="576">
        <v>767.58</v>
      </c>
      <c r="S745" s="575"/>
      <c r="T745" s="576">
        <v>0</v>
      </c>
      <c r="U745" s="576">
        <v>0</v>
      </c>
      <c r="V745" s="576">
        <v>0</v>
      </c>
      <c r="W745" s="576">
        <v>0</v>
      </c>
      <c r="X745" s="575">
        <v>0</v>
      </c>
      <c r="Y745" s="576">
        <v>6.8618</v>
      </c>
      <c r="Z745" s="576">
        <v>0</v>
      </c>
      <c r="AA745" s="576">
        <v>0</v>
      </c>
      <c r="AB745" s="580">
        <v>1</v>
      </c>
      <c r="AC745" s="575">
        <f t="shared" si="32"/>
        <v>0</v>
      </c>
      <c r="AD745" s="555">
        <f t="shared" si="33"/>
        <v>0</v>
      </c>
    </row>
    <row r="746" s="555" customFormat="1" ht="19" customHeight="1" spans="1:30">
      <c r="A746" s="574">
        <v>45308</v>
      </c>
      <c r="B746" s="575" t="s">
        <v>63</v>
      </c>
      <c r="C746" s="575" t="s">
        <v>56</v>
      </c>
      <c r="D746" s="576">
        <v>50</v>
      </c>
      <c r="E746" s="575" t="s">
        <v>35</v>
      </c>
      <c r="F746" s="576">
        <v>0</v>
      </c>
      <c r="G746" s="576">
        <v>3.75</v>
      </c>
      <c r="H746" s="576">
        <v>0.8563</v>
      </c>
      <c r="I746" s="576">
        <v>0.5568</v>
      </c>
      <c r="J746" s="576">
        <v>0.42</v>
      </c>
      <c r="K746" s="576">
        <v>0</v>
      </c>
      <c r="L746" s="580">
        <v>0</v>
      </c>
      <c r="M746" s="576">
        <v>558.18</v>
      </c>
      <c r="N746" s="575"/>
      <c r="O746" s="575"/>
      <c r="P746" s="575"/>
      <c r="Q746" s="575"/>
      <c r="R746" s="576">
        <v>558.18</v>
      </c>
      <c r="S746" s="575"/>
      <c r="T746" s="576">
        <v>0</v>
      </c>
      <c r="U746" s="576">
        <v>0</v>
      </c>
      <c r="V746" s="576">
        <v>0</v>
      </c>
      <c r="W746" s="576">
        <v>0</v>
      </c>
      <c r="X746" s="575">
        <v>0</v>
      </c>
      <c r="Y746" s="576">
        <v>0</v>
      </c>
      <c r="Z746" s="576">
        <v>0</v>
      </c>
      <c r="AA746" s="576">
        <v>0</v>
      </c>
      <c r="AB746" s="580">
        <v>1</v>
      </c>
      <c r="AC746" s="575">
        <f t="shared" si="32"/>
        <v>0</v>
      </c>
      <c r="AD746" s="555">
        <f t="shared" si="33"/>
        <v>0</v>
      </c>
    </row>
    <row r="747" s="555" customFormat="1" ht="19" customHeight="1" spans="1:30">
      <c r="A747" s="574">
        <v>45308</v>
      </c>
      <c r="B747" s="575" t="s">
        <v>65</v>
      </c>
      <c r="C747" s="575" t="s">
        <v>56</v>
      </c>
      <c r="D747" s="576">
        <v>50</v>
      </c>
      <c r="E747" s="575" t="s">
        <v>35</v>
      </c>
      <c r="F747" s="576">
        <v>0</v>
      </c>
      <c r="G747" s="576">
        <v>5.7</v>
      </c>
      <c r="H747" s="576">
        <v>38.9587</v>
      </c>
      <c r="I747" s="576">
        <v>38.7779</v>
      </c>
      <c r="J747" s="576">
        <v>37.73</v>
      </c>
      <c r="K747" s="576">
        <v>0</v>
      </c>
      <c r="L747" s="580">
        <v>0</v>
      </c>
      <c r="M747" s="576">
        <v>383.68</v>
      </c>
      <c r="N747" s="575"/>
      <c r="O747" s="575"/>
      <c r="P747" s="575"/>
      <c r="Q747" s="575"/>
      <c r="R747" s="576">
        <v>383.68</v>
      </c>
      <c r="S747" s="575"/>
      <c r="T747" s="576">
        <v>0</v>
      </c>
      <c r="U747" s="576">
        <v>0</v>
      </c>
      <c r="V747" s="576">
        <v>0</v>
      </c>
      <c r="W747" s="576">
        <v>0</v>
      </c>
      <c r="X747" s="575">
        <v>0</v>
      </c>
      <c r="Y747" s="576">
        <v>0</v>
      </c>
      <c r="Z747" s="576">
        <v>0</v>
      </c>
      <c r="AA747" s="576">
        <v>0</v>
      </c>
      <c r="AB747" s="580">
        <v>1</v>
      </c>
      <c r="AC747" s="575">
        <f t="shared" si="32"/>
        <v>0</v>
      </c>
      <c r="AD747" s="555">
        <f t="shared" si="33"/>
        <v>0</v>
      </c>
    </row>
    <row r="748" s="555" customFormat="1" ht="19" customHeight="1" spans="1:30">
      <c r="A748" s="574">
        <v>45308</v>
      </c>
      <c r="B748" s="575" t="s">
        <v>61</v>
      </c>
      <c r="C748" s="575" t="s">
        <v>56</v>
      </c>
      <c r="D748" s="576">
        <v>275</v>
      </c>
      <c r="E748" s="575" t="s">
        <v>35</v>
      </c>
      <c r="F748" s="576">
        <v>0</v>
      </c>
      <c r="G748" s="576">
        <v>4.67</v>
      </c>
      <c r="H748" s="576">
        <v>117.5783</v>
      </c>
      <c r="I748" s="576">
        <v>117.5783</v>
      </c>
      <c r="J748" s="576">
        <v>114.4</v>
      </c>
      <c r="K748" s="576">
        <v>0</v>
      </c>
      <c r="L748" s="580">
        <v>0</v>
      </c>
      <c r="M748" s="576">
        <v>5847.6</v>
      </c>
      <c r="N748" s="575"/>
      <c r="O748" s="575"/>
      <c r="P748" s="575"/>
      <c r="Q748" s="575"/>
      <c r="R748" s="576">
        <v>5847.6</v>
      </c>
      <c r="S748" s="575"/>
      <c r="T748" s="576">
        <v>0</v>
      </c>
      <c r="U748" s="576">
        <v>0</v>
      </c>
      <c r="V748" s="576">
        <v>0</v>
      </c>
      <c r="W748" s="576">
        <v>0</v>
      </c>
      <c r="X748" s="575">
        <v>0</v>
      </c>
      <c r="Y748" s="576">
        <v>0</v>
      </c>
      <c r="Z748" s="576">
        <v>0</v>
      </c>
      <c r="AA748" s="576">
        <v>0</v>
      </c>
      <c r="AB748" s="580">
        <v>1</v>
      </c>
      <c r="AC748" s="575">
        <f t="shared" si="32"/>
        <v>0</v>
      </c>
      <c r="AD748" s="555">
        <f t="shared" si="33"/>
        <v>0</v>
      </c>
    </row>
    <row r="749" s="555" customFormat="1" ht="19" customHeight="1" spans="1:30">
      <c r="A749" s="574">
        <v>45308</v>
      </c>
      <c r="B749" s="575" t="s">
        <v>62</v>
      </c>
      <c r="C749" s="575" t="s">
        <v>56</v>
      </c>
      <c r="D749" s="576">
        <v>200</v>
      </c>
      <c r="E749" s="575" t="s">
        <v>35</v>
      </c>
      <c r="F749" s="576">
        <v>0</v>
      </c>
      <c r="G749" s="576">
        <v>3.97</v>
      </c>
      <c r="H749" s="576">
        <v>51.3804</v>
      </c>
      <c r="I749" s="576">
        <v>51.3804</v>
      </c>
      <c r="J749" s="576">
        <v>48.84</v>
      </c>
      <c r="K749" s="576">
        <v>0</v>
      </c>
      <c r="L749" s="580">
        <v>0</v>
      </c>
      <c r="M749" s="576">
        <v>3991.68</v>
      </c>
      <c r="N749" s="575"/>
      <c r="O749" s="575"/>
      <c r="P749" s="575"/>
      <c r="Q749" s="575"/>
      <c r="R749" s="576">
        <v>3991.68</v>
      </c>
      <c r="S749" s="575"/>
      <c r="T749" s="576">
        <v>0</v>
      </c>
      <c r="U749" s="576">
        <v>0</v>
      </c>
      <c r="V749" s="576">
        <v>0</v>
      </c>
      <c r="W749" s="576">
        <v>0</v>
      </c>
      <c r="X749" s="575">
        <v>0</v>
      </c>
      <c r="Y749" s="576">
        <v>0</v>
      </c>
      <c r="Z749" s="576">
        <v>0</v>
      </c>
      <c r="AA749" s="576">
        <v>0</v>
      </c>
      <c r="AB749" s="580">
        <v>1</v>
      </c>
      <c r="AC749" s="575">
        <f t="shared" si="32"/>
        <v>0</v>
      </c>
      <c r="AD749" s="555">
        <f t="shared" si="33"/>
        <v>0</v>
      </c>
    </row>
    <row r="750" s="555" customFormat="1" ht="19" customHeight="1" spans="1:30">
      <c r="A750" s="574">
        <v>45308</v>
      </c>
      <c r="B750" s="575" t="s">
        <v>72</v>
      </c>
      <c r="C750" s="575" t="s">
        <v>56</v>
      </c>
      <c r="D750" s="576">
        <v>20.4</v>
      </c>
      <c r="E750" s="575" t="s">
        <v>35</v>
      </c>
      <c r="F750" s="576">
        <v>0</v>
      </c>
      <c r="G750" s="576">
        <v>2.66</v>
      </c>
      <c r="H750" s="576">
        <v>1.6719</v>
      </c>
      <c r="I750" s="576">
        <v>1.5918</v>
      </c>
      <c r="J750" s="576">
        <v>1.5594</v>
      </c>
      <c r="K750" s="576">
        <v>0</v>
      </c>
      <c r="L750" s="580">
        <v>0</v>
      </c>
      <c r="M750" s="576">
        <v>308.9826</v>
      </c>
      <c r="N750" s="575"/>
      <c r="O750" s="575"/>
      <c r="P750" s="575"/>
      <c r="Q750" s="575"/>
      <c r="R750" s="576">
        <v>308.9826</v>
      </c>
      <c r="S750" s="575"/>
      <c r="T750" s="576">
        <v>0</v>
      </c>
      <c r="U750" s="576">
        <v>0.0559</v>
      </c>
      <c r="V750" s="576">
        <v>0</v>
      </c>
      <c r="W750" s="576">
        <v>0</v>
      </c>
      <c r="X750" s="575">
        <v>0</v>
      </c>
      <c r="Y750" s="576">
        <v>0</v>
      </c>
      <c r="Z750" s="576">
        <v>0</v>
      </c>
      <c r="AA750" s="576">
        <v>0</v>
      </c>
      <c r="AB750" s="580">
        <v>1</v>
      </c>
      <c r="AC750" s="575">
        <f t="shared" si="32"/>
        <v>0.0559</v>
      </c>
      <c r="AD750" s="555">
        <f t="shared" si="33"/>
        <v>0</v>
      </c>
    </row>
    <row r="751" s="555" customFormat="1" ht="19" customHeight="1" spans="1:30">
      <c r="A751" s="574">
        <v>45308</v>
      </c>
      <c r="B751" s="575" t="s">
        <v>66</v>
      </c>
      <c r="C751" s="575" t="s">
        <v>56</v>
      </c>
      <c r="D751" s="576">
        <v>80</v>
      </c>
      <c r="E751" s="575" t="s">
        <v>35</v>
      </c>
      <c r="F751" s="576">
        <v>0</v>
      </c>
      <c r="G751" s="576">
        <v>4.1</v>
      </c>
      <c r="H751" s="576">
        <v>24.741</v>
      </c>
      <c r="I751" s="576">
        <v>24.5555</v>
      </c>
      <c r="J751" s="576">
        <v>24.3408</v>
      </c>
      <c r="K751" s="576">
        <v>0</v>
      </c>
      <c r="L751" s="580">
        <v>0</v>
      </c>
      <c r="M751" s="576">
        <v>776.7048</v>
      </c>
      <c r="N751" s="575"/>
      <c r="O751" s="575"/>
      <c r="P751" s="575"/>
      <c r="Q751" s="575"/>
      <c r="R751" s="576">
        <v>776.7048</v>
      </c>
      <c r="S751" s="575"/>
      <c r="T751" s="576">
        <v>0</v>
      </c>
      <c r="U751" s="576">
        <v>0</v>
      </c>
      <c r="V751" s="576">
        <v>0</v>
      </c>
      <c r="W751" s="576">
        <v>0</v>
      </c>
      <c r="X751" s="575">
        <v>0</v>
      </c>
      <c r="Y751" s="576">
        <v>0</v>
      </c>
      <c r="Z751" s="576">
        <v>0</v>
      </c>
      <c r="AA751" s="576">
        <v>0</v>
      </c>
      <c r="AB751" s="580">
        <v>1</v>
      </c>
      <c r="AC751" s="575">
        <f t="shared" si="32"/>
        <v>0</v>
      </c>
      <c r="AD751" s="555">
        <f t="shared" si="33"/>
        <v>0</v>
      </c>
    </row>
    <row r="752" s="555" customFormat="1" ht="19" customHeight="1" spans="1:30">
      <c r="A752" s="574">
        <v>45308</v>
      </c>
      <c r="B752" s="575" t="s">
        <v>64</v>
      </c>
      <c r="C752" s="575" t="s">
        <v>56</v>
      </c>
      <c r="D752" s="576">
        <v>60</v>
      </c>
      <c r="E752" s="575" t="s">
        <v>35</v>
      </c>
      <c r="F752" s="576">
        <v>0</v>
      </c>
      <c r="G752" s="576">
        <v>3.23</v>
      </c>
      <c r="H752" s="576">
        <v>5.9089</v>
      </c>
      <c r="I752" s="576">
        <v>5.9089</v>
      </c>
      <c r="J752" s="576">
        <v>5.46</v>
      </c>
      <c r="K752" s="576">
        <v>0</v>
      </c>
      <c r="L752" s="580">
        <v>0</v>
      </c>
      <c r="M752" s="576">
        <v>1071</v>
      </c>
      <c r="N752" s="575"/>
      <c r="O752" s="575"/>
      <c r="P752" s="575"/>
      <c r="Q752" s="575"/>
      <c r="R752" s="576">
        <v>1071</v>
      </c>
      <c r="S752" s="575"/>
      <c r="T752" s="576">
        <v>0</v>
      </c>
      <c r="U752" s="576">
        <v>0</v>
      </c>
      <c r="V752" s="576">
        <v>0</v>
      </c>
      <c r="W752" s="576">
        <v>0</v>
      </c>
      <c r="X752" s="575">
        <v>0</v>
      </c>
      <c r="Y752" s="576">
        <v>0</v>
      </c>
      <c r="Z752" s="576">
        <v>0</v>
      </c>
      <c r="AA752" s="576">
        <v>0</v>
      </c>
      <c r="AB752" s="580">
        <v>1</v>
      </c>
      <c r="AC752" s="575">
        <f t="shared" si="32"/>
        <v>0</v>
      </c>
      <c r="AD752" s="555">
        <f t="shared" si="33"/>
        <v>0</v>
      </c>
    </row>
    <row r="753" s="555" customFormat="1" ht="19" customHeight="1" spans="1:30">
      <c r="A753" s="574">
        <v>45308</v>
      </c>
      <c r="B753" s="575" t="s">
        <v>70</v>
      </c>
      <c r="C753" s="575" t="s">
        <v>56</v>
      </c>
      <c r="D753" s="576">
        <v>200</v>
      </c>
      <c r="E753" s="575" t="s">
        <v>35</v>
      </c>
      <c r="F753" s="576">
        <v>0</v>
      </c>
      <c r="G753" s="576">
        <v>2.8</v>
      </c>
      <c r="H753" s="576">
        <v>0.0782</v>
      </c>
      <c r="I753" s="576">
        <v>0.0782</v>
      </c>
      <c r="J753" s="576">
        <v>0</v>
      </c>
      <c r="K753" s="576">
        <v>0</v>
      </c>
      <c r="L753" s="580">
        <v>0</v>
      </c>
      <c r="M753" s="576">
        <v>2332.275</v>
      </c>
      <c r="N753" s="575"/>
      <c r="O753" s="575"/>
      <c r="P753" s="575"/>
      <c r="Q753" s="575"/>
      <c r="R753" s="576">
        <v>2332.275</v>
      </c>
      <c r="S753" s="575"/>
      <c r="T753" s="576">
        <v>0</v>
      </c>
      <c r="U753" s="576">
        <v>0</v>
      </c>
      <c r="V753" s="576">
        <v>0</v>
      </c>
      <c r="W753" s="576">
        <v>0</v>
      </c>
      <c r="X753" s="575">
        <v>0</v>
      </c>
      <c r="Y753" s="576">
        <v>0</v>
      </c>
      <c r="Z753" s="576">
        <v>0</v>
      </c>
      <c r="AA753" s="576">
        <v>0</v>
      </c>
      <c r="AB753" s="580">
        <v>0.4762</v>
      </c>
      <c r="AC753" s="575">
        <f t="shared" si="32"/>
        <v>0</v>
      </c>
      <c r="AD753" s="555">
        <f t="shared" si="33"/>
        <v>0</v>
      </c>
    </row>
    <row r="754" s="555" customFormat="1" ht="19" customHeight="1" spans="1:30">
      <c r="A754" s="574">
        <v>45308</v>
      </c>
      <c r="B754" s="575" t="s">
        <v>59</v>
      </c>
      <c r="C754" s="575" t="s">
        <v>56</v>
      </c>
      <c r="D754" s="576">
        <v>100</v>
      </c>
      <c r="E754" s="575" t="s">
        <v>35</v>
      </c>
      <c r="F754" s="576">
        <v>0</v>
      </c>
      <c r="G754" s="576">
        <v>8.43</v>
      </c>
      <c r="H754" s="576">
        <v>134.943</v>
      </c>
      <c r="I754" s="576">
        <v>134.943</v>
      </c>
      <c r="J754" s="576">
        <v>132.792</v>
      </c>
      <c r="K754" s="576">
        <v>0</v>
      </c>
      <c r="L754" s="580">
        <v>0</v>
      </c>
      <c r="M754" s="576">
        <v>1660.428</v>
      </c>
      <c r="N754" s="575"/>
      <c r="O754" s="575"/>
      <c r="P754" s="575"/>
      <c r="Q754" s="575"/>
      <c r="R754" s="576">
        <v>1660.428</v>
      </c>
      <c r="S754" s="575"/>
      <c r="T754" s="576">
        <v>0</v>
      </c>
      <c r="U754" s="576">
        <v>0</v>
      </c>
      <c r="V754" s="576">
        <v>0</v>
      </c>
      <c r="W754" s="576">
        <v>0</v>
      </c>
      <c r="X754" s="575">
        <v>0</v>
      </c>
      <c r="Y754" s="576">
        <v>0</v>
      </c>
      <c r="Z754" s="576">
        <v>0</v>
      </c>
      <c r="AA754" s="576">
        <v>0</v>
      </c>
      <c r="AB754" s="580">
        <v>1</v>
      </c>
      <c r="AC754" s="575">
        <f t="shared" si="32"/>
        <v>0</v>
      </c>
      <c r="AD754" s="555">
        <f t="shared" si="33"/>
        <v>0</v>
      </c>
    </row>
    <row r="755" s="555" customFormat="1" ht="19" customHeight="1" spans="1:30">
      <c r="A755" s="574">
        <v>45308</v>
      </c>
      <c r="B755" s="575" t="s">
        <v>73</v>
      </c>
      <c r="C755" s="575" t="s">
        <v>56</v>
      </c>
      <c r="D755" s="576">
        <v>150</v>
      </c>
      <c r="E755" s="575" t="s">
        <v>35</v>
      </c>
      <c r="F755" s="576">
        <v>0</v>
      </c>
      <c r="G755" s="576">
        <v>5.13</v>
      </c>
      <c r="H755" s="576">
        <v>57.0703</v>
      </c>
      <c r="I755" s="576">
        <v>56.3935</v>
      </c>
      <c r="J755" s="576">
        <v>54.56</v>
      </c>
      <c r="K755" s="576">
        <v>0</v>
      </c>
      <c r="L755" s="580">
        <v>0</v>
      </c>
      <c r="M755" s="576">
        <v>3792.8</v>
      </c>
      <c r="N755" s="575"/>
      <c r="O755" s="575"/>
      <c r="P755" s="575"/>
      <c r="Q755" s="575"/>
      <c r="R755" s="576">
        <v>3792.8</v>
      </c>
      <c r="S755" s="575"/>
      <c r="T755" s="576">
        <v>0</v>
      </c>
      <c r="U755" s="576">
        <v>0.6768</v>
      </c>
      <c r="V755" s="576">
        <v>0</v>
      </c>
      <c r="W755" s="576">
        <v>0</v>
      </c>
      <c r="X755" s="575">
        <v>0</v>
      </c>
      <c r="Y755" s="576">
        <v>0</v>
      </c>
      <c r="Z755" s="576">
        <v>0</v>
      </c>
      <c r="AA755" s="576">
        <v>0</v>
      </c>
      <c r="AB755" s="580">
        <v>1</v>
      </c>
      <c r="AC755" s="575">
        <f t="shared" si="32"/>
        <v>0.6768</v>
      </c>
      <c r="AD755" s="555">
        <f t="shared" si="33"/>
        <v>0</v>
      </c>
    </row>
    <row r="756" s="555" customFormat="1" ht="19" customHeight="1" spans="1:30">
      <c r="A756" s="574">
        <v>45308</v>
      </c>
      <c r="B756" s="575" t="s">
        <v>68</v>
      </c>
      <c r="C756" s="575" t="s">
        <v>56</v>
      </c>
      <c r="D756" s="576">
        <v>200</v>
      </c>
      <c r="E756" s="575" t="s">
        <v>35</v>
      </c>
      <c r="F756" s="576">
        <v>0</v>
      </c>
      <c r="G756" s="576">
        <v>2.78</v>
      </c>
      <c r="H756" s="576">
        <v>1.5486</v>
      </c>
      <c r="I756" s="576">
        <v>1.5486</v>
      </c>
      <c r="J756" s="576">
        <v>0.88</v>
      </c>
      <c r="K756" s="576">
        <v>0</v>
      </c>
      <c r="L756" s="580">
        <v>0</v>
      </c>
      <c r="M756" s="576">
        <v>4340.16</v>
      </c>
      <c r="N756" s="575"/>
      <c r="O756" s="575"/>
      <c r="P756" s="575"/>
      <c r="Q756" s="575"/>
      <c r="R756" s="576">
        <v>4340.16</v>
      </c>
      <c r="S756" s="575"/>
      <c r="T756" s="576">
        <v>0</v>
      </c>
      <c r="U756" s="576">
        <v>0</v>
      </c>
      <c r="V756" s="576">
        <v>0</v>
      </c>
      <c r="W756" s="576">
        <v>0</v>
      </c>
      <c r="X756" s="575">
        <v>0</v>
      </c>
      <c r="Y756" s="576">
        <v>0</v>
      </c>
      <c r="Z756" s="576">
        <v>0</v>
      </c>
      <c r="AA756" s="576">
        <v>0</v>
      </c>
      <c r="AB756" s="580">
        <v>1</v>
      </c>
      <c r="AC756" s="575">
        <f t="shared" si="32"/>
        <v>0</v>
      </c>
      <c r="AD756" s="555">
        <f t="shared" si="33"/>
        <v>0</v>
      </c>
    </row>
    <row r="757" s="555" customFormat="1" ht="19" customHeight="1" spans="1:30">
      <c r="A757" s="574">
        <v>45308</v>
      </c>
      <c r="B757" s="575" t="s">
        <v>74</v>
      </c>
      <c r="C757" s="575" t="s">
        <v>56</v>
      </c>
      <c r="D757" s="576">
        <v>50</v>
      </c>
      <c r="E757" s="575" t="s">
        <v>35</v>
      </c>
      <c r="F757" s="576">
        <v>0</v>
      </c>
      <c r="G757" s="576">
        <v>3.3</v>
      </c>
      <c r="H757" s="576">
        <v>6.3975</v>
      </c>
      <c r="I757" s="576">
        <v>5.6479</v>
      </c>
      <c r="J757" s="576">
        <v>5.6056</v>
      </c>
      <c r="K757" s="576">
        <v>0</v>
      </c>
      <c r="L757" s="580">
        <v>0</v>
      </c>
      <c r="M757" s="576">
        <v>86.3632</v>
      </c>
      <c r="N757" s="575"/>
      <c r="O757" s="575"/>
      <c r="P757" s="575"/>
      <c r="Q757" s="575"/>
      <c r="R757" s="576">
        <v>86.3632</v>
      </c>
      <c r="S757" s="575"/>
      <c r="T757" s="576">
        <v>0.3272</v>
      </c>
      <c r="U757" s="576">
        <v>0.4224</v>
      </c>
      <c r="V757" s="576">
        <v>0</v>
      </c>
      <c r="W757" s="576">
        <v>0</v>
      </c>
      <c r="X757" s="575">
        <v>0</v>
      </c>
      <c r="Y757" s="576">
        <v>0</v>
      </c>
      <c r="Z757" s="576">
        <v>0</v>
      </c>
      <c r="AA757" s="576">
        <v>0</v>
      </c>
      <c r="AB757" s="580">
        <v>1</v>
      </c>
      <c r="AC757" s="575">
        <f t="shared" si="32"/>
        <v>0.4224</v>
      </c>
      <c r="AD757" s="555">
        <f t="shared" si="33"/>
        <v>0.3272</v>
      </c>
    </row>
    <row r="758" s="555" customFormat="1" ht="19" customHeight="1" spans="1:30">
      <c r="A758" s="574">
        <v>45308</v>
      </c>
      <c r="B758" s="575" t="s">
        <v>76</v>
      </c>
      <c r="C758" s="575" t="s">
        <v>56</v>
      </c>
      <c r="D758" s="576">
        <v>100</v>
      </c>
      <c r="E758" s="575" t="s">
        <v>35</v>
      </c>
      <c r="F758" s="576">
        <v>0</v>
      </c>
      <c r="G758" s="576">
        <v>3.21</v>
      </c>
      <c r="H758" s="576">
        <v>18.8065</v>
      </c>
      <c r="I758" s="576">
        <v>18.8065</v>
      </c>
      <c r="J758" s="576">
        <v>17.6748</v>
      </c>
      <c r="K758" s="576">
        <v>0</v>
      </c>
      <c r="L758" s="580">
        <v>0</v>
      </c>
      <c r="M758" s="576">
        <v>911.988</v>
      </c>
      <c r="N758" s="575"/>
      <c r="O758" s="575"/>
      <c r="P758" s="575"/>
      <c r="Q758" s="575"/>
      <c r="R758" s="576">
        <v>911.988</v>
      </c>
      <c r="S758" s="575"/>
      <c r="T758" s="576">
        <v>0</v>
      </c>
      <c r="U758" s="576">
        <v>0</v>
      </c>
      <c r="V758" s="576">
        <v>0</v>
      </c>
      <c r="W758" s="576">
        <v>0</v>
      </c>
      <c r="X758" s="575">
        <v>0</v>
      </c>
      <c r="Y758" s="576">
        <v>0</v>
      </c>
      <c r="Z758" s="576">
        <v>0</v>
      </c>
      <c r="AA758" s="576">
        <v>0</v>
      </c>
      <c r="AB758" s="580">
        <v>0.9849</v>
      </c>
      <c r="AC758" s="575">
        <f t="shared" si="32"/>
        <v>0</v>
      </c>
      <c r="AD758" s="555">
        <f t="shared" si="33"/>
        <v>0</v>
      </c>
    </row>
    <row r="759" s="555" customFormat="1" ht="19" customHeight="1" spans="1:30">
      <c r="A759" s="574">
        <v>45308</v>
      </c>
      <c r="B759" s="575" t="s">
        <v>75</v>
      </c>
      <c r="C759" s="575" t="s">
        <v>56</v>
      </c>
      <c r="D759" s="576">
        <v>200</v>
      </c>
      <c r="E759" s="575" t="s">
        <v>39</v>
      </c>
      <c r="F759" s="576">
        <v>0</v>
      </c>
      <c r="G759" s="576">
        <v>4.21</v>
      </c>
      <c r="H759" s="576">
        <v>89.6294</v>
      </c>
      <c r="I759" s="576">
        <v>89.521</v>
      </c>
      <c r="J759" s="576">
        <v>87.12</v>
      </c>
      <c r="K759" s="576">
        <v>0</v>
      </c>
      <c r="L759" s="580">
        <v>0</v>
      </c>
      <c r="M759" s="576">
        <v>689.7</v>
      </c>
      <c r="N759" s="575"/>
      <c r="O759" s="575"/>
      <c r="P759" s="575"/>
      <c r="Q759" s="575"/>
      <c r="R759" s="576">
        <v>689.7</v>
      </c>
      <c r="S759" s="575"/>
      <c r="T759" s="576">
        <v>0</v>
      </c>
      <c r="U759" s="576">
        <v>0.1084</v>
      </c>
      <c r="V759" s="576">
        <v>0</v>
      </c>
      <c r="W759" s="576">
        <v>0</v>
      </c>
      <c r="X759" s="575">
        <v>0</v>
      </c>
      <c r="Y759" s="576">
        <v>0</v>
      </c>
      <c r="Z759" s="576">
        <v>0</v>
      </c>
      <c r="AA759" s="576">
        <v>0</v>
      </c>
      <c r="AB759" s="580">
        <v>1</v>
      </c>
      <c r="AC759" s="575">
        <f t="shared" si="32"/>
        <v>0.1084</v>
      </c>
      <c r="AD759" s="555">
        <f t="shared" si="33"/>
        <v>0</v>
      </c>
    </row>
    <row r="760" s="555" customFormat="1" ht="19" customHeight="1" spans="1:30">
      <c r="A760" s="574">
        <v>45308</v>
      </c>
      <c r="B760" s="575" t="s">
        <v>77</v>
      </c>
      <c r="C760" s="575" t="s">
        <v>78</v>
      </c>
      <c r="D760" s="576">
        <v>100</v>
      </c>
      <c r="E760" s="575" t="s">
        <v>79</v>
      </c>
      <c r="F760" s="576">
        <v>18.3</v>
      </c>
      <c r="G760" s="576">
        <v>2</v>
      </c>
      <c r="H760" s="576">
        <v>40.667</v>
      </c>
      <c r="I760" s="576">
        <v>15.5785</v>
      </c>
      <c r="J760" s="576">
        <v>15.211</v>
      </c>
      <c r="K760" s="576">
        <v>0</v>
      </c>
      <c r="L760" s="580">
        <v>0</v>
      </c>
      <c r="M760" s="576">
        <v>195.426</v>
      </c>
      <c r="N760" s="575">
        <v>1007</v>
      </c>
      <c r="O760" s="575">
        <v>0.1941</v>
      </c>
      <c r="P760" s="575">
        <v>-0.354</v>
      </c>
      <c r="Q760" s="575">
        <v>19919</v>
      </c>
      <c r="R760" s="576">
        <v>195.426</v>
      </c>
      <c r="S760" s="575">
        <v>0.0098</v>
      </c>
      <c r="T760" s="576">
        <v>0</v>
      </c>
      <c r="U760" s="576">
        <v>0</v>
      </c>
      <c r="V760" s="576">
        <v>0</v>
      </c>
      <c r="W760" s="576">
        <v>0</v>
      </c>
      <c r="X760" s="575">
        <v>0</v>
      </c>
      <c r="Y760" s="576">
        <v>0</v>
      </c>
      <c r="Z760" s="576">
        <v>0</v>
      </c>
      <c r="AA760" s="576">
        <v>25.09</v>
      </c>
      <c r="AB760" s="580">
        <v>1</v>
      </c>
      <c r="AC760" s="575">
        <f t="shared" si="32"/>
        <v>0</v>
      </c>
      <c r="AD760" s="555">
        <f t="shared" si="33"/>
        <v>0</v>
      </c>
    </row>
    <row r="761" s="555" customFormat="1" ht="19" customHeight="1" spans="1:30">
      <c r="A761" s="574">
        <v>45308</v>
      </c>
      <c r="B761" s="575" t="s">
        <v>81</v>
      </c>
      <c r="C761" s="575" t="s">
        <v>82</v>
      </c>
      <c r="D761" s="576">
        <v>100</v>
      </c>
      <c r="E761" s="575" t="s">
        <v>83</v>
      </c>
      <c r="F761" s="576" t="s">
        <v>80</v>
      </c>
      <c r="G761" s="576">
        <v>3.36</v>
      </c>
      <c r="H761" s="576">
        <v>0</v>
      </c>
      <c r="I761" s="576">
        <v>0</v>
      </c>
      <c r="J761" s="576">
        <v>0</v>
      </c>
      <c r="K761" s="576">
        <v>0</v>
      </c>
      <c r="L761" s="580">
        <v>0</v>
      </c>
      <c r="M761" s="576">
        <v>7.7528</v>
      </c>
      <c r="N761" s="575">
        <v>127</v>
      </c>
      <c r="O761" s="575">
        <v>0.061</v>
      </c>
      <c r="P761" s="575">
        <v>-0.0333</v>
      </c>
      <c r="Q761" s="575">
        <v>13183</v>
      </c>
      <c r="R761" s="576">
        <v>7.7528</v>
      </c>
      <c r="S761" s="575">
        <v>0.0006</v>
      </c>
      <c r="T761" s="576">
        <v>0</v>
      </c>
      <c r="U761" s="576">
        <v>0</v>
      </c>
      <c r="V761" s="576">
        <v>0</v>
      </c>
      <c r="W761" s="576">
        <v>0</v>
      </c>
      <c r="X761" s="575">
        <v>0</v>
      </c>
      <c r="Y761" s="576">
        <v>0</v>
      </c>
      <c r="Z761" s="576">
        <v>0</v>
      </c>
      <c r="AA761" s="576">
        <v>0.0555</v>
      </c>
      <c r="AB761" s="580">
        <v>1</v>
      </c>
      <c r="AC761" s="575">
        <f t="shared" si="32"/>
        <v>0</v>
      </c>
      <c r="AD761" s="555">
        <f t="shared" si="33"/>
        <v>0</v>
      </c>
    </row>
    <row r="762" s="555" customFormat="1" ht="19" customHeight="1" spans="1:30">
      <c r="A762" s="574">
        <v>45308</v>
      </c>
      <c r="B762" s="575" t="s">
        <v>84</v>
      </c>
      <c r="C762" s="575" t="s">
        <v>82</v>
      </c>
      <c r="D762" s="576">
        <v>33</v>
      </c>
      <c r="E762" s="575" t="s">
        <v>83</v>
      </c>
      <c r="F762" s="576" t="s">
        <v>80</v>
      </c>
      <c r="G762" s="576">
        <v>2.59</v>
      </c>
      <c r="H762" s="576">
        <v>2.2898</v>
      </c>
      <c r="I762" s="576">
        <v>2.71</v>
      </c>
      <c r="J762" s="576">
        <v>2.55</v>
      </c>
      <c r="K762" s="576">
        <v>0</v>
      </c>
      <c r="L762" s="580">
        <v>0</v>
      </c>
      <c r="M762" s="576">
        <v>91.7463</v>
      </c>
      <c r="N762" s="575">
        <v>286.69</v>
      </c>
      <c r="O762" s="575">
        <v>0.3199</v>
      </c>
      <c r="P762" s="575" t="s">
        <v>80</v>
      </c>
      <c r="Q762" s="575">
        <v>6981</v>
      </c>
      <c r="R762" s="576">
        <v>91.7463</v>
      </c>
      <c r="S762" s="575">
        <v>0.0131</v>
      </c>
      <c r="T762" s="576">
        <v>0</v>
      </c>
      <c r="U762" s="576">
        <v>0</v>
      </c>
      <c r="V762" s="576">
        <v>0</v>
      </c>
      <c r="W762" s="576">
        <v>0</v>
      </c>
      <c r="X762" s="575">
        <v>0</v>
      </c>
      <c r="Y762" s="576">
        <v>0</v>
      </c>
      <c r="Z762" s="576">
        <v>0</v>
      </c>
      <c r="AA762" s="576">
        <v>0</v>
      </c>
      <c r="AB762" s="580">
        <v>1</v>
      </c>
      <c r="AC762" s="575">
        <f t="shared" si="32"/>
        <v>0</v>
      </c>
      <c r="AD762" s="555">
        <f t="shared" si="33"/>
        <v>0</v>
      </c>
    </row>
    <row r="763" s="555" customFormat="1" ht="19" customHeight="1" spans="1:30">
      <c r="A763" s="574">
        <v>45308</v>
      </c>
      <c r="B763" s="575" t="s">
        <v>85</v>
      </c>
      <c r="C763" s="575" t="s">
        <v>128</v>
      </c>
      <c r="D763" s="576">
        <v>58.2</v>
      </c>
      <c r="E763" s="575" t="s">
        <v>129</v>
      </c>
      <c r="F763" s="576">
        <v>0.78</v>
      </c>
      <c r="G763" s="576">
        <v>3.4</v>
      </c>
      <c r="H763" s="576">
        <v>6.658</v>
      </c>
      <c r="I763" s="576">
        <v>9.9498</v>
      </c>
      <c r="J763" s="576">
        <v>7.92</v>
      </c>
      <c r="K763" s="576">
        <v>0</v>
      </c>
      <c r="L763" s="580">
        <v>0</v>
      </c>
      <c r="M763" s="576">
        <v>368.72</v>
      </c>
      <c r="N763" s="575">
        <v>174</v>
      </c>
      <c r="O763" s="575">
        <v>2.1191</v>
      </c>
      <c r="P763" s="575" t="s">
        <v>104</v>
      </c>
      <c r="Q763" s="575">
        <v>5420</v>
      </c>
      <c r="R763" s="576">
        <v>368.72</v>
      </c>
      <c r="S763" s="575">
        <v>0.068</v>
      </c>
      <c r="T763" s="576">
        <v>0</v>
      </c>
      <c r="U763" s="576">
        <v>0</v>
      </c>
      <c r="V763" s="576">
        <v>0</v>
      </c>
      <c r="W763" s="576">
        <v>0</v>
      </c>
      <c r="X763" s="575">
        <v>0</v>
      </c>
      <c r="Y763" s="576">
        <v>0</v>
      </c>
      <c r="Z763" s="576">
        <v>0</v>
      </c>
      <c r="AA763" s="576">
        <v>0</v>
      </c>
      <c r="AB763" s="580">
        <v>1</v>
      </c>
      <c r="AC763" s="575">
        <f t="shared" si="32"/>
        <v>0</v>
      </c>
      <c r="AD763" s="555">
        <f t="shared" si="33"/>
        <v>0</v>
      </c>
    </row>
    <row r="764" s="555" customFormat="1" ht="19" customHeight="1" spans="1:30">
      <c r="A764" s="574">
        <v>45308</v>
      </c>
      <c r="B764" s="575" t="s">
        <v>87</v>
      </c>
      <c r="C764" s="575" t="s">
        <v>78</v>
      </c>
      <c r="D764" s="576">
        <v>100</v>
      </c>
      <c r="E764" s="575" t="s">
        <v>108</v>
      </c>
      <c r="F764" s="576">
        <v>0.08</v>
      </c>
      <c r="G764" s="576">
        <v>1.8</v>
      </c>
      <c r="H764" s="576">
        <v>0</v>
      </c>
      <c r="I764" s="576">
        <v>0.072</v>
      </c>
      <c r="J764" s="576">
        <v>0.0539</v>
      </c>
      <c r="K764" s="576">
        <v>0</v>
      </c>
      <c r="L764" s="580">
        <v>0</v>
      </c>
      <c r="M764" s="576">
        <v>77.9086</v>
      </c>
      <c r="N764" s="575">
        <v>21</v>
      </c>
      <c r="O764" s="575">
        <v>3.7099</v>
      </c>
      <c r="P764" s="575">
        <v>3.1615</v>
      </c>
      <c r="Q764" s="575">
        <v>6350</v>
      </c>
      <c r="R764" s="576">
        <v>77.9086</v>
      </c>
      <c r="S764" s="575">
        <v>0.0123</v>
      </c>
      <c r="T764" s="576">
        <v>0</v>
      </c>
      <c r="U764" s="576">
        <v>0</v>
      </c>
      <c r="V764" s="576">
        <v>0</v>
      </c>
      <c r="W764" s="576">
        <v>0</v>
      </c>
      <c r="X764" s="575">
        <v>0</v>
      </c>
      <c r="Y764" s="576">
        <v>0</v>
      </c>
      <c r="Z764" s="576">
        <v>0</v>
      </c>
      <c r="AA764" s="576">
        <v>0</v>
      </c>
      <c r="AB764" s="580">
        <v>1</v>
      </c>
      <c r="AC764" s="575">
        <f t="shared" si="32"/>
        <v>0</v>
      </c>
      <c r="AD764" s="555">
        <f t="shared" si="33"/>
        <v>0</v>
      </c>
    </row>
    <row r="765" s="555" customFormat="1" ht="19" customHeight="1" spans="1:30">
      <c r="A765" s="574">
        <v>45308</v>
      </c>
      <c r="B765" s="575" t="s">
        <v>88</v>
      </c>
      <c r="C765" s="575" t="s">
        <v>86</v>
      </c>
      <c r="D765" s="576">
        <v>50</v>
      </c>
      <c r="E765" s="575" t="s">
        <v>83</v>
      </c>
      <c r="F765" s="576">
        <v>4.77</v>
      </c>
      <c r="G765" s="576">
        <v>1.12</v>
      </c>
      <c r="H765" s="576">
        <v>17.9438</v>
      </c>
      <c r="I765" s="576">
        <v>7.4956</v>
      </c>
      <c r="J765" s="576">
        <v>7.4719</v>
      </c>
      <c r="K765" s="576">
        <v>0</v>
      </c>
      <c r="L765" s="580">
        <v>0</v>
      </c>
      <c r="M765" s="576">
        <v>210.0443</v>
      </c>
      <c r="N765" s="575">
        <v>653</v>
      </c>
      <c r="O765" s="575">
        <v>0.3217</v>
      </c>
      <c r="P765" s="575"/>
      <c r="Q765" s="575">
        <v>6458</v>
      </c>
      <c r="R765" s="576">
        <v>210.0443</v>
      </c>
      <c r="S765" s="575">
        <v>0.0325</v>
      </c>
      <c r="T765" s="576">
        <v>0</v>
      </c>
      <c r="U765" s="576">
        <v>0</v>
      </c>
      <c r="V765" s="576">
        <v>0</v>
      </c>
      <c r="W765" s="576">
        <v>0</v>
      </c>
      <c r="X765" s="575">
        <v>0</v>
      </c>
      <c r="Y765" s="576">
        <v>0</v>
      </c>
      <c r="Z765" s="576">
        <v>0</v>
      </c>
      <c r="AA765" s="576">
        <v>10.47</v>
      </c>
      <c r="AB765" s="580">
        <v>1</v>
      </c>
      <c r="AC765" s="575">
        <f t="shared" si="32"/>
        <v>0</v>
      </c>
      <c r="AD765" s="555">
        <f t="shared" si="33"/>
        <v>0</v>
      </c>
    </row>
    <row r="766" s="555" customFormat="1" ht="34" customHeight="1" spans="1:29">
      <c r="A766" s="570" t="s">
        <v>130</v>
      </c>
      <c r="B766" s="571"/>
      <c r="C766" s="571"/>
      <c r="D766" s="571"/>
      <c r="E766" s="571"/>
      <c r="F766" s="571"/>
      <c r="G766" s="571"/>
      <c r="H766" s="571"/>
      <c r="I766" s="571"/>
      <c r="J766" s="571"/>
      <c r="K766" s="571"/>
      <c r="L766" s="571"/>
      <c r="M766" s="571"/>
      <c r="N766" s="571"/>
      <c r="O766" s="571"/>
      <c r="P766" s="571"/>
      <c r="Q766" s="571"/>
      <c r="R766" s="571"/>
      <c r="S766" s="571"/>
      <c r="T766" s="571"/>
      <c r="U766" s="571"/>
      <c r="V766" s="571"/>
      <c r="W766" s="571"/>
      <c r="X766" s="571"/>
      <c r="Y766" s="571"/>
      <c r="Z766" s="571"/>
      <c r="AA766" s="571"/>
      <c r="AB766" s="571"/>
      <c r="AC766" s="571"/>
    </row>
    <row r="767" s="555" customFormat="1" ht="19" customHeight="1" spans="1:30">
      <c r="A767" s="572" t="s">
        <v>1</v>
      </c>
      <c r="B767" s="573" t="s">
        <v>2</v>
      </c>
      <c r="C767" s="573" t="s">
        <v>3</v>
      </c>
      <c r="D767" s="573" t="s">
        <v>4</v>
      </c>
      <c r="E767" s="573" t="s">
        <v>5</v>
      </c>
      <c r="F767" s="573" t="s">
        <v>6</v>
      </c>
      <c r="G767" s="573" t="s">
        <v>7</v>
      </c>
      <c r="H767" s="573" t="s">
        <v>8</v>
      </c>
      <c r="I767" s="573" t="s">
        <v>9</v>
      </c>
      <c r="J767" s="573" t="s">
        <v>10</v>
      </c>
      <c r="K767" s="573" t="s">
        <v>11</v>
      </c>
      <c r="L767" s="573" t="s">
        <v>12</v>
      </c>
      <c r="M767" s="573" t="s">
        <v>13</v>
      </c>
      <c r="N767" s="573" t="s">
        <v>14</v>
      </c>
      <c r="O767" s="573" t="s">
        <v>15</v>
      </c>
      <c r="P767" s="573" t="s">
        <v>16</v>
      </c>
      <c r="Q767" s="573" t="s">
        <v>17</v>
      </c>
      <c r="R767" s="573" t="s">
        <v>18</v>
      </c>
      <c r="S767" s="573" t="s">
        <v>19</v>
      </c>
      <c r="T767" s="573" t="s">
        <v>20</v>
      </c>
      <c r="U767" s="573" t="s">
        <v>21</v>
      </c>
      <c r="V767" s="573" t="s">
        <v>22</v>
      </c>
      <c r="W767" s="573" t="s">
        <v>23</v>
      </c>
      <c r="X767" s="573" t="s">
        <v>24</v>
      </c>
      <c r="Y767" s="573" t="s">
        <v>25</v>
      </c>
      <c r="Z767" s="573" t="s">
        <v>26</v>
      </c>
      <c r="AA767" s="573" t="s">
        <v>27</v>
      </c>
      <c r="AB767" s="573" t="s">
        <v>28</v>
      </c>
      <c r="AC767" s="583" t="s">
        <v>29</v>
      </c>
      <c r="AD767" s="583" t="s">
        <v>30</v>
      </c>
    </row>
    <row r="768" s="555" customFormat="1" ht="19" customHeight="1" spans="1:30">
      <c r="A768" s="574">
        <v>45309</v>
      </c>
      <c r="B768" s="575" t="s">
        <v>49</v>
      </c>
      <c r="C768" s="575" t="s">
        <v>32</v>
      </c>
      <c r="D768" s="576">
        <v>100</v>
      </c>
      <c r="E768" s="575" t="s">
        <v>35</v>
      </c>
      <c r="F768" s="576">
        <v>6.15</v>
      </c>
      <c r="G768" s="576">
        <v>0</v>
      </c>
      <c r="H768" s="576">
        <v>56.5856</v>
      </c>
      <c r="I768" s="576">
        <v>41.3398</v>
      </c>
      <c r="J768" s="576">
        <v>40.3431</v>
      </c>
      <c r="K768" s="576">
        <v>15.2458</v>
      </c>
      <c r="L768" s="580">
        <v>0.2694</v>
      </c>
      <c r="M768" s="576">
        <v>664.8264</v>
      </c>
      <c r="N768" s="575"/>
      <c r="O768" s="575"/>
      <c r="P768" s="575"/>
      <c r="Q768" s="575"/>
      <c r="R768" s="576">
        <v>664.8264</v>
      </c>
      <c r="S768" s="575"/>
      <c r="T768" s="576">
        <v>0</v>
      </c>
      <c r="U768" s="576">
        <v>0</v>
      </c>
      <c r="V768" s="576">
        <v>0</v>
      </c>
      <c r="W768" s="576">
        <v>0</v>
      </c>
      <c r="X768" s="575">
        <v>0</v>
      </c>
      <c r="Y768" s="576">
        <v>0</v>
      </c>
      <c r="Z768" s="576">
        <v>0</v>
      </c>
      <c r="AA768" s="576">
        <v>0</v>
      </c>
      <c r="AB768" s="580">
        <v>1</v>
      </c>
      <c r="AC768" s="575">
        <f t="shared" ref="AC768:AC810" si="34">U768+W768</f>
        <v>0</v>
      </c>
      <c r="AD768" s="555">
        <f t="shared" ref="AD768:AD810" si="35">T768+V768</f>
        <v>0</v>
      </c>
    </row>
    <row r="769" s="555" customFormat="1" ht="19" customHeight="1" spans="1:30">
      <c r="A769" s="574">
        <v>45309</v>
      </c>
      <c r="B769" s="575" t="s">
        <v>31</v>
      </c>
      <c r="C769" s="575" t="s">
        <v>32</v>
      </c>
      <c r="D769" s="576">
        <v>100</v>
      </c>
      <c r="E769" s="575" t="s">
        <v>39</v>
      </c>
      <c r="F769" s="576">
        <v>0.64</v>
      </c>
      <c r="G769" s="576">
        <v>0.76</v>
      </c>
      <c r="H769" s="576">
        <v>5.656</v>
      </c>
      <c r="I769" s="576">
        <v>5.6</v>
      </c>
      <c r="J769" s="576">
        <v>5.5125</v>
      </c>
      <c r="K769" s="576">
        <v>0</v>
      </c>
      <c r="L769" s="580">
        <v>0</v>
      </c>
      <c r="M769" s="576">
        <v>715.225</v>
      </c>
      <c r="N769" s="575"/>
      <c r="O769" s="575"/>
      <c r="P769" s="575"/>
      <c r="Q769" s="575"/>
      <c r="R769" s="576">
        <v>715.225</v>
      </c>
      <c r="S769" s="575"/>
      <c r="T769" s="576">
        <v>0</v>
      </c>
      <c r="U769" s="576">
        <v>0</v>
      </c>
      <c r="V769" s="576">
        <v>0</v>
      </c>
      <c r="W769" s="576">
        <v>0</v>
      </c>
      <c r="X769" s="575">
        <v>0</v>
      </c>
      <c r="Y769" s="576">
        <v>0</v>
      </c>
      <c r="Z769" s="576">
        <v>0</v>
      </c>
      <c r="AA769" s="576">
        <v>0</v>
      </c>
      <c r="AB769" s="580">
        <v>1</v>
      </c>
      <c r="AC769" s="575">
        <f t="shared" si="34"/>
        <v>0</v>
      </c>
      <c r="AD769" s="555">
        <f t="shared" si="35"/>
        <v>0</v>
      </c>
    </row>
    <row r="770" s="555" customFormat="1" ht="19" customHeight="1" spans="1:30">
      <c r="A770" s="574">
        <v>45309</v>
      </c>
      <c r="B770" s="575" t="s">
        <v>47</v>
      </c>
      <c r="C770" s="575" t="s">
        <v>32</v>
      </c>
      <c r="D770" s="576">
        <v>150</v>
      </c>
      <c r="E770" s="575" t="s">
        <v>39</v>
      </c>
      <c r="F770" s="576">
        <v>2.35</v>
      </c>
      <c r="G770" s="576">
        <v>1.19</v>
      </c>
      <c r="H770" s="576">
        <v>40.1907</v>
      </c>
      <c r="I770" s="576">
        <v>33.7082</v>
      </c>
      <c r="J770" s="576">
        <v>32.802</v>
      </c>
      <c r="K770" s="576">
        <v>6.48</v>
      </c>
      <c r="L770" s="580">
        <v>0.1612</v>
      </c>
      <c r="M770" s="576">
        <v>863.2232</v>
      </c>
      <c r="N770" s="575"/>
      <c r="O770" s="575"/>
      <c r="P770" s="575"/>
      <c r="Q770" s="575"/>
      <c r="R770" s="576">
        <v>863.2232</v>
      </c>
      <c r="S770" s="575"/>
      <c r="T770" s="576">
        <v>0</v>
      </c>
      <c r="U770" s="576">
        <v>0</v>
      </c>
      <c r="V770" s="576">
        <v>0</v>
      </c>
      <c r="W770" s="576">
        <v>0</v>
      </c>
      <c r="X770" s="575">
        <v>0</v>
      </c>
      <c r="Y770" s="576">
        <v>0</v>
      </c>
      <c r="Z770" s="576">
        <v>0</v>
      </c>
      <c r="AA770" s="576">
        <v>0</v>
      </c>
      <c r="AB770" s="580">
        <v>1</v>
      </c>
      <c r="AC770" s="575">
        <f t="shared" si="34"/>
        <v>0</v>
      </c>
      <c r="AD770" s="555">
        <f t="shared" si="35"/>
        <v>0</v>
      </c>
    </row>
    <row r="771" s="555" customFormat="1" ht="19" customHeight="1" spans="1:30">
      <c r="A771" s="574">
        <v>45309</v>
      </c>
      <c r="B771" s="575" t="s">
        <v>41</v>
      </c>
      <c r="C771" s="575" t="s">
        <v>32</v>
      </c>
      <c r="D771" s="576">
        <v>20</v>
      </c>
      <c r="E771" s="575" t="s">
        <v>33</v>
      </c>
      <c r="F771" s="576">
        <v>4.67</v>
      </c>
      <c r="G771" s="576">
        <v>2.7</v>
      </c>
      <c r="H771" s="576">
        <v>10.0299</v>
      </c>
      <c r="I771" s="576">
        <v>9.9183</v>
      </c>
      <c r="J771" s="576">
        <v>9.9016</v>
      </c>
      <c r="K771" s="576">
        <v>0</v>
      </c>
      <c r="L771" s="580">
        <v>0</v>
      </c>
      <c r="M771" s="576">
        <v>182.6392</v>
      </c>
      <c r="N771" s="575"/>
      <c r="O771" s="575"/>
      <c r="P771" s="575"/>
      <c r="Q771" s="575"/>
      <c r="R771" s="576">
        <v>182.6392</v>
      </c>
      <c r="S771" s="575"/>
      <c r="T771" s="576">
        <v>0</v>
      </c>
      <c r="U771" s="576">
        <v>0</v>
      </c>
      <c r="V771" s="576">
        <v>0</v>
      </c>
      <c r="W771" s="576">
        <v>0</v>
      </c>
      <c r="X771" s="575">
        <v>0</v>
      </c>
      <c r="Y771" s="576">
        <v>0</v>
      </c>
      <c r="Z771" s="576">
        <v>0</v>
      </c>
      <c r="AA771" s="576">
        <v>0</v>
      </c>
      <c r="AB771" s="580">
        <v>1</v>
      </c>
      <c r="AC771" s="575">
        <f t="shared" si="34"/>
        <v>0</v>
      </c>
      <c r="AD771" s="555">
        <f t="shared" si="35"/>
        <v>0</v>
      </c>
    </row>
    <row r="772" s="555" customFormat="1" ht="19" customHeight="1" spans="1:30">
      <c r="A772" s="574">
        <v>45309</v>
      </c>
      <c r="B772" s="575" t="s">
        <v>34</v>
      </c>
      <c r="C772" s="575" t="s">
        <v>32</v>
      </c>
      <c r="D772" s="576">
        <v>10</v>
      </c>
      <c r="E772" s="575" t="s">
        <v>33</v>
      </c>
      <c r="F772" s="576">
        <v>3.42</v>
      </c>
      <c r="G772" s="576">
        <v>1.66</v>
      </c>
      <c r="H772" s="576">
        <v>2.7513</v>
      </c>
      <c r="I772" s="576">
        <v>2.0375</v>
      </c>
      <c r="J772" s="576">
        <v>1.98</v>
      </c>
      <c r="K772" s="576">
        <v>0.7138</v>
      </c>
      <c r="L772" s="580">
        <v>0.2594</v>
      </c>
      <c r="M772" s="576">
        <v>61.38</v>
      </c>
      <c r="N772" s="575"/>
      <c r="O772" s="575"/>
      <c r="P772" s="575"/>
      <c r="Q772" s="575"/>
      <c r="R772" s="576">
        <v>61.38</v>
      </c>
      <c r="S772" s="575"/>
      <c r="T772" s="576">
        <v>0</v>
      </c>
      <c r="U772" s="576">
        <v>0</v>
      </c>
      <c r="V772" s="576">
        <v>0</v>
      </c>
      <c r="W772" s="576">
        <v>0</v>
      </c>
      <c r="X772" s="575">
        <v>0</v>
      </c>
      <c r="Y772" s="576">
        <v>0</v>
      </c>
      <c r="Z772" s="576">
        <v>0</v>
      </c>
      <c r="AA772" s="576">
        <v>0</v>
      </c>
      <c r="AB772" s="580">
        <v>1</v>
      </c>
      <c r="AC772" s="575">
        <f t="shared" si="34"/>
        <v>0</v>
      </c>
      <c r="AD772" s="555">
        <f t="shared" si="35"/>
        <v>0</v>
      </c>
    </row>
    <row r="773" s="555" customFormat="1" ht="19" customHeight="1" spans="1:30">
      <c r="A773" s="574">
        <v>45309</v>
      </c>
      <c r="B773" s="575" t="s">
        <v>36</v>
      </c>
      <c r="C773" s="575" t="s">
        <v>32</v>
      </c>
      <c r="D773" s="576">
        <v>80</v>
      </c>
      <c r="E773" s="575" t="s">
        <v>131</v>
      </c>
      <c r="F773" s="576">
        <v>1.23</v>
      </c>
      <c r="G773" s="576">
        <v>0.44</v>
      </c>
      <c r="H773" s="576">
        <v>8.46</v>
      </c>
      <c r="I773" s="576">
        <v>8.4</v>
      </c>
      <c r="J773" s="576">
        <v>8.25</v>
      </c>
      <c r="K773" s="576">
        <v>0</v>
      </c>
      <c r="L773" s="580">
        <v>0</v>
      </c>
      <c r="M773" s="576">
        <v>528</v>
      </c>
      <c r="N773" s="575"/>
      <c r="O773" s="575"/>
      <c r="P773" s="575"/>
      <c r="Q773" s="575"/>
      <c r="R773" s="576">
        <v>528</v>
      </c>
      <c r="S773" s="575"/>
      <c r="T773" s="576">
        <v>0</v>
      </c>
      <c r="U773" s="576">
        <v>0</v>
      </c>
      <c r="V773" s="576">
        <v>0</v>
      </c>
      <c r="W773" s="576">
        <v>0</v>
      </c>
      <c r="X773" s="575">
        <v>0</v>
      </c>
      <c r="Y773" s="576">
        <v>0</v>
      </c>
      <c r="Z773" s="576">
        <v>0</v>
      </c>
      <c r="AA773" s="576">
        <v>0</v>
      </c>
      <c r="AB773" s="580">
        <v>1</v>
      </c>
      <c r="AC773" s="575">
        <f t="shared" si="34"/>
        <v>0</v>
      </c>
      <c r="AD773" s="555">
        <f t="shared" si="35"/>
        <v>0</v>
      </c>
    </row>
    <row r="774" s="555" customFormat="1" ht="19" customHeight="1" spans="1:30">
      <c r="A774" s="574">
        <v>45309</v>
      </c>
      <c r="B774" s="575" t="s">
        <v>45</v>
      </c>
      <c r="C774" s="575" t="s">
        <v>32</v>
      </c>
      <c r="D774" s="576">
        <v>50</v>
      </c>
      <c r="E774" s="575" t="s">
        <v>33</v>
      </c>
      <c r="F774" s="576">
        <v>3.35</v>
      </c>
      <c r="G774" s="576">
        <v>1.7</v>
      </c>
      <c r="H774" s="576">
        <v>14.29</v>
      </c>
      <c r="I774" s="576">
        <v>14.175</v>
      </c>
      <c r="J774" s="576">
        <v>14.08</v>
      </c>
      <c r="K774" s="576">
        <v>0</v>
      </c>
      <c r="L774" s="580">
        <v>0</v>
      </c>
      <c r="M774" s="576">
        <v>304.04</v>
      </c>
      <c r="N774" s="575"/>
      <c r="O774" s="575"/>
      <c r="P774" s="575"/>
      <c r="Q774" s="575"/>
      <c r="R774" s="576">
        <v>304.04</v>
      </c>
      <c r="S774" s="575"/>
      <c r="T774" s="576">
        <v>0.0202</v>
      </c>
      <c r="U774" s="576">
        <v>0</v>
      </c>
      <c r="V774" s="576">
        <v>0</v>
      </c>
      <c r="W774" s="576">
        <v>0</v>
      </c>
      <c r="X774" s="575">
        <v>0</v>
      </c>
      <c r="Y774" s="576">
        <v>0</v>
      </c>
      <c r="Z774" s="576">
        <v>0</v>
      </c>
      <c r="AA774" s="576">
        <v>0</v>
      </c>
      <c r="AB774" s="580">
        <v>0.9977</v>
      </c>
      <c r="AC774" s="575">
        <f t="shared" si="34"/>
        <v>0</v>
      </c>
      <c r="AD774" s="555">
        <f t="shared" si="35"/>
        <v>0.0202</v>
      </c>
    </row>
    <row r="775" s="555" customFormat="1" ht="19" customHeight="1" spans="1:30">
      <c r="A775" s="574">
        <v>45309</v>
      </c>
      <c r="B775" s="575" t="s">
        <v>43</v>
      </c>
      <c r="C775" s="575" t="s">
        <v>32</v>
      </c>
      <c r="D775" s="576">
        <v>300</v>
      </c>
      <c r="E775" s="575" t="s">
        <v>39</v>
      </c>
      <c r="F775" s="576">
        <v>1.81</v>
      </c>
      <c r="G775" s="576">
        <v>0</v>
      </c>
      <c r="H775" s="576">
        <v>84.4684</v>
      </c>
      <c r="I775" s="576">
        <v>84.4684</v>
      </c>
      <c r="J775" s="576">
        <v>82.599</v>
      </c>
      <c r="K775" s="576">
        <v>0</v>
      </c>
      <c r="L775" s="580">
        <v>0</v>
      </c>
      <c r="M775" s="576">
        <v>2158.927</v>
      </c>
      <c r="N775" s="575"/>
      <c r="O775" s="575"/>
      <c r="P775" s="575"/>
      <c r="Q775" s="575"/>
      <c r="R775" s="576">
        <v>2158.927</v>
      </c>
      <c r="S775" s="575"/>
      <c r="T775" s="576">
        <v>0</v>
      </c>
      <c r="U775" s="576">
        <v>0</v>
      </c>
      <c r="V775" s="576">
        <v>0</v>
      </c>
      <c r="W775" s="576">
        <v>0</v>
      </c>
      <c r="X775" s="575">
        <v>0</v>
      </c>
      <c r="Y775" s="576">
        <v>0</v>
      </c>
      <c r="Z775" s="576">
        <v>0</v>
      </c>
      <c r="AA775" s="576">
        <v>0</v>
      </c>
      <c r="AB775" s="580">
        <v>1</v>
      </c>
      <c r="AC775" s="575">
        <f t="shared" si="34"/>
        <v>0</v>
      </c>
      <c r="AD775" s="555">
        <f t="shared" si="35"/>
        <v>0</v>
      </c>
    </row>
    <row r="776" s="555" customFormat="1" ht="19" customHeight="1" spans="1:30">
      <c r="A776" s="574">
        <v>45309</v>
      </c>
      <c r="B776" s="575" t="s">
        <v>38</v>
      </c>
      <c r="C776" s="575" t="s">
        <v>32</v>
      </c>
      <c r="D776" s="576">
        <v>5.48</v>
      </c>
      <c r="E776" s="575" t="s">
        <v>39</v>
      </c>
      <c r="F776" s="576">
        <v>1.35</v>
      </c>
      <c r="G776" s="576">
        <v>0</v>
      </c>
      <c r="H776" s="576">
        <v>0.6</v>
      </c>
      <c r="I776" s="576">
        <v>0.6</v>
      </c>
      <c r="J776" s="576">
        <v>0.532</v>
      </c>
      <c r="K776" s="576">
        <v>0</v>
      </c>
      <c r="L776" s="580">
        <v>0</v>
      </c>
      <c r="M776" s="576">
        <v>21.812</v>
      </c>
      <c r="N776" s="575"/>
      <c r="O776" s="575"/>
      <c r="P776" s="575"/>
      <c r="Q776" s="575"/>
      <c r="R776" s="576">
        <v>21.812</v>
      </c>
      <c r="S776" s="575"/>
      <c r="T776" s="576">
        <v>0</v>
      </c>
      <c r="U776" s="576">
        <v>0</v>
      </c>
      <c r="V776" s="576">
        <v>0</v>
      </c>
      <c r="W776" s="576">
        <v>0</v>
      </c>
      <c r="X776" s="575">
        <v>0</v>
      </c>
      <c r="Y776" s="576">
        <v>0</v>
      </c>
      <c r="Z776" s="576">
        <v>0</v>
      </c>
      <c r="AA776" s="576">
        <v>0</v>
      </c>
      <c r="AB776" s="580">
        <v>1</v>
      </c>
      <c r="AC776" s="575">
        <f t="shared" si="34"/>
        <v>0</v>
      </c>
      <c r="AD776" s="555">
        <f t="shared" si="35"/>
        <v>0</v>
      </c>
    </row>
    <row r="777" s="555" customFormat="1" ht="19" customHeight="1" spans="1:30">
      <c r="A777" s="574">
        <v>45309</v>
      </c>
      <c r="B777" s="575" t="s">
        <v>40</v>
      </c>
      <c r="C777" s="575" t="s">
        <v>32</v>
      </c>
      <c r="D777" s="576">
        <v>30</v>
      </c>
      <c r="E777" s="575" t="s">
        <v>35</v>
      </c>
      <c r="F777" s="576">
        <v>5.93</v>
      </c>
      <c r="G777" s="576">
        <v>0</v>
      </c>
      <c r="H777" s="576">
        <v>15.9429</v>
      </c>
      <c r="I777" s="576">
        <v>15.9429</v>
      </c>
      <c r="J777" s="576">
        <v>15.84</v>
      </c>
      <c r="K777" s="576">
        <v>0</v>
      </c>
      <c r="L777" s="580">
        <v>0</v>
      </c>
      <c r="M777" s="576">
        <v>188.6016</v>
      </c>
      <c r="N777" s="575"/>
      <c r="O777" s="575"/>
      <c r="P777" s="575"/>
      <c r="Q777" s="575"/>
      <c r="R777" s="576">
        <v>188.6016</v>
      </c>
      <c r="S777" s="575"/>
      <c r="T777" s="576">
        <v>0</v>
      </c>
      <c r="U777" s="576">
        <v>0</v>
      </c>
      <c r="V777" s="576">
        <v>0</v>
      </c>
      <c r="W777" s="576">
        <v>0</v>
      </c>
      <c r="X777" s="575">
        <v>0</v>
      </c>
      <c r="Y777" s="576">
        <v>0</v>
      </c>
      <c r="Z777" s="576">
        <v>0</v>
      </c>
      <c r="AA777" s="576">
        <v>0</v>
      </c>
      <c r="AB777" s="580">
        <v>1</v>
      </c>
      <c r="AC777" s="575">
        <f t="shared" si="34"/>
        <v>0</v>
      </c>
      <c r="AD777" s="555">
        <f t="shared" si="35"/>
        <v>0</v>
      </c>
    </row>
    <row r="778" s="555" customFormat="1" ht="19" customHeight="1" spans="1:30">
      <c r="A778" s="574">
        <v>45309</v>
      </c>
      <c r="B778" s="575" t="s">
        <v>50</v>
      </c>
      <c r="C778" s="575" t="s">
        <v>32</v>
      </c>
      <c r="D778" s="576">
        <v>50</v>
      </c>
      <c r="E778" s="575" t="s">
        <v>39</v>
      </c>
      <c r="F778" s="576">
        <v>1.32</v>
      </c>
      <c r="G778" s="576">
        <v>0</v>
      </c>
      <c r="H778" s="576">
        <v>5.8395</v>
      </c>
      <c r="I778" s="576">
        <v>4.865</v>
      </c>
      <c r="J778" s="576">
        <v>4.83</v>
      </c>
      <c r="K778" s="575">
        <v>0.9745</v>
      </c>
      <c r="L778" s="580">
        <f>K778/H778</f>
        <v>0.166880726089562</v>
      </c>
      <c r="M778" s="576">
        <v>176.54</v>
      </c>
      <c r="N778" s="575"/>
      <c r="O778" s="575"/>
      <c r="P778" s="575"/>
      <c r="Q778" s="575"/>
      <c r="R778" s="576">
        <v>176.54</v>
      </c>
      <c r="S778" s="575"/>
      <c r="T778" s="576">
        <v>0</v>
      </c>
      <c r="U778" s="576">
        <v>0</v>
      </c>
      <c r="V778" s="576">
        <v>0</v>
      </c>
      <c r="W778" s="576">
        <v>0</v>
      </c>
      <c r="X778" s="555">
        <v>0</v>
      </c>
      <c r="Y778" s="576">
        <v>0</v>
      </c>
      <c r="Z778" s="576">
        <v>0</v>
      </c>
      <c r="AA778" s="576">
        <v>0</v>
      </c>
      <c r="AB778" s="580">
        <v>1</v>
      </c>
      <c r="AC778" s="575">
        <f t="shared" si="34"/>
        <v>0</v>
      </c>
      <c r="AD778" s="555">
        <f t="shared" si="35"/>
        <v>0</v>
      </c>
    </row>
    <row r="779" s="555" customFormat="1" ht="19" customHeight="1" spans="1:30">
      <c r="A779" s="574">
        <v>45309</v>
      </c>
      <c r="B779" s="575" t="s">
        <v>37</v>
      </c>
      <c r="C779" s="575" t="s">
        <v>32</v>
      </c>
      <c r="D779" s="576">
        <v>100</v>
      </c>
      <c r="E779" s="575" t="s">
        <v>35</v>
      </c>
      <c r="F779" s="576">
        <v>1.82</v>
      </c>
      <c r="G779" s="576">
        <v>0</v>
      </c>
      <c r="H779" s="576">
        <v>15.8853</v>
      </c>
      <c r="I779" s="576">
        <v>15.7887</v>
      </c>
      <c r="J779" s="576">
        <v>15.207</v>
      </c>
      <c r="K779" s="576">
        <v>0</v>
      </c>
      <c r="L779" s="580">
        <v>0</v>
      </c>
      <c r="M779" s="576">
        <v>596.861</v>
      </c>
      <c r="N779" s="575"/>
      <c r="O779" s="575"/>
      <c r="P779" s="575"/>
      <c r="Q779" s="575"/>
      <c r="R779" s="576">
        <v>596.861</v>
      </c>
      <c r="S779" s="575"/>
      <c r="T779" s="576">
        <v>0.0644</v>
      </c>
      <c r="U779" s="576">
        <v>0</v>
      </c>
      <c r="V779" s="576">
        <v>0</v>
      </c>
      <c r="W779" s="576">
        <v>0</v>
      </c>
      <c r="X779" s="575">
        <v>0</v>
      </c>
      <c r="Y779" s="576">
        <v>0.0322</v>
      </c>
      <c r="Z779" s="576">
        <v>0</v>
      </c>
      <c r="AA779" s="576">
        <v>0</v>
      </c>
      <c r="AB779" s="580">
        <v>0.9959</v>
      </c>
      <c r="AC779" s="575">
        <f t="shared" si="34"/>
        <v>0</v>
      </c>
      <c r="AD779" s="555">
        <f t="shared" si="35"/>
        <v>0.0644</v>
      </c>
    </row>
    <row r="780" s="555" customFormat="1" ht="19" customHeight="1" spans="1:30">
      <c r="A780" s="574">
        <v>45309</v>
      </c>
      <c r="B780" s="575" t="s">
        <v>42</v>
      </c>
      <c r="C780" s="575" t="s">
        <v>32</v>
      </c>
      <c r="D780" s="576">
        <v>30</v>
      </c>
      <c r="E780" s="575" t="s">
        <v>35</v>
      </c>
      <c r="F780" s="576">
        <v>6</v>
      </c>
      <c r="G780" s="576">
        <v>0.8</v>
      </c>
      <c r="H780" s="576">
        <v>14.5134</v>
      </c>
      <c r="I780" s="576">
        <v>14.3386</v>
      </c>
      <c r="J780" s="576">
        <v>14.3107</v>
      </c>
      <c r="K780" s="576">
        <v>0</v>
      </c>
      <c r="L780" s="580">
        <v>0</v>
      </c>
      <c r="M780" s="576">
        <v>231.0199</v>
      </c>
      <c r="N780" s="575"/>
      <c r="O780" s="575"/>
      <c r="P780" s="575"/>
      <c r="Q780" s="575"/>
      <c r="R780" s="576">
        <v>231.0199</v>
      </c>
      <c r="S780" s="575"/>
      <c r="T780" s="576">
        <v>0</v>
      </c>
      <c r="U780" s="576">
        <v>0</v>
      </c>
      <c r="V780" s="576">
        <v>0</v>
      </c>
      <c r="W780" s="576">
        <v>0</v>
      </c>
      <c r="X780" s="575">
        <v>0</v>
      </c>
      <c r="Y780" s="576">
        <v>0</v>
      </c>
      <c r="Z780" s="576">
        <v>0</v>
      </c>
      <c r="AA780" s="576">
        <v>0</v>
      </c>
      <c r="AB780" s="580">
        <v>1</v>
      </c>
      <c r="AC780" s="575">
        <f t="shared" si="34"/>
        <v>0</v>
      </c>
      <c r="AD780" s="555">
        <f t="shared" si="35"/>
        <v>0</v>
      </c>
    </row>
    <row r="781" s="555" customFormat="1" ht="19" customHeight="1" spans="1:30">
      <c r="A781" s="574">
        <v>45309</v>
      </c>
      <c r="B781" s="575" t="s">
        <v>46</v>
      </c>
      <c r="C781" s="575" t="s">
        <v>32</v>
      </c>
      <c r="D781" s="576">
        <v>30</v>
      </c>
      <c r="E781" s="575" t="s">
        <v>35</v>
      </c>
      <c r="F781" s="576">
        <v>5.43</v>
      </c>
      <c r="G781" s="576">
        <v>5.3</v>
      </c>
      <c r="H781" s="576">
        <v>13.6802</v>
      </c>
      <c r="I781" s="576">
        <v>13.412</v>
      </c>
      <c r="J781" s="576">
        <v>13.384</v>
      </c>
      <c r="K781" s="576">
        <v>0</v>
      </c>
      <c r="L781" s="580">
        <v>0</v>
      </c>
      <c r="M781" s="576">
        <v>244.832</v>
      </c>
      <c r="N781" s="575"/>
      <c r="O781" s="575"/>
      <c r="P781" s="575"/>
      <c r="Q781" s="575"/>
      <c r="R781" s="576">
        <v>244.832</v>
      </c>
      <c r="S781" s="575"/>
      <c r="T781" s="576">
        <v>0</v>
      </c>
      <c r="U781" s="576">
        <v>0</v>
      </c>
      <c r="V781" s="576">
        <v>0</v>
      </c>
      <c r="W781" s="576">
        <v>0</v>
      </c>
      <c r="X781" s="575">
        <v>0</v>
      </c>
      <c r="Y781" s="576">
        <v>0</v>
      </c>
      <c r="Z781" s="576">
        <v>0</v>
      </c>
      <c r="AA781" s="576">
        <v>0</v>
      </c>
      <c r="AB781" s="580">
        <v>1</v>
      </c>
      <c r="AC781" s="575">
        <f t="shared" si="34"/>
        <v>0</v>
      </c>
      <c r="AD781" s="555">
        <f t="shared" si="35"/>
        <v>0</v>
      </c>
    </row>
    <row r="782" s="555" customFormat="1" ht="19" customHeight="1" spans="1:30">
      <c r="A782" s="574">
        <v>45309</v>
      </c>
      <c r="B782" s="575" t="s">
        <v>52</v>
      </c>
      <c r="C782" s="575" t="s">
        <v>32</v>
      </c>
      <c r="D782" s="576">
        <v>150</v>
      </c>
      <c r="E782" s="575" t="s">
        <v>35</v>
      </c>
      <c r="F782" s="576">
        <v>3.1</v>
      </c>
      <c r="G782" s="576">
        <v>3</v>
      </c>
      <c r="H782" s="576">
        <v>38.4213</v>
      </c>
      <c r="I782" s="576">
        <v>38.4213</v>
      </c>
      <c r="J782" s="576">
        <v>38.325</v>
      </c>
      <c r="K782" s="576">
        <v>0</v>
      </c>
      <c r="L782" s="580">
        <v>0</v>
      </c>
      <c r="M782" s="576">
        <v>1000.125</v>
      </c>
      <c r="N782" s="575"/>
      <c r="O782" s="575"/>
      <c r="P782" s="575"/>
      <c r="Q782" s="575"/>
      <c r="R782" s="576">
        <v>1000.125</v>
      </c>
      <c r="S782" s="575"/>
      <c r="T782" s="576">
        <v>0</v>
      </c>
      <c r="U782" s="576">
        <v>0</v>
      </c>
      <c r="V782" s="576">
        <v>0</v>
      </c>
      <c r="W782" s="576">
        <v>0</v>
      </c>
      <c r="X782" s="575">
        <v>0</v>
      </c>
      <c r="Y782" s="576">
        <v>0</v>
      </c>
      <c r="Z782" s="576">
        <v>0</v>
      </c>
      <c r="AA782" s="576">
        <v>0</v>
      </c>
      <c r="AB782" s="580">
        <v>1</v>
      </c>
      <c r="AC782" s="575">
        <f t="shared" si="34"/>
        <v>0</v>
      </c>
      <c r="AD782" s="555">
        <f t="shared" si="35"/>
        <v>0</v>
      </c>
    </row>
    <row r="783" s="555" customFormat="1" ht="19" customHeight="1" spans="1:30">
      <c r="A783" s="574">
        <v>45309</v>
      </c>
      <c r="B783" s="575" t="s">
        <v>51</v>
      </c>
      <c r="C783" s="575" t="s">
        <v>32</v>
      </c>
      <c r="D783" s="576">
        <v>100</v>
      </c>
      <c r="E783" s="575" t="s">
        <v>35</v>
      </c>
      <c r="F783" s="576">
        <v>5.46</v>
      </c>
      <c r="G783" s="576">
        <v>2.67</v>
      </c>
      <c r="H783" s="576">
        <v>55.208</v>
      </c>
      <c r="I783" s="576">
        <v>33.7517</v>
      </c>
      <c r="J783" s="576">
        <v>32.1916</v>
      </c>
      <c r="K783" s="576">
        <v>21.4563</v>
      </c>
      <c r="L783" s="580">
        <v>0.3886</v>
      </c>
      <c r="M783" s="576">
        <v>613.9504</v>
      </c>
      <c r="N783" s="575"/>
      <c r="O783" s="575"/>
      <c r="P783" s="575"/>
      <c r="Q783" s="575"/>
      <c r="R783" s="576">
        <v>613.9504</v>
      </c>
      <c r="S783" s="575"/>
      <c r="T783" s="576">
        <v>0</v>
      </c>
      <c r="U783" s="576">
        <v>0</v>
      </c>
      <c r="V783" s="576">
        <v>0</v>
      </c>
      <c r="W783" s="576">
        <v>0</v>
      </c>
      <c r="X783" s="575">
        <v>0</v>
      </c>
      <c r="Y783" s="576">
        <v>0</v>
      </c>
      <c r="Z783" s="576">
        <v>0</v>
      </c>
      <c r="AA783" s="576">
        <v>0</v>
      </c>
      <c r="AB783" s="580">
        <v>1</v>
      </c>
      <c r="AC783" s="575">
        <f t="shared" si="34"/>
        <v>0</v>
      </c>
      <c r="AD783" s="555">
        <f t="shared" si="35"/>
        <v>0</v>
      </c>
    </row>
    <row r="784" s="555" customFormat="1" ht="19" customHeight="1" spans="1:30">
      <c r="A784" s="574">
        <v>45309</v>
      </c>
      <c r="B784" s="575" t="s">
        <v>53</v>
      </c>
      <c r="C784" s="575" t="s">
        <v>32</v>
      </c>
      <c r="D784" s="576">
        <v>100</v>
      </c>
      <c r="E784" s="575" t="s">
        <v>35</v>
      </c>
      <c r="F784" s="576">
        <v>2.16</v>
      </c>
      <c r="G784" s="576">
        <v>0</v>
      </c>
      <c r="H784" s="576">
        <v>17.708</v>
      </c>
      <c r="I784" s="576">
        <v>17.4239</v>
      </c>
      <c r="J784" s="576">
        <v>17.347</v>
      </c>
      <c r="K784" s="576">
        <v>0</v>
      </c>
      <c r="L784" s="580">
        <v>0</v>
      </c>
      <c r="M784" s="576">
        <v>379.3064</v>
      </c>
      <c r="N784" s="575"/>
      <c r="O784" s="575"/>
      <c r="P784" s="575"/>
      <c r="Q784" s="575"/>
      <c r="R784" s="576">
        <v>379.3064</v>
      </c>
      <c r="S784" s="575"/>
      <c r="T784" s="576">
        <v>0</v>
      </c>
      <c r="U784" s="576">
        <v>0</v>
      </c>
      <c r="V784" s="576">
        <v>0</v>
      </c>
      <c r="W784" s="576">
        <v>0</v>
      </c>
      <c r="X784" s="575">
        <v>0</v>
      </c>
      <c r="Y784" s="576">
        <v>0</v>
      </c>
      <c r="Z784" s="576">
        <v>0</v>
      </c>
      <c r="AA784" s="576">
        <v>0</v>
      </c>
      <c r="AB784" s="580">
        <v>1</v>
      </c>
      <c r="AC784" s="575">
        <f t="shared" si="34"/>
        <v>0</v>
      </c>
      <c r="AD784" s="555">
        <f t="shared" si="35"/>
        <v>0</v>
      </c>
    </row>
    <row r="785" s="555" customFormat="1" ht="19" customHeight="1" spans="1:30">
      <c r="A785" s="574">
        <v>45309</v>
      </c>
      <c r="B785" s="575" t="s">
        <v>55</v>
      </c>
      <c r="C785" s="575" t="s">
        <v>56</v>
      </c>
      <c r="D785" s="576">
        <v>100</v>
      </c>
      <c r="E785" s="575" t="s">
        <v>35</v>
      </c>
      <c r="F785" s="576">
        <v>0</v>
      </c>
      <c r="G785" s="576">
        <v>4.61</v>
      </c>
      <c r="H785" s="576">
        <v>40.7157</v>
      </c>
      <c r="I785" s="576">
        <v>40.7157</v>
      </c>
      <c r="J785" s="576">
        <v>39.5029</v>
      </c>
      <c r="K785" s="576">
        <v>0</v>
      </c>
      <c r="L785" s="580">
        <v>0</v>
      </c>
      <c r="M785" s="576">
        <v>1564.053</v>
      </c>
      <c r="N785" s="575"/>
      <c r="O785" s="575"/>
      <c r="P785" s="575"/>
      <c r="Q785" s="575"/>
      <c r="R785" s="576">
        <v>1564.053</v>
      </c>
      <c r="S785" s="575"/>
      <c r="T785" s="576">
        <v>0</v>
      </c>
      <c r="U785" s="576">
        <v>0</v>
      </c>
      <c r="V785" s="576">
        <v>0</v>
      </c>
      <c r="W785" s="576">
        <v>0</v>
      </c>
      <c r="X785" s="575">
        <v>0</v>
      </c>
      <c r="Y785" s="576">
        <v>0</v>
      </c>
      <c r="Z785" s="576">
        <v>0</v>
      </c>
      <c r="AA785" s="576">
        <v>0</v>
      </c>
      <c r="AB785" s="580">
        <v>1</v>
      </c>
      <c r="AC785" s="575">
        <f t="shared" si="34"/>
        <v>0</v>
      </c>
      <c r="AD785" s="555">
        <f t="shared" si="35"/>
        <v>0</v>
      </c>
    </row>
    <row r="786" s="555" customFormat="1" ht="19" customHeight="1" spans="1:30">
      <c r="A786" s="574">
        <v>45309</v>
      </c>
      <c r="B786" s="575" t="s">
        <v>57</v>
      </c>
      <c r="C786" s="575" t="s">
        <v>32</v>
      </c>
      <c r="D786" s="576">
        <v>20</v>
      </c>
      <c r="E786" s="575" t="s">
        <v>35</v>
      </c>
      <c r="F786" s="576">
        <v>1.48</v>
      </c>
      <c r="G786" s="576">
        <v>0</v>
      </c>
      <c r="H786" s="576">
        <v>2.4251</v>
      </c>
      <c r="I786" s="576">
        <v>2.4251</v>
      </c>
      <c r="J786" s="576">
        <v>2.4091</v>
      </c>
      <c r="K786" s="576">
        <v>0</v>
      </c>
      <c r="L786" s="580">
        <v>0</v>
      </c>
      <c r="M786" s="576">
        <v>142.1094</v>
      </c>
      <c r="N786" s="575"/>
      <c r="O786" s="575"/>
      <c r="P786" s="575"/>
      <c r="Q786" s="575"/>
      <c r="R786" s="576">
        <v>142.1094</v>
      </c>
      <c r="S786" s="575"/>
      <c r="T786" s="576">
        <v>0</v>
      </c>
      <c r="U786" s="576">
        <v>0</v>
      </c>
      <c r="V786" s="576">
        <v>0</v>
      </c>
      <c r="W786" s="576">
        <v>0</v>
      </c>
      <c r="X786" s="575">
        <v>0</v>
      </c>
      <c r="Y786" s="576">
        <v>0</v>
      </c>
      <c r="Z786" s="576">
        <v>0</v>
      </c>
      <c r="AA786" s="576">
        <v>0</v>
      </c>
      <c r="AB786" s="580">
        <v>1</v>
      </c>
      <c r="AC786" s="575">
        <f t="shared" si="34"/>
        <v>0</v>
      </c>
      <c r="AD786" s="555">
        <f t="shared" si="35"/>
        <v>0</v>
      </c>
    </row>
    <row r="787" s="555" customFormat="1" ht="19" customHeight="1" spans="1:30">
      <c r="A787" s="574">
        <v>45309</v>
      </c>
      <c r="B787" s="575" t="s">
        <v>58</v>
      </c>
      <c r="C787" s="575" t="s">
        <v>56</v>
      </c>
      <c r="D787" s="576">
        <v>15</v>
      </c>
      <c r="E787" s="575" t="s">
        <v>35</v>
      </c>
      <c r="F787" s="576">
        <v>0</v>
      </c>
      <c r="G787" s="576">
        <v>4.08</v>
      </c>
      <c r="H787" s="576">
        <v>7.039</v>
      </c>
      <c r="I787" s="576">
        <v>5.8669</v>
      </c>
      <c r="J787" s="576">
        <v>5.775</v>
      </c>
      <c r="K787" s="576">
        <v>1.1721</v>
      </c>
      <c r="L787" s="580">
        <v>0.1665</v>
      </c>
      <c r="M787" s="576">
        <v>45.36</v>
      </c>
      <c r="N787" s="575"/>
      <c r="O787" s="575"/>
      <c r="P787" s="575"/>
      <c r="Q787" s="575"/>
      <c r="R787" s="576">
        <v>45.36</v>
      </c>
      <c r="S787" s="575"/>
      <c r="T787" s="576">
        <v>0</v>
      </c>
      <c r="U787" s="576">
        <v>0</v>
      </c>
      <c r="V787" s="576">
        <v>0</v>
      </c>
      <c r="W787" s="576">
        <v>0</v>
      </c>
      <c r="X787" s="575">
        <v>0</v>
      </c>
      <c r="Y787" s="576">
        <v>0</v>
      </c>
      <c r="Z787" s="576">
        <v>0</v>
      </c>
      <c r="AA787" s="576">
        <v>0</v>
      </c>
      <c r="AB787" s="580">
        <v>1</v>
      </c>
      <c r="AC787" s="575">
        <f t="shared" si="34"/>
        <v>0</v>
      </c>
      <c r="AD787" s="555">
        <f t="shared" si="35"/>
        <v>0</v>
      </c>
    </row>
    <row r="788" s="555" customFormat="1" ht="19" customHeight="1" spans="1:30">
      <c r="A788" s="574">
        <v>45309</v>
      </c>
      <c r="B788" s="575" t="s">
        <v>60</v>
      </c>
      <c r="C788" s="575" t="s">
        <v>56</v>
      </c>
      <c r="D788" s="576">
        <v>200</v>
      </c>
      <c r="E788" s="575" t="s">
        <v>39</v>
      </c>
      <c r="F788" s="576">
        <v>0</v>
      </c>
      <c r="G788" s="576">
        <v>3.17</v>
      </c>
      <c r="H788" s="576">
        <v>19.8384</v>
      </c>
      <c r="I788" s="576">
        <v>19.8384</v>
      </c>
      <c r="J788" s="576">
        <v>17.6</v>
      </c>
      <c r="K788" s="576">
        <v>0</v>
      </c>
      <c r="L788" s="580">
        <v>0</v>
      </c>
      <c r="M788" s="576">
        <v>3311.44</v>
      </c>
      <c r="N788" s="575"/>
      <c r="O788" s="575"/>
      <c r="P788" s="575"/>
      <c r="Q788" s="575"/>
      <c r="R788" s="576">
        <v>3311.44</v>
      </c>
      <c r="S788" s="575"/>
      <c r="T788" s="576">
        <v>0</v>
      </c>
      <c r="U788" s="576">
        <v>0</v>
      </c>
      <c r="V788" s="576">
        <v>0</v>
      </c>
      <c r="W788" s="576">
        <v>0</v>
      </c>
      <c r="X788" s="575">
        <v>0</v>
      </c>
      <c r="Y788" s="576">
        <v>0</v>
      </c>
      <c r="Z788" s="576">
        <v>0</v>
      </c>
      <c r="AA788" s="576">
        <v>0</v>
      </c>
      <c r="AB788" s="580">
        <v>1</v>
      </c>
      <c r="AC788" s="575">
        <f t="shared" si="34"/>
        <v>0</v>
      </c>
      <c r="AD788" s="555">
        <f t="shared" si="35"/>
        <v>0</v>
      </c>
    </row>
    <row r="789" s="555" customFormat="1" ht="19" customHeight="1" spans="1:30">
      <c r="A789" s="574">
        <v>45309</v>
      </c>
      <c r="B789" s="575" t="s">
        <v>63</v>
      </c>
      <c r="C789" s="575" t="s">
        <v>56</v>
      </c>
      <c r="D789" s="576">
        <v>50</v>
      </c>
      <c r="E789" s="575" t="s">
        <v>35</v>
      </c>
      <c r="F789" s="576">
        <v>0</v>
      </c>
      <c r="G789" s="576">
        <v>7.97</v>
      </c>
      <c r="H789" s="576">
        <v>80.7594</v>
      </c>
      <c r="I789" s="576">
        <v>80.3809</v>
      </c>
      <c r="J789" s="576">
        <v>78.33</v>
      </c>
      <c r="K789" s="576">
        <v>0</v>
      </c>
      <c r="L789" s="580">
        <v>0</v>
      </c>
      <c r="M789" s="576">
        <v>636.51</v>
      </c>
      <c r="N789" s="575"/>
      <c r="O789" s="575"/>
      <c r="P789" s="575"/>
      <c r="Q789" s="575"/>
      <c r="R789" s="576">
        <v>636.51</v>
      </c>
      <c r="S789" s="575"/>
      <c r="T789" s="576">
        <v>0</v>
      </c>
      <c r="U789" s="576">
        <v>0</v>
      </c>
      <c r="V789" s="576">
        <v>0</v>
      </c>
      <c r="W789" s="576">
        <v>0</v>
      </c>
      <c r="X789" s="575">
        <v>0</v>
      </c>
      <c r="Y789" s="576">
        <v>0</v>
      </c>
      <c r="Z789" s="576">
        <v>0</v>
      </c>
      <c r="AA789" s="576">
        <v>0</v>
      </c>
      <c r="AB789" s="580">
        <v>1</v>
      </c>
      <c r="AC789" s="575">
        <f t="shared" si="34"/>
        <v>0</v>
      </c>
      <c r="AD789" s="555">
        <f t="shared" si="35"/>
        <v>0</v>
      </c>
    </row>
    <row r="790" s="555" customFormat="1" ht="19" customHeight="1" spans="1:30">
      <c r="A790" s="574">
        <v>45309</v>
      </c>
      <c r="B790" s="575" t="s">
        <v>66</v>
      </c>
      <c r="C790" s="575" t="s">
        <v>56</v>
      </c>
      <c r="D790" s="576">
        <v>80</v>
      </c>
      <c r="E790" s="575" t="s">
        <v>35</v>
      </c>
      <c r="F790" s="576">
        <v>0</v>
      </c>
      <c r="G790" s="576">
        <v>6.3</v>
      </c>
      <c r="H790" s="576">
        <v>91.811</v>
      </c>
      <c r="I790" s="576">
        <v>91.5406</v>
      </c>
      <c r="J790" s="576">
        <v>89.7247</v>
      </c>
      <c r="K790" s="576">
        <v>0</v>
      </c>
      <c r="L790" s="580">
        <v>0</v>
      </c>
      <c r="M790" s="576">
        <v>866.4295</v>
      </c>
      <c r="N790" s="575"/>
      <c r="O790" s="575"/>
      <c r="P790" s="575"/>
      <c r="Q790" s="575"/>
      <c r="R790" s="576">
        <v>866.4295</v>
      </c>
      <c r="S790" s="575"/>
      <c r="T790" s="576">
        <v>0</v>
      </c>
      <c r="U790" s="576">
        <v>0</v>
      </c>
      <c r="V790" s="576">
        <v>0</v>
      </c>
      <c r="W790" s="576">
        <v>0</v>
      </c>
      <c r="X790" s="575">
        <v>0</v>
      </c>
      <c r="Y790" s="576">
        <v>0</v>
      </c>
      <c r="Z790" s="576">
        <v>0</v>
      </c>
      <c r="AA790" s="576">
        <v>0</v>
      </c>
      <c r="AB790" s="580">
        <v>1</v>
      </c>
      <c r="AC790" s="575">
        <f t="shared" si="34"/>
        <v>0</v>
      </c>
      <c r="AD790" s="555">
        <f t="shared" si="35"/>
        <v>0</v>
      </c>
    </row>
    <row r="791" s="555" customFormat="1" ht="19" customHeight="1" spans="1:30">
      <c r="A791" s="574">
        <v>45309</v>
      </c>
      <c r="B791" s="575" t="s">
        <v>61</v>
      </c>
      <c r="C791" s="575" t="s">
        <v>56</v>
      </c>
      <c r="D791" s="576">
        <v>275</v>
      </c>
      <c r="E791" s="575" t="s">
        <v>35</v>
      </c>
      <c r="F791" s="576">
        <v>0</v>
      </c>
      <c r="G791" s="576">
        <v>1.9</v>
      </c>
      <c r="H791" s="576">
        <v>14.5049</v>
      </c>
      <c r="I791" s="576">
        <v>14.5049</v>
      </c>
      <c r="J791" s="576">
        <v>13.2</v>
      </c>
      <c r="K791" s="576">
        <v>0</v>
      </c>
      <c r="L791" s="580">
        <v>0</v>
      </c>
      <c r="M791" s="576">
        <v>5860.8</v>
      </c>
      <c r="N791" s="575"/>
      <c r="O791" s="575"/>
      <c r="P791" s="575"/>
      <c r="Q791" s="575"/>
      <c r="R791" s="576">
        <v>5860.8</v>
      </c>
      <c r="S791" s="575"/>
      <c r="T791" s="576">
        <v>0</v>
      </c>
      <c r="U791" s="576">
        <v>0</v>
      </c>
      <c r="V791" s="576">
        <v>0</v>
      </c>
      <c r="W791" s="576">
        <v>0</v>
      </c>
      <c r="X791" s="575">
        <v>0</v>
      </c>
      <c r="Y791" s="576">
        <v>0</v>
      </c>
      <c r="Z791" s="576">
        <v>0</v>
      </c>
      <c r="AA791" s="576">
        <v>0</v>
      </c>
      <c r="AB791" s="580">
        <v>1</v>
      </c>
      <c r="AC791" s="575">
        <f t="shared" si="34"/>
        <v>0</v>
      </c>
      <c r="AD791" s="555">
        <f t="shared" si="35"/>
        <v>0</v>
      </c>
    </row>
    <row r="792" s="555" customFormat="1" ht="19" customHeight="1" spans="1:30">
      <c r="A792" s="574">
        <v>45309</v>
      </c>
      <c r="B792" s="575" t="s">
        <v>62</v>
      </c>
      <c r="C792" s="575" t="s">
        <v>56</v>
      </c>
      <c r="D792" s="576">
        <v>200</v>
      </c>
      <c r="E792" s="575" t="s">
        <v>35</v>
      </c>
      <c r="F792" s="576">
        <v>0</v>
      </c>
      <c r="G792" s="576">
        <v>3.15</v>
      </c>
      <c r="H792" s="576">
        <v>29.5819</v>
      </c>
      <c r="I792" s="576">
        <v>29.4123</v>
      </c>
      <c r="J792" s="576">
        <v>26.4</v>
      </c>
      <c r="K792" s="576">
        <v>0</v>
      </c>
      <c r="L792" s="580">
        <v>0</v>
      </c>
      <c r="M792" s="576">
        <v>4018.08</v>
      </c>
      <c r="N792" s="575"/>
      <c r="O792" s="575"/>
      <c r="P792" s="575"/>
      <c r="Q792" s="575"/>
      <c r="R792" s="576">
        <v>4018.08</v>
      </c>
      <c r="S792" s="575"/>
      <c r="T792" s="576">
        <v>0.1696</v>
      </c>
      <c r="U792" s="576">
        <v>0</v>
      </c>
      <c r="V792" s="576">
        <v>0</v>
      </c>
      <c r="W792" s="576">
        <v>0</v>
      </c>
      <c r="X792" s="575">
        <v>0</v>
      </c>
      <c r="Y792" s="576">
        <v>0</v>
      </c>
      <c r="Z792" s="576">
        <v>0</v>
      </c>
      <c r="AA792" s="576">
        <v>0</v>
      </c>
      <c r="AB792" s="580">
        <v>0.9943</v>
      </c>
      <c r="AC792" s="575">
        <f t="shared" si="34"/>
        <v>0</v>
      </c>
      <c r="AD792" s="555">
        <f t="shared" si="35"/>
        <v>0.1696</v>
      </c>
    </row>
    <row r="793" s="555" customFormat="1" ht="19" customHeight="1" spans="1:30">
      <c r="A793" s="574">
        <v>45309</v>
      </c>
      <c r="B793" s="575" t="s">
        <v>65</v>
      </c>
      <c r="C793" s="575" t="s">
        <v>56</v>
      </c>
      <c r="D793" s="576">
        <v>50</v>
      </c>
      <c r="E793" s="575" t="s">
        <v>35</v>
      </c>
      <c r="F793" s="576">
        <v>0</v>
      </c>
      <c r="G793" s="576">
        <v>6.36</v>
      </c>
      <c r="H793" s="576">
        <v>50.5349</v>
      </c>
      <c r="I793" s="576">
        <v>50.51</v>
      </c>
      <c r="J793" s="576">
        <v>50.05</v>
      </c>
      <c r="K793" s="576">
        <v>0</v>
      </c>
      <c r="L793" s="580">
        <v>0</v>
      </c>
      <c r="M793" s="576">
        <v>433.73</v>
      </c>
      <c r="N793" s="575"/>
      <c r="O793" s="575"/>
      <c r="P793" s="575"/>
      <c r="Q793" s="575"/>
      <c r="R793" s="576">
        <v>433.73</v>
      </c>
      <c r="S793" s="575"/>
      <c r="T793" s="576">
        <v>0</v>
      </c>
      <c r="U793" s="576">
        <v>0</v>
      </c>
      <c r="V793" s="576">
        <v>0</v>
      </c>
      <c r="W793" s="576">
        <v>0</v>
      </c>
      <c r="X793" s="575">
        <v>0</v>
      </c>
      <c r="Y793" s="576">
        <v>0</v>
      </c>
      <c r="Z793" s="576">
        <v>0</v>
      </c>
      <c r="AA793" s="576">
        <v>0</v>
      </c>
      <c r="AB793" s="580">
        <v>1</v>
      </c>
      <c r="AC793" s="575">
        <f t="shared" si="34"/>
        <v>0</v>
      </c>
      <c r="AD793" s="555">
        <f t="shared" si="35"/>
        <v>0</v>
      </c>
    </row>
    <row r="794" s="555" customFormat="1" ht="19" customHeight="1" spans="1:30">
      <c r="A794" s="574">
        <v>45309</v>
      </c>
      <c r="B794" s="575" t="s">
        <v>64</v>
      </c>
      <c r="C794" s="575" t="s">
        <v>56</v>
      </c>
      <c r="D794" s="576">
        <v>60</v>
      </c>
      <c r="E794" s="575" t="s">
        <v>35</v>
      </c>
      <c r="F794" s="576">
        <v>0</v>
      </c>
      <c r="G794" s="576">
        <v>2.12</v>
      </c>
      <c r="H794" s="576">
        <v>3.1734</v>
      </c>
      <c r="I794" s="576">
        <v>3.1734</v>
      </c>
      <c r="J794" s="576">
        <v>2.31</v>
      </c>
      <c r="K794" s="576">
        <v>0</v>
      </c>
      <c r="L794" s="580">
        <v>0</v>
      </c>
      <c r="M794" s="576">
        <v>1073.31</v>
      </c>
      <c r="N794" s="575"/>
      <c r="O794" s="575"/>
      <c r="P794" s="575"/>
      <c r="Q794" s="575"/>
      <c r="R794" s="576">
        <v>1073.31</v>
      </c>
      <c r="S794" s="575"/>
      <c r="T794" s="576">
        <v>0</v>
      </c>
      <c r="U794" s="576">
        <v>0</v>
      </c>
      <c r="V794" s="576">
        <v>0</v>
      </c>
      <c r="W794" s="576">
        <v>0</v>
      </c>
      <c r="X794" s="575">
        <v>0</v>
      </c>
      <c r="Y794" s="576">
        <v>0</v>
      </c>
      <c r="Z794" s="576">
        <v>0</v>
      </c>
      <c r="AA794" s="576">
        <v>0</v>
      </c>
      <c r="AB794" s="580">
        <v>1</v>
      </c>
      <c r="AC794" s="575">
        <f t="shared" si="34"/>
        <v>0</v>
      </c>
      <c r="AD794" s="555">
        <f t="shared" si="35"/>
        <v>0</v>
      </c>
    </row>
    <row r="795" s="555" customFormat="1" ht="19" customHeight="1" spans="1:30">
      <c r="A795" s="574">
        <v>45309</v>
      </c>
      <c r="B795" s="575" t="s">
        <v>72</v>
      </c>
      <c r="C795" s="575" t="s">
        <v>56</v>
      </c>
      <c r="D795" s="576">
        <v>20.4</v>
      </c>
      <c r="E795" s="575" t="s">
        <v>35</v>
      </c>
      <c r="F795" s="576">
        <v>0</v>
      </c>
      <c r="G795" s="576">
        <v>6.52</v>
      </c>
      <c r="H795" s="576">
        <v>28.3545</v>
      </c>
      <c r="I795" s="576">
        <v>28.224</v>
      </c>
      <c r="J795" s="576">
        <v>28.1559</v>
      </c>
      <c r="K795" s="576">
        <v>0</v>
      </c>
      <c r="L795" s="580">
        <v>0</v>
      </c>
      <c r="M795" s="576">
        <v>337.1385</v>
      </c>
      <c r="N795" s="575"/>
      <c r="O795" s="575"/>
      <c r="P795" s="575"/>
      <c r="Q795" s="575"/>
      <c r="R795" s="576">
        <v>337.1385</v>
      </c>
      <c r="S795" s="575"/>
      <c r="T795" s="576">
        <v>0</v>
      </c>
      <c r="U795" s="576">
        <v>0</v>
      </c>
      <c r="V795" s="576">
        <v>0</v>
      </c>
      <c r="W795" s="576">
        <v>0</v>
      </c>
      <c r="X795" s="575">
        <v>0</v>
      </c>
      <c r="Y795" s="576">
        <v>0</v>
      </c>
      <c r="Z795" s="576">
        <v>0</v>
      </c>
      <c r="AA795" s="576">
        <v>0</v>
      </c>
      <c r="AB795" s="580">
        <v>1</v>
      </c>
      <c r="AC795" s="575">
        <f t="shared" si="34"/>
        <v>0</v>
      </c>
      <c r="AD795" s="555">
        <f t="shared" si="35"/>
        <v>0</v>
      </c>
    </row>
    <row r="796" s="555" customFormat="1" ht="19" customHeight="1" spans="1:30">
      <c r="A796" s="574">
        <v>45309</v>
      </c>
      <c r="B796" s="575" t="s">
        <v>70</v>
      </c>
      <c r="C796" s="575" t="s">
        <v>56</v>
      </c>
      <c r="D796" s="576">
        <v>200</v>
      </c>
      <c r="E796" s="575" t="s">
        <v>35</v>
      </c>
      <c r="F796" s="576">
        <v>0</v>
      </c>
      <c r="G796" s="576">
        <v>5.12</v>
      </c>
      <c r="H796" s="576">
        <v>27.2841</v>
      </c>
      <c r="I796" s="576">
        <v>9.567</v>
      </c>
      <c r="J796" s="576">
        <v>8.25</v>
      </c>
      <c r="K796" s="576">
        <v>0</v>
      </c>
      <c r="L796" s="580">
        <v>0</v>
      </c>
      <c r="M796" s="576">
        <v>2340.525</v>
      </c>
      <c r="N796" s="575"/>
      <c r="O796" s="575"/>
      <c r="P796" s="575"/>
      <c r="Q796" s="575"/>
      <c r="R796" s="576">
        <v>2340.525</v>
      </c>
      <c r="S796" s="575"/>
      <c r="T796" s="576">
        <v>6.882</v>
      </c>
      <c r="U796" s="576">
        <v>0.4722</v>
      </c>
      <c r="V796" s="576">
        <v>0</v>
      </c>
      <c r="W796" s="576">
        <v>0</v>
      </c>
      <c r="X796" s="575">
        <v>0</v>
      </c>
      <c r="Y796" s="576">
        <v>10.3629</v>
      </c>
      <c r="Z796" s="576">
        <v>0</v>
      </c>
      <c r="AA796" s="576">
        <v>0</v>
      </c>
      <c r="AB796" s="580">
        <v>0.4762</v>
      </c>
      <c r="AC796" s="575">
        <f t="shared" si="34"/>
        <v>0.4722</v>
      </c>
      <c r="AD796" s="555">
        <f t="shared" si="35"/>
        <v>6.882</v>
      </c>
    </row>
    <row r="797" s="555" customFormat="1" ht="19" customHeight="1" spans="1:30">
      <c r="A797" s="574">
        <v>45309</v>
      </c>
      <c r="B797" s="575" t="s">
        <v>71</v>
      </c>
      <c r="C797" s="575" t="s">
        <v>56</v>
      </c>
      <c r="D797" s="576">
        <v>49.5</v>
      </c>
      <c r="E797" s="575" t="s">
        <v>35</v>
      </c>
      <c r="F797" s="576">
        <v>0</v>
      </c>
      <c r="G797" s="576">
        <v>16.29</v>
      </c>
      <c r="H797" s="576">
        <v>116.85</v>
      </c>
      <c r="I797" s="576">
        <v>52.8923</v>
      </c>
      <c r="J797" s="576">
        <v>51.843</v>
      </c>
      <c r="K797" s="576">
        <v>63.9577</v>
      </c>
      <c r="L797" s="580">
        <v>0.5473</v>
      </c>
      <c r="M797" s="576">
        <v>404.1576</v>
      </c>
      <c r="N797" s="575"/>
      <c r="O797" s="575"/>
      <c r="P797" s="575"/>
      <c r="Q797" s="575"/>
      <c r="R797" s="576">
        <v>404.1576</v>
      </c>
      <c r="S797" s="575"/>
      <c r="T797" s="576">
        <v>0</v>
      </c>
      <c r="U797" s="576">
        <v>0</v>
      </c>
      <c r="V797" s="576">
        <v>0</v>
      </c>
      <c r="W797" s="576">
        <v>0</v>
      </c>
      <c r="X797" s="575">
        <v>0</v>
      </c>
      <c r="Y797" s="576">
        <v>0</v>
      </c>
      <c r="Z797" s="576">
        <v>0</v>
      </c>
      <c r="AA797" s="576">
        <v>0</v>
      </c>
      <c r="AB797" s="580">
        <v>1</v>
      </c>
      <c r="AC797" s="575">
        <f t="shared" si="34"/>
        <v>0</v>
      </c>
      <c r="AD797" s="555">
        <f t="shared" si="35"/>
        <v>0</v>
      </c>
    </row>
    <row r="798" s="555" customFormat="1" ht="19" customHeight="1" spans="1:30">
      <c r="A798" s="574">
        <v>45309</v>
      </c>
      <c r="B798" s="575" t="s">
        <v>68</v>
      </c>
      <c r="C798" s="575" t="s">
        <v>56</v>
      </c>
      <c r="D798" s="576">
        <v>200</v>
      </c>
      <c r="E798" s="575" t="s">
        <v>35</v>
      </c>
      <c r="F798" s="576">
        <v>0</v>
      </c>
      <c r="G798" s="576">
        <v>4.6</v>
      </c>
      <c r="H798" s="576">
        <v>51.2596</v>
      </c>
      <c r="I798" s="576">
        <v>38.7084</v>
      </c>
      <c r="J798" s="576">
        <v>36.96</v>
      </c>
      <c r="K798" s="576">
        <v>0</v>
      </c>
      <c r="L798" s="580">
        <v>0</v>
      </c>
      <c r="M798" s="576">
        <v>4377.12</v>
      </c>
      <c r="N798" s="575"/>
      <c r="O798" s="575"/>
      <c r="P798" s="575"/>
      <c r="Q798" s="575"/>
      <c r="R798" s="576">
        <v>4377.12</v>
      </c>
      <c r="S798" s="575"/>
      <c r="T798" s="576">
        <v>0</v>
      </c>
      <c r="U798" s="576">
        <v>0.5353</v>
      </c>
      <c r="V798" s="576">
        <v>0</v>
      </c>
      <c r="W798" s="576">
        <v>0</v>
      </c>
      <c r="X798" s="575">
        <v>0</v>
      </c>
      <c r="Y798" s="576">
        <v>12.0159</v>
      </c>
      <c r="Z798" s="576">
        <v>0</v>
      </c>
      <c r="AA798" s="576">
        <v>0</v>
      </c>
      <c r="AB798" s="580">
        <v>0.997</v>
      </c>
      <c r="AC798" s="575">
        <f t="shared" si="34"/>
        <v>0.5353</v>
      </c>
      <c r="AD798" s="555">
        <f t="shared" si="35"/>
        <v>0</v>
      </c>
    </row>
    <row r="799" s="555" customFormat="1" ht="19" customHeight="1" spans="1:30">
      <c r="A799" s="574">
        <v>45309</v>
      </c>
      <c r="B799" s="575" t="s">
        <v>59</v>
      </c>
      <c r="C799" s="575" t="s">
        <v>56</v>
      </c>
      <c r="D799" s="576">
        <v>100</v>
      </c>
      <c r="E799" s="575" t="s">
        <v>35</v>
      </c>
      <c r="F799" s="576">
        <v>0</v>
      </c>
      <c r="G799" s="576">
        <v>5.78</v>
      </c>
      <c r="H799" s="576">
        <v>87.3907</v>
      </c>
      <c r="I799" s="576">
        <v>87.0947</v>
      </c>
      <c r="J799" s="576">
        <v>85.536</v>
      </c>
      <c r="K799" s="576">
        <v>0</v>
      </c>
      <c r="L799" s="580">
        <v>0</v>
      </c>
      <c r="M799" s="576">
        <v>1745.964</v>
      </c>
      <c r="N799" s="575"/>
      <c r="O799" s="575"/>
      <c r="P799" s="575"/>
      <c r="Q799" s="575"/>
      <c r="R799" s="576">
        <v>1745.964</v>
      </c>
      <c r="S799" s="575"/>
      <c r="T799" s="576">
        <v>0</v>
      </c>
      <c r="U799" s="576">
        <v>0.296</v>
      </c>
      <c r="V799" s="576">
        <v>0</v>
      </c>
      <c r="W799" s="576">
        <v>0</v>
      </c>
      <c r="X799" s="575">
        <v>0</v>
      </c>
      <c r="Y799" s="576">
        <v>0</v>
      </c>
      <c r="Z799" s="576">
        <v>0</v>
      </c>
      <c r="AA799" s="576">
        <v>0</v>
      </c>
      <c r="AB799" s="580">
        <v>1</v>
      </c>
      <c r="AC799" s="575">
        <f t="shared" si="34"/>
        <v>0.296</v>
      </c>
      <c r="AD799" s="555">
        <f t="shared" si="35"/>
        <v>0</v>
      </c>
    </row>
    <row r="800" s="555" customFormat="1" ht="19" customHeight="1" spans="1:30">
      <c r="A800" s="574">
        <v>45309</v>
      </c>
      <c r="B800" s="575" t="s">
        <v>75</v>
      </c>
      <c r="C800" s="575" t="s">
        <v>56</v>
      </c>
      <c r="D800" s="576">
        <v>200</v>
      </c>
      <c r="E800" s="575" t="s">
        <v>39</v>
      </c>
      <c r="F800" s="576">
        <v>0</v>
      </c>
      <c r="G800" s="576">
        <v>7.39</v>
      </c>
      <c r="H800" s="576">
        <v>277.101</v>
      </c>
      <c r="I800" s="576">
        <v>262.0858</v>
      </c>
      <c r="J800" s="576">
        <v>258.06</v>
      </c>
      <c r="K800" s="576">
        <v>15.0152</v>
      </c>
      <c r="L800" s="580">
        <v>0.0542</v>
      </c>
      <c r="M800" s="576">
        <v>947.76</v>
      </c>
      <c r="N800" s="575"/>
      <c r="O800" s="575"/>
      <c r="P800" s="575"/>
      <c r="Q800" s="575"/>
      <c r="R800" s="576">
        <v>947.76</v>
      </c>
      <c r="S800" s="575"/>
      <c r="T800" s="576">
        <v>0</v>
      </c>
      <c r="U800" s="576">
        <v>0</v>
      </c>
      <c r="V800" s="576">
        <v>0</v>
      </c>
      <c r="W800" s="576">
        <v>0</v>
      </c>
      <c r="X800" s="575">
        <v>0</v>
      </c>
      <c r="Y800" s="576">
        <v>0</v>
      </c>
      <c r="Z800" s="576">
        <v>0</v>
      </c>
      <c r="AA800" s="576">
        <v>0</v>
      </c>
      <c r="AB800" s="580">
        <v>1</v>
      </c>
      <c r="AC800" s="575">
        <f t="shared" si="34"/>
        <v>0</v>
      </c>
      <c r="AD800" s="555">
        <f t="shared" si="35"/>
        <v>0</v>
      </c>
    </row>
    <row r="801" s="555" customFormat="1" ht="19" customHeight="1" spans="1:30">
      <c r="A801" s="574">
        <v>45309</v>
      </c>
      <c r="B801" s="575" t="s">
        <v>67</v>
      </c>
      <c r="C801" s="575" t="s">
        <v>56</v>
      </c>
      <c r="D801" s="576">
        <v>100</v>
      </c>
      <c r="E801" s="575" t="s">
        <v>35</v>
      </c>
      <c r="F801" s="576">
        <v>0</v>
      </c>
      <c r="G801" s="576">
        <v>4.38</v>
      </c>
      <c r="H801" s="576">
        <v>28.2999</v>
      </c>
      <c r="I801" s="576">
        <v>7.6472</v>
      </c>
      <c r="J801" s="576">
        <v>7.26</v>
      </c>
      <c r="K801" s="576">
        <v>0</v>
      </c>
      <c r="L801" s="580">
        <v>0</v>
      </c>
      <c r="M801" s="576">
        <v>774.84</v>
      </c>
      <c r="N801" s="575"/>
      <c r="O801" s="575"/>
      <c r="P801" s="575"/>
      <c r="Q801" s="575"/>
      <c r="R801" s="576">
        <v>774.84</v>
      </c>
      <c r="S801" s="575"/>
      <c r="T801" s="576">
        <v>0</v>
      </c>
      <c r="U801" s="576">
        <v>0</v>
      </c>
      <c r="V801" s="576">
        <v>0</v>
      </c>
      <c r="W801" s="576">
        <v>0</v>
      </c>
      <c r="X801" s="575">
        <v>0</v>
      </c>
      <c r="Y801" s="576">
        <v>20.6527</v>
      </c>
      <c r="Z801" s="576">
        <v>0</v>
      </c>
      <c r="AA801" s="576">
        <v>0</v>
      </c>
      <c r="AB801" s="580">
        <v>1</v>
      </c>
      <c r="AC801" s="575">
        <f t="shared" si="34"/>
        <v>0</v>
      </c>
      <c r="AD801" s="555">
        <f t="shared" si="35"/>
        <v>0</v>
      </c>
    </row>
    <row r="802" s="555" customFormat="1" ht="19" customHeight="1" spans="1:30">
      <c r="A802" s="574">
        <v>45309</v>
      </c>
      <c r="B802" s="575" t="s">
        <v>76</v>
      </c>
      <c r="C802" s="575" t="s">
        <v>56</v>
      </c>
      <c r="D802" s="576">
        <v>100</v>
      </c>
      <c r="E802" s="575" t="s">
        <v>35</v>
      </c>
      <c r="F802" s="576">
        <v>0</v>
      </c>
      <c r="G802" s="576">
        <v>5.84</v>
      </c>
      <c r="H802" s="576">
        <v>85.4495</v>
      </c>
      <c r="I802" s="576">
        <v>83.2827</v>
      </c>
      <c r="J802" s="576">
        <v>81.6684</v>
      </c>
      <c r="K802" s="576">
        <v>0</v>
      </c>
      <c r="L802" s="580">
        <v>0</v>
      </c>
      <c r="M802" s="576">
        <v>993.6564</v>
      </c>
      <c r="N802" s="575"/>
      <c r="O802" s="575"/>
      <c r="P802" s="575"/>
      <c r="Q802" s="575"/>
      <c r="R802" s="576">
        <v>993.6564</v>
      </c>
      <c r="S802" s="575"/>
      <c r="T802" s="576">
        <v>2.1668</v>
      </c>
      <c r="U802" s="576">
        <v>0</v>
      </c>
      <c r="V802" s="576">
        <v>0</v>
      </c>
      <c r="W802" s="576">
        <v>0</v>
      </c>
      <c r="X802" s="575">
        <v>0</v>
      </c>
      <c r="Y802" s="576">
        <v>0</v>
      </c>
      <c r="Z802" s="576">
        <v>0</v>
      </c>
      <c r="AA802" s="576">
        <v>0</v>
      </c>
      <c r="AB802" s="580">
        <v>0.9639</v>
      </c>
      <c r="AC802" s="575">
        <f t="shared" si="34"/>
        <v>0</v>
      </c>
      <c r="AD802" s="555">
        <f t="shared" si="35"/>
        <v>2.1668</v>
      </c>
    </row>
    <row r="803" s="555" customFormat="1" ht="19" customHeight="1" spans="1:30">
      <c r="A803" s="574">
        <v>45309</v>
      </c>
      <c r="B803" s="575" t="s">
        <v>74</v>
      </c>
      <c r="C803" s="575" t="s">
        <v>56</v>
      </c>
      <c r="D803" s="576">
        <v>50</v>
      </c>
      <c r="E803" s="575" t="s">
        <v>35</v>
      </c>
      <c r="F803" s="576">
        <v>0</v>
      </c>
      <c r="G803" s="576">
        <v>3.51</v>
      </c>
      <c r="H803" s="576">
        <v>4.3791</v>
      </c>
      <c r="I803" s="576">
        <v>4.3791</v>
      </c>
      <c r="J803" s="576">
        <v>5.192</v>
      </c>
      <c r="K803" s="576">
        <v>0</v>
      </c>
      <c r="L803" s="580">
        <v>0</v>
      </c>
      <c r="M803" s="576">
        <v>91.5552</v>
      </c>
      <c r="N803" s="575"/>
      <c r="O803" s="575"/>
      <c r="P803" s="575"/>
      <c r="Q803" s="575"/>
      <c r="R803" s="576">
        <v>91.5552</v>
      </c>
      <c r="S803" s="575"/>
      <c r="T803" s="576">
        <v>0</v>
      </c>
      <c r="U803" s="576">
        <v>0</v>
      </c>
      <c r="V803" s="576">
        <v>0</v>
      </c>
      <c r="W803" s="576">
        <v>0</v>
      </c>
      <c r="X803" s="575">
        <v>0</v>
      </c>
      <c r="Y803" s="576">
        <v>0</v>
      </c>
      <c r="Z803" s="576">
        <v>0</v>
      </c>
      <c r="AA803" s="576">
        <v>0</v>
      </c>
      <c r="AB803" s="580">
        <v>1</v>
      </c>
      <c r="AC803" s="575">
        <f t="shared" si="34"/>
        <v>0</v>
      </c>
      <c r="AD803" s="555">
        <f t="shared" si="35"/>
        <v>0</v>
      </c>
    </row>
    <row r="804" s="555" customFormat="1" ht="19" customHeight="1" spans="1:30">
      <c r="A804" s="574">
        <v>45309</v>
      </c>
      <c r="B804" s="575" t="s">
        <v>73</v>
      </c>
      <c r="C804" s="575" t="s">
        <v>56</v>
      </c>
      <c r="D804" s="576">
        <v>150</v>
      </c>
      <c r="E804" s="575" t="s">
        <v>35</v>
      </c>
      <c r="F804" s="576">
        <v>0</v>
      </c>
      <c r="G804" s="576">
        <v>4.26</v>
      </c>
      <c r="H804" s="576">
        <v>34.0194</v>
      </c>
      <c r="I804" s="576">
        <v>33.4462</v>
      </c>
      <c r="J804" s="576">
        <v>33.44</v>
      </c>
      <c r="K804" s="576">
        <v>0</v>
      </c>
      <c r="L804" s="580">
        <v>0</v>
      </c>
      <c r="M804" s="576">
        <v>3826.24</v>
      </c>
      <c r="N804" s="575"/>
      <c r="O804" s="575"/>
      <c r="P804" s="575"/>
      <c r="Q804" s="575"/>
      <c r="R804" s="576">
        <v>3826.24</v>
      </c>
      <c r="S804" s="575"/>
      <c r="T804" s="576">
        <v>0</v>
      </c>
      <c r="U804" s="576">
        <v>0.5732</v>
      </c>
      <c r="V804" s="576">
        <v>0</v>
      </c>
      <c r="W804" s="576">
        <v>0</v>
      </c>
      <c r="X804" s="575">
        <v>0</v>
      </c>
      <c r="Y804" s="576">
        <v>0</v>
      </c>
      <c r="Z804" s="576">
        <v>0</v>
      </c>
      <c r="AA804" s="576">
        <v>0</v>
      </c>
      <c r="AB804" s="580">
        <v>1</v>
      </c>
      <c r="AC804" s="575">
        <f t="shared" si="34"/>
        <v>0.5732</v>
      </c>
      <c r="AD804" s="555">
        <f t="shared" si="35"/>
        <v>0</v>
      </c>
    </row>
    <row r="805" s="555" customFormat="1" ht="19" customHeight="1" spans="1:30">
      <c r="A805" s="574">
        <v>45309</v>
      </c>
      <c r="B805" s="575" t="s">
        <v>77</v>
      </c>
      <c r="C805" s="575" t="s">
        <v>78</v>
      </c>
      <c r="D805" s="576">
        <v>100</v>
      </c>
      <c r="E805" s="575" t="s">
        <v>79</v>
      </c>
      <c r="F805" s="576">
        <v>4.67</v>
      </c>
      <c r="G805" s="576">
        <v>2.7</v>
      </c>
      <c r="H805" s="576">
        <v>37.36</v>
      </c>
      <c r="I805" s="576">
        <v>11.2155</v>
      </c>
      <c r="J805" s="576">
        <v>10.563</v>
      </c>
      <c r="K805" s="576">
        <v>0</v>
      </c>
      <c r="L805" s="580">
        <v>0</v>
      </c>
      <c r="M805" s="576">
        <v>205.989</v>
      </c>
      <c r="N805" s="575">
        <v>1007</v>
      </c>
      <c r="O805" s="575">
        <v>0.2046</v>
      </c>
      <c r="P805" s="575">
        <v>-0.376</v>
      </c>
      <c r="Q805" s="575">
        <v>19919</v>
      </c>
      <c r="R805" s="576">
        <v>205.989</v>
      </c>
      <c r="S805" s="575">
        <v>0.0103</v>
      </c>
      <c r="T805" s="576">
        <v>0</v>
      </c>
      <c r="U805" s="576">
        <v>0</v>
      </c>
      <c r="V805" s="576">
        <v>0</v>
      </c>
      <c r="W805" s="576">
        <v>0</v>
      </c>
      <c r="X805" s="575">
        <v>0</v>
      </c>
      <c r="Y805" s="576">
        <v>0</v>
      </c>
      <c r="Z805" s="576">
        <v>0</v>
      </c>
      <c r="AA805" s="576">
        <v>26.1445</v>
      </c>
      <c r="AB805" s="580">
        <v>1</v>
      </c>
      <c r="AC805" s="575">
        <f t="shared" si="34"/>
        <v>0</v>
      </c>
      <c r="AD805" s="555">
        <f t="shared" si="35"/>
        <v>0</v>
      </c>
    </row>
    <row r="806" s="555" customFormat="1" ht="19" customHeight="1" spans="1:30">
      <c r="A806" s="574">
        <v>45309</v>
      </c>
      <c r="B806" s="575" t="s">
        <v>81</v>
      </c>
      <c r="C806" s="575" t="s">
        <v>82</v>
      </c>
      <c r="D806" s="576">
        <v>100</v>
      </c>
      <c r="E806" s="575" t="s">
        <v>132</v>
      </c>
      <c r="F806" s="576" t="s">
        <v>80</v>
      </c>
      <c r="G806" s="576">
        <v>4.87</v>
      </c>
      <c r="H806" s="576">
        <v>0</v>
      </c>
      <c r="I806" s="576">
        <v>0</v>
      </c>
      <c r="J806" s="576">
        <v>0</v>
      </c>
      <c r="K806" s="576">
        <v>0</v>
      </c>
      <c r="L806" s="580">
        <v>0</v>
      </c>
      <c r="M806" s="576">
        <v>7.7528</v>
      </c>
      <c r="N806" s="575">
        <v>127</v>
      </c>
      <c r="O806" s="575">
        <v>0.061</v>
      </c>
      <c r="P806" s="575">
        <v>-0.0333</v>
      </c>
      <c r="Q806" s="575">
        <v>13183</v>
      </c>
      <c r="R806" s="576">
        <v>7.7528</v>
      </c>
      <c r="S806" s="575">
        <v>0.0006</v>
      </c>
      <c r="T806" s="576">
        <v>0</v>
      </c>
      <c r="U806" s="576">
        <v>0</v>
      </c>
      <c r="V806" s="576">
        <v>0</v>
      </c>
      <c r="W806" s="576">
        <v>0</v>
      </c>
      <c r="X806" s="575">
        <v>0</v>
      </c>
      <c r="Y806" s="576">
        <v>0</v>
      </c>
      <c r="Z806" s="576">
        <v>0</v>
      </c>
      <c r="AA806" s="576">
        <v>0</v>
      </c>
      <c r="AB806" s="580">
        <v>1</v>
      </c>
      <c r="AC806" s="575">
        <f t="shared" si="34"/>
        <v>0</v>
      </c>
      <c r="AD806" s="555">
        <f t="shared" si="35"/>
        <v>0</v>
      </c>
    </row>
    <row r="807" s="555" customFormat="1" ht="19" customHeight="1" spans="1:30">
      <c r="A807" s="574">
        <v>45309</v>
      </c>
      <c r="B807" s="575" t="s">
        <v>84</v>
      </c>
      <c r="C807" s="575" t="s">
        <v>82</v>
      </c>
      <c r="D807" s="576">
        <v>33</v>
      </c>
      <c r="E807" s="575" t="s">
        <v>83</v>
      </c>
      <c r="F807" s="576" t="s">
        <v>80</v>
      </c>
      <c r="G807" s="576">
        <v>2.8</v>
      </c>
      <c r="H807" s="576">
        <v>6.5011</v>
      </c>
      <c r="I807" s="576">
        <v>5.7045</v>
      </c>
      <c r="J807" s="576">
        <v>5.28</v>
      </c>
      <c r="K807" s="576">
        <v>0</v>
      </c>
      <c r="L807" s="580">
        <v>0</v>
      </c>
      <c r="M807" s="576">
        <v>97.0263</v>
      </c>
      <c r="N807" s="575">
        <v>286.69</v>
      </c>
      <c r="O807" s="575">
        <v>0.3384</v>
      </c>
      <c r="P807" s="575" t="s">
        <v>80</v>
      </c>
      <c r="Q807" s="575">
        <v>6981</v>
      </c>
      <c r="R807" s="576">
        <v>97.0263</v>
      </c>
      <c r="S807" s="575">
        <v>0.0138</v>
      </c>
      <c r="T807" s="576">
        <v>0</v>
      </c>
      <c r="U807" s="576">
        <v>0</v>
      </c>
      <c r="V807" s="576">
        <v>0</v>
      </c>
      <c r="W807" s="576">
        <v>0</v>
      </c>
      <c r="X807" s="575">
        <v>0</v>
      </c>
      <c r="Y807" s="576">
        <v>0</v>
      </c>
      <c r="Z807" s="576">
        <v>0</v>
      </c>
      <c r="AA807" s="576">
        <v>0</v>
      </c>
      <c r="AB807" s="580">
        <v>1</v>
      </c>
      <c r="AC807" s="575">
        <f t="shared" si="34"/>
        <v>0</v>
      </c>
      <c r="AD807" s="555">
        <f t="shared" si="35"/>
        <v>0</v>
      </c>
    </row>
    <row r="808" s="555" customFormat="1" ht="19" customHeight="1" spans="1:30">
      <c r="A808" s="574">
        <v>45309</v>
      </c>
      <c r="B808" s="575" t="s">
        <v>85</v>
      </c>
      <c r="C808" s="575" t="s">
        <v>86</v>
      </c>
      <c r="D808" s="576">
        <v>58.2</v>
      </c>
      <c r="E808" s="575" t="s">
        <v>129</v>
      </c>
      <c r="F808" s="576">
        <v>0.38</v>
      </c>
      <c r="G808" s="576">
        <v>3</v>
      </c>
      <c r="H808" s="576">
        <v>3.8483</v>
      </c>
      <c r="I808" s="576">
        <v>3.6309</v>
      </c>
      <c r="J808" s="576">
        <v>3.52</v>
      </c>
      <c r="K808" s="576">
        <v>0</v>
      </c>
      <c r="L808" s="580">
        <v>0</v>
      </c>
      <c r="M808" s="576">
        <v>372.24</v>
      </c>
      <c r="N808" s="575">
        <v>174</v>
      </c>
      <c r="O808" s="575">
        <v>2.1394</v>
      </c>
      <c r="P808" s="575" t="s">
        <v>104</v>
      </c>
      <c r="Q808" s="575">
        <v>5420</v>
      </c>
      <c r="R808" s="576">
        <v>372.24</v>
      </c>
      <c r="S808" s="575">
        <v>0.0687</v>
      </c>
      <c r="T808" s="576">
        <v>0</v>
      </c>
      <c r="U808" s="576">
        <v>0</v>
      </c>
      <c r="V808" s="576">
        <v>0</v>
      </c>
      <c r="W808" s="576">
        <v>0</v>
      </c>
      <c r="X808" s="575">
        <v>0</v>
      </c>
      <c r="Y808" s="576">
        <v>0</v>
      </c>
      <c r="Z808" s="576">
        <v>0</v>
      </c>
      <c r="AA808" s="576">
        <v>0</v>
      </c>
      <c r="AB808" s="580">
        <v>1</v>
      </c>
      <c r="AC808" s="575">
        <f t="shared" si="34"/>
        <v>0</v>
      </c>
      <c r="AD808" s="555">
        <f t="shared" si="35"/>
        <v>0</v>
      </c>
    </row>
    <row r="809" s="555" customFormat="1" ht="19" customHeight="1" spans="1:30">
      <c r="A809" s="574">
        <v>45309</v>
      </c>
      <c r="B809" s="575" t="s">
        <v>87</v>
      </c>
      <c r="C809" s="575" t="s">
        <v>78</v>
      </c>
      <c r="D809" s="576">
        <v>100</v>
      </c>
      <c r="E809" s="575" t="s">
        <v>133</v>
      </c>
      <c r="F809" s="576">
        <v>2.7</v>
      </c>
      <c r="G809" s="576">
        <v>1.8</v>
      </c>
      <c r="H809" s="576">
        <v>0</v>
      </c>
      <c r="I809" s="576">
        <v>4.4</v>
      </c>
      <c r="J809" s="576">
        <v>3.7191</v>
      </c>
      <c r="K809" s="576">
        <v>0</v>
      </c>
      <c r="L809" s="580">
        <v>0</v>
      </c>
      <c r="M809" s="576">
        <v>81.6277</v>
      </c>
      <c r="N809" s="575">
        <v>21</v>
      </c>
      <c r="O809" s="575">
        <v>3.887</v>
      </c>
      <c r="P809" s="575">
        <v>3.3064</v>
      </c>
      <c r="Q809" s="575">
        <v>6350</v>
      </c>
      <c r="R809" s="576">
        <v>81.6277</v>
      </c>
      <c r="S809" s="575">
        <v>0.0129</v>
      </c>
      <c r="T809" s="576">
        <v>0</v>
      </c>
      <c r="U809" s="576">
        <v>0</v>
      </c>
      <c r="V809" s="576">
        <v>0</v>
      </c>
      <c r="W809" s="576">
        <v>0</v>
      </c>
      <c r="X809" s="575">
        <v>0</v>
      </c>
      <c r="Y809" s="576">
        <v>0</v>
      </c>
      <c r="Z809" s="576">
        <v>0</v>
      </c>
      <c r="AA809" s="576">
        <v>0</v>
      </c>
      <c r="AB809" s="580">
        <v>1</v>
      </c>
      <c r="AC809" s="575">
        <f t="shared" si="34"/>
        <v>0</v>
      </c>
      <c r="AD809" s="555">
        <f t="shared" si="35"/>
        <v>0</v>
      </c>
    </row>
    <row r="810" s="555" customFormat="1" ht="19" customHeight="1" spans="1:30">
      <c r="A810" s="574">
        <v>45309</v>
      </c>
      <c r="B810" s="575" t="s">
        <v>88</v>
      </c>
      <c r="C810" s="575" t="s">
        <v>86</v>
      </c>
      <c r="D810" s="576">
        <v>50</v>
      </c>
      <c r="E810" s="575" t="s">
        <v>134</v>
      </c>
      <c r="F810" s="576">
        <v>4.96</v>
      </c>
      <c r="G810" s="576">
        <v>1.16</v>
      </c>
      <c r="H810" s="576">
        <v>18.6543</v>
      </c>
      <c r="I810" s="576">
        <v>8.7289</v>
      </c>
      <c r="J810" s="576">
        <v>8.7068</v>
      </c>
      <c r="K810" s="576">
        <v>0</v>
      </c>
      <c r="L810" s="580">
        <v>0</v>
      </c>
      <c r="M810" s="576">
        <v>218.7511</v>
      </c>
      <c r="N810" s="575">
        <v>653</v>
      </c>
      <c r="O810" s="575">
        <v>0.335</v>
      </c>
      <c r="P810" s="575"/>
      <c r="Q810" s="575">
        <v>6458</v>
      </c>
      <c r="R810" s="576">
        <v>218.7511</v>
      </c>
      <c r="S810" s="575">
        <v>0.0338</v>
      </c>
      <c r="T810" s="576">
        <v>0</v>
      </c>
      <c r="U810" s="576">
        <v>0</v>
      </c>
      <c r="V810" s="576">
        <v>0</v>
      </c>
      <c r="W810" s="576">
        <v>0</v>
      </c>
      <c r="X810" s="575">
        <v>0</v>
      </c>
      <c r="Y810" s="576">
        <v>0</v>
      </c>
      <c r="Z810" s="576">
        <v>0</v>
      </c>
      <c r="AA810" s="576">
        <v>9.95</v>
      </c>
      <c r="AB810" s="580">
        <v>1</v>
      </c>
      <c r="AC810" s="575">
        <f t="shared" si="34"/>
        <v>0</v>
      </c>
      <c r="AD810" s="555">
        <f t="shared" si="35"/>
        <v>0</v>
      </c>
    </row>
    <row r="811" s="555" customFormat="1" ht="34" customHeight="1" spans="1:29">
      <c r="A811" s="570" t="s">
        <v>135</v>
      </c>
      <c r="B811" s="571"/>
      <c r="C811" s="571"/>
      <c r="D811" s="571"/>
      <c r="E811" s="571"/>
      <c r="F811" s="571"/>
      <c r="G811" s="571"/>
      <c r="H811" s="571"/>
      <c r="I811" s="571"/>
      <c r="J811" s="571"/>
      <c r="K811" s="571"/>
      <c r="L811" s="571"/>
      <c r="M811" s="571"/>
      <c r="N811" s="571"/>
      <c r="O811" s="571"/>
      <c r="P811" s="571"/>
      <c r="Q811" s="571"/>
      <c r="R811" s="571"/>
      <c r="S811" s="571"/>
      <c r="T811" s="571"/>
      <c r="U811" s="571"/>
      <c r="V811" s="571"/>
      <c r="W811" s="571"/>
      <c r="X811" s="571"/>
      <c r="Y811" s="571"/>
      <c r="Z811" s="571"/>
      <c r="AA811" s="571"/>
      <c r="AB811" s="571"/>
      <c r="AC811" s="571"/>
    </row>
    <row r="812" s="555" customFormat="1" ht="19" customHeight="1" spans="1:30">
      <c r="A812" s="572" t="s">
        <v>1</v>
      </c>
      <c r="B812" s="573" t="s">
        <v>2</v>
      </c>
      <c r="C812" s="573" t="s">
        <v>3</v>
      </c>
      <c r="D812" s="573" t="s">
        <v>4</v>
      </c>
      <c r="E812" s="573" t="s">
        <v>5</v>
      </c>
      <c r="F812" s="573" t="s">
        <v>6</v>
      </c>
      <c r="G812" s="573" t="s">
        <v>7</v>
      </c>
      <c r="H812" s="573" t="s">
        <v>8</v>
      </c>
      <c r="I812" s="573" t="s">
        <v>9</v>
      </c>
      <c r="J812" s="573" t="s">
        <v>10</v>
      </c>
      <c r="K812" s="573" t="s">
        <v>11</v>
      </c>
      <c r="L812" s="573" t="s">
        <v>12</v>
      </c>
      <c r="M812" s="573" t="s">
        <v>13</v>
      </c>
      <c r="N812" s="573" t="s">
        <v>14</v>
      </c>
      <c r="O812" s="573" t="s">
        <v>15</v>
      </c>
      <c r="P812" s="573" t="s">
        <v>16</v>
      </c>
      <c r="Q812" s="573" t="s">
        <v>17</v>
      </c>
      <c r="R812" s="573" t="s">
        <v>18</v>
      </c>
      <c r="S812" s="573" t="s">
        <v>19</v>
      </c>
      <c r="T812" s="573" t="s">
        <v>20</v>
      </c>
      <c r="U812" s="573" t="s">
        <v>21</v>
      </c>
      <c r="V812" s="573" t="s">
        <v>22</v>
      </c>
      <c r="W812" s="573" t="s">
        <v>23</v>
      </c>
      <c r="X812" s="573" t="s">
        <v>24</v>
      </c>
      <c r="Y812" s="573" t="s">
        <v>25</v>
      </c>
      <c r="Z812" s="573" t="s">
        <v>26</v>
      </c>
      <c r="AA812" s="573" t="s">
        <v>27</v>
      </c>
      <c r="AB812" s="573" t="s">
        <v>28</v>
      </c>
      <c r="AC812" s="583" t="s">
        <v>29</v>
      </c>
      <c r="AD812" s="583" t="s">
        <v>30</v>
      </c>
    </row>
    <row r="813" s="555" customFormat="1" ht="19" customHeight="1" spans="1:30">
      <c r="A813" s="574">
        <v>45310</v>
      </c>
      <c r="B813" s="575" t="s">
        <v>31</v>
      </c>
      <c r="C813" s="575" t="s">
        <v>32</v>
      </c>
      <c r="D813" s="576">
        <v>100</v>
      </c>
      <c r="E813" s="575" t="s">
        <v>136</v>
      </c>
      <c r="F813" s="576">
        <v>1.2</v>
      </c>
      <c r="G813" s="576">
        <v>1.14</v>
      </c>
      <c r="H813" s="576">
        <v>10.7816</v>
      </c>
      <c r="I813" s="576">
        <v>10.6749</v>
      </c>
      <c r="J813" s="576">
        <v>10.5</v>
      </c>
      <c r="K813" s="576">
        <v>0</v>
      </c>
      <c r="L813" s="580">
        <v>0</v>
      </c>
      <c r="M813" s="576">
        <v>725.725</v>
      </c>
      <c r="N813" s="575"/>
      <c r="O813" s="575"/>
      <c r="P813" s="575"/>
      <c r="Q813" s="575"/>
      <c r="R813" s="576">
        <v>725.725</v>
      </c>
      <c r="S813" s="575"/>
      <c r="T813" s="576">
        <v>0</v>
      </c>
      <c r="U813" s="576">
        <v>0</v>
      </c>
      <c r="V813" s="576">
        <v>0</v>
      </c>
      <c r="W813" s="576">
        <v>0</v>
      </c>
      <c r="X813" s="575">
        <v>0</v>
      </c>
      <c r="Y813" s="576">
        <v>0</v>
      </c>
      <c r="Z813" s="576">
        <v>0</v>
      </c>
      <c r="AA813" s="576">
        <v>0</v>
      </c>
      <c r="AB813" s="580">
        <v>1</v>
      </c>
      <c r="AC813" s="575">
        <f t="shared" ref="AC813:AC855" si="36">U813+W813</f>
        <v>0</v>
      </c>
      <c r="AD813" s="555">
        <f t="shared" ref="AD813:AD855" si="37">T813+V813</f>
        <v>0</v>
      </c>
    </row>
    <row r="814" s="555" customFormat="1" ht="19" customHeight="1" spans="1:30">
      <c r="A814" s="574">
        <v>45310</v>
      </c>
      <c r="B814" s="575" t="s">
        <v>41</v>
      </c>
      <c r="C814" s="575" t="s">
        <v>32</v>
      </c>
      <c r="D814" s="576">
        <v>20</v>
      </c>
      <c r="E814" s="575" t="s">
        <v>35</v>
      </c>
      <c r="F814" s="576">
        <v>6.03</v>
      </c>
      <c r="G814" s="576">
        <v>3.3</v>
      </c>
      <c r="H814" s="576">
        <v>12.8903</v>
      </c>
      <c r="I814" s="576">
        <v>12.7919</v>
      </c>
      <c r="J814" s="576">
        <v>12.7826</v>
      </c>
      <c r="K814" s="576">
        <v>0</v>
      </c>
      <c r="L814" s="580">
        <v>0</v>
      </c>
      <c r="M814" s="576">
        <v>195.4218</v>
      </c>
      <c r="N814" s="575"/>
      <c r="O814" s="575"/>
      <c r="P814" s="575"/>
      <c r="Q814" s="575"/>
      <c r="R814" s="576">
        <v>195.4218</v>
      </c>
      <c r="S814" s="575"/>
      <c r="T814" s="576">
        <v>0</v>
      </c>
      <c r="U814" s="576">
        <v>0</v>
      </c>
      <c r="V814" s="576">
        <v>0</v>
      </c>
      <c r="W814" s="576">
        <v>0</v>
      </c>
      <c r="X814" s="575">
        <v>0</v>
      </c>
      <c r="Y814" s="576">
        <v>0</v>
      </c>
      <c r="Z814" s="576">
        <v>0</v>
      </c>
      <c r="AA814" s="576">
        <v>0</v>
      </c>
      <c r="AB814" s="580">
        <v>1</v>
      </c>
      <c r="AC814" s="575">
        <f t="shared" si="36"/>
        <v>0</v>
      </c>
      <c r="AD814" s="555">
        <f t="shared" si="37"/>
        <v>0</v>
      </c>
    </row>
    <row r="815" s="555" customFormat="1" ht="19" customHeight="1" spans="1:30">
      <c r="A815" s="574">
        <v>45310</v>
      </c>
      <c r="B815" s="575" t="s">
        <v>40</v>
      </c>
      <c r="C815" s="575" t="s">
        <v>32</v>
      </c>
      <c r="D815" s="576">
        <v>30</v>
      </c>
      <c r="E815" s="575" t="s">
        <v>33</v>
      </c>
      <c r="F815" s="576">
        <v>3.9</v>
      </c>
      <c r="G815" s="576">
        <v>0</v>
      </c>
      <c r="H815" s="576">
        <v>11.0595</v>
      </c>
      <c r="I815" s="576">
        <v>11.0595</v>
      </c>
      <c r="J815" s="576">
        <v>10.9824</v>
      </c>
      <c r="K815" s="576">
        <v>0</v>
      </c>
      <c r="L815" s="580">
        <v>0</v>
      </c>
      <c r="M815" s="576">
        <v>199.584</v>
      </c>
      <c r="N815" s="575"/>
      <c r="O815" s="575"/>
      <c r="P815" s="575"/>
      <c r="Q815" s="575"/>
      <c r="R815" s="576">
        <v>199.584</v>
      </c>
      <c r="S815" s="575"/>
      <c r="T815" s="576">
        <v>0</v>
      </c>
      <c r="U815" s="576">
        <v>0</v>
      </c>
      <c r="V815" s="576">
        <v>0</v>
      </c>
      <c r="W815" s="576">
        <v>0</v>
      </c>
      <c r="X815" s="575">
        <v>0</v>
      </c>
      <c r="Y815" s="576">
        <v>0</v>
      </c>
      <c r="Z815" s="576">
        <v>0</v>
      </c>
      <c r="AA815" s="576">
        <v>0</v>
      </c>
      <c r="AB815" s="580">
        <v>1</v>
      </c>
      <c r="AC815" s="575">
        <f t="shared" si="36"/>
        <v>0</v>
      </c>
      <c r="AD815" s="555">
        <f t="shared" si="37"/>
        <v>0</v>
      </c>
    </row>
    <row r="816" s="555" customFormat="1" ht="19" customHeight="1" spans="1:30">
      <c r="A816" s="574">
        <v>45310</v>
      </c>
      <c r="B816" s="575" t="s">
        <v>36</v>
      </c>
      <c r="C816" s="575" t="s">
        <v>32</v>
      </c>
      <c r="D816" s="576">
        <v>80</v>
      </c>
      <c r="E816" s="575" t="s">
        <v>123</v>
      </c>
      <c r="F816" s="576">
        <v>1.17</v>
      </c>
      <c r="G816" s="576">
        <v>0.79</v>
      </c>
      <c r="H816" s="576">
        <v>8.19</v>
      </c>
      <c r="I816" s="576">
        <v>8.26</v>
      </c>
      <c r="J816" s="576">
        <v>8.25</v>
      </c>
      <c r="K816" s="576">
        <v>0</v>
      </c>
      <c r="L816" s="580">
        <v>0</v>
      </c>
      <c r="M816" s="576">
        <v>536.25</v>
      </c>
      <c r="N816" s="575"/>
      <c r="O816" s="575"/>
      <c r="P816" s="575"/>
      <c r="Q816" s="575"/>
      <c r="R816" s="576">
        <v>536.25</v>
      </c>
      <c r="S816" s="575"/>
      <c r="T816" s="576">
        <v>0</v>
      </c>
      <c r="U816" s="576">
        <v>0</v>
      </c>
      <c r="V816" s="576">
        <v>0</v>
      </c>
      <c r="W816" s="576">
        <v>0</v>
      </c>
      <c r="X816" s="575">
        <v>0</v>
      </c>
      <c r="Y816" s="576">
        <v>0</v>
      </c>
      <c r="Z816" s="576">
        <v>0</v>
      </c>
      <c r="AA816" s="576">
        <v>0</v>
      </c>
      <c r="AB816" s="580">
        <v>0</v>
      </c>
      <c r="AC816" s="575">
        <f t="shared" si="36"/>
        <v>0</v>
      </c>
      <c r="AD816" s="555">
        <f t="shared" si="37"/>
        <v>0</v>
      </c>
    </row>
    <row r="817" s="555" customFormat="1" ht="19" customHeight="1" spans="1:30">
      <c r="A817" s="574">
        <v>45310</v>
      </c>
      <c r="B817" s="575" t="s">
        <v>34</v>
      </c>
      <c r="C817" s="575" t="s">
        <v>32</v>
      </c>
      <c r="D817" s="576">
        <v>10</v>
      </c>
      <c r="E817" s="575" t="s">
        <v>39</v>
      </c>
      <c r="F817" s="576">
        <v>0.63</v>
      </c>
      <c r="G817" s="576">
        <v>1.14</v>
      </c>
      <c r="H817" s="576">
        <v>0.6903</v>
      </c>
      <c r="I817" s="576">
        <v>0.6805</v>
      </c>
      <c r="J817" s="576">
        <v>0.66</v>
      </c>
      <c r="K817" s="576">
        <v>0.876</v>
      </c>
      <c r="L817" s="580">
        <v>0.5628</v>
      </c>
      <c r="M817" s="576">
        <v>62.04</v>
      </c>
      <c r="N817" s="575"/>
      <c r="O817" s="575"/>
      <c r="P817" s="575"/>
      <c r="Q817" s="575"/>
      <c r="R817" s="576">
        <v>62.04</v>
      </c>
      <c r="S817" s="575"/>
      <c r="T817" s="576">
        <v>0</v>
      </c>
      <c r="U817" s="576">
        <v>0</v>
      </c>
      <c r="V817" s="576">
        <v>0</v>
      </c>
      <c r="W817" s="576">
        <v>0</v>
      </c>
      <c r="X817" s="575">
        <v>0</v>
      </c>
      <c r="Y817" s="576">
        <v>0</v>
      </c>
      <c r="Z817" s="576">
        <v>0</v>
      </c>
      <c r="AA817" s="576">
        <v>0</v>
      </c>
      <c r="AB817" s="580">
        <v>1</v>
      </c>
      <c r="AC817" s="575">
        <f t="shared" si="36"/>
        <v>0</v>
      </c>
      <c r="AD817" s="555">
        <f t="shared" si="37"/>
        <v>0</v>
      </c>
    </row>
    <row r="818" s="555" customFormat="1" ht="19" customHeight="1" spans="1:30">
      <c r="A818" s="574">
        <v>45310</v>
      </c>
      <c r="B818" s="575" t="s">
        <v>37</v>
      </c>
      <c r="C818" s="575" t="s">
        <v>32</v>
      </c>
      <c r="D818" s="576">
        <v>100</v>
      </c>
      <c r="E818" s="575" t="s">
        <v>35</v>
      </c>
      <c r="F818" s="576">
        <v>0.61</v>
      </c>
      <c r="G818" s="576">
        <v>0</v>
      </c>
      <c r="H818" s="576">
        <v>2.279</v>
      </c>
      <c r="I818" s="576">
        <v>2.2538</v>
      </c>
      <c r="J818" s="576">
        <v>1.874</v>
      </c>
      <c r="K818" s="576">
        <v>0</v>
      </c>
      <c r="L818" s="580">
        <v>0</v>
      </c>
      <c r="M818" s="576">
        <v>598.735</v>
      </c>
      <c r="N818" s="575"/>
      <c r="O818" s="575"/>
      <c r="P818" s="575"/>
      <c r="Q818" s="575"/>
      <c r="R818" s="576">
        <v>598.735</v>
      </c>
      <c r="S818" s="575"/>
      <c r="T818" s="576">
        <v>0.0168</v>
      </c>
      <c r="U818" s="576">
        <v>0</v>
      </c>
      <c r="V818" s="576">
        <v>0</v>
      </c>
      <c r="W818" s="576">
        <v>0</v>
      </c>
      <c r="X818" s="575">
        <v>0</v>
      </c>
      <c r="Y818" s="576">
        <v>0.0084</v>
      </c>
      <c r="Z818" s="576">
        <v>0</v>
      </c>
      <c r="AA818" s="576">
        <v>0</v>
      </c>
      <c r="AB818" s="580">
        <v>0.9926</v>
      </c>
      <c r="AC818" s="575">
        <f t="shared" si="36"/>
        <v>0</v>
      </c>
      <c r="AD818" s="555">
        <f t="shared" si="37"/>
        <v>0.0168</v>
      </c>
    </row>
    <row r="819" s="555" customFormat="1" ht="19" customHeight="1" spans="1:30">
      <c r="A819" s="574">
        <v>45310</v>
      </c>
      <c r="B819" s="575" t="s">
        <v>38</v>
      </c>
      <c r="C819" s="575" t="s">
        <v>32</v>
      </c>
      <c r="D819" s="576">
        <v>5.48</v>
      </c>
      <c r="E819" s="575" t="s">
        <v>39</v>
      </c>
      <c r="F819" s="576">
        <v>1.34</v>
      </c>
      <c r="G819" s="576">
        <v>0</v>
      </c>
      <c r="H819" s="576">
        <v>0.8109</v>
      </c>
      <c r="I819" s="576">
        <v>0.8109</v>
      </c>
      <c r="J819" s="576">
        <v>0.532</v>
      </c>
      <c r="K819" s="576">
        <v>0</v>
      </c>
      <c r="L819" s="580">
        <v>0</v>
      </c>
      <c r="M819" s="576">
        <v>22.344</v>
      </c>
      <c r="N819" s="575"/>
      <c r="O819" s="575"/>
      <c r="P819" s="575"/>
      <c r="Q819" s="575"/>
      <c r="R819" s="576">
        <v>22.344</v>
      </c>
      <c r="S819" s="575"/>
      <c r="T819" s="576">
        <v>0</v>
      </c>
      <c r="U819" s="576">
        <v>0</v>
      </c>
      <c r="V819" s="576">
        <v>0</v>
      </c>
      <c r="W819" s="576">
        <v>0</v>
      </c>
      <c r="X819" s="575">
        <v>0</v>
      </c>
      <c r="Y819" s="576">
        <v>0</v>
      </c>
      <c r="Z819" s="576">
        <v>0</v>
      </c>
      <c r="AA819" s="576">
        <v>0</v>
      </c>
      <c r="AB819" s="580">
        <v>1</v>
      </c>
      <c r="AC819" s="575">
        <f t="shared" si="36"/>
        <v>0</v>
      </c>
      <c r="AD819" s="555">
        <f t="shared" si="37"/>
        <v>0</v>
      </c>
    </row>
    <row r="820" s="555" customFormat="1" ht="19" customHeight="1" spans="1:30">
      <c r="A820" s="574">
        <v>45310</v>
      </c>
      <c r="B820" s="575" t="s">
        <v>45</v>
      </c>
      <c r="C820" s="575" t="s">
        <v>32</v>
      </c>
      <c r="D820" s="576">
        <v>50</v>
      </c>
      <c r="E820" s="575" t="s">
        <v>33</v>
      </c>
      <c r="F820" s="576">
        <v>1.8</v>
      </c>
      <c r="G820" s="576">
        <v>2.5</v>
      </c>
      <c r="H820" s="576">
        <v>7.69</v>
      </c>
      <c r="I820" s="576">
        <v>7.5705</v>
      </c>
      <c r="J820" s="576">
        <v>7.48</v>
      </c>
      <c r="K820" s="576">
        <v>0</v>
      </c>
      <c r="L820" s="580">
        <v>0</v>
      </c>
      <c r="M820" s="576">
        <v>311.52</v>
      </c>
      <c r="N820" s="575"/>
      <c r="O820" s="575"/>
      <c r="P820" s="575"/>
      <c r="Q820" s="575"/>
      <c r="R820" s="576">
        <v>311.52</v>
      </c>
      <c r="S820" s="575"/>
      <c r="T820" s="576">
        <v>0.0102</v>
      </c>
      <c r="U820" s="576">
        <v>0</v>
      </c>
      <c r="V820" s="576">
        <v>0</v>
      </c>
      <c r="W820" s="576">
        <v>0</v>
      </c>
      <c r="X820" s="575">
        <v>0</v>
      </c>
      <c r="Y820" s="576">
        <v>0</v>
      </c>
      <c r="Z820" s="576">
        <v>0</v>
      </c>
      <c r="AA820" s="576">
        <v>0</v>
      </c>
      <c r="AB820" s="580">
        <v>0.9977</v>
      </c>
      <c r="AC820" s="575">
        <f t="shared" si="36"/>
        <v>0</v>
      </c>
      <c r="AD820" s="555">
        <f t="shared" si="37"/>
        <v>0.0102</v>
      </c>
    </row>
    <row r="821" s="555" customFormat="1" ht="19" customHeight="1" spans="1:30">
      <c r="A821" s="574">
        <v>45310</v>
      </c>
      <c r="B821" s="575" t="s">
        <v>43</v>
      </c>
      <c r="C821" s="575" t="s">
        <v>32</v>
      </c>
      <c r="D821" s="576">
        <v>300</v>
      </c>
      <c r="E821" s="575" t="s">
        <v>120</v>
      </c>
      <c r="F821" s="576">
        <v>0.73</v>
      </c>
      <c r="G821" s="576">
        <v>0</v>
      </c>
      <c r="H821" s="576">
        <v>25.123</v>
      </c>
      <c r="I821" s="576">
        <v>25.123</v>
      </c>
      <c r="J821" s="576">
        <v>31.449</v>
      </c>
      <c r="K821" s="576">
        <v>0</v>
      </c>
      <c r="L821" s="580">
        <v>0</v>
      </c>
      <c r="M821" s="576">
        <v>2190.376</v>
      </c>
      <c r="N821" s="575"/>
      <c r="O821" s="575"/>
      <c r="P821" s="575"/>
      <c r="Q821" s="575"/>
      <c r="R821" s="576">
        <v>2190.376</v>
      </c>
      <c r="S821" s="575"/>
      <c r="T821" s="576">
        <v>0</v>
      </c>
      <c r="U821" s="576">
        <v>0</v>
      </c>
      <c r="V821" s="576">
        <v>0</v>
      </c>
      <c r="W821" s="576">
        <v>0</v>
      </c>
      <c r="X821" s="575">
        <v>0</v>
      </c>
      <c r="Y821" s="576">
        <v>0</v>
      </c>
      <c r="Z821" s="576">
        <v>0</v>
      </c>
      <c r="AA821" s="576">
        <v>0</v>
      </c>
      <c r="AB821" s="580">
        <v>1</v>
      </c>
      <c r="AC821" s="575">
        <f t="shared" si="36"/>
        <v>0</v>
      </c>
      <c r="AD821" s="555">
        <f t="shared" si="37"/>
        <v>0</v>
      </c>
    </row>
    <row r="822" s="555" customFormat="1" ht="19" customHeight="1" spans="1:30">
      <c r="A822" s="574">
        <v>45310</v>
      </c>
      <c r="B822" s="575" t="s">
        <v>46</v>
      </c>
      <c r="C822" s="575" t="s">
        <v>32</v>
      </c>
      <c r="D822" s="576">
        <v>30</v>
      </c>
      <c r="E822" s="575" t="s">
        <v>35</v>
      </c>
      <c r="F822" s="576">
        <v>5.98</v>
      </c>
      <c r="G822" s="576">
        <v>2.13</v>
      </c>
      <c r="H822" s="576">
        <v>15.1082</v>
      </c>
      <c r="I822" s="576">
        <v>14.812</v>
      </c>
      <c r="J822" s="576">
        <v>14.784</v>
      </c>
      <c r="K822" s="576">
        <v>0</v>
      </c>
      <c r="L822" s="580">
        <v>0</v>
      </c>
      <c r="M822" s="576">
        <v>259.616</v>
      </c>
      <c r="N822" s="575"/>
      <c r="O822" s="575"/>
      <c r="P822" s="575"/>
      <c r="Q822" s="575"/>
      <c r="R822" s="576">
        <v>259.616</v>
      </c>
      <c r="S822" s="575"/>
      <c r="T822" s="576">
        <v>0</v>
      </c>
      <c r="U822" s="576">
        <v>0</v>
      </c>
      <c r="V822" s="576">
        <v>0</v>
      </c>
      <c r="W822" s="576">
        <v>0</v>
      </c>
      <c r="X822" s="575">
        <v>0</v>
      </c>
      <c r="Y822" s="576">
        <v>0</v>
      </c>
      <c r="Z822" s="576">
        <v>0</v>
      </c>
      <c r="AA822" s="576">
        <v>0</v>
      </c>
      <c r="AB822" s="580">
        <v>1</v>
      </c>
      <c r="AC822" s="575">
        <f t="shared" si="36"/>
        <v>0</v>
      </c>
      <c r="AD822" s="555">
        <f t="shared" si="37"/>
        <v>0</v>
      </c>
    </row>
    <row r="823" s="555" customFormat="1" ht="19" customHeight="1" spans="1:30">
      <c r="A823" s="574">
        <v>45310</v>
      </c>
      <c r="B823" s="575" t="s">
        <v>42</v>
      </c>
      <c r="C823" s="575" t="s">
        <v>32</v>
      </c>
      <c r="D823" s="576">
        <v>30</v>
      </c>
      <c r="E823" s="575" t="s">
        <v>33</v>
      </c>
      <c r="F823" s="576">
        <v>5.1</v>
      </c>
      <c r="G823" s="576">
        <v>1.11</v>
      </c>
      <c r="H823" s="576">
        <v>12.3795</v>
      </c>
      <c r="I823" s="576">
        <v>12.1768</v>
      </c>
      <c r="J823" s="576">
        <v>12.1514</v>
      </c>
      <c r="K823" s="576">
        <v>0</v>
      </c>
      <c r="L823" s="580">
        <v>0</v>
      </c>
      <c r="M823" s="576">
        <v>243.1713</v>
      </c>
      <c r="N823" s="575"/>
      <c r="O823" s="575"/>
      <c r="P823" s="575"/>
      <c r="Q823" s="575"/>
      <c r="R823" s="576">
        <v>243.1713</v>
      </c>
      <c r="S823" s="575"/>
      <c r="T823" s="576">
        <v>0</v>
      </c>
      <c r="U823" s="576">
        <v>0</v>
      </c>
      <c r="V823" s="576">
        <v>0</v>
      </c>
      <c r="W823" s="576">
        <v>0</v>
      </c>
      <c r="X823" s="575">
        <v>0</v>
      </c>
      <c r="Y823" s="576">
        <v>0</v>
      </c>
      <c r="Z823" s="576">
        <v>0</v>
      </c>
      <c r="AA823" s="576">
        <v>0</v>
      </c>
      <c r="AB823" s="580">
        <v>1</v>
      </c>
      <c r="AC823" s="575">
        <f t="shared" si="36"/>
        <v>0</v>
      </c>
      <c r="AD823" s="555">
        <f t="shared" si="37"/>
        <v>0</v>
      </c>
    </row>
    <row r="824" s="555" customFormat="1" ht="19" customHeight="1" spans="1:30">
      <c r="A824" s="574">
        <v>45310</v>
      </c>
      <c r="B824" s="575" t="s">
        <v>47</v>
      </c>
      <c r="C824" s="575" t="s">
        <v>32</v>
      </c>
      <c r="D824" s="576">
        <v>150</v>
      </c>
      <c r="E824" s="575" t="s">
        <v>33</v>
      </c>
      <c r="F824" s="576">
        <v>4.07</v>
      </c>
      <c r="G824" s="576">
        <v>2.24</v>
      </c>
      <c r="H824" s="576">
        <v>71.2731</v>
      </c>
      <c r="I824" s="576">
        <v>44.7466</v>
      </c>
      <c r="J824" s="576">
        <v>43.7535</v>
      </c>
      <c r="K824" s="576">
        <v>26.53</v>
      </c>
      <c r="L824" s="580">
        <v>0.3722</v>
      </c>
      <c r="M824" s="576">
        <v>906.9767</v>
      </c>
      <c r="N824" s="575"/>
      <c r="O824" s="575"/>
      <c r="P824" s="575"/>
      <c r="Q824" s="575"/>
      <c r="R824" s="576">
        <v>906.9767</v>
      </c>
      <c r="S824" s="575"/>
      <c r="T824" s="576">
        <v>0</v>
      </c>
      <c r="U824" s="576">
        <v>0</v>
      </c>
      <c r="V824" s="576">
        <v>0</v>
      </c>
      <c r="W824" s="576">
        <v>0</v>
      </c>
      <c r="X824" s="575">
        <v>0</v>
      </c>
      <c r="Y824" s="576">
        <v>0</v>
      </c>
      <c r="Z824" s="576">
        <v>0</v>
      </c>
      <c r="AA824" s="576">
        <v>0</v>
      </c>
      <c r="AB824" s="580">
        <v>1</v>
      </c>
      <c r="AC824" s="575">
        <f t="shared" si="36"/>
        <v>0</v>
      </c>
      <c r="AD824" s="555">
        <f t="shared" si="37"/>
        <v>0</v>
      </c>
    </row>
    <row r="825" s="555" customFormat="1" ht="19" customHeight="1" spans="1:30">
      <c r="A825" s="574">
        <v>45310</v>
      </c>
      <c r="B825" s="575" t="s">
        <v>50</v>
      </c>
      <c r="C825" s="575" t="s">
        <v>32</v>
      </c>
      <c r="D825" s="576">
        <v>50</v>
      </c>
      <c r="E825" s="575" t="s">
        <v>39</v>
      </c>
      <c r="F825" s="576">
        <v>1.11</v>
      </c>
      <c r="G825" s="576">
        <v>0</v>
      </c>
      <c r="H825" s="576">
        <v>4.9192</v>
      </c>
      <c r="I825" s="576">
        <v>4.305</v>
      </c>
      <c r="J825" s="576">
        <v>4.27</v>
      </c>
      <c r="K825" s="575">
        <v>0.6142</v>
      </c>
      <c r="L825" s="580">
        <f>K825/H825</f>
        <v>0.124857700439096</v>
      </c>
      <c r="M825" s="576">
        <v>180.81</v>
      </c>
      <c r="N825" s="575"/>
      <c r="O825" s="575"/>
      <c r="P825" s="575"/>
      <c r="Q825" s="575"/>
      <c r="R825" s="576">
        <v>180.81</v>
      </c>
      <c r="S825" s="575"/>
      <c r="T825" s="576">
        <v>0</v>
      </c>
      <c r="U825" s="576">
        <v>0</v>
      </c>
      <c r="V825" s="576">
        <v>0</v>
      </c>
      <c r="W825" s="576">
        <v>0</v>
      </c>
      <c r="X825" s="555">
        <v>0</v>
      </c>
      <c r="Y825" s="576">
        <v>0</v>
      </c>
      <c r="Z825" s="576">
        <v>0</v>
      </c>
      <c r="AA825" s="576">
        <v>0</v>
      </c>
      <c r="AB825" s="580">
        <v>1</v>
      </c>
      <c r="AC825" s="575">
        <f t="shared" si="36"/>
        <v>0</v>
      </c>
      <c r="AD825" s="555">
        <f t="shared" si="37"/>
        <v>0</v>
      </c>
    </row>
    <row r="826" s="555" customFormat="1" ht="19" customHeight="1" spans="1:30">
      <c r="A826" s="574">
        <v>45310</v>
      </c>
      <c r="B826" s="575" t="s">
        <v>49</v>
      </c>
      <c r="C826" s="575" t="s">
        <v>32</v>
      </c>
      <c r="D826" s="576">
        <v>100</v>
      </c>
      <c r="E826" s="575" t="s">
        <v>35</v>
      </c>
      <c r="F826" s="576">
        <v>5.91</v>
      </c>
      <c r="G826" s="576">
        <v>1</v>
      </c>
      <c r="H826" s="576">
        <v>54.1952</v>
      </c>
      <c r="I826" s="576">
        <v>38.9585</v>
      </c>
      <c r="J826" s="576">
        <v>37.3359</v>
      </c>
      <c r="K826" s="576">
        <v>15.2367</v>
      </c>
      <c r="L826" s="580">
        <v>0.2811</v>
      </c>
      <c r="M826" s="576">
        <v>702.1623</v>
      </c>
      <c r="N826" s="575"/>
      <c r="O826" s="575"/>
      <c r="P826" s="575"/>
      <c r="Q826" s="575"/>
      <c r="R826" s="576">
        <v>702.1623</v>
      </c>
      <c r="S826" s="575"/>
      <c r="T826" s="576">
        <v>0</v>
      </c>
      <c r="U826" s="576">
        <v>0</v>
      </c>
      <c r="V826" s="576">
        <v>0</v>
      </c>
      <c r="W826" s="576">
        <v>0</v>
      </c>
      <c r="X826" s="575">
        <v>0</v>
      </c>
      <c r="Y826" s="576">
        <v>0</v>
      </c>
      <c r="Z826" s="576">
        <v>0</v>
      </c>
      <c r="AA826" s="576">
        <v>0</v>
      </c>
      <c r="AB826" s="580">
        <v>1</v>
      </c>
      <c r="AC826" s="575">
        <f t="shared" si="36"/>
        <v>0</v>
      </c>
      <c r="AD826" s="555">
        <f t="shared" si="37"/>
        <v>0</v>
      </c>
    </row>
    <row r="827" s="555" customFormat="1" ht="19" customHeight="1" spans="1:30">
      <c r="A827" s="574">
        <v>45310</v>
      </c>
      <c r="B827" s="575" t="s">
        <v>52</v>
      </c>
      <c r="C827" s="575" t="s">
        <v>32</v>
      </c>
      <c r="D827" s="576">
        <v>150</v>
      </c>
      <c r="E827" s="575" t="s">
        <v>35</v>
      </c>
      <c r="F827" s="576">
        <v>3.13</v>
      </c>
      <c r="G827" s="576">
        <v>5</v>
      </c>
      <c r="H827" s="576">
        <v>65.9586</v>
      </c>
      <c r="I827" s="576">
        <v>65.9586</v>
      </c>
      <c r="J827" s="576">
        <v>65.625</v>
      </c>
      <c r="K827" s="576">
        <v>0</v>
      </c>
      <c r="L827" s="580">
        <v>0</v>
      </c>
      <c r="M827" s="576">
        <v>1065.75</v>
      </c>
      <c r="N827" s="575"/>
      <c r="O827" s="575"/>
      <c r="P827" s="575"/>
      <c r="Q827" s="575"/>
      <c r="R827" s="576">
        <v>1065.75</v>
      </c>
      <c r="S827" s="575"/>
      <c r="T827" s="576">
        <v>0</v>
      </c>
      <c r="U827" s="576">
        <v>0</v>
      </c>
      <c r="V827" s="576">
        <v>0</v>
      </c>
      <c r="W827" s="576">
        <v>0</v>
      </c>
      <c r="X827" s="575">
        <v>0</v>
      </c>
      <c r="Y827" s="576">
        <v>0</v>
      </c>
      <c r="Z827" s="576">
        <v>0</v>
      </c>
      <c r="AA827" s="576">
        <v>0</v>
      </c>
      <c r="AB827" s="580">
        <v>1</v>
      </c>
      <c r="AC827" s="575">
        <f t="shared" si="36"/>
        <v>0</v>
      </c>
      <c r="AD827" s="555">
        <f t="shared" si="37"/>
        <v>0</v>
      </c>
    </row>
    <row r="828" s="555" customFormat="1" ht="19" customHeight="1" spans="1:30">
      <c r="A828" s="574">
        <v>45310</v>
      </c>
      <c r="B828" s="575" t="s">
        <v>51</v>
      </c>
      <c r="C828" s="575" t="s">
        <v>32</v>
      </c>
      <c r="D828" s="576">
        <v>100</v>
      </c>
      <c r="E828" s="575" t="s">
        <v>35</v>
      </c>
      <c r="F828" s="576">
        <v>5.14</v>
      </c>
      <c r="G828" s="576">
        <v>3.11</v>
      </c>
      <c r="H828" s="576">
        <v>52.048</v>
      </c>
      <c r="I828" s="576">
        <v>37.279</v>
      </c>
      <c r="J828" s="576">
        <v>35.6216</v>
      </c>
      <c r="K828" s="576">
        <v>14.769</v>
      </c>
      <c r="L828" s="580">
        <v>0.2838</v>
      </c>
      <c r="M828" s="576">
        <v>649.572</v>
      </c>
      <c r="N828" s="575"/>
      <c r="O828" s="575"/>
      <c r="P828" s="575"/>
      <c r="Q828" s="575"/>
      <c r="R828" s="576">
        <v>649.572</v>
      </c>
      <c r="S828" s="575"/>
      <c r="T828" s="576">
        <v>0</v>
      </c>
      <c r="U828" s="576">
        <v>0</v>
      </c>
      <c r="V828" s="576">
        <v>0</v>
      </c>
      <c r="W828" s="576">
        <v>0</v>
      </c>
      <c r="X828" s="575">
        <v>0</v>
      </c>
      <c r="Y828" s="576">
        <v>0</v>
      </c>
      <c r="Z828" s="576">
        <v>0</v>
      </c>
      <c r="AA828" s="576">
        <v>0</v>
      </c>
      <c r="AB828" s="580">
        <v>1</v>
      </c>
      <c r="AC828" s="575">
        <f t="shared" si="36"/>
        <v>0</v>
      </c>
      <c r="AD828" s="555">
        <f t="shared" si="37"/>
        <v>0</v>
      </c>
    </row>
    <row r="829" s="555" customFormat="1" ht="19" customHeight="1" spans="1:30">
      <c r="A829" s="574">
        <v>45310</v>
      </c>
      <c r="B829" s="575" t="s">
        <v>53</v>
      </c>
      <c r="C829" s="575" t="s">
        <v>32</v>
      </c>
      <c r="D829" s="576">
        <v>100</v>
      </c>
      <c r="E829" s="575" t="s">
        <v>35</v>
      </c>
      <c r="F829" s="576">
        <v>4.2</v>
      </c>
      <c r="G829" s="576">
        <v>0</v>
      </c>
      <c r="H829" s="576">
        <v>35.066</v>
      </c>
      <c r="I829" s="576">
        <v>34.608</v>
      </c>
      <c r="J829" s="576">
        <v>34.5119</v>
      </c>
      <c r="K829" s="576">
        <v>0</v>
      </c>
      <c r="L829" s="580">
        <v>0</v>
      </c>
      <c r="M829" s="576">
        <v>413.8183</v>
      </c>
      <c r="N829" s="575"/>
      <c r="O829" s="575"/>
      <c r="P829" s="575"/>
      <c r="Q829" s="575"/>
      <c r="R829" s="576">
        <v>413.8183</v>
      </c>
      <c r="S829" s="575"/>
      <c r="T829" s="576">
        <v>0</v>
      </c>
      <c r="U829" s="576">
        <v>0</v>
      </c>
      <c r="V829" s="576">
        <v>0</v>
      </c>
      <c r="W829" s="576">
        <v>0</v>
      </c>
      <c r="X829" s="575">
        <v>0</v>
      </c>
      <c r="Y829" s="576">
        <v>0</v>
      </c>
      <c r="Z829" s="576">
        <v>0</v>
      </c>
      <c r="AA829" s="576">
        <v>0</v>
      </c>
      <c r="AB829" s="580">
        <v>1</v>
      </c>
      <c r="AC829" s="575">
        <f t="shared" si="36"/>
        <v>0</v>
      </c>
      <c r="AD829" s="555">
        <f t="shared" si="37"/>
        <v>0</v>
      </c>
    </row>
    <row r="830" s="555" customFormat="1" ht="19" customHeight="1" spans="1:30">
      <c r="A830" s="574">
        <v>45310</v>
      </c>
      <c r="B830" s="575" t="s">
        <v>64</v>
      </c>
      <c r="C830" s="575" t="s">
        <v>56</v>
      </c>
      <c r="D830" s="576">
        <v>60</v>
      </c>
      <c r="E830" s="575" t="s">
        <v>35</v>
      </c>
      <c r="F830" s="576">
        <v>0</v>
      </c>
      <c r="G830" s="576">
        <v>4.57</v>
      </c>
      <c r="H830" s="576">
        <v>26.1625</v>
      </c>
      <c r="I830" s="576">
        <v>26.1625</v>
      </c>
      <c r="J830" s="576">
        <v>25.62</v>
      </c>
      <c r="K830" s="576">
        <v>0</v>
      </c>
      <c r="L830" s="580">
        <v>0</v>
      </c>
      <c r="M830" s="576">
        <v>1098.93</v>
      </c>
      <c r="N830" s="575"/>
      <c r="O830" s="575"/>
      <c r="P830" s="575"/>
      <c r="Q830" s="575"/>
      <c r="R830" s="576">
        <v>1098.93</v>
      </c>
      <c r="S830" s="575"/>
      <c r="T830" s="576">
        <v>0</v>
      </c>
      <c r="U830" s="576">
        <v>0</v>
      </c>
      <c r="V830" s="576">
        <v>0</v>
      </c>
      <c r="W830" s="576">
        <v>0</v>
      </c>
      <c r="X830" s="575">
        <v>0</v>
      </c>
      <c r="Y830" s="576">
        <v>0</v>
      </c>
      <c r="Z830" s="576">
        <v>0</v>
      </c>
      <c r="AA830" s="576">
        <v>0</v>
      </c>
      <c r="AB830" s="580">
        <v>1</v>
      </c>
      <c r="AC830" s="575">
        <f t="shared" si="36"/>
        <v>0</v>
      </c>
      <c r="AD830" s="555">
        <f t="shared" si="37"/>
        <v>0</v>
      </c>
    </row>
    <row r="831" s="555" customFormat="1" ht="19" customHeight="1" spans="1:30">
      <c r="A831" s="574">
        <v>45310</v>
      </c>
      <c r="B831" s="575" t="s">
        <v>55</v>
      </c>
      <c r="C831" s="575" t="s">
        <v>56</v>
      </c>
      <c r="D831" s="576">
        <v>100</v>
      </c>
      <c r="E831" s="575" t="s">
        <v>35</v>
      </c>
      <c r="F831" s="576">
        <v>0</v>
      </c>
      <c r="G831" s="576">
        <v>4.24</v>
      </c>
      <c r="H831" s="576">
        <v>35.824</v>
      </c>
      <c r="I831" s="576">
        <v>34.3804</v>
      </c>
      <c r="J831" s="576">
        <v>33.1072</v>
      </c>
      <c r="K831" s="576">
        <v>0.8875</v>
      </c>
      <c r="L831" s="580">
        <v>0.0252</v>
      </c>
      <c r="M831" s="576">
        <v>1597.1602</v>
      </c>
      <c r="N831" s="575"/>
      <c r="O831" s="575"/>
      <c r="P831" s="575"/>
      <c r="Q831" s="575"/>
      <c r="R831" s="576">
        <v>1597.1602</v>
      </c>
      <c r="S831" s="575"/>
      <c r="T831" s="576">
        <v>0</v>
      </c>
      <c r="U831" s="576">
        <v>0.5561</v>
      </c>
      <c r="V831" s="576">
        <v>0</v>
      </c>
      <c r="W831" s="576">
        <v>0</v>
      </c>
      <c r="X831" s="575">
        <v>0</v>
      </c>
      <c r="Y831" s="576">
        <v>0</v>
      </c>
      <c r="Z831" s="576">
        <v>0</v>
      </c>
      <c r="AA831" s="576">
        <v>0</v>
      </c>
      <c r="AB831" s="580">
        <v>1</v>
      </c>
      <c r="AC831" s="575">
        <f t="shared" si="36"/>
        <v>0.5561</v>
      </c>
      <c r="AD831" s="555">
        <f t="shared" si="37"/>
        <v>0</v>
      </c>
    </row>
    <row r="832" s="555" customFormat="1" ht="19" customHeight="1" spans="1:30">
      <c r="A832" s="574">
        <v>45310</v>
      </c>
      <c r="B832" s="575" t="s">
        <v>57</v>
      </c>
      <c r="C832" s="575" t="s">
        <v>32</v>
      </c>
      <c r="D832" s="576">
        <v>20</v>
      </c>
      <c r="E832" s="575" t="s">
        <v>35</v>
      </c>
      <c r="F832" s="576">
        <v>0.68</v>
      </c>
      <c r="G832" s="576">
        <v>0</v>
      </c>
      <c r="H832" s="576">
        <v>1.1952</v>
      </c>
      <c r="I832" s="576">
        <v>1.1952</v>
      </c>
      <c r="J832" s="576">
        <v>1.1918</v>
      </c>
      <c r="K832" s="576">
        <v>0</v>
      </c>
      <c r="L832" s="580">
        <v>0</v>
      </c>
      <c r="M832" s="576">
        <v>143.3012</v>
      </c>
      <c r="N832" s="575"/>
      <c r="O832" s="575"/>
      <c r="P832" s="575"/>
      <c r="Q832" s="575"/>
      <c r="R832" s="576">
        <v>143.3012</v>
      </c>
      <c r="S832" s="575"/>
      <c r="T832" s="576">
        <v>0</v>
      </c>
      <c r="U832" s="576">
        <v>0</v>
      </c>
      <c r="V832" s="576">
        <v>0</v>
      </c>
      <c r="W832" s="576">
        <v>0</v>
      </c>
      <c r="X832" s="575">
        <v>0</v>
      </c>
      <c r="Y832" s="576">
        <v>0</v>
      </c>
      <c r="Z832" s="576">
        <v>0</v>
      </c>
      <c r="AA832" s="576">
        <v>0</v>
      </c>
      <c r="AB832" s="580">
        <v>1</v>
      </c>
      <c r="AC832" s="575">
        <f t="shared" si="36"/>
        <v>0</v>
      </c>
      <c r="AD832" s="555">
        <f t="shared" si="37"/>
        <v>0</v>
      </c>
    </row>
    <row r="833" s="555" customFormat="1" ht="19" customHeight="1" spans="1:30">
      <c r="A833" s="574">
        <v>45310</v>
      </c>
      <c r="B833" s="575" t="s">
        <v>58</v>
      </c>
      <c r="C833" s="575" t="s">
        <v>56</v>
      </c>
      <c r="D833" s="576">
        <v>15</v>
      </c>
      <c r="E833" s="575" t="s">
        <v>35</v>
      </c>
      <c r="F833" s="576">
        <v>0</v>
      </c>
      <c r="G833" s="576">
        <v>7.16</v>
      </c>
      <c r="H833" s="576">
        <v>19.7393</v>
      </c>
      <c r="I833" s="576">
        <v>16.9135</v>
      </c>
      <c r="J833" s="576">
        <v>16.8</v>
      </c>
      <c r="K833" s="576">
        <v>2.8258</v>
      </c>
      <c r="L833" s="580">
        <v>0.1432</v>
      </c>
      <c r="M833" s="576">
        <v>62.16</v>
      </c>
      <c r="N833" s="575"/>
      <c r="O833" s="575"/>
      <c r="P833" s="575"/>
      <c r="Q833" s="575"/>
      <c r="R833" s="576">
        <v>62.16</v>
      </c>
      <c r="S833" s="575"/>
      <c r="T833" s="576">
        <v>0</v>
      </c>
      <c r="U833" s="576">
        <v>0</v>
      </c>
      <c r="V833" s="576">
        <v>0</v>
      </c>
      <c r="W833" s="576">
        <v>0</v>
      </c>
      <c r="X833" s="575">
        <v>0</v>
      </c>
      <c r="Y833" s="576">
        <v>0</v>
      </c>
      <c r="Z833" s="576">
        <v>0</v>
      </c>
      <c r="AA833" s="576">
        <v>0</v>
      </c>
      <c r="AB833" s="580">
        <v>1</v>
      </c>
      <c r="AC833" s="575">
        <f t="shared" si="36"/>
        <v>0</v>
      </c>
      <c r="AD833" s="555">
        <f t="shared" si="37"/>
        <v>0</v>
      </c>
    </row>
    <row r="834" s="555" customFormat="1" ht="19" customHeight="1" spans="1:30">
      <c r="A834" s="574">
        <v>45310</v>
      </c>
      <c r="B834" s="575" t="s">
        <v>60</v>
      </c>
      <c r="C834" s="575" t="s">
        <v>56</v>
      </c>
      <c r="D834" s="576">
        <v>200</v>
      </c>
      <c r="E834" s="575" t="s">
        <v>39</v>
      </c>
      <c r="F834" s="576">
        <v>0</v>
      </c>
      <c r="G834" s="576">
        <v>5.85</v>
      </c>
      <c r="H834" s="576">
        <v>167.4614</v>
      </c>
      <c r="I834" s="576">
        <v>163.6926</v>
      </c>
      <c r="J834" s="576">
        <v>160.16</v>
      </c>
      <c r="K834" s="576">
        <v>0</v>
      </c>
      <c r="L834" s="580">
        <v>0</v>
      </c>
      <c r="M834" s="576">
        <v>3471.6</v>
      </c>
      <c r="N834" s="575"/>
      <c r="O834" s="575"/>
      <c r="P834" s="575"/>
      <c r="Q834" s="575"/>
      <c r="R834" s="576">
        <v>3471.6</v>
      </c>
      <c r="S834" s="575"/>
      <c r="T834" s="576">
        <v>0</v>
      </c>
      <c r="U834" s="576">
        <v>0.1389</v>
      </c>
      <c r="V834" s="576">
        <v>0</v>
      </c>
      <c r="W834" s="576">
        <v>0</v>
      </c>
      <c r="X834" s="575">
        <v>0</v>
      </c>
      <c r="Y834" s="576">
        <v>3.6299</v>
      </c>
      <c r="Z834" s="576">
        <v>0</v>
      </c>
      <c r="AA834" s="576">
        <v>0</v>
      </c>
      <c r="AB834" s="580">
        <v>1</v>
      </c>
      <c r="AC834" s="575">
        <f t="shared" si="36"/>
        <v>0.1389</v>
      </c>
      <c r="AD834" s="555">
        <f t="shared" si="37"/>
        <v>0</v>
      </c>
    </row>
    <row r="835" s="555" customFormat="1" ht="19" customHeight="1" spans="1:30">
      <c r="A835" s="574">
        <v>45310</v>
      </c>
      <c r="B835" s="575" t="s">
        <v>72</v>
      </c>
      <c r="C835" s="575" t="s">
        <v>56</v>
      </c>
      <c r="D835" s="576">
        <v>20.4</v>
      </c>
      <c r="E835" s="575" t="s">
        <v>35</v>
      </c>
      <c r="F835" s="576">
        <v>0</v>
      </c>
      <c r="G835" s="576">
        <v>6.36</v>
      </c>
      <c r="H835" s="576">
        <v>27.2943</v>
      </c>
      <c r="I835" s="576">
        <v>27.132</v>
      </c>
      <c r="J835" s="576">
        <v>27.0916</v>
      </c>
      <c r="K835" s="576">
        <v>0</v>
      </c>
      <c r="L835" s="580">
        <v>0</v>
      </c>
      <c r="M835" s="576">
        <v>364.2301</v>
      </c>
      <c r="N835" s="575"/>
      <c r="O835" s="575"/>
      <c r="P835" s="575"/>
      <c r="Q835" s="575"/>
      <c r="R835" s="576">
        <v>364.2301</v>
      </c>
      <c r="S835" s="575"/>
      <c r="T835" s="576">
        <v>0</v>
      </c>
      <c r="U835" s="576">
        <v>0</v>
      </c>
      <c r="V835" s="576">
        <v>0</v>
      </c>
      <c r="W835" s="576">
        <v>0</v>
      </c>
      <c r="X835" s="575">
        <v>0</v>
      </c>
      <c r="Y835" s="576">
        <v>0</v>
      </c>
      <c r="Z835" s="576">
        <v>0</v>
      </c>
      <c r="AA835" s="576">
        <v>0</v>
      </c>
      <c r="AB835" s="580">
        <v>1</v>
      </c>
      <c r="AC835" s="575">
        <f t="shared" si="36"/>
        <v>0</v>
      </c>
      <c r="AD835" s="555">
        <f t="shared" si="37"/>
        <v>0</v>
      </c>
    </row>
    <row r="836" s="555" customFormat="1" ht="19" customHeight="1" spans="1:30">
      <c r="A836" s="574">
        <v>45310</v>
      </c>
      <c r="B836" s="575" t="s">
        <v>63</v>
      </c>
      <c r="C836" s="575" t="s">
        <v>56</v>
      </c>
      <c r="D836" s="576">
        <v>50</v>
      </c>
      <c r="E836" s="575" t="s">
        <v>35</v>
      </c>
      <c r="F836" s="576">
        <v>0</v>
      </c>
      <c r="G836" s="576">
        <v>8.11</v>
      </c>
      <c r="H836" s="576">
        <v>82.6469</v>
      </c>
      <c r="I836" s="576">
        <v>81.8894</v>
      </c>
      <c r="J836" s="576">
        <v>81.27</v>
      </c>
      <c r="K836" s="576">
        <v>0</v>
      </c>
      <c r="L836" s="580">
        <v>0</v>
      </c>
      <c r="M836" s="576">
        <v>717.78</v>
      </c>
      <c r="N836" s="575"/>
      <c r="O836" s="575"/>
      <c r="P836" s="575"/>
      <c r="Q836" s="575"/>
      <c r="R836" s="576">
        <v>717.78</v>
      </c>
      <c r="S836" s="575"/>
      <c r="T836" s="576">
        <v>0</v>
      </c>
      <c r="U836" s="576">
        <v>0</v>
      </c>
      <c r="V836" s="576">
        <v>0</v>
      </c>
      <c r="W836" s="576">
        <v>0</v>
      </c>
      <c r="X836" s="575">
        <v>0</v>
      </c>
      <c r="Y836" s="576">
        <v>0</v>
      </c>
      <c r="Z836" s="576">
        <v>0</v>
      </c>
      <c r="AA836" s="576">
        <v>0</v>
      </c>
      <c r="AB836" s="580">
        <v>1</v>
      </c>
      <c r="AC836" s="575">
        <f t="shared" si="36"/>
        <v>0</v>
      </c>
      <c r="AD836" s="555">
        <f t="shared" si="37"/>
        <v>0</v>
      </c>
    </row>
    <row r="837" s="555" customFormat="1" ht="19" customHeight="1" spans="1:30">
      <c r="A837" s="574">
        <v>45310</v>
      </c>
      <c r="B837" s="575" t="s">
        <v>65</v>
      </c>
      <c r="C837" s="575" t="s">
        <v>56</v>
      </c>
      <c r="D837" s="576">
        <v>50</v>
      </c>
      <c r="E837" s="575" t="s">
        <v>35</v>
      </c>
      <c r="F837" s="576">
        <v>0</v>
      </c>
      <c r="G837" s="576">
        <v>4.48</v>
      </c>
      <c r="H837" s="576">
        <v>25.3467</v>
      </c>
      <c r="I837" s="576">
        <v>25.1975</v>
      </c>
      <c r="J837" s="576">
        <v>24.42</v>
      </c>
      <c r="K837" s="576">
        <v>0</v>
      </c>
      <c r="L837" s="580">
        <v>0</v>
      </c>
      <c r="M837" s="576">
        <v>458.15</v>
      </c>
      <c r="N837" s="575"/>
      <c r="O837" s="575"/>
      <c r="P837" s="575"/>
      <c r="Q837" s="575"/>
      <c r="R837" s="576">
        <v>458.15</v>
      </c>
      <c r="S837" s="575"/>
      <c r="T837" s="576">
        <v>0</v>
      </c>
      <c r="U837" s="576">
        <v>0</v>
      </c>
      <c r="V837" s="576">
        <v>0</v>
      </c>
      <c r="W837" s="576">
        <v>0</v>
      </c>
      <c r="X837" s="575">
        <v>0</v>
      </c>
      <c r="Y837" s="576">
        <v>0</v>
      </c>
      <c r="Z837" s="576">
        <v>0</v>
      </c>
      <c r="AA837" s="576">
        <v>0</v>
      </c>
      <c r="AB837" s="580">
        <v>0</v>
      </c>
      <c r="AC837" s="575">
        <f t="shared" si="36"/>
        <v>0</v>
      </c>
      <c r="AD837" s="555">
        <f t="shared" si="37"/>
        <v>0</v>
      </c>
    </row>
    <row r="838" s="555" customFormat="1" ht="19" customHeight="1" spans="1:30">
      <c r="A838" s="574">
        <v>45310</v>
      </c>
      <c r="B838" s="575" t="s">
        <v>67</v>
      </c>
      <c r="C838" s="575" t="s">
        <v>56</v>
      </c>
      <c r="D838" s="576">
        <v>100</v>
      </c>
      <c r="E838" s="575" t="s">
        <v>35</v>
      </c>
      <c r="F838" s="576">
        <v>0</v>
      </c>
      <c r="G838" s="576">
        <v>2.59</v>
      </c>
      <c r="H838" s="576">
        <v>12.6776</v>
      </c>
      <c r="I838" s="576">
        <v>12.0836</v>
      </c>
      <c r="J838" s="576">
        <v>11.22</v>
      </c>
      <c r="K838" s="576">
        <v>0</v>
      </c>
      <c r="L838" s="580">
        <v>0</v>
      </c>
      <c r="M838" s="576">
        <v>786.06</v>
      </c>
      <c r="N838" s="575"/>
      <c r="O838" s="575"/>
      <c r="P838" s="575"/>
      <c r="Q838" s="575"/>
      <c r="R838" s="576">
        <v>786.06</v>
      </c>
      <c r="S838" s="575"/>
      <c r="T838" s="576">
        <v>0</v>
      </c>
      <c r="U838" s="576">
        <v>0</v>
      </c>
      <c r="V838" s="576">
        <v>0</v>
      </c>
      <c r="W838" s="576">
        <v>0</v>
      </c>
      <c r="X838" s="575">
        <v>0</v>
      </c>
      <c r="Y838" s="576">
        <v>0.594</v>
      </c>
      <c r="Z838" s="576">
        <v>0</v>
      </c>
      <c r="AA838" s="576">
        <v>0</v>
      </c>
      <c r="AB838" s="580">
        <v>1</v>
      </c>
      <c r="AC838" s="575">
        <f t="shared" si="36"/>
        <v>0</v>
      </c>
      <c r="AD838" s="555">
        <f t="shared" si="37"/>
        <v>0</v>
      </c>
    </row>
    <row r="839" s="555" customFormat="1" ht="19" customHeight="1" spans="1:30">
      <c r="A839" s="574">
        <v>45310</v>
      </c>
      <c r="B839" s="575" t="s">
        <v>68</v>
      </c>
      <c r="C839" s="575" t="s">
        <v>56</v>
      </c>
      <c r="D839" s="576">
        <v>200</v>
      </c>
      <c r="E839" s="575" t="s">
        <v>35</v>
      </c>
      <c r="F839" s="576">
        <v>0</v>
      </c>
      <c r="G839" s="576">
        <v>2.62</v>
      </c>
      <c r="H839" s="576">
        <v>6.7046</v>
      </c>
      <c r="I839" s="576">
        <v>3.777</v>
      </c>
      <c r="J839" s="576">
        <v>3.52</v>
      </c>
      <c r="K839" s="576">
        <v>0</v>
      </c>
      <c r="L839" s="580">
        <v>0</v>
      </c>
      <c r="M839" s="576">
        <v>4380.64</v>
      </c>
      <c r="N839" s="575"/>
      <c r="O839" s="575"/>
      <c r="P839" s="575"/>
      <c r="Q839" s="575"/>
      <c r="R839" s="576">
        <v>4380.64</v>
      </c>
      <c r="S839" s="575"/>
      <c r="T839" s="576">
        <v>0</v>
      </c>
      <c r="U839" s="576">
        <v>0.2568</v>
      </c>
      <c r="V839" s="576">
        <v>0</v>
      </c>
      <c r="W839" s="576">
        <v>0</v>
      </c>
      <c r="X839" s="575">
        <v>0</v>
      </c>
      <c r="Y839" s="576">
        <v>2.6708</v>
      </c>
      <c r="Z839" s="576">
        <v>0</v>
      </c>
      <c r="AA839" s="576">
        <v>0</v>
      </c>
      <c r="AB839" s="580">
        <v>1</v>
      </c>
      <c r="AC839" s="575">
        <f t="shared" si="36"/>
        <v>0.2568</v>
      </c>
      <c r="AD839" s="555">
        <f t="shared" si="37"/>
        <v>0</v>
      </c>
    </row>
    <row r="840" s="555" customFormat="1" ht="19" customHeight="1" spans="1:30">
      <c r="A840" s="574">
        <v>45310</v>
      </c>
      <c r="B840" s="575" t="s">
        <v>59</v>
      </c>
      <c r="C840" s="575" t="s">
        <v>56</v>
      </c>
      <c r="D840" s="576">
        <v>100</v>
      </c>
      <c r="E840" s="575" t="s">
        <v>35</v>
      </c>
      <c r="F840" s="576">
        <v>0</v>
      </c>
      <c r="G840" s="576">
        <v>7.11</v>
      </c>
      <c r="H840" s="576">
        <v>132.7031</v>
      </c>
      <c r="I840" s="576">
        <v>132.7031</v>
      </c>
      <c r="J840" s="576">
        <v>130.68</v>
      </c>
      <c r="K840" s="576">
        <v>0</v>
      </c>
      <c r="L840" s="580">
        <v>0</v>
      </c>
      <c r="M840" s="576">
        <v>1876.644</v>
      </c>
      <c r="N840" s="575"/>
      <c r="O840" s="575"/>
      <c r="P840" s="575"/>
      <c r="Q840" s="575"/>
      <c r="R840" s="576">
        <v>1876.644</v>
      </c>
      <c r="S840" s="575"/>
      <c r="T840" s="576">
        <v>0</v>
      </c>
      <c r="U840" s="576">
        <v>0</v>
      </c>
      <c r="V840" s="576">
        <v>0</v>
      </c>
      <c r="W840" s="576">
        <v>0</v>
      </c>
      <c r="X840" s="575">
        <v>0</v>
      </c>
      <c r="Y840" s="576">
        <v>0</v>
      </c>
      <c r="Z840" s="576">
        <v>0</v>
      </c>
      <c r="AA840" s="576">
        <v>0</v>
      </c>
      <c r="AB840" s="580">
        <v>1</v>
      </c>
      <c r="AC840" s="575">
        <f t="shared" si="36"/>
        <v>0</v>
      </c>
      <c r="AD840" s="555">
        <f t="shared" si="37"/>
        <v>0</v>
      </c>
    </row>
    <row r="841" s="555" customFormat="1" ht="19" customHeight="1" spans="1:30">
      <c r="A841" s="574">
        <v>45310</v>
      </c>
      <c r="B841" s="575" t="s">
        <v>66</v>
      </c>
      <c r="C841" s="575" t="s">
        <v>56</v>
      </c>
      <c r="D841" s="576">
        <v>80</v>
      </c>
      <c r="E841" s="575" t="s">
        <v>35</v>
      </c>
      <c r="F841" s="576">
        <v>0</v>
      </c>
      <c r="G841" s="576">
        <v>6.72</v>
      </c>
      <c r="H841" s="576">
        <v>105.884</v>
      </c>
      <c r="I841" s="576">
        <v>103.4758</v>
      </c>
      <c r="J841" s="576">
        <v>101.8511</v>
      </c>
      <c r="K841" s="576">
        <v>0</v>
      </c>
      <c r="L841" s="580">
        <v>0</v>
      </c>
      <c r="M841" s="576">
        <v>968.2806</v>
      </c>
      <c r="N841" s="575"/>
      <c r="O841" s="575"/>
      <c r="P841" s="575"/>
      <c r="Q841" s="575"/>
      <c r="R841" s="576">
        <v>968.2806</v>
      </c>
      <c r="S841" s="575"/>
      <c r="T841" s="576">
        <v>1.5</v>
      </c>
      <c r="U841" s="576">
        <v>0.15</v>
      </c>
      <c r="V841" s="576">
        <v>0</v>
      </c>
      <c r="W841" s="576">
        <v>0</v>
      </c>
      <c r="X841" s="575">
        <v>0</v>
      </c>
      <c r="Y841" s="576">
        <v>0</v>
      </c>
      <c r="Z841" s="576">
        <v>0</v>
      </c>
      <c r="AA841" s="576">
        <v>0</v>
      </c>
      <c r="AB841" s="580">
        <v>0.988</v>
      </c>
      <c r="AC841" s="575">
        <f t="shared" si="36"/>
        <v>0.15</v>
      </c>
      <c r="AD841" s="555">
        <f t="shared" si="37"/>
        <v>1.5</v>
      </c>
    </row>
    <row r="842" s="555" customFormat="1" ht="19" customHeight="1" spans="1:30">
      <c r="A842" s="574">
        <v>45310</v>
      </c>
      <c r="B842" s="575" t="s">
        <v>61</v>
      </c>
      <c r="C842" s="575" t="s">
        <v>56</v>
      </c>
      <c r="D842" s="576">
        <v>275</v>
      </c>
      <c r="E842" s="575" t="s">
        <v>35</v>
      </c>
      <c r="F842" s="576">
        <v>0</v>
      </c>
      <c r="G842" s="576">
        <v>5.39</v>
      </c>
      <c r="H842" s="576">
        <v>174.6249</v>
      </c>
      <c r="I842" s="576">
        <v>171.4911</v>
      </c>
      <c r="J842" s="576">
        <v>166.32</v>
      </c>
      <c r="K842" s="576">
        <v>0</v>
      </c>
      <c r="L842" s="580">
        <v>0</v>
      </c>
      <c r="M842" s="576">
        <v>6027.12</v>
      </c>
      <c r="N842" s="575"/>
      <c r="O842" s="575"/>
      <c r="P842" s="575"/>
      <c r="Q842" s="575"/>
      <c r="R842" s="576">
        <v>6027.12</v>
      </c>
      <c r="S842" s="575"/>
      <c r="T842" s="576">
        <v>0</v>
      </c>
      <c r="U842" s="576">
        <v>0</v>
      </c>
      <c r="V842" s="576">
        <v>0</v>
      </c>
      <c r="W842" s="576">
        <v>0</v>
      </c>
      <c r="X842" s="575">
        <v>0</v>
      </c>
      <c r="Y842" s="576">
        <v>3.1338</v>
      </c>
      <c r="Z842" s="576">
        <v>0</v>
      </c>
      <c r="AA842" s="576">
        <v>0</v>
      </c>
      <c r="AB842" s="580">
        <v>1</v>
      </c>
      <c r="AC842" s="575">
        <f t="shared" si="36"/>
        <v>0</v>
      </c>
      <c r="AD842" s="555">
        <f t="shared" si="37"/>
        <v>0</v>
      </c>
    </row>
    <row r="843" s="555" customFormat="1" ht="19" customHeight="1" spans="1:30">
      <c r="A843" s="574">
        <v>45310</v>
      </c>
      <c r="B843" s="575" t="s">
        <v>62</v>
      </c>
      <c r="C843" s="575" t="s">
        <v>56</v>
      </c>
      <c r="D843" s="576">
        <v>200</v>
      </c>
      <c r="E843" s="575" t="s">
        <v>35</v>
      </c>
      <c r="F843" s="576">
        <v>0</v>
      </c>
      <c r="G843" s="576">
        <v>6.49</v>
      </c>
      <c r="H843" s="576">
        <v>172.5142</v>
      </c>
      <c r="I843" s="576">
        <v>93.8382</v>
      </c>
      <c r="J843" s="576">
        <v>89.76</v>
      </c>
      <c r="K843" s="576">
        <v>0</v>
      </c>
      <c r="L843" s="580">
        <v>0</v>
      </c>
      <c r="M843" s="576">
        <v>4107.84</v>
      </c>
      <c r="N843" s="575"/>
      <c r="O843" s="575"/>
      <c r="P843" s="575"/>
      <c r="Q843" s="575"/>
      <c r="R843" s="576">
        <v>4107.84</v>
      </c>
      <c r="S843" s="575"/>
      <c r="T843" s="576">
        <v>0</v>
      </c>
      <c r="U843" s="576">
        <v>0</v>
      </c>
      <c r="V843" s="576">
        <v>0</v>
      </c>
      <c r="W843" s="576">
        <v>0</v>
      </c>
      <c r="X843" s="575">
        <v>0</v>
      </c>
      <c r="Y843" s="576">
        <v>78.676</v>
      </c>
      <c r="Z843" s="576">
        <v>0</v>
      </c>
      <c r="AA843" s="576">
        <v>0</v>
      </c>
      <c r="AB843" s="580">
        <v>1</v>
      </c>
      <c r="AC843" s="575">
        <f t="shared" si="36"/>
        <v>0</v>
      </c>
      <c r="AD843" s="555">
        <f t="shared" si="37"/>
        <v>0</v>
      </c>
    </row>
    <row r="844" s="555" customFormat="1" ht="19" customHeight="1" spans="1:30">
      <c r="A844" s="574">
        <v>45310</v>
      </c>
      <c r="B844" s="575" t="s">
        <v>70</v>
      </c>
      <c r="C844" s="575" t="s">
        <v>56</v>
      </c>
      <c r="D844" s="576">
        <v>200</v>
      </c>
      <c r="E844" s="575" t="s">
        <v>35</v>
      </c>
      <c r="F844" s="576">
        <v>0</v>
      </c>
      <c r="G844" s="576">
        <v>2.91</v>
      </c>
      <c r="H844" s="576">
        <v>4.1215</v>
      </c>
      <c r="I844" s="576">
        <v>0.5952</v>
      </c>
      <c r="J844" s="576">
        <v>0</v>
      </c>
      <c r="K844" s="576">
        <v>0</v>
      </c>
      <c r="L844" s="580">
        <v>0</v>
      </c>
      <c r="M844" s="576">
        <v>2340.525</v>
      </c>
      <c r="N844" s="575"/>
      <c r="O844" s="575"/>
      <c r="P844" s="575"/>
      <c r="Q844" s="575"/>
      <c r="R844" s="576">
        <v>2340.525</v>
      </c>
      <c r="S844" s="575"/>
      <c r="T844" s="576">
        <v>1.9495</v>
      </c>
      <c r="U844" s="576">
        <v>0</v>
      </c>
      <c r="V844" s="576">
        <v>0</v>
      </c>
      <c r="W844" s="576">
        <v>0</v>
      </c>
      <c r="X844" s="575">
        <v>0</v>
      </c>
      <c r="Y844" s="576">
        <v>1.5768</v>
      </c>
      <c r="Z844" s="576">
        <v>0</v>
      </c>
      <c r="AA844" s="576">
        <v>0</v>
      </c>
      <c r="AB844" s="580">
        <v>0.4762</v>
      </c>
      <c r="AC844" s="575">
        <f t="shared" si="36"/>
        <v>0</v>
      </c>
      <c r="AD844" s="555">
        <f t="shared" si="37"/>
        <v>1.9495</v>
      </c>
    </row>
    <row r="845" s="555" customFormat="1" ht="19" customHeight="1" spans="1:30">
      <c r="A845" s="574">
        <v>45310</v>
      </c>
      <c r="B845" s="575" t="s">
        <v>76</v>
      </c>
      <c r="C845" s="575" t="s">
        <v>56</v>
      </c>
      <c r="D845" s="576">
        <v>100</v>
      </c>
      <c r="E845" s="575" t="s">
        <v>35</v>
      </c>
      <c r="F845" s="576">
        <v>0</v>
      </c>
      <c r="G845" s="576">
        <v>2.2</v>
      </c>
      <c r="H845" s="576">
        <v>26.9397</v>
      </c>
      <c r="I845" s="576">
        <v>26.9397</v>
      </c>
      <c r="J845" s="576">
        <v>26.4396</v>
      </c>
      <c r="K845" s="576">
        <v>0</v>
      </c>
      <c r="L845" s="580">
        <v>0</v>
      </c>
      <c r="M845" s="576">
        <v>1020.096</v>
      </c>
      <c r="N845" s="575"/>
      <c r="O845" s="575"/>
      <c r="P845" s="575"/>
      <c r="Q845" s="575"/>
      <c r="R845" s="576">
        <v>1020.096</v>
      </c>
      <c r="S845" s="575"/>
      <c r="T845" s="576">
        <v>0</v>
      </c>
      <c r="U845" s="576">
        <v>0</v>
      </c>
      <c r="V845" s="576">
        <v>0</v>
      </c>
      <c r="W845" s="576">
        <v>0</v>
      </c>
      <c r="X845" s="575">
        <v>0</v>
      </c>
      <c r="Y845" s="576">
        <v>0</v>
      </c>
      <c r="Z845" s="576">
        <v>0</v>
      </c>
      <c r="AA845" s="576">
        <v>0</v>
      </c>
      <c r="AB845" s="580">
        <v>0.9926</v>
      </c>
      <c r="AC845" s="575">
        <f t="shared" si="36"/>
        <v>0</v>
      </c>
      <c r="AD845" s="555">
        <f t="shared" si="37"/>
        <v>0</v>
      </c>
    </row>
    <row r="846" s="555" customFormat="1" ht="19" customHeight="1" spans="1:30">
      <c r="A846" s="574">
        <v>45310</v>
      </c>
      <c r="B846" s="575" t="s">
        <v>73</v>
      </c>
      <c r="C846" s="575" t="s">
        <v>56</v>
      </c>
      <c r="D846" s="576">
        <v>150</v>
      </c>
      <c r="E846" s="575" t="s">
        <v>35</v>
      </c>
      <c r="F846" s="576">
        <v>0</v>
      </c>
      <c r="G846" s="576">
        <v>8.89</v>
      </c>
      <c r="H846" s="576">
        <v>230.8944</v>
      </c>
      <c r="I846" s="576">
        <v>206.3331</v>
      </c>
      <c r="J846" s="576">
        <v>198.88</v>
      </c>
      <c r="K846" s="576">
        <v>24.2598</v>
      </c>
      <c r="L846" s="580">
        <v>0.1052</v>
      </c>
      <c r="M846" s="576">
        <v>4025.12</v>
      </c>
      <c r="N846" s="575"/>
      <c r="O846" s="575"/>
      <c r="P846" s="575"/>
      <c r="Q846" s="575"/>
      <c r="R846" s="576">
        <v>4025.12</v>
      </c>
      <c r="S846" s="575"/>
      <c r="T846" s="576">
        <v>0</v>
      </c>
      <c r="U846" s="576">
        <v>0.3015</v>
      </c>
      <c r="V846" s="576">
        <v>0</v>
      </c>
      <c r="W846" s="576">
        <v>0</v>
      </c>
      <c r="X846" s="575">
        <v>0</v>
      </c>
      <c r="Y846" s="576">
        <v>0</v>
      </c>
      <c r="Z846" s="576">
        <v>0</v>
      </c>
      <c r="AA846" s="576">
        <v>0</v>
      </c>
      <c r="AB846" s="580">
        <v>1</v>
      </c>
      <c r="AC846" s="575">
        <f t="shared" si="36"/>
        <v>0.3015</v>
      </c>
      <c r="AD846" s="555">
        <f t="shared" si="37"/>
        <v>0</v>
      </c>
    </row>
    <row r="847" s="555" customFormat="1" ht="19" customHeight="1" spans="1:30">
      <c r="A847" s="574">
        <v>45310</v>
      </c>
      <c r="B847" s="575" t="s">
        <v>71</v>
      </c>
      <c r="C847" s="575" t="s">
        <v>56</v>
      </c>
      <c r="D847" s="576">
        <v>49.5</v>
      </c>
      <c r="E847" s="575" t="s">
        <v>35</v>
      </c>
      <c r="F847" s="576">
        <v>0</v>
      </c>
      <c r="G847" s="576">
        <v>7.32</v>
      </c>
      <c r="H847" s="576">
        <v>58.1239</v>
      </c>
      <c r="I847" s="576">
        <v>27.1981</v>
      </c>
      <c r="J847" s="576">
        <v>25.74</v>
      </c>
      <c r="K847" s="576">
        <v>30.9258</v>
      </c>
      <c r="L847" s="580">
        <v>0.5321</v>
      </c>
      <c r="M847" s="576">
        <v>429.8976</v>
      </c>
      <c r="N847" s="575"/>
      <c r="O847" s="575"/>
      <c r="P847" s="575"/>
      <c r="Q847" s="575"/>
      <c r="R847" s="576">
        <v>429.8976</v>
      </c>
      <c r="S847" s="575"/>
      <c r="T847" s="576">
        <v>0</v>
      </c>
      <c r="U847" s="576">
        <v>0</v>
      </c>
      <c r="V847" s="576">
        <v>0</v>
      </c>
      <c r="W847" s="576">
        <v>0</v>
      </c>
      <c r="X847" s="575">
        <v>0</v>
      </c>
      <c r="Y847" s="576">
        <v>0</v>
      </c>
      <c r="Z847" s="576">
        <v>0</v>
      </c>
      <c r="AA847" s="576">
        <v>0</v>
      </c>
      <c r="AB847" s="580">
        <v>1</v>
      </c>
      <c r="AC847" s="575">
        <f t="shared" si="36"/>
        <v>0</v>
      </c>
      <c r="AD847" s="555">
        <f t="shared" si="37"/>
        <v>0</v>
      </c>
    </row>
    <row r="848" s="555" customFormat="1" ht="19" customHeight="1" spans="1:30">
      <c r="A848" s="574">
        <v>45310</v>
      </c>
      <c r="B848" s="575" t="s">
        <v>75</v>
      </c>
      <c r="C848" s="575" t="s">
        <v>56</v>
      </c>
      <c r="D848" s="576">
        <v>200</v>
      </c>
      <c r="E848" s="575" t="s">
        <v>39</v>
      </c>
      <c r="F848" s="576">
        <v>0</v>
      </c>
      <c r="G848" s="576">
        <v>4.1</v>
      </c>
      <c r="H848" s="576">
        <v>93.1638</v>
      </c>
      <c r="I848" s="576">
        <v>93.1638</v>
      </c>
      <c r="J848" s="576">
        <v>91.74</v>
      </c>
      <c r="K848" s="576">
        <v>0</v>
      </c>
      <c r="L848" s="580">
        <v>0</v>
      </c>
      <c r="M848" s="576">
        <v>1039.5</v>
      </c>
      <c r="N848" s="575"/>
      <c r="O848" s="575"/>
      <c r="P848" s="575"/>
      <c r="Q848" s="575"/>
      <c r="R848" s="576">
        <v>1039.5</v>
      </c>
      <c r="S848" s="575"/>
      <c r="T848" s="576">
        <v>0</v>
      </c>
      <c r="U848" s="576">
        <v>0</v>
      </c>
      <c r="V848" s="576">
        <v>0</v>
      </c>
      <c r="W848" s="576">
        <v>0</v>
      </c>
      <c r="X848" s="575">
        <v>0</v>
      </c>
      <c r="Y848" s="576">
        <v>0</v>
      </c>
      <c r="Z848" s="576">
        <v>0</v>
      </c>
      <c r="AA848" s="576">
        <v>0</v>
      </c>
      <c r="AB848" s="580">
        <v>1</v>
      </c>
      <c r="AC848" s="575">
        <f t="shared" si="36"/>
        <v>0</v>
      </c>
      <c r="AD848" s="555">
        <f t="shared" si="37"/>
        <v>0</v>
      </c>
    </row>
    <row r="849" s="555" customFormat="1" ht="19" customHeight="1" spans="1:30">
      <c r="A849" s="574">
        <v>45310</v>
      </c>
      <c r="B849" s="575" t="s">
        <v>74</v>
      </c>
      <c r="C849" s="575" t="s">
        <v>56</v>
      </c>
      <c r="D849" s="576">
        <v>50</v>
      </c>
      <c r="E849" s="575" t="s">
        <v>35</v>
      </c>
      <c r="F849" s="576">
        <v>0</v>
      </c>
      <c r="G849" s="576">
        <v>4.4</v>
      </c>
      <c r="H849" s="576">
        <v>20.047</v>
      </c>
      <c r="I849" s="576">
        <v>9.7849</v>
      </c>
      <c r="J849" s="576">
        <v>9.5876</v>
      </c>
      <c r="K849" s="576">
        <v>10.2621</v>
      </c>
      <c r="L849" s="580">
        <v>0.5119</v>
      </c>
      <c r="M849" s="576">
        <v>101.1428</v>
      </c>
      <c r="N849" s="575"/>
      <c r="O849" s="575"/>
      <c r="P849" s="575"/>
      <c r="Q849" s="575"/>
      <c r="R849" s="576">
        <v>101.1428</v>
      </c>
      <c r="S849" s="575"/>
      <c r="T849" s="576">
        <v>0</v>
      </c>
      <c r="U849" s="576">
        <v>0</v>
      </c>
      <c r="V849" s="576">
        <v>0</v>
      </c>
      <c r="W849" s="576">
        <v>0</v>
      </c>
      <c r="X849" s="575">
        <v>0</v>
      </c>
      <c r="Y849" s="576">
        <v>0</v>
      </c>
      <c r="Z849" s="576">
        <v>0</v>
      </c>
      <c r="AA849" s="576">
        <v>0</v>
      </c>
      <c r="AB849" s="580">
        <v>1</v>
      </c>
      <c r="AC849" s="575">
        <f t="shared" si="36"/>
        <v>0</v>
      </c>
      <c r="AD849" s="555">
        <f t="shared" si="37"/>
        <v>0</v>
      </c>
    </row>
    <row r="850" s="555" customFormat="1" ht="19" customHeight="1" spans="1:30">
      <c r="A850" s="574">
        <v>45310</v>
      </c>
      <c r="B850" s="575" t="s">
        <v>77</v>
      </c>
      <c r="C850" s="575" t="s">
        <v>78</v>
      </c>
      <c r="D850" s="576">
        <v>100</v>
      </c>
      <c r="E850" s="575" t="s">
        <v>83</v>
      </c>
      <c r="F850" s="576">
        <v>6.11</v>
      </c>
      <c r="G850" s="576">
        <v>3.3</v>
      </c>
      <c r="H850" s="576">
        <v>48.8888</v>
      </c>
      <c r="I850" s="576">
        <v>15.8355</v>
      </c>
      <c r="J850" s="576">
        <v>14.518</v>
      </c>
      <c r="K850" s="576">
        <v>0</v>
      </c>
      <c r="L850" s="580">
        <v>0</v>
      </c>
      <c r="M850" s="576">
        <v>220.507</v>
      </c>
      <c r="N850" s="575">
        <v>1007</v>
      </c>
      <c r="O850" s="575">
        <v>0.219</v>
      </c>
      <c r="P850" s="575">
        <v>-0.394</v>
      </c>
      <c r="Q850" s="575">
        <v>19919</v>
      </c>
      <c r="R850" s="576">
        <v>220.507</v>
      </c>
      <c r="S850" s="575">
        <v>0.0111</v>
      </c>
      <c r="T850" s="576">
        <v>0</v>
      </c>
      <c r="U850" s="576">
        <v>0</v>
      </c>
      <c r="V850" s="576">
        <v>0</v>
      </c>
      <c r="W850" s="576">
        <v>0</v>
      </c>
      <c r="X850" s="575">
        <v>0</v>
      </c>
      <c r="Y850" s="576">
        <v>0</v>
      </c>
      <c r="Z850" s="576">
        <v>0</v>
      </c>
      <c r="AA850" s="576">
        <v>33.0533</v>
      </c>
      <c r="AB850" s="580">
        <v>1</v>
      </c>
      <c r="AC850" s="575">
        <f t="shared" si="36"/>
        <v>0</v>
      </c>
      <c r="AD850" s="555">
        <f t="shared" si="37"/>
        <v>0</v>
      </c>
    </row>
    <row r="851" s="555" customFormat="1" ht="19" customHeight="1" spans="1:30">
      <c r="A851" s="574">
        <v>45310</v>
      </c>
      <c r="B851" s="575" t="s">
        <v>81</v>
      </c>
      <c r="C851" s="575" t="s">
        <v>82</v>
      </c>
      <c r="D851" s="576">
        <v>100</v>
      </c>
      <c r="E851" s="575" t="s">
        <v>118</v>
      </c>
      <c r="F851" s="576" t="s">
        <v>80</v>
      </c>
      <c r="G851" s="576">
        <v>3.63</v>
      </c>
      <c r="H851" s="576">
        <v>0</v>
      </c>
      <c r="I851" s="576">
        <v>0</v>
      </c>
      <c r="J851" s="576">
        <v>0</v>
      </c>
      <c r="K851" s="576">
        <v>0</v>
      </c>
      <c r="L851" s="580">
        <v>0</v>
      </c>
      <c r="M851" s="576">
        <v>7.7528</v>
      </c>
      <c r="N851" s="575">
        <v>127</v>
      </c>
      <c r="O851" s="575">
        <v>0.061</v>
      </c>
      <c r="P851" s="575">
        <v>-0.0333</v>
      </c>
      <c r="Q851" s="575">
        <v>13183</v>
      </c>
      <c r="R851" s="576">
        <v>7.7528</v>
      </c>
      <c r="S851" s="575">
        <v>0.0006</v>
      </c>
      <c r="T851" s="576">
        <v>0</v>
      </c>
      <c r="U851" s="576">
        <v>0</v>
      </c>
      <c r="V851" s="576">
        <v>0</v>
      </c>
      <c r="W851" s="576">
        <v>0</v>
      </c>
      <c r="X851" s="575">
        <v>0</v>
      </c>
      <c r="Y851" s="576">
        <v>0</v>
      </c>
      <c r="Z851" s="576">
        <v>0</v>
      </c>
      <c r="AA851" s="576">
        <v>0</v>
      </c>
      <c r="AB851" s="580">
        <v>1</v>
      </c>
      <c r="AC851" s="575">
        <f t="shared" si="36"/>
        <v>0</v>
      </c>
      <c r="AD851" s="555">
        <f t="shared" si="37"/>
        <v>0</v>
      </c>
    </row>
    <row r="852" s="555" customFormat="1" ht="19" customHeight="1" spans="1:30">
      <c r="A852" s="574">
        <v>45310</v>
      </c>
      <c r="B852" s="575" t="s">
        <v>84</v>
      </c>
      <c r="C852" s="575" t="s">
        <v>82</v>
      </c>
      <c r="D852" s="576">
        <v>33</v>
      </c>
      <c r="E852" s="575" t="s">
        <v>83</v>
      </c>
      <c r="F852" s="576" t="s">
        <v>80</v>
      </c>
      <c r="G852" s="576">
        <v>2.56</v>
      </c>
      <c r="H852" s="576">
        <v>2.7</v>
      </c>
      <c r="I852" s="576">
        <v>2.27</v>
      </c>
      <c r="J852" s="576">
        <v>1.98</v>
      </c>
      <c r="K852" s="576">
        <v>0</v>
      </c>
      <c r="L852" s="580">
        <v>0</v>
      </c>
      <c r="M852" s="576">
        <v>99.0063</v>
      </c>
      <c r="N852" s="575">
        <v>286.69</v>
      </c>
      <c r="O852" s="575">
        <v>0.3453</v>
      </c>
      <c r="P852" s="575" t="s">
        <v>80</v>
      </c>
      <c r="Q852" s="575">
        <v>6981</v>
      </c>
      <c r="R852" s="576">
        <v>99.0063</v>
      </c>
      <c r="S852" s="575">
        <v>0.0143</v>
      </c>
      <c r="T852" s="576">
        <v>0</v>
      </c>
      <c r="U852" s="576">
        <v>0</v>
      </c>
      <c r="V852" s="576">
        <v>0</v>
      </c>
      <c r="W852" s="576">
        <v>0</v>
      </c>
      <c r="X852" s="575">
        <v>0</v>
      </c>
      <c r="Y852" s="576">
        <v>0</v>
      </c>
      <c r="Z852" s="576">
        <v>0</v>
      </c>
      <c r="AA852" s="576">
        <v>0</v>
      </c>
      <c r="AB852" s="580">
        <v>1</v>
      </c>
      <c r="AC852" s="575">
        <f t="shared" si="36"/>
        <v>0</v>
      </c>
      <c r="AD852" s="555">
        <f t="shared" si="37"/>
        <v>0</v>
      </c>
    </row>
    <row r="853" s="555" customFormat="1" ht="19" customHeight="1" spans="1:30">
      <c r="A853" s="574">
        <v>45310</v>
      </c>
      <c r="B853" s="575" t="s">
        <v>85</v>
      </c>
      <c r="C853" s="575" t="s">
        <v>86</v>
      </c>
      <c r="D853" s="576">
        <v>58.2</v>
      </c>
      <c r="E853" s="575" t="s">
        <v>129</v>
      </c>
      <c r="F853" s="576">
        <v>0.32</v>
      </c>
      <c r="G853" s="576">
        <v>1.7</v>
      </c>
      <c r="H853" s="576">
        <v>3.2645</v>
      </c>
      <c r="I853" s="576">
        <v>3.0765</v>
      </c>
      <c r="J853" s="576">
        <v>3.52</v>
      </c>
      <c r="K853" s="576">
        <v>0</v>
      </c>
      <c r="L853" s="580">
        <v>0</v>
      </c>
      <c r="M853" s="576">
        <v>375.76</v>
      </c>
      <c r="N853" s="575">
        <v>174</v>
      </c>
      <c r="O853" s="575">
        <v>2.1595</v>
      </c>
      <c r="P853" s="575" t="s">
        <v>104</v>
      </c>
      <c r="Q853" s="575">
        <v>5420</v>
      </c>
      <c r="R853" s="576">
        <v>375.76</v>
      </c>
      <c r="S853" s="575">
        <v>0.0693</v>
      </c>
      <c r="T853" s="576">
        <v>0</v>
      </c>
      <c r="U853" s="576">
        <v>0</v>
      </c>
      <c r="V853" s="576">
        <v>0</v>
      </c>
      <c r="W853" s="576">
        <v>0</v>
      </c>
      <c r="X853" s="575">
        <v>0</v>
      </c>
      <c r="Y853" s="576">
        <v>0</v>
      </c>
      <c r="Z853" s="576">
        <v>0</v>
      </c>
      <c r="AA853" s="576">
        <v>0</v>
      </c>
      <c r="AB853" s="580">
        <v>1</v>
      </c>
      <c r="AC853" s="575">
        <f t="shared" si="36"/>
        <v>0</v>
      </c>
      <c r="AD853" s="555">
        <f t="shared" si="37"/>
        <v>0</v>
      </c>
    </row>
    <row r="854" s="555" customFormat="1" ht="19" customHeight="1" spans="1:30">
      <c r="A854" s="574">
        <v>45310</v>
      </c>
      <c r="B854" s="575" t="s">
        <v>87</v>
      </c>
      <c r="C854" s="575" t="s">
        <v>78</v>
      </c>
      <c r="D854" s="576">
        <v>100</v>
      </c>
      <c r="E854" s="575" t="s">
        <v>121</v>
      </c>
      <c r="F854" s="576">
        <v>0.92</v>
      </c>
      <c r="G854" s="576">
        <v>1.8</v>
      </c>
      <c r="H854" s="576">
        <v>0</v>
      </c>
      <c r="I854" s="576">
        <v>1.49</v>
      </c>
      <c r="J854" s="576">
        <v>1.4014</v>
      </c>
      <c r="K854" s="576">
        <v>0</v>
      </c>
      <c r="L854" s="580">
        <v>0</v>
      </c>
      <c r="M854" s="576">
        <v>83.0291</v>
      </c>
      <c r="N854" s="575">
        <v>21</v>
      </c>
      <c r="O854" s="575">
        <v>3.5938</v>
      </c>
      <c r="P854" s="575">
        <v>3.3409</v>
      </c>
      <c r="Q854" s="575">
        <v>6350</v>
      </c>
      <c r="R854" s="576">
        <v>83.0291</v>
      </c>
      <c r="S854" s="575">
        <v>0.0131</v>
      </c>
      <c r="T854" s="576">
        <v>0</v>
      </c>
      <c r="U854" s="576">
        <v>0</v>
      </c>
      <c r="V854" s="576">
        <v>0</v>
      </c>
      <c r="W854" s="576">
        <v>0</v>
      </c>
      <c r="X854" s="575">
        <v>0</v>
      </c>
      <c r="Y854" s="576">
        <v>0</v>
      </c>
      <c r="Z854" s="576">
        <v>0</v>
      </c>
      <c r="AA854" s="576">
        <v>0</v>
      </c>
      <c r="AB854" s="580">
        <v>1</v>
      </c>
      <c r="AC854" s="575">
        <f t="shared" si="36"/>
        <v>0</v>
      </c>
      <c r="AD854" s="555">
        <f t="shared" si="37"/>
        <v>0</v>
      </c>
    </row>
    <row r="855" s="555" customFormat="1" ht="19" customHeight="1" spans="1:30">
      <c r="A855" s="574">
        <v>45310</v>
      </c>
      <c r="B855" s="575" t="s">
        <v>88</v>
      </c>
      <c r="C855" s="575" t="s">
        <v>86</v>
      </c>
      <c r="D855" s="576">
        <v>50</v>
      </c>
      <c r="E855" s="575" t="s">
        <v>134</v>
      </c>
      <c r="F855" s="576">
        <v>4.63</v>
      </c>
      <c r="G855" s="576">
        <v>1.16</v>
      </c>
      <c r="H855" s="576">
        <v>17.4117</v>
      </c>
      <c r="I855" s="576">
        <v>8.4749</v>
      </c>
      <c r="J855" s="576">
        <v>8.4241</v>
      </c>
      <c r="K855" s="576">
        <v>0</v>
      </c>
      <c r="L855" s="580">
        <v>0</v>
      </c>
      <c r="M855" s="576">
        <v>227.1752</v>
      </c>
      <c r="N855" s="575">
        <v>653</v>
      </c>
      <c r="O855" s="575">
        <v>0.3479</v>
      </c>
      <c r="P855" s="575"/>
      <c r="Q855" s="575">
        <v>6458</v>
      </c>
      <c r="R855" s="576">
        <v>227.1752</v>
      </c>
      <c r="S855" s="575">
        <v>0.0351</v>
      </c>
      <c r="T855" s="576">
        <v>0</v>
      </c>
      <c r="U855" s="576">
        <v>0</v>
      </c>
      <c r="V855" s="576">
        <v>0</v>
      </c>
      <c r="W855" s="576">
        <v>0</v>
      </c>
      <c r="X855" s="575">
        <v>0</v>
      </c>
      <c r="Y855" s="576">
        <v>0</v>
      </c>
      <c r="Z855" s="576">
        <v>0</v>
      </c>
      <c r="AA855" s="576">
        <v>8.9876</v>
      </c>
      <c r="AB855" s="580">
        <v>1</v>
      </c>
      <c r="AC855" s="575">
        <f t="shared" si="36"/>
        <v>0</v>
      </c>
      <c r="AD855" s="555">
        <f t="shared" si="37"/>
        <v>0</v>
      </c>
    </row>
    <row r="856" s="555" customFormat="1" ht="34" customHeight="1" spans="1:29">
      <c r="A856" s="570" t="s">
        <v>137</v>
      </c>
      <c r="B856" s="571"/>
      <c r="C856" s="571"/>
      <c r="D856" s="571"/>
      <c r="E856" s="571"/>
      <c r="F856" s="571"/>
      <c r="G856" s="571"/>
      <c r="H856" s="571"/>
      <c r="I856" s="571"/>
      <c r="J856" s="571"/>
      <c r="K856" s="571"/>
      <c r="L856" s="571"/>
      <c r="M856" s="571"/>
      <c r="N856" s="571"/>
      <c r="O856" s="571"/>
      <c r="P856" s="571"/>
      <c r="Q856" s="571"/>
      <c r="R856" s="571"/>
      <c r="S856" s="571"/>
      <c r="T856" s="571"/>
      <c r="U856" s="571"/>
      <c r="V856" s="571"/>
      <c r="W856" s="571"/>
      <c r="X856" s="571"/>
      <c r="Y856" s="571"/>
      <c r="Z856" s="571"/>
      <c r="AA856" s="571"/>
      <c r="AB856" s="571"/>
      <c r="AC856" s="571"/>
    </row>
    <row r="857" s="555" customFormat="1" ht="19" customHeight="1" spans="1:30">
      <c r="A857" s="572" t="s">
        <v>1</v>
      </c>
      <c r="B857" s="573" t="s">
        <v>2</v>
      </c>
      <c r="C857" s="573" t="s">
        <v>3</v>
      </c>
      <c r="D857" s="573" t="s">
        <v>4</v>
      </c>
      <c r="E857" s="573" t="s">
        <v>5</v>
      </c>
      <c r="F857" s="573" t="s">
        <v>6</v>
      </c>
      <c r="G857" s="573" t="s">
        <v>7</v>
      </c>
      <c r="H857" s="573" t="s">
        <v>8</v>
      </c>
      <c r="I857" s="573" t="s">
        <v>9</v>
      </c>
      <c r="J857" s="573" t="s">
        <v>10</v>
      </c>
      <c r="K857" s="573" t="s">
        <v>11</v>
      </c>
      <c r="L857" s="573" t="s">
        <v>12</v>
      </c>
      <c r="M857" s="573" t="s">
        <v>13</v>
      </c>
      <c r="N857" s="573" t="s">
        <v>14</v>
      </c>
      <c r="O857" s="573" t="s">
        <v>15</v>
      </c>
      <c r="P857" s="573" t="s">
        <v>16</v>
      </c>
      <c r="Q857" s="573" t="s">
        <v>17</v>
      </c>
      <c r="R857" s="573" t="s">
        <v>18</v>
      </c>
      <c r="S857" s="573" t="s">
        <v>19</v>
      </c>
      <c r="T857" s="573" t="s">
        <v>20</v>
      </c>
      <c r="U857" s="573" t="s">
        <v>21</v>
      </c>
      <c r="V857" s="573" t="s">
        <v>22</v>
      </c>
      <c r="W857" s="573" t="s">
        <v>23</v>
      </c>
      <c r="X857" s="573" t="s">
        <v>24</v>
      </c>
      <c r="Y857" s="573" t="s">
        <v>25</v>
      </c>
      <c r="Z857" s="573" t="s">
        <v>26</v>
      </c>
      <c r="AA857" s="573" t="s">
        <v>27</v>
      </c>
      <c r="AB857" s="573" t="s">
        <v>28</v>
      </c>
      <c r="AC857" s="583" t="s">
        <v>29</v>
      </c>
      <c r="AD857" s="583" t="s">
        <v>30</v>
      </c>
    </row>
    <row r="858" s="555" customFormat="1" ht="19" customHeight="1" spans="1:30">
      <c r="A858" s="574">
        <v>45311</v>
      </c>
      <c r="B858" s="575" t="s">
        <v>31</v>
      </c>
      <c r="C858" s="575" t="s">
        <v>32</v>
      </c>
      <c r="D858" s="576">
        <v>100</v>
      </c>
      <c r="E858" s="575" t="s">
        <v>138</v>
      </c>
      <c r="F858" s="576">
        <v>4.5</v>
      </c>
      <c r="G858" s="576">
        <v>0.78</v>
      </c>
      <c r="H858" s="576">
        <v>40.1223</v>
      </c>
      <c r="I858" s="576">
        <v>39.725</v>
      </c>
      <c r="J858" s="576">
        <v>39.6375</v>
      </c>
      <c r="K858" s="576">
        <v>0</v>
      </c>
      <c r="L858" s="580">
        <v>0</v>
      </c>
      <c r="M858" s="576">
        <v>765.3625</v>
      </c>
      <c r="N858" s="575"/>
      <c r="O858" s="575"/>
      <c r="P858" s="575"/>
      <c r="Q858" s="575"/>
      <c r="R858" s="576">
        <v>765.3625</v>
      </c>
      <c r="S858" s="575"/>
      <c r="T858" s="576">
        <v>0</v>
      </c>
      <c r="U858" s="576">
        <v>0</v>
      </c>
      <c r="V858" s="576">
        <v>0</v>
      </c>
      <c r="W858" s="576">
        <v>0</v>
      </c>
      <c r="X858" s="575">
        <v>0</v>
      </c>
      <c r="Y858" s="576">
        <v>0</v>
      </c>
      <c r="Z858" s="576">
        <v>0</v>
      </c>
      <c r="AA858" s="576">
        <v>0</v>
      </c>
      <c r="AB858" s="580">
        <v>1</v>
      </c>
      <c r="AC858" s="575">
        <f t="shared" ref="AC858:AC900" si="38">U858+W858</f>
        <v>0</v>
      </c>
      <c r="AD858" s="555">
        <f t="shared" ref="AD858:AD900" si="39">T858+V858</f>
        <v>0</v>
      </c>
    </row>
    <row r="859" s="555" customFormat="1" ht="19" customHeight="1" spans="1:30">
      <c r="A859" s="574">
        <v>45311</v>
      </c>
      <c r="B859" s="575" t="s">
        <v>36</v>
      </c>
      <c r="C859" s="575" t="s">
        <v>32</v>
      </c>
      <c r="D859" s="576">
        <v>80</v>
      </c>
      <c r="E859" s="575" t="s">
        <v>35</v>
      </c>
      <c r="F859" s="576">
        <v>4.58</v>
      </c>
      <c r="G859" s="576">
        <v>1.29</v>
      </c>
      <c r="H859" s="576">
        <v>32.5</v>
      </c>
      <c r="I859" s="576">
        <v>31.5</v>
      </c>
      <c r="J859" s="576">
        <v>31.35</v>
      </c>
      <c r="K859" s="576">
        <v>0</v>
      </c>
      <c r="L859" s="580">
        <v>0</v>
      </c>
      <c r="M859" s="576">
        <v>567.6</v>
      </c>
      <c r="N859" s="575"/>
      <c r="O859" s="575"/>
      <c r="P859" s="575"/>
      <c r="Q859" s="575"/>
      <c r="R859" s="576">
        <v>567.6</v>
      </c>
      <c r="S859" s="575"/>
      <c r="T859" s="576">
        <v>0</v>
      </c>
      <c r="U859" s="576">
        <v>0</v>
      </c>
      <c r="V859" s="576">
        <v>0</v>
      </c>
      <c r="W859" s="576">
        <v>0</v>
      </c>
      <c r="X859" s="575">
        <v>0</v>
      </c>
      <c r="Y859" s="576">
        <v>0</v>
      </c>
      <c r="Z859" s="576">
        <v>0</v>
      </c>
      <c r="AA859" s="576">
        <v>0</v>
      </c>
      <c r="AB859" s="580">
        <v>0</v>
      </c>
      <c r="AC859" s="575">
        <f t="shared" si="38"/>
        <v>0</v>
      </c>
      <c r="AD859" s="555">
        <f t="shared" si="39"/>
        <v>0</v>
      </c>
    </row>
    <row r="860" s="555" customFormat="1" ht="19" customHeight="1" spans="1:30">
      <c r="A860" s="574">
        <v>45311</v>
      </c>
      <c r="B860" s="575" t="s">
        <v>45</v>
      </c>
      <c r="C860" s="575" t="s">
        <v>32</v>
      </c>
      <c r="D860" s="576">
        <v>50</v>
      </c>
      <c r="E860" s="575" t="s">
        <v>39</v>
      </c>
      <c r="F860" s="576">
        <v>1.6</v>
      </c>
      <c r="G860" s="576">
        <v>0.41</v>
      </c>
      <c r="H860" s="576">
        <v>6.8303</v>
      </c>
      <c r="I860" s="576">
        <v>6.7095</v>
      </c>
      <c r="J860" s="576">
        <v>6.6</v>
      </c>
      <c r="K860" s="576">
        <v>0</v>
      </c>
      <c r="L860" s="580">
        <v>0</v>
      </c>
      <c r="M860" s="576">
        <v>318.12</v>
      </c>
      <c r="N860" s="575"/>
      <c r="O860" s="575"/>
      <c r="P860" s="575"/>
      <c r="Q860" s="575"/>
      <c r="R860" s="576">
        <v>318.12</v>
      </c>
      <c r="S860" s="575"/>
      <c r="T860" s="576">
        <v>0.0173</v>
      </c>
      <c r="U860" s="576">
        <v>0</v>
      </c>
      <c r="V860" s="576">
        <v>0</v>
      </c>
      <c r="W860" s="576">
        <v>0</v>
      </c>
      <c r="X860" s="575">
        <v>0</v>
      </c>
      <c r="Y860" s="576">
        <v>0</v>
      </c>
      <c r="Z860" s="576">
        <v>0</v>
      </c>
      <c r="AA860" s="576">
        <v>0</v>
      </c>
      <c r="AB860" s="580">
        <v>0.9978</v>
      </c>
      <c r="AC860" s="575">
        <f t="shared" si="38"/>
        <v>0</v>
      </c>
      <c r="AD860" s="555">
        <f t="shared" si="39"/>
        <v>0.0173</v>
      </c>
    </row>
    <row r="861" s="555" customFormat="1" ht="19" customHeight="1" spans="1:30">
      <c r="A861" s="574">
        <v>45311</v>
      </c>
      <c r="B861" s="575" t="s">
        <v>38</v>
      </c>
      <c r="C861" s="575" t="s">
        <v>32</v>
      </c>
      <c r="D861" s="576">
        <v>5.48</v>
      </c>
      <c r="E861" s="575" t="s">
        <v>33</v>
      </c>
      <c r="F861" s="576">
        <v>1.88</v>
      </c>
      <c r="G861" s="576">
        <v>0</v>
      </c>
      <c r="H861" s="576">
        <v>0.9245</v>
      </c>
      <c r="I861" s="576">
        <v>0.9245</v>
      </c>
      <c r="J861" s="576">
        <v>0.532</v>
      </c>
      <c r="K861" s="576">
        <v>0</v>
      </c>
      <c r="L861" s="580">
        <v>0</v>
      </c>
      <c r="M861" s="576">
        <v>22.876</v>
      </c>
      <c r="N861" s="575"/>
      <c r="O861" s="575"/>
      <c r="P861" s="575"/>
      <c r="Q861" s="575"/>
      <c r="R861" s="576">
        <v>22.876</v>
      </c>
      <c r="S861" s="575"/>
      <c r="T861" s="576">
        <v>0</v>
      </c>
      <c r="U861" s="576">
        <v>0</v>
      </c>
      <c r="V861" s="576">
        <v>0</v>
      </c>
      <c r="W861" s="576">
        <v>0</v>
      </c>
      <c r="X861" s="575">
        <v>0</v>
      </c>
      <c r="Y861" s="576">
        <v>0</v>
      </c>
      <c r="Z861" s="576">
        <v>0</v>
      </c>
      <c r="AA861" s="576">
        <v>0</v>
      </c>
      <c r="AB861" s="580">
        <v>1</v>
      </c>
      <c r="AC861" s="575">
        <f t="shared" si="38"/>
        <v>0</v>
      </c>
      <c r="AD861" s="555">
        <f t="shared" si="39"/>
        <v>0</v>
      </c>
    </row>
    <row r="862" s="555" customFormat="1" ht="19" customHeight="1" spans="1:30">
      <c r="A862" s="574">
        <v>45311</v>
      </c>
      <c r="B862" s="575" t="s">
        <v>34</v>
      </c>
      <c r="C862" s="575" t="s">
        <v>32</v>
      </c>
      <c r="D862" s="576">
        <v>10</v>
      </c>
      <c r="E862" s="575" t="s">
        <v>96</v>
      </c>
      <c r="F862" s="576">
        <v>4.3</v>
      </c>
      <c r="G862" s="576">
        <v>1.7</v>
      </c>
      <c r="H862" s="576">
        <v>4.2723</v>
      </c>
      <c r="I862" s="576">
        <v>4.0221</v>
      </c>
      <c r="J862" s="576">
        <v>3.96</v>
      </c>
      <c r="K862" s="576">
        <v>0</v>
      </c>
      <c r="L862" s="580">
        <v>0</v>
      </c>
      <c r="M862" s="576">
        <v>66</v>
      </c>
      <c r="N862" s="575"/>
      <c r="O862" s="575"/>
      <c r="P862" s="575"/>
      <c r="Q862" s="575"/>
      <c r="R862" s="576">
        <v>66</v>
      </c>
      <c r="S862" s="575"/>
      <c r="T862" s="576">
        <v>0</v>
      </c>
      <c r="U862" s="576">
        <v>0</v>
      </c>
      <c r="V862" s="576">
        <v>0</v>
      </c>
      <c r="W862" s="576">
        <v>0</v>
      </c>
      <c r="X862" s="575">
        <v>0</v>
      </c>
      <c r="Y862" s="576">
        <v>0</v>
      </c>
      <c r="Z862" s="576">
        <v>0</v>
      </c>
      <c r="AA862" s="576">
        <v>0</v>
      </c>
      <c r="AB862" s="580">
        <v>1</v>
      </c>
      <c r="AC862" s="575">
        <f t="shared" si="38"/>
        <v>0</v>
      </c>
      <c r="AD862" s="555">
        <f t="shared" si="39"/>
        <v>0</v>
      </c>
    </row>
    <row r="863" s="555" customFormat="1" ht="19" customHeight="1" spans="1:30">
      <c r="A863" s="574">
        <v>45311</v>
      </c>
      <c r="B863" s="575" t="s">
        <v>41</v>
      </c>
      <c r="C863" s="575" t="s">
        <v>32</v>
      </c>
      <c r="D863" s="576">
        <v>20</v>
      </c>
      <c r="E863" s="575" t="s">
        <v>35</v>
      </c>
      <c r="F863" s="576">
        <v>6.25</v>
      </c>
      <c r="G863" s="576">
        <v>2</v>
      </c>
      <c r="H863" s="576">
        <v>13.2634</v>
      </c>
      <c r="I863" s="576">
        <v>10.4438</v>
      </c>
      <c r="J863" s="576">
        <v>10.4266</v>
      </c>
      <c r="K863" s="576">
        <v>2.8196</v>
      </c>
      <c r="L863" s="580">
        <v>0.2126</v>
      </c>
      <c r="M863" s="576">
        <v>205.8484</v>
      </c>
      <c r="N863" s="575"/>
      <c r="O863" s="575"/>
      <c r="P863" s="575"/>
      <c r="Q863" s="575"/>
      <c r="R863" s="576">
        <v>205.8484</v>
      </c>
      <c r="S863" s="575"/>
      <c r="T863" s="576">
        <v>0</v>
      </c>
      <c r="U863" s="576">
        <v>0</v>
      </c>
      <c r="V863" s="576">
        <v>0</v>
      </c>
      <c r="W863" s="576">
        <v>0</v>
      </c>
      <c r="X863" s="575">
        <v>0</v>
      </c>
      <c r="Y863" s="576">
        <v>0</v>
      </c>
      <c r="Z863" s="576">
        <v>0</v>
      </c>
      <c r="AA863" s="576">
        <v>0</v>
      </c>
      <c r="AB863" s="580">
        <v>1</v>
      </c>
      <c r="AC863" s="575">
        <f t="shared" si="38"/>
        <v>0</v>
      </c>
      <c r="AD863" s="555">
        <f t="shared" si="39"/>
        <v>0</v>
      </c>
    </row>
    <row r="864" s="555" customFormat="1" ht="19" customHeight="1" spans="1:30">
      <c r="A864" s="574">
        <v>45311</v>
      </c>
      <c r="B864" s="575" t="s">
        <v>37</v>
      </c>
      <c r="C864" s="575" t="s">
        <v>32</v>
      </c>
      <c r="D864" s="576">
        <v>100</v>
      </c>
      <c r="E864" s="575" t="s">
        <v>35</v>
      </c>
      <c r="F864" s="576">
        <v>5.71</v>
      </c>
      <c r="G864" s="576">
        <v>0</v>
      </c>
      <c r="H864" s="576">
        <v>48.19</v>
      </c>
      <c r="I864" s="576">
        <v>13.1425</v>
      </c>
      <c r="J864" s="576">
        <v>12.199</v>
      </c>
      <c r="K864" s="576">
        <v>0</v>
      </c>
      <c r="L864" s="580">
        <v>0</v>
      </c>
      <c r="M864" s="576">
        <v>610.934</v>
      </c>
      <c r="N864" s="575"/>
      <c r="O864" s="575"/>
      <c r="P864" s="575"/>
      <c r="Q864" s="575"/>
      <c r="R864" s="576">
        <v>610.934</v>
      </c>
      <c r="S864" s="575"/>
      <c r="T864" s="576">
        <v>0.0315</v>
      </c>
      <c r="U864" s="576">
        <v>0</v>
      </c>
      <c r="V864" s="576">
        <v>0</v>
      </c>
      <c r="W864" s="576">
        <v>0</v>
      </c>
      <c r="X864" s="575">
        <v>0</v>
      </c>
      <c r="Y864" s="576">
        <v>0.016</v>
      </c>
      <c r="Z864" s="576">
        <v>0</v>
      </c>
      <c r="AA864" s="576">
        <v>0</v>
      </c>
      <c r="AB864" s="580">
        <v>0.9993</v>
      </c>
      <c r="AC864" s="575">
        <f t="shared" si="38"/>
        <v>0</v>
      </c>
      <c r="AD864" s="555">
        <f t="shared" si="39"/>
        <v>0.0315</v>
      </c>
    </row>
    <row r="865" s="555" customFormat="1" ht="19" customHeight="1" spans="1:30">
      <c r="A865" s="574">
        <v>45311</v>
      </c>
      <c r="B865" s="575" t="s">
        <v>40</v>
      </c>
      <c r="C865" s="575" t="s">
        <v>32</v>
      </c>
      <c r="D865" s="576">
        <v>30</v>
      </c>
      <c r="E865" s="575" t="s">
        <v>33</v>
      </c>
      <c r="F865" s="576">
        <v>1.46</v>
      </c>
      <c r="G865" s="576">
        <v>0</v>
      </c>
      <c r="H865" s="576">
        <v>4.3652</v>
      </c>
      <c r="I865" s="576">
        <v>4.3652</v>
      </c>
      <c r="J865" s="576">
        <v>4.2768</v>
      </c>
      <c r="K865" s="576">
        <v>0</v>
      </c>
      <c r="L865" s="580">
        <v>0</v>
      </c>
      <c r="M865" s="576">
        <v>203.8608</v>
      </c>
      <c r="N865" s="575"/>
      <c r="O865" s="575"/>
      <c r="P865" s="575"/>
      <c r="Q865" s="575"/>
      <c r="R865" s="576">
        <v>203.8608</v>
      </c>
      <c r="S865" s="575"/>
      <c r="T865" s="576">
        <v>0</v>
      </c>
      <c r="U865" s="576">
        <v>0</v>
      </c>
      <c r="V865" s="576">
        <v>0</v>
      </c>
      <c r="W865" s="576">
        <v>0</v>
      </c>
      <c r="X865" s="575">
        <v>0</v>
      </c>
      <c r="Y865" s="576">
        <v>0</v>
      </c>
      <c r="Z865" s="576">
        <v>0</v>
      </c>
      <c r="AA865" s="576">
        <v>0</v>
      </c>
      <c r="AB865" s="580">
        <v>1</v>
      </c>
      <c r="AC865" s="575">
        <f t="shared" si="38"/>
        <v>0</v>
      </c>
      <c r="AD865" s="555">
        <f t="shared" si="39"/>
        <v>0</v>
      </c>
    </row>
    <row r="866" s="555" customFormat="1" ht="19" customHeight="1" spans="1:30">
      <c r="A866" s="574">
        <v>45311</v>
      </c>
      <c r="B866" s="575" t="s">
        <v>47</v>
      </c>
      <c r="C866" s="575" t="s">
        <v>32</v>
      </c>
      <c r="D866" s="576">
        <v>150</v>
      </c>
      <c r="E866" s="575" t="s">
        <v>139</v>
      </c>
      <c r="F866" s="576">
        <v>2.84</v>
      </c>
      <c r="G866" s="576">
        <v>1.44</v>
      </c>
      <c r="H866" s="576">
        <v>53.5604</v>
      </c>
      <c r="I866" s="576">
        <v>37.2626</v>
      </c>
      <c r="J866" s="576">
        <v>36.1018</v>
      </c>
      <c r="K866" s="576">
        <v>16.3</v>
      </c>
      <c r="L866" s="580">
        <v>0.3043</v>
      </c>
      <c r="M866" s="576">
        <v>943.0785</v>
      </c>
      <c r="N866" s="575"/>
      <c r="O866" s="575"/>
      <c r="P866" s="575"/>
      <c r="Q866" s="575"/>
      <c r="R866" s="576">
        <v>943.0785</v>
      </c>
      <c r="S866" s="575"/>
      <c r="T866" s="576">
        <v>0</v>
      </c>
      <c r="U866" s="576">
        <v>0</v>
      </c>
      <c r="V866" s="576">
        <v>0</v>
      </c>
      <c r="W866" s="576">
        <v>0</v>
      </c>
      <c r="X866" s="575">
        <v>0</v>
      </c>
      <c r="Y866" s="576">
        <v>0</v>
      </c>
      <c r="Z866" s="576">
        <v>0</v>
      </c>
      <c r="AA866" s="576">
        <v>0</v>
      </c>
      <c r="AB866" s="580">
        <v>1</v>
      </c>
      <c r="AC866" s="575">
        <f t="shared" si="38"/>
        <v>0</v>
      </c>
      <c r="AD866" s="555">
        <f t="shared" si="39"/>
        <v>0</v>
      </c>
    </row>
    <row r="867" s="555" customFormat="1" ht="19" customHeight="1" spans="1:30">
      <c r="A867" s="574">
        <v>45311</v>
      </c>
      <c r="B867" s="575" t="s">
        <v>43</v>
      </c>
      <c r="C867" s="575" t="s">
        <v>32</v>
      </c>
      <c r="D867" s="576">
        <v>300</v>
      </c>
      <c r="E867" s="575" t="s">
        <v>35</v>
      </c>
      <c r="F867" s="576">
        <v>5.81</v>
      </c>
      <c r="G867" s="576">
        <v>0</v>
      </c>
      <c r="H867" s="576">
        <v>192.3107</v>
      </c>
      <c r="I867" s="576">
        <v>170.4337</v>
      </c>
      <c r="J867" s="576">
        <v>161.007</v>
      </c>
      <c r="K867" s="576">
        <v>21.877</v>
      </c>
      <c r="L867" s="580">
        <v>0.1138</v>
      </c>
      <c r="M867" s="576">
        <v>2351.383</v>
      </c>
      <c r="N867" s="575"/>
      <c r="O867" s="575"/>
      <c r="P867" s="575"/>
      <c r="Q867" s="575"/>
      <c r="R867" s="576">
        <v>2351.383</v>
      </c>
      <c r="S867" s="575"/>
      <c r="T867" s="576">
        <v>0</v>
      </c>
      <c r="U867" s="576">
        <v>0</v>
      </c>
      <c r="V867" s="576">
        <v>0</v>
      </c>
      <c r="W867" s="576">
        <v>0</v>
      </c>
      <c r="X867" s="575">
        <v>0</v>
      </c>
      <c r="Y867" s="576">
        <v>0</v>
      </c>
      <c r="Z867" s="576">
        <v>0</v>
      </c>
      <c r="AA867" s="576">
        <v>0</v>
      </c>
      <c r="AB867" s="580">
        <v>1</v>
      </c>
      <c r="AC867" s="575">
        <f t="shared" si="38"/>
        <v>0</v>
      </c>
      <c r="AD867" s="555">
        <f t="shared" si="39"/>
        <v>0</v>
      </c>
    </row>
    <row r="868" s="555" customFormat="1" ht="19" customHeight="1" spans="1:30">
      <c r="A868" s="574">
        <v>45311</v>
      </c>
      <c r="B868" s="575" t="s">
        <v>50</v>
      </c>
      <c r="C868" s="575" t="s">
        <v>32</v>
      </c>
      <c r="D868" s="576">
        <v>50</v>
      </c>
      <c r="E868" s="575" t="s">
        <v>138</v>
      </c>
      <c r="F868" s="576">
        <v>1.84</v>
      </c>
      <c r="G868" s="576">
        <v>0</v>
      </c>
      <c r="H868" s="576">
        <v>8.9305</v>
      </c>
      <c r="I868" s="576">
        <v>8.365</v>
      </c>
      <c r="J868" s="576">
        <v>8.26</v>
      </c>
      <c r="K868" s="575">
        <v>0.5655</v>
      </c>
      <c r="L868" s="580">
        <f>K868/H868</f>
        <v>0.0633223223783663</v>
      </c>
      <c r="M868" s="576">
        <v>189.07</v>
      </c>
      <c r="N868" s="575"/>
      <c r="O868" s="575"/>
      <c r="P868" s="575"/>
      <c r="Q868" s="575"/>
      <c r="R868" s="576">
        <v>189.07</v>
      </c>
      <c r="S868" s="575"/>
      <c r="T868" s="576">
        <v>0</v>
      </c>
      <c r="U868" s="576">
        <v>0</v>
      </c>
      <c r="V868" s="576">
        <v>0</v>
      </c>
      <c r="W868" s="576">
        <v>0</v>
      </c>
      <c r="X868" s="555">
        <v>0</v>
      </c>
      <c r="Y868" s="576">
        <v>0</v>
      </c>
      <c r="Z868" s="576">
        <v>0</v>
      </c>
      <c r="AA868" s="576">
        <v>0</v>
      </c>
      <c r="AB868" s="580">
        <v>1</v>
      </c>
      <c r="AC868" s="575">
        <f t="shared" si="38"/>
        <v>0</v>
      </c>
      <c r="AD868" s="555">
        <f t="shared" si="39"/>
        <v>0</v>
      </c>
    </row>
    <row r="869" s="555" customFormat="1" ht="19" customHeight="1" spans="1:30">
      <c r="A869" s="574">
        <v>45311</v>
      </c>
      <c r="B869" s="575" t="s">
        <v>49</v>
      </c>
      <c r="C869" s="575" t="s">
        <v>32</v>
      </c>
      <c r="D869" s="576">
        <v>100</v>
      </c>
      <c r="E869" s="575" t="s">
        <v>35</v>
      </c>
      <c r="F869" s="576">
        <v>4.77</v>
      </c>
      <c r="G869" s="576">
        <v>0.9</v>
      </c>
      <c r="H869" s="576">
        <v>42.72</v>
      </c>
      <c r="I869" s="576">
        <v>36.0956</v>
      </c>
      <c r="J869" s="576">
        <v>34.5891</v>
      </c>
      <c r="K869" s="576">
        <v>6.6244</v>
      </c>
      <c r="L869" s="580">
        <v>0.1551</v>
      </c>
      <c r="M869" s="576">
        <v>736.7514</v>
      </c>
      <c r="N869" s="575"/>
      <c r="O869" s="575"/>
      <c r="P869" s="575"/>
      <c r="Q869" s="575"/>
      <c r="R869" s="576">
        <v>736.7514</v>
      </c>
      <c r="S869" s="575"/>
      <c r="T869" s="576">
        <v>0</v>
      </c>
      <c r="U869" s="576">
        <v>0</v>
      </c>
      <c r="V869" s="576">
        <v>0</v>
      </c>
      <c r="W869" s="576">
        <v>0</v>
      </c>
      <c r="X869" s="575">
        <v>0</v>
      </c>
      <c r="Y869" s="576">
        <v>0</v>
      </c>
      <c r="Z869" s="576">
        <v>0</v>
      </c>
      <c r="AA869" s="576">
        <v>0</v>
      </c>
      <c r="AB869" s="580">
        <v>1</v>
      </c>
      <c r="AC869" s="575">
        <f t="shared" si="38"/>
        <v>0</v>
      </c>
      <c r="AD869" s="555">
        <f t="shared" si="39"/>
        <v>0</v>
      </c>
    </row>
    <row r="870" s="555" customFormat="1" ht="19" customHeight="1" spans="1:30">
      <c r="A870" s="574">
        <v>45311</v>
      </c>
      <c r="B870" s="575" t="s">
        <v>46</v>
      </c>
      <c r="C870" s="575" t="s">
        <v>32</v>
      </c>
      <c r="D870" s="576">
        <v>30</v>
      </c>
      <c r="E870" s="575" t="s">
        <v>35</v>
      </c>
      <c r="F870" s="576">
        <v>5.78</v>
      </c>
      <c r="G870" s="576">
        <v>1.63</v>
      </c>
      <c r="H870" s="576">
        <v>14.3657</v>
      </c>
      <c r="I870" s="576">
        <v>14.084</v>
      </c>
      <c r="J870" s="576">
        <v>14.056</v>
      </c>
      <c r="K870" s="576">
        <v>0</v>
      </c>
      <c r="L870" s="580">
        <v>0</v>
      </c>
      <c r="M870" s="576">
        <v>273.672</v>
      </c>
      <c r="N870" s="575"/>
      <c r="O870" s="575"/>
      <c r="P870" s="575"/>
      <c r="Q870" s="575"/>
      <c r="R870" s="576">
        <v>273.672</v>
      </c>
      <c r="S870" s="575"/>
      <c r="T870" s="576">
        <v>0</v>
      </c>
      <c r="U870" s="576">
        <v>0</v>
      </c>
      <c r="V870" s="576">
        <v>0</v>
      </c>
      <c r="W870" s="576">
        <v>0</v>
      </c>
      <c r="X870" s="575">
        <v>0</v>
      </c>
      <c r="Y870" s="576">
        <v>0</v>
      </c>
      <c r="Z870" s="576">
        <v>0</v>
      </c>
      <c r="AA870" s="576">
        <v>0</v>
      </c>
      <c r="AB870" s="580">
        <v>1</v>
      </c>
      <c r="AC870" s="575">
        <f t="shared" si="38"/>
        <v>0</v>
      </c>
      <c r="AD870" s="555">
        <f t="shared" si="39"/>
        <v>0</v>
      </c>
    </row>
    <row r="871" s="555" customFormat="1" ht="19" customHeight="1" spans="1:30">
      <c r="A871" s="574">
        <v>45311</v>
      </c>
      <c r="B871" s="575" t="s">
        <v>42</v>
      </c>
      <c r="C871" s="575" t="s">
        <v>32</v>
      </c>
      <c r="D871" s="576">
        <v>30</v>
      </c>
      <c r="E871" s="575" t="s">
        <v>33</v>
      </c>
      <c r="F871" s="576">
        <v>6</v>
      </c>
      <c r="G871" s="576">
        <v>0.8</v>
      </c>
      <c r="H871" s="576">
        <v>14.541</v>
      </c>
      <c r="I871" s="576">
        <v>14.3389</v>
      </c>
      <c r="J871" s="576">
        <v>14.3168</v>
      </c>
      <c r="K871" s="576">
        <v>0</v>
      </c>
      <c r="L871" s="580">
        <v>0</v>
      </c>
      <c r="M871" s="576">
        <v>257.4881</v>
      </c>
      <c r="N871" s="575"/>
      <c r="O871" s="575"/>
      <c r="P871" s="575"/>
      <c r="Q871" s="575"/>
      <c r="R871" s="576">
        <v>257.4881</v>
      </c>
      <c r="S871" s="575"/>
      <c r="T871" s="576">
        <v>0</v>
      </c>
      <c r="U871" s="576">
        <v>0</v>
      </c>
      <c r="V871" s="576">
        <v>0</v>
      </c>
      <c r="W871" s="576">
        <v>0</v>
      </c>
      <c r="X871" s="575">
        <v>0</v>
      </c>
      <c r="Y871" s="576">
        <v>0</v>
      </c>
      <c r="Z871" s="576">
        <v>0</v>
      </c>
      <c r="AA871" s="576">
        <v>0</v>
      </c>
      <c r="AB871" s="580">
        <v>1</v>
      </c>
      <c r="AC871" s="575">
        <f t="shared" si="38"/>
        <v>0</v>
      </c>
      <c r="AD871" s="555">
        <f t="shared" si="39"/>
        <v>0</v>
      </c>
    </row>
    <row r="872" s="555" customFormat="1" ht="19" customHeight="1" spans="1:30">
      <c r="A872" s="574">
        <v>45311</v>
      </c>
      <c r="B872" s="575" t="s">
        <v>51</v>
      </c>
      <c r="C872" s="575" t="s">
        <v>32</v>
      </c>
      <c r="D872" s="576">
        <v>100</v>
      </c>
      <c r="E872" s="575" t="s">
        <v>35</v>
      </c>
      <c r="F872" s="576">
        <v>4.98</v>
      </c>
      <c r="G872" s="576">
        <v>3</v>
      </c>
      <c r="H872" s="576">
        <v>51.424</v>
      </c>
      <c r="I872" s="576">
        <v>41.5228</v>
      </c>
      <c r="J872" s="576">
        <v>39.228</v>
      </c>
      <c r="K872" s="576">
        <v>9.9012</v>
      </c>
      <c r="L872" s="580">
        <v>0.1925</v>
      </c>
      <c r="M872" s="576">
        <v>688.8</v>
      </c>
      <c r="N872" s="575"/>
      <c r="O872" s="575"/>
      <c r="P872" s="575"/>
      <c r="Q872" s="575"/>
      <c r="R872" s="576">
        <v>688.8</v>
      </c>
      <c r="S872" s="575"/>
      <c r="T872" s="576">
        <v>0</v>
      </c>
      <c r="U872" s="576">
        <v>0</v>
      </c>
      <c r="V872" s="576">
        <v>0</v>
      </c>
      <c r="W872" s="576">
        <v>0</v>
      </c>
      <c r="X872" s="575">
        <v>0</v>
      </c>
      <c r="Y872" s="576">
        <v>0</v>
      </c>
      <c r="Z872" s="576">
        <v>0</v>
      </c>
      <c r="AA872" s="576">
        <v>0</v>
      </c>
      <c r="AB872" s="580">
        <v>1</v>
      </c>
      <c r="AC872" s="575">
        <f t="shared" si="38"/>
        <v>0</v>
      </c>
      <c r="AD872" s="555">
        <f t="shared" si="39"/>
        <v>0</v>
      </c>
    </row>
    <row r="873" s="555" customFormat="1" ht="19" customHeight="1" spans="1:30">
      <c r="A873" s="574">
        <v>45311</v>
      </c>
      <c r="B873" s="575" t="s">
        <v>52</v>
      </c>
      <c r="C873" s="575" t="s">
        <v>32</v>
      </c>
      <c r="D873" s="576">
        <v>150</v>
      </c>
      <c r="E873" s="575" t="s">
        <v>35</v>
      </c>
      <c r="F873" s="576">
        <v>6.38</v>
      </c>
      <c r="G873" s="576">
        <v>6</v>
      </c>
      <c r="H873" s="576">
        <v>76.6776</v>
      </c>
      <c r="I873" s="576">
        <v>76.6776</v>
      </c>
      <c r="J873" s="576">
        <v>76.125</v>
      </c>
      <c r="K873" s="576">
        <v>0</v>
      </c>
      <c r="L873" s="580">
        <v>0</v>
      </c>
      <c r="M873" s="576">
        <v>1141.875</v>
      </c>
      <c r="N873" s="575"/>
      <c r="O873" s="575"/>
      <c r="P873" s="575"/>
      <c r="Q873" s="575"/>
      <c r="R873" s="576">
        <v>1141.875</v>
      </c>
      <c r="S873" s="575"/>
      <c r="T873" s="576">
        <v>0</v>
      </c>
      <c r="U873" s="576">
        <v>0</v>
      </c>
      <c r="V873" s="576">
        <v>0</v>
      </c>
      <c r="W873" s="576">
        <v>0</v>
      </c>
      <c r="X873" s="575">
        <v>0</v>
      </c>
      <c r="Y873" s="576">
        <v>0</v>
      </c>
      <c r="Z873" s="576">
        <v>0</v>
      </c>
      <c r="AA873" s="576">
        <v>0</v>
      </c>
      <c r="AB873" s="580">
        <v>1</v>
      </c>
      <c r="AC873" s="575">
        <f t="shared" si="38"/>
        <v>0</v>
      </c>
      <c r="AD873" s="555">
        <f t="shared" si="39"/>
        <v>0</v>
      </c>
    </row>
    <row r="874" s="555" customFormat="1" ht="19" customHeight="1" spans="1:30">
      <c r="A874" s="574">
        <v>45311</v>
      </c>
      <c r="B874" s="575" t="s">
        <v>53</v>
      </c>
      <c r="C874" s="575" t="s">
        <v>32</v>
      </c>
      <c r="D874" s="576">
        <v>100</v>
      </c>
      <c r="E874" s="575" t="s">
        <v>35</v>
      </c>
      <c r="F874" s="576">
        <v>3.77</v>
      </c>
      <c r="G874" s="576">
        <v>0</v>
      </c>
      <c r="H874" s="576">
        <v>31.457</v>
      </c>
      <c r="I874" s="576">
        <v>31.0079</v>
      </c>
      <c r="J874" s="576">
        <v>30.904</v>
      </c>
      <c r="K874" s="576">
        <v>0</v>
      </c>
      <c r="L874" s="580">
        <v>0</v>
      </c>
      <c r="M874" s="576">
        <v>444.7223</v>
      </c>
      <c r="N874" s="575"/>
      <c r="O874" s="575"/>
      <c r="P874" s="575"/>
      <c r="Q874" s="575"/>
      <c r="R874" s="576">
        <v>444.7223</v>
      </c>
      <c r="S874" s="575"/>
      <c r="T874" s="576">
        <v>0</v>
      </c>
      <c r="U874" s="576">
        <v>0</v>
      </c>
      <c r="V874" s="576">
        <v>0</v>
      </c>
      <c r="W874" s="576">
        <v>0</v>
      </c>
      <c r="X874" s="575">
        <v>0</v>
      </c>
      <c r="Y874" s="576">
        <v>0</v>
      </c>
      <c r="Z874" s="576">
        <v>0</v>
      </c>
      <c r="AA874" s="576">
        <v>0</v>
      </c>
      <c r="AB874" s="580">
        <v>1</v>
      </c>
      <c r="AC874" s="575">
        <f t="shared" si="38"/>
        <v>0</v>
      </c>
      <c r="AD874" s="555">
        <f t="shared" si="39"/>
        <v>0</v>
      </c>
    </row>
    <row r="875" s="555" customFormat="1" ht="19" customHeight="1" spans="1:30">
      <c r="A875" s="574">
        <v>45311</v>
      </c>
      <c r="B875" s="575" t="s">
        <v>55</v>
      </c>
      <c r="C875" s="575" t="s">
        <v>56</v>
      </c>
      <c r="D875" s="576">
        <v>100</v>
      </c>
      <c r="E875" s="575" t="s">
        <v>35</v>
      </c>
      <c r="F875" s="576">
        <v>0</v>
      </c>
      <c r="G875" s="576">
        <v>5.84</v>
      </c>
      <c r="H875" s="576">
        <v>101.623</v>
      </c>
      <c r="I875" s="576">
        <v>99.6348</v>
      </c>
      <c r="J875" s="576">
        <v>97.6286</v>
      </c>
      <c r="K875" s="576">
        <v>0</v>
      </c>
      <c r="L875" s="580">
        <v>0</v>
      </c>
      <c r="M875" s="576">
        <v>1694.7888</v>
      </c>
      <c r="N875" s="575"/>
      <c r="O875" s="575"/>
      <c r="P875" s="575"/>
      <c r="Q875" s="575"/>
      <c r="R875" s="576">
        <v>1694.7888</v>
      </c>
      <c r="S875" s="575"/>
      <c r="T875" s="576">
        <v>0.6289</v>
      </c>
      <c r="U875" s="576">
        <v>1.3593</v>
      </c>
      <c r="V875" s="576">
        <v>0</v>
      </c>
      <c r="W875" s="576">
        <v>0</v>
      </c>
      <c r="X875" s="575">
        <v>0</v>
      </c>
      <c r="Y875" s="576">
        <v>0</v>
      </c>
      <c r="Z875" s="576">
        <v>0</v>
      </c>
      <c r="AA875" s="576">
        <v>0</v>
      </c>
      <c r="AB875" s="580">
        <v>0.9938</v>
      </c>
      <c r="AC875" s="575">
        <f t="shared" si="38"/>
        <v>1.3593</v>
      </c>
      <c r="AD875" s="555">
        <f t="shared" si="39"/>
        <v>0.6289</v>
      </c>
    </row>
    <row r="876" s="555" customFormat="1" ht="19" customHeight="1" spans="1:30">
      <c r="A876" s="574">
        <v>45311</v>
      </c>
      <c r="B876" s="575" t="s">
        <v>57</v>
      </c>
      <c r="C876" s="575" t="s">
        <v>32</v>
      </c>
      <c r="D876" s="576">
        <v>20</v>
      </c>
      <c r="E876" s="575" t="s">
        <v>35</v>
      </c>
      <c r="F876" s="576">
        <v>3.68</v>
      </c>
      <c r="G876" s="576">
        <v>0</v>
      </c>
      <c r="H876" s="576">
        <v>6.0548</v>
      </c>
      <c r="I876" s="576">
        <v>6.0548</v>
      </c>
      <c r="J876" s="576">
        <v>6.0004</v>
      </c>
      <c r="K876" s="576">
        <v>0</v>
      </c>
      <c r="L876" s="580">
        <v>0</v>
      </c>
      <c r="M876" s="576">
        <v>149.3016</v>
      </c>
      <c r="N876" s="575"/>
      <c r="O876" s="575"/>
      <c r="P876" s="575"/>
      <c r="Q876" s="575"/>
      <c r="R876" s="576">
        <v>149.3016</v>
      </c>
      <c r="S876" s="575"/>
      <c r="T876" s="576">
        <v>0</v>
      </c>
      <c r="U876" s="576">
        <v>0</v>
      </c>
      <c r="V876" s="576">
        <v>0</v>
      </c>
      <c r="W876" s="576">
        <v>0</v>
      </c>
      <c r="X876" s="575">
        <v>0</v>
      </c>
      <c r="Y876" s="576">
        <v>0</v>
      </c>
      <c r="Z876" s="576">
        <v>0</v>
      </c>
      <c r="AA876" s="576">
        <v>0</v>
      </c>
      <c r="AB876" s="580">
        <v>1</v>
      </c>
      <c r="AC876" s="575">
        <f t="shared" si="38"/>
        <v>0</v>
      </c>
      <c r="AD876" s="555">
        <f t="shared" si="39"/>
        <v>0</v>
      </c>
    </row>
    <row r="877" s="555" customFormat="1" ht="19" customHeight="1" spans="1:30">
      <c r="A877" s="574">
        <v>45311</v>
      </c>
      <c r="B877" s="575" t="s">
        <v>58</v>
      </c>
      <c r="C877" s="575" t="s">
        <v>56</v>
      </c>
      <c r="D877" s="576">
        <v>15</v>
      </c>
      <c r="E877" s="575" t="s">
        <v>35</v>
      </c>
      <c r="F877" s="576">
        <v>0</v>
      </c>
      <c r="G877" s="576">
        <v>14.14</v>
      </c>
      <c r="H877" s="576">
        <v>35.6224</v>
      </c>
      <c r="I877" s="576">
        <v>18.2542</v>
      </c>
      <c r="J877" s="576">
        <v>17.955</v>
      </c>
      <c r="K877" s="576">
        <v>17.3682</v>
      </c>
      <c r="L877" s="580">
        <v>0.4876</v>
      </c>
      <c r="M877" s="576">
        <v>80.115</v>
      </c>
      <c r="N877" s="575"/>
      <c r="O877" s="575"/>
      <c r="P877" s="575"/>
      <c r="Q877" s="575"/>
      <c r="R877" s="576">
        <v>80.115</v>
      </c>
      <c r="S877" s="575"/>
      <c r="T877" s="576">
        <v>0</v>
      </c>
      <c r="U877" s="576">
        <v>0</v>
      </c>
      <c r="V877" s="576">
        <v>0</v>
      </c>
      <c r="W877" s="576">
        <v>0</v>
      </c>
      <c r="X877" s="575">
        <v>0</v>
      </c>
      <c r="Y877" s="576">
        <v>0</v>
      </c>
      <c r="Z877" s="576">
        <v>0</v>
      </c>
      <c r="AA877" s="576">
        <v>0</v>
      </c>
      <c r="AB877" s="580">
        <v>1</v>
      </c>
      <c r="AC877" s="575">
        <f t="shared" si="38"/>
        <v>0</v>
      </c>
      <c r="AD877" s="555">
        <f t="shared" si="39"/>
        <v>0</v>
      </c>
    </row>
    <row r="878" s="555" customFormat="1" ht="19" customHeight="1" spans="1:30">
      <c r="A878" s="574">
        <v>45311</v>
      </c>
      <c r="B878" s="575" t="s">
        <v>71</v>
      </c>
      <c r="C878" s="575" t="s">
        <v>56</v>
      </c>
      <c r="D878" s="576">
        <v>49.5</v>
      </c>
      <c r="E878" s="575" t="s">
        <v>35</v>
      </c>
      <c r="F878" s="576">
        <v>0</v>
      </c>
      <c r="G878" s="576">
        <v>6.66</v>
      </c>
      <c r="H878" s="576">
        <v>49.6375</v>
      </c>
      <c r="I878" s="576">
        <v>32.1341</v>
      </c>
      <c r="J878" s="576">
        <v>31.713</v>
      </c>
      <c r="K878" s="576">
        <v>17.5034</v>
      </c>
      <c r="L878" s="580">
        <v>0.3526</v>
      </c>
      <c r="M878" s="576">
        <v>461.6106</v>
      </c>
      <c r="N878" s="575"/>
      <c r="O878" s="575"/>
      <c r="P878" s="575"/>
      <c r="Q878" s="575"/>
      <c r="R878" s="576">
        <v>461.6106</v>
      </c>
      <c r="S878" s="575"/>
      <c r="T878" s="576">
        <v>0</v>
      </c>
      <c r="U878" s="576">
        <v>0</v>
      </c>
      <c r="V878" s="576">
        <v>0</v>
      </c>
      <c r="W878" s="576">
        <v>0</v>
      </c>
      <c r="X878" s="575">
        <v>0</v>
      </c>
      <c r="Y878" s="576">
        <v>0</v>
      </c>
      <c r="Z878" s="576">
        <v>0</v>
      </c>
      <c r="AA878" s="576">
        <v>0</v>
      </c>
      <c r="AB878" s="580">
        <v>1</v>
      </c>
      <c r="AC878" s="575">
        <f t="shared" si="38"/>
        <v>0</v>
      </c>
      <c r="AD878" s="555">
        <f t="shared" si="39"/>
        <v>0</v>
      </c>
    </row>
    <row r="879" s="555" customFormat="1" ht="19" customHeight="1" spans="1:30">
      <c r="A879" s="574">
        <v>45311</v>
      </c>
      <c r="B879" s="575" t="s">
        <v>60</v>
      </c>
      <c r="C879" s="575" t="s">
        <v>56</v>
      </c>
      <c r="D879" s="576">
        <v>200</v>
      </c>
      <c r="E879" s="575" t="s">
        <v>39</v>
      </c>
      <c r="F879" s="576">
        <v>0</v>
      </c>
      <c r="G879" s="576">
        <v>9.66</v>
      </c>
      <c r="H879" s="576">
        <v>386.8524</v>
      </c>
      <c r="I879" s="576">
        <v>386.8524</v>
      </c>
      <c r="J879" s="576">
        <v>379.28</v>
      </c>
      <c r="K879" s="576">
        <v>0</v>
      </c>
      <c r="L879" s="580">
        <v>0</v>
      </c>
      <c r="M879" s="576">
        <v>3850.88</v>
      </c>
      <c r="N879" s="575"/>
      <c r="O879" s="575"/>
      <c r="P879" s="575"/>
      <c r="Q879" s="575"/>
      <c r="R879" s="576">
        <v>3850.88</v>
      </c>
      <c r="S879" s="575"/>
      <c r="T879" s="576">
        <v>0</v>
      </c>
      <c r="U879" s="576">
        <v>0</v>
      </c>
      <c r="V879" s="576">
        <v>0</v>
      </c>
      <c r="W879" s="576">
        <v>0</v>
      </c>
      <c r="X879" s="575">
        <v>0</v>
      </c>
      <c r="Y879" s="576">
        <v>0</v>
      </c>
      <c r="Z879" s="576">
        <v>0</v>
      </c>
      <c r="AA879" s="576">
        <v>0</v>
      </c>
      <c r="AB879" s="580">
        <v>1</v>
      </c>
      <c r="AC879" s="575">
        <f t="shared" si="38"/>
        <v>0</v>
      </c>
      <c r="AD879" s="555">
        <f t="shared" si="39"/>
        <v>0</v>
      </c>
    </row>
    <row r="880" s="555" customFormat="1" ht="19" customHeight="1" spans="1:30">
      <c r="A880" s="574">
        <v>45311</v>
      </c>
      <c r="B880" s="575" t="s">
        <v>63</v>
      </c>
      <c r="C880" s="575" t="s">
        <v>56</v>
      </c>
      <c r="D880" s="576">
        <v>50</v>
      </c>
      <c r="E880" s="575" t="s">
        <v>35</v>
      </c>
      <c r="F880" s="576">
        <v>0</v>
      </c>
      <c r="G880" s="576">
        <v>7.14</v>
      </c>
      <c r="H880" s="576">
        <v>58.0333</v>
      </c>
      <c r="I880" s="576">
        <v>58.0056</v>
      </c>
      <c r="J880" s="576">
        <v>56.7</v>
      </c>
      <c r="K880" s="576">
        <v>0</v>
      </c>
      <c r="L880" s="580">
        <v>0</v>
      </c>
      <c r="M880" s="576">
        <v>774.48</v>
      </c>
      <c r="N880" s="575"/>
      <c r="O880" s="575"/>
      <c r="P880" s="575"/>
      <c r="Q880" s="575"/>
      <c r="R880" s="576">
        <v>774.48</v>
      </c>
      <c r="S880" s="575"/>
      <c r="T880" s="576">
        <v>0</v>
      </c>
      <c r="U880" s="576">
        <v>0</v>
      </c>
      <c r="V880" s="576">
        <v>0</v>
      </c>
      <c r="W880" s="576">
        <v>0</v>
      </c>
      <c r="X880" s="575">
        <v>0</v>
      </c>
      <c r="Y880" s="576">
        <v>0</v>
      </c>
      <c r="Z880" s="576">
        <v>0</v>
      </c>
      <c r="AA880" s="576">
        <v>0</v>
      </c>
      <c r="AB880" s="580">
        <v>1</v>
      </c>
      <c r="AC880" s="575">
        <f t="shared" si="38"/>
        <v>0</v>
      </c>
      <c r="AD880" s="555">
        <f t="shared" si="39"/>
        <v>0</v>
      </c>
    </row>
    <row r="881" s="555" customFormat="1" ht="19" customHeight="1" spans="1:30">
      <c r="A881" s="574">
        <v>45311</v>
      </c>
      <c r="B881" s="575" t="s">
        <v>72</v>
      </c>
      <c r="C881" s="575" t="s">
        <v>56</v>
      </c>
      <c r="D881" s="576">
        <v>20.4</v>
      </c>
      <c r="E881" s="575" t="s">
        <v>35</v>
      </c>
      <c r="F881" s="576">
        <v>0</v>
      </c>
      <c r="G881" s="576">
        <v>5.58</v>
      </c>
      <c r="H881" s="576">
        <v>20.4138</v>
      </c>
      <c r="I881" s="576">
        <v>20.328</v>
      </c>
      <c r="J881" s="576">
        <v>20.278</v>
      </c>
      <c r="K881" s="576">
        <v>0</v>
      </c>
      <c r="L881" s="580">
        <v>0</v>
      </c>
      <c r="M881" s="576">
        <v>384.5081</v>
      </c>
      <c r="N881" s="575"/>
      <c r="O881" s="575"/>
      <c r="P881" s="575"/>
      <c r="Q881" s="575"/>
      <c r="R881" s="576">
        <v>384.5081</v>
      </c>
      <c r="S881" s="575"/>
      <c r="T881" s="576">
        <v>0</v>
      </c>
      <c r="U881" s="576">
        <v>0</v>
      </c>
      <c r="V881" s="576">
        <v>0</v>
      </c>
      <c r="W881" s="576">
        <v>0</v>
      </c>
      <c r="X881" s="575">
        <v>0</v>
      </c>
      <c r="Y881" s="576">
        <v>0</v>
      </c>
      <c r="Z881" s="576">
        <v>0</v>
      </c>
      <c r="AA881" s="576">
        <v>0</v>
      </c>
      <c r="AB881" s="580">
        <v>1</v>
      </c>
      <c r="AC881" s="575">
        <f t="shared" si="38"/>
        <v>0</v>
      </c>
      <c r="AD881" s="555">
        <f t="shared" si="39"/>
        <v>0</v>
      </c>
    </row>
    <row r="882" s="555" customFormat="1" ht="19" customHeight="1" spans="1:30">
      <c r="A882" s="574">
        <v>45311</v>
      </c>
      <c r="B882" s="575" t="s">
        <v>59</v>
      </c>
      <c r="C882" s="575" t="s">
        <v>56</v>
      </c>
      <c r="D882" s="576">
        <v>100</v>
      </c>
      <c r="E882" s="575" t="s">
        <v>35</v>
      </c>
      <c r="F882" s="576">
        <v>0</v>
      </c>
      <c r="G882" s="576">
        <v>7.23</v>
      </c>
      <c r="H882" s="576">
        <v>135.4838</v>
      </c>
      <c r="I882" s="576">
        <v>135.4838</v>
      </c>
      <c r="J882" s="576">
        <v>133.32</v>
      </c>
      <c r="K882" s="576">
        <v>0</v>
      </c>
      <c r="L882" s="580">
        <v>0</v>
      </c>
      <c r="M882" s="576">
        <v>2009.964</v>
      </c>
      <c r="N882" s="575"/>
      <c r="O882" s="575"/>
      <c r="P882" s="575"/>
      <c r="Q882" s="575"/>
      <c r="R882" s="576">
        <v>2009.964</v>
      </c>
      <c r="S882" s="575"/>
      <c r="T882" s="576">
        <v>0</v>
      </c>
      <c r="U882" s="576">
        <v>0</v>
      </c>
      <c r="V882" s="576">
        <v>0</v>
      </c>
      <c r="W882" s="576">
        <v>0</v>
      </c>
      <c r="X882" s="575">
        <v>0</v>
      </c>
      <c r="Y882" s="576">
        <v>0</v>
      </c>
      <c r="Z882" s="576">
        <v>0</v>
      </c>
      <c r="AA882" s="576">
        <v>0</v>
      </c>
      <c r="AB882" s="580">
        <v>1</v>
      </c>
      <c r="AC882" s="575">
        <f t="shared" si="38"/>
        <v>0</v>
      </c>
      <c r="AD882" s="555">
        <f t="shared" si="39"/>
        <v>0</v>
      </c>
    </row>
    <row r="883" s="555" customFormat="1" ht="19" customHeight="1" spans="1:30">
      <c r="A883" s="574">
        <v>45311</v>
      </c>
      <c r="B883" s="575" t="s">
        <v>65</v>
      </c>
      <c r="C883" s="575" t="s">
        <v>56</v>
      </c>
      <c r="D883" s="576">
        <v>50</v>
      </c>
      <c r="E883" s="575" t="s">
        <v>35</v>
      </c>
      <c r="F883" s="576">
        <v>0</v>
      </c>
      <c r="G883" s="576">
        <v>6.11</v>
      </c>
      <c r="H883" s="576">
        <v>46.7412</v>
      </c>
      <c r="I883" s="576">
        <v>36.7067</v>
      </c>
      <c r="J883" s="576">
        <v>31.79</v>
      </c>
      <c r="K883" s="576">
        <v>0</v>
      </c>
      <c r="L883" s="580">
        <v>0</v>
      </c>
      <c r="M883" s="576">
        <v>489.94</v>
      </c>
      <c r="N883" s="575"/>
      <c r="O883" s="575"/>
      <c r="P883" s="575"/>
      <c r="Q883" s="575"/>
      <c r="R883" s="576">
        <v>489.94</v>
      </c>
      <c r="S883" s="575"/>
      <c r="T883" s="576">
        <v>0</v>
      </c>
      <c r="U883" s="576">
        <v>0</v>
      </c>
      <c r="V883" s="576">
        <v>0</v>
      </c>
      <c r="W883" s="576">
        <v>0</v>
      </c>
      <c r="X883" s="575">
        <v>0</v>
      </c>
      <c r="Y883" s="576">
        <v>10.04</v>
      </c>
      <c r="Z883" s="576">
        <v>0</v>
      </c>
      <c r="AA883" s="576">
        <v>0</v>
      </c>
      <c r="AB883" s="580">
        <v>0</v>
      </c>
      <c r="AC883" s="575">
        <f t="shared" si="38"/>
        <v>0</v>
      </c>
      <c r="AD883" s="555">
        <f t="shared" si="39"/>
        <v>0</v>
      </c>
    </row>
    <row r="884" s="555" customFormat="1" ht="19" customHeight="1" spans="1:30">
      <c r="A884" s="574">
        <v>45311</v>
      </c>
      <c r="B884" s="575" t="s">
        <v>68</v>
      </c>
      <c r="C884" s="575" t="s">
        <v>56</v>
      </c>
      <c r="D884" s="576">
        <v>200</v>
      </c>
      <c r="E884" s="575" t="s">
        <v>35</v>
      </c>
      <c r="F884" s="576">
        <v>0</v>
      </c>
      <c r="G884" s="576">
        <v>6.84</v>
      </c>
      <c r="H884" s="576">
        <v>215.4604</v>
      </c>
      <c r="I884" s="576">
        <v>204.777</v>
      </c>
      <c r="J884" s="576">
        <v>198.88</v>
      </c>
      <c r="K884" s="576">
        <v>7.856</v>
      </c>
      <c r="L884" s="580">
        <v>0.0369</v>
      </c>
      <c r="M884" s="576">
        <v>4579.52</v>
      </c>
      <c r="N884" s="575"/>
      <c r="O884" s="575"/>
      <c r="P884" s="575"/>
      <c r="Q884" s="575"/>
      <c r="R884" s="576">
        <v>4579.52</v>
      </c>
      <c r="S884" s="575"/>
      <c r="T884" s="576">
        <v>0</v>
      </c>
      <c r="U884" s="576">
        <v>2.5228</v>
      </c>
      <c r="V884" s="576">
        <v>0</v>
      </c>
      <c r="W884" s="576">
        <v>0</v>
      </c>
      <c r="X884" s="575">
        <v>0</v>
      </c>
      <c r="Y884" s="576">
        <v>0.3046</v>
      </c>
      <c r="Z884" s="576">
        <v>0</v>
      </c>
      <c r="AA884" s="576">
        <v>0</v>
      </c>
      <c r="AB884" s="580">
        <v>1</v>
      </c>
      <c r="AC884" s="575">
        <f t="shared" si="38"/>
        <v>2.5228</v>
      </c>
      <c r="AD884" s="555">
        <f t="shared" si="39"/>
        <v>0</v>
      </c>
    </row>
    <row r="885" s="555" customFormat="1" ht="19" customHeight="1" spans="1:30">
      <c r="A885" s="574">
        <v>45311</v>
      </c>
      <c r="B885" s="575" t="s">
        <v>66</v>
      </c>
      <c r="C885" s="575" t="s">
        <v>56</v>
      </c>
      <c r="D885" s="576">
        <v>80</v>
      </c>
      <c r="E885" s="575" t="s">
        <v>35</v>
      </c>
      <c r="F885" s="576">
        <v>0</v>
      </c>
      <c r="G885" s="576">
        <v>5.91</v>
      </c>
      <c r="H885" s="576">
        <v>72.329</v>
      </c>
      <c r="I885" s="576">
        <v>71.8938</v>
      </c>
      <c r="J885" s="576">
        <v>70.9103</v>
      </c>
      <c r="K885" s="576">
        <v>0</v>
      </c>
      <c r="L885" s="580">
        <v>0</v>
      </c>
      <c r="M885" s="576">
        <v>1039.1909</v>
      </c>
      <c r="N885" s="575"/>
      <c r="O885" s="575"/>
      <c r="P885" s="575"/>
      <c r="Q885" s="575"/>
      <c r="R885" s="576">
        <v>1039.1909</v>
      </c>
      <c r="S885" s="575"/>
      <c r="T885" s="576">
        <v>0</v>
      </c>
      <c r="U885" s="576">
        <v>0</v>
      </c>
      <c r="V885" s="576">
        <v>0</v>
      </c>
      <c r="W885" s="576">
        <v>0</v>
      </c>
      <c r="X885" s="575">
        <v>0</v>
      </c>
      <c r="Y885" s="576">
        <v>0</v>
      </c>
      <c r="Z885" s="576">
        <v>0</v>
      </c>
      <c r="AA885" s="576">
        <v>0</v>
      </c>
      <c r="AB885" s="580">
        <v>1</v>
      </c>
      <c r="AC885" s="575">
        <f t="shared" si="38"/>
        <v>0</v>
      </c>
      <c r="AD885" s="555">
        <f t="shared" si="39"/>
        <v>0</v>
      </c>
    </row>
    <row r="886" s="555" customFormat="1" ht="19" customHeight="1" spans="1:30">
      <c r="A886" s="574">
        <v>45311</v>
      </c>
      <c r="B886" s="575" t="s">
        <v>70</v>
      </c>
      <c r="C886" s="575" t="s">
        <v>56</v>
      </c>
      <c r="D886" s="576">
        <v>200</v>
      </c>
      <c r="E886" s="575" t="s">
        <v>35</v>
      </c>
      <c r="F886" s="576">
        <v>0</v>
      </c>
      <c r="G886" s="576">
        <v>8.32</v>
      </c>
      <c r="H886" s="576">
        <v>143.1633</v>
      </c>
      <c r="I886" s="576">
        <v>96.2556</v>
      </c>
      <c r="J886" s="576">
        <v>94.05</v>
      </c>
      <c r="K886" s="576">
        <v>0</v>
      </c>
      <c r="L886" s="580">
        <v>0</v>
      </c>
      <c r="M886" s="576">
        <v>2434.575</v>
      </c>
      <c r="N886" s="575"/>
      <c r="O886" s="575"/>
      <c r="P886" s="575"/>
      <c r="Q886" s="575"/>
      <c r="R886" s="576">
        <v>2434.575</v>
      </c>
      <c r="S886" s="575"/>
      <c r="T886" s="576">
        <v>46.9077</v>
      </c>
      <c r="U886" s="576">
        <v>0</v>
      </c>
      <c r="V886" s="576">
        <v>0</v>
      </c>
      <c r="W886" s="576">
        <v>0</v>
      </c>
      <c r="X886" s="575">
        <v>0</v>
      </c>
      <c r="Y886" s="576">
        <v>0</v>
      </c>
      <c r="Z886" s="576">
        <v>0</v>
      </c>
      <c r="AA886" s="576">
        <v>0</v>
      </c>
      <c r="AB886" s="580">
        <v>0.4762</v>
      </c>
      <c r="AC886" s="575">
        <f t="shared" si="38"/>
        <v>0</v>
      </c>
      <c r="AD886" s="555">
        <f t="shared" si="39"/>
        <v>46.9077</v>
      </c>
    </row>
    <row r="887" s="555" customFormat="1" ht="19" customHeight="1" spans="1:30">
      <c r="A887" s="574">
        <v>45311</v>
      </c>
      <c r="B887" s="575" t="s">
        <v>64</v>
      </c>
      <c r="C887" s="575" t="s">
        <v>56</v>
      </c>
      <c r="D887" s="576">
        <v>60</v>
      </c>
      <c r="E887" s="575" t="s">
        <v>35</v>
      </c>
      <c r="F887" s="576">
        <v>0</v>
      </c>
      <c r="G887" s="576">
        <v>6.26</v>
      </c>
      <c r="H887" s="576">
        <v>59.8511</v>
      </c>
      <c r="I887" s="576">
        <v>59.8511</v>
      </c>
      <c r="J887" s="576">
        <v>59.22</v>
      </c>
      <c r="K887" s="576">
        <v>0</v>
      </c>
      <c r="L887" s="580">
        <v>0</v>
      </c>
      <c r="M887" s="576">
        <v>1158.15</v>
      </c>
      <c r="N887" s="575"/>
      <c r="O887" s="575"/>
      <c r="P887" s="575"/>
      <c r="Q887" s="575"/>
      <c r="R887" s="576">
        <v>1158.15</v>
      </c>
      <c r="S887" s="575"/>
      <c r="T887" s="576">
        <v>0</v>
      </c>
      <c r="U887" s="576">
        <v>0</v>
      </c>
      <c r="V887" s="576">
        <v>0</v>
      </c>
      <c r="W887" s="576">
        <v>0</v>
      </c>
      <c r="X887" s="575">
        <v>0</v>
      </c>
      <c r="Y887" s="576">
        <v>0</v>
      </c>
      <c r="Z887" s="576">
        <v>0</v>
      </c>
      <c r="AA887" s="576">
        <v>0</v>
      </c>
      <c r="AB887" s="580">
        <v>1</v>
      </c>
      <c r="AC887" s="575">
        <f t="shared" si="38"/>
        <v>0</v>
      </c>
      <c r="AD887" s="555">
        <f t="shared" si="39"/>
        <v>0</v>
      </c>
    </row>
    <row r="888" s="555" customFormat="1" ht="19" customHeight="1" spans="1:30">
      <c r="A888" s="574">
        <v>45311</v>
      </c>
      <c r="B888" s="575" t="s">
        <v>61</v>
      </c>
      <c r="C888" s="575" t="s">
        <v>56</v>
      </c>
      <c r="D888" s="576">
        <v>275</v>
      </c>
      <c r="E888" s="575" t="s">
        <v>35</v>
      </c>
      <c r="F888" s="576">
        <v>0</v>
      </c>
      <c r="G888" s="576">
        <v>11.11</v>
      </c>
      <c r="H888" s="576">
        <v>599.8119</v>
      </c>
      <c r="I888" s="576">
        <v>571.193</v>
      </c>
      <c r="J888" s="576">
        <v>565.84</v>
      </c>
      <c r="K888" s="576">
        <v>23.321</v>
      </c>
      <c r="L888" s="580">
        <v>0.0392</v>
      </c>
      <c r="M888" s="576">
        <v>6592.96</v>
      </c>
      <c r="N888" s="575"/>
      <c r="O888" s="575"/>
      <c r="P888" s="575"/>
      <c r="Q888" s="575"/>
      <c r="R888" s="576">
        <v>6592.96</v>
      </c>
      <c r="S888" s="575"/>
      <c r="T888" s="576">
        <v>0</v>
      </c>
      <c r="U888" s="576">
        <v>0</v>
      </c>
      <c r="V888" s="576">
        <v>0</v>
      </c>
      <c r="W888" s="576">
        <v>0</v>
      </c>
      <c r="X888" s="575">
        <v>0</v>
      </c>
      <c r="Y888" s="576">
        <v>5.2979</v>
      </c>
      <c r="Z888" s="576">
        <v>0</v>
      </c>
      <c r="AA888" s="576">
        <v>0</v>
      </c>
      <c r="AB888" s="580">
        <v>1</v>
      </c>
      <c r="AC888" s="575">
        <f t="shared" si="38"/>
        <v>0</v>
      </c>
      <c r="AD888" s="555">
        <f t="shared" si="39"/>
        <v>0</v>
      </c>
    </row>
    <row r="889" s="555" customFormat="1" ht="19" customHeight="1" spans="1:30">
      <c r="A889" s="574">
        <v>45311</v>
      </c>
      <c r="B889" s="575" t="s">
        <v>62</v>
      </c>
      <c r="C889" s="575" t="s">
        <v>56</v>
      </c>
      <c r="D889" s="576">
        <v>200</v>
      </c>
      <c r="E889" s="575" t="s">
        <v>35</v>
      </c>
      <c r="F889" s="576">
        <v>0</v>
      </c>
      <c r="G889" s="576">
        <v>11.34</v>
      </c>
      <c r="H889" s="576">
        <v>395.1288</v>
      </c>
      <c r="I889" s="576">
        <v>372.7948</v>
      </c>
      <c r="J889" s="576">
        <v>366.96</v>
      </c>
      <c r="K889" s="576">
        <v>9.9898</v>
      </c>
      <c r="L889" s="580">
        <v>0.0261</v>
      </c>
      <c r="M889" s="576">
        <v>4474.8</v>
      </c>
      <c r="N889" s="575"/>
      <c r="O889" s="575"/>
      <c r="P889" s="575"/>
      <c r="Q889" s="575"/>
      <c r="R889" s="576">
        <v>4474.8</v>
      </c>
      <c r="S889" s="575"/>
      <c r="T889" s="576">
        <v>1.2812</v>
      </c>
      <c r="U889" s="576">
        <v>0</v>
      </c>
      <c r="V889" s="576">
        <v>0</v>
      </c>
      <c r="W889" s="576">
        <v>0</v>
      </c>
      <c r="X889" s="575">
        <v>0</v>
      </c>
      <c r="Y889" s="576">
        <v>11.063</v>
      </c>
      <c r="Z889" s="576">
        <v>0</v>
      </c>
      <c r="AA889" s="576">
        <v>0</v>
      </c>
      <c r="AB889" s="580">
        <v>0.9968</v>
      </c>
      <c r="AC889" s="575">
        <f t="shared" si="38"/>
        <v>0</v>
      </c>
      <c r="AD889" s="555">
        <f t="shared" si="39"/>
        <v>1.2812</v>
      </c>
    </row>
    <row r="890" s="555" customFormat="1" ht="19" customHeight="1" spans="1:30">
      <c r="A890" s="574">
        <v>45311</v>
      </c>
      <c r="B890" s="575" t="s">
        <v>73</v>
      </c>
      <c r="C890" s="575" t="s">
        <v>56</v>
      </c>
      <c r="D890" s="576">
        <v>150</v>
      </c>
      <c r="E890" s="575" t="s">
        <v>35</v>
      </c>
      <c r="F890" s="576">
        <v>0</v>
      </c>
      <c r="G890" s="576">
        <v>14.04</v>
      </c>
      <c r="H890" s="576">
        <v>356.9784</v>
      </c>
      <c r="I890" s="576">
        <v>335.0576</v>
      </c>
      <c r="J890" s="576">
        <v>329.12</v>
      </c>
      <c r="K890" s="576">
        <v>21.9208</v>
      </c>
      <c r="L890" s="580">
        <v>0.0614</v>
      </c>
      <c r="M890" s="576">
        <v>4354.24</v>
      </c>
      <c r="N890" s="575"/>
      <c r="O890" s="575"/>
      <c r="P890" s="575"/>
      <c r="Q890" s="575"/>
      <c r="R890" s="576">
        <v>4354.24</v>
      </c>
      <c r="S890" s="575"/>
      <c r="T890" s="576">
        <v>0</v>
      </c>
      <c r="U890" s="576">
        <v>0</v>
      </c>
      <c r="V890" s="576">
        <v>0</v>
      </c>
      <c r="W890" s="576">
        <v>0</v>
      </c>
      <c r="X890" s="575">
        <v>0</v>
      </c>
      <c r="Y890" s="576">
        <v>0</v>
      </c>
      <c r="Z890" s="576">
        <v>0</v>
      </c>
      <c r="AA890" s="576">
        <v>0</v>
      </c>
      <c r="AB890" s="580">
        <v>1</v>
      </c>
      <c r="AC890" s="575">
        <f t="shared" si="38"/>
        <v>0</v>
      </c>
      <c r="AD890" s="555">
        <f t="shared" si="39"/>
        <v>0</v>
      </c>
    </row>
    <row r="891" s="555" customFormat="1" ht="19" customHeight="1" spans="1:30">
      <c r="A891" s="574">
        <v>45311</v>
      </c>
      <c r="B891" s="575" t="s">
        <v>67</v>
      </c>
      <c r="C891" s="575" t="s">
        <v>56</v>
      </c>
      <c r="D891" s="576">
        <v>100</v>
      </c>
      <c r="E891" s="575" t="s">
        <v>35</v>
      </c>
      <c r="F891" s="576">
        <v>0</v>
      </c>
      <c r="G891" s="576">
        <v>5.19</v>
      </c>
      <c r="H891" s="576">
        <v>85.8234</v>
      </c>
      <c r="I891" s="576">
        <v>83.1702</v>
      </c>
      <c r="J891" s="576">
        <v>81.84</v>
      </c>
      <c r="K891" s="576">
        <v>0</v>
      </c>
      <c r="L891" s="580">
        <v>0</v>
      </c>
      <c r="M891" s="576">
        <v>867.9</v>
      </c>
      <c r="N891" s="575"/>
      <c r="O891" s="575"/>
      <c r="P891" s="575"/>
      <c r="Q891" s="575"/>
      <c r="R891" s="576">
        <v>867.9</v>
      </c>
      <c r="S891" s="575"/>
      <c r="T891" s="576">
        <v>1.3956</v>
      </c>
      <c r="U891" s="576">
        <v>1.2576</v>
      </c>
      <c r="V891" s="576">
        <v>0</v>
      </c>
      <c r="W891" s="576">
        <v>0</v>
      </c>
      <c r="X891" s="575">
        <v>0</v>
      </c>
      <c r="Y891" s="576">
        <v>0</v>
      </c>
      <c r="Z891" s="576">
        <v>0</v>
      </c>
      <c r="AA891" s="576">
        <v>0</v>
      </c>
      <c r="AB891" s="580">
        <v>0.9882</v>
      </c>
      <c r="AC891" s="575">
        <f t="shared" si="38"/>
        <v>1.2576</v>
      </c>
      <c r="AD891" s="555">
        <f t="shared" si="39"/>
        <v>1.3956</v>
      </c>
    </row>
    <row r="892" s="555" customFormat="1" ht="19" customHeight="1" spans="1:30">
      <c r="A892" s="574">
        <v>45311</v>
      </c>
      <c r="B892" s="575" t="s">
        <v>75</v>
      </c>
      <c r="C892" s="575" t="s">
        <v>56</v>
      </c>
      <c r="D892" s="576">
        <v>200</v>
      </c>
      <c r="E892" s="575" t="s">
        <v>39</v>
      </c>
      <c r="F892" s="576">
        <v>0</v>
      </c>
      <c r="G892" s="576">
        <v>9.21</v>
      </c>
      <c r="H892" s="576">
        <v>355.307</v>
      </c>
      <c r="I892" s="576">
        <v>278.1456</v>
      </c>
      <c r="J892" s="576">
        <v>275.22</v>
      </c>
      <c r="K892" s="576">
        <v>76.5568</v>
      </c>
      <c r="L892" s="580">
        <v>0.2158</v>
      </c>
      <c r="M892" s="576">
        <v>1314.72</v>
      </c>
      <c r="N892" s="575"/>
      <c r="O892" s="575"/>
      <c r="P892" s="575"/>
      <c r="Q892" s="575"/>
      <c r="R892" s="576">
        <v>1314.72</v>
      </c>
      <c r="S892" s="575"/>
      <c r="T892" s="576">
        <v>0</v>
      </c>
      <c r="U892" s="576">
        <v>0.6046</v>
      </c>
      <c r="V892" s="576">
        <v>0</v>
      </c>
      <c r="W892" s="576">
        <v>0</v>
      </c>
      <c r="X892" s="575">
        <v>0</v>
      </c>
      <c r="Y892" s="576">
        <v>0</v>
      </c>
      <c r="Z892" s="576">
        <v>0</v>
      </c>
      <c r="AA892" s="576">
        <v>0</v>
      </c>
      <c r="AB892" s="580">
        <v>1</v>
      </c>
      <c r="AC892" s="575">
        <f t="shared" si="38"/>
        <v>0.6046</v>
      </c>
      <c r="AD892" s="555">
        <f t="shared" si="39"/>
        <v>0</v>
      </c>
    </row>
    <row r="893" s="555" customFormat="1" ht="19" customHeight="1" spans="1:30">
      <c r="A893" s="574">
        <v>45311</v>
      </c>
      <c r="B893" s="575" t="s">
        <v>76</v>
      </c>
      <c r="C893" s="575" t="s">
        <v>56</v>
      </c>
      <c r="D893" s="576">
        <v>100</v>
      </c>
      <c r="E893" s="575" t="s">
        <v>35</v>
      </c>
      <c r="F893" s="576">
        <v>0</v>
      </c>
      <c r="G893" s="576">
        <v>4.8</v>
      </c>
      <c r="H893" s="576">
        <v>63.0352</v>
      </c>
      <c r="I893" s="576">
        <v>58.2511</v>
      </c>
      <c r="J893" s="576">
        <v>56.0274</v>
      </c>
      <c r="K893" s="576">
        <v>4.7841</v>
      </c>
      <c r="L893" s="580">
        <v>0.0759</v>
      </c>
      <c r="M893" s="576">
        <v>1076.1234</v>
      </c>
      <c r="N893" s="575"/>
      <c r="O893" s="575"/>
      <c r="P893" s="575"/>
      <c r="Q893" s="575"/>
      <c r="R893" s="576">
        <v>1076.1234</v>
      </c>
      <c r="S893" s="575"/>
      <c r="T893" s="576">
        <v>0</v>
      </c>
      <c r="U893" s="576">
        <v>0</v>
      </c>
      <c r="V893" s="576">
        <v>0</v>
      </c>
      <c r="W893" s="576">
        <v>0</v>
      </c>
      <c r="X893" s="575">
        <v>0</v>
      </c>
      <c r="Y893" s="576">
        <v>0</v>
      </c>
      <c r="Z893" s="576">
        <v>0</v>
      </c>
      <c r="AA893" s="576">
        <v>0</v>
      </c>
      <c r="AB893" s="580">
        <v>0.9855</v>
      </c>
      <c r="AC893" s="575">
        <f t="shared" si="38"/>
        <v>0</v>
      </c>
      <c r="AD893" s="555">
        <f t="shared" si="39"/>
        <v>0</v>
      </c>
    </row>
    <row r="894" s="555" customFormat="1" ht="19" customHeight="1" spans="1:30">
      <c r="A894" s="574">
        <v>45311</v>
      </c>
      <c r="B894" s="575" t="s">
        <v>74</v>
      </c>
      <c r="C894" s="575" t="s">
        <v>56</v>
      </c>
      <c r="D894" s="576">
        <v>50</v>
      </c>
      <c r="E894" s="575" t="s">
        <v>35</v>
      </c>
      <c r="F894" s="576">
        <v>0</v>
      </c>
      <c r="G894" s="576">
        <v>8.76</v>
      </c>
      <c r="H894" s="576">
        <v>97.922</v>
      </c>
      <c r="I894" s="576">
        <v>15.4598</v>
      </c>
      <c r="J894" s="576">
        <v>15.0084</v>
      </c>
      <c r="K894" s="576">
        <v>82.4622</v>
      </c>
      <c r="L894" s="580">
        <v>0.8421</v>
      </c>
      <c r="M894" s="576">
        <v>116.1512</v>
      </c>
      <c r="N894" s="575"/>
      <c r="O894" s="575"/>
      <c r="P894" s="575"/>
      <c r="Q894" s="575"/>
      <c r="R894" s="576">
        <v>116.1512</v>
      </c>
      <c r="S894" s="575"/>
      <c r="T894" s="576">
        <v>0</v>
      </c>
      <c r="U894" s="576">
        <v>0</v>
      </c>
      <c r="V894" s="576">
        <v>0</v>
      </c>
      <c r="W894" s="576">
        <v>0</v>
      </c>
      <c r="X894" s="575">
        <v>0</v>
      </c>
      <c r="Y894" s="576">
        <v>0</v>
      </c>
      <c r="Z894" s="576">
        <v>0</v>
      </c>
      <c r="AA894" s="576">
        <v>0</v>
      </c>
      <c r="AB894" s="580">
        <v>1</v>
      </c>
      <c r="AC894" s="575">
        <f t="shared" si="38"/>
        <v>0</v>
      </c>
      <c r="AD894" s="555">
        <f t="shared" si="39"/>
        <v>0</v>
      </c>
    </row>
    <row r="895" s="555" customFormat="1" ht="19" customHeight="1" spans="1:30">
      <c r="A895" s="574">
        <v>45311</v>
      </c>
      <c r="B895" s="575" t="s">
        <v>77</v>
      </c>
      <c r="C895" s="575" t="s">
        <v>78</v>
      </c>
      <c r="D895" s="575">
        <v>100</v>
      </c>
      <c r="E895" s="575" t="s">
        <v>83</v>
      </c>
      <c r="F895" s="575">
        <v>22.7</v>
      </c>
      <c r="G895" s="575">
        <v>2</v>
      </c>
      <c r="H895" s="575">
        <v>50.4445</v>
      </c>
      <c r="I895" s="575">
        <v>16.1739</v>
      </c>
      <c r="J895" s="575">
        <v>14.385</v>
      </c>
      <c r="K895" s="575">
        <v>0</v>
      </c>
      <c r="L895" s="575">
        <v>0</v>
      </c>
      <c r="M895" s="575">
        <v>234.892</v>
      </c>
      <c r="N895" s="575">
        <v>1007</v>
      </c>
      <c r="O895" s="575">
        <v>0.2333</v>
      </c>
      <c r="P895" s="575">
        <v>-0.412</v>
      </c>
      <c r="Q895" s="575">
        <v>19919</v>
      </c>
      <c r="R895" s="575">
        <v>234.892</v>
      </c>
      <c r="S895" s="575">
        <v>0.0118</v>
      </c>
      <c r="T895" s="576">
        <v>0</v>
      </c>
      <c r="U895" s="576">
        <v>0</v>
      </c>
      <c r="V895" s="576">
        <v>0</v>
      </c>
      <c r="W895" s="576">
        <v>0</v>
      </c>
      <c r="X895" s="575">
        <v>0</v>
      </c>
      <c r="Y895" s="576">
        <v>0</v>
      </c>
      <c r="Z895" s="576">
        <v>0</v>
      </c>
      <c r="AA895" s="575">
        <v>34.2706</v>
      </c>
      <c r="AB895" s="580">
        <v>1</v>
      </c>
      <c r="AC895" s="575">
        <f t="shared" si="38"/>
        <v>0</v>
      </c>
      <c r="AD895" s="555">
        <f t="shared" si="39"/>
        <v>0</v>
      </c>
    </row>
    <row r="896" s="555" customFormat="1" ht="19" customHeight="1" spans="1:30">
      <c r="A896" s="574">
        <v>45311</v>
      </c>
      <c r="B896" s="575" t="s">
        <v>81</v>
      </c>
      <c r="C896" s="575" t="s">
        <v>82</v>
      </c>
      <c r="D896" s="575">
        <v>100</v>
      </c>
      <c r="E896" s="575" t="s">
        <v>118</v>
      </c>
      <c r="F896" s="575" t="s">
        <v>80</v>
      </c>
      <c r="G896" s="575">
        <v>3.63</v>
      </c>
      <c r="H896" s="575">
        <v>0</v>
      </c>
      <c r="I896" s="575">
        <v>0</v>
      </c>
      <c r="J896" s="575">
        <v>0</v>
      </c>
      <c r="K896" s="575">
        <v>0</v>
      </c>
      <c r="L896" s="575">
        <v>0</v>
      </c>
      <c r="M896" s="575">
        <v>7.7528</v>
      </c>
      <c r="N896" s="575">
        <v>127</v>
      </c>
      <c r="O896" s="575">
        <v>0.061</v>
      </c>
      <c r="P896" s="575">
        <v>-0.0333</v>
      </c>
      <c r="Q896" s="575">
        <v>13183</v>
      </c>
      <c r="R896" s="575">
        <v>7.7528</v>
      </c>
      <c r="S896" s="575">
        <v>0.0006</v>
      </c>
      <c r="T896" s="575">
        <v>0</v>
      </c>
      <c r="U896" s="575">
        <v>0</v>
      </c>
      <c r="V896" s="575">
        <v>0</v>
      </c>
      <c r="W896" s="575">
        <v>0</v>
      </c>
      <c r="X896" s="575">
        <v>0</v>
      </c>
      <c r="Y896" s="575">
        <v>0</v>
      </c>
      <c r="Z896" s="575">
        <v>0</v>
      </c>
      <c r="AA896" s="575">
        <v>0.913</v>
      </c>
      <c r="AB896" s="580">
        <v>1</v>
      </c>
      <c r="AC896" s="575">
        <f t="shared" si="38"/>
        <v>0</v>
      </c>
      <c r="AD896" s="555">
        <f t="shared" si="39"/>
        <v>0</v>
      </c>
    </row>
    <row r="897" s="555" customFormat="1" ht="19" customHeight="1" spans="1:30">
      <c r="A897" s="574">
        <v>45311</v>
      </c>
      <c r="B897" s="575" t="s">
        <v>84</v>
      </c>
      <c r="C897" s="575" t="s">
        <v>82</v>
      </c>
      <c r="D897" s="575">
        <v>33</v>
      </c>
      <c r="E897" s="575" t="s">
        <v>83</v>
      </c>
      <c r="F897" s="575" t="s">
        <v>80</v>
      </c>
      <c r="G897" s="575">
        <v>2.91</v>
      </c>
      <c r="H897" s="575">
        <v>7.2</v>
      </c>
      <c r="I897" s="575">
        <v>5.55</v>
      </c>
      <c r="J897" s="575">
        <v>5.28</v>
      </c>
      <c r="K897" s="575">
        <v>0</v>
      </c>
      <c r="L897" s="575">
        <v>0</v>
      </c>
      <c r="M897" s="575">
        <v>104.2863</v>
      </c>
      <c r="N897" s="575">
        <v>286.69</v>
      </c>
      <c r="O897" s="575">
        <v>0.3637</v>
      </c>
      <c r="P897" s="575" t="s">
        <v>80</v>
      </c>
      <c r="Q897" s="575">
        <v>6981</v>
      </c>
      <c r="R897" s="575">
        <v>104.2863</v>
      </c>
      <c r="S897" s="575">
        <v>0.0149</v>
      </c>
      <c r="T897" s="575">
        <v>0</v>
      </c>
      <c r="U897" s="575">
        <v>0</v>
      </c>
      <c r="V897" s="575">
        <v>0</v>
      </c>
      <c r="W897" s="575">
        <v>0</v>
      </c>
      <c r="X897" s="575">
        <v>0</v>
      </c>
      <c r="Y897" s="575">
        <v>0</v>
      </c>
      <c r="Z897" s="575">
        <v>0</v>
      </c>
      <c r="AA897" s="575">
        <v>0</v>
      </c>
      <c r="AB897" s="580">
        <v>1</v>
      </c>
      <c r="AC897" s="575">
        <f t="shared" si="38"/>
        <v>0</v>
      </c>
      <c r="AD897" s="555">
        <f t="shared" si="39"/>
        <v>0</v>
      </c>
    </row>
    <row r="898" s="555" customFormat="1" ht="19" customHeight="1" spans="1:30">
      <c r="A898" s="574">
        <v>45311</v>
      </c>
      <c r="B898" s="575" t="s">
        <v>85</v>
      </c>
      <c r="C898" s="575" t="s">
        <v>86</v>
      </c>
      <c r="D898" s="575">
        <v>58.2</v>
      </c>
      <c r="E898" s="575" t="s">
        <v>129</v>
      </c>
      <c r="F898" s="575">
        <v>0.41</v>
      </c>
      <c r="G898" s="575">
        <v>1.6</v>
      </c>
      <c r="H898" s="575">
        <v>3.7818</v>
      </c>
      <c r="I898" s="575">
        <v>3.6288</v>
      </c>
      <c r="J898" s="575">
        <v>3.52</v>
      </c>
      <c r="K898" s="575">
        <v>0</v>
      </c>
      <c r="L898" s="575">
        <v>0</v>
      </c>
      <c r="M898" s="575">
        <v>379.28</v>
      </c>
      <c r="N898" s="575">
        <v>174</v>
      </c>
      <c r="O898" s="575">
        <v>2.1798</v>
      </c>
      <c r="P898" s="575" t="s">
        <v>104</v>
      </c>
      <c r="Q898" s="575">
        <v>5420</v>
      </c>
      <c r="R898" s="575">
        <v>379.28</v>
      </c>
      <c r="S898" s="575">
        <v>0.07</v>
      </c>
      <c r="T898" s="575">
        <v>0</v>
      </c>
      <c r="U898" s="575">
        <v>0</v>
      </c>
      <c r="V898" s="575">
        <v>0</v>
      </c>
      <c r="W898" s="575">
        <v>0</v>
      </c>
      <c r="X898" s="575">
        <v>0</v>
      </c>
      <c r="Y898" s="575">
        <v>0</v>
      </c>
      <c r="Z898" s="575">
        <v>0</v>
      </c>
      <c r="AA898" s="575">
        <v>0</v>
      </c>
      <c r="AB898" s="580">
        <v>1</v>
      </c>
      <c r="AC898" s="575">
        <f t="shared" si="38"/>
        <v>0</v>
      </c>
      <c r="AD898" s="555">
        <f t="shared" si="39"/>
        <v>0</v>
      </c>
    </row>
    <row r="899" s="555" customFormat="1" ht="19" customHeight="1" spans="1:30">
      <c r="A899" s="574">
        <v>45311</v>
      </c>
      <c r="B899" s="575" t="s">
        <v>87</v>
      </c>
      <c r="C899" s="575" t="s">
        <v>78</v>
      </c>
      <c r="D899" s="575">
        <v>100</v>
      </c>
      <c r="E899" s="575" t="s">
        <v>103</v>
      </c>
      <c r="F899" s="575">
        <v>2.35</v>
      </c>
      <c r="G899" s="575">
        <v>1.8</v>
      </c>
      <c r="H899" s="575">
        <v>0</v>
      </c>
      <c r="I899" s="575">
        <v>3.593</v>
      </c>
      <c r="J899" s="575">
        <v>3.5728</v>
      </c>
      <c r="K899" s="575">
        <v>0</v>
      </c>
      <c r="L899" s="575">
        <v>0</v>
      </c>
      <c r="M899" s="575">
        <v>86.6019</v>
      </c>
      <c r="N899" s="575">
        <v>21</v>
      </c>
      <c r="O899" s="575">
        <v>4.1239</v>
      </c>
      <c r="P899" s="575">
        <v>3.4787</v>
      </c>
      <c r="Q899" s="575">
        <v>6350</v>
      </c>
      <c r="R899" s="575">
        <v>86.6019</v>
      </c>
      <c r="S899" s="575">
        <v>0.0136</v>
      </c>
      <c r="T899" s="575">
        <v>0</v>
      </c>
      <c r="U899" s="575">
        <v>0</v>
      </c>
      <c r="V899" s="575">
        <v>0</v>
      </c>
      <c r="W899" s="575">
        <v>0</v>
      </c>
      <c r="X899" s="575">
        <v>0</v>
      </c>
      <c r="Y899" s="575">
        <v>0</v>
      </c>
      <c r="Z899" s="575">
        <v>0</v>
      </c>
      <c r="AA899" s="575">
        <v>0</v>
      </c>
      <c r="AB899" s="580">
        <v>1</v>
      </c>
      <c r="AC899" s="575">
        <f t="shared" si="38"/>
        <v>0</v>
      </c>
      <c r="AD899" s="555">
        <f t="shared" si="39"/>
        <v>0</v>
      </c>
    </row>
    <row r="900" s="555" customFormat="1" ht="19" customHeight="1" spans="1:30">
      <c r="A900" s="574">
        <v>45311</v>
      </c>
      <c r="B900" s="575" t="s">
        <v>88</v>
      </c>
      <c r="C900" s="575" t="s">
        <v>86</v>
      </c>
      <c r="D900" s="575">
        <v>50</v>
      </c>
      <c r="E900" s="575" t="s">
        <v>134</v>
      </c>
      <c r="F900" s="575">
        <v>3.33</v>
      </c>
      <c r="G900" s="575">
        <v>1.12</v>
      </c>
      <c r="H900" s="575">
        <v>12.5119</v>
      </c>
      <c r="I900" s="575">
        <v>5.8914</v>
      </c>
      <c r="J900" s="575">
        <v>5.8792</v>
      </c>
      <c r="K900" s="575">
        <v>0</v>
      </c>
      <c r="L900" s="575">
        <v>0</v>
      </c>
      <c r="M900" s="575">
        <v>233.0544</v>
      </c>
      <c r="N900" s="575">
        <v>653</v>
      </c>
      <c r="O900" s="575">
        <v>0.3569</v>
      </c>
      <c r="P900" s="575"/>
      <c r="Q900" s="575">
        <v>6458</v>
      </c>
      <c r="R900" s="575">
        <v>233.0544</v>
      </c>
      <c r="S900" s="575">
        <v>0.036</v>
      </c>
      <c r="T900" s="575">
        <v>0</v>
      </c>
      <c r="U900" s="575">
        <v>0</v>
      </c>
      <c r="V900" s="575">
        <v>0</v>
      </c>
      <c r="W900" s="575">
        <v>0</v>
      </c>
      <c r="X900" s="575">
        <v>0</v>
      </c>
      <c r="Y900" s="575">
        <v>0</v>
      </c>
      <c r="Z900" s="575">
        <v>0</v>
      </c>
      <c r="AA900" s="575">
        <v>6.5247</v>
      </c>
      <c r="AB900" s="580">
        <v>1</v>
      </c>
      <c r="AC900" s="575">
        <f t="shared" si="38"/>
        <v>0</v>
      </c>
      <c r="AD900" s="555">
        <f t="shared" si="39"/>
        <v>0</v>
      </c>
    </row>
    <row r="901" s="555" customFormat="1" ht="34" customHeight="1" spans="1:29">
      <c r="A901" s="570" t="s">
        <v>140</v>
      </c>
      <c r="B901" s="571"/>
      <c r="C901" s="571"/>
      <c r="D901" s="571"/>
      <c r="E901" s="571"/>
      <c r="F901" s="571"/>
      <c r="G901" s="571"/>
      <c r="H901" s="571"/>
      <c r="I901" s="571"/>
      <c r="J901" s="571"/>
      <c r="K901" s="571"/>
      <c r="L901" s="571"/>
      <c r="M901" s="571"/>
      <c r="N901" s="571"/>
      <c r="O901" s="571"/>
      <c r="P901" s="571"/>
      <c r="Q901" s="571"/>
      <c r="R901" s="571"/>
      <c r="S901" s="571"/>
      <c r="T901" s="571"/>
      <c r="U901" s="571"/>
      <c r="V901" s="571"/>
      <c r="W901" s="571"/>
      <c r="X901" s="571"/>
      <c r="Y901" s="571"/>
      <c r="Z901" s="571"/>
      <c r="AA901" s="571"/>
      <c r="AB901" s="571"/>
      <c r="AC901" s="571"/>
    </row>
    <row r="902" s="555" customFormat="1" ht="19" customHeight="1" spans="1:30">
      <c r="A902" s="572" t="s">
        <v>1</v>
      </c>
      <c r="B902" s="573" t="s">
        <v>2</v>
      </c>
      <c r="C902" s="573" t="s">
        <v>3</v>
      </c>
      <c r="D902" s="573" t="s">
        <v>4</v>
      </c>
      <c r="E902" s="573" t="s">
        <v>5</v>
      </c>
      <c r="F902" s="573" t="s">
        <v>6</v>
      </c>
      <c r="G902" s="573" t="s">
        <v>7</v>
      </c>
      <c r="H902" s="573" t="s">
        <v>8</v>
      </c>
      <c r="I902" s="573" t="s">
        <v>9</v>
      </c>
      <c r="J902" s="573" t="s">
        <v>10</v>
      </c>
      <c r="K902" s="573" t="s">
        <v>11</v>
      </c>
      <c r="L902" s="573" t="s">
        <v>12</v>
      </c>
      <c r="M902" s="573" t="s">
        <v>13</v>
      </c>
      <c r="N902" s="573" t="s">
        <v>14</v>
      </c>
      <c r="O902" s="573" t="s">
        <v>15</v>
      </c>
      <c r="P902" s="573" t="s">
        <v>16</v>
      </c>
      <c r="Q902" s="573" t="s">
        <v>17</v>
      </c>
      <c r="R902" s="573" t="s">
        <v>18</v>
      </c>
      <c r="S902" s="573" t="s">
        <v>19</v>
      </c>
      <c r="T902" s="573" t="s">
        <v>20</v>
      </c>
      <c r="U902" s="573" t="s">
        <v>21</v>
      </c>
      <c r="V902" s="573" t="s">
        <v>22</v>
      </c>
      <c r="W902" s="573" t="s">
        <v>23</v>
      </c>
      <c r="X902" s="573" t="s">
        <v>24</v>
      </c>
      <c r="Y902" s="573" t="s">
        <v>25</v>
      </c>
      <c r="Z902" s="573" t="s">
        <v>26</v>
      </c>
      <c r="AA902" s="573" t="s">
        <v>27</v>
      </c>
      <c r="AB902" s="573" t="s">
        <v>28</v>
      </c>
      <c r="AC902" s="583" t="s">
        <v>29</v>
      </c>
      <c r="AD902" s="583" t="s">
        <v>30</v>
      </c>
    </row>
    <row r="903" s="555" customFormat="1" ht="19" customHeight="1" spans="1:30">
      <c r="A903" s="574">
        <v>45312</v>
      </c>
      <c r="B903" s="575" t="s">
        <v>49</v>
      </c>
      <c r="C903" s="575" t="s">
        <v>32</v>
      </c>
      <c r="D903" s="576">
        <v>100</v>
      </c>
      <c r="E903" s="575" t="s">
        <v>35</v>
      </c>
      <c r="F903" s="576">
        <v>4.38</v>
      </c>
      <c r="G903" s="576">
        <v>1.1</v>
      </c>
      <c r="H903" s="576">
        <v>38.8608</v>
      </c>
      <c r="I903" s="576">
        <v>23.6707</v>
      </c>
      <c r="J903" s="576">
        <v>22.1865</v>
      </c>
      <c r="K903" s="576">
        <v>15.1901</v>
      </c>
      <c r="L903" s="580">
        <v>0.3909</v>
      </c>
      <c r="M903" s="576">
        <v>758.9379</v>
      </c>
      <c r="N903" s="575"/>
      <c r="O903" s="575"/>
      <c r="P903" s="575"/>
      <c r="Q903" s="575"/>
      <c r="R903" s="576">
        <v>758.9379</v>
      </c>
      <c r="S903" s="575"/>
      <c r="T903" s="576">
        <v>0</v>
      </c>
      <c r="U903" s="576">
        <v>0</v>
      </c>
      <c r="V903" s="576">
        <v>0</v>
      </c>
      <c r="W903" s="576">
        <v>0</v>
      </c>
      <c r="X903" s="575">
        <v>0</v>
      </c>
      <c r="Y903" s="576">
        <v>0</v>
      </c>
      <c r="Z903" s="576">
        <v>0</v>
      </c>
      <c r="AA903" s="576">
        <v>0</v>
      </c>
      <c r="AB903" s="580">
        <v>1</v>
      </c>
      <c r="AC903" s="575">
        <f t="shared" ref="AC903:AC945" si="40">U903+W903</f>
        <v>0</v>
      </c>
      <c r="AD903" s="555">
        <f t="shared" ref="AD903:AD945" si="41">T903+V903</f>
        <v>0</v>
      </c>
    </row>
    <row r="904" s="555" customFormat="1" ht="19" customHeight="1" spans="1:30">
      <c r="A904" s="574">
        <v>45312</v>
      </c>
      <c r="B904" s="575" t="s">
        <v>31</v>
      </c>
      <c r="C904" s="575" t="s">
        <v>32</v>
      </c>
      <c r="D904" s="576">
        <v>100</v>
      </c>
      <c r="E904" s="575" t="s">
        <v>35</v>
      </c>
      <c r="F904" s="576">
        <v>6.5</v>
      </c>
      <c r="G904" s="576">
        <v>2.52</v>
      </c>
      <c r="H904" s="576">
        <v>57.974</v>
      </c>
      <c r="I904" s="576">
        <v>57.4</v>
      </c>
      <c r="J904" s="576">
        <v>57.3125</v>
      </c>
      <c r="K904" s="576">
        <v>0</v>
      </c>
      <c r="L904" s="580">
        <v>0</v>
      </c>
      <c r="M904" s="576">
        <v>822.675</v>
      </c>
      <c r="N904" s="575"/>
      <c r="O904" s="575"/>
      <c r="P904" s="575"/>
      <c r="Q904" s="575"/>
      <c r="R904" s="576">
        <v>822.675</v>
      </c>
      <c r="S904" s="575"/>
      <c r="T904" s="576">
        <v>0</v>
      </c>
      <c r="U904" s="576">
        <v>0</v>
      </c>
      <c r="V904" s="576">
        <v>0</v>
      </c>
      <c r="W904" s="576">
        <v>0</v>
      </c>
      <c r="X904" s="575">
        <v>0</v>
      </c>
      <c r="Y904" s="576">
        <v>0</v>
      </c>
      <c r="Z904" s="576">
        <v>0</v>
      </c>
      <c r="AA904" s="576">
        <v>0</v>
      </c>
      <c r="AB904" s="580">
        <v>1</v>
      </c>
      <c r="AC904" s="575">
        <f t="shared" si="40"/>
        <v>0</v>
      </c>
      <c r="AD904" s="555">
        <f t="shared" si="41"/>
        <v>0</v>
      </c>
    </row>
    <row r="905" s="555" customFormat="1" ht="19" customHeight="1" spans="1:30">
      <c r="A905" s="574">
        <v>45312</v>
      </c>
      <c r="B905" s="575" t="s">
        <v>36</v>
      </c>
      <c r="C905" s="575" t="s">
        <v>32</v>
      </c>
      <c r="D905" s="576">
        <v>80</v>
      </c>
      <c r="E905" s="575" t="s">
        <v>35</v>
      </c>
      <c r="F905" s="576">
        <v>5.71</v>
      </c>
      <c r="G905" s="576">
        <v>2.24</v>
      </c>
      <c r="H905" s="576">
        <v>40.38</v>
      </c>
      <c r="I905" s="576">
        <v>39.2</v>
      </c>
      <c r="J905" s="576">
        <v>39.05</v>
      </c>
      <c r="K905" s="576">
        <v>0</v>
      </c>
      <c r="L905" s="580">
        <v>0</v>
      </c>
      <c r="M905" s="576">
        <v>606.65</v>
      </c>
      <c r="N905" s="575"/>
      <c r="O905" s="575"/>
      <c r="P905" s="575"/>
      <c r="Q905" s="575"/>
      <c r="R905" s="576">
        <v>606.65</v>
      </c>
      <c r="S905" s="575"/>
      <c r="T905" s="576">
        <v>0</v>
      </c>
      <c r="U905" s="576">
        <v>0</v>
      </c>
      <c r="V905" s="576">
        <v>0</v>
      </c>
      <c r="W905" s="576">
        <v>0</v>
      </c>
      <c r="X905" s="575">
        <v>0</v>
      </c>
      <c r="Y905" s="576">
        <v>0</v>
      </c>
      <c r="Z905" s="576">
        <v>0</v>
      </c>
      <c r="AA905" s="576">
        <v>0</v>
      </c>
      <c r="AB905" s="580">
        <v>1</v>
      </c>
      <c r="AC905" s="575">
        <f t="shared" si="40"/>
        <v>0</v>
      </c>
      <c r="AD905" s="555">
        <f t="shared" si="41"/>
        <v>0</v>
      </c>
    </row>
    <row r="906" s="555" customFormat="1" ht="19" customHeight="1" spans="1:30">
      <c r="A906" s="574">
        <v>45312</v>
      </c>
      <c r="B906" s="575" t="s">
        <v>34</v>
      </c>
      <c r="C906" s="575" t="s">
        <v>32</v>
      </c>
      <c r="D906" s="576">
        <v>10</v>
      </c>
      <c r="E906" s="575" t="s">
        <v>96</v>
      </c>
      <c r="F906" s="576">
        <v>4.34</v>
      </c>
      <c r="G906" s="576">
        <v>1.71</v>
      </c>
      <c r="H906" s="576">
        <v>4.7025</v>
      </c>
      <c r="I906" s="576">
        <v>2.6857</v>
      </c>
      <c r="J906" s="576">
        <v>2.64</v>
      </c>
      <c r="K906" s="576">
        <v>2.0168</v>
      </c>
      <c r="L906" s="580">
        <v>0.4289</v>
      </c>
      <c r="M906" s="576">
        <v>68.64</v>
      </c>
      <c r="N906" s="575"/>
      <c r="O906" s="575"/>
      <c r="P906" s="575"/>
      <c r="Q906" s="575"/>
      <c r="R906" s="576">
        <v>68.64</v>
      </c>
      <c r="S906" s="575"/>
      <c r="T906" s="576">
        <v>0</v>
      </c>
      <c r="U906" s="576">
        <v>0</v>
      </c>
      <c r="V906" s="576">
        <v>0</v>
      </c>
      <c r="W906" s="576">
        <v>0</v>
      </c>
      <c r="X906" s="575">
        <v>0</v>
      </c>
      <c r="Y906" s="576">
        <v>0</v>
      </c>
      <c r="Z906" s="576">
        <v>0</v>
      </c>
      <c r="AA906" s="576">
        <v>0</v>
      </c>
      <c r="AB906" s="580">
        <v>1</v>
      </c>
      <c r="AC906" s="575">
        <f t="shared" si="40"/>
        <v>0</v>
      </c>
      <c r="AD906" s="555">
        <f t="shared" si="41"/>
        <v>0</v>
      </c>
    </row>
    <row r="907" s="555" customFormat="1" ht="19" customHeight="1" spans="1:30">
      <c r="A907" s="574">
        <v>45312</v>
      </c>
      <c r="B907" s="575" t="s">
        <v>41</v>
      </c>
      <c r="C907" s="575" t="s">
        <v>32</v>
      </c>
      <c r="D907" s="576">
        <v>20</v>
      </c>
      <c r="E907" s="575" t="s">
        <v>33</v>
      </c>
      <c r="F907" s="576">
        <v>5.28</v>
      </c>
      <c r="G907" s="576">
        <v>4.7</v>
      </c>
      <c r="H907" s="576">
        <v>11.1926</v>
      </c>
      <c r="I907" s="576">
        <v>7.5198</v>
      </c>
      <c r="J907" s="576">
        <v>7.5026</v>
      </c>
      <c r="K907" s="576">
        <v>3.6728</v>
      </c>
      <c r="L907" s="580">
        <v>0.3281</v>
      </c>
      <c r="M907" s="576">
        <v>213.351</v>
      </c>
      <c r="N907" s="575"/>
      <c r="O907" s="575"/>
      <c r="P907" s="575"/>
      <c r="Q907" s="575"/>
      <c r="R907" s="576">
        <v>213.351</v>
      </c>
      <c r="S907" s="575"/>
      <c r="T907" s="576">
        <v>0</v>
      </c>
      <c r="U907" s="576">
        <v>0</v>
      </c>
      <c r="V907" s="576">
        <v>0</v>
      </c>
      <c r="W907" s="576">
        <v>0</v>
      </c>
      <c r="X907" s="575">
        <v>0</v>
      </c>
      <c r="Y907" s="576">
        <v>0</v>
      </c>
      <c r="Z907" s="576">
        <v>0</v>
      </c>
      <c r="AA907" s="576">
        <v>0</v>
      </c>
      <c r="AB907" s="580">
        <v>1</v>
      </c>
      <c r="AC907" s="575">
        <f t="shared" si="40"/>
        <v>0</v>
      </c>
      <c r="AD907" s="555">
        <f t="shared" si="41"/>
        <v>0</v>
      </c>
    </row>
    <row r="908" s="555" customFormat="1" ht="19" customHeight="1" spans="1:30">
      <c r="A908" s="574">
        <v>45312</v>
      </c>
      <c r="B908" s="575" t="s">
        <v>40</v>
      </c>
      <c r="C908" s="575" t="s">
        <v>32</v>
      </c>
      <c r="D908" s="576">
        <v>30</v>
      </c>
      <c r="E908" s="575" t="s">
        <v>33</v>
      </c>
      <c r="F908" s="576">
        <v>4.41</v>
      </c>
      <c r="G908" s="576">
        <v>0</v>
      </c>
      <c r="H908" s="576">
        <v>4.5516</v>
      </c>
      <c r="I908" s="576">
        <v>4.5516</v>
      </c>
      <c r="J908" s="576">
        <v>4.488</v>
      </c>
      <c r="K908" s="576">
        <v>0</v>
      </c>
      <c r="L908" s="580">
        <v>0</v>
      </c>
      <c r="M908" s="576">
        <v>208.3488</v>
      </c>
      <c r="N908" s="575"/>
      <c r="O908" s="575"/>
      <c r="P908" s="575"/>
      <c r="Q908" s="575"/>
      <c r="R908" s="576">
        <v>208.3488</v>
      </c>
      <c r="S908" s="575"/>
      <c r="T908" s="576">
        <v>0</v>
      </c>
      <c r="U908" s="576">
        <v>0</v>
      </c>
      <c r="V908" s="576">
        <v>0</v>
      </c>
      <c r="W908" s="576">
        <v>0</v>
      </c>
      <c r="X908" s="575">
        <v>0</v>
      </c>
      <c r="Y908" s="576">
        <v>0</v>
      </c>
      <c r="Z908" s="576">
        <v>0</v>
      </c>
      <c r="AA908" s="576">
        <v>0</v>
      </c>
      <c r="AB908" s="580">
        <v>1</v>
      </c>
      <c r="AC908" s="575">
        <f t="shared" si="40"/>
        <v>0</v>
      </c>
      <c r="AD908" s="555">
        <f t="shared" si="41"/>
        <v>0</v>
      </c>
    </row>
    <row r="909" s="555" customFormat="1" ht="19" customHeight="1" spans="1:30">
      <c r="A909" s="574">
        <v>45312</v>
      </c>
      <c r="B909" s="575" t="s">
        <v>38</v>
      </c>
      <c r="C909" s="575" t="s">
        <v>32</v>
      </c>
      <c r="D909" s="576">
        <v>5.48</v>
      </c>
      <c r="E909" s="575" t="s">
        <v>33</v>
      </c>
      <c r="F909" s="576">
        <v>4.92</v>
      </c>
      <c r="G909" s="576">
        <v>0</v>
      </c>
      <c r="H909" s="576">
        <v>2.3074</v>
      </c>
      <c r="I909" s="576">
        <v>2.3074</v>
      </c>
      <c r="J909" s="576">
        <v>2.128</v>
      </c>
      <c r="K909" s="576">
        <v>0</v>
      </c>
      <c r="L909" s="580">
        <v>0</v>
      </c>
      <c r="M909" s="576">
        <v>25.004</v>
      </c>
      <c r="N909" s="575"/>
      <c r="O909" s="575"/>
      <c r="P909" s="575"/>
      <c r="Q909" s="575"/>
      <c r="R909" s="576">
        <v>25.004</v>
      </c>
      <c r="S909" s="575"/>
      <c r="T909" s="576">
        <v>0</v>
      </c>
      <c r="U909" s="576">
        <v>0</v>
      </c>
      <c r="V909" s="576">
        <v>0</v>
      </c>
      <c r="W909" s="576">
        <v>0</v>
      </c>
      <c r="X909" s="575">
        <v>0</v>
      </c>
      <c r="Y909" s="576">
        <v>0</v>
      </c>
      <c r="Z909" s="576">
        <v>0</v>
      </c>
      <c r="AA909" s="576">
        <v>0</v>
      </c>
      <c r="AB909" s="580">
        <v>1</v>
      </c>
      <c r="AC909" s="575">
        <f t="shared" si="40"/>
        <v>0</v>
      </c>
      <c r="AD909" s="555">
        <f t="shared" si="41"/>
        <v>0</v>
      </c>
    </row>
    <row r="910" s="555" customFormat="1" ht="19" customHeight="1" spans="1:30">
      <c r="A910" s="574">
        <v>45312</v>
      </c>
      <c r="B910" s="575" t="s">
        <v>45</v>
      </c>
      <c r="C910" s="575" t="s">
        <v>32</v>
      </c>
      <c r="D910" s="576">
        <v>50</v>
      </c>
      <c r="E910" s="575" t="s">
        <v>33</v>
      </c>
      <c r="F910" s="576">
        <v>2.21</v>
      </c>
      <c r="G910" s="576">
        <v>1.69</v>
      </c>
      <c r="H910" s="576">
        <v>9.45</v>
      </c>
      <c r="I910" s="576">
        <v>9.324</v>
      </c>
      <c r="J910" s="576">
        <v>9.24</v>
      </c>
      <c r="K910" s="576">
        <v>0</v>
      </c>
      <c r="L910" s="580">
        <v>0</v>
      </c>
      <c r="M910" s="576">
        <v>327.36</v>
      </c>
      <c r="N910" s="575"/>
      <c r="O910" s="575"/>
      <c r="P910" s="575"/>
      <c r="Q910" s="575"/>
      <c r="R910" s="576">
        <v>327.36</v>
      </c>
      <c r="S910" s="575"/>
      <c r="T910" s="576">
        <v>0.0222</v>
      </c>
      <c r="U910" s="576">
        <v>0</v>
      </c>
      <c r="V910" s="576">
        <v>0</v>
      </c>
      <c r="W910" s="576">
        <v>0</v>
      </c>
      <c r="X910" s="575">
        <v>0</v>
      </c>
      <c r="Y910" s="576">
        <v>0</v>
      </c>
      <c r="Z910" s="576">
        <v>0</v>
      </c>
      <c r="AA910" s="576">
        <v>0</v>
      </c>
      <c r="AB910" s="580">
        <v>0.9978</v>
      </c>
      <c r="AC910" s="575">
        <f t="shared" si="40"/>
        <v>0</v>
      </c>
      <c r="AD910" s="555">
        <f t="shared" si="41"/>
        <v>0.0222</v>
      </c>
    </row>
    <row r="911" s="555" customFormat="1" ht="19" customHeight="1" spans="1:30">
      <c r="A911" s="574">
        <v>45312</v>
      </c>
      <c r="B911" s="575" t="s">
        <v>43</v>
      </c>
      <c r="C911" s="575" t="s">
        <v>32</v>
      </c>
      <c r="D911" s="576">
        <v>300</v>
      </c>
      <c r="E911" s="575" t="s">
        <v>35</v>
      </c>
      <c r="F911" s="576">
        <v>7.45</v>
      </c>
      <c r="G911" s="576">
        <v>0</v>
      </c>
      <c r="H911" s="576">
        <v>206.4658</v>
      </c>
      <c r="I911" s="576">
        <v>195.2569</v>
      </c>
      <c r="J911" s="576">
        <v>194.436</v>
      </c>
      <c r="K911" s="576">
        <v>11.2089</v>
      </c>
      <c r="L911" s="580">
        <v>0.0543</v>
      </c>
      <c r="M911" s="576">
        <v>2545.819</v>
      </c>
      <c r="N911" s="575"/>
      <c r="O911" s="575"/>
      <c r="P911" s="575"/>
      <c r="Q911" s="575"/>
      <c r="R911" s="576">
        <v>2545.819</v>
      </c>
      <c r="S911" s="575"/>
      <c r="T911" s="576">
        <v>0</v>
      </c>
      <c r="U911" s="576">
        <v>0</v>
      </c>
      <c r="V911" s="576">
        <v>0</v>
      </c>
      <c r="W911" s="576">
        <v>0</v>
      </c>
      <c r="X911" s="575">
        <v>0</v>
      </c>
      <c r="Y911" s="576">
        <v>0</v>
      </c>
      <c r="Z911" s="576">
        <v>0</v>
      </c>
      <c r="AA911" s="576">
        <v>0</v>
      </c>
      <c r="AB911" s="580">
        <v>1</v>
      </c>
      <c r="AC911" s="575">
        <f t="shared" si="40"/>
        <v>0</v>
      </c>
      <c r="AD911" s="555">
        <f t="shared" si="41"/>
        <v>0</v>
      </c>
    </row>
    <row r="912" s="555" customFormat="1" ht="19" customHeight="1" spans="1:30">
      <c r="A912" s="574">
        <v>45312</v>
      </c>
      <c r="B912" s="575" t="s">
        <v>47</v>
      </c>
      <c r="C912" s="575" t="s">
        <v>32</v>
      </c>
      <c r="D912" s="576">
        <v>150</v>
      </c>
      <c r="E912" s="575" t="s">
        <v>35</v>
      </c>
      <c r="F912" s="576">
        <v>4.58</v>
      </c>
      <c r="G912" s="576">
        <v>0.31</v>
      </c>
      <c r="H912" s="576">
        <v>72.7307</v>
      </c>
      <c r="I912" s="576">
        <v>35.8562</v>
      </c>
      <c r="J912" s="576">
        <v>35.3101</v>
      </c>
      <c r="K912" s="576">
        <v>36.87</v>
      </c>
      <c r="L912" s="580">
        <v>0.507</v>
      </c>
      <c r="M912" s="576">
        <v>978.3886</v>
      </c>
      <c r="N912" s="575"/>
      <c r="O912" s="575"/>
      <c r="P912" s="575"/>
      <c r="Q912" s="575"/>
      <c r="R912" s="576">
        <v>978.3886</v>
      </c>
      <c r="S912" s="575"/>
      <c r="T912" s="576">
        <v>0</v>
      </c>
      <c r="U912" s="576">
        <v>0</v>
      </c>
      <c r="V912" s="576">
        <v>0</v>
      </c>
      <c r="W912" s="576">
        <v>0</v>
      </c>
      <c r="X912" s="575">
        <v>0</v>
      </c>
      <c r="Y912" s="576">
        <v>0</v>
      </c>
      <c r="Z912" s="576">
        <v>0</v>
      </c>
      <c r="AA912" s="576">
        <v>0</v>
      </c>
      <c r="AB912" s="580">
        <v>1</v>
      </c>
      <c r="AC912" s="575">
        <f t="shared" si="40"/>
        <v>0</v>
      </c>
      <c r="AD912" s="555">
        <f t="shared" si="41"/>
        <v>0</v>
      </c>
    </row>
    <row r="913" s="555" customFormat="1" ht="19" customHeight="1" spans="1:30">
      <c r="A913" s="574">
        <v>45312</v>
      </c>
      <c r="B913" s="575" t="s">
        <v>50</v>
      </c>
      <c r="C913" s="575" t="s">
        <v>32</v>
      </c>
      <c r="D913" s="576">
        <v>50</v>
      </c>
      <c r="E913" s="575" t="s">
        <v>33</v>
      </c>
      <c r="F913" s="576">
        <v>4.44</v>
      </c>
      <c r="G913" s="576">
        <v>0</v>
      </c>
      <c r="H913" s="576">
        <v>18.9648</v>
      </c>
      <c r="I913" s="576">
        <v>18.655</v>
      </c>
      <c r="J913" s="576">
        <v>18.62</v>
      </c>
      <c r="K913" s="575">
        <v>0.3098</v>
      </c>
      <c r="L913" s="580">
        <f>K913/H913</f>
        <v>0.0163355268708344</v>
      </c>
      <c r="M913" s="576">
        <v>207.69</v>
      </c>
      <c r="N913" s="575"/>
      <c r="O913" s="575"/>
      <c r="P913" s="575"/>
      <c r="Q913" s="575"/>
      <c r="R913" s="576">
        <v>207.69</v>
      </c>
      <c r="S913" s="575"/>
      <c r="T913" s="576">
        <v>0</v>
      </c>
      <c r="U913" s="576">
        <v>0</v>
      </c>
      <c r="V913" s="576">
        <v>0</v>
      </c>
      <c r="W913" s="576">
        <v>0</v>
      </c>
      <c r="X913" s="555">
        <v>0</v>
      </c>
      <c r="Y913" s="576">
        <v>0</v>
      </c>
      <c r="Z913" s="576">
        <v>0</v>
      </c>
      <c r="AA913" s="576">
        <v>0</v>
      </c>
      <c r="AB913" s="580">
        <v>1</v>
      </c>
      <c r="AC913" s="575">
        <f t="shared" si="40"/>
        <v>0</v>
      </c>
      <c r="AD913" s="555">
        <f t="shared" si="41"/>
        <v>0</v>
      </c>
    </row>
    <row r="914" s="555" customFormat="1" ht="19" customHeight="1" spans="1:30">
      <c r="A914" s="574">
        <v>45312</v>
      </c>
      <c r="B914" s="575" t="s">
        <v>46</v>
      </c>
      <c r="C914" s="575" t="s">
        <v>32</v>
      </c>
      <c r="D914" s="576">
        <v>30</v>
      </c>
      <c r="E914" s="575" t="s">
        <v>35</v>
      </c>
      <c r="F914" s="576">
        <v>5.06</v>
      </c>
      <c r="G914" s="576">
        <v>1.24</v>
      </c>
      <c r="H914" s="576">
        <v>12.4807</v>
      </c>
      <c r="I914" s="576">
        <v>12.236</v>
      </c>
      <c r="J914" s="576">
        <v>12.208</v>
      </c>
      <c r="K914" s="576">
        <v>0</v>
      </c>
      <c r="L914" s="580">
        <v>0</v>
      </c>
      <c r="M914" s="576">
        <v>285.88</v>
      </c>
      <c r="N914" s="575"/>
      <c r="O914" s="575"/>
      <c r="P914" s="575"/>
      <c r="Q914" s="575"/>
      <c r="R914" s="576">
        <v>285.88</v>
      </c>
      <c r="S914" s="575"/>
      <c r="T914" s="576">
        <v>0</v>
      </c>
      <c r="U914" s="576">
        <v>0</v>
      </c>
      <c r="V914" s="576">
        <v>0</v>
      </c>
      <c r="W914" s="576">
        <v>0</v>
      </c>
      <c r="X914" s="575">
        <v>0</v>
      </c>
      <c r="Y914" s="576">
        <v>0</v>
      </c>
      <c r="Z914" s="576">
        <v>0</v>
      </c>
      <c r="AA914" s="576">
        <v>0</v>
      </c>
      <c r="AB914" s="580">
        <v>1</v>
      </c>
      <c r="AC914" s="575">
        <f t="shared" si="40"/>
        <v>0</v>
      </c>
      <c r="AD914" s="555">
        <f t="shared" si="41"/>
        <v>0</v>
      </c>
    </row>
    <row r="915" s="555" customFormat="1" ht="19" customHeight="1" spans="1:30">
      <c r="A915" s="574">
        <v>45312</v>
      </c>
      <c r="B915" s="575" t="s">
        <v>42</v>
      </c>
      <c r="C915" s="575" t="s">
        <v>32</v>
      </c>
      <c r="D915" s="576">
        <v>30</v>
      </c>
      <c r="E915" s="575" t="s">
        <v>33</v>
      </c>
      <c r="F915" s="576">
        <v>5.2</v>
      </c>
      <c r="G915" s="576">
        <v>0.8</v>
      </c>
      <c r="H915" s="576">
        <v>12.5423</v>
      </c>
      <c r="I915" s="576">
        <v>12.3921</v>
      </c>
      <c r="J915" s="576">
        <v>12.3563</v>
      </c>
      <c r="K915" s="576">
        <v>0</v>
      </c>
      <c r="L915" s="580">
        <v>0</v>
      </c>
      <c r="M915" s="576">
        <v>269.8444</v>
      </c>
      <c r="N915" s="575"/>
      <c r="O915" s="575"/>
      <c r="P915" s="575"/>
      <c r="Q915" s="575"/>
      <c r="R915" s="576">
        <v>269.8444</v>
      </c>
      <c r="S915" s="575"/>
      <c r="T915" s="576">
        <v>0</v>
      </c>
      <c r="U915" s="576">
        <v>0</v>
      </c>
      <c r="V915" s="576">
        <v>0</v>
      </c>
      <c r="W915" s="576">
        <v>0</v>
      </c>
      <c r="X915" s="575">
        <v>0</v>
      </c>
      <c r="Y915" s="576">
        <v>0</v>
      </c>
      <c r="Z915" s="576">
        <v>0</v>
      </c>
      <c r="AA915" s="576">
        <v>0</v>
      </c>
      <c r="AB915" s="580">
        <v>1</v>
      </c>
      <c r="AC915" s="575">
        <f t="shared" si="40"/>
        <v>0</v>
      </c>
      <c r="AD915" s="555">
        <f t="shared" si="41"/>
        <v>0</v>
      </c>
    </row>
    <row r="916" s="555" customFormat="1" ht="19" customHeight="1" spans="1:30">
      <c r="A916" s="574">
        <v>45312</v>
      </c>
      <c r="B916" s="575" t="s">
        <v>37</v>
      </c>
      <c r="C916" s="575" t="s">
        <v>32</v>
      </c>
      <c r="D916" s="576">
        <v>100</v>
      </c>
      <c r="E916" s="575" t="s">
        <v>35</v>
      </c>
      <c r="F916" s="576">
        <v>6.02</v>
      </c>
      <c r="G916" s="576">
        <v>0</v>
      </c>
      <c r="H916" s="576">
        <v>56.8133</v>
      </c>
      <c r="I916" s="576">
        <v>22.6852</v>
      </c>
      <c r="J916" s="576">
        <v>21.135</v>
      </c>
      <c r="K916" s="576">
        <v>0</v>
      </c>
      <c r="L916" s="580">
        <v>0</v>
      </c>
      <c r="M916" s="576">
        <v>632.069</v>
      </c>
      <c r="N916" s="575"/>
      <c r="O916" s="575"/>
      <c r="P916" s="575"/>
      <c r="Q916" s="575"/>
      <c r="R916" s="576">
        <v>632.069</v>
      </c>
      <c r="S916" s="575"/>
      <c r="T916" s="576">
        <v>0.0854</v>
      </c>
      <c r="U916" s="576">
        <v>0</v>
      </c>
      <c r="V916" s="576">
        <v>0</v>
      </c>
      <c r="W916" s="576">
        <v>0</v>
      </c>
      <c r="X916" s="575">
        <v>0</v>
      </c>
      <c r="Y916" s="576">
        <v>0.0427</v>
      </c>
      <c r="Z916" s="576">
        <v>0</v>
      </c>
      <c r="AA916" s="576">
        <v>0</v>
      </c>
      <c r="AB916" s="580">
        <v>0.9985</v>
      </c>
      <c r="AC916" s="575">
        <f t="shared" si="40"/>
        <v>0</v>
      </c>
      <c r="AD916" s="555">
        <f t="shared" si="41"/>
        <v>0.0854</v>
      </c>
    </row>
    <row r="917" s="555" customFormat="1" ht="19" customHeight="1" spans="1:30">
      <c r="A917" s="574">
        <v>45312</v>
      </c>
      <c r="B917" s="575" t="s">
        <v>52</v>
      </c>
      <c r="C917" s="575" t="s">
        <v>32</v>
      </c>
      <c r="D917" s="576">
        <v>150</v>
      </c>
      <c r="E917" s="575" t="s">
        <v>35</v>
      </c>
      <c r="F917" s="576">
        <v>6.51</v>
      </c>
      <c r="G917" s="576">
        <v>6</v>
      </c>
      <c r="H917" s="576">
        <v>77.0215</v>
      </c>
      <c r="I917" s="576">
        <v>71.3482</v>
      </c>
      <c r="J917" s="576">
        <v>70.35</v>
      </c>
      <c r="K917" s="576">
        <v>5.6733</v>
      </c>
      <c r="L917" s="580">
        <v>0.0737</v>
      </c>
      <c r="M917" s="576">
        <v>1212.225</v>
      </c>
      <c r="N917" s="575"/>
      <c r="O917" s="575"/>
      <c r="P917" s="575"/>
      <c r="Q917" s="575"/>
      <c r="R917" s="576">
        <v>1212.225</v>
      </c>
      <c r="S917" s="575"/>
      <c r="T917" s="576">
        <v>0</v>
      </c>
      <c r="U917" s="576">
        <v>0</v>
      </c>
      <c r="V917" s="576">
        <v>0</v>
      </c>
      <c r="W917" s="576">
        <v>0</v>
      </c>
      <c r="X917" s="575">
        <v>0</v>
      </c>
      <c r="Y917" s="576">
        <v>0</v>
      </c>
      <c r="Z917" s="576">
        <v>0</v>
      </c>
      <c r="AA917" s="576">
        <v>0</v>
      </c>
      <c r="AB917" s="580">
        <v>1</v>
      </c>
      <c r="AC917" s="575">
        <f t="shared" si="40"/>
        <v>0</v>
      </c>
      <c r="AD917" s="555">
        <f t="shared" si="41"/>
        <v>0</v>
      </c>
    </row>
    <row r="918" s="555" customFormat="1" ht="19" customHeight="1" spans="1:30">
      <c r="A918" s="574">
        <v>45312</v>
      </c>
      <c r="B918" s="575" t="s">
        <v>51</v>
      </c>
      <c r="C918" s="575" t="s">
        <v>32</v>
      </c>
      <c r="D918" s="576">
        <v>100</v>
      </c>
      <c r="E918" s="575" t="s">
        <v>33</v>
      </c>
      <c r="F918" s="576">
        <v>3.28</v>
      </c>
      <c r="G918" s="576">
        <v>2.92</v>
      </c>
      <c r="H918" s="576">
        <v>34.4928</v>
      </c>
      <c r="I918" s="576">
        <v>23.7706</v>
      </c>
      <c r="J918" s="576">
        <v>22.2936</v>
      </c>
      <c r="K918" s="576">
        <v>10.7222</v>
      </c>
      <c r="L918" s="580">
        <v>0.3109</v>
      </c>
      <c r="M918" s="576">
        <v>711.0936</v>
      </c>
      <c r="N918" s="575"/>
      <c r="O918" s="575"/>
      <c r="P918" s="575"/>
      <c r="Q918" s="575"/>
      <c r="R918" s="576">
        <v>711.0936</v>
      </c>
      <c r="S918" s="575"/>
      <c r="T918" s="576">
        <v>0</v>
      </c>
      <c r="U918" s="576">
        <v>0</v>
      </c>
      <c r="V918" s="576">
        <v>0</v>
      </c>
      <c r="W918" s="576">
        <v>0</v>
      </c>
      <c r="X918" s="575">
        <v>0</v>
      </c>
      <c r="Y918" s="576">
        <v>0</v>
      </c>
      <c r="Z918" s="576">
        <v>0</v>
      </c>
      <c r="AA918" s="576">
        <v>0</v>
      </c>
      <c r="AB918" s="580">
        <v>1</v>
      </c>
      <c r="AC918" s="575">
        <f t="shared" si="40"/>
        <v>0</v>
      </c>
      <c r="AD918" s="555">
        <f t="shared" si="41"/>
        <v>0</v>
      </c>
    </row>
    <row r="919" s="555" customFormat="1" ht="19" customHeight="1" spans="1:30">
      <c r="A919" s="574">
        <v>45312</v>
      </c>
      <c r="B919" s="575" t="s">
        <v>53</v>
      </c>
      <c r="C919" s="575" t="s">
        <v>32</v>
      </c>
      <c r="D919" s="576">
        <v>100</v>
      </c>
      <c r="E919" s="575" t="s">
        <v>35</v>
      </c>
      <c r="F919" s="576">
        <v>1.73</v>
      </c>
      <c r="G919" s="576">
        <v>0</v>
      </c>
      <c r="H919" s="576">
        <v>13.967</v>
      </c>
      <c r="I919" s="576">
        <v>13.7399</v>
      </c>
      <c r="J919" s="576">
        <v>13.6569</v>
      </c>
      <c r="K919" s="576">
        <v>0</v>
      </c>
      <c r="L919" s="580">
        <v>0</v>
      </c>
      <c r="M919" s="576">
        <v>458.3792</v>
      </c>
      <c r="N919" s="575"/>
      <c r="O919" s="575"/>
      <c r="P919" s="575"/>
      <c r="Q919" s="575"/>
      <c r="R919" s="576">
        <v>458.3792</v>
      </c>
      <c r="S919" s="575"/>
      <c r="T919" s="576">
        <v>0</v>
      </c>
      <c r="U919" s="576">
        <v>0</v>
      </c>
      <c r="V919" s="576">
        <v>0</v>
      </c>
      <c r="W919" s="576">
        <v>0</v>
      </c>
      <c r="X919" s="575">
        <v>0</v>
      </c>
      <c r="Y919" s="576">
        <v>0</v>
      </c>
      <c r="Z919" s="576">
        <v>0</v>
      </c>
      <c r="AA919" s="576">
        <v>0</v>
      </c>
      <c r="AB919" s="580">
        <v>1</v>
      </c>
      <c r="AC919" s="575">
        <f t="shared" si="40"/>
        <v>0</v>
      </c>
      <c r="AD919" s="555">
        <f t="shared" si="41"/>
        <v>0</v>
      </c>
    </row>
    <row r="920" s="555" customFormat="1" ht="19" customHeight="1" spans="1:30">
      <c r="A920" s="574">
        <v>45312</v>
      </c>
      <c r="B920" s="575" t="s">
        <v>71</v>
      </c>
      <c r="C920" s="575" t="s">
        <v>56</v>
      </c>
      <c r="D920" s="576">
        <v>49.5</v>
      </c>
      <c r="E920" s="575" t="s">
        <v>35</v>
      </c>
      <c r="F920" s="576">
        <v>0</v>
      </c>
      <c r="G920" s="576">
        <v>5.84</v>
      </c>
      <c r="H920" s="576">
        <v>32.3922</v>
      </c>
      <c r="I920" s="576">
        <v>25.2789</v>
      </c>
      <c r="J920" s="576">
        <v>24.222</v>
      </c>
      <c r="K920" s="576">
        <v>7.1133</v>
      </c>
      <c r="L920" s="580">
        <v>0.2196</v>
      </c>
      <c r="M920" s="576">
        <v>485.8326</v>
      </c>
      <c r="N920" s="575"/>
      <c r="O920" s="575"/>
      <c r="P920" s="575"/>
      <c r="Q920" s="575"/>
      <c r="R920" s="576">
        <v>485.8326</v>
      </c>
      <c r="S920" s="575"/>
      <c r="T920" s="576">
        <v>0</v>
      </c>
      <c r="U920" s="576">
        <v>0</v>
      </c>
      <c r="V920" s="576">
        <v>0</v>
      </c>
      <c r="W920" s="576">
        <v>0</v>
      </c>
      <c r="X920" s="575">
        <v>0</v>
      </c>
      <c r="Y920" s="576">
        <v>0</v>
      </c>
      <c r="Z920" s="576">
        <v>0</v>
      </c>
      <c r="AA920" s="576">
        <v>0</v>
      </c>
      <c r="AB920" s="580">
        <v>1</v>
      </c>
      <c r="AC920" s="575">
        <f t="shared" si="40"/>
        <v>0</v>
      </c>
      <c r="AD920" s="555">
        <f t="shared" si="41"/>
        <v>0</v>
      </c>
    </row>
    <row r="921" s="555" customFormat="1" ht="19" customHeight="1" spans="1:30">
      <c r="A921" s="574">
        <v>45312</v>
      </c>
      <c r="B921" s="575" t="s">
        <v>63</v>
      </c>
      <c r="C921" s="575" t="s">
        <v>56</v>
      </c>
      <c r="D921" s="576">
        <v>50</v>
      </c>
      <c r="E921" s="575" t="s">
        <v>35</v>
      </c>
      <c r="F921" s="576">
        <v>0</v>
      </c>
      <c r="G921" s="576">
        <v>7.69</v>
      </c>
      <c r="H921" s="576">
        <v>72.7979</v>
      </c>
      <c r="I921" s="576">
        <v>72.1832</v>
      </c>
      <c r="J921" s="576">
        <v>70.56</v>
      </c>
      <c r="K921" s="576">
        <v>0</v>
      </c>
      <c r="L921" s="580">
        <v>0</v>
      </c>
      <c r="M921" s="576">
        <v>845.04</v>
      </c>
      <c r="N921" s="575"/>
      <c r="O921" s="575"/>
      <c r="P921" s="575"/>
      <c r="Q921" s="575"/>
      <c r="R921" s="576">
        <v>845.04</v>
      </c>
      <c r="S921" s="575"/>
      <c r="T921" s="576">
        <v>0</v>
      </c>
      <c r="U921" s="576">
        <v>0</v>
      </c>
      <c r="V921" s="576">
        <v>0</v>
      </c>
      <c r="W921" s="576">
        <v>0</v>
      </c>
      <c r="X921" s="575">
        <v>0</v>
      </c>
      <c r="Y921" s="576">
        <v>0</v>
      </c>
      <c r="Z921" s="576">
        <v>0</v>
      </c>
      <c r="AA921" s="576">
        <v>0</v>
      </c>
      <c r="AB921" s="580">
        <v>1</v>
      </c>
      <c r="AC921" s="575">
        <f t="shared" si="40"/>
        <v>0</v>
      </c>
      <c r="AD921" s="555">
        <f t="shared" si="41"/>
        <v>0</v>
      </c>
    </row>
    <row r="922" s="555" customFormat="1" ht="19" customHeight="1" spans="1:30">
      <c r="A922" s="574">
        <v>45312</v>
      </c>
      <c r="B922" s="575" t="s">
        <v>72</v>
      </c>
      <c r="C922" s="575" t="s">
        <v>56</v>
      </c>
      <c r="D922" s="576">
        <v>20.4</v>
      </c>
      <c r="E922" s="575" t="s">
        <v>35</v>
      </c>
      <c r="F922" s="576">
        <v>0</v>
      </c>
      <c r="G922" s="576">
        <v>6.6</v>
      </c>
      <c r="H922" s="576">
        <v>28.7311</v>
      </c>
      <c r="I922" s="576">
        <v>28.56</v>
      </c>
      <c r="J922" s="576">
        <v>28.5154</v>
      </c>
      <c r="K922" s="576">
        <v>0</v>
      </c>
      <c r="L922" s="580">
        <v>0</v>
      </c>
      <c r="M922" s="576">
        <v>413.0235</v>
      </c>
      <c r="N922" s="575"/>
      <c r="O922" s="575"/>
      <c r="P922" s="575"/>
      <c r="Q922" s="575"/>
      <c r="R922" s="576">
        <v>413.0235</v>
      </c>
      <c r="S922" s="575"/>
      <c r="T922" s="576">
        <v>0</v>
      </c>
      <c r="U922" s="576">
        <v>0</v>
      </c>
      <c r="V922" s="576">
        <v>0</v>
      </c>
      <c r="W922" s="576">
        <v>0</v>
      </c>
      <c r="X922" s="575">
        <v>0</v>
      </c>
      <c r="Y922" s="576">
        <v>0</v>
      </c>
      <c r="Z922" s="576">
        <v>0</v>
      </c>
      <c r="AA922" s="576">
        <v>0</v>
      </c>
      <c r="AB922" s="580">
        <v>1</v>
      </c>
      <c r="AC922" s="575">
        <f t="shared" si="40"/>
        <v>0</v>
      </c>
      <c r="AD922" s="555">
        <f t="shared" si="41"/>
        <v>0</v>
      </c>
    </row>
    <row r="923" s="555" customFormat="1" ht="19" customHeight="1" spans="1:30">
      <c r="A923" s="574">
        <v>45312</v>
      </c>
      <c r="B923" s="575" t="s">
        <v>60</v>
      </c>
      <c r="C923" s="575" t="s">
        <v>56</v>
      </c>
      <c r="D923" s="576">
        <v>200</v>
      </c>
      <c r="E923" s="575" t="s">
        <v>35</v>
      </c>
      <c r="F923" s="576">
        <v>0</v>
      </c>
      <c r="G923" s="576">
        <v>6.94</v>
      </c>
      <c r="H923" s="576">
        <v>204.6131</v>
      </c>
      <c r="I923" s="576">
        <v>197.9915</v>
      </c>
      <c r="J923" s="576">
        <v>193.6</v>
      </c>
      <c r="K923" s="576">
        <v>0</v>
      </c>
      <c r="L923" s="580">
        <v>0</v>
      </c>
      <c r="M923" s="576">
        <v>4044.48</v>
      </c>
      <c r="N923" s="575"/>
      <c r="O923" s="575"/>
      <c r="P923" s="575"/>
      <c r="Q923" s="575"/>
      <c r="R923" s="576">
        <v>4044.48</v>
      </c>
      <c r="S923" s="575"/>
      <c r="T923" s="576">
        <v>3.3881</v>
      </c>
      <c r="U923" s="576">
        <v>0</v>
      </c>
      <c r="V923" s="576">
        <v>0</v>
      </c>
      <c r="W923" s="576">
        <v>0</v>
      </c>
      <c r="X923" s="575">
        <v>0</v>
      </c>
      <c r="Y923" s="576">
        <v>3.2325</v>
      </c>
      <c r="Z923" s="576">
        <v>0</v>
      </c>
      <c r="AA923" s="576">
        <v>0</v>
      </c>
      <c r="AB923" s="580">
        <v>0.9834</v>
      </c>
      <c r="AC923" s="575">
        <f t="shared" si="40"/>
        <v>0</v>
      </c>
      <c r="AD923" s="555">
        <f t="shared" si="41"/>
        <v>3.3881</v>
      </c>
    </row>
    <row r="924" s="555" customFormat="1" ht="19" customHeight="1" spans="1:30">
      <c r="A924" s="574">
        <v>45312</v>
      </c>
      <c r="B924" s="575" t="s">
        <v>68</v>
      </c>
      <c r="C924" s="575" t="s">
        <v>56</v>
      </c>
      <c r="D924" s="576">
        <v>200</v>
      </c>
      <c r="E924" s="575" t="s">
        <v>35</v>
      </c>
      <c r="F924" s="576">
        <v>0</v>
      </c>
      <c r="G924" s="576">
        <v>13.22</v>
      </c>
      <c r="H924" s="576">
        <v>357.1965</v>
      </c>
      <c r="I924" s="576">
        <v>321.0254</v>
      </c>
      <c r="J924" s="576">
        <v>320.32</v>
      </c>
      <c r="K924" s="576">
        <v>30.2691</v>
      </c>
      <c r="L924" s="580">
        <v>0.0862</v>
      </c>
      <c r="M924" s="576">
        <v>4899.84</v>
      </c>
      <c r="N924" s="575"/>
      <c r="O924" s="575"/>
      <c r="P924" s="575"/>
      <c r="Q924" s="575"/>
      <c r="R924" s="576">
        <v>4899.84</v>
      </c>
      <c r="S924" s="575"/>
      <c r="T924" s="576">
        <v>0</v>
      </c>
      <c r="U924" s="576">
        <v>5.902</v>
      </c>
      <c r="V924" s="576">
        <v>0</v>
      </c>
      <c r="W924" s="576">
        <v>0</v>
      </c>
      <c r="X924" s="575">
        <v>0</v>
      </c>
      <c r="Y924" s="576">
        <v>0</v>
      </c>
      <c r="Z924" s="576">
        <v>0</v>
      </c>
      <c r="AA924" s="576">
        <v>0</v>
      </c>
      <c r="AB924" s="580">
        <v>1</v>
      </c>
      <c r="AC924" s="575">
        <f t="shared" si="40"/>
        <v>5.902</v>
      </c>
      <c r="AD924" s="555">
        <f t="shared" si="41"/>
        <v>0</v>
      </c>
    </row>
    <row r="925" s="555" customFormat="1" ht="19" customHeight="1" spans="1:30">
      <c r="A925" s="574">
        <v>45312</v>
      </c>
      <c r="B925" s="575" t="s">
        <v>59</v>
      </c>
      <c r="C925" s="575" t="s">
        <v>56</v>
      </c>
      <c r="D925" s="576">
        <v>100</v>
      </c>
      <c r="E925" s="575" t="s">
        <v>35</v>
      </c>
      <c r="F925" s="576">
        <v>0</v>
      </c>
      <c r="G925" s="576">
        <v>4.5</v>
      </c>
      <c r="H925" s="576">
        <v>40.7495</v>
      </c>
      <c r="I925" s="576">
        <v>38.6846</v>
      </c>
      <c r="J925" s="576">
        <v>38.148</v>
      </c>
      <c r="K925" s="576">
        <v>2.0649</v>
      </c>
      <c r="L925" s="580">
        <v>0.0507</v>
      </c>
      <c r="M925" s="576">
        <v>2048.112</v>
      </c>
      <c r="N925" s="575"/>
      <c r="O925" s="575"/>
      <c r="P925" s="575"/>
      <c r="Q925" s="575"/>
      <c r="R925" s="576">
        <v>2048.112</v>
      </c>
      <c r="S925" s="575"/>
      <c r="T925" s="576">
        <v>0</v>
      </c>
      <c r="U925" s="576">
        <v>0</v>
      </c>
      <c r="V925" s="576">
        <v>0</v>
      </c>
      <c r="W925" s="576">
        <v>0</v>
      </c>
      <c r="X925" s="575">
        <v>0</v>
      </c>
      <c r="Y925" s="576">
        <v>0</v>
      </c>
      <c r="Z925" s="576">
        <v>0</v>
      </c>
      <c r="AA925" s="576">
        <v>0</v>
      </c>
      <c r="AB925" s="580">
        <v>1</v>
      </c>
      <c r="AC925" s="575">
        <f t="shared" si="40"/>
        <v>0</v>
      </c>
      <c r="AD925" s="555">
        <f t="shared" si="41"/>
        <v>0</v>
      </c>
    </row>
    <row r="926" s="555" customFormat="1" ht="19" customHeight="1" spans="1:30">
      <c r="A926" s="574">
        <v>45312</v>
      </c>
      <c r="B926" s="575" t="s">
        <v>64</v>
      </c>
      <c r="C926" s="575" t="s">
        <v>56</v>
      </c>
      <c r="D926" s="576">
        <v>60</v>
      </c>
      <c r="E926" s="575" t="s">
        <v>35</v>
      </c>
      <c r="F926" s="576">
        <v>0</v>
      </c>
      <c r="G926" s="576">
        <v>7.09</v>
      </c>
      <c r="H926" s="576">
        <v>78.4812</v>
      </c>
      <c r="I926" s="576">
        <v>70.3736</v>
      </c>
      <c r="J926" s="576">
        <v>69.51</v>
      </c>
      <c r="K926" s="576">
        <v>8.1076</v>
      </c>
      <c r="L926" s="580">
        <v>0.1033</v>
      </c>
      <c r="M926" s="576">
        <v>1227.66</v>
      </c>
      <c r="N926" s="575"/>
      <c r="O926" s="575"/>
      <c r="P926" s="575"/>
      <c r="Q926" s="575"/>
      <c r="R926" s="576">
        <v>1227.66</v>
      </c>
      <c r="S926" s="575"/>
      <c r="T926" s="576">
        <v>0</v>
      </c>
      <c r="U926" s="576">
        <v>0</v>
      </c>
      <c r="V926" s="576">
        <v>0</v>
      </c>
      <c r="W926" s="576">
        <v>0</v>
      </c>
      <c r="X926" s="575">
        <v>0</v>
      </c>
      <c r="Y926" s="576">
        <v>0</v>
      </c>
      <c r="Z926" s="576">
        <v>0</v>
      </c>
      <c r="AA926" s="576">
        <v>0</v>
      </c>
      <c r="AB926" s="580">
        <v>1</v>
      </c>
      <c r="AC926" s="575">
        <f t="shared" si="40"/>
        <v>0</v>
      </c>
      <c r="AD926" s="555">
        <f t="shared" si="41"/>
        <v>0</v>
      </c>
    </row>
    <row r="927" s="555" customFormat="1" ht="19" customHeight="1" spans="1:30">
      <c r="A927" s="574">
        <v>45312</v>
      </c>
      <c r="B927" s="575" t="s">
        <v>70</v>
      </c>
      <c r="C927" s="575" t="s">
        <v>56</v>
      </c>
      <c r="D927" s="576">
        <v>200</v>
      </c>
      <c r="E927" s="575" t="s">
        <v>35</v>
      </c>
      <c r="F927" s="576">
        <v>0</v>
      </c>
      <c r="G927" s="576">
        <v>16.01</v>
      </c>
      <c r="H927" s="576">
        <v>433.5282</v>
      </c>
      <c r="I927" s="576">
        <v>235.7708</v>
      </c>
      <c r="J927" s="576">
        <v>231</v>
      </c>
      <c r="K927" s="576">
        <v>15.459</v>
      </c>
      <c r="L927" s="580">
        <v>0.0615</v>
      </c>
      <c r="M927" s="576">
        <v>2665.575</v>
      </c>
      <c r="N927" s="575"/>
      <c r="O927" s="575"/>
      <c r="P927" s="575"/>
      <c r="Q927" s="575"/>
      <c r="R927" s="576">
        <v>2665.575</v>
      </c>
      <c r="S927" s="575"/>
      <c r="T927" s="576">
        <v>182.2984</v>
      </c>
      <c r="U927" s="576">
        <v>0</v>
      </c>
      <c r="V927" s="576">
        <v>0</v>
      </c>
      <c r="W927" s="576">
        <v>0</v>
      </c>
      <c r="X927" s="575">
        <v>0</v>
      </c>
      <c r="Y927" s="576">
        <v>0</v>
      </c>
      <c r="Z927" s="576">
        <v>0</v>
      </c>
      <c r="AA927" s="576">
        <v>0</v>
      </c>
      <c r="AB927" s="580">
        <v>0.4762</v>
      </c>
      <c r="AC927" s="575">
        <f t="shared" si="40"/>
        <v>0</v>
      </c>
      <c r="AD927" s="555">
        <f t="shared" si="41"/>
        <v>182.2984</v>
      </c>
    </row>
    <row r="928" s="555" customFormat="1" ht="19" customHeight="1" spans="1:30">
      <c r="A928" s="574">
        <v>45312</v>
      </c>
      <c r="B928" s="575" t="s">
        <v>65</v>
      </c>
      <c r="C928" s="575" t="s">
        <v>56</v>
      </c>
      <c r="D928" s="576">
        <v>50</v>
      </c>
      <c r="E928" s="575" t="s">
        <v>35</v>
      </c>
      <c r="F928" s="576">
        <v>0</v>
      </c>
      <c r="G928" s="576">
        <v>6.72</v>
      </c>
      <c r="H928" s="576">
        <v>56.7214</v>
      </c>
      <c r="I928" s="576">
        <v>25.6086</v>
      </c>
      <c r="J928" s="576">
        <v>25.19</v>
      </c>
      <c r="K928" s="576">
        <v>0</v>
      </c>
      <c r="L928" s="580">
        <v>0</v>
      </c>
      <c r="M928" s="576">
        <v>515.13</v>
      </c>
      <c r="N928" s="575"/>
      <c r="O928" s="575"/>
      <c r="P928" s="575"/>
      <c r="Q928" s="575"/>
      <c r="R928" s="576">
        <v>515.13</v>
      </c>
      <c r="S928" s="575"/>
      <c r="T928" s="576">
        <v>0</v>
      </c>
      <c r="U928" s="576">
        <v>0</v>
      </c>
      <c r="V928" s="576">
        <v>0</v>
      </c>
      <c r="W928" s="576">
        <v>0</v>
      </c>
      <c r="X928" s="575">
        <v>0</v>
      </c>
      <c r="Y928" s="576">
        <v>31.1128</v>
      </c>
      <c r="Z928" s="576">
        <v>0</v>
      </c>
      <c r="AA928" s="576">
        <v>0</v>
      </c>
      <c r="AB928" s="580">
        <v>1</v>
      </c>
      <c r="AC928" s="575">
        <f t="shared" si="40"/>
        <v>0</v>
      </c>
      <c r="AD928" s="555">
        <f t="shared" si="41"/>
        <v>0</v>
      </c>
    </row>
    <row r="929" s="555" customFormat="1" ht="19" customHeight="1" spans="1:30">
      <c r="A929" s="574">
        <v>45312</v>
      </c>
      <c r="B929" s="575" t="s">
        <v>55</v>
      </c>
      <c r="C929" s="575" t="s">
        <v>56</v>
      </c>
      <c r="D929" s="576">
        <v>100</v>
      </c>
      <c r="E929" s="575" t="s">
        <v>35</v>
      </c>
      <c r="F929" s="576">
        <v>0</v>
      </c>
      <c r="G929" s="576">
        <v>4.8</v>
      </c>
      <c r="H929" s="576">
        <v>49.8272</v>
      </c>
      <c r="I929" s="576">
        <v>48.8031</v>
      </c>
      <c r="J929" s="576">
        <v>47.735</v>
      </c>
      <c r="K929" s="576">
        <v>0</v>
      </c>
      <c r="L929" s="580">
        <v>0</v>
      </c>
      <c r="M929" s="576">
        <v>1742.5238</v>
      </c>
      <c r="N929" s="575"/>
      <c r="O929" s="575"/>
      <c r="P929" s="575"/>
      <c r="Q929" s="575"/>
      <c r="R929" s="576">
        <v>1742.5238</v>
      </c>
      <c r="S929" s="575"/>
      <c r="T929" s="576">
        <v>1.0241</v>
      </c>
      <c r="U929" s="576">
        <v>0</v>
      </c>
      <c r="V929" s="576">
        <v>0</v>
      </c>
      <c r="W929" s="576">
        <v>0</v>
      </c>
      <c r="X929" s="575">
        <v>0</v>
      </c>
      <c r="Y929" s="576">
        <v>0</v>
      </c>
      <c r="Z929" s="576">
        <v>0</v>
      </c>
      <c r="AA929" s="576">
        <v>0</v>
      </c>
      <c r="AB929" s="580">
        <v>0.9794</v>
      </c>
      <c r="AC929" s="575">
        <f t="shared" si="40"/>
        <v>0</v>
      </c>
      <c r="AD929" s="555">
        <f t="shared" si="41"/>
        <v>1.0241</v>
      </c>
    </row>
    <row r="930" s="555" customFormat="1" ht="19" customHeight="1" spans="1:30">
      <c r="A930" s="574">
        <v>45312</v>
      </c>
      <c r="B930" s="575" t="s">
        <v>57</v>
      </c>
      <c r="C930" s="575" t="s">
        <v>32</v>
      </c>
      <c r="D930" s="576">
        <v>20</v>
      </c>
      <c r="E930" s="575" t="s">
        <v>35</v>
      </c>
      <c r="F930" s="576">
        <v>3.87</v>
      </c>
      <c r="G930" s="576">
        <v>0</v>
      </c>
      <c r="H930" s="576">
        <v>6.5572</v>
      </c>
      <c r="I930" s="576">
        <v>6.5572</v>
      </c>
      <c r="J930" s="576">
        <v>6.477</v>
      </c>
      <c r="K930" s="576">
        <v>0</v>
      </c>
      <c r="L930" s="580">
        <v>0</v>
      </c>
      <c r="M930" s="576">
        <v>155.7786</v>
      </c>
      <c r="N930" s="575"/>
      <c r="O930" s="575"/>
      <c r="P930" s="575"/>
      <c r="Q930" s="575"/>
      <c r="R930" s="576">
        <v>155.7786</v>
      </c>
      <c r="S930" s="575"/>
      <c r="T930" s="576">
        <v>0</v>
      </c>
      <c r="U930" s="576">
        <v>0</v>
      </c>
      <c r="V930" s="576">
        <v>0</v>
      </c>
      <c r="W930" s="576">
        <v>0</v>
      </c>
      <c r="X930" s="575">
        <v>0</v>
      </c>
      <c r="Y930" s="576">
        <v>0</v>
      </c>
      <c r="Z930" s="576">
        <v>0</v>
      </c>
      <c r="AA930" s="576">
        <v>0</v>
      </c>
      <c r="AB930" s="580">
        <v>1</v>
      </c>
      <c r="AC930" s="575">
        <f t="shared" si="40"/>
        <v>0</v>
      </c>
      <c r="AD930" s="555">
        <f t="shared" si="41"/>
        <v>0</v>
      </c>
    </row>
    <row r="931" s="555" customFormat="1" ht="19" customHeight="1" spans="1:30">
      <c r="A931" s="574">
        <v>45312</v>
      </c>
      <c r="B931" s="575" t="s">
        <v>61</v>
      </c>
      <c r="C931" s="575" t="s">
        <v>56</v>
      </c>
      <c r="D931" s="576">
        <v>275</v>
      </c>
      <c r="E931" s="575" t="s">
        <v>35</v>
      </c>
      <c r="F931" s="576">
        <v>0</v>
      </c>
      <c r="G931" s="576">
        <v>7.81</v>
      </c>
      <c r="H931" s="576">
        <v>348.162</v>
      </c>
      <c r="I931" s="576">
        <v>341.8627</v>
      </c>
      <c r="J931" s="576">
        <v>336.16</v>
      </c>
      <c r="K931" s="576">
        <v>0</v>
      </c>
      <c r="L931" s="580">
        <v>0</v>
      </c>
      <c r="M931" s="576">
        <v>6929.12</v>
      </c>
      <c r="N931" s="575"/>
      <c r="O931" s="575"/>
      <c r="P931" s="575"/>
      <c r="Q931" s="575"/>
      <c r="R931" s="576">
        <v>6929.12</v>
      </c>
      <c r="S931" s="575"/>
      <c r="T931" s="576">
        <v>0</v>
      </c>
      <c r="U931" s="576">
        <v>0</v>
      </c>
      <c r="V931" s="576">
        <v>0</v>
      </c>
      <c r="W931" s="576">
        <v>0</v>
      </c>
      <c r="X931" s="575">
        <v>0</v>
      </c>
      <c r="Y931" s="576">
        <v>6.2993</v>
      </c>
      <c r="Z931" s="576">
        <v>0</v>
      </c>
      <c r="AA931" s="576">
        <v>0</v>
      </c>
      <c r="AB931" s="580">
        <v>1</v>
      </c>
      <c r="AC931" s="575">
        <f t="shared" si="40"/>
        <v>0</v>
      </c>
      <c r="AD931" s="555">
        <f t="shared" si="41"/>
        <v>0</v>
      </c>
    </row>
    <row r="932" s="555" customFormat="1" ht="19" customHeight="1" spans="1:30">
      <c r="A932" s="574">
        <v>45312</v>
      </c>
      <c r="B932" s="575" t="s">
        <v>62</v>
      </c>
      <c r="C932" s="575" t="s">
        <v>56</v>
      </c>
      <c r="D932" s="576">
        <v>200</v>
      </c>
      <c r="E932" s="575" t="s">
        <v>35</v>
      </c>
      <c r="F932" s="576">
        <v>0</v>
      </c>
      <c r="G932" s="576">
        <v>8.52</v>
      </c>
      <c r="H932" s="576">
        <v>217.6048</v>
      </c>
      <c r="I932" s="576">
        <v>205.3186</v>
      </c>
      <c r="J932" s="576">
        <v>201.96</v>
      </c>
      <c r="K932" s="576">
        <v>0</v>
      </c>
      <c r="L932" s="580">
        <v>0</v>
      </c>
      <c r="M932" s="576">
        <v>4676.76</v>
      </c>
      <c r="N932" s="575"/>
      <c r="O932" s="575"/>
      <c r="P932" s="575"/>
      <c r="Q932" s="575"/>
      <c r="R932" s="576">
        <v>4676.76</v>
      </c>
      <c r="S932" s="575"/>
      <c r="T932" s="576">
        <v>0</v>
      </c>
      <c r="U932" s="576">
        <v>0</v>
      </c>
      <c r="V932" s="576">
        <v>0</v>
      </c>
      <c r="W932" s="576">
        <v>0</v>
      </c>
      <c r="X932" s="575">
        <v>0</v>
      </c>
      <c r="Y932" s="576">
        <v>12.2862</v>
      </c>
      <c r="Z932" s="576">
        <v>0</v>
      </c>
      <c r="AA932" s="576">
        <v>0</v>
      </c>
      <c r="AB932" s="580">
        <v>1</v>
      </c>
      <c r="AC932" s="575">
        <f t="shared" si="40"/>
        <v>0</v>
      </c>
      <c r="AD932" s="555">
        <f t="shared" si="41"/>
        <v>0</v>
      </c>
    </row>
    <row r="933" s="555" customFormat="1" ht="19" customHeight="1" spans="1:30">
      <c r="A933" s="574">
        <v>45312</v>
      </c>
      <c r="B933" s="575" t="s">
        <v>67</v>
      </c>
      <c r="C933" s="575" t="s">
        <v>56</v>
      </c>
      <c r="D933" s="576">
        <v>100</v>
      </c>
      <c r="E933" s="575" t="s">
        <v>35</v>
      </c>
      <c r="F933" s="576">
        <v>0</v>
      </c>
      <c r="G933" s="576">
        <v>11.95</v>
      </c>
      <c r="H933" s="576">
        <v>238.4823</v>
      </c>
      <c r="I933" s="576">
        <v>226.7572</v>
      </c>
      <c r="J933" s="576">
        <v>223.08</v>
      </c>
      <c r="K933" s="576">
        <v>10.7685</v>
      </c>
      <c r="L933" s="580">
        <v>0.0453</v>
      </c>
      <c r="M933" s="576">
        <v>1090.98</v>
      </c>
      <c r="N933" s="575"/>
      <c r="O933" s="575"/>
      <c r="P933" s="575"/>
      <c r="Q933" s="575"/>
      <c r="R933" s="576">
        <v>1090.98</v>
      </c>
      <c r="S933" s="575"/>
      <c r="T933" s="576">
        <v>0.9566</v>
      </c>
      <c r="U933" s="576">
        <v>0</v>
      </c>
      <c r="V933" s="576">
        <v>0</v>
      </c>
      <c r="W933" s="576">
        <v>0</v>
      </c>
      <c r="X933" s="575">
        <v>0</v>
      </c>
      <c r="Y933" s="576">
        <v>0</v>
      </c>
      <c r="Z933" s="576">
        <v>0</v>
      </c>
      <c r="AA933" s="576">
        <v>0</v>
      </c>
      <c r="AB933" s="580">
        <v>0.9897</v>
      </c>
      <c r="AC933" s="575">
        <f t="shared" si="40"/>
        <v>0</v>
      </c>
      <c r="AD933" s="555">
        <f t="shared" si="41"/>
        <v>0.9566</v>
      </c>
    </row>
    <row r="934" s="555" customFormat="1" ht="19" customHeight="1" spans="1:30">
      <c r="A934" s="574">
        <v>45312</v>
      </c>
      <c r="B934" s="575" t="s">
        <v>76</v>
      </c>
      <c r="C934" s="575" t="s">
        <v>56</v>
      </c>
      <c r="D934" s="576">
        <v>100</v>
      </c>
      <c r="E934" s="575" t="s">
        <v>35</v>
      </c>
      <c r="F934" s="576">
        <v>0</v>
      </c>
      <c r="G934" s="576">
        <v>9.45</v>
      </c>
      <c r="H934" s="576">
        <v>160.8294</v>
      </c>
      <c r="I934" s="576">
        <v>159.011</v>
      </c>
      <c r="J934" s="576">
        <v>154.539</v>
      </c>
      <c r="K934" s="576">
        <v>0</v>
      </c>
      <c r="L934" s="580">
        <v>0</v>
      </c>
      <c r="M934" s="576">
        <v>1230.6624</v>
      </c>
      <c r="N934" s="575"/>
      <c r="O934" s="575"/>
      <c r="P934" s="575"/>
      <c r="Q934" s="575"/>
      <c r="R934" s="576">
        <v>1230.6624</v>
      </c>
      <c r="S934" s="575"/>
      <c r="T934" s="576">
        <v>1.8184</v>
      </c>
      <c r="U934" s="576">
        <v>0</v>
      </c>
      <c r="V934" s="576">
        <v>0</v>
      </c>
      <c r="W934" s="576">
        <v>0</v>
      </c>
      <c r="X934" s="575">
        <v>0</v>
      </c>
      <c r="Y934" s="576">
        <v>0</v>
      </c>
      <c r="Z934" s="576">
        <v>0</v>
      </c>
      <c r="AA934" s="576">
        <v>0</v>
      </c>
      <c r="AB934" s="580">
        <v>0.9862</v>
      </c>
      <c r="AC934" s="575">
        <f t="shared" si="40"/>
        <v>0</v>
      </c>
      <c r="AD934" s="555">
        <f t="shared" si="41"/>
        <v>1.8184</v>
      </c>
    </row>
    <row r="935" s="555" customFormat="1" ht="19" customHeight="1" spans="1:30">
      <c r="A935" s="574">
        <v>45312</v>
      </c>
      <c r="B935" s="575" t="s">
        <v>66</v>
      </c>
      <c r="C935" s="575" t="s">
        <v>56</v>
      </c>
      <c r="D935" s="576">
        <v>80</v>
      </c>
      <c r="E935" s="575" t="s">
        <v>35</v>
      </c>
      <c r="F935" s="576">
        <v>0</v>
      </c>
      <c r="G935" s="576">
        <v>5.23</v>
      </c>
      <c r="H935" s="576">
        <v>54.069</v>
      </c>
      <c r="I935" s="576">
        <v>52.7371</v>
      </c>
      <c r="J935" s="576">
        <v>51.8672</v>
      </c>
      <c r="K935" s="576">
        <v>1.2</v>
      </c>
      <c r="L935" s="580">
        <v>0.0222</v>
      </c>
      <c r="M935" s="576">
        <v>1091.0581</v>
      </c>
      <c r="N935" s="575"/>
      <c r="O935" s="575"/>
      <c r="P935" s="575"/>
      <c r="Q935" s="575"/>
      <c r="R935" s="576">
        <v>1091.0581</v>
      </c>
      <c r="S935" s="575"/>
      <c r="T935" s="576">
        <v>0</v>
      </c>
      <c r="U935" s="576">
        <v>0</v>
      </c>
      <c r="V935" s="576">
        <v>0</v>
      </c>
      <c r="W935" s="576">
        <v>0</v>
      </c>
      <c r="X935" s="575">
        <v>0</v>
      </c>
      <c r="Y935" s="576">
        <v>0</v>
      </c>
      <c r="Z935" s="576">
        <v>0</v>
      </c>
      <c r="AA935" s="576">
        <v>0</v>
      </c>
      <c r="AB935" s="580">
        <v>1</v>
      </c>
      <c r="AC935" s="575">
        <f t="shared" si="40"/>
        <v>0</v>
      </c>
      <c r="AD935" s="555">
        <f t="shared" si="41"/>
        <v>0</v>
      </c>
    </row>
    <row r="936" s="555" customFormat="1" ht="19" customHeight="1" spans="1:30">
      <c r="A936" s="574">
        <v>45312</v>
      </c>
      <c r="B936" s="575" t="s">
        <v>73</v>
      </c>
      <c r="C936" s="575" t="s">
        <v>56</v>
      </c>
      <c r="D936" s="576">
        <v>150</v>
      </c>
      <c r="E936" s="575" t="s">
        <v>35</v>
      </c>
      <c r="F936" s="576">
        <v>0</v>
      </c>
      <c r="G936" s="576">
        <v>10.12</v>
      </c>
      <c r="H936" s="576">
        <v>293.5596</v>
      </c>
      <c r="I936" s="576">
        <v>220.1298</v>
      </c>
      <c r="J936" s="576">
        <v>216.48</v>
      </c>
      <c r="K936" s="576">
        <v>73.4298</v>
      </c>
      <c r="L936" s="580">
        <v>0.2501</v>
      </c>
      <c r="M936" s="576">
        <v>4570.72</v>
      </c>
      <c r="N936" s="575"/>
      <c r="O936" s="575"/>
      <c r="P936" s="575"/>
      <c r="Q936" s="575"/>
      <c r="R936" s="576">
        <v>4570.72</v>
      </c>
      <c r="S936" s="575"/>
      <c r="T936" s="576">
        <v>0</v>
      </c>
      <c r="U936" s="576">
        <v>0</v>
      </c>
      <c r="V936" s="576">
        <v>0</v>
      </c>
      <c r="W936" s="576">
        <v>0</v>
      </c>
      <c r="X936" s="575">
        <v>0</v>
      </c>
      <c r="Y936" s="576">
        <v>0</v>
      </c>
      <c r="Z936" s="576">
        <v>0</v>
      </c>
      <c r="AA936" s="576">
        <v>0</v>
      </c>
      <c r="AB936" s="580">
        <v>1</v>
      </c>
      <c r="AC936" s="575">
        <f t="shared" si="40"/>
        <v>0</v>
      </c>
      <c r="AD936" s="555">
        <f t="shared" si="41"/>
        <v>0</v>
      </c>
    </row>
    <row r="937" s="555" customFormat="1" ht="19" customHeight="1" spans="1:30">
      <c r="A937" s="574">
        <v>45312</v>
      </c>
      <c r="B937" s="575" t="s">
        <v>74</v>
      </c>
      <c r="C937" s="575" t="s">
        <v>56</v>
      </c>
      <c r="D937" s="576">
        <v>50</v>
      </c>
      <c r="E937" s="575" t="s">
        <v>35</v>
      </c>
      <c r="F937" s="576">
        <v>0</v>
      </c>
      <c r="G937" s="576">
        <v>3.34</v>
      </c>
      <c r="H937" s="576">
        <v>12.138</v>
      </c>
      <c r="I937" s="576">
        <v>4.5244</v>
      </c>
      <c r="J937" s="576">
        <v>4.2504</v>
      </c>
      <c r="K937" s="576">
        <v>7.6136</v>
      </c>
      <c r="L937" s="580">
        <v>0.6273</v>
      </c>
      <c r="M937" s="576">
        <v>120.4016</v>
      </c>
      <c r="N937" s="575"/>
      <c r="O937" s="575"/>
      <c r="P937" s="575"/>
      <c r="Q937" s="575"/>
      <c r="R937" s="576">
        <v>120.4016</v>
      </c>
      <c r="S937" s="575"/>
      <c r="T937" s="576">
        <v>0</v>
      </c>
      <c r="U937" s="576">
        <v>0</v>
      </c>
      <c r="V937" s="576">
        <v>0</v>
      </c>
      <c r="W937" s="576">
        <v>0</v>
      </c>
      <c r="X937" s="575">
        <v>0</v>
      </c>
      <c r="Y937" s="576">
        <v>0</v>
      </c>
      <c r="Z937" s="576">
        <v>0</v>
      </c>
      <c r="AA937" s="576">
        <v>0</v>
      </c>
      <c r="AB937" s="580">
        <v>1</v>
      </c>
      <c r="AC937" s="575">
        <f t="shared" si="40"/>
        <v>0</v>
      </c>
      <c r="AD937" s="555">
        <f t="shared" si="41"/>
        <v>0</v>
      </c>
    </row>
    <row r="938" s="555" customFormat="1" ht="19" customHeight="1" spans="1:30">
      <c r="A938" s="574">
        <v>45312</v>
      </c>
      <c r="B938" s="575" t="s">
        <v>58</v>
      </c>
      <c r="C938" s="575" t="s">
        <v>56</v>
      </c>
      <c r="D938" s="576">
        <v>15</v>
      </c>
      <c r="E938" s="575" t="s">
        <v>35</v>
      </c>
      <c r="F938" s="576">
        <v>0</v>
      </c>
      <c r="G938" s="576">
        <v>12.19</v>
      </c>
      <c r="H938" s="576">
        <v>28.451</v>
      </c>
      <c r="I938" s="576">
        <v>12.0585</v>
      </c>
      <c r="J938" s="576">
        <v>11.97</v>
      </c>
      <c r="K938" s="576">
        <v>16.3925</v>
      </c>
      <c r="L938" s="580">
        <v>0.5762</v>
      </c>
      <c r="M938" s="576">
        <v>92.085</v>
      </c>
      <c r="N938" s="575"/>
      <c r="O938" s="575"/>
      <c r="P938" s="575"/>
      <c r="Q938" s="575"/>
      <c r="R938" s="576">
        <v>92.085</v>
      </c>
      <c r="S938" s="575"/>
      <c r="T938" s="576">
        <v>0</v>
      </c>
      <c r="U938" s="576">
        <v>0</v>
      </c>
      <c r="V938" s="576">
        <v>0</v>
      </c>
      <c r="W938" s="576">
        <v>0</v>
      </c>
      <c r="X938" s="575">
        <v>0</v>
      </c>
      <c r="Y938" s="576">
        <v>0</v>
      </c>
      <c r="Z938" s="576">
        <v>0</v>
      </c>
      <c r="AA938" s="576">
        <v>0</v>
      </c>
      <c r="AB938" s="580">
        <v>1</v>
      </c>
      <c r="AC938" s="575">
        <f t="shared" si="40"/>
        <v>0</v>
      </c>
      <c r="AD938" s="555">
        <f t="shared" si="41"/>
        <v>0</v>
      </c>
    </row>
    <row r="939" s="555" customFormat="1" ht="19" customHeight="1" spans="1:30">
      <c r="A939" s="574">
        <v>45312</v>
      </c>
      <c r="B939" s="575" t="s">
        <v>75</v>
      </c>
      <c r="C939" s="575" t="s">
        <v>56</v>
      </c>
      <c r="D939" s="576">
        <v>200</v>
      </c>
      <c r="E939" s="575" t="s">
        <v>39</v>
      </c>
      <c r="F939" s="576">
        <v>0</v>
      </c>
      <c r="G939" s="576">
        <v>3.64</v>
      </c>
      <c r="H939" s="576">
        <v>62.857</v>
      </c>
      <c r="I939" s="576">
        <v>53.87</v>
      </c>
      <c r="J939" s="576">
        <v>51.48</v>
      </c>
      <c r="K939" s="576">
        <v>8.8436</v>
      </c>
      <c r="L939" s="580">
        <v>0.141</v>
      </c>
      <c r="M939" s="576">
        <v>1366.2</v>
      </c>
      <c r="N939" s="575"/>
      <c r="O939" s="575"/>
      <c r="P939" s="575"/>
      <c r="Q939" s="575"/>
      <c r="R939" s="576">
        <v>1366.2</v>
      </c>
      <c r="S939" s="575"/>
      <c r="T939" s="576">
        <v>0</v>
      </c>
      <c r="U939" s="576">
        <v>0.1434</v>
      </c>
      <c r="V939" s="576">
        <v>0</v>
      </c>
      <c r="W939" s="576">
        <v>0</v>
      </c>
      <c r="X939" s="575">
        <v>0</v>
      </c>
      <c r="Y939" s="576">
        <v>0</v>
      </c>
      <c r="Z939" s="576">
        <v>0</v>
      </c>
      <c r="AA939" s="576">
        <v>0</v>
      </c>
      <c r="AB939" s="580">
        <v>1</v>
      </c>
      <c r="AC939" s="575">
        <f t="shared" si="40"/>
        <v>0.1434</v>
      </c>
      <c r="AD939" s="555">
        <f t="shared" si="41"/>
        <v>0</v>
      </c>
    </row>
    <row r="940" s="555" customFormat="1" ht="19" customHeight="1" spans="1:30">
      <c r="A940" s="574">
        <v>45312</v>
      </c>
      <c r="B940" s="575" t="s">
        <v>77</v>
      </c>
      <c r="C940" s="575" t="s">
        <v>78</v>
      </c>
      <c r="D940" s="576">
        <v>100</v>
      </c>
      <c r="E940" s="575" t="s">
        <v>79</v>
      </c>
      <c r="F940" s="576">
        <v>19</v>
      </c>
      <c r="G940" s="576">
        <v>4.7</v>
      </c>
      <c r="H940" s="576">
        <v>42.2222</v>
      </c>
      <c r="I940" s="576">
        <v>17.1</v>
      </c>
      <c r="J940" s="576">
        <v>11.004</v>
      </c>
      <c r="K940" s="576">
        <v>0</v>
      </c>
      <c r="L940" s="580">
        <v>0</v>
      </c>
      <c r="M940" s="576">
        <v>245.896</v>
      </c>
      <c r="N940" s="575">
        <v>1007</v>
      </c>
      <c r="O940" s="575">
        <v>0.2442</v>
      </c>
      <c r="P940" s="575">
        <v>-0.433</v>
      </c>
      <c r="Q940" s="575">
        <v>19919</v>
      </c>
      <c r="R940" s="576">
        <v>245.896</v>
      </c>
      <c r="S940" s="575">
        <v>0.0123</v>
      </c>
      <c r="T940" s="576">
        <v>0</v>
      </c>
      <c r="U940" s="576">
        <v>0</v>
      </c>
      <c r="V940" s="576">
        <v>0</v>
      </c>
      <c r="W940" s="576">
        <v>0</v>
      </c>
      <c r="X940" s="575">
        <v>0</v>
      </c>
      <c r="Y940" s="576">
        <v>0</v>
      </c>
      <c r="Z940" s="576">
        <v>0</v>
      </c>
      <c r="AA940" s="576">
        <v>25.1222</v>
      </c>
      <c r="AB940" s="580">
        <v>1</v>
      </c>
      <c r="AC940" s="575">
        <f t="shared" si="40"/>
        <v>0</v>
      </c>
      <c r="AD940" s="555">
        <f t="shared" si="41"/>
        <v>0</v>
      </c>
    </row>
    <row r="941" s="555" customFormat="1" ht="19" customHeight="1" spans="1:30">
      <c r="A941" s="574">
        <v>45312</v>
      </c>
      <c r="B941" s="588" t="s">
        <v>81</v>
      </c>
      <c r="C941" s="575" t="s">
        <v>82</v>
      </c>
      <c r="D941" s="576">
        <v>100</v>
      </c>
      <c r="E941" s="575" t="s">
        <v>118</v>
      </c>
      <c r="F941" s="576" t="s">
        <v>80</v>
      </c>
      <c r="G941" s="576">
        <v>3.63</v>
      </c>
      <c r="H941" s="576">
        <v>0</v>
      </c>
      <c r="I941" s="576">
        <v>0</v>
      </c>
      <c r="J941" s="576">
        <v>0.0176</v>
      </c>
      <c r="K941" s="576">
        <v>0</v>
      </c>
      <c r="L941" s="580">
        <v>0</v>
      </c>
      <c r="M941" s="576">
        <v>7.7704</v>
      </c>
      <c r="N941" s="575">
        <v>127</v>
      </c>
      <c r="O941" s="575">
        <v>0.061</v>
      </c>
      <c r="P941" s="575">
        <v>-0.0333</v>
      </c>
      <c r="Q941" s="575">
        <v>13183</v>
      </c>
      <c r="R941" s="576">
        <v>7.7704</v>
      </c>
      <c r="S941" s="575">
        <v>0.0006</v>
      </c>
      <c r="T941" s="576">
        <v>0</v>
      </c>
      <c r="U941" s="576">
        <v>0</v>
      </c>
      <c r="V941" s="576">
        <v>0</v>
      </c>
      <c r="W941" s="576">
        <v>0</v>
      </c>
      <c r="X941" s="575">
        <v>0</v>
      </c>
      <c r="Y941" s="576">
        <v>0</v>
      </c>
      <c r="Z941" s="576">
        <v>0</v>
      </c>
      <c r="AA941" s="576">
        <v>3.2155</v>
      </c>
      <c r="AB941" s="580">
        <v>1</v>
      </c>
      <c r="AC941" s="575">
        <f t="shared" si="40"/>
        <v>0</v>
      </c>
      <c r="AD941" s="555">
        <f t="shared" si="41"/>
        <v>0</v>
      </c>
    </row>
    <row r="942" s="555" customFormat="1" ht="19" customHeight="1" spans="1:30">
      <c r="A942" s="574">
        <v>45312</v>
      </c>
      <c r="B942" s="575" t="s">
        <v>84</v>
      </c>
      <c r="C942" s="575" t="s">
        <v>82</v>
      </c>
      <c r="D942" s="576">
        <v>33</v>
      </c>
      <c r="E942" s="575" t="s">
        <v>103</v>
      </c>
      <c r="F942" s="576" t="s">
        <v>80</v>
      </c>
      <c r="G942" s="576">
        <v>9.68</v>
      </c>
      <c r="H942" s="576">
        <v>46.25</v>
      </c>
      <c r="I942" s="576">
        <v>42.14</v>
      </c>
      <c r="J942" s="576">
        <v>41.58</v>
      </c>
      <c r="K942" s="576">
        <v>0</v>
      </c>
      <c r="L942" s="580">
        <v>0</v>
      </c>
      <c r="M942" s="576">
        <v>145.8663</v>
      </c>
      <c r="N942" s="575">
        <v>286.69</v>
      </c>
      <c r="O942" s="575">
        <v>0.5087</v>
      </c>
      <c r="P942" s="575" t="s">
        <v>80</v>
      </c>
      <c r="Q942" s="575">
        <v>6981</v>
      </c>
      <c r="R942" s="576">
        <v>145.8663</v>
      </c>
      <c r="S942" s="575">
        <v>0.0209</v>
      </c>
      <c r="T942" s="576">
        <v>0</v>
      </c>
      <c r="U942" s="576">
        <v>0</v>
      </c>
      <c r="V942" s="576">
        <v>0</v>
      </c>
      <c r="W942" s="576">
        <v>0</v>
      </c>
      <c r="X942" s="575">
        <v>0</v>
      </c>
      <c r="Y942" s="576">
        <v>0</v>
      </c>
      <c r="Z942" s="576">
        <v>0</v>
      </c>
      <c r="AA942" s="576">
        <v>0</v>
      </c>
      <c r="AB942" s="580">
        <v>1</v>
      </c>
      <c r="AC942" s="575">
        <f t="shared" si="40"/>
        <v>0</v>
      </c>
      <c r="AD942" s="555">
        <f t="shared" si="41"/>
        <v>0</v>
      </c>
    </row>
    <row r="943" s="555" customFormat="1" ht="19" customHeight="1" spans="1:30">
      <c r="A943" s="574">
        <v>45312</v>
      </c>
      <c r="B943" s="575" t="s">
        <v>85</v>
      </c>
      <c r="C943" s="575" t="s">
        <v>86</v>
      </c>
      <c r="D943" s="576">
        <v>58.2</v>
      </c>
      <c r="E943" s="575" t="s">
        <v>108</v>
      </c>
      <c r="F943" s="576">
        <v>0.95</v>
      </c>
      <c r="G943" s="576">
        <v>1.7</v>
      </c>
      <c r="H943" s="576">
        <v>7.0829</v>
      </c>
      <c r="I943" s="576">
        <v>8.2845</v>
      </c>
      <c r="J943" s="576">
        <v>7.92</v>
      </c>
      <c r="K943" s="576">
        <v>0</v>
      </c>
      <c r="L943" s="580">
        <v>0</v>
      </c>
      <c r="M943" s="576">
        <v>387.2</v>
      </c>
      <c r="N943" s="575">
        <v>174</v>
      </c>
      <c r="O943" s="575">
        <v>2.2253</v>
      </c>
      <c r="P943" s="575" t="s">
        <v>104</v>
      </c>
      <c r="Q943" s="575">
        <v>5420</v>
      </c>
      <c r="R943" s="576">
        <v>387.2</v>
      </c>
      <c r="S943" s="575">
        <v>0.0714</v>
      </c>
      <c r="T943" s="576">
        <v>0</v>
      </c>
      <c r="U943" s="576">
        <v>0</v>
      </c>
      <c r="V943" s="576">
        <v>0</v>
      </c>
      <c r="W943" s="576">
        <v>0</v>
      </c>
      <c r="X943" s="575">
        <v>0</v>
      </c>
      <c r="Y943" s="576">
        <v>0</v>
      </c>
      <c r="Z943" s="576">
        <v>0</v>
      </c>
      <c r="AA943" s="576">
        <v>0</v>
      </c>
      <c r="AB943" s="580">
        <v>1</v>
      </c>
      <c r="AC943" s="575">
        <f t="shared" si="40"/>
        <v>0</v>
      </c>
      <c r="AD943" s="555">
        <f t="shared" si="41"/>
        <v>0</v>
      </c>
    </row>
    <row r="944" s="555" customFormat="1" ht="19" customHeight="1" spans="1:30">
      <c r="A944" s="574">
        <v>45312</v>
      </c>
      <c r="B944" s="575" t="s">
        <v>87</v>
      </c>
      <c r="C944" s="575" t="s">
        <v>78</v>
      </c>
      <c r="D944" s="576">
        <v>100</v>
      </c>
      <c r="E944" s="575" t="s">
        <v>103</v>
      </c>
      <c r="F944" s="576">
        <v>4.28</v>
      </c>
      <c r="G944" s="576">
        <v>1.8</v>
      </c>
      <c r="H944" s="576">
        <v>9.5238</v>
      </c>
      <c r="I944" s="576">
        <v>4.01</v>
      </c>
      <c r="J944" s="576">
        <v>3.9193</v>
      </c>
      <c r="K944" s="576">
        <v>5.5138</v>
      </c>
      <c r="L944" s="580">
        <v>0.5789</v>
      </c>
      <c r="M944" s="576">
        <v>90.5212</v>
      </c>
      <c r="N944" s="575">
        <v>21</v>
      </c>
      <c r="O944" s="575">
        <v>4.3105</v>
      </c>
      <c r="P944" s="575">
        <v>3.6331</v>
      </c>
      <c r="Q944" s="575">
        <v>6350</v>
      </c>
      <c r="R944" s="576">
        <v>90.5212</v>
      </c>
      <c r="S944" s="575">
        <v>0.0143</v>
      </c>
      <c r="T944" s="576">
        <v>0</v>
      </c>
      <c r="U944" s="576">
        <v>0</v>
      </c>
      <c r="V944" s="576">
        <v>0</v>
      </c>
      <c r="W944" s="576">
        <v>0</v>
      </c>
      <c r="X944" s="575">
        <v>0</v>
      </c>
      <c r="Y944" s="576">
        <v>0</v>
      </c>
      <c r="Z944" s="576">
        <v>0</v>
      </c>
      <c r="AA944" s="576">
        <v>0</v>
      </c>
      <c r="AB944" s="580">
        <v>1</v>
      </c>
      <c r="AC944" s="575">
        <f t="shared" si="40"/>
        <v>0</v>
      </c>
      <c r="AD944" s="555">
        <f t="shared" si="41"/>
        <v>0</v>
      </c>
    </row>
    <row r="945" s="555" customFormat="1" ht="19" customHeight="1" spans="1:30">
      <c r="A945" s="574">
        <v>45312</v>
      </c>
      <c r="B945" s="575" t="s">
        <v>88</v>
      </c>
      <c r="C945" s="575" t="s">
        <v>86</v>
      </c>
      <c r="D945" s="576">
        <v>50</v>
      </c>
      <c r="E945" s="575" t="s">
        <v>89</v>
      </c>
      <c r="F945" s="576">
        <v>3.4</v>
      </c>
      <c r="G945" s="576">
        <v>0.96</v>
      </c>
      <c r="H945" s="576">
        <v>12.7744</v>
      </c>
      <c r="I945" s="576">
        <v>5.9125</v>
      </c>
      <c r="J945" s="576">
        <v>5.8872</v>
      </c>
      <c r="K945" s="576">
        <v>0</v>
      </c>
      <c r="L945" s="580">
        <v>0</v>
      </c>
      <c r="M945" s="576">
        <v>238.9416</v>
      </c>
      <c r="N945" s="575">
        <v>653</v>
      </c>
      <c r="O945" s="575">
        <v>0.3659</v>
      </c>
      <c r="P945" s="575"/>
      <c r="Q945" s="575">
        <v>6458</v>
      </c>
      <c r="R945" s="576">
        <v>238.9416</v>
      </c>
      <c r="S945" s="575">
        <v>0.037</v>
      </c>
      <c r="T945" s="576">
        <v>0</v>
      </c>
      <c r="U945" s="576">
        <v>0</v>
      </c>
      <c r="V945" s="576">
        <v>0</v>
      </c>
      <c r="W945" s="576">
        <v>0</v>
      </c>
      <c r="X945" s="575">
        <v>0</v>
      </c>
      <c r="Y945" s="576">
        <v>0</v>
      </c>
      <c r="Z945" s="576">
        <v>0</v>
      </c>
      <c r="AA945" s="576">
        <v>6.8872</v>
      </c>
      <c r="AB945" s="580">
        <v>1</v>
      </c>
      <c r="AC945" s="575">
        <f t="shared" si="40"/>
        <v>0</v>
      </c>
      <c r="AD945" s="555">
        <f t="shared" si="41"/>
        <v>0</v>
      </c>
    </row>
    <row r="946" s="555" customFormat="1" ht="34" customHeight="1" spans="1:29">
      <c r="A946" s="570" t="s">
        <v>141</v>
      </c>
      <c r="B946" s="571"/>
      <c r="C946" s="571"/>
      <c r="D946" s="571"/>
      <c r="E946" s="571"/>
      <c r="F946" s="571"/>
      <c r="G946" s="571"/>
      <c r="H946" s="571"/>
      <c r="I946" s="571"/>
      <c r="J946" s="571"/>
      <c r="K946" s="571"/>
      <c r="L946" s="571"/>
      <c r="M946" s="571"/>
      <c r="N946" s="571"/>
      <c r="O946" s="571"/>
      <c r="P946" s="571"/>
      <c r="Q946" s="571"/>
      <c r="R946" s="571"/>
      <c r="S946" s="571"/>
      <c r="T946" s="571"/>
      <c r="U946" s="571"/>
      <c r="V946" s="571"/>
      <c r="W946" s="571"/>
      <c r="X946" s="571"/>
      <c r="Y946" s="571"/>
      <c r="Z946" s="571"/>
      <c r="AA946" s="571"/>
      <c r="AB946" s="571"/>
      <c r="AC946" s="571"/>
    </row>
    <row r="947" s="555" customFormat="1" ht="19" customHeight="1" spans="1:30">
      <c r="A947" s="572" t="s">
        <v>1</v>
      </c>
      <c r="B947" s="573" t="s">
        <v>2</v>
      </c>
      <c r="C947" s="573" t="s">
        <v>3</v>
      </c>
      <c r="D947" s="573" t="s">
        <v>4</v>
      </c>
      <c r="E947" s="573" t="s">
        <v>5</v>
      </c>
      <c r="F947" s="573" t="s">
        <v>6</v>
      </c>
      <c r="G947" s="573" t="s">
        <v>7</v>
      </c>
      <c r="H947" s="573" t="s">
        <v>8</v>
      </c>
      <c r="I947" s="573" t="s">
        <v>9</v>
      </c>
      <c r="J947" s="573" t="s">
        <v>10</v>
      </c>
      <c r="K947" s="573" t="s">
        <v>11</v>
      </c>
      <c r="L947" s="573" t="s">
        <v>12</v>
      </c>
      <c r="M947" s="573" t="s">
        <v>13</v>
      </c>
      <c r="N947" s="573" t="s">
        <v>14</v>
      </c>
      <c r="O947" s="573" t="s">
        <v>15</v>
      </c>
      <c r="P947" s="573" t="s">
        <v>16</v>
      </c>
      <c r="Q947" s="573" t="s">
        <v>17</v>
      </c>
      <c r="R947" s="573" t="s">
        <v>18</v>
      </c>
      <c r="S947" s="573" t="s">
        <v>19</v>
      </c>
      <c r="T947" s="573" t="s">
        <v>20</v>
      </c>
      <c r="U947" s="573" t="s">
        <v>21</v>
      </c>
      <c r="V947" s="573" t="s">
        <v>22</v>
      </c>
      <c r="W947" s="573" t="s">
        <v>23</v>
      </c>
      <c r="X947" s="573" t="s">
        <v>24</v>
      </c>
      <c r="Y947" s="573" t="s">
        <v>25</v>
      </c>
      <c r="Z947" s="573" t="s">
        <v>26</v>
      </c>
      <c r="AA947" s="573" t="s">
        <v>27</v>
      </c>
      <c r="AB947" s="573" t="s">
        <v>28</v>
      </c>
      <c r="AC947" s="583" t="s">
        <v>29</v>
      </c>
      <c r="AD947" s="583" t="s">
        <v>30</v>
      </c>
    </row>
    <row r="948" s="555" customFormat="1" ht="19" customHeight="1" spans="1:30">
      <c r="A948" s="574">
        <v>45313</v>
      </c>
      <c r="B948" s="575" t="s">
        <v>31</v>
      </c>
      <c r="C948" s="575" t="s">
        <v>32</v>
      </c>
      <c r="D948" s="576">
        <v>100</v>
      </c>
      <c r="E948" s="575" t="s">
        <v>35</v>
      </c>
      <c r="F948" s="576">
        <v>6.59</v>
      </c>
      <c r="G948" s="576">
        <v>2.3</v>
      </c>
      <c r="H948" s="576">
        <v>58.5041</v>
      </c>
      <c r="I948" s="576">
        <v>57.9249</v>
      </c>
      <c r="J948" s="576">
        <v>57.8375</v>
      </c>
      <c r="K948" s="576">
        <v>0</v>
      </c>
      <c r="L948" s="580">
        <v>0</v>
      </c>
      <c r="M948" s="576">
        <v>880.5125</v>
      </c>
      <c r="N948" s="575"/>
      <c r="O948" s="575"/>
      <c r="P948" s="575"/>
      <c r="Q948" s="575"/>
      <c r="R948" s="576">
        <v>880.5125</v>
      </c>
      <c r="S948" s="575"/>
      <c r="T948" s="576">
        <v>0</v>
      </c>
      <c r="U948" s="576">
        <v>0</v>
      </c>
      <c r="V948" s="576">
        <v>0</v>
      </c>
      <c r="W948" s="576">
        <v>0</v>
      </c>
      <c r="X948" s="575">
        <v>0</v>
      </c>
      <c r="Y948" s="576">
        <v>0</v>
      </c>
      <c r="Z948" s="576">
        <v>0</v>
      </c>
      <c r="AA948" s="576">
        <v>0</v>
      </c>
      <c r="AB948" s="580">
        <v>1</v>
      </c>
      <c r="AC948" s="575">
        <f t="shared" ref="AC948:AC990" si="42">U948+W948</f>
        <v>0</v>
      </c>
      <c r="AD948" s="555">
        <f t="shared" ref="AD948:AD990" si="43">T948+V948</f>
        <v>0</v>
      </c>
    </row>
    <row r="949" s="555" customFormat="1" ht="19" customHeight="1" spans="1:30">
      <c r="A949" s="574">
        <v>45313</v>
      </c>
      <c r="B949" s="575" t="s">
        <v>41</v>
      </c>
      <c r="C949" s="575" t="s">
        <v>32</v>
      </c>
      <c r="D949" s="576">
        <v>20</v>
      </c>
      <c r="E949" s="575" t="s">
        <v>33</v>
      </c>
      <c r="F949" s="576">
        <v>3.14</v>
      </c>
      <c r="G949" s="576">
        <v>2.7</v>
      </c>
      <c r="H949" s="576">
        <v>7.65</v>
      </c>
      <c r="I949" s="576">
        <v>6.6769</v>
      </c>
      <c r="J949" s="576">
        <v>6.6626</v>
      </c>
      <c r="K949" s="576">
        <v>0</v>
      </c>
      <c r="L949" s="580">
        <v>0</v>
      </c>
      <c r="M949" s="576">
        <v>220.0136</v>
      </c>
      <c r="N949" s="575"/>
      <c r="O949" s="575"/>
      <c r="P949" s="575"/>
      <c r="Q949" s="575"/>
      <c r="R949" s="576">
        <v>220.0136</v>
      </c>
      <c r="S949" s="575"/>
      <c r="T949" s="576">
        <v>0</v>
      </c>
      <c r="U949" s="576">
        <v>0</v>
      </c>
      <c r="V949" s="576">
        <v>0</v>
      </c>
      <c r="W949" s="576">
        <v>0</v>
      </c>
      <c r="X949" s="575">
        <v>0</v>
      </c>
      <c r="Y949" s="576">
        <v>0</v>
      </c>
      <c r="Z949" s="576">
        <v>0</v>
      </c>
      <c r="AA949" s="576">
        <v>0</v>
      </c>
      <c r="AB949" s="580">
        <v>1</v>
      </c>
      <c r="AC949" s="575">
        <f t="shared" si="42"/>
        <v>0</v>
      </c>
      <c r="AD949" s="555">
        <f t="shared" si="43"/>
        <v>0</v>
      </c>
    </row>
    <row r="950" s="555" customFormat="1" ht="19" customHeight="1" spans="1:30">
      <c r="A950" s="574">
        <v>45313</v>
      </c>
      <c r="B950" s="575" t="s">
        <v>36</v>
      </c>
      <c r="C950" s="575" t="s">
        <v>32</v>
      </c>
      <c r="D950" s="576">
        <v>80</v>
      </c>
      <c r="E950" s="575" t="s">
        <v>35</v>
      </c>
      <c r="F950" s="576">
        <v>6.35</v>
      </c>
      <c r="G950" s="576">
        <v>1.72</v>
      </c>
      <c r="H950" s="576">
        <v>45.09</v>
      </c>
      <c r="I950" s="576">
        <v>43.54</v>
      </c>
      <c r="J950" s="576">
        <v>42.9</v>
      </c>
      <c r="K950" s="576">
        <v>0</v>
      </c>
      <c r="L950" s="580">
        <v>0</v>
      </c>
      <c r="M950" s="576">
        <v>649.55</v>
      </c>
      <c r="N950" s="575"/>
      <c r="O950" s="575"/>
      <c r="P950" s="575"/>
      <c r="Q950" s="575"/>
      <c r="R950" s="576">
        <v>649.55</v>
      </c>
      <c r="S950" s="575"/>
      <c r="T950" s="576">
        <v>0</v>
      </c>
      <c r="U950" s="576">
        <v>0</v>
      </c>
      <c r="V950" s="576">
        <v>0</v>
      </c>
      <c r="W950" s="576">
        <v>0</v>
      </c>
      <c r="X950" s="575">
        <v>0</v>
      </c>
      <c r="Y950" s="576">
        <v>0</v>
      </c>
      <c r="Z950" s="576">
        <v>0</v>
      </c>
      <c r="AA950" s="576">
        <v>0</v>
      </c>
      <c r="AB950" s="580">
        <v>1</v>
      </c>
      <c r="AC950" s="575">
        <f t="shared" si="42"/>
        <v>0</v>
      </c>
      <c r="AD950" s="555">
        <f t="shared" si="43"/>
        <v>0</v>
      </c>
    </row>
    <row r="951" s="555" customFormat="1" ht="19" customHeight="1" spans="1:30">
      <c r="A951" s="574">
        <v>45313</v>
      </c>
      <c r="B951" s="575" t="s">
        <v>34</v>
      </c>
      <c r="C951" s="575" t="s">
        <v>32</v>
      </c>
      <c r="D951" s="576">
        <v>10</v>
      </c>
      <c r="E951" s="575" t="s">
        <v>35</v>
      </c>
      <c r="F951" s="576">
        <v>5.4</v>
      </c>
      <c r="G951" s="576">
        <v>0.56</v>
      </c>
      <c r="H951" s="576">
        <v>5.6988</v>
      </c>
      <c r="I951" s="576">
        <v>5.3391</v>
      </c>
      <c r="J951" s="576">
        <v>5.28</v>
      </c>
      <c r="K951" s="576">
        <v>0</v>
      </c>
      <c r="L951" s="580">
        <v>0</v>
      </c>
      <c r="M951" s="576">
        <v>73.92</v>
      </c>
      <c r="N951" s="575"/>
      <c r="O951" s="575"/>
      <c r="P951" s="575"/>
      <c r="Q951" s="575"/>
      <c r="R951" s="576">
        <v>73.92</v>
      </c>
      <c r="S951" s="575"/>
      <c r="T951" s="576">
        <v>0</v>
      </c>
      <c r="U951" s="576">
        <v>0</v>
      </c>
      <c r="V951" s="576">
        <v>0</v>
      </c>
      <c r="W951" s="576">
        <v>0</v>
      </c>
      <c r="X951" s="575">
        <v>0</v>
      </c>
      <c r="Y951" s="576">
        <v>0</v>
      </c>
      <c r="Z951" s="576">
        <v>0</v>
      </c>
      <c r="AA951" s="576">
        <v>0</v>
      </c>
      <c r="AB951" s="580">
        <v>1</v>
      </c>
      <c r="AC951" s="575">
        <f t="shared" si="42"/>
        <v>0</v>
      </c>
      <c r="AD951" s="555">
        <f t="shared" si="43"/>
        <v>0</v>
      </c>
    </row>
    <row r="952" s="555" customFormat="1" ht="19" customHeight="1" spans="1:30">
      <c r="A952" s="574">
        <v>45313</v>
      </c>
      <c r="B952" s="575" t="s">
        <v>38</v>
      </c>
      <c r="C952" s="575" t="s">
        <v>32</v>
      </c>
      <c r="D952" s="576">
        <v>5.48</v>
      </c>
      <c r="E952" s="575" t="s">
        <v>33</v>
      </c>
      <c r="F952" s="576">
        <v>5.04</v>
      </c>
      <c r="G952" s="576">
        <v>0</v>
      </c>
      <c r="H952" s="576">
        <v>2.3337</v>
      </c>
      <c r="I952" s="576">
        <v>2.3337</v>
      </c>
      <c r="J952" s="576">
        <v>2.128</v>
      </c>
      <c r="K952" s="576">
        <v>0</v>
      </c>
      <c r="L952" s="580">
        <v>0</v>
      </c>
      <c r="M952" s="576">
        <v>27.132</v>
      </c>
      <c r="N952" s="575"/>
      <c r="O952" s="575"/>
      <c r="P952" s="575"/>
      <c r="Q952" s="575"/>
      <c r="R952" s="576">
        <v>27.132</v>
      </c>
      <c r="S952" s="575"/>
      <c r="T952" s="576">
        <v>0</v>
      </c>
      <c r="U952" s="576">
        <v>0</v>
      </c>
      <c r="V952" s="576">
        <v>0</v>
      </c>
      <c r="W952" s="576">
        <v>0</v>
      </c>
      <c r="X952" s="575">
        <v>0</v>
      </c>
      <c r="Y952" s="576">
        <v>0</v>
      </c>
      <c r="Z952" s="576">
        <v>0</v>
      </c>
      <c r="AA952" s="576">
        <v>0</v>
      </c>
      <c r="AB952" s="580">
        <v>1</v>
      </c>
      <c r="AC952" s="575">
        <f t="shared" si="42"/>
        <v>0</v>
      </c>
      <c r="AD952" s="555">
        <f t="shared" si="43"/>
        <v>0</v>
      </c>
    </row>
    <row r="953" s="555" customFormat="1" ht="19" customHeight="1" spans="1:30">
      <c r="A953" s="574">
        <v>45313</v>
      </c>
      <c r="B953" s="575" t="s">
        <v>40</v>
      </c>
      <c r="C953" s="575" t="s">
        <v>32</v>
      </c>
      <c r="D953" s="576">
        <v>30</v>
      </c>
      <c r="E953" s="575" t="s">
        <v>35</v>
      </c>
      <c r="F953" s="576">
        <v>6.35</v>
      </c>
      <c r="G953" s="576">
        <v>0</v>
      </c>
      <c r="H953" s="576">
        <v>10.4703</v>
      </c>
      <c r="I953" s="576">
        <v>10.4703</v>
      </c>
      <c r="J953" s="576">
        <v>10.4016</v>
      </c>
      <c r="K953" s="576">
        <v>0</v>
      </c>
      <c r="L953" s="580">
        <v>0</v>
      </c>
      <c r="M953" s="576">
        <v>218.7504</v>
      </c>
      <c r="N953" s="575"/>
      <c r="O953" s="575"/>
      <c r="P953" s="575"/>
      <c r="Q953" s="575"/>
      <c r="R953" s="576">
        <v>218.7504</v>
      </c>
      <c r="S953" s="575"/>
      <c r="T953" s="576">
        <v>0</v>
      </c>
      <c r="U953" s="576">
        <v>0</v>
      </c>
      <c r="V953" s="576">
        <v>0</v>
      </c>
      <c r="W953" s="576">
        <v>0</v>
      </c>
      <c r="X953" s="575">
        <v>0</v>
      </c>
      <c r="Y953" s="576">
        <v>0</v>
      </c>
      <c r="Z953" s="576">
        <v>0</v>
      </c>
      <c r="AA953" s="576">
        <v>0</v>
      </c>
      <c r="AB953" s="580">
        <v>1</v>
      </c>
      <c r="AC953" s="575">
        <f t="shared" si="42"/>
        <v>0</v>
      </c>
      <c r="AD953" s="555">
        <f t="shared" si="43"/>
        <v>0</v>
      </c>
    </row>
    <row r="954" s="555" customFormat="1" ht="19" customHeight="1" spans="1:30">
      <c r="A954" s="574">
        <v>45313</v>
      </c>
      <c r="B954" s="575" t="s">
        <v>45</v>
      </c>
      <c r="C954" s="575" t="s">
        <v>32</v>
      </c>
      <c r="D954" s="576">
        <v>50</v>
      </c>
      <c r="E954" s="575" t="s">
        <v>35</v>
      </c>
      <c r="F954" s="576">
        <v>7.38</v>
      </c>
      <c r="G954" s="576">
        <v>1.18</v>
      </c>
      <c r="H954" s="576">
        <v>31.45</v>
      </c>
      <c r="I954" s="576">
        <v>31.332</v>
      </c>
      <c r="J954" s="576">
        <v>31.24</v>
      </c>
      <c r="K954" s="576">
        <v>0</v>
      </c>
      <c r="L954" s="580">
        <v>0</v>
      </c>
      <c r="M954" s="576">
        <v>358.6</v>
      </c>
      <c r="N954" s="575"/>
      <c r="O954" s="575"/>
      <c r="P954" s="575"/>
      <c r="Q954" s="575"/>
      <c r="R954" s="576">
        <v>358.6</v>
      </c>
      <c r="S954" s="575"/>
      <c r="T954" s="576">
        <v>0.063</v>
      </c>
      <c r="U954" s="576">
        <v>0</v>
      </c>
      <c r="V954" s="576">
        <v>0</v>
      </c>
      <c r="W954" s="576">
        <v>0</v>
      </c>
      <c r="X954" s="575">
        <v>0</v>
      </c>
      <c r="Y954" s="576">
        <v>0</v>
      </c>
      <c r="Z954" s="576">
        <v>0</v>
      </c>
      <c r="AA954" s="576">
        <v>0</v>
      </c>
      <c r="AB954" s="580">
        <v>0.9977</v>
      </c>
      <c r="AC954" s="575">
        <f t="shared" si="42"/>
        <v>0</v>
      </c>
      <c r="AD954" s="555">
        <f t="shared" si="43"/>
        <v>0.063</v>
      </c>
    </row>
    <row r="955" s="555" customFormat="1" ht="19" customHeight="1" spans="1:30">
      <c r="A955" s="574">
        <v>45313</v>
      </c>
      <c r="B955" s="575" t="s">
        <v>37</v>
      </c>
      <c r="C955" s="575" t="s">
        <v>32</v>
      </c>
      <c r="D955" s="576">
        <v>100</v>
      </c>
      <c r="E955" s="575" t="s">
        <v>35</v>
      </c>
      <c r="F955" s="576">
        <v>5.71</v>
      </c>
      <c r="G955" s="576">
        <v>0</v>
      </c>
      <c r="H955" s="576">
        <v>45.3368</v>
      </c>
      <c r="I955" s="576">
        <v>20.2777</v>
      </c>
      <c r="J955" s="576">
        <v>18.974</v>
      </c>
      <c r="K955" s="576">
        <v>0</v>
      </c>
      <c r="L955" s="580">
        <v>0</v>
      </c>
      <c r="M955" s="576">
        <v>651.043</v>
      </c>
      <c r="N955" s="575"/>
      <c r="O955" s="575"/>
      <c r="P955" s="575"/>
      <c r="Q955" s="575"/>
      <c r="R955" s="576">
        <v>651.043</v>
      </c>
      <c r="S955" s="575"/>
      <c r="T955" s="576">
        <v>0.0994</v>
      </c>
      <c r="U955" s="576">
        <v>0</v>
      </c>
      <c r="V955" s="576">
        <v>0</v>
      </c>
      <c r="W955" s="576">
        <v>0</v>
      </c>
      <c r="X955" s="575">
        <v>0</v>
      </c>
      <c r="Y955" s="576">
        <v>0.0497</v>
      </c>
      <c r="Z955" s="576">
        <v>0</v>
      </c>
      <c r="AA955" s="576">
        <v>0</v>
      </c>
      <c r="AB955" s="580">
        <v>0.9998</v>
      </c>
      <c r="AC955" s="575">
        <f t="shared" si="42"/>
        <v>0</v>
      </c>
      <c r="AD955" s="555">
        <f t="shared" si="43"/>
        <v>0.0994</v>
      </c>
    </row>
    <row r="956" s="555" customFormat="1" ht="19" customHeight="1" spans="1:30">
      <c r="A956" s="574">
        <v>45313</v>
      </c>
      <c r="B956" s="575" t="s">
        <v>43</v>
      </c>
      <c r="C956" s="575" t="s">
        <v>32</v>
      </c>
      <c r="D956" s="576">
        <v>300</v>
      </c>
      <c r="E956" s="575" t="s">
        <v>35</v>
      </c>
      <c r="F956" s="576">
        <v>7.49</v>
      </c>
      <c r="G956" s="576">
        <v>0</v>
      </c>
      <c r="H956" s="576">
        <v>203.7182</v>
      </c>
      <c r="I956" s="576">
        <v>203.7182</v>
      </c>
      <c r="J956" s="576">
        <v>203.676</v>
      </c>
      <c r="K956" s="576">
        <v>0</v>
      </c>
      <c r="L956" s="580">
        <v>0</v>
      </c>
      <c r="M956" s="576">
        <v>2749.495</v>
      </c>
      <c r="N956" s="575"/>
      <c r="O956" s="575"/>
      <c r="P956" s="575"/>
      <c r="Q956" s="575"/>
      <c r="R956" s="576">
        <v>2749.495</v>
      </c>
      <c r="S956" s="575"/>
      <c r="T956" s="576">
        <v>0</v>
      </c>
      <c r="U956" s="576">
        <v>0</v>
      </c>
      <c r="V956" s="576">
        <v>0</v>
      </c>
      <c r="W956" s="576">
        <v>0</v>
      </c>
      <c r="X956" s="575">
        <v>0</v>
      </c>
      <c r="Y956" s="576">
        <v>0</v>
      </c>
      <c r="Z956" s="576">
        <v>0</v>
      </c>
      <c r="AA956" s="576">
        <v>0</v>
      </c>
      <c r="AB956" s="580">
        <v>1</v>
      </c>
      <c r="AC956" s="575">
        <f t="shared" si="42"/>
        <v>0</v>
      </c>
      <c r="AD956" s="555">
        <f t="shared" si="43"/>
        <v>0</v>
      </c>
    </row>
    <row r="957" s="555" customFormat="1" ht="19" customHeight="1" spans="1:30">
      <c r="A957" s="574">
        <v>45313</v>
      </c>
      <c r="B957" s="575" t="s">
        <v>47</v>
      </c>
      <c r="C957" s="575" t="s">
        <v>32</v>
      </c>
      <c r="D957" s="576">
        <v>150</v>
      </c>
      <c r="E957" s="575" t="s">
        <v>35</v>
      </c>
      <c r="F957" s="576">
        <v>5.46</v>
      </c>
      <c r="G957" s="576">
        <v>0.69</v>
      </c>
      <c r="H957" s="576">
        <v>86.2728</v>
      </c>
      <c r="I957" s="576">
        <v>46.6271</v>
      </c>
      <c r="J957" s="576">
        <v>45.6057</v>
      </c>
      <c r="K957" s="576">
        <v>39.65</v>
      </c>
      <c r="L957" s="580">
        <v>0.4596</v>
      </c>
      <c r="M957" s="576">
        <v>1023.9943</v>
      </c>
      <c r="N957" s="576">
        <v>1335</v>
      </c>
      <c r="O957" s="580">
        <v>0.767</v>
      </c>
      <c r="P957" s="580">
        <v>0.0573</v>
      </c>
      <c r="Q957" s="576">
        <v>24402</v>
      </c>
      <c r="R957" s="576">
        <v>1023.9943</v>
      </c>
      <c r="S957" s="580">
        <v>0.042</v>
      </c>
      <c r="T957" s="576">
        <v>0</v>
      </c>
      <c r="U957" s="576">
        <v>0</v>
      </c>
      <c r="V957" s="576">
        <v>0</v>
      </c>
      <c r="W957" s="576">
        <v>0</v>
      </c>
      <c r="X957" s="575">
        <v>0</v>
      </c>
      <c r="Y957" s="576">
        <v>0</v>
      </c>
      <c r="Z957" s="576">
        <v>0</v>
      </c>
      <c r="AA957" s="576">
        <v>0</v>
      </c>
      <c r="AB957" s="580">
        <v>1</v>
      </c>
      <c r="AC957" s="575">
        <f t="shared" si="42"/>
        <v>0</v>
      </c>
      <c r="AD957" s="555">
        <f t="shared" si="43"/>
        <v>0</v>
      </c>
    </row>
    <row r="958" s="555" customFormat="1" ht="19" customHeight="1" spans="1:30">
      <c r="A958" s="574">
        <v>45313</v>
      </c>
      <c r="B958" s="575" t="s">
        <v>46</v>
      </c>
      <c r="C958" s="575" t="s">
        <v>32</v>
      </c>
      <c r="D958" s="576">
        <v>30</v>
      </c>
      <c r="E958" s="575" t="s">
        <v>35</v>
      </c>
      <c r="F958" s="576">
        <v>5.83</v>
      </c>
      <c r="G958" s="576">
        <v>1.64</v>
      </c>
      <c r="H958" s="576">
        <v>14.994</v>
      </c>
      <c r="I958" s="576">
        <v>14.7</v>
      </c>
      <c r="J958" s="576">
        <v>14.672</v>
      </c>
      <c r="K958" s="576">
        <v>0</v>
      </c>
      <c r="L958" s="580">
        <v>0</v>
      </c>
      <c r="M958" s="576">
        <v>300.552</v>
      </c>
      <c r="N958" s="575"/>
      <c r="O958" s="575"/>
      <c r="P958" s="575"/>
      <c r="Q958" s="575"/>
      <c r="R958" s="576">
        <v>300.552</v>
      </c>
      <c r="S958" s="575"/>
      <c r="T958" s="576">
        <v>0</v>
      </c>
      <c r="U958" s="576">
        <v>0</v>
      </c>
      <c r="V958" s="576">
        <v>0</v>
      </c>
      <c r="W958" s="576">
        <v>0</v>
      </c>
      <c r="X958" s="575">
        <v>0</v>
      </c>
      <c r="Y958" s="576">
        <v>0</v>
      </c>
      <c r="Z958" s="576">
        <v>0</v>
      </c>
      <c r="AA958" s="576">
        <v>0</v>
      </c>
      <c r="AB958" s="580">
        <v>1</v>
      </c>
      <c r="AC958" s="575">
        <f t="shared" si="42"/>
        <v>0</v>
      </c>
      <c r="AD958" s="555">
        <f t="shared" si="43"/>
        <v>0</v>
      </c>
    </row>
    <row r="959" s="555" customFormat="1" ht="19" customHeight="1" spans="1:30">
      <c r="A959" s="574">
        <v>45313</v>
      </c>
      <c r="B959" s="575" t="s">
        <v>42</v>
      </c>
      <c r="C959" s="575" t="s">
        <v>32</v>
      </c>
      <c r="D959" s="576">
        <v>30</v>
      </c>
      <c r="E959" s="575" t="s">
        <v>33</v>
      </c>
      <c r="F959" s="576">
        <v>5.15</v>
      </c>
      <c r="G959" s="576">
        <v>0.8</v>
      </c>
      <c r="H959" s="576">
        <v>15.4221</v>
      </c>
      <c r="I959" s="576">
        <v>11.9468</v>
      </c>
      <c r="J959" s="576">
        <v>11.9213</v>
      </c>
      <c r="K959" s="576">
        <v>3</v>
      </c>
      <c r="L959" s="580">
        <v>0.2007</v>
      </c>
      <c r="M959" s="576">
        <v>281.7657</v>
      </c>
      <c r="N959" s="575"/>
      <c r="O959" s="575"/>
      <c r="P959" s="575"/>
      <c r="Q959" s="575"/>
      <c r="R959" s="576">
        <v>281.7657</v>
      </c>
      <c r="S959" s="575"/>
      <c r="T959" s="576">
        <v>0</v>
      </c>
      <c r="U959" s="576">
        <v>0</v>
      </c>
      <c r="V959" s="576">
        <v>0</v>
      </c>
      <c r="W959" s="576">
        <v>0</v>
      </c>
      <c r="X959" s="575">
        <v>0</v>
      </c>
      <c r="Y959" s="576">
        <v>0</v>
      </c>
      <c r="Z959" s="576">
        <v>0</v>
      </c>
      <c r="AA959" s="576">
        <v>0</v>
      </c>
      <c r="AB959" s="580">
        <v>1</v>
      </c>
      <c r="AC959" s="575">
        <f t="shared" si="42"/>
        <v>0</v>
      </c>
      <c r="AD959" s="555">
        <f t="shared" si="43"/>
        <v>0</v>
      </c>
    </row>
    <row r="960" s="555" customFormat="1" ht="19" customHeight="1" spans="1:30">
      <c r="A960" s="574">
        <v>45313</v>
      </c>
      <c r="B960" s="575" t="s">
        <v>50</v>
      </c>
      <c r="C960" s="575" t="s">
        <v>32</v>
      </c>
      <c r="D960" s="576">
        <v>50</v>
      </c>
      <c r="E960" s="575" t="s">
        <v>35</v>
      </c>
      <c r="F960" s="576">
        <v>7.01</v>
      </c>
      <c r="G960" s="576">
        <v>0</v>
      </c>
      <c r="H960" s="576">
        <v>29.6498</v>
      </c>
      <c r="I960" s="576">
        <v>22.155</v>
      </c>
      <c r="J960" s="576">
        <v>22.05</v>
      </c>
      <c r="K960" s="575">
        <v>7.4948</v>
      </c>
      <c r="L960" s="580">
        <f>K960/H960</f>
        <v>0.25277742177013</v>
      </c>
      <c r="M960" s="576">
        <v>229.74</v>
      </c>
      <c r="N960" s="575"/>
      <c r="O960" s="575"/>
      <c r="P960" s="575"/>
      <c r="Q960" s="575"/>
      <c r="R960" s="576">
        <v>229.74</v>
      </c>
      <c r="S960" s="575"/>
      <c r="T960" s="576">
        <v>0</v>
      </c>
      <c r="U960" s="576">
        <v>0</v>
      </c>
      <c r="V960" s="576">
        <v>0</v>
      </c>
      <c r="W960" s="576">
        <v>0</v>
      </c>
      <c r="X960" s="555">
        <v>0</v>
      </c>
      <c r="Y960" s="576">
        <v>0</v>
      </c>
      <c r="Z960" s="576">
        <v>0</v>
      </c>
      <c r="AA960" s="576">
        <v>0</v>
      </c>
      <c r="AB960" s="580">
        <v>1</v>
      </c>
      <c r="AC960" s="575">
        <f t="shared" si="42"/>
        <v>0</v>
      </c>
      <c r="AD960" s="555">
        <f t="shared" si="43"/>
        <v>0</v>
      </c>
    </row>
    <row r="961" s="555" customFormat="1" ht="19" customHeight="1" spans="1:30">
      <c r="A961" s="574">
        <v>45313</v>
      </c>
      <c r="B961" s="575" t="s">
        <v>49</v>
      </c>
      <c r="C961" s="575" t="s">
        <v>32</v>
      </c>
      <c r="D961" s="576">
        <v>100</v>
      </c>
      <c r="E961" s="575" t="s">
        <v>35</v>
      </c>
      <c r="F961" s="576">
        <v>4.95</v>
      </c>
      <c r="G961" s="576">
        <v>0.3</v>
      </c>
      <c r="H961" s="576">
        <v>44.5472</v>
      </c>
      <c r="I961" s="576">
        <v>41.5578</v>
      </c>
      <c r="J961" s="576">
        <v>40.2759</v>
      </c>
      <c r="K961" s="576">
        <v>2.9894</v>
      </c>
      <c r="L961" s="580">
        <v>0.0671</v>
      </c>
      <c r="M961" s="576">
        <v>799.2138</v>
      </c>
      <c r="N961" s="575"/>
      <c r="O961" s="575"/>
      <c r="P961" s="575"/>
      <c r="Q961" s="575"/>
      <c r="R961" s="576">
        <v>799.2138</v>
      </c>
      <c r="S961" s="575"/>
      <c r="T961" s="576">
        <v>0</v>
      </c>
      <c r="U961" s="576">
        <v>0</v>
      </c>
      <c r="V961" s="576">
        <v>0</v>
      </c>
      <c r="W961" s="576">
        <v>0</v>
      </c>
      <c r="X961" s="575">
        <v>0</v>
      </c>
      <c r="Y961" s="576">
        <v>0</v>
      </c>
      <c r="Z961" s="576">
        <v>0</v>
      </c>
      <c r="AA961" s="576">
        <v>0</v>
      </c>
      <c r="AB961" s="580">
        <v>1</v>
      </c>
      <c r="AC961" s="575">
        <f t="shared" si="42"/>
        <v>0</v>
      </c>
      <c r="AD961" s="555">
        <f t="shared" si="43"/>
        <v>0</v>
      </c>
    </row>
    <row r="962" s="555" customFormat="1" ht="19" customHeight="1" spans="1:30">
      <c r="A962" s="574">
        <v>45313</v>
      </c>
      <c r="B962" s="575" t="s">
        <v>52</v>
      </c>
      <c r="C962" s="575" t="s">
        <v>32</v>
      </c>
      <c r="D962" s="576">
        <v>150</v>
      </c>
      <c r="E962" s="575" t="s">
        <v>35</v>
      </c>
      <c r="F962" s="576">
        <v>6.07</v>
      </c>
      <c r="G962" s="576">
        <v>6</v>
      </c>
      <c r="H962" s="576">
        <v>76.1121</v>
      </c>
      <c r="I962" s="576">
        <v>62.2277</v>
      </c>
      <c r="J962" s="576">
        <v>61.95</v>
      </c>
      <c r="K962" s="576">
        <v>13.8844</v>
      </c>
      <c r="L962" s="580">
        <v>0.1824</v>
      </c>
      <c r="M962" s="576">
        <v>1274.175</v>
      </c>
      <c r="N962" s="575"/>
      <c r="O962" s="575"/>
      <c r="P962" s="575"/>
      <c r="Q962" s="575"/>
      <c r="R962" s="576">
        <v>1274.175</v>
      </c>
      <c r="S962" s="575"/>
      <c r="T962" s="576">
        <v>0</v>
      </c>
      <c r="U962" s="576">
        <v>0</v>
      </c>
      <c r="V962" s="576">
        <v>0</v>
      </c>
      <c r="W962" s="576">
        <v>0</v>
      </c>
      <c r="X962" s="575">
        <v>0</v>
      </c>
      <c r="Y962" s="576">
        <v>0</v>
      </c>
      <c r="Z962" s="576">
        <v>0</v>
      </c>
      <c r="AA962" s="576">
        <v>0</v>
      </c>
      <c r="AB962" s="580">
        <v>1</v>
      </c>
      <c r="AC962" s="575">
        <f t="shared" si="42"/>
        <v>0</v>
      </c>
      <c r="AD962" s="555">
        <f t="shared" si="43"/>
        <v>0</v>
      </c>
    </row>
    <row r="963" s="555" customFormat="1" ht="19" customHeight="1" spans="1:30">
      <c r="A963" s="574">
        <v>45313</v>
      </c>
      <c r="B963" s="575" t="s">
        <v>51</v>
      </c>
      <c r="C963" s="575" t="s">
        <v>32</v>
      </c>
      <c r="D963" s="576">
        <v>100</v>
      </c>
      <c r="E963" s="575" t="s">
        <v>33</v>
      </c>
      <c r="F963" s="576">
        <v>3.28</v>
      </c>
      <c r="G963" s="576">
        <v>1.82</v>
      </c>
      <c r="H963" s="576">
        <v>33.192</v>
      </c>
      <c r="I963" s="576">
        <v>31.0851</v>
      </c>
      <c r="J963" s="576">
        <v>29.7416</v>
      </c>
      <c r="K963" s="576">
        <v>2.1069</v>
      </c>
      <c r="L963" s="580">
        <v>0.0635</v>
      </c>
      <c r="M963" s="576">
        <v>740.8352</v>
      </c>
      <c r="N963" s="575"/>
      <c r="O963" s="575"/>
      <c r="P963" s="575"/>
      <c r="Q963" s="575"/>
      <c r="R963" s="576">
        <v>740.8352</v>
      </c>
      <c r="S963" s="575"/>
      <c r="T963" s="576">
        <v>0</v>
      </c>
      <c r="U963" s="576">
        <v>0</v>
      </c>
      <c r="V963" s="576">
        <v>0</v>
      </c>
      <c r="W963" s="576">
        <v>0</v>
      </c>
      <c r="X963" s="575">
        <v>0</v>
      </c>
      <c r="Y963" s="576">
        <v>0</v>
      </c>
      <c r="Z963" s="576">
        <v>0</v>
      </c>
      <c r="AA963" s="576">
        <v>0</v>
      </c>
      <c r="AB963" s="580">
        <v>1</v>
      </c>
      <c r="AC963" s="575">
        <f t="shared" si="42"/>
        <v>0</v>
      </c>
      <c r="AD963" s="555">
        <f t="shared" si="43"/>
        <v>0</v>
      </c>
    </row>
    <row r="964" s="555" customFormat="1" ht="19" customHeight="1" spans="1:30">
      <c r="A964" s="574">
        <v>45313</v>
      </c>
      <c r="B964" s="575" t="s">
        <v>53</v>
      </c>
      <c r="C964" s="575" t="s">
        <v>32</v>
      </c>
      <c r="D964" s="576">
        <v>100</v>
      </c>
      <c r="E964" s="575" t="s">
        <v>35</v>
      </c>
      <c r="F964" s="576">
        <v>1.68</v>
      </c>
      <c r="G964" s="576">
        <v>0</v>
      </c>
      <c r="H964" s="576">
        <v>13.661</v>
      </c>
      <c r="I964" s="576">
        <v>13.3799</v>
      </c>
      <c r="J964" s="576">
        <v>13.3479</v>
      </c>
      <c r="K964" s="576">
        <v>0</v>
      </c>
      <c r="L964" s="580">
        <v>0</v>
      </c>
      <c r="M964" s="576">
        <v>471.7271</v>
      </c>
      <c r="N964" s="575"/>
      <c r="O964" s="575"/>
      <c r="P964" s="575"/>
      <c r="Q964" s="575"/>
      <c r="R964" s="576">
        <v>471.7271</v>
      </c>
      <c r="S964" s="575"/>
      <c r="T964" s="576">
        <v>0</v>
      </c>
      <c r="U964" s="576">
        <v>0</v>
      </c>
      <c r="V964" s="576">
        <v>0</v>
      </c>
      <c r="W964" s="576">
        <v>0</v>
      </c>
      <c r="X964" s="575">
        <v>0</v>
      </c>
      <c r="Y964" s="576">
        <v>0</v>
      </c>
      <c r="Z964" s="576">
        <v>0</v>
      </c>
      <c r="AA964" s="576">
        <v>0</v>
      </c>
      <c r="AB964" s="580">
        <v>1</v>
      </c>
      <c r="AC964" s="575">
        <f t="shared" si="42"/>
        <v>0</v>
      </c>
      <c r="AD964" s="555">
        <f t="shared" si="43"/>
        <v>0</v>
      </c>
    </row>
    <row r="965" s="555" customFormat="1" ht="19" customHeight="1" spans="1:30">
      <c r="A965" s="574">
        <v>45313</v>
      </c>
      <c r="B965" s="575" t="s">
        <v>58</v>
      </c>
      <c r="C965" s="575" t="s">
        <v>56</v>
      </c>
      <c r="D965" s="576">
        <v>15</v>
      </c>
      <c r="E965" s="575" t="s">
        <v>35</v>
      </c>
      <c r="F965" s="576">
        <v>0</v>
      </c>
      <c r="G965" s="576">
        <v>7.88</v>
      </c>
      <c r="H965" s="576">
        <v>5.8508</v>
      </c>
      <c r="I965" s="576">
        <v>3.9643</v>
      </c>
      <c r="J965" s="576">
        <v>2.94</v>
      </c>
      <c r="K965" s="576">
        <v>1.8865</v>
      </c>
      <c r="L965" s="580">
        <v>0.3224</v>
      </c>
      <c r="M965" s="576">
        <v>95.025</v>
      </c>
      <c r="N965" s="575"/>
      <c r="O965" s="575"/>
      <c r="P965" s="575"/>
      <c r="Q965" s="575"/>
      <c r="R965" s="576">
        <v>95.025</v>
      </c>
      <c r="S965" s="575"/>
      <c r="T965" s="576">
        <v>0</v>
      </c>
      <c r="U965" s="576">
        <v>0</v>
      </c>
      <c r="V965" s="576">
        <v>0</v>
      </c>
      <c r="W965" s="576">
        <v>0</v>
      </c>
      <c r="X965" s="575">
        <v>0</v>
      </c>
      <c r="Y965" s="576">
        <v>0</v>
      </c>
      <c r="Z965" s="576">
        <v>0</v>
      </c>
      <c r="AA965" s="576">
        <v>0</v>
      </c>
      <c r="AB965" s="580">
        <v>1</v>
      </c>
      <c r="AC965" s="575">
        <f t="shared" si="42"/>
        <v>0</v>
      </c>
      <c r="AD965" s="555">
        <f t="shared" si="43"/>
        <v>0</v>
      </c>
    </row>
    <row r="966" s="555" customFormat="1" ht="19" customHeight="1" spans="1:30">
      <c r="A966" s="574">
        <v>45313</v>
      </c>
      <c r="B966" s="575" t="s">
        <v>64</v>
      </c>
      <c r="C966" s="575" t="s">
        <v>56</v>
      </c>
      <c r="D966" s="576">
        <v>60</v>
      </c>
      <c r="E966" s="575" t="s">
        <v>35</v>
      </c>
      <c r="F966" s="576">
        <v>0</v>
      </c>
      <c r="G966" s="576">
        <v>6.11</v>
      </c>
      <c r="H966" s="576">
        <v>48.4723</v>
      </c>
      <c r="I966" s="576">
        <v>48.4723</v>
      </c>
      <c r="J966" s="576">
        <v>47.67</v>
      </c>
      <c r="K966" s="576">
        <v>0</v>
      </c>
      <c r="L966" s="580">
        <v>0</v>
      </c>
      <c r="M966" s="576">
        <v>1275.33</v>
      </c>
      <c r="N966" s="575"/>
      <c r="O966" s="575"/>
      <c r="P966" s="575"/>
      <c r="Q966" s="575"/>
      <c r="R966" s="576">
        <v>1275.33</v>
      </c>
      <c r="S966" s="575"/>
      <c r="T966" s="576">
        <v>0</v>
      </c>
      <c r="U966" s="576">
        <v>0</v>
      </c>
      <c r="V966" s="576">
        <v>0</v>
      </c>
      <c r="W966" s="576">
        <v>0</v>
      </c>
      <c r="X966" s="575">
        <v>0</v>
      </c>
      <c r="Y966" s="576">
        <v>0</v>
      </c>
      <c r="Z966" s="576">
        <v>0</v>
      </c>
      <c r="AA966" s="576">
        <v>0</v>
      </c>
      <c r="AB966" s="580">
        <v>1</v>
      </c>
      <c r="AC966" s="575">
        <f t="shared" si="42"/>
        <v>0</v>
      </c>
      <c r="AD966" s="555">
        <f t="shared" si="43"/>
        <v>0</v>
      </c>
    </row>
    <row r="967" s="555" customFormat="1" ht="19" customHeight="1" spans="1:30">
      <c r="A967" s="574">
        <v>45313</v>
      </c>
      <c r="B967" s="575" t="s">
        <v>72</v>
      </c>
      <c r="C967" s="575" t="s">
        <v>56</v>
      </c>
      <c r="D967" s="576">
        <v>20.4</v>
      </c>
      <c r="E967" s="575" t="s">
        <v>35</v>
      </c>
      <c r="F967" s="576">
        <v>0</v>
      </c>
      <c r="G967" s="576">
        <v>6.41</v>
      </c>
      <c r="H967" s="576">
        <v>23.6034</v>
      </c>
      <c r="I967" s="576">
        <v>23.478</v>
      </c>
      <c r="J967" s="576">
        <v>23.4154</v>
      </c>
      <c r="K967" s="576">
        <v>0</v>
      </c>
      <c r="L967" s="580">
        <v>0</v>
      </c>
      <c r="M967" s="576">
        <v>436.4389</v>
      </c>
      <c r="N967" s="575"/>
      <c r="O967" s="575"/>
      <c r="P967" s="575"/>
      <c r="Q967" s="575"/>
      <c r="R967" s="576">
        <v>436.4389</v>
      </c>
      <c r="S967" s="575"/>
      <c r="T967" s="576">
        <v>0</v>
      </c>
      <c r="U967" s="576">
        <v>0</v>
      </c>
      <c r="V967" s="576">
        <v>0</v>
      </c>
      <c r="W967" s="576">
        <v>0</v>
      </c>
      <c r="X967" s="575">
        <v>0</v>
      </c>
      <c r="Y967" s="576">
        <v>0</v>
      </c>
      <c r="Z967" s="576">
        <v>0</v>
      </c>
      <c r="AA967" s="576">
        <v>0</v>
      </c>
      <c r="AB967" s="580">
        <v>1</v>
      </c>
      <c r="AC967" s="575">
        <f t="shared" si="42"/>
        <v>0</v>
      </c>
      <c r="AD967" s="555">
        <f t="shared" si="43"/>
        <v>0</v>
      </c>
    </row>
    <row r="968" s="555" customFormat="1" ht="19" customHeight="1" spans="1:30">
      <c r="A968" s="574">
        <v>45313</v>
      </c>
      <c r="B968" s="575" t="s">
        <v>65</v>
      </c>
      <c r="C968" s="575" t="s">
        <v>56</v>
      </c>
      <c r="D968" s="576">
        <v>50</v>
      </c>
      <c r="E968" s="575" t="s">
        <v>35</v>
      </c>
      <c r="F968" s="576">
        <v>0</v>
      </c>
      <c r="G968" s="576">
        <v>10.61</v>
      </c>
      <c r="H968" s="576">
        <v>98.0018</v>
      </c>
      <c r="I968" s="576">
        <v>0.2497</v>
      </c>
      <c r="J968" s="576">
        <v>0.22</v>
      </c>
      <c r="K968" s="576">
        <v>0</v>
      </c>
      <c r="L968" s="580">
        <v>0</v>
      </c>
      <c r="M968" s="576">
        <v>515.35</v>
      </c>
      <c r="N968" s="575"/>
      <c r="O968" s="575"/>
      <c r="P968" s="575"/>
      <c r="Q968" s="575"/>
      <c r="R968" s="576">
        <v>515.35</v>
      </c>
      <c r="S968" s="575"/>
      <c r="T968" s="576">
        <v>0</v>
      </c>
      <c r="U968" s="576">
        <v>0</v>
      </c>
      <c r="V968" s="576">
        <v>0</v>
      </c>
      <c r="W968" s="576">
        <v>0</v>
      </c>
      <c r="X968" s="575">
        <v>0</v>
      </c>
      <c r="Y968" s="576">
        <v>97.7521</v>
      </c>
      <c r="Z968" s="576">
        <v>0</v>
      </c>
      <c r="AA968" s="576">
        <v>0</v>
      </c>
      <c r="AB968" s="580">
        <v>1</v>
      </c>
      <c r="AC968" s="575">
        <f t="shared" si="42"/>
        <v>0</v>
      </c>
      <c r="AD968" s="555">
        <f t="shared" si="43"/>
        <v>0</v>
      </c>
    </row>
    <row r="969" s="555" customFormat="1" ht="19" customHeight="1" spans="1:30">
      <c r="A969" s="574">
        <v>45313</v>
      </c>
      <c r="B969" s="575" t="s">
        <v>63</v>
      </c>
      <c r="C969" s="575" t="s">
        <v>56</v>
      </c>
      <c r="D969" s="576">
        <v>50</v>
      </c>
      <c r="E969" s="575" t="s">
        <v>35</v>
      </c>
      <c r="F969" s="576">
        <v>0</v>
      </c>
      <c r="G969" s="576">
        <v>5.24</v>
      </c>
      <c r="H969" s="576">
        <v>22.7906</v>
      </c>
      <c r="I969" s="576">
        <v>22.3247</v>
      </c>
      <c r="J969" s="576">
        <v>21.84</v>
      </c>
      <c r="K969" s="576">
        <v>0</v>
      </c>
      <c r="L969" s="580">
        <v>0</v>
      </c>
      <c r="M969" s="576">
        <v>866.88</v>
      </c>
      <c r="N969" s="575"/>
      <c r="O969" s="575"/>
      <c r="P969" s="575"/>
      <c r="Q969" s="575"/>
      <c r="R969" s="576">
        <v>866.88</v>
      </c>
      <c r="S969" s="575"/>
      <c r="T969" s="576">
        <v>0</v>
      </c>
      <c r="U969" s="576">
        <v>0</v>
      </c>
      <c r="V969" s="576">
        <v>0</v>
      </c>
      <c r="W969" s="576">
        <v>0</v>
      </c>
      <c r="X969" s="575">
        <v>0</v>
      </c>
      <c r="Y969" s="576">
        <v>0</v>
      </c>
      <c r="Z969" s="576">
        <v>0</v>
      </c>
      <c r="AA969" s="576">
        <v>0</v>
      </c>
      <c r="AB969" s="580">
        <v>1</v>
      </c>
      <c r="AC969" s="575">
        <f t="shared" si="42"/>
        <v>0</v>
      </c>
      <c r="AD969" s="555">
        <f t="shared" si="43"/>
        <v>0</v>
      </c>
    </row>
    <row r="970" s="555" customFormat="1" ht="19" customHeight="1" spans="1:30">
      <c r="A970" s="574">
        <v>45313</v>
      </c>
      <c r="B970" s="575" t="s">
        <v>71</v>
      </c>
      <c r="C970" s="575" t="s">
        <v>56</v>
      </c>
      <c r="D970" s="576">
        <v>49.5</v>
      </c>
      <c r="E970" s="575" t="s">
        <v>35</v>
      </c>
      <c r="F970" s="576">
        <v>0</v>
      </c>
      <c r="G970" s="576">
        <v>2.69</v>
      </c>
      <c r="H970" s="576">
        <v>4.6784</v>
      </c>
      <c r="I970" s="576">
        <v>4.6784</v>
      </c>
      <c r="J970" s="576">
        <v>4.092</v>
      </c>
      <c r="K970" s="576">
        <v>0</v>
      </c>
      <c r="L970" s="580">
        <v>0</v>
      </c>
      <c r="M970" s="576">
        <v>489.9246</v>
      </c>
      <c r="N970" s="575"/>
      <c r="O970" s="575"/>
      <c r="P970" s="575"/>
      <c r="Q970" s="575"/>
      <c r="R970" s="576">
        <v>489.9246</v>
      </c>
      <c r="S970" s="575"/>
      <c r="T970" s="576">
        <v>0</v>
      </c>
      <c r="U970" s="576">
        <v>0</v>
      </c>
      <c r="V970" s="576">
        <v>0</v>
      </c>
      <c r="W970" s="576">
        <v>0</v>
      </c>
      <c r="X970" s="575">
        <v>0</v>
      </c>
      <c r="Y970" s="576">
        <v>0</v>
      </c>
      <c r="Z970" s="576">
        <v>0</v>
      </c>
      <c r="AA970" s="576">
        <v>0</v>
      </c>
      <c r="AB970" s="580">
        <v>1</v>
      </c>
      <c r="AC970" s="575">
        <f t="shared" si="42"/>
        <v>0</v>
      </c>
      <c r="AD970" s="555">
        <f t="shared" si="43"/>
        <v>0</v>
      </c>
    </row>
    <row r="971" s="555" customFormat="1" ht="19" customHeight="1" spans="1:30">
      <c r="A971" s="574">
        <v>45313</v>
      </c>
      <c r="B971" s="575" t="s">
        <v>60</v>
      </c>
      <c r="C971" s="575" t="s">
        <v>56</v>
      </c>
      <c r="D971" s="576">
        <v>200</v>
      </c>
      <c r="E971" s="575" t="s">
        <v>35</v>
      </c>
      <c r="F971" s="576">
        <v>0</v>
      </c>
      <c r="G971" s="576">
        <v>5.59</v>
      </c>
      <c r="H971" s="576">
        <v>102.3488</v>
      </c>
      <c r="I971" s="576">
        <v>76.4534</v>
      </c>
      <c r="J971" s="576">
        <v>73.92</v>
      </c>
      <c r="K971" s="576">
        <v>0</v>
      </c>
      <c r="L971" s="580">
        <v>0</v>
      </c>
      <c r="M971" s="576">
        <v>4118.4</v>
      </c>
      <c r="N971" s="575"/>
      <c r="O971" s="575"/>
      <c r="P971" s="575"/>
      <c r="Q971" s="575"/>
      <c r="R971" s="576">
        <v>4118.4</v>
      </c>
      <c r="S971" s="575"/>
      <c r="T971" s="576">
        <v>1.1503</v>
      </c>
      <c r="U971" s="576">
        <v>0</v>
      </c>
      <c r="V971" s="576">
        <v>0</v>
      </c>
      <c r="W971" s="576">
        <v>0</v>
      </c>
      <c r="X971" s="575">
        <v>0</v>
      </c>
      <c r="Y971" s="576">
        <v>24.7451</v>
      </c>
      <c r="Z971" s="576">
        <v>0</v>
      </c>
      <c r="AA971" s="576">
        <v>0</v>
      </c>
      <c r="AB971" s="580">
        <v>0.9888</v>
      </c>
      <c r="AC971" s="575">
        <f t="shared" si="42"/>
        <v>0</v>
      </c>
      <c r="AD971" s="555">
        <f t="shared" si="43"/>
        <v>1.1503</v>
      </c>
    </row>
    <row r="972" s="555" customFormat="1" ht="19" customHeight="1" spans="1:30">
      <c r="A972" s="574">
        <v>45313</v>
      </c>
      <c r="B972" s="575" t="s">
        <v>70</v>
      </c>
      <c r="C972" s="575" t="s">
        <v>56</v>
      </c>
      <c r="D972" s="576">
        <v>200</v>
      </c>
      <c r="E972" s="575" t="s">
        <v>35</v>
      </c>
      <c r="F972" s="576">
        <v>0</v>
      </c>
      <c r="G972" s="576">
        <v>6.98</v>
      </c>
      <c r="H972" s="576">
        <v>165.5543</v>
      </c>
      <c r="I972" s="576">
        <v>93.2238</v>
      </c>
      <c r="J972" s="576">
        <v>89.925</v>
      </c>
      <c r="K972" s="576">
        <v>0</v>
      </c>
      <c r="L972" s="580">
        <v>0</v>
      </c>
      <c r="M972" s="576">
        <v>2755.5</v>
      </c>
      <c r="N972" s="575"/>
      <c r="O972" s="575"/>
      <c r="P972" s="575"/>
      <c r="Q972" s="575"/>
      <c r="R972" s="576">
        <v>2755.5</v>
      </c>
      <c r="S972" s="575"/>
      <c r="T972" s="576">
        <v>71.978</v>
      </c>
      <c r="U972" s="576">
        <v>0.3525</v>
      </c>
      <c r="V972" s="576">
        <v>0</v>
      </c>
      <c r="W972" s="576">
        <v>0</v>
      </c>
      <c r="X972" s="575">
        <v>0</v>
      </c>
      <c r="Y972" s="576">
        <v>0</v>
      </c>
      <c r="Z972" s="576">
        <v>0</v>
      </c>
      <c r="AA972" s="576">
        <v>0</v>
      </c>
      <c r="AB972" s="580">
        <v>0.4762</v>
      </c>
      <c r="AC972" s="575">
        <f t="shared" si="42"/>
        <v>0.3525</v>
      </c>
      <c r="AD972" s="555">
        <f t="shared" si="43"/>
        <v>71.978</v>
      </c>
    </row>
    <row r="973" s="555" customFormat="1" ht="19" customHeight="1" spans="1:30">
      <c r="A973" s="574">
        <v>45313</v>
      </c>
      <c r="B973" s="575" t="s">
        <v>73</v>
      </c>
      <c r="C973" s="575" t="s">
        <v>56</v>
      </c>
      <c r="D973" s="576">
        <v>150</v>
      </c>
      <c r="E973" s="575" t="s">
        <v>35</v>
      </c>
      <c r="F973" s="576">
        <v>0</v>
      </c>
      <c r="G973" s="576">
        <v>4.44</v>
      </c>
      <c r="H973" s="576">
        <v>55.0674</v>
      </c>
      <c r="I973" s="576">
        <v>54.2136</v>
      </c>
      <c r="J973" s="576">
        <v>51.04</v>
      </c>
      <c r="K973" s="576">
        <v>0.8538</v>
      </c>
      <c r="L973" s="580">
        <v>0.0155</v>
      </c>
      <c r="M973" s="576">
        <v>4621.76</v>
      </c>
      <c r="N973" s="575"/>
      <c r="O973" s="575"/>
      <c r="P973" s="575"/>
      <c r="Q973" s="575"/>
      <c r="R973" s="576">
        <v>4621.76</v>
      </c>
      <c r="S973" s="575"/>
      <c r="T973" s="576">
        <v>0</v>
      </c>
      <c r="U973" s="576">
        <v>0</v>
      </c>
      <c r="V973" s="576">
        <v>0</v>
      </c>
      <c r="W973" s="576">
        <v>0</v>
      </c>
      <c r="X973" s="575">
        <v>0</v>
      </c>
      <c r="Y973" s="576">
        <v>0</v>
      </c>
      <c r="Z973" s="576">
        <v>0</v>
      </c>
      <c r="AA973" s="576">
        <v>0</v>
      </c>
      <c r="AB973" s="580">
        <v>1</v>
      </c>
      <c r="AC973" s="575">
        <f t="shared" si="42"/>
        <v>0</v>
      </c>
      <c r="AD973" s="555">
        <f t="shared" si="43"/>
        <v>0</v>
      </c>
    </row>
    <row r="974" s="555" customFormat="1" ht="19" customHeight="1" spans="1:30">
      <c r="A974" s="574">
        <v>45313</v>
      </c>
      <c r="B974" s="575" t="s">
        <v>59</v>
      </c>
      <c r="C974" s="575" t="s">
        <v>56</v>
      </c>
      <c r="D974" s="576">
        <v>100</v>
      </c>
      <c r="E974" s="575" t="s">
        <v>35</v>
      </c>
      <c r="F974" s="576">
        <v>0</v>
      </c>
      <c r="G974" s="576">
        <v>4.85</v>
      </c>
      <c r="H974" s="576">
        <v>49.7326</v>
      </c>
      <c r="I974" s="576">
        <v>47.8258</v>
      </c>
      <c r="J974" s="576">
        <v>46.86</v>
      </c>
      <c r="K974" s="576">
        <v>0</v>
      </c>
      <c r="L974" s="580">
        <v>0</v>
      </c>
      <c r="M974" s="576">
        <v>2094.972</v>
      </c>
      <c r="N974" s="575"/>
      <c r="O974" s="575"/>
      <c r="P974" s="575"/>
      <c r="Q974" s="575"/>
      <c r="R974" s="576">
        <v>2094.972</v>
      </c>
      <c r="S974" s="575"/>
      <c r="T974" s="576">
        <v>0</v>
      </c>
      <c r="U974" s="576">
        <v>0</v>
      </c>
      <c r="V974" s="576">
        <v>0</v>
      </c>
      <c r="W974" s="576">
        <v>0</v>
      </c>
      <c r="X974" s="575">
        <v>0</v>
      </c>
      <c r="Y974" s="576">
        <v>1.9068</v>
      </c>
      <c r="Z974" s="576">
        <v>0</v>
      </c>
      <c r="AA974" s="576">
        <v>0</v>
      </c>
      <c r="AB974" s="580">
        <v>1</v>
      </c>
      <c r="AC974" s="575">
        <f t="shared" si="42"/>
        <v>0</v>
      </c>
      <c r="AD974" s="555">
        <f t="shared" si="43"/>
        <v>0</v>
      </c>
    </row>
    <row r="975" s="555" customFormat="1" ht="19" customHeight="1" spans="1:30">
      <c r="A975" s="574">
        <v>45313</v>
      </c>
      <c r="B975" s="575" t="s">
        <v>68</v>
      </c>
      <c r="C975" s="575" t="s">
        <v>56</v>
      </c>
      <c r="D975" s="576">
        <v>200</v>
      </c>
      <c r="E975" s="575" t="s">
        <v>35</v>
      </c>
      <c r="F975" s="576">
        <v>0</v>
      </c>
      <c r="G975" s="576">
        <v>8.32</v>
      </c>
      <c r="H975" s="576">
        <v>329.8298</v>
      </c>
      <c r="I975" s="576">
        <v>302.3252</v>
      </c>
      <c r="J975" s="576">
        <v>296.56</v>
      </c>
      <c r="K975" s="576">
        <v>21.6526</v>
      </c>
      <c r="L975" s="580">
        <v>0.0668</v>
      </c>
      <c r="M975" s="576">
        <v>5196.4</v>
      </c>
      <c r="N975" s="575"/>
      <c r="O975" s="575"/>
      <c r="P975" s="575"/>
      <c r="Q975" s="575"/>
      <c r="R975" s="576">
        <v>5196.4</v>
      </c>
      <c r="S975" s="575"/>
      <c r="T975" s="576">
        <v>0.3256</v>
      </c>
      <c r="U975" s="576">
        <v>5.5264</v>
      </c>
      <c r="V975" s="576">
        <v>0</v>
      </c>
      <c r="W975" s="576">
        <v>0</v>
      </c>
      <c r="X975" s="575">
        <v>0</v>
      </c>
      <c r="Y975" s="576">
        <v>0</v>
      </c>
      <c r="Z975" s="576">
        <v>0</v>
      </c>
      <c r="AA975" s="576">
        <v>0</v>
      </c>
      <c r="AB975" s="580">
        <v>0.9899</v>
      </c>
      <c r="AC975" s="575">
        <f t="shared" si="42"/>
        <v>5.5264</v>
      </c>
      <c r="AD975" s="555">
        <f t="shared" si="43"/>
        <v>0.3256</v>
      </c>
    </row>
    <row r="976" s="555" customFormat="1" ht="19" customHeight="1" spans="1:30">
      <c r="A976" s="574">
        <v>45313</v>
      </c>
      <c r="B976" s="575" t="s">
        <v>76</v>
      </c>
      <c r="C976" s="575" t="s">
        <v>56</v>
      </c>
      <c r="D976" s="576">
        <v>100</v>
      </c>
      <c r="E976" s="575" t="s">
        <v>35</v>
      </c>
      <c r="F976" s="576">
        <v>0</v>
      </c>
      <c r="G976" s="576">
        <v>4.85</v>
      </c>
      <c r="H976" s="576">
        <v>55.8884</v>
      </c>
      <c r="I976" s="576">
        <v>55.8884</v>
      </c>
      <c r="J976" s="576">
        <v>54.8988</v>
      </c>
      <c r="K976" s="576">
        <v>0</v>
      </c>
      <c r="L976" s="580">
        <v>0</v>
      </c>
      <c r="M976" s="576">
        <v>1285.5612</v>
      </c>
      <c r="N976" s="575"/>
      <c r="O976" s="575"/>
      <c r="P976" s="575"/>
      <c r="Q976" s="576">
        <v>24615</v>
      </c>
      <c r="R976" s="576">
        <v>1285.5612</v>
      </c>
      <c r="S976" s="580">
        <v>0.0522</v>
      </c>
      <c r="T976" s="576">
        <v>0</v>
      </c>
      <c r="U976" s="576">
        <v>0</v>
      </c>
      <c r="V976" s="576">
        <v>0</v>
      </c>
      <c r="W976" s="576">
        <v>0</v>
      </c>
      <c r="X976" s="575">
        <v>0</v>
      </c>
      <c r="Y976" s="576">
        <v>0</v>
      </c>
      <c r="Z976" s="576">
        <v>0</v>
      </c>
      <c r="AA976" s="576">
        <v>0</v>
      </c>
      <c r="AB976" s="580">
        <v>1</v>
      </c>
      <c r="AC976" s="575">
        <f t="shared" si="42"/>
        <v>0</v>
      </c>
      <c r="AD976" s="555">
        <f t="shared" si="43"/>
        <v>0</v>
      </c>
    </row>
    <row r="977" s="555" customFormat="1" ht="19" customHeight="1" spans="1:30">
      <c r="A977" s="574">
        <v>45313</v>
      </c>
      <c r="B977" s="575" t="s">
        <v>66</v>
      </c>
      <c r="C977" s="575" t="s">
        <v>56</v>
      </c>
      <c r="D977" s="576">
        <v>80</v>
      </c>
      <c r="E977" s="575" t="s">
        <v>35</v>
      </c>
      <c r="F977" s="576">
        <v>0</v>
      </c>
      <c r="G977" s="576">
        <v>6.74</v>
      </c>
      <c r="H977" s="576">
        <v>107.676</v>
      </c>
      <c r="I977" s="576">
        <v>103.0163</v>
      </c>
      <c r="J977" s="576">
        <v>101.3759</v>
      </c>
      <c r="K977" s="576">
        <v>4</v>
      </c>
      <c r="L977" s="580">
        <v>0.0374</v>
      </c>
      <c r="M977" s="576">
        <v>1192.434</v>
      </c>
      <c r="N977" s="575"/>
      <c r="O977" s="575"/>
      <c r="P977" s="575"/>
      <c r="Q977" s="575"/>
      <c r="R977" s="576">
        <v>1192.434</v>
      </c>
      <c r="S977" s="575"/>
      <c r="T977" s="576">
        <v>0</v>
      </c>
      <c r="U977" s="576">
        <v>0</v>
      </c>
      <c r="V977" s="576">
        <v>0</v>
      </c>
      <c r="W977" s="576">
        <v>0</v>
      </c>
      <c r="X977" s="575">
        <v>0</v>
      </c>
      <c r="Y977" s="576">
        <v>0</v>
      </c>
      <c r="Z977" s="576">
        <v>0</v>
      </c>
      <c r="AA977" s="576">
        <v>0</v>
      </c>
      <c r="AB977" s="580">
        <v>1</v>
      </c>
      <c r="AC977" s="575">
        <f t="shared" si="42"/>
        <v>0</v>
      </c>
      <c r="AD977" s="555">
        <f t="shared" si="43"/>
        <v>0</v>
      </c>
    </row>
    <row r="978" s="555" customFormat="1" ht="19" customHeight="1" spans="1:30">
      <c r="A978" s="574">
        <v>45313</v>
      </c>
      <c r="B978" s="575" t="s">
        <v>75</v>
      </c>
      <c r="C978" s="575" t="s">
        <v>56</v>
      </c>
      <c r="D978" s="576">
        <v>200</v>
      </c>
      <c r="E978" s="575" t="s">
        <v>39</v>
      </c>
      <c r="F978" s="576">
        <v>0</v>
      </c>
      <c r="G978" s="576">
        <v>5.58</v>
      </c>
      <c r="H978" s="576">
        <v>165.398</v>
      </c>
      <c r="I978" s="576">
        <v>146.3582</v>
      </c>
      <c r="J978" s="576">
        <v>142.56</v>
      </c>
      <c r="K978" s="576">
        <v>18.7147</v>
      </c>
      <c r="L978" s="580">
        <v>0.1134</v>
      </c>
      <c r="M978" s="576">
        <v>1508.76</v>
      </c>
      <c r="N978" s="575"/>
      <c r="O978" s="575"/>
      <c r="P978" s="575"/>
      <c r="Q978" s="575"/>
      <c r="R978" s="576">
        <v>1508.76</v>
      </c>
      <c r="S978" s="575"/>
      <c r="T978" s="576">
        <v>0.3251</v>
      </c>
      <c r="U978" s="576">
        <v>0</v>
      </c>
      <c r="V978" s="576">
        <v>0</v>
      </c>
      <c r="W978" s="576">
        <v>0</v>
      </c>
      <c r="X978" s="575">
        <v>0</v>
      </c>
      <c r="Y978" s="576">
        <v>0</v>
      </c>
      <c r="Z978" s="576">
        <v>0</v>
      </c>
      <c r="AA978" s="576">
        <v>0</v>
      </c>
      <c r="AB978" s="580">
        <v>0.9968</v>
      </c>
      <c r="AC978" s="575">
        <f t="shared" si="42"/>
        <v>0</v>
      </c>
      <c r="AD978" s="555">
        <f t="shared" si="43"/>
        <v>0.3251</v>
      </c>
    </row>
    <row r="979" s="555" customFormat="1" ht="19" customHeight="1" spans="1:30">
      <c r="A979" s="574">
        <v>45313</v>
      </c>
      <c r="B979" s="575" t="s">
        <v>67</v>
      </c>
      <c r="C979" s="575" t="s">
        <v>56</v>
      </c>
      <c r="D979" s="576">
        <v>100</v>
      </c>
      <c r="E979" s="575" t="s">
        <v>35</v>
      </c>
      <c r="F979" s="576">
        <v>0</v>
      </c>
      <c r="G979" s="576">
        <v>9.54</v>
      </c>
      <c r="H979" s="576">
        <v>194.041</v>
      </c>
      <c r="I979" s="576">
        <v>194.041</v>
      </c>
      <c r="J979" s="576">
        <v>190.74</v>
      </c>
      <c r="K979" s="576">
        <v>0</v>
      </c>
      <c r="L979" s="580">
        <v>0</v>
      </c>
      <c r="M979" s="576">
        <v>1281.72</v>
      </c>
      <c r="N979" s="575"/>
      <c r="O979" s="575"/>
      <c r="P979" s="575"/>
      <c r="Q979" s="575"/>
      <c r="R979" s="576">
        <v>1281.72</v>
      </c>
      <c r="S979" s="575"/>
      <c r="T979" s="576">
        <v>0</v>
      </c>
      <c r="U979" s="576">
        <v>0</v>
      </c>
      <c r="V979" s="576">
        <v>0</v>
      </c>
      <c r="W979" s="576">
        <v>0</v>
      </c>
      <c r="X979" s="575">
        <v>0</v>
      </c>
      <c r="Y979" s="576">
        <v>0</v>
      </c>
      <c r="Z979" s="576">
        <v>0</v>
      </c>
      <c r="AA979" s="576">
        <v>0</v>
      </c>
      <c r="AB979" s="580">
        <v>1</v>
      </c>
      <c r="AC979" s="575">
        <f t="shared" si="42"/>
        <v>0</v>
      </c>
      <c r="AD979" s="555">
        <f t="shared" si="43"/>
        <v>0</v>
      </c>
    </row>
    <row r="980" s="555" customFormat="1" ht="19" customHeight="1" spans="1:30">
      <c r="A980" s="574">
        <v>45313</v>
      </c>
      <c r="B980" s="575" t="s">
        <v>61</v>
      </c>
      <c r="C980" s="575" t="s">
        <v>56</v>
      </c>
      <c r="D980" s="576">
        <v>275</v>
      </c>
      <c r="E980" s="575" t="s">
        <v>35</v>
      </c>
      <c r="F980" s="576">
        <v>0</v>
      </c>
      <c r="G980" s="576">
        <v>7.48</v>
      </c>
      <c r="H980" s="576">
        <v>253.8918</v>
      </c>
      <c r="I980" s="576">
        <v>251.3326</v>
      </c>
      <c r="J980" s="576">
        <v>249.04</v>
      </c>
      <c r="K980" s="576">
        <v>0</v>
      </c>
      <c r="L980" s="580">
        <v>0</v>
      </c>
      <c r="M980" s="576">
        <v>7178.16</v>
      </c>
      <c r="N980" s="575"/>
      <c r="O980" s="575"/>
      <c r="P980" s="575"/>
      <c r="Q980" s="575"/>
      <c r="R980" s="576">
        <v>7178.16</v>
      </c>
      <c r="S980" s="575"/>
      <c r="T980" s="576">
        <v>0.2216</v>
      </c>
      <c r="U980" s="576">
        <v>0</v>
      </c>
      <c r="V980" s="576">
        <v>0</v>
      </c>
      <c r="W980" s="576">
        <v>0</v>
      </c>
      <c r="X980" s="575">
        <v>0</v>
      </c>
      <c r="Y980" s="576">
        <v>2.3376</v>
      </c>
      <c r="Z980" s="576">
        <v>0</v>
      </c>
      <c r="AA980" s="576">
        <v>0</v>
      </c>
      <c r="AB980" s="580">
        <v>0.9991</v>
      </c>
      <c r="AC980" s="575">
        <f t="shared" si="42"/>
        <v>0</v>
      </c>
      <c r="AD980" s="555">
        <f t="shared" si="43"/>
        <v>0.2216</v>
      </c>
    </row>
    <row r="981" s="555" customFormat="1" ht="19" customHeight="1" spans="1:30">
      <c r="A981" s="574">
        <v>45313</v>
      </c>
      <c r="B981" s="575" t="s">
        <v>62</v>
      </c>
      <c r="C981" s="575" t="s">
        <v>56</v>
      </c>
      <c r="D981" s="576">
        <v>200</v>
      </c>
      <c r="E981" s="575" t="s">
        <v>35</v>
      </c>
      <c r="F981" s="576">
        <v>0</v>
      </c>
      <c r="G981" s="576">
        <v>7.64</v>
      </c>
      <c r="H981" s="576">
        <v>190.8566</v>
      </c>
      <c r="I981" s="576">
        <v>35.9902</v>
      </c>
      <c r="J981" s="576">
        <v>29.04</v>
      </c>
      <c r="K981" s="576">
        <v>0</v>
      </c>
      <c r="L981" s="580">
        <v>0</v>
      </c>
      <c r="M981" s="576">
        <v>4705.8</v>
      </c>
      <c r="N981" s="575"/>
      <c r="O981" s="575"/>
      <c r="P981" s="575"/>
      <c r="Q981" s="575"/>
      <c r="R981" s="576">
        <v>4705.8</v>
      </c>
      <c r="S981" s="575"/>
      <c r="T981" s="576">
        <v>0</v>
      </c>
      <c r="U981" s="576">
        <v>0</v>
      </c>
      <c r="V981" s="576">
        <v>0</v>
      </c>
      <c r="W981" s="576">
        <v>0</v>
      </c>
      <c r="X981" s="575">
        <v>0</v>
      </c>
      <c r="Y981" s="576">
        <v>154.8664</v>
      </c>
      <c r="Z981" s="576">
        <v>0</v>
      </c>
      <c r="AA981" s="576">
        <v>0</v>
      </c>
      <c r="AB981" s="580">
        <v>1</v>
      </c>
      <c r="AC981" s="575">
        <f t="shared" si="42"/>
        <v>0</v>
      </c>
      <c r="AD981" s="555">
        <f t="shared" si="43"/>
        <v>0</v>
      </c>
    </row>
    <row r="982" s="555" customFormat="1" ht="19" customHeight="1" spans="1:30">
      <c r="A982" s="574">
        <v>45313</v>
      </c>
      <c r="B982" s="575" t="s">
        <v>74</v>
      </c>
      <c r="C982" s="575" t="s">
        <v>56</v>
      </c>
      <c r="D982" s="576">
        <v>50</v>
      </c>
      <c r="E982" s="575" t="s">
        <v>35</v>
      </c>
      <c r="F982" s="576">
        <v>0</v>
      </c>
      <c r="G982" s="576">
        <v>2.16</v>
      </c>
      <c r="H982" s="576">
        <v>0.8333</v>
      </c>
      <c r="I982" s="576">
        <v>0.8333</v>
      </c>
      <c r="J982" s="576">
        <v>1.2408</v>
      </c>
      <c r="K982" s="576">
        <v>0</v>
      </c>
      <c r="L982" s="580">
        <v>0</v>
      </c>
      <c r="M982" s="576">
        <v>121.6424</v>
      </c>
      <c r="N982" s="575"/>
      <c r="O982" s="575"/>
      <c r="P982" s="575"/>
      <c r="Q982" s="576">
        <v>5770</v>
      </c>
      <c r="R982" s="576">
        <v>121.6424</v>
      </c>
      <c r="S982" s="580">
        <v>0.0211</v>
      </c>
      <c r="T982" s="576">
        <v>0</v>
      </c>
      <c r="U982" s="576">
        <v>0</v>
      </c>
      <c r="V982" s="576">
        <v>0</v>
      </c>
      <c r="W982" s="576">
        <v>0</v>
      </c>
      <c r="X982" s="575">
        <v>0</v>
      </c>
      <c r="Y982" s="576">
        <v>0</v>
      </c>
      <c r="Z982" s="576">
        <v>0</v>
      </c>
      <c r="AA982" s="576">
        <v>0</v>
      </c>
      <c r="AB982" s="580">
        <v>1</v>
      </c>
      <c r="AC982" s="575">
        <f t="shared" si="42"/>
        <v>0</v>
      </c>
      <c r="AD982" s="555">
        <f t="shared" si="43"/>
        <v>0</v>
      </c>
    </row>
    <row r="983" s="555" customFormat="1" ht="19" customHeight="1" spans="1:30">
      <c r="A983" s="574">
        <v>45313</v>
      </c>
      <c r="B983" s="575" t="s">
        <v>77</v>
      </c>
      <c r="C983" s="575" t="s">
        <v>78</v>
      </c>
      <c r="D983" s="576">
        <v>100</v>
      </c>
      <c r="E983" s="575" t="s">
        <v>79</v>
      </c>
      <c r="F983" s="576">
        <v>13.3</v>
      </c>
      <c r="G983" s="576">
        <v>2.5</v>
      </c>
      <c r="H983" s="576">
        <v>29.5555</v>
      </c>
      <c r="I983" s="576">
        <v>16.6972</v>
      </c>
      <c r="J983" s="576">
        <v>19.397</v>
      </c>
      <c r="K983" s="576">
        <v>0</v>
      </c>
      <c r="L983" s="580">
        <v>0</v>
      </c>
      <c r="M983" s="576">
        <v>265.293</v>
      </c>
      <c r="N983" s="575">
        <v>1007</v>
      </c>
      <c r="O983" s="575">
        <v>26.34</v>
      </c>
      <c r="P983" s="575">
        <v>-0.446</v>
      </c>
      <c r="Q983" s="576">
        <v>19919</v>
      </c>
      <c r="R983" s="576">
        <v>265.293</v>
      </c>
      <c r="S983" s="580">
        <v>0.0133</v>
      </c>
      <c r="T983" s="576">
        <v>0</v>
      </c>
      <c r="U983" s="576">
        <v>0</v>
      </c>
      <c r="V983" s="576">
        <v>0</v>
      </c>
      <c r="W983" s="576">
        <v>0</v>
      </c>
      <c r="X983" s="575">
        <v>0</v>
      </c>
      <c r="Y983" s="576">
        <v>0</v>
      </c>
      <c r="Z983" s="576">
        <v>0</v>
      </c>
      <c r="AA983" s="576">
        <v>12.8583</v>
      </c>
      <c r="AB983" s="580">
        <v>1</v>
      </c>
      <c r="AC983" s="575">
        <f t="shared" si="42"/>
        <v>0</v>
      </c>
      <c r="AD983" s="555">
        <f t="shared" si="43"/>
        <v>0</v>
      </c>
    </row>
    <row r="984" s="555" customFormat="1" ht="19" customHeight="1" spans="1:30">
      <c r="A984" s="574">
        <v>45313</v>
      </c>
      <c r="B984" s="575" t="s">
        <v>81</v>
      </c>
      <c r="C984" s="575" t="s">
        <v>82</v>
      </c>
      <c r="D984" s="576">
        <v>100</v>
      </c>
      <c r="E984" s="575" t="s">
        <v>118</v>
      </c>
      <c r="F984" s="576" t="s">
        <v>80</v>
      </c>
      <c r="G984" s="576">
        <v>3.63</v>
      </c>
      <c r="H984" s="576">
        <v>0</v>
      </c>
      <c r="I984" s="576">
        <v>0</v>
      </c>
      <c r="J984" s="576">
        <v>0</v>
      </c>
      <c r="K984" s="576">
        <v>0</v>
      </c>
      <c r="L984" s="580">
        <v>0</v>
      </c>
      <c r="M984" s="576">
        <v>7.7704</v>
      </c>
      <c r="N984" s="575">
        <v>127</v>
      </c>
      <c r="O984" s="575">
        <v>0.061</v>
      </c>
      <c r="P984" s="575">
        <v>-0.0333</v>
      </c>
      <c r="Q984" s="576">
        <v>13183</v>
      </c>
      <c r="R984" s="576">
        <v>7.7704</v>
      </c>
      <c r="S984" s="580">
        <v>0.0006</v>
      </c>
      <c r="T984" s="576">
        <v>0</v>
      </c>
      <c r="U984" s="576">
        <v>0</v>
      </c>
      <c r="V984" s="576">
        <v>0</v>
      </c>
      <c r="W984" s="576">
        <v>0</v>
      </c>
      <c r="X984" s="575">
        <v>0</v>
      </c>
      <c r="Y984" s="576">
        <v>0</v>
      </c>
      <c r="Z984" s="576">
        <v>0</v>
      </c>
      <c r="AA984" s="576">
        <v>2.5688</v>
      </c>
      <c r="AB984" s="580">
        <v>1</v>
      </c>
      <c r="AC984" s="575">
        <f t="shared" si="42"/>
        <v>0</v>
      </c>
      <c r="AD984" s="555">
        <f t="shared" si="43"/>
        <v>0</v>
      </c>
    </row>
    <row r="985" s="555" customFormat="1" ht="19" customHeight="1" spans="1:30">
      <c r="A985" s="574">
        <v>45313</v>
      </c>
      <c r="B985" s="575" t="s">
        <v>84</v>
      </c>
      <c r="C985" s="575" t="s">
        <v>82</v>
      </c>
      <c r="D985" s="576">
        <v>33</v>
      </c>
      <c r="E985" s="575" t="s">
        <v>83</v>
      </c>
      <c r="F985" s="576" t="s">
        <v>80</v>
      </c>
      <c r="G985" s="576">
        <v>8.04</v>
      </c>
      <c r="H985" s="576">
        <v>45.3</v>
      </c>
      <c r="I985" s="576">
        <v>41.12</v>
      </c>
      <c r="J985" s="576">
        <v>40.26</v>
      </c>
      <c r="K985" s="576">
        <v>0</v>
      </c>
      <c r="L985" s="580">
        <v>0</v>
      </c>
      <c r="M985" s="576">
        <v>186.1263</v>
      </c>
      <c r="N985" s="575">
        <v>286.69</v>
      </c>
      <c r="O985" s="575">
        <v>0.6492</v>
      </c>
      <c r="P985" s="575">
        <v>-0.0852</v>
      </c>
      <c r="Q985" s="576">
        <v>6981</v>
      </c>
      <c r="R985" s="576">
        <v>186.1263</v>
      </c>
      <c r="S985" s="580">
        <v>0.0267</v>
      </c>
      <c r="T985" s="576">
        <v>0</v>
      </c>
      <c r="U985" s="576">
        <v>0</v>
      </c>
      <c r="V985" s="576">
        <v>0</v>
      </c>
      <c r="W985" s="576">
        <v>0</v>
      </c>
      <c r="X985" s="575">
        <v>0</v>
      </c>
      <c r="Y985" s="576">
        <v>0</v>
      </c>
      <c r="Z985" s="576">
        <v>0</v>
      </c>
      <c r="AA985" s="576">
        <v>0</v>
      </c>
      <c r="AB985" s="580">
        <v>1</v>
      </c>
      <c r="AC985" s="575">
        <f t="shared" si="42"/>
        <v>0</v>
      </c>
      <c r="AD985" s="555">
        <f t="shared" si="43"/>
        <v>0</v>
      </c>
    </row>
    <row r="986" s="555" customFormat="1" ht="19" customHeight="1" spans="1:30">
      <c r="A986" s="574">
        <v>45313</v>
      </c>
      <c r="B986" s="575" t="s">
        <v>85</v>
      </c>
      <c r="C986" s="575" t="s">
        <v>86</v>
      </c>
      <c r="D986" s="576">
        <v>58.2</v>
      </c>
      <c r="E986" s="575" t="s">
        <v>142</v>
      </c>
      <c r="F986" s="576">
        <v>0.35</v>
      </c>
      <c r="G986" s="576">
        <v>2.31</v>
      </c>
      <c r="H986" s="576">
        <v>7.0829</v>
      </c>
      <c r="I986" s="576">
        <v>2.7048</v>
      </c>
      <c r="J986" s="576">
        <v>2.64</v>
      </c>
      <c r="K986" s="576">
        <v>0</v>
      </c>
      <c r="L986" s="580">
        <v>0</v>
      </c>
      <c r="M986" s="576">
        <v>389.84</v>
      </c>
      <c r="N986" s="575">
        <v>174</v>
      </c>
      <c r="O986" s="575">
        <v>2.2405</v>
      </c>
      <c r="P986" s="575" t="s">
        <v>104</v>
      </c>
      <c r="Q986" s="576">
        <v>5420</v>
      </c>
      <c r="R986" s="576">
        <v>389.84</v>
      </c>
      <c r="S986" s="580">
        <v>0.0719</v>
      </c>
      <c r="T986" s="576">
        <v>0</v>
      </c>
      <c r="U986" s="576">
        <v>0</v>
      </c>
      <c r="V986" s="576">
        <v>0</v>
      </c>
      <c r="W986" s="576">
        <v>0</v>
      </c>
      <c r="X986" s="575">
        <v>0</v>
      </c>
      <c r="Y986" s="576">
        <v>0</v>
      </c>
      <c r="Z986" s="576">
        <v>0</v>
      </c>
      <c r="AA986" s="576">
        <v>0</v>
      </c>
      <c r="AB986" s="580">
        <v>1</v>
      </c>
      <c r="AC986" s="575">
        <f t="shared" si="42"/>
        <v>0</v>
      </c>
      <c r="AD986" s="555">
        <f t="shared" si="43"/>
        <v>0</v>
      </c>
    </row>
    <row r="987" s="555" customFormat="1" ht="19" customHeight="1" spans="1:30">
      <c r="A987" s="574">
        <v>45313</v>
      </c>
      <c r="B987" s="575" t="s">
        <v>87</v>
      </c>
      <c r="C987" s="575" t="s">
        <v>78</v>
      </c>
      <c r="D987" s="576">
        <v>100</v>
      </c>
      <c r="E987" s="575" t="s">
        <v>103</v>
      </c>
      <c r="F987" s="576">
        <v>6.1</v>
      </c>
      <c r="G987" s="576">
        <v>1.8</v>
      </c>
      <c r="H987" s="576">
        <v>0</v>
      </c>
      <c r="I987" s="576">
        <v>13.09</v>
      </c>
      <c r="J987" s="576">
        <v>13.0669</v>
      </c>
      <c r="K987" s="576">
        <v>0</v>
      </c>
      <c r="L987" s="580">
        <v>0</v>
      </c>
      <c r="M987" s="576">
        <v>103.5881</v>
      </c>
      <c r="N987" s="575">
        <v>21</v>
      </c>
      <c r="O987" s="575">
        <v>4.9328</v>
      </c>
      <c r="P987" s="575">
        <v>4.2231</v>
      </c>
      <c r="Q987" s="576">
        <v>6350</v>
      </c>
      <c r="R987" s="576">
        <v>103.5881</v>
      </c>
      <c r="S987" s="580">
        <v>0.0163</v>
      </c>
      <c r="T987" s="576">
        <v>0</v>
      </c>
      <c r="U987" s="576">
        <v>0</v>
      </c>
      <c r="V987" s="576">
        <v>0</v>
      </c>
      <c r="W987" s="576">
        <v>0</v>
      </c>
      <c r="X987" s="575">
        <v>0</v>
      </c>
      <c r="Y987" s="576">
        <v>0</v>
      </c>
      <c r="Z987" s="576">
        <v>0</v>
      </c>
      <c r="AA987" s="576">
        <v>0</v>
      </c>
      <c r="AB987" s="580">
        <v>1</v>
      </c>
      <c r="AC987" s="575">
        <f t="shared" si="42"/>
        <v>0</v>
      </c>
      <c r="AD987" s="555">
        <f t="shared" si="43"/>
        <v>0</v>
      </c>
    </row>
    <row r="988" customHeight="1" spans="1:30">
      <c r="A988" s="574">
        <v>45313</v>
      </c>
      <c r="B988" s="575" t="s">
        <v>55</v>
      </c>
      <c r="C988" s="575" t="s">
        <v>56</v>
      </c>
      <c r="D988" s="576">
        <v>100</v>
      </c>
      <c r="E988" s="575" t="s">
        <v>35</v>
      </c>
      <c r="F988" s="576">
        <v>0</v>
      </c>
      <c r="G988" s="576">
        <v>2.55</v>
      </c>
      <c r="H988" s="576">
        <v>2.4404</v>
      </c>
      <c r="I988" s="576">
        <v>2.4404</v>
      </c>
      <c r="J988" s="576">
        <v>2.257</v>
      </c>
      <c r="K988" s="576">
        <v>0</v>
      </c>
      <c r="L988" s="580">
        <v>0</v>
      </c>
      <c r="M988" s="576">
        <v>1744.7808</v>
      </c>
      <c r="N988" s="575"/>
      <c r="O988" s="575"/>
      <c r="P988" s="575"/>
      <c r="Q988" s="575"/>
      <c r="R988" s="576">
        <v>1744.7808</v>
      </c>
      <c r="S988" s="575"/>
      <c r="T988" s="576">
        <v>0</v>
      </c>
      <c r="U988" s="576">
        <v>0</v>
      </c>
      <c r="V988" s="576">
        <v>0</v>
      </c>
      <c r="W988" s="576">
        <v>0</v>
      </c>
      <c r="X988" s="575">
        <v>0</v>
      </c>
      <c r="Y988" s="576">
        <v>0</v>
      </c>
      <c r="Z988" s="576">
        <v>0</v>
      </c>
      <c r="AA988" s="576">
        <v>0</v>
      </c>
      <c r="AB988" s="580">
        <v>1</v>
      </c>
      <c r="AC988" s="575">
        <f t="shared" si="42"/>
        <v>0</v>
      </c>
      <c r="AD988" s="555">
        <f t="shared" si="43"/>
        <v>0</v>
      </c>
    </row>
    <row r="989" customHeight="1" spans="1:30">
      <c r="A989" s="574">
        <v>45313</v>
      </c>
      <c r="B989" s="575" t="s">
        <v>57</v>
      </c>
      <c r="C989" s="575" t="s">
        <v>32</v>
      </c>
      <c r="D989" s="576">
        <v>20</v>
      </c>
      <c r="E989" s="575" t="s">
        <v>35</v>
      </c>
      <c r="F989" s="576">
        <v>6.87</v>
      </c>
      <c r="G989" s="576">
        <v>0</v>
      </c>
      <c r="H989" s="576">
        <v>11.9521</v>
      </c>
      <c r="I989" s="576">
        <v>11.9521</v>
      </c>
      <c r="J989" s="576">
        <v>11.27</v>
      </c>
      <c r="K989" s="576">
        <v>0</v>
      </c>
      <c r="L989" s="580">
        <v>0</v>
      </c>
      <c r="M989" s="576">
        <v>167.0486</v>
      </c>
      <c r="N989" s="575"/>
      <c r="O989" s="575"/>
      <c r="P989" s="575"/>
      <c r="Q989" s="575"/>
      <c r="R989" s="576">
        <v>167.0486</v>
      </c>
      <c r="S989" s="575"/>
      <c r="T989" s="576">
        <v>0</v>
      </c>
      <c r="U989" s="576">
        <v>0</v>
      </c>
      <c r="V989" s="576">
        <v>0</v>
      </c>
      <c r="W989" s="576">
        <v>0</v>
      </c>
      <c r="X989" s="575">
        <v>0</v>
      </c>
      <c r="Y989" s="576">
        <v>0</v>
      </c>
      <c r="Z989" s="576">
        <v>0</v>
      </c>
      <c r="AA989" s="576">
        <v>0</v>
      </c>
      <c r="AB989" s="580">
        <v>1</v>
      </c>
      <c r="AC989" s="575">
        <f t="shared" si="42"/>
        <v>0</v>
      </c>
      <c r="AD989" s="555">
        <f t="shared" si="43"/>
        <v>0</v>
      </c>
    </row>
    <row r="990" s="556" customFormat="1" customHeight="1" spans="1:30">
      <c r="A990" s="574">
        <v>45313</v>
      </c>
      <c r="B990" s="575" t="s">
        <v>88</v>
      </c>
      <c r="C990" s="575" t="s">
        <v>86</v>
      </c>
      <c r="D990" s="576">
        <v>80</v>
      </c>
      <c r="E990" s="575" t="s">
        <v>79</v>
      </c>
      <c r="F990" s="576">
        <v>3.64</v>
      </c>
      <c r="G990" s="576">
        <v>1.23</v>
      </c>
      <c r="H990" s="576">
        <v>13.6898</v>
      </c>
      <c r="I990" s="576">
        <v>3.4921</v>
      </c>
      <c r="J990" s="576">
        <v>3.4787</v>
      </c>
      <c r="K990" s="576">
        <v>5</v>
      </c>
      <c r="L990" s="580">
        <v>0.3652</v>
      </c>
      <c r="M990" s="576">
        <v>242.4203</v>
      </c>
      <c r="N990" s="575">
        <v>653</v>
      </c>
      <c r="O990" s="575">
        <v>0.3712</v>
      </c>
      <c r="P990" s="575" t="s">
        <v>80</v>
      </c>
      <c r="Q990" s="575">
        <v>6458</v>
      </c>
      <c r="R990" s="576">
        <v>242.4203</v>
      </c>
      <c r="S990" s="575">
        <v>0.0375</v>
      </c>
      <c r="T990" s="576">
        <v>0</v>
      </c>
      <c r="U990" s="576">
        <v>0</v>
      </c>
      <c r="V990" s="576">
        <v>0</v>
      </c>
      <c r="W990" s="576">
        <v>0</v>
      </c>
      <c r="X990" s="575">
        <v>0</v>
      </c>
      <c r="Y990" s="576">
        <v>0</v>
      </c>
      <c r="Z990" s="576">
        <v>0</v>
      </c>
      <c r="AA990" s="576">
        <v>8.6998</v>
      </c>
      <c r="AB990" s="580">
        <v>1</v>
      </c>
      <c r="AC990" s="575">
        <f t="shared" si="42"/>
        <v>0</v>
      </c>
      <c r="AD990" s="555">
        <f t="shared" si="43"/>
        <v>0</v>
      </c>
    </row>
    <row r="991" s="555" customFormat="1" ht="34" customHeight="1" spans="1:29">
      <c r="A991" s="570" t="s">
        <v>143</v>
      </c>
      <c r="B991" s="571"/>
      <c r="C991" s="571"/>
      <c r="D991" s="571"/>
      <c r="E991" s="571"/>
      <c r="F991" s="571"/>
      <c r="G991" s="571"/>
      <c r="H991" s="571"/>
      <c r="I991" s="571"/>
      <c r="J991" s="571"/>
      <c r="K991" s="571"/>
      <c r="L991" s="571"/>
      <c r="M991" s="571"/>
      <c r="N991" s="571"/>
      <c r="O991" s="571"/>
      <c r="P991" s="571"/>
      <c r="Q991" s="571"/>
      <c r="R991" s="571"/>
      <c r="S991" s="571"/>
      <c r="T991" s="571"/>
      <c r="U991" s="571"/>
      <c r="V991" s="571"/>
      <c r="W991" s="571"/>
      <c r="X991" s="571"/>
      <c r="Y991" s="571"/>
      <c r="Z991" s="571"/>
      <c r="AA991" s="571"/>
      <c r="AB991" s="571"/>
      <c r="AC991" s="571"/>
    </row>
    <row r="992" s="555" customFormat="1" ht="19" customHeight="1" spans="1:30">
      <c r="A992" s="572" t="s">
        <v>1</v>
      </c>
      <c r="B992" s="573" t="s">
        <v>2</v>
      </c>
      <c r="C992" s="573" t="s">
        <v>3</v>
      </c>
      <c r="D992" s="573" t="s">
        <v>4</v>
      </c>
      <c r="E992" s="573" t="s">
        <v>5</v>
      </c>
      <c r="F992" s="573" t="s">
        <v>6</v>
      </c>
      <c r="G992" s="573" t="s">
        <v>7</v>
      </c>
      <c r="H992" s="573" t="s">
        <v>8</v>
      </c>
      <c r="I992" s="573" t="s">
        <v>9</v>
      </c>
      <c r="J992" s="573" t="s">
        <v>10</v>
      </c>
      <c r="K992" s="573" t="s">
        <v>11</v>
      </c>
      <c r="L992" s="573" t="s">
        <v>12</v>
      </c>
      <c r="M992" s="573" t="s">
        <v>13</v>
      </c>
      <c r="N992" s="573" t="s">
        <v>14</v>
      </c>
      <c r="O992" s="573" t="s">
        <v>15</v>
      </c>
      <c r="P992" s="573" t="s">
        <v>16</v>
      </c>
      <c r="Q992" s="573" t="s">
        <v>17</v>
      </c>
      <c r="R992" s="573" t="s">
        <v>18</v>
      </c>
      <c r="S992" s="573" t="s">
        <v>19</v>
      </c>
      <c r="T992" s="573" t="s">
        <v>20</v>
      </c>
      <c r="U992" s="573" t="s">
        <v>21</v>
      </c>
      <c r="V992" s="573" t="s">
        <v>22</v>
      </c>
      <c r="W992" s="573" t="s">
        <v>23</v>
      </c>
      <c r="X992" s="573" t="s">
        <v>24</v>
      </c>
      <c r="Y992" s="573" t="s">
        <v>25</v>
      </c>
      <c r="Z992" s="573" t="s">
        <v>26</v>
      </c>
      <c r="AA992" s="573" t="s">
        <v>27</v>
      </c>
      <c r="AB992" s="573" t="s">
        <v>28</v>
      </c>
      <c r="AC992" s="583" t="s">
        <v>29</v>
      </c>
      <c r="AD992" s="583" t="s">
        <v>30</v>
      </c>
    </row>
    <row r="993" s="555" customFormat="1" ht="19" customHeight="1" spans="1:30">
      <c r="A993" s="574">
        <v>45314</v>
      </c>
      <c r="B993" s="575" t="s">
        <v>31</v>
      </c>
      <c r="C993" s="575" t="s">
        <v>32</v>
      </c>
      <c r="D993" s="576">
        <v>100</v>
      </c>
      <c r="E993" s="575" t="s">
        <v>35</v>
      </c>
      <c r="F993" s="576">
        <v>6.67</v>
      </c>
      <c r="G993" s="576">
        <v>2.29</v>
      </c>
      <c r="H993" s="576">
        <v>58.8578</v>
      </c>
      <c r="I993" s="576">
        <v>58.275</v>
      </c>
      <c r="J993" s="576">
        <v>58.1875</v>
      </c>
      <c r="K993" s="576">
        <v>0</v>
      </c>
      <c r="L993" s="580">
        <v>0</v>
      </c>
      <c r="M993" s="576">
        <v>938.7</v>
      </c>
      <c r="N993" s="575"/>
      <c r="O993" s="575"/>
      <c r="P993" s="575"/>
      <c r="Q993" s="575"/>
      <c r="R993" s="576">
        <v>938.7</v>
      </c>
      <c r="S993" s="575"/>
      <c r="T993" s="576">
        <v>0</v>
      </c>
      <c r="U993" s="576">
        <v>0</v>
      </c>
      <c r="V993" s="576">
        <v>0</v>
      </c>
      <c r="W993" s="576">
        <v>0</v>
      </c>
      <c r="X993" s="575">
        <v>0</v>
      </c>
      <c r="Y993" s="576">
        <v>0</v>
      </c>
      <c r="Z993" s="576">
        <v>0</v>
      </c>
      <c r="AA993" s="576">
        <v>0</v>
      </c>
      <c r="AB993" s="580">
        <v>1</v>
      </c>
      <c r="AC993" s="575">
        <f t="shared" ref="AC993:AC1028" si="44">U993+W993</f>
        <v>0</v>
      </c>
      <c r="AD993" s="555">
        <f t="shared" ref="AD993:AD1035" si="45">T993+V993</f>
        <v>0</v>
      </c>
    </row>
    <row r="994" s="555" customFormat="1" ht="19" customHeight="1" spans="1:30">
      <c r="A994" s="574">
        <v>45314</v>
      </c>
      <c r="B994" s="575" t="s">
        <v>34</v>
      </c>
      <c r="C994" s="575" t="s">
        <v>32</v>
      </c>
      <c r="D994" s="576">
        <v>10</v>
      </c>
      <c r="E994" s="575" t="s">
        <v>35</v>
      </c>
      <c r="F994" s="576">
        <v>5.64</v>
      </c>
      <c r="G994" s="576">
        <v>0.59</v>
      </c>
      <c r="H994" s="576">
        <v>5.4342</v>
      </c>
      <c r="I994" s="576">
        <v>5.3328</v>
      </c>
      <c r="J994" s="576">
        <v>5.28</v>
      </c>
      <c r="K994" s="576">
        <v>0</v>
      </c>
      <c r="L994" s="580">
        <v>0</v>
      </c>
      <c r="M994" s="576">
        <v>79.2</v>
      </c>
      <c r="N994" s="575"/>
      <c r="O994" s="575"/>
      <c r="P994" s="575"/>
      <c r="Q994" s="575"/>
      <c r="R994" s="576">
        <v>79.2</v>
      </c>
      <c r="S994" s="575"/>
      <c r="T994" s="576">
        <v>0</v>
      </c>
      <c r="U994" s="576">
        <v>0</v>
      </c>
      <c r="V994" s="576">
        <v>0</v>
      </c>
      <c r="W994" s="576">
        <v>0</v>
      </c>
      <c r="X994" s="575">
        <v>0</v>
      </c>
      <c r="Y994" s="576">
        <v>0</v>
      </c>
      <c r="Z994" s="576">
        <v>0</v>
      </c>
      <c r="AA994" s="576">
        <v>0</v>
      </c>
      <c r="AB994" s="580">
        <v>1</v>
      </c>
      <c r="AC994" s="575">
        <f t="shared" si="44"/>
        <v>0</v>
      </c>
      <c r="AD994" s="555">
        <f t="shared" si="45"/>
        <v>0</v>
      </c>
    </row>
    <row r="995" s="555" customFormat="1" ht="19" customHeight="1" spans="1:30">
      <c r="A995" s="574">
        <v>45314</v>
      </c>
      <c r="B995" s="575" t="s">
        <v>41</v>
      </c>
      <c r="C995" s="575" t="s">
        <v>32</v>
      </c>
      <c r="D995" s="576">
        <v>20</v>
      </c>
      <c r="E995" s="575" t="s">
        <v>39</v>
      </c>
      <c r="F995" s="576">
        <v>3.17</v>
      </c>
      <c r="G995" s="576">
        <v>3.1</v>
      </c>
      <c r="H995" s="576">
        <v>7.1471</v>
      </c>
      <c r="I995" s="576">
        <v>6.8091</v>
      </c>
      <c r="J995" s="576">
        <v>6.7967</v>
      </c>
      <c r="K995" s="576">
        <v>0</v>
      </c>
      <c r="L995" s="580">
        <v>0</v>
      </c>
      <c r="M995" s="576">
        <v>226.8103</v>
      </c>
      <c r="N995" s="575"/>
      <c r="O995" s="575"/>
      <c r="P995" s="575"/>
      <c r="Q995" s="576">
        <v>4106</v>
      </c>
      <c r="R995" s="576">
        <v>226.8103</v>
      </c>
      <c r="S995" s="580">
        <v>0.0552</v>
      </c>
      <c r="T995" s="576">
        <v>0</v>
      </c>
      <c r="U995" s="576">
        <v>0</v>
      </c>
      <c r="V995" s="576">
        <v>0</v>
      </c>
      <c r="W995" s="576">
        <v>0</v>
      </c>
      <c r="X995" s="575">
        <v>0</v>
      </c>
      <c r="Y995" s="576">
        <v>0</v>
      </c>
      <c r="Z995" s="576">
        <v>0</v>
      </c>
      <c r="AA995" s="576">
        <v>0</v>
      </c>
      <c r="AB995" s="580">
        <v>1</v>
      </c>
      <c r="AC995" s="575">
        <f t="shared" si="44"/>
        <v>0</v>
      </c>
      <c r="AD995" s="555">
        <f t="shared" si="45"/>
        <v>0</v>
      </c>
    </row>
    <row r="996" s="555" customFormat="1" ht="19" customHeight="1" spans="1:30">
      <c r="A996" s="574">
        <v>45314</v>
      </c>
      <c r="B996" s="575" t="s">
        <v>36</v>
      </c>
      <c r="C996" s="575" t="s">
        <v>32</v>
      </c>
      <c r="D996" s="576">
        <v>80</v>
      </c>
      <c r="E996" s="575" t="s">
        <v>35</v>
      </c>
      <c r="F996" s="576">
        <v>6.34</v>
      </c>
      <c r="G996" s="576">
        <v>2.4</v>
      </c>
      <c r="H996" s="576">
        <v>44.79</v>
      </c>
      <c r="I996" s="576">
        <v>43.54</v>
      </c>
      <c r="J996" s="576">
        <v>43.45</v>
      </c>
      <c r="K996" s="576">
        <v>0</v>
      </c>
      <c r="L996" s="580">
        <v>0</v>
      </c>
      <c r="M996" s="576">
        <v>693</v>
      </c>
      <c r="N996" s="575"/>
      <c r="O996" s="575"/>
      <c r="P996" s="575"/>
      <c r="Q996" s="575"/>
      <c r="R996" s="576">
        <v>693</v>
      </c>
      <c r="S996" s="575"/>
      <c r="T996" s="576">
        <v>0</v>
      </c>
      <c r="U996" s="576">
        <v>0</v>
      </c>
      <c r="V996" s="576">
        <v>0</v>
      </c>
      <c r="W996" s="576">
        <v>0</v>
      </c>
      <c r="X996" s="575">
        <v>0</v>
      </c>
      <c r="Y996" s="576">
        <v>0</v>
      </c>
      <c r="Z996" s="576">
        <v>0</v>
      </c>
      <c r="AA996" s="576">
        <v>0</v>
      </c>
      <c r="AB996" s="580">
        <v>1</v>
      </c>
      <c r="AC996" s="575">
        <f t="shared" si="44"/>
        <v>0</v>
      </c>
      <c r="AD996" s="555">
        <f t="shared" si="45"/>
        <v>0</v>
      </c>
    </row>
    <row r="997" s="555" customFormat="1" ht="19" customHeight="1" spans="1:30">
      <c r="A997" s="574">
        <v>45314</v>
      </c>
      <c r="B997" s="575" t="s">
        <v>38</v>
      </c>
      <c r="C997" s="575" t="s">
        <v>32</v>
      </c>
      <c r="D997" s="576">
        <v>5.48</v>
      </c>
      <c r="E997" s="575" t="s">
        <v>35</v>
      </c>
      <c r="F997" s="576">
        <v>5.1</v>
      </c>
      <c r="G997" s="576">
        <v>0</v>
      </c>
      <c r="H997" s="576">
        <v>2.3651</v>
      </c>
      <c r="I997" s="576">
        <v>2.2577</v>
      </c>
      <c r="J997" s="576">
        <v>2.128</v>
      </c>
      <c r="K997" s="576">
        <v>0.1074</v>
      </c>
      <c r="L997" s="580">
        <v>0.0454</v>
      </c>
      <c r="M997" s="576">
        <v>29.26</v>
      </c>
      <c r="N997" s="575"/>
      <c r="O997" s="575"/>
      <c r="P997" s="575"/>
      <c r="Q997" s="575"/>
      <c r="R997" s="576">
        <v>29.26</v>
      </c>
      <c r="S997" s="575"/>
      <c r="T997" s="576">
        <v>0</v>
      </c>
      <c r="U997" s="576">
        <v>0</v>
      </c>
      <c r="V997" s="576">
        <v>0</v>
      </c>
      <c r="W997" s="576">
        <v>0</v>
      </c>
      <c r="X997" s="575">
        <v>0</v>
      </c>
      <c r="Y997" s="576">
        <v>0</v>
      </c>
      <c r="Z997" s="576">
        <v>0</v>
      </c>
      <c r="AA997" s="576">
        <v>0</v>
      </c>
      <c r="AB997" s="580">
        <v>1</v>
      </c>
      <c r="AC997" s="575">
        <f t="shared" si="44"/>
        <v>0</v>
      </c>
      <c r="AD997" s="555">
        <f t="shared" si="45"/>
        <v>0</v>
      </c>
    </row>
    <row r="998" s="555" customFormat="1" ht="19" customHeight="1" spans="1:30">
      <c r="A998" s="574">
        <v>45314</v>
      </c>
      <c r="B998" s="575" t="s">
        <v>40</v>
      </c>
      <c r="C998" s="575" t="s">
        <v>32</v>
      </c>
      <c r="D998" s="576">
        <v>30</v>
      </c>
      <c r="E998" s="575" t="s">
        <v>33</v>
      </c>
      <c r="F998" s="576">
        <v>1.81</v>
      </c>
      <c r="G998" s="576">
        <v>0</v>
      </c>
      <c r="H998" s="576">
        <v>5.1241</v>
      </c>
      <c r="I998" s="576">
        <v>5.1241</v>
      </c>
      <c r="J998" s="576">
        <v>5.016</v>
      </c>
      <c r="K998" s="576">
        <v>0</v>
      </c>
      <c r="L998" s="580">
        <v>0</v>
      </c>
      <c r="M998" s="576">
        <v>223.7664</v>
      </c>
      <c r="N998" s="575"/>
      <c r="O998" s="575"/>
      <c r="P998" s="575"/>
      <c r="Q998" s="575"/>
      <c r="R998" s="576">
        <v>223.7664</v>
      </c>
      <c r="S998" s="575"/>
      <c r="T998" s="576">
        <v>0</v>
      </c>
      <c r="U998" s="576">
        <v>0</v>
      </c>
      <c r="V998" s="576">
        <v>0</v>
      </c>
      <c r="W998" s="576">
        <v>0</v>
      </c>
      <c r="X998" s="575">
        <v>0</v>
      </c>
      <c r="Y998" s="576">
        <v>0</v>
      </c>
      <c r="Z998" s="576">
        <v>0</v>
      </c>
      <c r="AA998" s="576">
        <v>0</v>
      </c>
      <c r="AB998" s="580">
        <v>1</v>
      </c>
      <c r="AC998" s="575">
        <f t="shared" si="44"/>
        <v>0</v>
      </c>
      <c r="AD998" s="555">
        <f t="shared" si="45"/>
        <v>0</v>
      </c>
    </row>
    <row r="999" s="555" customFormat="1" ht="19" customHeight="1" spans="1:30">
      <c r="A999" s="574">
        <v>45314</v>
      </c>
      <c r="B999" s="575" t="s">
        <v>45</v>
      </c>
      <c r="C999" s="575" t="s">
        <v>32</v>
      </c>
      <c r="D999" s="576">
        <v>50</v>
      </c>
      <c r="E999" s="575" t="s">
        <v>33</v>
      </c>
      <c r="F999" s="576">
        <v>5.73</v>
      </c>
      <c r="G999" s="576">
        <v>2.11</v>
      </c>
      <c r="H999" s="576">
        <v>24.4173</v>
      </c>
      <c r="I999" s="576">
        <v>24.297</v>
      </c>
      <c r="J999" s="576">
        <v>24.2</v>
      </c>
      <c r="K999" s="576">
        <v>0</v>
      </c>
      <c r="L999" s="580">
        <v>0</v>
      </c>
      <c r="M999" s="576">
        <v>382.8</v>
      </c>
      <c r="N999" s="575"/>
      <c r="O999" s="575"/>
      <c r="P999" s="575"/>
      <c r="Q999" s="575"/>
      <c r="R999" s="576">
        <v>382.8</v>
      </c>
      <c r="S999" s="575"/>
      <c r="T999" s="576">
        <v>0.049</v>
      </c>
      <c r="U999" s="576">
        <v>0</v>
      </c>
      <c r="V999" s="576">
        <v>0</v>
      </c>
      <c r="W999" s="576">
        <v>0</v>
      </c>
      <c r="X999" s="575">
        <v>0</v>
      </c>
      <c r="Y999" s="576">
        <v>0</v>
      </c>
      <c r="Z999" s="576">
        <v>0</v>
      </c>
      <c r="AA999" s="576">
        <v>0</v>
      </c>
      <c r="AB999" s="580">
        <v>0.9977</v>
      </c>
      <c r="AC999" s="575">
        <f t="shared" si="44"/>
        <v>0</v>
      </c>
      <c r="AD999" s="555">
        <f t="shared" si="45"/>
        <v>0.049</v>
      </c>
    </row>
    <row r="1000" s="555" customFormat="1" ht="19" customHeight="1" spans="1:30">
      <c r="A1000" s="574">
        <v>45314</v>
      </c>
      <c r="B1000" s="575" t="s">
        <v>46</v>
      </c>
      <c r="C1000" s="575" t="s">
        <v>32</v>
      </c>
      <c r="D1000" s="576">
        <v>30</v>
      </c>
      <c r="E1000" s="575" t="s">
        <v>35</v>
      </c>
      <c r="F1000" s="576">
        <v>6.12</v>
      </c>
      <c r="G1000" s="576">
        <v>0.79</v>
      </c>
      <c r="H1000" s="576">
        <v>15.2796</v>
      </c>
      <c r="I1000" s="576">
        <v>14.98</v>
      </c>
      <c r="J1000" s="576">
        <v>14.952</v>
      </c>
      <c r="K1000" s="576">
        <v>0</v>
      </c>
      <c r="L1000" s="580">
        <v>0</v>
      </c>
      <c r="M1000" s="576">
        <v>315.504</v>
      </c>
      <c r="N1000" s="575"/>
      <c r="O1000" s="575"/>
      <c r="P1000" s="575"/>
      <c r="Q1000" s="575"/>
      <c r="R1000" s="576">
        <v>315.504</v>
      </c>
      <c r="S1000" s="575"/>
      <c r="T1000" s="576">
        <v>0</v>
      </c>
      <c r="U1000" s="576">
        <v>0</v>
      </c>
      <c r="V1000" s="576">
        <v>0</v>
      </c>
      <c r="W1000" s="576">
        <v>0</v>
      </c>
      <c r="X1000" s="575">
        <v>0</v>
      </c>
      <c r="Y1000" s="576">
        <v>0</v>
      </c>
      <c r="Z1000" s="576">
        <v>0</v>
      </c>
      <c r="AA1000" s="576">
        <v>0</v>
      </c>
      <c r="AB1000" s="580">
        <v>1</v>
      </c>
      <c r="AC1000" s="575">
        <f t="shared" si="44"/>
        <v>0</v>
      </c>
      <c r="AD1000" s="555">
        <f t="shared" si="45"/>
        <v>0</v>
      </c>
    </row>
    <row r="1001" s="555" customFormat="1" ht="19" customHeight="1" spans="1:30">
      <c r="A1001" s="574">
        <v>45314</v>
      </c>
      <c r="B1001" s="575" t="s">
        <v>47</v>
      </c>
      <c r="C1001" s="575" t="s">
        <v>32</v>
      </c>
      <c r="D1001" s="576">
        <v>150</v>
      </c>
      <c r="E1001" s="575" t="s">
        <v>144</v>
      </c>
      <c r="F1001" s="576">
        <v>3.97</v>
      </c>
      <c r="G1001" s="576">
        <v>0.26</v>
      </c>
      <c r="H1001" s="576">
        <v>80.811</v>
      </c>
      <c r="I1001" s="576">
        <v>47.8556</v>
      </c>
      <c r="J1001" s="576">
        <v>41.9713</v>
      </c>
      <c r="K1001" s="576">
        <v>32.96</v>
      </c>
      <c r="L1001" s="580">
        <v>0.4078</v>
      </c>
      <c r="M1001" s="576">
        <v>1065.9656</v>
      </c>
      <c r="N1001" s="576">
        <v>1335</v>
      </c>
      <c r="O1001" s="580">
        <v>0.7985</v>
      </c>
      <c r="P1001" s="580">
        <v>0.0566</v>
      </c>
      <c r="Q1001" s="576">
        <v>24402</v>
      </c>
      <c r="R1001" s="576">
        <v>1065.9656</v>
      </c>
      <c r="S1001" s="580">
        <v>0.0437</v>
      </c>
      <c r="T1001" s="576">
        <v>0</v>
      </c>
      <c r="U1001" s="576">
        <v>0</v>
      </c>
      <c r="V1001" s="576">
        <v>0</v>
      </c>
      <c r="W1001" s="576">
        <v>0</v>
      </c>
      <c r="X1001" s="575">
        <v>0</v>
      </c>
      <c r="Y1001" s="576">
        <v>0</v>
      </c>
      <c r="Z1001" s="576">
        <v>0</v>
      </c>
      <c r="AA1001" s="576">
        <v>0</v>
      </c>
      <c r="AB1001" s="580">
        <v>1</v>
      </c>
      <c r="AC1001" s="575">
        <f t="shared" si="44"/>
        <v>0</v>
      </c>
      <c r="AD1001" s="555">
        <f t="shared" si="45"/>
        <v>0</v>
      </c>
    </row>
    <row r="1002" s="555" customFormat="1" ht="19" customHeight="1" spans="1:30">
      <c r="A1002" s="574">
        <v>45314</v>
      </c>
      <c r="B1002" s="575" t="s">
        <v>37</v>
      </c>
      <c r="C1002" s="575" t="s">
        <v>32</v>
      </c>
      <c r="D1002" s="576">
        <v>100</v>
      </c>
      <c r="E1002" s="575" t="s">
        <v>35</v>
      </c>
      <c r="F1002" s="576">
        <v>6.26</v>
      </c>
      <c r="G1002" s="576">
        <v>0</v>
      </c>
      <c r="H1002" s="576">
        <v>50.384</v>
      </c>
      <c r="I1002" s="576">
        <v>31.1179</v>
      </c>
      <c r="J1002" s="576">
        <v>29.376</v>
      </c>
      <c r="K1002" s="576">
        <v>1.0871</v>
      </c>
      <c r="L1002" s="580">
        <v>0.0338</v>
      </c>
      <c r="M1002" s="576">
        <v>680.419</v>
      </c>
      <c r="N1002" s="575"/>
      <c r="O1002" s="575"/>
      <c r="P1002" s="575"/>
      <c r="Q1002" s="575"/>
      <c r="R1002" s="576">
        <v>680.419</v>
      </c>
      <c r="S1002" s="575"/>
      <c r="T1002" s="576">
        <v>0.1253</v>
      </c>
      <c r="U1002" s="576">
        <v>0</v>
      </c>
      <c r="V1002" s="576">
        <v>0</v>
      </c>
      <c r="W1002" s="576">
        <v>0</v>
      </c>
      <c r="X1002" s="575">
        <v>0</v>
      </c>
      <c r="Y1002" s="576">
        <v>0.0537</v>
      </c>
      <c r="Z1002" s="576">
        <v>0</v>
      </c>
      <c r="AA1002" s="576">
        <v>0</v>
      </c>
      <c r="AB1002" s="580">
        <v>0.9975</v>
      </c>
      <c r="AC1002" s="575">
        <f t="shared" si="44"/>
        <v>0</v>
      </c>
      <c r="AD1002" s="555">
        <f t="shared" si="45"/>
        <v>0.1253</v>
      </c>
    </row>
    <row r="1003" s="555" customFormat="1" ht="19" customHeight="1" spans="1:30">
      <c r="A1003" s="574">
        <v>45314</v>
      </c>
      <c r="B1003" s="575" t="s">
        <v>42</v>
      </c>
      <c r="C1003" s="575" t="s">
        <v>32</v>
      </c>
      <c r="D1003" s="576">
        <v>30</v>
      </c>
      <c r="E1003" s="575" t="s">
        <v>33</v>
      </c>
      <c r="F1003" s="576">
        <v>5.91</v>
      </c>
      <c r="G1003" s="576">
        <v>1.32</v>
      </c>
      <c r="H1003" s="576">
        <v>14.2968</v>
      </c>
      <c r="I1003" s="576">
        <v>14.1126</v>
      </c>
      <c r="J1003" s="576">
        <v>14.0715</v>
      </c>
      <c r="K1003" s="576">
        <v>0</v>
      </c>
      <c r="L1003" s="580">
        <v>0</v>
      </c>
      <c r="M1003" s="576">
        <v>295.8372</v>
      </c>
      <c r="N1003" s="575"/>
      <c r="O1003" s="575"/>
      <c r="P1003" s="575"/>
      <c r="Q1003" s="575"/>
      <c r="R1003" s="576">
        <v>295.8372</v>
      </c>
      <c r="S1003" s="575"/>
      <c r="T1003" s="576">
        <v>0</v>
      </c>
      <c r="U1003" s="576">
        <v>0</v>
      </c>
      <c r="V1003" s="576">
        <v>0</v>
      </c>
      <c r="W1003" s="576">
        <v>0</v>
      </c>
      <c r="X1003" s="575">
        <v>0</v>
      </c>
      <c r="Y1003" s="576">
        <v>0</v>
      </c>
      <c r="Z1003" s="576">
        <v>0</v>
      </c>
      <c r="AA1003" s="576">
        <v>0</v>
      </c>
      <c r="AB1003" s="580">
        <v>1</v>
      </c>
      <c r="AC1003" s="575">
        <f t="shared" si="44"/>
        <v>0</v>
      </c>
      <c r="AD1003" s="555">
        <f t="shared" si="45"/>
        <v>0</v>
      </c>
    </row>
    <row r="1004" s="555" customFormat="1" ht="19" customHeight="1" spans="1:30">
      <c r="A1004" s="574">
        <v>45314</v>
      </c>
      <c r="B1004" s="575" t="s">
        <v>50</v>
      </c>
      <c r="C1004" s="575" t="s">
        <v>32</v>
      </c>
      <c r="D1004" s="576">
        <v>50</v>
      </c>
      <c r="E1004" s="575" t="s">
        <v>35</v>
      </c>
      <c r="F1004" s="576">
        <v>6.91</v>
      </c>
      <c r="G1004" s="576">
        <v>0</v>
      </c>
      <c r="H1004" s="576">
        <v>29.1496</v>
      </c>
      <c r="I1004" s="576">
        <v>22.33</v>
      </c>
      <c r="J1004" s="576">
        <v>22.26</v>
      </c>
      <c r="K1004" s="575">
        <v>6.8196</v>
      </c>
      <c r="L1004" s="580">
        <f>K1004/H1004</f>
        <v>0.233951752339655</v>
      </c>
      <c r="M1004" s="576">
        <v>252</v>
      </c>
      <c r="N1004" s="575"/>
      <c r="O1004" s="575"/>
      <c r="P1004" s="575"/>
      <c r="Q1004" s="575"/>
      <c r="R1004" s="576">
        <v>252</v>
      </c>
      <c r="S1004" s="575"/>
      <c r="T1004" s="576">
        <v>0</v>
      </c>
      <c r="U1004" s="576">
        <v>0</v>
      </c>
      <c r="V1004" s="576">
        <v>0</v>
      </c>
      <c r="W1004" s="576">
        <v>0</v>
      </c>
      <c r="X1004" s="555">
        <v>0</v>
      </c>
      <c r="Y1004" s="576">
        <v>0</v>
      </c>
      <c r="Z1004" s="576">
        <v>0</v>
      </c>
      <c r="AA1004" s="576">
        <v>0</v>
      </c>
      <c r="AB1004" s="580">
        <v>1</v>
      </c>
      <c r="AC1004" s="575">
        <f t="shared" si="44"/>
        <v>0</v>
      </c>
      <c r="AD1004" s="555">
        <f t="shared" si="45"/>
        <v>0</v>
      </c>
    </row>
    <row r="1005" s="555" customFormat="1" ht="19" customHeight="1" spans="1:30">
      <c r="A1005" s="574">
        <v>45314</v>
      </c>
      <c r="B1005" s="575" t="s">
        <v>49</v>
      </c>
      <c r="C1005" s="575" t="s">
        <v>32</v>
      </c>
      <c r="D1005" s="576">
        <v>100</v>
      </c>
      <c r="E1005" s="575" t="s">
        <v>35</v>
      </c>
      <c r="F1005" s="576">
        <v>5.4</v>
      </c>
      <c r="G1005" s="576">
        <v>0</v>
      </c>
      <c r="H1005" s="576">
        <v>49.0944</v>
      </c>
      <c r="I1005" s="576">
        <v>44.5273</v>
      </c>
      <c r="J1005" s="576">
        <v>42.6741</v>
      </c>
      <c r="K1005" s="576">
        <v>4.5671</v>
      </c>
      <c r="L1005" s="580">
        <v>0.093</v>
      </c>
      <c r="M1005" s="576">
        <v>841.8879</v>
      </c>
      <c r="N1005" s="575"/>
      <c r="O1005" s="575"/>
      <c r="P1005" s="575"/>
      <c r="Q1005" s="576">
        <v>14225</v>
      </c>
      <c r="R1005" s="576">
        <v>841.8879</v>
      </c>
      <c r="S1005" s="580">
        <v>0.0592</v>
      </c>
      <c r="T1005" s="576">
        <v>0</v>
      </c>
      <c r="U1005" s="576">
        <v>0</v>
      </c>
      <c r="V1005" s="576">
        <v>0</v>
      </c>
      <c r="W1005" s="576">
        <v>0</v>
      </c>
      <c r="X1005" s="575">
        <v>0</v>
      </c>
      <c r="Y1005" s="576">
        <v>0</v>
      </c>
      <c r="Z1005" s="576">
        <v>0</v>
      </c>
      <c r="AA1005" s="576">
        <v>0</v>
      </c>
      <c r="AB1005" s="580">
        <v>1</v>
      </c>
      <c r="AC1005" s="575">
        <f t="shared" si="44"/>
        <v>0</v>
      </c>
      <c r="AD1005" s="555">
        <f t="shared" si="45"/>
        <v>0</v>
      </c>
    </row>
    <row r="1006" s="555" customFormat="1" ht="19" customHeight="1" spans="1:30">
      <c r="A1006" s="574">
        <v>45314</v>
      </c>
      <c r="B1006" s="575" t="s">
        <v>51</v>
      </c>
      <c r="C1006" s="575" t="s">
        <v>32</v>
      </c>
      <c r="D1006" s="576">
        <v>100</v>
      </c>
      <c r="E1006" s="575" t="s">
        <v>33</v>
      </c>
      <c r="F1006" s="576">
        <v>2.57</v>
      </c>
      <c r="G1006" s="576">
        <v>1.4</v>
      </c>
      <c r="H1006" s="576">
        <v>28.2816</v>
      </c>
      <c r="I1006" s="576">
        <v>25.7912</v>
      </c>
      <c r="J1006" s="576">
        <v>23.702</v>
      </c>
      <c r="K1006" s="576">
        <v>2.4904</v>
      </c>
      <c r="L1006" s="580">
        <v>0.0881</v>
      </c>
      <c r="M1006" s="576">
        <v>764.5372</v>
      </c>
      <c r="N1006" s="575"/>
      <c r="O1006" s="575"/>
      <c r="P1006" s="575"/>
      <c r="Q1006" s="576">
        <v>11688</v>
      </c>
      <c r="R1006" s="576">
        <v>764.5372</v>
      </c>
      <c r="S1006" s="580">
        <v>0.0654</v>
      </c>
      <c r="T1006" s="576">
        <v>0</v>
      </c>
      <c r="U1006" s="576">
        <v>0</v>
      </c>
      <c r="V1006" s="576">
        <v>0</v>
      </c>
      <c r="W1006" s="576">
        <v>0</v>
      </c>
      <c r="X1006" s="575">
        <v>0</v>
      </c>
      <c r="Y1006" s="576">
        <v>0</v>
      </c>
      <c r="Z1006" s="576">
        <v>0</v>
      </c>
      <c r="AA1006" s="576">
        <v>0</v>
      </c>
      <c r="AB1006" s="580">
        <v>1</v>
      </c>
      <c r="AC1006" s="575">
        <f t="shared" si="44"/>
        <v>0</v>
      </c>
      <c r="AD1006" s="555">
        <f t="shared" si="45"/>
        <v>0</v>
      </c>
    </row>
    <row r="1007" s="555" customFormat="1" ht="19" customHeight="1" spans="1:30">
      <c r="A1007" s="574">
        <v>45314</v>
      </c>
      <c r="B1007" s="575" t="s">
        <v>52</v>
      </c>
      <c r="C1007" s="575" t="s">
        <v>32</v>
      </c>
      <c r="D1007" s="576">
        <v>150</v>
      </c>
      <c r="E1007" s="575" t="s">
        <v>35</v>
      </c>
      <c r="F1007" s="576">
        <v>5.74</v>
      </c>
      <c r="G1007" s="576">
        <v>6</v>
      </c>
      <c r="H1007" s="576">
        <v>75.8238</v>
      </c>
      <c r="I1007" s="576">
        <v>71.8552</v>
      </c>
      <c r="J1007" s="576">
        <v>71.4</v>
      </c>
      <c r="K1007" s="576">
        <v>3.9686</v>
      </c>
      <c r="L1007" s="580">
        <v>0.0523</v>
      </c>
      <c r="M1007" s="576">
        <v>1345.575</v>
      </c>
      <c r="N1007" s="575"/>
      <c r="O1007" s="575"/>
      <c r="P1007" s="575"/>
      <c r="Q1007" s="575"/>
      <c r="R1007" s="576">
        <v>1345.575</v>
      </c>
      <c r="S1007" s="575"/>
      <c r="T1007" s="576">
        <v>0</v>
      </c>
      <c r="U1007" s="576">
        <v>0</v>
      </c>
      <c r="V1007" s="576">
        <v>0</v>
      </c>
      <c r="W1007" s="576">
        <v>0</v>
      </c>
      <c r="X1007" s="575">
        <v>0</v>
      </c>
      <c r="Y1007" s="576">
        <v>0</v>
      </c>
      <c r="Z1007" s="576">
        <v>0</v>
      </c>
      <c r="AA1007" s="576">
        <v>0</v>
      </c>
      <c r="AB1007" s="580">
        <v>1</v>
      </c>
      <c r="AC1007" s="575">
        <f t="shared" si="44"/>
        <v>0</v>
      </c>
      <c r="AD1007" s="555">
        <f t="shared" si="45"/>
        <v>0</v>
      </c>
    </row>
    <row r="1008" s="555" customFormat="1" ht="19" customHeight="1" spans="1:30">
      <c r="A1008" s="574">
        <v>45314</v>
      </c>
      <c r="B1008" s="575" t="s">
        <v>43</v>
      </c>
      <c r="C1008" s="575" t="s">
        <v>32</v>
      </c>
      <c r="D1008" s="576">
        <v>300</v>
      </c>
      <c r="E1008" s="575" t="s">
        <v>35</v>
      </c>
      <c r="F1008" s="576">
        <v>7.2</v>
      </c>
      <c r="G1008" s="576">
        <v>0</v>
      </c>
      <c r="H1008" s="576">
        <v>203.5438</v>
      </c>
      <c r="I1008" s="576">
        <v>152.5151</v>
      </c>
      <c r="J1008" s="576">
        <v>150.942</v>
      </c>
      <c r="K1008" s="576">
        <v>51.0287</v>
      </c>
      <c r="L1008" s="580">
        <v>0.2507</v>
      </c>
      <c r="M1008" s="576">
        <v>2900.437</v>
      </c>
      <c r="N1008" s="575"/>
      <c r="O1008" s="575"/>
      <c r="P1008" s="575"/>
      <c r="Q1008" s="576">
        <v>57321</v>
      </c>
      <c r="R1008" s="576">
        <v>2900.437</v>
      </c>
      <c r="S1008" s="580">
        <v>0.0506</v>
      </c>
      <c r="T1008" s="576">
        <v>0</v>
      </c>
      <c r="U1008" s="576">
        <v>0</v>
      </c>
      <c r="V1008" s="576">
        <v>0</v>
      </c>
      <c r="W1008" s="576">
        <v>0</v>
      </c>
      <c r="X1008" s="575">
        <v>0</v>
      </c>
      <c r="Y1008" s="576">
        <v>0</v>
      </c>
      <c r="Z1008" s="576">
        <v>0</v>
      </c>
      <c r="AA1008" s="576">
        <v>0</v>
      </c>
      <c r="AB1008" s="580">
        <v>0</v>
      </c>
      <c r="AC1008" s="575">
        <f t="shared" si="44"/>
        <v>0</v>
      </c>
      <c r="AD1008" s="555">
        <f t="shared" si="45"/>
        <v>0</v>
      </c>
    </row>
    <row r="1009" s="555" customFormat="1" ht="19" customHeight="1" spans="1:30">
      <c r="A1009" s="574">
        <v>45314</v>
      </c>
      <c r="B1009" s="575" t="s">
        <v>53</v>
      </c>
      <c r="C1009" s="575" t="s">
        <v>32</v>
      </c>
      <c r="D1009" s="576">
        <v>100</v>
      </c>
      <c r="E1009" s="575" t="s">
        <v>35</v>
      </c>
      <c r="F1009" s="576">
        <v>0.69</v>
      </c>
      <c r="G1009" s="576">
        <v>0</v>
      </c>
      <c r="H1009" s="576">
        <v>5.668</v>
      </c>
      <c r="I1009" s="576">
        <v>5.604</v>
      </c>
      <c r="J1009" s="576">
        <v>5.4739</v>
      </c>
      <c r="K1009" s="576">
        <v>0</v>
      </c>
      <c r="L1009" s="580">
        <v>0</v>
      </c>
      <c r="M1009" s="576">
        <v>477.201</v>
      </c>
      <c r="N1009" s="575"/>
      <c r="O1009" s="575"/>
      <c r="P1009" s="575"/>
      <c r="Q1009" s="575"/>
      <c r="R1009" s="576">
        <v>477.201</v>
      </c>
      <c r="S1009" s="575"/>
      <c r="T1009" s="576">
        <v>0</v>
      </c>
      <c r="U1009" s="576">
        <v>0</v>
      </c>
      <c r="V1009" s="576">
        <v>0</v>
      </c>
      <c r="W1009" s="576">
        <v>0</v>
      </c>
      <c r="X1009" s="575">
        <v>0</v>
      </c>
      <c r="Y1009" s="576">
        <v>0</v>
      </c>
      <c r="Z1009" s="576">
        <v>0</v>
      </c>
      <c r="AA1009" s="576">
        <v>0</v>
      </c>
      <c r="AB1009" s="580">
        <v>1</v>
      </c>
      <c r="AC1009" s="575">
        <f t="shared" si="44"/>
        <v>0</v>
      </c>
      <c r="AD1009" s="555">
        <f t="shared" si="45"/>
        <v>0</v>
      </c>
    </row>
    <row r="1010" s="555" customFormat="1" ht="19" customHeight="1" spans="1:30">
      <c r="A1010" s="574">
        <v>45314</v>
      </c>
      <c r="B1010" s="575" t="s">
        <v>55</v>
      </c>
      <c r="C1010" s="575" t="s">
        <v>56</v>
      </c>
      <c r="D1010" s="576">
        <v>100</v>
      </c>
      <c r="E1010" s="575" t="s">
        <v>35</v>
      </c>
      <c r="F1010" s="576">
        <v>0</v>
      </c>
      <c r="G1010" s="576">
        <v>2.97</v>
      </c>
      <c r="H1010" s="576">
        <v>2.1962</v>
      </c>
      <c r="I1010" s="576">
        <v>2.1962</v>
      </c>
      <c r="J1010" s="576">
        <v>1.6814</v>
      </c>
      <c r="K1010" s="576">
        <v>0</v>
      </c>
      <c r="L1010" s="580">
        <v>0</v>
      </c>
      <c r="M1010" s="576">
        <v>1746.4622</v>
      </c>
      <c r="N1010" s="575"/>
      <c r="O1010" s="575"/>
      <c r="P1010" s="575"/>
      <c r="Q1010" s="575"/>
      <c r="R1010" s="576">
        <v>1746.4622</v>
      </c>
      <c r="S1010" s="575"/>
      <c r="T1010" s="576">
        <v>0</v>
      </c>
      <c r="U1010" s="576">
        <v>0</v>
      </c>
      <c r="V1010" s="576">
        <v>0</v>
      </c>
      <c r="W1010" s="576">
        <v>0</v>
      </c>
      <c r="X1010" s="575">
        <v>0</v>
      </c>
      <c r="Y1010" s="576">
        <v>0</v>
      </c>
      <c r="Z1010" s="576">
        <v>0</v>
      </c>
      <c r="AA1010" s="576">
        <v>0</v>
      </c>
      <c r="AB1010" s="580">
        <v>1</v>
      </c>
      <c r="AC1010" s="575">
        <f t="shared" si="44"/>
        <v>0</v>
      </c>
      <c r="AD1010" s="555">
        <f t="shared" si="45"/>
        <v>0</v>
      </c>
    </row>
    <row r="1011" s="555" customFormat="1" ht="19" customHeight="1" spans="1:30">
      <c r="A1011" s="574">
        <v>45314</v>
      </c>
      <c r="B1011" s="575" t="s">
        <v>57</v>
      </c>
      <c r="C1011" s="575" t="s">
        <v>32</v>
      </c>
      <c r="D1011" s="576">
        <v>20</v>
      </c>
      <c r="E1011" s="575" t="s">
        <v>35</v>
      </c>
      <c r="F1011" s="576">
        <v>6.53</v>
      </c>
      <c r="G1011" s="576">
        <v>0</v>
      </c>
      <c r="H1011" s="576">
        <v>11.6342</v>
      </c>
      <c r="I1011" s="576">
        <v>10.0299</v>
      </c>
      <c r="J1011" s="576">
        <v>9.2566</v>
      </c>
      <c r="K1011" s="576">
        <v>1.6043</v>
      </c>
      <c r="L1011" s="580">
        <v>0.1379</v>
      </c>
      <c r="M1011" s="576">
        <v>176.3052</v>
      </c>
      <c r="N1011" s="575"/>
      <c r="O1011" s="575"/>
      <c r="P1011" s="575"/>
      <c r="Q1011" s="575"/>
      <c r="R1011" s="576">
        <v>176.3052</v>
      </c>
      <c r="S1011" s="575"/>
      <c r="T1011" s="576">
        <v>0</v>
      </c>
      <c r="U1011" s="576">
        <v>0</v>
      </c>
      <c r="V1011" s="576">
        <v>0</v>
      </c>
      <c r="W1011" s="576">
        <v>0</v>
      </c>
      <c r="X1011" s="575">
        <v>0</v>
      </c>
      <c r="Y1011" s="576">
        <v>0</v>
      </c>
      <c r="Z1011" s="576">
        <v>0</v>
      </c>
      <c r="AA1011" s="576">
        <v>0</v>
      </c>
      <c r="AB1011" s="580">
        <v>1</v>
      </c>
      <c r="AC1011" s="575">
        <f t="shared" si="44"/>
        <v>0</v>
      </c>
      <c r="AD1011" s="555">
        <f t="shared" si="45"/>
        <v>0</v>
      </c>
    </row>
    <row r="1012" s="555" customFormat="1" ht="19" customHeight="1" spans="1:30">
      <c r="A1012" s="574">
        <v>45314</v>
      </c>
      <c r="B1012" s="575" t="s">
        <v>58</v>
      </c>
      <c r="C1012" s="575" t="s">
        <v>56</v>
      </c>
      <c r="D1012" s="576">
        <v>15</v>
      </c>
      <c r="E1012" s="575" t="s">
        <v>35</v>
      </c>
      <c r="F1012" s="576">
        <v>0</v>
      </c>
      <c r="G1012" s="576">
        <v>12.75</v>
      </c>
      <c r="H1012" s="576">
        <v>30.4451</v>
      </c>
      <c r="I1012" s="576">
        <v>14.3949</v>
      </c>
      <c r="J1012" s="576">
        <v>12.39</v>
      </c>
      <c r="K1012" s="576">
        <v>16.0502</v>
      </c>
      <c r="L1012" s="580">
        <v>0.5272</v>
      </c>
      <c r="M1012" s="576">
        <v>107.415</v>
      </c>
      <c r="N1012" s="575"/>
      <c r="O1012" s="575"/>
      <c r="P1012" s="575"/>
      <c r="Q1012" s="575"/>
      <c r="R1012" s="576">
        <v>107.415</v>
      </c>
      <c r="S1012" s="575"/>
      <c r="T1012" s="576">
        <v>0</v>
      </c>
      <c r="U1012" s="576">
        <v>0</v>
      </c>
      <c r="V1012" s="576">
        <v>0</v>
      </c>
      <c r="W1012" s="576">
        <v>0</v>
      </c>
      <c r="X1012" s="575">
        <v>0</v>
      </c>
      <c r="Y1012" s="576">
        <v>0</v>
      </c>
      <c r="Z1012" s="576">
        <v>0</v>
      </c>
      <c r="AA1012" s="576">
        <v>0</v>
      </c>
      <c r="AB1012" s="580">
        <v>1</v>
      </c>
      <c r="AC1012" s="575">
        <f t="shared" si="44"/>
        <v>0</v>
      </c>
      <c r="AD1012" s="555">
        <f t="shared" si="45"/>
        <v>0</v>
      </c>
    </row>
    <row r="1013" s="555" customFormat="1" ht="19" customHeight="1" spans="1:30">
      <c r="A1013" s="574">
        <v>45314</v>
      </c>
      <c r="B1013" s="575" t="s">
        <v>60</v>
      </c>
      <c r="C1013" s="575" t="s">
        <v>56</v>
      </c>
      <c r="D1013" s="576">
        <v>200</v>
      </c>
      <c r="E1013" s="575" t="s">
        <v>35</v>
      </c>
      <c r="F1013" s="576">
        <v>0</v>
      </c>
      <c r="G1013" s="576">
        <v>7.39</v>
      </c>
      <c r="H1013" s="576">
        <v>265.9622</v>
      </c>
      <c r="I1013" s="576">
        <v>180.0052</v>
      </c>
      <c r="J1013" s="576">
        <v>175.56</v>
      </c>
      <c r="K1013" s="576">
        <v>0</v>
      </c>
      <c r="L1013" s="580">
        <v>0</v>
      </c>
      <c r="M1013" s="576">
        <v>4293.96</v>
      </c>
      <c r="N1013" s="575"/>
      <c r="O1013" s="575"/>
      <c r="P1013" s="575"/>
      <c r="Q1013" s="575"/>
      <c r="R1013" s="576">
        <v>4293.96</v>
      </c>
      <c r="S1013" s="575"/>
      <c r="T1013" s="576">
        <v>0.889</v>
      </c>
      <c r="U1013" s="576">
        <v>0</v>
      </c>
      <c r="V1013" s="576">
        <v>0</v>
      </c>
      <c r="W1013" s="576">
        <v>0</v>
      </c>
      <c r="X1013" s="575">
        <v>0</v>
      </c>
      <c r="Y1013" s="576">
        <v>85.068</v>
      </c>
      <c r="Z1013" s="576">
        <v>0</v>
      </c>
      <c r="AA1013" s="576">
        <v>0</v>
      </c>
      <c r="AB1013" s="580">
        <v>0.9967</v>
      </c>
      <c r="AC1013" s="575">
        <f t="shared" si="44"/>
        <v>0</v>
      </c>
      <c r="AD1013" s="555">
        <f t="shared" si="45"/>
        <v>0.889</v>
      </c>
    </row>
    <row r="1014" s="555" customFormat="1" ht="19" customHeight="1" spans="1:30">
      <c r="A1014" s="574">
        <v>45314</v>
      </c>
      <c r="B1014" s="575" t="s">
        <v>65</v>
      </c>
      <c r="C1014" s="575" t="s">
        <v>56</v>
      </c>
      <c r="D1014" s="576">
        <v>50</v>
      </c>
      <c r="E1014" s="575" t="s">
        <v>35</v>
      </c>
      <c r="F1014" s="576">
        <v>0</v>
      </c>
      <c r="G1014" s="576">
        <v>7.54</v>
      </c>
      <c r="H1014" s="576">
        <v>68.6268</v>
      </c>
      <c r="I1014" s="576">
        <v>0</v>
      </c>
      <c r="J1014" s="576">
        <v>0</v>
      </c>
      <c r="K1014" s="576">
        <v>0</v>
      </c>
      <c r="L1014" s="575"/>
      <c r="M1014" s="576">
        <v>515.35</v>
      </c>
      <c r="N1014" s="575"/>
      <c r="O1014" s="575"/>
      <c r="P1014" s="575"/>
      <c r="Q1014" s="575"/>
      <c r="R1014" s="576">
        <v>515.35</v>
      </c>
      <c r="S1014" s="575"/>
      <c r="T1014" s="576">
        <v>0</v>
      </c>
      <c r="U1014" s="576">
        <v>0</v>
      </c>
      <c r="V1014" s="576">
        <v>0</v>
      </c>
      <c r="W1014" s="576">
        <v>0</v>
      </c>
      <c r="X1014" s="575">
        <v>0</v>
      </c>
      <c r="Y1014" s="576">
        <v>68.6268</v>
      </c>
      <c r="Z1014" s="576">
        <v>0</v>
      </c>
      <c r="AA1014" s="576">
        <v>0</v>
      </c>
      <c r="AB1014" s="580">
        <v>0</v>
      </c>
      <c r="AC1014" s="575">
        <f t="shared" si="44"/>
        <v>0</v>
      </c>
      <c r="AD1014" s="555">
        <f t="shared" si="45"/>
        <v>0</v>
      </c>
    </row>
    <row r="1015" s="555" customFormat="1" ht="19" customHeight="1" spans="1:30">
      <c r="A1015" s="574">
        <v>45314</v>
      </c>
      <c r="B1015" s="575" t="s">
        <v>70</v>
      </c>
      <c r="C1015" s="575" t="s">
        <v>56</v>
      </c>
      <c r="D1015" s="576">
        <v>200</v>
      </c>
      <c r="E1015" s="575" t="s">
        <v>35</v>
      </c>
      <c r="F1015" s="576">
        <v>0</v>
      </c>
      <c r="G1015" s="576">
        <v>14.05</v>
      </c>
      <c r="H1015" s="576">
        <v>361.9518</v>
      </c>
      <c r="I1015" s="576">
        <v>194.5206</v>
      </c>
      <c r="J1015" s="576">
        <v>192.225</v>
      </c>
      <c r="K1015" s="576">
        <v>78.9379</v>
      </c>
      <c r="L1015" s="580">
        <v>0.2887</v>
      </c>
      <c r="M1015" s="576">
        <v>2947.725</v>
      </c>
      <c r="N1015" s="575"/>
      <c r="O1015" s="575"/>
      <c r="P1015" s="575"/>
      <c r="Q1015" s="575"/>
      <c r="R1015" s="576">
        <v>2947.725</v>
      </c>
      <c r="S1015" s="575"/>
      <c r="T1015" s="576">
        <v>88.4933</v>
      </c>
      <c r="U1015" s="576">
        <v>0</v>
      </c>
      <c r="V1015" s="576">
        <v>0</v>
      </c>
      <c r="W1015" s="576">
        <v>0</v>
      </c>
      <c r="X1015" s="575">
        <v>0</v>
      </c>
      <c r="Y1015" s="576">
        <v>0</v>
      </c>
      <c r="Z1015" s="576">
        <v>0</v>
      </c>
      <c r="AA1015" s="576">
        <v>0</v>
      </c>
      <c r="AB1015" s="580">
        <v>0.4762</v>
      </c>
      <c r="AC1015" s="575">
        <f t="shared" si="44"/>
        <v>0</v>
      </c>
      <c r="AD1015" s="555">
        <f t="shared" si="45"/>
        <v>88.4933</v>
      </c>
    </row>
    <row r="1016" s="555" customFormat="1" ht="19" customHeight="1" spans="1:30">
      <c r="A1016" s="574">
        <v>45314</v>
      </c>
      <c r="B1016" s="575" t="s">
        <v>72</v>
      </c>
      <c r="C1016" s="575" t="s">
        <v>56</v>
      </c>
      <c r="D1016" s="576">
        <v>20.4</v>
      </c>
      <c r="E1016" s="575" t="s">
        <v>35</v>
      </c>
      <c r="F1016" s="576">
        <v>0</v>
      </c>
      <c r="G1016" s="576">
        <v>2.96</v>
      </c>
      <c r="H1016" s="576">
        <v>1.9204</v>
      </c>
      <c r="I1016" s="576">
        <v>1.8648</v>
      </c>
      <c r="J1016" s="576">
        <v>1.8622</v>
      </c>
      <c r="K1016" s="576">
        <v>0</v>
      </c>
      <c r="L1016" s="580">
        <v>0</v>
      </c>
      <c r="M1016" s="576">
        <v>438.3011</v>
      </c>
      <c r="N1016" s="575"/>
      <c r="O1016" s="575"/>
      <c r="P1016" s="575"/>
      <c r="Q1016" s="575"/>
      <c r="R1016" s="576">
        <v>438.3011</v>
      </c>
      <c r="S1016" s="575"/>
      <c r="T1016" s="576">
        <v>0</v>
      </c>
      <c r="U1016" s="576">
        <v>0</v>
      </c>
      <c r="V1016" s="576">
        <v>0</v>
      </c>
      <c r="W1016" s="576">
        <v>0</v>
      </c>
      <c r="X1016" s="575">
        <v>0</v>
      </c>
      <c r="Y1016" s="576">
        <v>0</v>
      </c>
      <c r="Z1016" s="576">
        <v>0</v>
      </c>
      <c r="AA1016" s="576">
        <v>0</v>
      </c>
      <c r="AB1016" s="580">
        <v>1</v>
      </c>
      <c r="AC1016" s="575">
        <f t="shared" si="44"/>
        <v>0</v>
      </c>
      <c r="AD1016" s="555">
        <f t="shared" si="45"/>
        <v>0</v>
      </c>
    </row>
    <row r="1017" s="555" customFormat="1" ht="19" customHeight="1" spans="1:30">
      <c r="A1017" s="574">
        <v>45314</v>
      </c>
      <c r="B1017" s="575" t="s">
        <v>63</v>
      </c>
      <c r="C1017" s="575" t="s">
        <v>56</v>
      </c>
      <c r="D1017" s="576">
        <v>50</v>
      </c>
      <c r="E1017" s="575" t="s">
        <v>35</v>
      </c>
      <c r="F1017" s="576">
        <v>0</v>
      </c>
      <c r="G1017" s="576">
        <v>4.28</v>
      </c>
      <c r="H1017" s="576">
        <v>6.999</v>
      </c>
      <c r="I1017" s="576">
        <v>6.1945</v>
      </c>
      <c r="J1017" s="576">
        <v>5.46</v>
      </c>
      <c r="K1017" s="576">
        <v>0</v>
      </c>
      <c r="L1017" s="580">
        <v>0</v>
      </c>
      <c r="M1017" s="576">
        <v>872.34</v>
      </c>
      <c r="N1017" s="575"/>
      <c r="O1017" s="575"/>
      <c r="P1017" s="575"/>
      <c r="Q1017" s="575"/>
      <c r="R1017" s="576">
        <v>872.34</v>
      </c>
      <c r="S1017" s="575"/>
      <c r="T1017" s="576">
        <v>0</v>
      </c>
      <c r="U1017" s="576">
        <v>0</v>
      </c>
      <c r="V1017" s="576">
        <v>0</v>
      </c>
      <c r="W1017" s="576">
        <v>0</v>
      </c>
      <c r="X1017" s="575">
        <v>0</v>
      </c>
      <c r="Y1017" s="576">
        <v>0</v>
      </c>
      <c r="Z1017" s="576">
        <v>0</v>
      </c>
      <c r="AA1017" s="576">
        <v>0</v>
      </c>
      <c r="AB1017" s="580">
        <v>1</v>
      </c>
      <c r="AC1017" s="575">
        <f t="shared" si="44"/>
        <v>0</v>
      </c>
      <c r="AD1017" s="555">
        <f t="shared" si="45"/>
        <v>0</v>
      </c>
    </row>
    <row r="1018" s="555" customFormat="1" ht="19" customHeight="1" spans="1:30">
      <c r="A1018" s="574">
        <v>45314</v>
      </c>
      <c r="B1018" s="575" t="s">
        <v>66</v>
      </c>
      <c r="C1018" s="575" t="s">
        <v>56</v>
      </c>
      <c r="D1018" s="576">
        <v>80</v>
      </c>
      <c r="E1018" s="575" t="s">
        <v>35</v>
      </c>
      <c r="F1018" s="576">
        <v>0</v>
      </c>
      <c r="G1018" s="576">
        <v>6.72</v>
      </c>
      <c r="H1018" s="576">
        <v>108.31</v>
      </c>
      <c r="I1018" s="576">
        <v>93.2963</v>
      </c>
      <c r="J1018" s="576">
        <v>91.4496</v>
      </c>
      <c r="K1018" s="576">
        <v>14</v>
      </c>
      <c r="L1018" s="580">
        <v>0.1305</v>
      </c>
      <c r="M1018" s="576">
        <v>1283.8836</v>
      </c>
      <c r="N1018" s="575"/>
      <c r="O1018" s="575"/>
      <c r="P1018" s="575"/>
      <c r="Q1018" s="575"/>
      <c r="R1018" s="576">
        <v>1283.8836</v>
      </c>
      <c r="S1018" s="575"/>
      <c r="T1018" s="576">
        <v>0</v>
      </c>
      <c r="U1018" s="576">
        <v>0</v>
      </c>
      <c r="V1018" s="576">
        <v>0</v>
      </c>
      <c r="W1018" s="576">
        <v>0</v>
      </c>
      <c r="X1018" s="575">
        <v>0</v>
      </c>
      <c r="Y1018" s="576">
        <v>0</v>
      </c>
      <c r="Z1018" s="576">
        <v>0</v>
      </c>
      <c r="AA1018" s="576">
        <v>0</v>
      </c>
      <c r="AB1018" s="580">
        <v>1</v>
      </c>
      <c r="AC1018" s="575">
        <f t="shared" si="44"/>
        <v>0</v>
      </c>
      <c r="AD1018" s="555">
        <f t="shared" si="45"/>
        <v>0</v>
      </c>
    </row>
    <row r="1019" s="555" customFormat="1" ht="19" customHeight="1" spans="1:30">
      <c r="A1019" s="574">
        <v>45314</v>
      </c>
      <c r="B1019" s="575" t="s">
        <v>67</v>
      </c>
      <c r="C1019" s="575" t="s">
        <v>56</v>
      </c>
      <c r="D1019" s="576">
        <v>100</v>
      </c>
      <c r="E1019" s="575" t="s">
        <v>35</v>
      </c>
      <c r="F1019" s="576">
        <v>0</v>
      </c>
      <c r="G1019" s="576">
        <v>9.5</v>
      </c>
      <c r="H1019" s="576">
        <v>195.5632</v>
      </c>
      <c r="I1019" s="576">
        <v>183.1853</v>
      </c>
      <c r="J1019" s="576">
        <v>179.52</v>
      </c>
      <c r="K1019" s="576">
        <v>12.3779</v>
      </c>
      <c r="L1019" s="580">
        <v>0.0633</v>
      </c>
      <c r="M1019" s="576">
        <v>1461.24</v>
      </c>
      <c r="N1019" s="575"/>
      <c r="O1019" s="575"/>
      <c r="P1019" s="575"/>
      <c r="Q1019" s="575"/>
      <c r="R1019" s="576">
        <v>1461.24</v>
      </c>
      <c r="S1019" s="575"/>
      <c r="T1019" s="576">
        <v>0</v>
      </c>
      <c r="U1019" s="576">
        <v>0</v>
      </c>
      <c r="V1019" s="576">
        <v>0</v>
      </c>
      <c r="W1019" s="576">
        <v>0</v>
      </c>
      <c r="X1019" s="575">
        <v>0</v>
      </c>
      <c r="Y1019" s="576">
        <v>0</v>
      </c>
      <c r="Z1019" s="576">
        <v>0</v>
      </c>
      <c r="AA1019" s="576">
        <v>0</v>
      </c>
      <c r="AB1019" s="580">
        <v>1</v>
      </c>
      <c r="AC1019" s="575">
        <f t="shared" si="44"/>
        <v>0</v>
      </c>
      <c r="AD1019" s="555">
        <f t="shared" si="45"/>
        <v>0</v>
      </c>
    </row>
    <row r="1020" s="555" customFormat="1" ht="19" customHeight="1" spans="1:30">
      <c r="A1020" s="574">
        <v>45314</v>
      </c>
      <c r="B1020" s="575" t="s">
        <v>59</v>
      </c>
      <c r="C1020" s="575" t="s">
        <v>56</v>
      </c>
      <c r="D1020" s="576">
        <v>100</v>
      </c>
      <c r="E1020" s="575" t="s">
        <v>35</v>
      </c>
      <c r="F1020" s="576">
        <v>0</v>
      </c>
      <c r="G1020" s="576">
        <v>4.79</v>
      </c>
      <c r="H1020" s="576">
        <v>48.9502</v>
      </c>
      <c r="I1020" s="576">
        <v>47.4502</v>
      </c>
      <c r="J1020" s="576">
        <v>46.86</v>
      </c>
      <c r="K1020" s="576">
        <v>0</v>
      </c>
      <c r="L1020" s="580">
        <v>0</v>
      </c>
      <c r="M1020" s="576">
        <v>2141.832</v>
      </c>
      <c r="N1020" s="575"/>
      <c r="O1020" s="575"/>
      <c r="P1020" s="575"/>
      <c r="Q1020" s="576">
        <v>25315</v>
      </c>
      <c r="R1020" s="576">
        <v>2141.832</v>
      </c>
      <c r="S1020" s="580">
        <v>0.0846</v>
      </c>
      <c r="T1020" s="576">
        <v>1.5</v>
      </c>
      <c r="U1020" s="576">
        <v>0</v>
      </c>
      <c r="V1020" s="576">
        <v>0</v>
      </c>
      <c r="W1020" s="576">
        <v>0</v>
      </c>
      <c r="X1020" s="575">
        <v>0</v>
      </c>
      <c r="Y1020" s="576">
        <v>0</v>
      </c>
      <c r="Z1020" s="576">
        <v>0</v>
      </c>
      <c r="AA1020" s="576">
        <v>0</v>
      </c>
      <c r="AB1020" s="580">
        <v>0.9997</v>
      </c>
      <c r="AC1020" s="575">
        <f t="shared" si="44"/>
        <v>0</v>
      </c>
      <c r="AD1020" s="555">
        <f t="shared" si="45"/>
        <v>1.5</v>
      </c>
    </row>
    <row r="1021" s="555" customFormat="1" ht="19" customHeight="1" spans="1:30">
      <c r="A1021" s="574">
        <v>45314</v>
      </c>
      <c r="B1021" s="575" t="s">
        <v>68</v>
      </c>
      <c r="C1021" s="575" t="s">
        <v>56</v>
      </c>
      <c r="D1021" s="576">
        <v>200</v>
      </c>
      <c r="E1021" s="575" t="s">
        <v>35</v>
      </c>
      <c r="F1021" s="576">
        <v>0</v>
      </c>
      <c r="G1021" s="576">
        <v>9.52</v>
      </c>
      <c r="H1021" s="576">
        <v>369.56</v>
      </c>
      <c r="I1021" s="576">
        <v>285.6286</v>
      </c>
      <c r="J1021" s="576">
        <v>280.72</v>
      </c>
      <c r="K1021" s="576">
        <v>83.0662</v>
      </c>
      <c r="L1021" s="580">
        <v>0.2253</v>
      </c>
      <c r="M1021" s="576">
        <v>5477.12</v>
      </c>
      <c r="N1021" s="575"/>
      <c r="O1021" s="575"/>
      <c r="P1021" s="575"/>
      <c r="Q1021" s="575"/>
      <c r="R1021" s="576">
        <v>5477.12</v>
      </c>
      <c r="S1021" s="575"/>
      <c r="T1021" s="576">
        <v>0</v>
      </c>
      <c r="U1021" s="576">
        <v>0.8652</v>
      </c>
      <c r="V1021" s="576">
        <v>0</v>
      </c>
      <c r="W1021" s="576">
        <v>0</v>
      </c>
      <c r="X1021" s="575">
        <v>0</v>
      </c>
      <c r="Y1021" s="576">
        <v>0</v>
      </c>
      <c r="Z1021" s="576">
        <v>0</v>
      </c>
      <c r="AA1021" s="576">
        <v>0</v>
      </c>
      <c r="AB1021" s="580">
        <v>1</v>
      </c>
      <c r="AC1021" s="575">
        <f t="shared" si="44"/>
        <v>0.8652</v>
      </c>
      <c r="AD1021" s="555">
        <f t="shared" si="45"/>
        <v>0</v>
      </c>
    </row>
    <row r="1022" s="555" customFormat="1" ht="19" customHeight="1" spans="1:30">
      <c r="A1022" s="574">
        <v>45314</v>
      </c>
      <c r="B1022" s="575" t="s">
        <v>71</v>
      </c>
      <c r="C1022" s="575" t="s">
        <v>56</v>
      </c>
      <c r="D1022" s="576">
        <v>49.5</v>
      </c>
      <c r="E1022" s="575" t="s">
        <v>35</v>
      </c>
      <c r="F1022" s="576">
        <v>0</v>
      </c>
      <c r="G1022" s="576">
        <v>4.69</v>
      </c>
      <c r="H1022" s="576">
        <v>14.5594</v>
      </c>
      <c r="I1022" s="576">
        <v>14.5594</v>
      </c>
      <c r="J1022" s="576">
        <v>13.728</v>
      </c>
      <c r="K1022" s="576">
        <v>0</v>
      </c>
      <c r="L1022" s="580">
        <v>0</v>
      </c>
      <c r="M1022" s="576">
        <v>503.6526</v>
      </c>
      <c r="N1022" s="575"/>
      <c r="O1022" s="575"/>
      <c r="P1022" s="575"/>
      <c r="Q1022" s="576">
        <v>11882</v>
      </c>
      <c r="R1022" s="576">
        <v>503.6526</v>
      </c>
      <c r="S1022" s="580">
        <v>0.0424</v>
      </c>
      <c r="T1022" s="576">
        <v>0</v>
      </c>
      <c r="U1022" s="576">
        <v>0</v>
      </c>
      <c r="V1022" s="576">
        <v>0</v>
      </c>
      <c r="W1022" s="576">
        <v>0</v>
      </c>
      <c r="X1022" s="575">
        <v>0</v>
      </c>
      <c r="Y1022" s="576">
        <v>0</v>
      </c>
      <c r="Z1022" s="576">
        <v>0</v>
      </c>
      <c r="AA1022" s="576">
        <v>0</v>
      </c>
      <c r="AB1022" s="580">
        <v>1</v>
      </c>
      <c r="AC1022" s="575">
        <f t="shared" si="44"/>
        <v>0</v>
      </c>
      <c r="AD1022" s="555">
        <f t="shared" si="45"/>
        <v>0</v>
      </c>
    </row>
    <row r="1023" s="555" customFormat="1" ht="19" customHeight="1" spans="1:30">
      <c r="A1023" s="574">
        <v>45314</v>
      </c>
      <c r="B1023" s="575" t="s">
        <v>61</v>
      </c>
      <c r="C1023" s="575" t="s">
        <v>56</v>
      </c>
      <c r="D1023" s="576">
        <v>275</v>
      </c>
      <c r="E1023" s="575" t="s">
        <v>35</v>
      </c>
      <c r="F1023" s="576">
        <v>0</v>
      </c>
      <c r="G1023" s="576">
        <v>10.4</v>
      </c>
      <c r="H1023" s="576">
        <v>495.1418</v>
      </c>
      <c r="I1023" s="576">
        <v>347.4794</v>
      </c>
      <c r="J1023" s="576">
        <v>339.68</v>
      </c>
      <c r="K1023" s="576">
        <v>0</v>
      </c>
      <c r="L1023" s="580">
        <v>0</v>
      </c>
      <c r="M1023" s="576">
        <v>7517.84</v>
      </c>
      <c r="N1023" s="575"/>
      <c r="O1023" s="575"/>
      <c r="P1023" s="575"/>
      <c r="Q1023" s="575"/>
      <c r="R1023" s="576">
        <v>7517.84</v>
      </c>
      <c r="S1023" s="575"/>
      <c r="T1023" s="576">
        <v>0.4526</v>
      </c>
      <c r="U1023" s="576">
        <v>0</v>
      </c>
      <c r="V1023" s="576">
        <v>0</v>
      </c>
      <c r="W1023" s="576">
        <v>0</v>
      </c>
      <c r="X1023" s="575">
        <v>0</v>
      </c>
      <c r="Y1023" s="576">
        <v>147.2098</v>
      </c>
      <c r="Z1023" s="576">
        <v>0</v>
      </c>
      <c r="AA1023" s="576">
        <v>0</v>
      </c>
      <c r="AB1023" s="580">
        <v>0.9991</v>
      </c>
      <c r="AC1023" s="575">
        <f t="shared" si="44"/>
        <v>0</v>
      </c>
      <c r="AD1023" s="555">
        <f t="shared" si="45"/>
        <v>0.4526</v>
      </c>
    </row>
    <row r="1024" s="555" customFormat="1" ht="19" customHeight="1" spans="1:30">
      <c r="A1024" s="574">
        <v>45314</v>
      </c>
      <c r="B1024" s="575" t="s">
        <v>62</v>
      </c>
      <c r="C1024" s="575" t="s">
        <v>56</v>
      </c>
      <c r="D1024" s="576">
        <v>200</v>
      </c>
      <c r="E1024" s="575" t="s">
        <v>35</v>
      </c>
      <c r="F1024" s="576">
        <v>0</v>
      </c>
      <c r="G1024" s="576">
        <v>10.69</v>
      </c>
      <c r="H1024" s="576">
        <v>317.0371</v>
      </c>
      <c r="I1024" s="576">
        <v>149.2967</v>
      </c>
      <c r="J1024" s="576">
        <v>142.56</v>
      </c>
      <c r="K1024" s="576">
        <v>0</v>
      </c>
      <c r="L1024" s="580">
        <v>0</v>
      </c>
      <c r="M1024" s="576">
        <v>4848.36</v>
      </c>
      <c r="N1024" s="575"/>
      <c r="O1024" s="575"/>
      <c r="P1024" s="575"/>
      <c r="Q1024" s="575"/>
      <c r="R1024" s="576">
        <v>4848.36</v>
      </c>
      <c r="S1024" s="575"/>
      <c r="T1024" s="576">
        <v>0</v>
      </c>
      <c r="U1024" s="576">
        <v>0</v>
      </c>
      <c r="V1024" s="576">
        <v>10.5</v>
      </c>
      <c r="W1024" s="576">
        <v>0</v>
      </c>
      <c r="X1024" s="575">
        <v>0</v>
      </c>
      <c r="Y1024" s="576">
        <v>157.2404</v>
      </c>
      <c r="Z1024" s="576">
        <v>0</v>
      </c>
      <c r="AA1024" s="576">
        <v>0</v>
      </c>
      <c r="AB1024" s="580">
        <v>1</v>
      </c>
      <c r="AC1024" s="575">
        <f t="shared" si="44"/>
        <v>0</v>
      </c>
      <c r="AD1024" s="555">
        <f t="shared" si="45"/>
        <v>10.5</v>
      </c>
    </row>
    <row r="1025" s="555" customFormat="1" ht="19" customHeight="1" spans="1:30">
      <c r="A1025" s="574">
        <v>45314</v>
      </c>
      <c r="B1025" s="575" t="s">
        <v>73</v>
      </c>
      <c r="C1025" s="575" t="s">
        <v>56</v>
      </c>
      <c r="D1025" s="576">
        <v>150</v>
      </c>
      <c r="E1025" s="575" t="s">
        <v>35</v>
      </c>
      <c r="F1025" s="576">
        <v>0</v>
      </c>
      <c r="G1025" s="576">
        <v>12.32</v>
      </c>
      <c r="H1025" s="576">
        <v>352.9212</v>
      </c>
      <c r="I1025" s="576">
        <v>327.0679</v>
      </c>
      <c r="J1025" s="576">
        <v>320.32</v>
      </c>
      <c r="K1025" s="576">
        <v>25.8533</v>
      </c>
      <c r="L1025" s="580">
        <v>0.0733</v>
      </c>
      <c r="M1025" s="576">
        <v>4942.08</v>
      </c>
      <c r="N1025" s="575"/>
      <c r="O1025" s="575"/>
      <c r="P1025" s="575"/>
      <c r="Q1025" s="575"/>
      <c r="R1025" s="576">
        <v>4942.08</v>
      </c>
      <c r="S1025" s="575"/>
      <c r="T1025" s="576">
        <v>0</v>
      </c>
      <c r="U1025" s="576">
        <v>0</v>
      </c>
      <c r="V1025" s="576">
        <v>0</v>
      </c>
      <c r="W1025" s="576">
        <v>0</v>
      </c>
      <c r="X1025" s="575">
        <v>0</v>
      </c>
      <c r="Y1025" s="576">
        <v>0</v>
      </c>
      <c r="Z1025" s="576">
        <v>0</v>
      </c>
      <c r="AA1025" s="576">
        <v>0</v>
      </c>
      <c r="AB1025" s="580">
        <v>1</v>
      </c>
      <c r="AC1025" s="575">
        <f t="shared" si="44"/>
        <v>0</v>
      </c>
      <c r="AD1025" s="555">
        <f t="shared" si="45"/>
        <v>0</v>
      </c>
    </row>
    <row r="1026" s="555" customFormat="1" ht="19" customHeight="1" spans="1:30">
      <c r="A1026" s="574">
        <v>45314</v>
      </c>
      <c r="B1026" s="575" t="s">
        <v>74</v>
      </c>
      <c r="C1026" s="575" t="s">
        <v>56</v>
      </c>
      <c r="D1026" s="576">
        <v>50</v>
      </c>
      <c r="E1026" s="575" t="s">
        <v>35</v>
      </c>
      <c r="F1026" s="576">
        <v>0</v>
      </c>
      <c r="G1026" s="576">
        <v>3.21</v>
      </c>
      <c r="H1026" s="576">
        <v>7.102</v>
      </c>
      <c r="I1026" s="576">
        <v>4.7707</v>
      </c>
      <c r="J1026" s="576">
        <v>4.224</v>
      </c>
      <c r="K1026" s="576">
        <v>2.3313</v>
      </c>
      <c r="L1026" s="580">
        <v>0.3283</v>
      </c>
      <c r="M1026" s="576">
        <v>125.8664</v>
      </c>
      <c r="N1026" s="575"/>
      <c r="O1026" s="575"/>
      <c r="P1026" s="575"/>
      <c r="Q1026" s="576">
        <v>5770</v>
      </c>
      <c r="R1026" s="576">
        <v>125.8664</v>
      </c>
      <c r="S1026" s="580">
        <v>0.0218</v>
      </c>
      <c r="T1026" s="576">
        <v>0</v>
      </c>
      <c r="U1026" s="576">
        <v>0</v>
      </c>
      <c r="V1026" s="576">
        <v>0</v>
      </c>
      <c r="W1026" s="576">
        <v>0</v>
      </c>
      <c r="X1026" s="575">
        <v>0</v>
      </c>
      <c r="Y1026" s="576">
        <v>0</v>
      </c>
      <c r="Z1026" s="576">
        <v>0</v>
      </c>
      <c r="AA1026" s="576">
        <v>0</v>
      </c>
      <c r="AB1026" s="580">
        <v>1</v>
      </c>
      <c r="AC1026" s="575">
        <f t="shared" si="44"/>
        <v>0</v>
      </c>
      <c r="AD1026" s="555">
        <f t="shared" si="45"/>
        <v>0</v>
      </c>
    </row>
    <row r="1027" s="555" customFormat="1" ht="19" customHeight="1" spans="1:30">
      <c r="A1027" s="574">
        <v>45314</v>
      </c>
      <c r="B1027" s="575" t="s">
        <v>76</v>
      </c>
      <c r="C1027" s="575" t="s">
        <v>56</v>
      </c>
      <c r="D1027" s="576">
        <v>100</v>
      </c>
      <c r="E1027" s="575" t="s">
        <v>35</v>
      </c>
      <c r="F1027" s="576">
        <v>0</v>
      </c>
      <c r="G1027" s="576">
        <v>7.55</v>
      </c>
      <c r="H1027" s="576">
        <v>115.4016</v>
      </c>
      <c r="I1027" s="576">
        <v>105.4867</v>
      </c>
      <c r="J1027" s="576">
        <v>103.1712</v>
      </c>
      <c r="K1027" s="576">
        <v>8.1026</v>
      </c>
      <c r="L1027" s="580">
        <v>0.0713</v>
      </c>
      <c r="M1027" s="576">
        <v>1388.7324</v>
      </c>
      <c r="N1027" s="575"/>
      <c r="O1027" s="575"/>
      <c r="P1027" s="575"/>
      <c r="Q1027" s="576">
        <v>24615</v>
      </c>
      <c r="R1027" s="576">
        <v>1388.7324</v>
      </c>
      <c r="S1027" s="580">
        <v>0.0564</v>
      </c>
      <c r="T1027" s="576">
        <v>1.8123</v>
      </c>
      <c r="U1027" s="576">
        <v>0</v>
      </c>
      <c r="V1027" s="576">
        <v>0</v>
      </c>
      <c r="W1027" s="576">
        <v>0</v>
      </c>
      <c r="X1027" s="575">
        <v>0</v>
      </c>
      <c r="Y1027" s="576">
        <v>0</v>
      </c>
      <c r="Z1027" s="576">
        <v>0</v>
      </c>
      <c r="AA1027" s="576">
        <v>0</v>
      </c>
      <c r="AB1027" s="580">
        <v>0.9853</v>
      </c>
      <c r="AC1027" s="575">
        <f t="shared" si="44"/>
        <v>0</v>
      </c>
      <c r="AD1027" s="555">
        <f t="shared" si="45"/>
        <v>1.8123</v>
      </c>
    </row>
    <row r="1028" s="555" customFormat="1" ht="19" customHeight="1" spans="1:30">
      <c r="A1028" s="574">
        <v>45314</v>
      </c>
      <c r="B1028" s="575" t="s">
        <v>75</v>
      </c>
      <c r="C1028" s="575" t="s">
        <v>56</v>
      </c>
      <c r="D1028" s="576">
        <v>200</v>
      </c>
      <c r="E1028" s="575" t="s">
        <v>39</v>
      </c>
      <c r="F1028" s="576">
        <v>0</v>
      </c>
      <c r="G1028" s="576">
        <v>4.75</v>
      </c>
      <c r="H1028" s="576">
        <v>120.4966</v>
      </c>
      <c r="I1028" s="576">
        <v>120.4966</v>
      </c>
      <c r="J1028" s="576">
        <v>116.16</v>
      </c>
      <c r="K1028" s="576">
        <v>0</v>
      </c>
      <c r="L1028" s="580">
        <v>0</v>
      </c>
      <c r="M1028" s="576">
        <v>1624.92</v>
      </c>
      <c r="N1028" s="575"/>
      <c r="O1028" s="575"/>
      <c r="P1028" s="575"/>
      <c r="Q1028" s="575"/>
      <c r="R1028" s="576">
        <v>1624.92</v>
      </c>
      <c r="S1028" s="575"/>
      <c r="T1028" s="576">
        <v>0</v>
      </c>
      <c r="U1028" s="576">
        <v>0</v>
      </c>
      <c r="V1028" s="576">
        <v>0</v>
      </c>
      <c r="W1028" s="576">
        <v>0</v>
      </c>
      <c r="X1028" s="575">
        <v>0</v>
      </c>
      <c r="Y1028" s="576">
        <v>0</v>
      </c>
      <c r="Z1028" s="576">
        <v>0</v>
      </c>
      <c r="AA1028" s="576">
        <v>0</v>
      </c>
      <c r="AB1028" s="580">
        <v>1</v>
      </c>
      <c r="AC1028" s="575">
        <f t="shared" si="44"/>
        <v>0</v>
      </c>
      <c r="AD1028" s="555">
        <f t="shared" si="45"/>
        <v>0</v>
      </c>
    </row>
    <row r="1029" s="555" customFormat="1" ht="19" customHeight="1" spans="1:30">
      <c r="A1029" s="574">
        <v>45314</v>
      </c>
      <c r="B1029" s="575" t="s">
        <v>64</v>
      </c>
      <c r="C1029" s="575" t="s">
        <v>56</v>
      </c>
      <c r="D1029" s="576">
        <v>60</v>
      </c>
      <c r="E1029" s="575" t="s">
        <v>35</v>
      </c>
      <c r="F1029" s="576">
        <v>0</v>
      </c>
      <c r="G1029" s="576">
        <v>8.7</v>
      </c>
      <c r="H1029" s="576">
        <v>84.5702</v>
      </c>
      <c r="I1029" s="576">
        <v>6.3702</v>
      </c>
      <c r="J1029" s="576">
        <v>6.3</v>
      </c>
      <c r="K1029" s="576">
        <v>78.2</v>
      </c>
      <c r="L1029" s="580">
        <v>0.9889</v>
      </c>
      <c r="M1029" s="576">
        <v>1281.63</v>
      </c>
      <c r="N1029" s="575"/>
      <c r="O1029" s="575"/>
      <c r="P1029" s="575"/>
      <c r="Q1029" s="576">
        <v>14049</v>
      </c>
      <c r="R1029" s="576">
        <v>1281.63</v>
      </c>
      <c r="S1029" s="580">
        <v>0.0912</v>
      </c>
      <c r="T1029" s="576">
        <v>0</v>
      </c>
      <c r="U1029" s="576">
        <v>0</v>
      </c>
      <c r="V1029" s="576">
        <v>0</v>
      </c>
      <c r="W1029" s="555">
        <v>0</v>
      </c>
      <c r="X1029" s="575">
        <v>0</v>
      </c>
      <c r="Y1029" s="576">
        <v>0</v>
      </c>
      <c r="Z1029" s="576">
        <v>0</v>
      </c>
      <c r="AA1029" s="576">
        <v>0</v>
      </c>
      <c r="AB1029" s="580">
        <v>1</v>
      </c>
      <c r="AC1029" s="575">
        <v>0</v>
      </c>
      <c r="AD1029" s="555">
        <f t="shared" si="45"/>
        <v>0</v>
      </c>
    </row>
    <row r="1030" s="555" customFormat="1" ht="19" customHeight="1" spans="1:30">
      <c r="A1030" s="574">
        <v>45314</v>
      </c>
      <c r="B1030" s="575" t="s">
        <v>77</v>
      </c>
      <c r="C1030" s="575" t="s">
        <v>145</v>
      </c>
      <c r="D1030" s="576">
        <v>100</v>
      </c>
      <c r="E1030" s="575" t="s">
        <v>146</v>
      </c>
      <c r="F1030" s="576">
        <v>3.17</v>
      </c>
      <c r="G1030" s="576">
        <v>3.1</v>
      </c>
      <c r="H1030" s="576">
        <v>25.38</v>
      </c>
      <c r="I1030" s="576">
        <v>15.2747</v>
      </c>
      <c r="J1030" s="576">
        <v>8.904</v>
      </c>
      <c r="K1030" s="576">
        <v>0</v>
      </c>
      <c r="L1030" s="580">
        <v>0</v>
      </c>
      <c r="M1030" s="576">
        <v>274.197</v>
      </c>
      <c r="N1030" s="575">
        <v>1007</v>
      </c>
      <c r="O1030" s="575">
        <v>0.2723</v>
      </c>
      <c r="P1030" s="575">
        <v>-0.47</v>
      </c>
      <c r="Q1030" s="576">
        <v>19919</v>
      </c>
      <c r="R1030" s="576">
        <v>274.197</v>
      </c>
      <c r="S1030" s="580">
        <v>0.0138</v>
      </c>
      <c r="T1030" s="576">
        <v>0</v>
      </c>
      <c r="U1030" s="576">
        <v>0</v>
      </c>
      <c r="V1030" s="576">
        <v>0</v>
      </c>
      <c r="W1030" s="576">
        <v>0</v>
      </c>
      <c r="X1030" s="575">
        <v>0</v>
      </c>
      <c r="Y1030" s="576">
        <v>0</v>
      </c>
      <c r="Z1030" s="576">
        <v>0</v>
      </c>
      <c r="AA1030" s="576">
        <v>10.10306</v>
      </c>
      <c r="AB1030" s="580">
        <v>1</v>
      </c>
      <c r="AC1030" s="575">
        <f t="shared" ref="AC1030:AC1035" si="46">U1030+W1030</f>
        <v>0</v>
      </c>
      <c r="AD1030" s="555">
        <f t="shared" si="45"/>
        <v>0</v>
      </c>
    </row>
    <row r="1031" s="555" customFormat="1" ht="19" customHeight="1" spans="1:30">
      <c r="A1031" s="574">
        <v>45314</v>
      </c>
      <c r="B1031" s="575" t="s">
        <v>81</v>
      </c>
      <c r="C1031" s="575" t="s">
        <v>82</v>
      </c>
      <c r="D1031" s="576">
        <v>100</v>
      </c>
      <c r="E1031" s="575" t="s">
        <v>79</v>
      </c>
      <c r="F1031" s="576" t="s">
        <v>80</v>
      </c>
      <c r="G1031" s="576">
        <v>3.7</v>
      </c>
      <c r="H1031" s="576">
        <v>0</v>
      </c>
      <c r="I1031" s="576">
        <v>0</v>
      </c>
      <c r="J1031" s="576">
        <v>0</v>
      </c>
      <c r="K1031" s="576">
        <v>0</v>
      </c>
      <c r="L1031" s="580">
        <v>0</v>
      </c>
      <c r="M1031" s="576">
        <v>7.7704</v>
      </c>
      <c r="N1031" s="575">
        <v>127</v>
      </c>
      <c r="O1031" s="575">
        <v>0.061</v>
      </c>
      <c r="P1031" s="575">
        <v>-0.0333</v>
      </c>
      <c r="Q1031" s="576">
        <v>13183</v>
      </c>
      <c r="R1031" s="576">
        <v>7.7704</v>
      </c>
      <c r="S1031" s="580">
        <v>0.0006</v>
      </c>
      <c r="T1031" s="576">
        <v>0</v>
      </c>
      <c r="U1031" s="576">
        <v>0</v>
      </c>
      <c r="V1031" s="576">
        <v>0</v>
      </c>
      <c r="W1031" s="576">
        <v>0</v>
      </c>
      <c r="X1031" s="575">
        <v>0</v>
      </c>
      <c r="Y1031" s="576">
        <v>0</v>
      </c>
      <c r="Z1031" s="576">
        <v>0</v>
      </c>
      <c r="AA1031" s="576">
        <v>2.72</v>
      </c>
      <c r="AB1031" s="580">
        <v>1</v>
      </c>
      <c r="AC1031" s="575">
        <f t="shared" si="46"/>
        <v>0</v>
      </c>
      <c r="AD1031" s="555">
        <f t="shared" si="45"/>
        <v>0</v>
      </c>
    </row>
    <row r="1032" s="555" customFormat="1" ht="19" customHeight="1" spans="1:30">
      <c r="A1032" s="574">
        <v>45314</v>
      </c>
      <c r="B1032" s="575" t="s">
        <v>84</v>
      </c>
      <c r="C1032" s="575" t="s">
        <v>147</v>
      </c>
      <c r="D1032" s="576">
        <v>33</v>
      </c>
      <c r="E1032" s="575" t="s">
        <v>148</v>
      </c>
      <c r="F1032" s="576" t="s">
        <v>149</v>
      </c>
      <c r="G1032" s="576">
        <v>8.68</v>
      </c>
      <c r="H1032" s="576">
        <v>48.2683</v>
      </c>
      <c r="I1032" s="576">
        <v>47.4528</v>
      </c>
      <c r="J1032" s="576">
        <v>46.86</v>
      </c>
      <c r="K1032" s="576">
        <v>0</v>
      </c>
      <c r="L1032" s="580">
        <v>0</v>
      </c>
      <c r="M1032" s="576">
        <v>232.9863</v>
      </c>
      <c r="N1032" s="575">
        <v>185</v>
      </c>
      <c r="O1032" s="575">
        <v>1.2594</v>
      </c>
      <c r="P1032" s="575">
        <v>0.3478</v>
      </c>
      <c r="Q1032" s="576">
        <v>7604</v>
      </c>
      <c r="R1032" s="576">
        <v>232.9863</v>
      </c>
      <c r="S1032" s="580">
        <v>0.0306</v>
      </c>
      <c r="T1032" s="576">
        <v>0</v>
      </c>
      <c r="U1032" s="576">
        <v>0</v>
      </c>
      <c r="V1032" s="576">
        <v>0</v>
      </c>
      <c r="W1032" s="576">
        <v>0</v>
      </c>
      <c r="X1032" s="575">
        <v>0</v>
      </c>
      <c r="Y1032" s="576">
        <v>0</v>
      </c>
      <c r="Z1032" s="576">
        <v>0</v>
      </c>
      <c r="AA1032" s="576">
        <v>0</v>
      </c>
      <c r="AB1032" s="580">
        <v>1</v>
      </c>
      <c r="AC1032" s="575">
        <f t="shared" si="46"/>
        <v>0</v>
      </c>
      <c r="AD1032" s="555">
        <f t="shared" si="45"/>
        <v>0</v>
      </c>
    </row>
    <row r="1033" s="555" customFormat="1" ht="19" customHeight="1" spans="1:30">
      <c r="A1033" s="574">
        <v>45314</v>
      </c>
      <c r="B1033" s="575" t="s">
        <v>85</v>
      </c>
      <c r="C1033" s="575" t="s">
        <v>150</v>
      </c>
      <c r="D1033" s="576">
        <v>58.2</v>
      </c>
      <c r="E1033" s="575" t="s">
        <v>151</v>
      </c>
      <c r="F1033" s="576">
        <v>5.25</v>
      </c>
      <c r="G1033" s="576">
        <v>0.1</v>
      </c>
      <c r="H1033" s="576">
        <v>34.0631</v>
      </c>
      <c r="I1033" s="576">
        <v>33.1338</v>
      </c>
      <c r="J1033" s="576">
        <v>32.56</v>
      </c>
      <c r="K1033" s="576">
        <v>0</v>
      </c>
      <c r="L1033" s="580">
        <v>0</v>
      </c>
      <c r="M1033" s="576">
        <v>422.4</v>
      </c>
      <c r="N1033" s="575">
        <v>174</v>
      </c>
      <c r="O1033" s="575">
        <v>2.4276</v>
      </c>
      <c r="P1033" s="575" t="s">
        <v>149</v>
      </c>
      <c r="Q1033" s="576">
        <v>5420</v>
      </c>
      <c r="R1033" s="576">
        <v>422.4</v>
      </c>
      <c r="S1033" s="580">
        <v>0.0779</v>
      </c>
      <c r="T1033" s="576">
        <v>0</v>
      </c>
      <c r="U1033" s="576">
        <v>0</v>
      </c>
      <c r="V1033" s="576">
        <v>0</v>
      </c>
      <c r="W1033" s="576">
        <v>0</v>
      </c>
      <c r="X1033" s="575">
        <v>0</v>
      </c>
      <c r="Y1033" s="576">
        <v>0</v>
      </c>
      <c r="Z1033" s="576">
        <v>0</v>
      </c>
      <c r="AA1033" s="576">
        <v>0</v>
      </c>
      <c r="AB1033" s="580">
        <v>1</v>
      </c>
      <c r="AC1033" s="575">
        <f t="shared" si="46"/>
        <v>0</v>
      </c>
      <c r="AD1033" s="555">
        <f t="shared" si="45"/>
        <v>0</v>
      </c>
    </row>
    <row r="1034" s="555" customFormat="1" ht="19" customHeight="1" spans="1:30">
      <c r="A1034" s="574">
        <v>45314</v>
      </c>
      <c r="B1034" s="575" t="s">
        <v>87</v>
      </c>
      <c r="C1034" s="575" t="s">
        <v>145</v>
      </c>
      <c r="D1034" s="576">
        <v>100</v>
      </c>
      <c r="E1034" s="575" t="s">
        <v>148</v>
      </c>
      <c r="F1034" s="576">
        <v>5.59</v>
      </c>
      <c r="G1034" s="576">
        <v>2.14</v>
      </c>
      <c r="H1034" s="576">
        <v>14.5065</v>
      </c>
      <c r="I1034" s="576">
        <v>5.47</v>
      </c>
      <c r="J1034" s="576">
        <v>5.2514</v>
      </c>
      <c r="K1034" s="576">
        <v>9.0365</v>
      </c>
      <c r="L1034" s="580">
        <v>0.0505</v>
      </c>
      <c r="M1034" s="576">
        <v>108.8395</v>
      </c>
      <c r="N1034" s="575">
        <v>21</v>
      </c>
      <c r="O1034" s="575">
        <v>5.1828</v>
      </c>
      <c r="P1034" s="575">
        <v>4.4409</v>
      </c>
      <c r="Q1034" s="576">
        <v>6350</v>
      </c>
      <c r="R1034" s="576">
        <v>108.8395</v>
      </c>
      <c r="S1034" s="580">
        <v>0.0171</v>
      </c>
      <c r="T1034" s="576">
        <v>0</v>
      </c>
      <c r="U1034" s="576">
        <v>0</v>
      </c>
      <c r="V1034" s="576">
        <v>0</v>
      </c>
      <c r="W1034" s="576">
        <v>0</v>
      </c>
      <c r="X1034" s="575">
        <v>0</v>
      </c>
      <c r="Y1034" s="576">
        <v>0</v>
      </c>
      <c r="Z1034" s="576">
        <v>0</v>
      </c>
      <c r="AA1034" s="576">
        <v>0</v>
      </c>
      <c r="AB1034" s="580">
        <v>1</v>
      </c>
      <c r="AC1034" s="575">
        <f t="shared" si="46"/>
        <v>0</v>
      </c>
      <c r="AD1034" s="555">
        <f t="shared" si="45"/>
        <v>0</v>
      </c>
    </row>
    <row r="1035" s="555" customFormat="1" ht="19" customHeight="1" spans="1:30">
      <c r="A1035" s="574">
        <v>45314</v>
      </c>
      <c r="B1035" s="575" t="s">
        <v>88</v>
      </c>
      <c r="C1035" s="575" t="s">
        <v>150</v>
      </c>
      <c r="D1035" s="576">
        <v>50</v>
      </c>
      <c r="E1035" s="575" t="s">
        <v>152</v>
      </c>
      <c r="F1035" s="576">
        <v>4.9</v>
      </c>
      <c r="G1035" s="576">
        <v>1.32</v>
      </c>
      <c r="H1035" s="576">
        <v>18.43</v>
      </c>
      <c r="I1035" s="576">
        <v>9.1036</v>
      </c>
      <c r="J1035" s="576">
        <v>8.902</v>
      </c>
      <c r="K1035" s="576">
        <v>0</v>
      </c>
      <c r="L1035" s="580">
        <v>0</v>
      </c>
      <c r="M1035" s="576">
        <v>251.3223</v>
      </c>
      <c r="N1035" s="575">
        <v>653</v>
      </c>
      <c r="O1035" s="575">
        <v>0.3849</v>
      </c>
      <c r="P1035" s="575"/>
      <c r="Q1035" s="576">
        <v>6458</v>
      </c>
      <c r="R1035" s="576">
        <v>251.3223</v>
      </c>
      <c r="S1035" s="580">
        <v>0.0389</v>
      </c>
      <c r="T1035" s="576">
        <v>0</v>
      </c>
      <c r="U1035" s="576">
        <v>0</v>
      </c>
      <c r="V1035" s="576">
        <v>0</v>
      </c>
      <c r="W1035" s="576">
        <v>0</v>
      </c>
      <c r="X1035" s="575">
        <v>0</v>
      </c>
      <c r="Y1035" s="576">
        <v>0</v>
      </c>
      <c r="Z1035" s="576">
        <v>0</v>
      </c>
      <c r="AA1035" s="576">
        <v>9.5326</v>
      </c>
      <c r="AB1035" s="580">
        <v>1</v>
      </c>
      <c r="AC1035" s="575">
        <f t="shared" si="46"/>
        <v>0</v>
      </c>
      <c r="AD1035" s="555">
        <f t="shared" si="45"/>
        <v>0</v>
      </c>
    </row>
    <row r="1036" s="555" customFormat="1" ht="34" customHeight="1" spans="1:29">
      <c r="A1036" s="570" t="s">
        <v>153</v>
      </c>
      <c r="B1036" s="571"/>
      <c r="C1036" s="571"/>
      <c r="D1036" s="571"/>
      <c r="E1036" s="571"/>
      <c r="F1036" s="571"/>
      <c r="G1036" s="571"/>
      <c r="H1036" s="571"/>
      <c r="I1036" s="571"/>
      <c r="J1036" s="571"/>
      <c r="K1036" s="571"/>
      <c r="L1036" s="571"/>
      <c r="M1036" s="571"/>
      <c r="N1036" s="571"/>
      <c r="O1036" s="571"/>
      <c r="P1036" s="571"/>
      <c r="Q1036" s="571"/>
      <c r="R1036" s="571"/>
      <c r="S1036" s="571"/>
      <c r="T1036" s="571"/>
      <c r="U1036" s="571"/>
      <c r="V1036" s="571"/>
      <c r="W1036" s="571"/>
      <c r="X1036" s="571"/>
      <c r="Y1036" s="571"/>
      <c r="Z1036" s="571"/>
      <c r="AA1036" s="571"/>
      <c r="AB1036" s="571"/>
      <c r="AC1036" s="571"/>
    </row>
    <row r="1037" s="555" customFormat="1" ht="19" customHeight="1" spans="1:30">
      <c r="A1037" s="572" t="s">
        <v>1</v>
      </c>
      <c r="B1037" s="573" t="s">
        <v>2</v>
      </c>
      <c r="C1037" s="573" t="s">
        <v>3</v>
      </c>
      <c r="D1037" s="573" t="s">
        <v>4</v>
      </c>
      <c r="E1037" s="573" t="s">
        <v>5</v>
      </c>
      <c r="F1037" s="573" t="s">
        <v>6</v>
      </c>
      <c r="G1037" s="573" t="s">
        <v>7</v>
      </c>
      <c r="H1037" s="573" t="s">
        <v>8</v>
      </c>
      <c r="I1037" s="573" t="s">
        <v>9</v>
      </c>
      <c r="J1037" s="573" t="s">
        <v>10</v>
      </c>
      <c r="K1037" s="573" t="s">
        <v>11</v>
      </c>
      <c r="L1037" s="573" t="s">
        <v>12</v>
      </c>
      <c r="M1037" s="573" t="s">
        <v>13</v>
      </c>
      <c r="N1037" s="573" t="s">
        <v>14</v>
      </c>
      <c r="O1037" s="573" t="s">
        <v>15</v>
      </c>
      <c r="P1037" s="573" t="s">
        <v>16</v>
      </c>
      <c r="Q1037" s="573" t="s">
        <v>17</v>
      </c>
      <c r="R1037" s="573" t="s">
        <v>18</v>
      </c>
      <c r="S1037" s="573" t="s">
        <v>19</v>
      </c>
      <c r="T1037" s="573" t="s">
        <v>20</v>
      </c>
      <c r="U1037" s="573" t="s">
        <v>21</v>
      </c>
      <c r="V1037" s="573" t="s">
        <v>22</v>
      </c>
      <c r="W1037" s="573" t="s">
        <v>23</v>
      </c>
      <c r="X1037" s="573" t="s">
        <v>24</v>
      </c>
      <c r="Y1037" s="573" t="s">
        <v>25</v>
      </c>
      <c r="Z1037" s="573" t="s">
        <v>26</v>
      </c>
      <c r="AA1037" s="573" t="s">
        <v>27</v>
      </c>
      <c r="AB1037" s="573" t="s">
        <v>28</v>
      </c>
      <c r="AC1037" s="583" t="s">
        <v>29</v>
      </c>
      <c r="AD1037" s="583" t="s">
        <v>30</v>
      </c>
    </row>
    <row r="1038" s="555" customFormat="1" ht="19" customHeight="1" spans="1:30">
      <c r="A1038" s="574">
        <v>45315</v>
      </c>
      <c r="B1038" s="575" t="s">
        <v>49</v>
      </c>
      <c r="C1038" s="575" t="s">
        <v>32</v>
      </c>
      <c r="D1038" s="576">
        <v>100</v>
      </c>
      <c r="E1038" s="575" t="s">
        <v>35</v>
      </c>
      <c r="F1038" s="576">
        <v>5.78</v>
      </c>
      <c r="G1038" s="576">
        <v>0.3</v>
      </c>
      <c r="H1038" s="576">
        <v>52.832</v>
      </c>
      <c r="I1038" s="576">
        <v>46.7484</v>
      </c>
      <c r="J1038" s="576">
        <v>45.402</v>
      </c>
      <c r="K1038" s="576">
        <v>6.0836</v>
      </c>
      <c r="L1038" s="580">
        <v>0.1151</v>
      </c>
      <c r="M1038" s="576">
        <v>887.2899</v>
      </c>
      <c r="N1038" s="575"/>
      <c r="O1038" s="575"/>
      <c r="P1038" s="575"/>
      <c r="Q1038" s="576">
        <v>14225</v>
      </c>
      <c r="R1038" s="576">
        <v>887.2899</v>
      </c>
      <c r="S1038" s="580">
        <v>0.0624</v>
      </c>
      <c r="T1038" s="576">
        <v>0</v>
      </c>
      <c r="U1038" s="576">
        <v>0</v>
      </c>
      <c r="V1038" s="576">
        <v>0</v>
      </c>
      <c r="W1038" s="576">
        <v>0</v>
      </c>
      <c r="X1038" s="576">
        <v>0</v>
      </c>
      <c r="Y1038" s="576">
        <v>0</v>
      </c>
      <c r="Z1038" s="576">
        <v>0</v>
      </c>
      <c r="AA1038" s="576">
        <v>0</v>
      </c>
      <c r="AB1038" s="580">
        <v>1</v>
      </c>
      <c r="AC1038" s="575">
        <f t="shared" ref="AC1038:AC1058" si="47">U1038+W1038</f>
        <v>0</v>
      </c>
      <c r="AD1038" s="555">
        <f t="shared" ref="AD1038:AD1080" si="48">T1038+V1038</f>
        <v>0</v>
      </c>
    </row>
    <row r="1039" s="555" customFormat="1" ht="19" customHeight="1" spans="1:30">
      <c r="A1039" s="574">
        <v>45315</v>
      </c>
      <c r="B1039" s="575" t="s">
        <v>31</v>
      </c>
      <c r="C1039" s="575" t="s">
        <v>32</v>
      </c>
      <c r="D1039" s="576">
        <v>100</v>
      </c>
      <c r="E1039" s="575" t="s">
        <v>35</v>
      </c>
      <c r="F1039" s="576">
        <v>6.07</v>
      </c>
      <c r="G1039" s="576">
        <v>1.7</v>
      </c>
      <c r="H1039" s="576">
        <v>54.2623</v>
      </c>
      <c r="I1039" s="576">
        <v>53.725</v>
      </c>
      <c r="J1039" s="576">
        <v>53.55</v>
      </c>
      <c r="K1039" s="576">
        <v>0</v>
      </c>
      <c r="L1039" s="580">
        <v>0</v>
      </c>
      <c r="M1039" s="576">
        <v>992.25</v>
      </c>
      <c r="N1039" s="575"/>
      <c r="O1039" s="575"/>
      <c r="P1039" s="575"/>
      <c r="Q1039" s="576">
        <v>14972</v>
      </c>
      <c r="R1039" s="576">
        <v>992.25</v>
      </c>
      <c r="S1039" s="580">
        <v>0.0663</v>
      </c>
      <c r="T1039" s="576">
        <v>0</v>
      </c>
      <c r="U1039" s="576">
        <v>0</v>
      </c>
      <c r="V1039" s="576">
        <v>0</v>
      </c>
      <c r="W1039" s="576">
        <v>0</v>
      </c>
      <c r="X1039" s="576">
        <v>0</v>
      </c>
      <c r="Y1039" s="576">
        <v>0</v>
      </c>
      <c r="Z1039" s="576">
        <v>0</v>
      </c>
      <c r="AA1039" s="576">
        <v>0</v>
      </c>
      <c r="AB1039" s="580">
        <v>1</v>
      </c>
      <c r="AC1039" s="575">
        <f t="shared" si="47"/>
        <v>0</v>
      </c>
      <c r="AD1039" s="555">
        <f t="shared" si="48"/>
        <v>0</v>
      </c>
    </row>
    <row r="1040" s="555" customFormat="1" ht="19" customHeight="1" spans="1:30">
      <c r="A1040" s="574">
        <v>45315</v>
      </c>
      <c r="B1040" s="575" t="s">
        <v>34</v>
      </c>
      <c r="C1040" s="575" t="s">
        <v>32</v>
      </c>
      <c r="D1040" s="576">
        <v>10</v>
      </c>
      <c r="E1040" s="575" t="s">
        <v>35</v>
      </c>
      <c r="F1040" s="576">
        <v>3.8</v>
      </c>
      <c r="G1040" s="576">
        <v>0.57</v>
      </c>
      <c r="H1040" s="576">
        <v>4.1202</v>
      </c>
      <c r="I1040" s="576">
        <v>4.009</v>
      </c>
      <c r="J1040" s="576">
        <v>3.96</v>
      </c>
      <c r="K1040" s="576">
        <v>0</v>
      </c>
      <c r="L1040" s="580">
        <v>0</v>
      </c>
      <c r="M1040" s="576">
        <v>83.16</v>
      </c>
      <c r="N1040" s="575"/>
      <c r="O1040" s="575"/>
      <c r="P1040" s="575"/>
      <c r="Q1040" s="576">
        <v>1258</v>
      </c>
      <c r="R1040" s="576">
        <v>83.16</v>
      </c>
      <c r="S1040" s="580">
        <v>0.0661</v>
      </c>
      <c r="T1040" s="576">
        <v>0</v>
      </c>
      <c r="U1040" s="576">
        <v>0</v>
      </c>
      <c r="V1040" s="576">
        <v>0</v>
      </c>
      <c r="W1040" s="576">
        <v>0</v>
      </c>
      <c r="X1040" s="576">
        <v>0</v>
      </c>
      <c r="Y1040" s="576">
        <v>0</v>
      </c>
      <c r="Z1040" s="576">
        <v>0</v>
      </c>
      <c r="AA1040" s="576">
        <v>0</v>
      </c>
      <c r="AB1040" s="580">
        <v>1</v>
      </c>
      <c r="AC1040" s="575">
        <f t="shared" si="47"/>
        <v>0</v>
      </c>
      <c r="AD1040" s="555">
        <f t="shared" si="48"/>
        <v>0</v>
      </c>
    </row>
    <row r="1041" s="555" customFormat="1" ht="19" customHeight="1" spans="1:30">
      <c r="A1041" s="574">
        <v>45315</v>
      </c>
      <c r="B1041" s="575" t="s">
        <v>41</v>
      </c>
      <c r="C1041" s="575" t="s">
        <v>32</v>
      </c>
      <c r="D1041" s="576">
        <v>20</v>
      </c>
      <c r="E1041" s="575" t="s">
        <v>127</v>
      </c>
      <c r="F1041" s="576">
        <v>2.75</v>
      </c>
      <c r="G1041" s="576">
        <v>1.1</v>
      </c>
      <c r="H1041" s="576">
        <v>6.1277</v>
      </c>
      <c r="I1041" s="576">
        <v>5.8878</v>
      </c>
      <c r="J1041" s="576">
        <v>5.8758</v>
      </c>
      <c r="K1041" s="576">
        <v>0</v>
      </c>
      <c r="L1041" s="580">
        <v>0</v>
      </c>
      <c r="M1041" s="576">
        <v>232.6861</v>
      </c>
      <c r="N1041" s="575"/>
      <c r="O1041" s="575"/>
      <c r="P1041" s="575"/>
      <c r="Q1041" s="576">
        <v>4106</v>
      </c>
      <c r="R1041" s="576">
        <v>232.6861</v>
      </c>
      <c r="S1041" s="580">
        <v>0.0567</v>
      </c>
      <c r="T1041" s="576">
        <v>0</v>
      </c>
      <c r="U1041" s="576">
        <v>0</v>
      </c>
      <c r="V1041" s="576">
        <v>0</v>
      </c>
      <c r="W1041" s="576">
        <v>0</v>
      </c>
      <c r="X1041" s="576">
        <v>0</v>
      </c>
      <c r="Y1041" s="576">
        <v>0</v>
      </c>
      <c r="Z1041" s="576">
        <v>0</v>
      </c>
      <c r="AA1041" s="576">
        <v>0</v>
      </c>
      <c r="AB1041" s="580">
        <v>1</v>
      </c>
      <c r="AC1041" s="575">
        <f t="shared" si="47"/>
        <v>0</v>
      </c>
      <c r="AD1041" s="555">
        <f t="shared" si="48"/>
        <v>0</v>
      </c>
    </row>
    <row r="1042" s="555" customFormat="1" ht="19" customHeight="1" spans="1:30">
      <c r="A1042" s="574">
        <v>45315</v>
      </c>
      <c r="B1042" s="575" t="s">
        <v>36</v>
      </c>
      <c r="C1042" s="575" t="s">
        <v>32</v>
      </c>
      <c r="D1042" s="576">
        <v>80</v>
      </c>
      <c r="E1042" s="575" t="s">
        <v>35</v>
      </c>
      <c r="F1042" s="576">
        <v>5.71</v>
      </c>
      <c r="G1042" s="576">
        <v>1.09</v>
      </c>
      <c r="H1042" s="576">
        <v>41.2</v>
      </c>
      <c r="I1042" s="576">
        <v>39.62</v>
      </c>
      <c r="J1042" s="576">
        <v>39.6</v>
      </c>
      <c r="K1042" s="576">
        <v>0</v>
      </c>
      <c r="L1042" s="580">
        <v>0</v>
      </c>
      <c r="M1042" s="576">
        <v>732.6</v>
      </c>
      <c r="N1042" s="575"/>
      <c r="O1042" s="575"/>
      <c r="P1042" s="575"/>
      <c r="Q1042" s="576">
        <v>9570</v>
      </c>
      <c r="R1042" s="576">
        <v>732.6</v>
      </c>
      <c r="S1042" s="580">
        <v>0.0766</v>
      </c>
      <c r="T1042" s="576">
        <v>0</v>
      </c>
      <c r="U1042" s="576">
        <v>0</v>
      </c>
      <c r="V1042" s="576">
        <v>0</v>
      </c>
      <c r="W1042" s="576">
        <v>0</v>
      </c>
      <c r="X1042" s="576">
        <v>0</v>
      </c>
      <c r="Y1042" s="576">
        <v>0</v>
      </c>
      <c r="Z1042" s="576">
        <v>0</v>
      </c>
      <c r="AA1042" s="576">
        <v>0</v>
      </c>
      <c r="AB1042" s="580">
        <v>1</v>
      </c>
      <c r="AC1042" s="575">
        <f t="shared" si="47"/>
        <v>0</v>
      </c>
      <c r="AD1042" s="555">
        <f t="shared" si="48"/>
        <v>0</v>
      </c>
    </row>
    <row r="1043" s="555" customFormat="1" ht="19" customHeight="1" spans="1:30">
      <c r="A1043" s="574">
        <v>45315</v>
      </c>
      <c r="B1043" s="575" t="s">
        <v>45</v>
      </c>
      <c r="C1043" s="575" t="s">
        <v>32</v>
      </c>
      <c r="D1043" s="576">
        <v>50</v>
      </c>
      <c r="E1043" s="575" t="s">
        <v>33</v>
      </c>
      <c r="F1043" s="576">
        <v>6.35</v>
      </c>
      <c r="G1043" s="576">
        <v>3.83</v>
      </c>
      <c r="H1043" s="576">
        <v>27.05</v>
      </c>
      <c r="I1043" s="576">
        <v>26.943</v>
      </c>
      <c r="J1043" s="576">
        <v>26.84</v>
      </c>
      <c r="K1043" s="576">
        <v>0</v>
      </c>
      <c r="L1043" s="580">
        <v>0</v>
      </c>
      <c r="M1043" s="576">
        <v>409.64</v>
      </c>
      <c r="N1043" s="575"/>
      <c r="O1043" s="575"/>
      <c r="P1043" s="575"/>
      <c r="Q1043" s="576">
        <v>7203</v>
      </c>
      <c r="R1043" s="576">
        <v>409.64</v>
      </c>
      <c r="S1043" s="580">
        <v>0.0569</v>
      </c>
      <c r="T1043" s="576">
        <v>0.0521</v>
      </c>
      <c r="U1043" s="576">
        <v>0</v>
      </c>
      <c r="V1043" s="576">
        <v>0</v>
      </c>
      <c r="W1043" s="576">
        <v>0</v>
      </c>
      <c r="X1043" s="576">
        <v>0</v>
      </c>
      <c r="Y1043" s="576">
        <v>0</v>
      </c>
      <c r="Z1043" s="576">
        <v>0</v>
      </c>
      <c r="AA1043" s="576">
        <v>0</v>
      </c>
      <c r="AB1043" s="580">
        <v>0.9978</v>
      </c>
      <c r="AC1043" s="575">
        <f t="shared" si="47"/>
        <v>0</v>
      </c>
      <c r="AD1043" s="555">
        <f t="shared" si="48"/>
        <v>0.0521</v>
      </c>
    </row>
    <row r="1044" s="555" customFormat="1" ht="19" customHeight="1" spans="1:30">
      <c r="A1044" s="574">
        <v>45315</v>
      </c>
      <c r="B1044" s="575" t="s">
        <v>47</v>
      </c>
      <c r="C1044" s="575" t="s">
        <v>32</v>
      </c>
      <c r="D1044" s="576">
        <v>150</v>
      </c>
      <c r="E1044" s="575" t="s">
        <v>35</v>
      </c>
      <c r="F1044" s="576">
        <v>4.76</v>
      </c>
      <c r="G1044" s="576">
        <v>0.15</v>
      </c>
      <c r="H1044" s="576">
        <v>88.0595</v>
      </c>
      <c r="I1044" s="576">
        <v>51.9409</v>
      </c>
      <c r="J1044" s="576">
        <v>56.63</v>
      </c>
      <c r="K1044" s="576">
        <v>36.12</v>
      </c>
      <c r="L1044" s="580">
        <v>0.4102</v>
      </c>
      <c r="M1044" s="576">
        <v>1122.5956</v>
      </c>
      <c r="N1044" s="576">
        <v>1335</v>
      </c>
      <c r="O1044" s="580">
        <v>0.8409</v>
      </c>
      <c r="P1044" s="580">
        <v>0.0667</v>
      </c>
      <c r="Q1044" s="576">
        <v>24402</v>
      </c>
      <c r="R1044" s="576">
        <v>1122.5956</v>
      </c>
      <c r="S1044" s="580">
        <v>0.046</v>
      </c>
      <c r="T1044" s="576">
        <v>0</v>
      </c>
      <c r="U1044" s="576">
        <v>0</v>
      </c>
      <c r="V1044" s="576">
        <v>0</v>
      </c>
      <c r="W1044" s="576">
        <v>0</v>
      </c>
      <c r="X1044" s="576">
        <v>0</v>
      </c>
      <c r="Y1044" s="576">
        <v>0</v>
      </c>
      <c r="Z1044" s="576">
        <v>0</v>
      </c>
      <c r="AA1044" s="576">
        <v>0</v>
      </c>
      <c r="AB1044" s="580">
        <v>1</v>
      </c>
      <c r="AC1044" s="575">
        <f t="shared" si="47"/>
        <v>0</v>
      </c>
      <c r="AD1044" s="555">
        <f t="shared" si="48"/>
        <v>0</v>
      </c>
    </row>
    <row r="1045" s="555" customFormat="1" ht="19" customHeight="1" spans="1:30">
      <c r="A1045" s="574">
        <v>45315</v>
      </c>
      <c r="B1045" s="575" t="s">
        <v>38</v>
      </c>
      <c r="C1045" s="575" t="s">
        <v>32</v>
      </c>
      <c r="D1045" s="576">
        <v>5.48</v>
      </c>
      <c r="E1045" s="575" t="s">
        <v>35</v>
      </c>
      <c r="F1045" s="576">
        <v>4.2</v>
      </c>
      <c r="G1045" s="576">
        <v>0</v>
      </c>
      <c r="H1045" s="576">
        <v>2</v>
      </c>
      <c r="I1045" s="576">
        <v>2</v>
      </c>
      <c r="J1045" s="576">
        <v>1.596</v>
      </c>
      <c r="K1045" s="576">
        <v>0</v>
      </c>
      <c r="L1045" s="580">
        <v>0</v>
      </c>
      <c r="M1045" s="576">
        <v>30.856</v>
      </c>
      <c r="N1045" s="575"/>
      <c r="O1045" s="575"/>
      <c r="P1045" s="575"/>
      <c r="Q1045" s="576">
        <v>554</v>
      </c>
      <c r="R1045" s="576">
        <v>30.856</v>
      </c>
      <c r="S1045" s="580">
        <v>0.0557</v>
      </c>
      <c r="T1045" s="576">
        <v>0</v>
      </c>
      <c r="U1045" s="576">
        <v>0</v>
      </c>
      <c r="V1045" s="576">
        <v>0</v>
      </c>
      <c r="W1045" s="576">
        <v>0</v>
      </c>
      <c r="X1045" s="576">
        <v>0</v>
      </c>
      <c r="Y1045" s="576">
        <v>0</v>
      </c>
      <c r="Z1045" s="576">
        <v>0</v>
      </c>
      <c r="AA1045" s="576">
        <v>0</v>
      </c>
      <c r="AB1045" s="580">
        <v>1</v>
      </c>
      <c r="AC1045" s="575">
        <f t="shared" si="47"/>
        <v>0</v>
      </c>
      <c r="AD1045" s="555">
        <f t="shared" si="48"/>
        <v>0</v>
      </c>
    </row>
    <row r="1046" s="555" customFormat="1" ht="19" customHeight="1" spans="1:30">
      <c r="A1046" s="574">
        <v>45315</v>
      </c>
      <c r="B1046" s="575" t="s">
        <v>37</v>
      </c>
      <c r="C1046" s="575" t="s">
        <v>32</v>
      </c>
      <c r="D1046" s="576">
        <v>100</v>
      </c>
      <c r="E1046" s="575" t="s">
        <v>35</v>
      </c>
      <c r="F1046" s="576">
        <v>5.04</v>
      </c>
      <c r="G1046" s="576">
        <v>0</v>
      </c>
      <c r="H1046" s="576">
        <v>32.113</v>
      </c>
      <c r="I1046" s="576">
        <v>31.5107</v>
      </c>
      <c r="J1046" s="576">
        <v>29.915</v>
      </c>
      <c r="K1046" s="576">
        <v>0.4255</v>
      </c>
      <c r="L1046" s="580">
        <v>0.0133</v>
      </c>
      <c r="M1046" s="576">
        <v>710.334</v>
      </c>
      <c r="N1046" s="575"/>
      <c r="O1046" s="575"/>
      <c r="P1046" s="575"/>
      <c r="Q1046" s="576">
        <v>15895</v>
      </c>
      <c r="R1046" s="576">
        <v>710.334</v>
      </c>
      <c r="S1046" s="580">
        <v>0.0447</v>
      </c>
      <c r="T1046" s="576">
        <v>0.119</v>
      </c>
      <c r="U1046" s="576">
        <v>0</v>
      </c>
      <c r="V1046" s="576">
        <v>0</v>
      </c>
      <c r="W1046" s="576">
        <v>0</v>
      </c>
      <c r="X1046" s="576">
        <v>0</v>
      </c>
      <c r="Y1046" s="576">
        <v>0.0578</v>
      </c>
      <c r="Z1046" s="576">
        <v>0</v>
      </c>
      <c r="AA1046" s="576">
        <v>0</v>
      </c>
      <c r="AB1046" s="580">
        <v>0.9963</v>
      </c>
      <c r="AC1046" s="575">
        <f t="shared" si="47"/>
        <v>0</v>
      </c>
      <c r="AD1046" s="555">
        <f t="shared" si="48"/>
        <v>0.119</v>
      </c>
    </row>
    <row r="1047" s="555" customFormat="1" ht="19" customHeight="1" spans="1:30">
      <c r="A1047" s="574">
        <v>45315</v>
      </c>
      <c r="B1047" s="575" t="s">
        <v>40</v>
      </c>
      <c r="C1047" s="575" t="s">
        <v>32</v>
      </c>
      <c r="D1047" s="576">
        <v>30</v>
      </c>
      <c r="E1047" s="575" t="s">
        <v>35</v>
      </c>
      <c r="F1047" s="576">
        <v>6.2</v>
      </c>
      <c r="G1047" s="576">
        <v>0</v>
      </c>
      <c r="H1047" s="576">
        <v>16.9868</v>
      </c>
      <c r="I1047" s="576">
        <v>16.9868</v>
      </c>
      <c r="J1047" s="576">
        <v>16.8432</v>
      </c>
      <c r="K1047" s="576">
        <v>0</v>
      </c>
      <c r="L1047" s="580">
        <v>0</v>
      </c>
      <c r="M1047" s="576">
        <v>240.6096</v>
      </c>
      <c r="N1047" s="575"/>
      <c r="O1047" s="575"/>
      <c r="P1047" s="575"/>
      <c r="Q1047" s="576">
        <v>4805</v>
      </c>
      <c r="R1047" s="576">
        <v>240.6096</v>
      </c>
      <c r="S1047" s="580">
        <v>0.0501</v>
      </c>
      <c r="T1047" s="576">
        <v>0</v>
      </c>
      <c r="U1047" s="576">
        <v>0</v>
      </c>
      <c r="V1047" s="576">
        <v>0</v>
      </c>
      <c r="W1047" s="576">
        <v>0</v>
      </c>
      <c r="X1047" s="576">
        <v>0</v>
      </c>
      <c r="Y1047" s="576">
        <v>0</v>
      </c>
      <c r="Z1047" s="576">
        <v>0</v>
      </c>
      <c r="AA1047" s="576">
        <v>0</v>
      </c>
      <c r="AB1047" s="580">
        <v>1</v>
      </c>
      <c r="AC1047" s="575">
        <f t="shared" si="47"/>
        <v>0</v>
      </c>
      <c r="AD1047" s="555">
        <f t="shared" si="48"/>
        <v>0</v>
      </c>
    </row>
    <row r="1048" s="555" customFormat="1" ht="19" customHeight="1" spans="1:30">
      <c r="A1048" s="574">
        <v>45315</v>
      </c>
      <c r="B1048" s="575" t="s">
        <v>50</v>
      </c>
      <c r="C1048" s="575" t="s">
        <v>32</v>
      </c>
      <c r="D1048" s="576">
        <v>50</v>
      </c>
      <c r="E1048" s="575" t="s">
        <v>35</v>
      </c>
      <c r="F1048" s="576">
        <v>6.43</v>
      </c>
      <c r="G1048" s="576">
        <v>0</v>
      </c>
      <c r="H1048" s="576">
        <v>28.5859</v>
      </c>
      <c r="I1048" s="576">
        <v>23.275</v>
      </c>
      <c r="J1048" s="576">
        <v>23.1</v>
      </c>
      <c r="K1048" s="576">
        <v>5.3109</v>
      </c>
      <c r="L1048" s="580">
        <f>K1048/H1048</f>
        <v>0.185787398682567</v>
      </c>
      <c r="M1048" s="576">
        <v>275.1</v>
      </c>
      <c r="N1048" s="575"/>
      <c r="O1048" s="575"/>
      <c r="P1048" s="575"/>
      <c r="Q1048" s="576">
        <v>6762</v>
      </c>
      <c r="R1048" s="576">
        <v>275.1</v>
      </c>
      <c r="S1048" s="580">
        <v>0.0407</v>
      </c>
      <c r="T1048" s="576">
        <v>0</v>
      </c>
      <c r="U1048" s="576">
        <v>0</v>
      </c>
      <c r="V1048" s="576">
        <v>0</v>
      </c>
      <c r="W1048" s="576">
        <v>0</v>
      </c>
      <c r="X1048" s="555">
        <v>0</v>
      </c>
      <c r="Y1048" s="576">
        <v>0</v>
      </c>
      <c r="Z1048" s="576">
        <v>0</v>
      </c>
      <c r="AA1048" s="576">
        <v>0</v>
      </c>
      <c r="AB1048" s="580">
        <v>1</v>
      </c>
      <c r="AC1048" s="575">
        <f t="shared" si="47"/>
        <v>0</v>
      </c>
      <c r="AD1048" s="555">
        <f t="shared" si="48"/>
        <v>0</v>
      </c>
    </row>
    <row r="1049" s="555" customFormat="1" ht="19" customHeight="1" spans="1:30">
      <c r="A1049" s="574">
        <v>45315</v>
      </c>
      <c r="B1049" s="575" t="s">
        <v>42</v>
      </c>
      <c r="C1049" s="575" t="s">
        <v>32</v>
      </c>
      <c r="D1049" s="576">
        <v>30</v>
      </c>
      <c r="E1049" s="575" t="s">
        <v>33</v>
      </c>
      <c r="F1049" s="576">
        <v>6.1</v>
      </c>
      <c r="G1049" s="576">
        <v>0.8</v>
      </c>
      <c r="H1049" s="576">
        <v>14.7547</v>
      </c>
      <c r="I1049" s="576">
        <v>14.5654</v>
      </c>
      <c r="J1049" s="576">
        <v>14.5412</v>
      </c>
      <c r="K1049" s="576">
        <v>0</v>
      </c>
      <c r="L1049" s="580">
        <v>0</v>
      </c>
      <c r="M1049" s="576">
        <v>310.3784</v>
      </c>
      <c r="N1049" s="575"/>
      <c r="O1049" s="575"/>
      <c r="P1049" s="575"/>
      <c r="Q1049" s="576">
        <v>3672</v>
      </c>
      <c r="R1049" s="576">
        <v>310.3784</v>
      </c>
      <c r="S1049" s="580">
        <v>0.0845</v>
      </c>
      <c r="T1049" s="576">
        <v>0</v>
      </c>
      <c r="U1049" s="576">
        <v>0</v>
      </c>
      <c r="V1049" s="576">
        <v>0</v>
      </c>
      <c r="W1049" s="576">
        <v>0</v>
      </c>
      <c r="X1049" s="576">
        <v>0</v>
      </c>
      <c r="Y1049" s="576">
        <v>0</v>
      </c>
      <c r="Z1049" s="576">
        <v>0</v>
      </c>
      <c r="AA1049" s="576">
        <v>0</v>
      </c>
      <c r="AB1049" s="580">
        <v>1</v>
      </c>
      <c r="AC1049" s="575">
        <f t="shared" si="47"/>
        <v>0</v>
      </c>
      <c r="AD1049" s="555">
        <f t="shared" si="48"/>
        <v>0</v>
      </c>
    </row>
    <row r="1050" s="555" customFormat="1" ht="19" customHeight="1" spans="1:30">
      <c r="A1050" s="574">
        <v>45315</v>
      </c>
      <c r="B1050" s="575" t="s">
        <v>46</v>
      </c>
      <c r="C1050" s="575" t="s">
        <v>32</v>
      </c>
      <c r="D1050" s="576">
        <v>30</v>
      </c>
      <c r="E1050" s="575" t="s">
        <v>35</v>
      </c>
      <c r="F1050" s="576">
        <v>5.76</v>
      </c>
      <c r="G1050" s="576">
        <v>2.09</v>
      </c>
      <c r="H1050" s="576">
        <v>14.4799</v>
      </c>
      <c r="I1050" s="576">
        <v>14.196</v>
      </c>
      <c r="J1050" s="576">
        <v>14.168</v>
      </c>
      <c r="K1050" s="576">
        <v>0</v>
      </c>
      <c r="L1050" s="580">
        <v>0</v>
      </c>
      <c r="M1050" s="576">
        <v>329.672</v>
      </c>
      <c r="N1050" s="575"/>
      <c r="O1050" s="575"/>
      <c r="P1050" s="575"/>
      <c r="Q1050" s="576">
        <v>4708</v>
      </c>
      <c r="R1050" s="576">
        <v>329.672</v>
      </c>
      <c r="S1050" s="580">
        <v>0.07</v>
      </c>
      <c r="T1050" s="576">
        <v>0</v>
      </c>
      <c r="U1050" s="576">
        <v>0</v>
      </c>
      <c r="V1050" s="576">
        <v>0</v>
      </c>
      <c r="W1050" s="576">
        <v>0</v>
      </c>
      <c r="X1050" s="576">
        <v>0</v>
      </c>
      <c r="Y1050" s="576">
        <v>0</v>
      </c>
      <c r="Z1050" s="576">
        <v>0</v>
      </c>
      <c r="AA1050" s="576">
        <v>0</v>
      </c>
      <c r="AB1050" s="580">
        <v>1</v>
      </c>
      <c r="AC1050" s="575">
        <f t="shared" si="47"/>
        <v>0</v>
      </c>
      <c r="AD1050" s="555">
        <f t="shared" si="48"/>
        <v>0</v>
      </c>
    </row>
    <row r="1051" s="555" customFormat="1" ht="19" customHeight="1" spans="1:30">
      <c r="A1051" s="574">
        <v>45315</v>
      </c>
      <c r="B1051" s="575" t="s">
        <v>43</v>
      </c>
      <c r="C1051" s="575" t="s">
        <v>32</v>
      </c>
      <c r="D1051" s="576">
        <v>300</v>
      </c>
      <c r="E1051" s="575" t="s">
        <v>35</v>
      </c>
      <c r="F1051" s="576">
        <v>5.3</v>
      </c>
      <c r="G1051" s="576">
        <v>0</v>
      </c>
      <c r="H1051" s="576">
        <v>146.8598</v>
      </c>
      <c r="I1051" s="576">
        <v>134.5912</v>
      </c>
      <c r="J1051" s="576">
        <v>132.726</v>
      </c>
      <c r="K1051" s="576">
        <v>12.2686</v>
      </c>
      <c r="L1051" s="580">
        <v>0.0835</v>
      </c>
      <c r="M1051" s="576">
        <v>3033.163</v>
      </c>
      <c r="N1051" s="575"/>
      <c r="O1051" s="575"/>
      <c r="P1051" s="575"/>
      <c r="Q1051" s="576">
        <v>57321</v>
      </c>
      <c r="R1051" s="576">
        <v>3033.163</v>
      </c>
      <c r="S1051" s="580">
        <v>0.0529</v>
      </c>
      <c r="T1051" s="576">
        <v>0</v>
      </c>
      <c r="U1051" s="576">
        <v>0</v>
      </c>
      <c r="V1051" s="576">
        <v>0</v>
      </c>
      <c r="W1051" s="576">
        <v>0</v>
      </c>
      <c r="X1051" s="576">
        <v>0</v>
      </c>
      <c r="Y1051" s="576">
        <v>0</v>
      </c>
      <c r="Z1051" s="576">
        <v>0</v>
      </c>
      <c r="AA1051" s="576">
        <v>0</v>
      </c>
      <c r="AB1051" s="580">
        <v>1</v>
      </c>
      <c r="AC1051" s="575">
        <f t="shared" si="47"/>
        <v>0</v>
      </c>
      <c r="AD1051" s="555">
        <f t="shared" si="48"/>
        <v>0</v>
      </c>
    </row>
    <row r="1052" s="555" customFormat="1" ht="19" customHeight="1" spans="1:30">
      <c r="A1052" s="574">
        <v>45315</v>
      </c>
      <c r="B1052" s="575" t="s">
        <v>51</v>
      </c>
      <c r="C1052" s="575" t="s">
        <v>32</v>
      </c>
      <c r="D1052" s="576">
        <v>100</v>
      </c>
      <c r="E1052" s="575" t="s">
        <v>33</v>
      </c>
      <c r="F1052" s="576">
        <v>3.06</v>
      </c>
      <c r="G1052" s="576">
        <v>1.66</v>
      </c>
      <c r="H1052" s="576">
        <v>34.0144</v>
      </c>
      <c r="I1052" s="576">
        <v>30.0386</v>
      </c>
      <c r="J1052" s="576">
        <v>29.3832</v>
      </c>
      <c r="K1052" s="576">
        <v>3.9758</v>
      </c>
      <c r="L1052" s="580">
        <v>0.1169</v>
      </c>
      <c r="M1052" s="576">
        <v>793.9204</v>
      </c>
      <c r="N1052" s="575"/>
      <c r="O1052" s="575"/>
      <c r="P1052" s="575"/>
      <c r="Q1052" s="576">
        <v>11688</v>
      </c>
      <c r="R1052" s="576">
        <v>793.9204</v>
      </c>
      <c r="S1052" s="580">
        <v>0.0679</v>
      </c>
      <c r="T1052" s="576">
        <v>0</v>
      </c>
      <c r="U1052" s="576">
        <v>0</v>
      </c>
      <c r="V1052" s="576">
        <v>0</v>
      </c>
      <c r="W1052" s="576">
        <v>0</v>
      </c>
      <c r="X1052" s="576">
        <v>0</v>
      </c>
      <c r="Y1052" s="576">
        <v>0</v>
      </c>
      <c r="Z1052" s="576">
        <v>0</v>
      </c>
      <c r="AA1052" s="576">
        <v>0</v>
      </c>
      <c r="AB1052" s="580">
        <v>1</v>
      </c>
      <c r="AC1052" s="575">
        <f t="shared" si="47"/>
        <v>0</v>
      </c>
      <c r="AD1052" s="555">
        <f t="shared" si="48"/>
        <v>0</v>
      </c>
    </row>
    <row r="1053" s="555" customFormat="1" ht="19" customHeight="1" spans="1:30">
      <c r="A1053" s="574">
        <v>45315</v>
      </c>
      <c r="B1053" s="575" t="s">
        <v>52</v>
      </c>
      <c r="C1053" s="575" t="s">
        <v>32</v>
      </c>
      <c r="D1053" s="576">
        <v>150</v>
      </c>
      <c r="E1053" s="575" t="s">
        <v>35</v>
      </c>
      <c r="F1053" s="576">
        <v>6.09</v>
      </c>
      <c r="G1053" s="576">
        <v>5</v>
      </c>
      <c r="H1053" s="576">
        <v>80.8558</v>
      </c>
      <c r="I1053" s="576">
        <v>80.8558</v>
      </c>
      <c r="J1053" s="576">
        <v>80.85</v>
      </c>
      <c r="K1053" s="576">
        <v>0</v>
      </c>
      <c r="L1053" s="580">
        <v>0</v>
      </c>
      <c r="M1053" s="576">
        <v>1426.425</v>
      </c>
      <c r="N1053" s="575"/>
      <c r="O1053" s="575"/>
      <c r="P1053" s="575"/>
      <c r="Q1053" s="576">
        <v>25456</v>
      </c>
      <c r="R1053" s="576">
        <v>1426.425</v>
      </c>
      <c r="S1053" s="580">
        <v>0.056</v>
      </c>
      <c r="T1053" s="576">
        <v>0</v>
      </c>
      <c r="U1053" s="576">
        <v>0</v>
      </c>
      <c r="V1053" s="576">
        <v>0</v>
      </c>
      <c r="W1053" s="576">
        <v>0</v>
      </c>
      <c r="X1053" s="576">
        <v>0</v>
      </c>
      <c r="Y1053" s="576">
        <v>0</v>
      </c>
      <c r="Z1053" s="576">
        <v>0</v>
      </c>
      <c r="AA1053" s="576">
        <v>0</v>
      </c>
      <c r="AB1053" s="580">
        <v>1</v>
      </c>
      <c r="AC1053" s="575">
        <f t="shared" si="47"/>
        <v>0</v>
      </c>
      <c r="AD1053" s="555">
        <f t="shared" si="48"/>
        <v>0</v>
      </c>
    </row>
    <row r="1054" s="555" customFormat="1" ht="19" customHeight="1" spans="1:30">
      <c r="A1054" s="574">
        <v>45315</v>
      </c>
      <c r="B1054" s="575" t="s">
        <v>53</v>
      </c>
      <c r="C1054" s="575" t="s">
        <v>32</v>
      </c>
      <c r="D1054" s="576">
        <v>100</v>
      </c>
      <c r="E1054" s="575" t="s">
        <v>35</v>
      </c>
      <c r="F1054" s="576">
        <v>1.07</v>
      </c>
      <c r="G1054" s="576">
        <v>0</v>
      </c>
      <c r="H1054" s="576">
        <v>8.84</v>
      </c>
      <c r="I1054" s="576">
        <v>8.64</v>
      </c>
      <c r="J1054" s="576">
        <v>8.5619</v>
      </c>
      <c r="K1054" s="576">
        <v>0</v>
      </c>
      <c r="L1054" s="580">
        <v>0</v>
      </c>
      <c r="M1054" s="576">
        <v>485.7629</v>
      </c>
      <c r="N1054" s="575"/>
      <c r="O1054" s="575"/>
      <c r="P1054" s="575"/>
      <c r="Q1054" s="576">
        <v>15976</v>
      </c>
      <c r="R1054" s="576">
        <v>485.7629</v>
      </c>
      <c r="S1054" s="580">
        <v>0.0304</v>
      </c>
      <c r="T1054" s="576">
        <v>0</v>
      </c>
      <c r="U1054" s="576">
        <v>0</v>
      </c>
      <c r="V1054" s="576">
        <v>0</v>
      </c>
      <c r="W1054" s="576">
        <v>0</v>
      </c>
      <c r="X1054" s="576">
        <v>0</v>
      </c>
      <c r="Y1054" s="576">
        <v>0</v>
      </c>
      <c r="Z1054" s="576">
        <v>0</v>
      </c>
      <c r="AA1054" s="576">
        <v>0</v>
      </c>
      <c r="AB1054" s="580">
        <v>1</v>
      </c>
      <c r="AC1054" s="575">
        <f t="shared" si="47"/>
        <v>0</v>
      </c>
      <c r="AD1054" s="555">
        <f t="shared" si="48"/>
        <v>0</v>
      </c>
    </row>
    <row r="1055" s="555" customFormat="1" ht="19" customHeight="1" spans="1:30">
      <c r="A1055" s="574">
        <v>45315</v>
      </c>
      <c r="B1055" s="575" t="s">
        <v>55</v>
      </c>
      <c r="C1055" s="575" t="s">
        <v>56</v>
      </c>
      <c r="D1055" s="576">
        <v>100</v>
      </c>
      <c r="E1055" s="575" t="s">
        <v>35</v>
      </c>
      <c r="F1055" s="576">
        <v>0</v>
      </c>
      <c r="G1055" s="576">
        <v>3.81</v>
      </c>
      <c r="H1055" s="576">
        <v>22.9676</v>
      </c>
      <c r="I1055" s="576">
        <v>21.302</v>
      </c>
      <c r="J1055" s="576">
        <v>20.0587</v>
      </c>
      <c r="K1055" s="576">
        <v>1.3959</v>
      </c>
      <c r="L1055" s="580">
        <v>0.0615</v>
      </c>
      <c r="M1055" s="576">
        <v>1766.5209</v>
      </c>
      <c r="N1055" s="575"/>
      <c r="O1055" s="575"/>
      <c r="P1055" s="575"/>
      <c r="Q1055" s="576">
        <v>28860</v>
      </c>
      <c r="R1055" s="576">
        <v>1766.5209</v>
      </c>
      <c r="S1055" s="580">
        <v>0.0612</v>
      </c>
      <c r="T1055" s="576">
        <v>0</v>
      </c>
      <c r="U1055" s="576">
        <v>0.2697</v>
      </c>
      <c r="V1055" s="576">
        <v>0</v>
      </c>
      <c r="W1055" s="576">
        <v>0</v>
      </c>
      <c r="X1055" s="576">
        <v>0</v>
      </c>
      <c r="Y1055" s="576">
        <v>0</v>
      </c>
      <c r="Z1055" s="576">
        <v>0</v>
      </c>
      <c r="AA1055" s="576">
        <v>0</v>
      </c>
      <c r="AB1055" s="580">
        <v>1</v>
      </c>
      <c r="AC1055" s="575">
        <f t="shared" si="47"/>
        <v>0.2697</v>
      </c>
      <c r="AD1055" s="555">
        <f t="shared" si="48"/>
        <v>0</v>
      </c>
    </row>
    <row r="1056" s="555" customFormat="1" ht="19" customHeight="1" spans="1:30">
      <c r="A1056" s="574">
        <v>45315</v>
      </c>
      <c r="B1056" s="575" t="s">
        <v>57</v>
      </c>
      <c r="C1056" s="575" t="s">
        <v>32</v>
      </c>
      <c r="D1056" s="576">
        <v>20</v>
      </c>
      <c r="E1056" s="575" t="s">
        <v>35</v>
      </c>
      <c r="F1056" s="576">
        <v>5.62</v>
      </c>
      <c r="G1056" s="576">
        <v>0</v>
      </c>
      <c r="H1056" s="576">
        <v>10.5826</v>
      </c>
      <c r="I1056" s="576">
        <v>9.8395</v>
      </c>
      <c r="J1056" s="576">
        <v>9.6283</v>
      </c>
      <c r="K1056" s="576">
        <v>0.7431</v>
      </c>
      <c r="L1056" s="580">
        <v>0.0702</v>
      </c>
      <c r="M1056" s="576">
        <v>185.9335</v>
      </c>
      <c r="N1056" s="575"/>
      <c r="O1056" s="575"/>
      <c r="P1056" s="575"/>
      <c r="Q1056" s="576">
        <v>3541</v>
      </c>
      <c r="R1056" s="576">
        <v>185.9335</v>
      </c>
      <c r="S1056" s="580">
        <v>0.0525</v>
      </c>
      <c r="T1056" s="576">
        <v>0</v>
      </c>
      <c r="U1056" s="576">
        <v>0</v>
      </c>
      <c r="V1056" s="576">
        <v>0</v>
      </c>
      <c r="W1056" s="576">
        <v>0</v>
      </c>
      <c r="X1056" s="576">
        <v>0</v>
      </c>
      <c r="Y1056" s="576">
        <v>0</v>
      </c>
      <c r="Z1056" s="576">
        <v>0</v>
      </c>
      <c r="AA1056" s="576">
        <v>0</v>
      </c>
      <c r="AB1056" s="580">
        <v>1</v>
      </c>
      <c r="AC1056" s="575">
        <f t="shared" si="47"/>
        <v>0</v>
      </c>
      <c r="AD1056" s="555">
        <f t="shared" si="48"/>
        <v>0</v>
      </c>
    </row>
    <row r="1057" s="555" customFormat="1" ht="19" customHeight="1" spans="1:30">
      <c r="A1057" s="574">
        <v>45315</v>
      </c>
      <c r="B1057" s="575" t="s">
        <v>71</v>
      </c>
      <c r="C1057" s="575" t="s">
        <v>56</v>
      </c>
      <c r="D1057" s="576">
        <v>49.5</v>
      </c>
      <c r="E1057" s="575" t="s">
        <v>35</v>
      </c>
      <c r="F1057" s="576">
        <v>0</v>
      </c>
      <c r="G1057" s="576">
        <v>3.36</v>
      </c>
      <c r="H1057" s="576">
        <v>4.2671</v>
      </c>
      <c r="I1057" s="576">
        <v>4.2671</v>
      </c>
      <c r="J1057" s="576">
        <v>3.399</v>
      </c>
      <c r="K1057" s="576">
        <v>0</v>
      </c>
      <c r="L1057" s="580">
        <v>0</v>
      </c>
      <c r="M1057" s="576">
        <v>507.0516</v>
      </c>
      <c r="N1057" s="575"/>
      <c r="O1057" s="575"/>
      <c r="P1057" s="575"/>
      <c r="Q1057" s="576">
        <v>11882</v>
      </c>
      <c r="R1057" s="576">
        <v>507.0516</v>
      </c>
      <c r="S1057" s="580">
        <v>0.0427</v>
      </c>
      <c r="T1057" s="576">
        <v>0</v>
      </c>
      <c r="U1057" s="576">
        <v>0</v>
      </c>
      <c r="V1057" s="576">
        <v>0</v>
      </c>
      <c r="W1057" s="576">
        <v>0</v>
      </c>
      <c r="X1057" s="576">
        <v>0</v>
      </c>
      <c r="Y1057" s="576">
        <v>0</v>
      </c>
      <c r="Z1057" s="576">
        <v>0</v>
      </c>
      <c r="AA1057" s="576">
        <v>0</v>
      </c>
      <c r="AB1057" s="580">
        <v>1</v>
      </c>
      <c r="AC1057" s="575">
        <f t="shared" si="47"/>
        <v>0</v>
      </c>
      <c r="AD1057" s="555">
        <f t="shared" si="48"/>
        <v>0</v>
      </c>
    </row>
    <row r="1058" s="555" customFormat="1" ht="19" customHeight="1" spans="1:30">
      <c r="A1058" s="574">
        <v>45315</v>
      </c>
      <c r="B1058" s="575" t="s">
        <v>60</v>
      </c>
      <c r="C1058" s="575" t="s">
        <v>56</v>
      </c>
      <c r="D1058" s="576">
        <v>200</v>
      </c>
      <c r="E1058" s="575" t="s">
        <v>35</v>
      </c>
      <c r="F1058" s="576">
        <v>0</v>
      </c>
      <c r="G1058" s="576">
        <v>5.25</v>
      </c>
      <c r="H1058" s="576">
        <v>104.9814</v>
      </c>
      <c r="I1058" s="576">
        <v>104.9814</v>
      </c>
      <c r="J1058" s="576">
        <v>103.84</v>
      </c>
      <c r="K1058" s="576">
        <v>0</v>
      </c>
      <c r="L1058" s="580">
        <v>0</v>
      </c>
      <c r="M1058" s="576">
        <v>4397.8</v>
      </c>
      <c r="N1058" s="575"/>
      <c r="O1058" s="575"/>
      <c r="P1058" s="575"/>
      <c r="Q1058" s="576">
        <v>61425</v>
      </c>
      <c r="R1058" s="576">
        <v>4397.8</v>
      </c>
      <c r="S1058" s="580">
        <v>0.0716</v>
      </c>
      <c r="T1058" s="576">
        <v>0</v>
      </c>
      <c r="U1058" s="576">
        <v>0</v>
      </c>
      <c r="V1058" s="576">
        <v>0</v>
      </c>
      <c r="W1058" s="576">
        <v>0</v>
      </c>
      <c r="X1058" s="576">
        <v>0</v>
      </c>
      <c r="Y1058" s="576">
        <v>0</v>
      </c>
      <c r="Z1058" s="576">
        <v>0</v>
      </c>
      <c r="AA1058" s="576">
        <v>0</v>
      </c>
      <c r="AB1058" s="580">
        <v>1</v>
      </c>
      <c r="AC1058" s="575">
        <f t="shared" si="47"/>
        <v>0</v>
      </c>
      <c r="AD1058" s="555">
        <f t="shared" si="48"/>
        <v>0</v>
      </c>
    </row>
    <row r="1059" s="555" customFormat="1" ht="19" customHeight="1" spans="1:30">
      <c r="A1059" s="574">
        <v>45315</v>
      </c>
      <c r="B1059" s="575" t="s">
        <v>64</v>
      </c>
      <c r="C1059" s="575" t="s">
        <v>56</v>
      </c>
      <c r="D1059" s="576">
        <v>60</v>
      </c>
      <c r="E1059" s="575" t="s">
        <v>35</v>
      </c>
      <c r="F1059" s="576">
        <v>0</v>
      </c>
      <c r="G1059" s="576">
        <v>9.8</v>
      </c>
      <c r="H1059" s="576">
        <v>101.4</v>
      </c>
      <c r="I1059" s="576">
        <v>0</v>
      </c>
      <c r="J1059" s="576">
        <v>0</v>
      </c>
      <c r="K1059" s="576">
        <v>101.4</v>
      </c>
      <c r="L1059" s="589">
        <v>1</v>
      </c>
      <c r="M1059" s="576">
        <v>1281.63</v>
      </c>
      <c r="N1059" s="575"/>
      <c r="O1059" s="575"/>
      <c r="P1059" s="575"/>
      <c r="Q1059" s="576">
        <v>14049</v>
      </c>
      <c r="R1059" s="576">
        <v>1281.63</v>
      </c>
      <c r="S1059" s="580">
        <v>0.0912</v>
      </c>
      <c r="T1059" s="576">
        <v>0</v>
      </c>
      <c r="U1059" s="576">
        <v>0</v>
      </c>
      <c r="V1059" s="576">
        <v>0</v>
      </c>
      <c r="W1059" s="555">
        <v>0</v>
      </c>
      <c r="X1059" s="575">
        <v>0</v>
      </c>
      <c r="Y1059" s="576">
        <v>0</v>
      </c>
      <c r="Z1059" s="576">
        <v>0</v>
      </c>
      <c r="AA1059" s="576">
        <v>0</v>
      </c>
      <c r="AB1059" s="580">
        <v>1</v>
      </c>
      <c r="AC1059" s="575">
        <v>0</v>
      </c>
      <c r="AD1059" s="555">
        <f t="shared" si="48"/>
        <v>0</v>
      </c>
    </row>
    <row r="1060" s="555" customFormat="1" ht="19" customHeight="1" spans="1:30">
      <c r="A1060" s="574">
        <v>45315</v>
      </c>
      <c r="B1060" s="575" t="s">
        <v>72</v>
      </c>
      <c r="C1060" s="575" t="s">
        <v>56</v>
      </c>
      <c r="D1060" s="576">
        <v>20.4</v>
      </c>
      <c r="E1060" s="575" t="s">
        <v>35</v>
      </c>
      <c r="F1060" s="576">
        <v>0</v>
      </c>
      <c r="G1060" s="576">
        <v>3.78</v>
      </c>
      <c r="H1060" s="576">
        <v>6.6323</v>
      </c>
      <c r="I1060" s="576">
        <v>6.6192</v>
      </c>
      <c r="J1060" s="576">
        <v>6.5818</v>
      </c>
      <c r="K1060" s="576">
        <v>0</v>
      </c>
      <c r="L1060" s="580">
        <v>0</v>
      </c>
      <c r="M1060" s="576">
        <v>444.8829</v>
      </c>
      <c r="N1060" s="575"/>
      <c r="O1060" s="575"/>
      <c r="P1060" s="575"/>
      <c r="Q1060" s="576">
        <v>5372</v>
      </c>
      <c r="R1060" s="576">
        <v>444.8829</v>
      </c>
      <c r="S1060" s="580">
        <v>0.0828</v>
      </c>
      <c r="T1060" s="576">
        <v>0</v>
      </c>
      <c r="U1060" s="576">
        <v>0</v>
      </c>
      <c r="V1060" s="576">
        <v>0</v>
      </c>
      <c r="W1060" s="576">
        <v>0</v>
      </c>
      <c r="X1060" s="576">
        <v>0</v>
      </c>
      <c r="Y1060" s="576">
        <v>0</v>
      </c>
      <c r="Z1060" s="576">
        <v>0</v>
      </c>
      <c r="AA1060" s="576">
        <v>0</v>
      </c>
      <c r="AB1060" s="580">
        <v>1</v>
      </c>
      <c r="AC1060" s="575">
        <f t="shared" ref="AC1060:AC1080" si="49">U1060+W1060</f>
        <v>0</v>
      </c>
      <c r="AD1060" s="555">
        <f t="shared" si="48"/>
        <v>0</v>
      </c>
    </row>
    <row r="1061" s="555" customFormat="1" ht="19" customHeight="1" spans="1:30">
      <c r="A1061" s="574">
        <v>45315</v>
      </c>
      <c r="B1061" s="575" t="s">
        <v>63</v>
      </c>
      <c r="C1061" s="575" t="s">
        <v>56</v>
      </c>
      <c r="D1061" s="576">
        <v>50</v>
      </c>
      <c r="E1061" s="575" t="s">
        <v>35</v>
      </c>
      <c r="F1061" s="576">
        <v>0</v>
      </c>
      <c r="G1061" s="576">
        <v>4.07</v>
      </c>
      <c r="H1061" s="576">
        <v>12.4281</v>
      </c>
      <c r="I1061" s="576">
        <v>11.4768</v>
      </c>
      <c r="J1061" s="576">
        <v>11.34</v>
      </c>
      <c r="K1061" s="576">
        <v>0</v>
      </c>
      <c r="L1061" s="580">
        <v>0</v>
      </c>
      <c r="M1061" s="576">
        <v>883.68</v>
      </c>
      <c r="N1061" s="575"/>
      <c r="O1061" s="575"/>
      <c r="P1061" s="575"/>
      <c r="Q1061" s="576">
        <v>12070</v>
      </c>
      <c r="R1061" s="576">
        <v>883.68</v>
      </c>
      <c r="S1061" s="580">
        <v>0.0732</v>
      </c>
      <c r="T1061" s="576">
        <v>0</v>
      </c>
      <c r="U1061" s="576">
        <v>0</v>
      </c>
      <c r="V1061" s="576">
        <v>0</v>
      </c>
      <c r="W1061" s="576">
        <v>0</v>
      </c>
      <c r="X1061" s="576">
        <v>0</v>
      </c>
      <c r="Y1061" s="576">
        <v>0</v>
      </c>
      <c r="Z1061" s="576">
        <v>0</v>
      </c>
      <c r="AA1061" s="576">
        <v>0</v>
      </c>
      <c r="AB1061" s="580">
        <v>1</v>
      </c>
      <c r="AC1061" s="575">
        <f t="shared" si="49"/>
        <v>0</v>
      </c>
      <c r="AD1061" s="555">
        <f t="shared" si="48"/>
        <v>0</v>
      </c>
    </row>
    <row r="1062" s="555" customFormat="1" ht="19" customHeight="1" spans="1:30">
      <c r="A1062" s="574">
        <v>45315</v>
      </c>
      <c r="B1062" s="575" t="s">
        <v>65</v>
      </c>
      <c r="C1062" s="575" t="s">
        <v>56</v>
      </c>
      <c r="D1062" s="576">
        <v>50</v>
      </c>
      <c r="E1062" s="575" t="s">
        <v>35</v>
      </c>
      <c r="F1062" s="576">
        <v>0</v>
      </c>
      <c r="G1062" s="576">
        <v>6.89</v>
      </c>
      <c r="H1062" s="576">
        <v>59.3543</v>
      </c>
      <c r="I1062" s="576">
        <v>11.6439</v>
      </c>
      <c r="J1062" s="576">
        <v>11.22</v>
      </c>
      <c r="K1062" s="576">
        <v>0</v>
      </c>
      <c r="L1062" s="580">
        <v>0</v>
      </c>
      <c r="M1062" s="576">
        <v>526.57</v>
      </c>
      <c r="N1062" s="575"/>
      <c r="O1062" s="575"/>
      <c r="P1062" s="575"/>
      <c r="Q1062" s="576">
        <v>12700</v>
      </c>
      <c r="R1062" s="576">
        <v>526.57</v>
      </c>
      <c r="S1062" s="580">
        <v>0.0411</v>
      </c>
      <c r="T1062" s="576">
        <v>0</v>
      </c>
      <c r="U1062" s="576">
        <v>0</v>
      </c>
      <c r="V1062" s="576">
        <v>0</v>
      </c>
      <c r="W1062" s="576">
        <v>0</v>
      </c>
      <c r="X1062" s="576">
        <v>0</v>
      </c>
      <c r="Y1062" s="576">
        <v>47.71</v>
      </c>
      <c r="Z1062" s="576">
        <v>0</v>
      </c>
      <c r="AA1062" s="576">
        <v>0</v>
      </c>
      <c r="AB1062" s="580">
        <v>0</v>
      </c>
      <c r="AC1062" s="575">
        <f t="shared" si="49"/>
        <v>0</v>
      </c>
      <c r="AD1062" s="555">
        <f t="shared" si="48"/>
        <v>0</v>
      </c>
    </row>
    <row r="1063" s="555" customFormat="1" ht="19" customHeight="1" spans="1:30">
      <c r="A1063" s="574">
        <v>45315</v>
      </c>
      <c r="B1063" s="575" t="s">
        <v>58</v>
      </c>
      <c r="C1063" s="575" t="s">
        <v>56</v>
      </c>
      <c r="D1063" s="576">
        <v>15</v>
      </c>
      <c r="E1063" s="575" t="s">
        <v>35</v>
      </c>
      <c r="F1063" s="576">
        <v>0</v>
      </c>
      <c r="G1063" s="576">
        <v>4.74</v>
      </c>
      <c r="H1063" s="576">
        <v>5.7236</v>
      </c>
      <c r="I1063" s="576">
        <v>5.7236</v>
      </c>
      <c r="J1063" s="576">
        <v>5.67</v>
      </c>
      <c r="K1063" s="576">
        <v>0</v>
      </c>
      <c r="L1063" s="580">
        <v>0</v>
      </c>
      <c r="M1063" s="576">
        <v>113.085</v>
      </c>
      <c r="N1063" s="575"/>
      <c r="O1063" s="575"/>
      <c r="P1063" s="575"/>
      <c r="Q1063" s="576">
        <v>3444</v>
      </c>
      <c r="R1063" s="576">
        <v>113.085</v>
      </c>
      <c r="S1063" s="580">
        <v>0.0328</v>
      </c>
      <c r="T1063" s="576">
        <v>0</v>
      </c>
      <c r="U1063" s="576">
        <v>0</v>
      </c>
      <c r="V1063" s="576">
        <v>0</v>
      </c>
      <c r="W1063" s="576">
        <v>0</v>
      </c>
      <c r="X1063" s="576">
        <v>0</v>
      </c>
      <c r="Y1063" s="576">
        <v>0</v>
      </c>
      <c r="Z1063" s="576">
        <v>0</v>
      </c>
      <c r="AA1063" s="576">
        <v>0</v>
      </c>
      <c r="AB1063" s="580">
        <v>0.9956</v>
      </c>
      <c r="AC1063" s="575">
        <f t="shared" si="49"/>
        <v>0</v>
      </c>
      <c r="AD1063" s="555">
        <f t="shared" si="48"/>
        <v>0</v>
      </c>
    </row>
    <row r="1064" s="555" customFormat="1" ht="19" customHeight="1" spans="1:30">
      <c r="A1064" s="574">
        <v>45315</v>
      </c>
      <c r="B1064" s="575" t="s">
        <v>61</v>
      </c>
      <c r="C1064" s="575" t="s">
        <v>56</v>
      </c>
      <c r="D1064" s="576">
        <v>275</v>
      </c>
      <c r="E1064" s="575" t="s">
        <v>35</v>
      </c>
      <c r="F1064" s="576">
        <v>0</v>
      </c>
      <c r="G1064" s="576">
        <v>9.31</v>
      </c>
      <c r="H1064" s="576">
        <v>465.4924</v>
      </c>
      <c r="I1064" s="576">
        <v>453.684</v>
      </c>
      <c r="J1064" s="576">
        <v>447.04</v>
      </c>
      <c r="K1064" s="576">
        <v>8.8164</v>
      </c>
      <c r="L1064" s="580">
        <v>0.0191</v>
      </c>
      <c r="M1064" s="576">
        <v>7964.88</v>
      </c>
      <c r="N1064" s="575"/>
      <c r="O1064" s="575"/>
      <c r="P1064" s="575"/>
      <c r="Q1064" s="576">
        <v>83580</v>
      </c>
      <c r="R1064" s="576">
        <v>7964.88</v>
      </c>
      <c r="S1064" s="580">
        <v>0.0953</v>
      </c>
      <c r="T1064" s="576">
        <v>1.6556</v>
      </c>
      <c r="U1064" s="576">
        <v>1.3364</v>
      </c>
      <c r="V1064" s="576">
        <v>0</v>
      </c>
      <c r="W1064" s="576">
        <v>0</v>
      </c>
      <c r="X1064" s="576">
        <v>0</v>
      </c>
      <c r="Y1064" s="576">
        <v>0</v>
      </c>
      <c r="Z1064" s="576">
        <v>0</v>
      </c>
      <c r="AA1064" s="576">
        <v>0</v>
      </c>
      <c r="AB1064" s="580">
        <v>0.9964</v>
      </c>
      <c r="AC1064" s="575">
        <f t="shared" si="49"/>
        <v>1.3364</v>
      </c>
      <c r="AD1064" s="555">
        <f t="shared" si="48"/>
        <v>1.6556</v>
      </c>
    </row>
    <row r="1065" s="555" customFormat="1" ht="19" customHeight="1" spans="1:30">
      <c r="A1065" s="574">
        <v>45315</v>
      </c>
      <c r="B1065" s="575" t="s">
        <v>62</v>
      </c>
      <c r="C1065" s="575" t="s">
        <v>56</v>
      </c>
      <c r="D1065" s="576">
        <v>200</v>
      </c>
      <c r="E1065" s="575" t="s">
        <v>35</v>
      </c>
      <c r="F1065" s="576">
        <v>0</v>
      </c>
      <c r="G1065" s="576">
        <v>8.55</v>
      </c>
      <c r="H1065" s="576">
        <v>232.7981</v>
      </c>
      <c r="I1065" s="576">
        <v>215.8598</v>
      </c>
      <c r="J1065" s="576">
        <v>209.88</v>
      </c>
      <c r="K1065" s="576">
        <v>0</v>
      </c>
      <c r="L1065" s="580">
        <v>0</v>
      </c>
      <c r="M1065" s="576">
        <v>5058.24</v>
      </c>
      <c r="N1065" s="575"/>
      <c r="O1065" s="575"/>
      <c r="P1065" s="575"/>
      <c r="Q1065" s="576">
        <v>61280</v>
      </c>
      <c r="R1065" s="576">
        <v>5058.24</v>
      </c>
      <c r="S1065" s="580">
        <v>0.0825</v>
      </c>
      <c r="T1065" s="576">
        <v>0</v>
      </c>
      <c r="U1065" s="576">
        <v>0.4523</v>
      </c>
      <c r="V1065" s="576">
        <v>0</v>
      </c>
      <c r="W1065" s="576">
        <v>0</v>
      </c>
      <c r="X1065" s="576">
        <v>0</v>
      </c>
      <c r="Y1065" s="576">
        <v>16.486</v>
      </c>
      <c r="Z1065" s="576">
        <v>0</v>
      </c>
      <c r="AA1065" s="576">
        <v>0</v>
      </c>
      <c r="AB1065" s="580">
        <v>1</v>
      </c>
      <c r="AC1065" s="575">
        <f t="shared" si="49"/>
        <v>0.4523</v>
      </c>
      <c r="AD1065" s="555">
        <f t="shared" si="48"/>
        <v>0</v>
      </c>
    </row>
    <row r="1066" s="555" customFormat="1" ht="19" customHeight="1" spans="1:30">
      <c r="A1066" s="574">
        <v>45315</v>
      </c>
      <c r="B1066" s="575" t="s">
        <v>66</v>
      </c>
      <c r="C1066" s="575" t="s">
        <v>56</v>
      </c>
      <c r="D1066" s="576">
        <v>80</v>
      </c>
      <c r="E1066" s="575" t="s">
        <v>35</v>
      </c>
      <c r="F1066" s="576">
        <v>0</v>
      </c>
      <c r="G1066" s="576">
        <v>5.01</v>
      </c>
      <c r="H1066" s="576">
        <v>49.105</v>
      </c>
      <c r="I1066" s="576">
        <v>47.5228</v>
      </c>
      <c r="J1066" s="576">
        <v>46.5519</v>
      </c>
      <c r="K1066" s="576">
        <v>0</v>
      </c>
      <c r="L1066" s="580">
        <v>0</v>
      </c>
      <c r="M1066" s="576">
        <v>1330.4355</v>
      </c>
      <c r="N1066" s="575"/>
      <c r="O1066" s="575"/>
      <c r="P1066" s="575"/>
      <c r="Q1066" s="576">
        <v>18237</v>
      </c>
      <c r="R1066" s="576">
        <v>1330.4355</v>
      </c>
      <c r="S1066" s="580">
        <v>0.073</v>
      </c>
      <c r="T1066" s="576">
        <v>0</v>
      </c>
      <c r="U1066" s="576">
        <v>0.5</v>
      </c>
      <c r="V1066" s="576">
        <v>0</v>
      </c>
      <c r="W1066" s="576">
        <v>0</v>
      </c>
      <c r="X1066" s="576">
        <v>0</v>
      </c>
      <c r="Y1066" s="576">
        <v>0</v>
      </c>
      <c r="Z1066" s="576">
        <v>0</v>
      </c>
      <c r="AA1066" s="576">
        <v>0</v>
      </c>
      <c r="AB1066" s="580">
        <v>0.9824</v>
      </c>
      <c r="AC1066" s="575">
        <f t="shared" si="49"/>
        <v>0.5</v>
      </c>
      <c r="AD1066" s="555">
        <f t="shared" si="48"/>
        <v>0</v>
      </c>
    </row>
    <row r="1067" s="555" customFormat="1" ht="19" customHeight="1" spans="1:30">
      <c r="A1067" s="574">
        <v>45315</v>
      </c>
      <c r="B1067" s="575" t="s">
        <v>70</v>
      </c>
      <c r="C1067" s="575" t="s">
        <v>56</v>
      </c>
      <c r="D1067" s="576">
        <v>200</v>
      </c>
      <c r="E1067" s="575" t="s">
        <v>35</v>
      </c>
      <c r="F1067" s="576">
        <v>0</v>
      </c>
      <c r="G1067" s="576">
        <v>8.81</v>
      </c>
      <c r="H1067" s="576">
        <v>254.6853</v>
      </c>
      <c r="I1067" s="576">
        <v>133.9998</v>
      </c>
      <c r="J1067" s="576">
        <v>131.175</v>
      </c>
      <c r="K1067" s="576">
        <v>0</v>
      </c>
      <c r="L1067" s="580">
        <v>0</v>
      </c>
      <c r="M1067" s="576">
        <v>3078.9</v>
      </c>
      <c r="N1067" s="575"/>
      <c r="O1067" s="575"/>
      <c r="P1067" s="575"/>
      <c r="Q1067" s="576">
        <v>30140</v>
      </c>
      <c r="R1067" s="576">
        <v>3078.9</v>
      </c>
      <c r="S1067" s="580">
        <v>0.1022</v>
      </c>
      <c r="T1067" s="576">
        <v>120.6855</v>
      </c>
      <c r="U1067" s="576">
        <v>0</v>
      </c>
      <c r="V1067" s="576">
        <v>0</v>
      </c>
      <c r="W1067" s="576">
        <v>0</v>
      </c>
      <c r="X1067" s="576">
        <v>0</v>
      </c>
      <c r="Y1067" s="576">
        <v>0</v>
      </c>
      <c r="Z1067" s="576">
        <v>0</v>
      </c>
      <c r="AA1067" s="576">
        <v>0</v>
      </c>
      <c r="AB1067" s="580">
        <v>0.4762</v>
      </c>
      <c r="AC1067" s="575">
        <f t="shared" si="49"/>
        <v>0</v>
      </c>
      <c r="AD1067" s="555">
        <f t="shared" si="48"/>
        <v>120.6855</v>
      </c>
    </row>
    <row r="1068" s="555" customFormat="1" ht="19" customHeight="1" spans="1:30">
      <c r="A1068" s="574">
        <v>45315</v>
      </c>
      <c r="B1068" s="575" t="s">
        <v>59</v>
      </c>
      <c r="C1068" s="575" t="s">
        <v>56</v>
      </c>
      <c r="D1068" s="576">
        <v>100</v>
      </c>
      <c r="E1068" s="575" t="s">
        <v>35</v>
      </c>
      <c r="F1068" s="576">
        <v>0</v>
      </c>
      <c r="G1068" s="576">
        <v>5.01</v>
      </c>
      <c r="H1068" s="576">
        <v>62.4284</v>
      </c>
      <c r="I1068" s="576">
        <v>62.4284</v>
      </c>
      <c r="J1068" s="576">
        <v>61.512</v>
      </c>
      <c r="K1068" s="576">
        <v>0</v>
      </c>
      <c r="L1068" s="580">
        <v>0</v>
      </c>
      <c r="M1068" s="576">
        <v>2203.344</v>
      </c>
      <c r="N1068" s="575"/>
      <c r="O1068" s="575"/>
      <c r="P1068" s="575"/>
      <c r="Q1068" s="576">
        <v>25315</v>
      </c>
      <c r="R1068" s="576">
        <v>2203.344</v>
      </c>
      <c r="S1068" s="580">
        <v>0.087</v>
      </c>
      <c r="T1068" s="576">
        <v>0</v>
      </c>
      <c r="U1068" s="576">
        <v>0</v>
      </c>
      <c r="V1068" s="576">
        <v>0</v>
      </c>
      <c r="W1068" s="576">
        <v>0</v>
      </c>
      <c r="X1068" s="576">
        <v>0</v>
      </c>
      <c r="Y1068" s="576">
        <v>0</v>
      </c>
      <c r="Z1068" s="576">
        <v>0</v>
      </c>
      <c r="AA1068" s="576">
        <v>0</v>
      </c>
      <c r="AB1068" s="580">
        <v>1</v>
      </c>
      <c r="AC1068" s="575">
        <f t="shared" si="49"/>
        <v>0</v>
      </c>
      <c r="AD1068" s="555">
        <f t="shared" si="48"/>
        <v>0</v>
      </c>
    </row>
    <row r="1069" s="555" customFormat="1" ht="19" customHeight="1" spans="1:30">
      <c r="A1069" s="574">
        <v>45315</v>
      </c>
      <c r="B1069" s="575" t="s">
        <v>76</v>
      </c>
      <c r="C1069" s="575" t="s">
        <v>56</v>
      </c>
      <c r="D1069" s="576">
        <v>100</v>
      </c>
      <c r="E1069" s="575" t="s">
        <v>35</v>
      </c>
      <c r="F1069" s="576">
        <v>0</v>
      </c>
      <c r="G1069" s="576">
        <v>3.27</v>
      </c>
      <c r="H1069" s="576">
        <v>27.1652</v>
      </c>
      <c r="I1069" s="576">
        <v>25.9217</v>
      </c>
      <c r="J1069" s="576">
        <v>24.4398</v>
      </c>
      <c r="K1069" s="576">
        <v>0</v>
      </c>
      <c r="L1069" s="580">
        <v>0</v>
      </c>
      <c r="M1069" s="576">
        <v>1413.1722</v>
      </c>
      <c r="N1069" s="575"/>
      <c r="O1069" s="575"/>
      <c r="P1069" s="575"/>
      <c r="Q1069" s="576">
        <v>24615</v>
      </c>
      <c r="R1069" s="576">
        <v>1413.1722</v>
      </c>
      <c r="S1069" s="580">
        <v>0.0574</v>
      </c>
      <c r="T1069" s="576">
        <v>1.2435</v>
      </c>
      <c r="U1069" s="576">
        <v>0</v>
      </c>
      <c r="V1069" s="576">
        <v>0</v>
      </c>
      <c r="W1069" s="576">
        <v>0</v>
      </c>
      <c r="X1069" s="576">
        <v>0</v>
      </c>
      <c r="Y1069" s="576">
        <v>0</v>
      </c>
      <c r="Z1069" s="576">
        <v>0</v>
      </c>
      <c r="AA1069" s="576">
        <v>0</v>
      </c>
      <c r="AB1069" s="580">
        <v>0.9864</v>
      </c>
      <c r="AC1069" s="575">
        <f t="shared" si="49"/>
        <v>0</v>
      </c>
      <c r="AD1069" s="555">
        <f t="shared" si="48"/>
        <v>1.2435</v>
      </c>
    </row>
    <row r="1070" s="555" customFormat="1" ht="19" customHeight="1" spans="1:30">
      <c r="A1070" s="574">
        <v>45315</v>
      </c>
      <c r="B1070" s="575" t="s">
        <v>75</v>
      </c>
      <c r="C1070" s="575" t="s">
        <v>56</v>
      </c>
      <c r="D1070" s="576">
        <v>200</v>
      </c>
      <c r="E1070" s="575" t="s">
        <v>39</v>
      </c>
      <c r="F1070" s="576">
        <v>0</v>
      </c>
      <c r="G1070" s="576">
        <v>4.87</v>
      </c>
      <c r="H1070" s="576">
        <v>114.7892</v>
      </c>
      <c r="I1070" s="576">
        <v>114.7892</v>
      </c>
      <c r="J1070" s="576">
        <v>113.52</v>
      </c>
      <c r="K1070" s="576">
        <v>0</v>
      </c>
      <c r="L1070" s="580">
        <v>0</v>
      </c>
      <c r="M1070" s="576">
        <v>1738.44</v>
      </c>
      <c r="N1070" s="575"/>
      <c r="O1070" s="575"/>
      <c r="P1070" s="575"/>
      <c r="Q1070" s="576">
        <v>45530</v>
      </c>
      <c r="R1070" s="576">
        <v>1738.44</v>
      </c>
      <c r="S1070" s="580">
        <v>0.0382</v>
      </c>
      <c r="T1070" s="576">
        <v>0</v>
      </c>
      <c r="U1070" s="576">
        <v>0</v>
      </c>
      <c r="V1070" s="576">
        <v>0</v>
      </c>
      <c r="W1070" s="576">
        <v>0</v>
      </c>
      <c r="X1070" s="576">
        <v>0</v>
      </c>
      <c r="Y1070" s="576">
        <v>0</v>
      </c>
      <c r="Z1070" s="576">
        <v>0</v>
      </c>
      <c r="AA1070" s="576">
        <v>0</v>
      </c>
      <c r="AB1070" s="580">
        <v>1</v>
      </c>
      <c r="AC1070" s="575">
        <f t="shared" si="49"/>
        <v>0</v>
      </c>
      <c r="AD1070" s="555">
        <f t="shared" si="48"/>
        <v>0</v>
      </c>
    </row>
    <row r="1071" s="555" customFormat="1" ht="19" customHeight="1" spans="1:30">
      <c r="A1071" s="574">
        <v>45315</v>
      </c>
      <c r="B1071" s="575" t="s">
        <v>67</v>
      </c>
      <c r="C1071" s="575" t="s">
        <v>56</v>
      </c>
      <c r="D1071" s="576">
        <v>100</v>
      </c>
      <c r="E1071" s="575" t="s">
        <v>35</v>
      </c>
      <c r="F1071" s="576">
        <v>0</v>
      </c>
      <c r="G1071" s="576">
        <v>3.46</v>
      </c>
      <c r="H1071" s="576">
        <v>29.1652</v>
      </c>
      <c r="I1071" s="576">
        <v>29.1652</v>
      </c>
      <c r="J1071" s="576">
        <v>27.72</v>
      </c>
      <c r="K1071" s="576">
        <v>0</v>
      </c>
      <c r="L1071" s="580">
        <v>0</v>
      </c>
      <c r="M1071" s="576">
        <v>1488.96</v>
      </c>
      <c r="N1071" s="575"/>
      <c r="O1071" s="575"/>
      <c r="P1071" s="575"/>
      <c r="Q1071" s="576">
        <v>27774</v>
      </c>
      <c r="R1071" s="576">
        <v>1488.96</v>
      </c>
      <c r="S1071" s="580">
        <v>0.0536</v>
      </c>
      <c r="T1071" s="576">
        <v>0</v>
      </c>
      <c r="U1071" s="576">
        <v>0</v>
      </c>
      <c r="V1071" s="576">
        <v>0</v>
      </c>
      <c r="W1071" s="576">
        <v>0</v>
      </c>
      <c r="X1071" s="576">
        <v>0</v>
      </c>
      <c r="Y1071" s="576">
        <v>0</v>
      </c>
      <c r="Z1071" s="576">
        <v>0</v>
      </c>
      <c r="AA1071" s="576">
        <v>0</v>
      </c>
      <c r="AB1071" s="580">
        <v>1</v>
      </c>
      <c r="AC1071" s="575">
        <f t="shared" si="49"/>
        <v>0</v>
      </c>
      <c r="AD1071" s="555">
        <f t="shared" si="48"/>
        <v>0</v>
      </c>
    </row>
    <row r="1072" s="555" customFormat="1" ht="19" customHeight="1" spans="1:30">
      <c r="A1072" s="574">
        <v>45315</v>
      </c>
      <c r="B1072" s="575" t="s">
        <v>68</v>
      </c>
      <c r="C1072" s="575" t="s">
        <v>56</v>
      </c>
      <c r="D1072" s="576">
        <v>200</v>
      </c>
      <c r="E1072" s="575" t="s">
        <v>35</v>
      </c>
      <c r="F1072" s="576">
        <v>0</v>
      </c>
      <c r="G1072" s="576">
        <v>7.58</v>
      </c>
      <c r="H1072" s="576">
        <v>299.3398</v>
      </c>
      <c r="I1072" s="576">
        <v>291.6016</v>
      </c>
      <c r="J1072" s="576">
        <v>289.52</v>
      </c>
      <c r="K1072" s="576">
        <v>0</v>
      </c>
      <c r="L1072" s="580">
        <v>0</v>
      </c>
      <c r="M1072" s="576">
        <v>5766.64</v>
      </c>
      <c r="N1072" s="575"/>
      <c r="O1072" s="575"/>
      <c r="P1072" s="575"/>
      <c r="Q1072" s="576">
        <v>59159</v>
      </c>
      <c r="R1072" s="576">
        <v>5766.64</v>
      </c>
      <c r="S1072" s="580">
        <v>0.0975</v>
      </c>
      <c r="T1072" s="576">
        <v>0</v>
      </c>
      <c r="U1072" s="576">
        <v>7.7382</v>
      </c>
      <c r="V1072" s="576">
        <v>0</v>
      </c>
      <c r="W1072" s="576">
        <v>0</v>
      </c>
      <c r="X1072" s="576">
        <v>0</v>
      </c>
      <c r="Y1072" s="576">
        <v>0</v>
      </c>
      <c r="Z1072" s="576">
        <v>0</v>
      </c>
      <c r="AA1072" s="576">
        <v>0</v>
      </c>
      <c r="AB1072" s="580">
        <v>1</v>
      </c>
      <c r="AC1072" s="575">
        <f t="shared" si="49"/>
        <v>7.7382</v>
      </c>
      <c r="AD1072" s="555">
        <f t="shared" si="48"/>
        <v>0</v>
      </c>
    </row>
    <row r="1073" s="555" customFormat="1" ht="19" customHeight="1" spans="1:30">
      <c r="A1073" s="574">
        <v>45315</v>
      </c>
      <c r="B1073" s="575" t="s">
        <v>74</v>
      </c>
      <c r="C1073" s="575" t="s">
        <v>56</v>
      </c>
      <c r="D1073" s="576">
        <v>50</v>
      </c>
      <c r="E1073" s="575" t="s">
        <v>35</v>
      </c>
      <c r="F1073" s="576">
        <v>0</v>
      </c>
      <c r="G1073" s="576">
        <v>3.98</v>
      </c>
      <c r="H1073" s="576">
        <v>8.7779</v>
      </c>
      <c r="I1073" s="576">
        <v>8.7779</v>
      </c>
      <c r="J1073" s="576">
        <v>9.4688</v>
      </c>
      <c r="K1073" s="576">
        <v>0</v>
      </c>
      <c r="L1073" s="580">
        <v>0</v>
      </c>
      <c r="M1073" s="576">
        <v>135.3352</v>
      </c>
      <c r="N1073" s="575"/>
      <c r="O1073" s="575"/>
      <c r="P1073" s="575"/>
      <c r="Q1073" s="576">
        <v>5770</v>
      </c>
      <c r="R1073" s="576">
        <v>135.3352</v>
      </c>
      <c r="S1073" s="580">
        <v>0.0235</v>
      </c>
      <c r="T1073" s="576">
        <v>0</v>
      </c>
      <c r="U1073" s="576">
        <v>0</v>
      </c>
      <c r="V1073" s="576">
        <v>0</v>
      </c>
      <c r="W1073" s="576">
        <v>0</v>
      </c>
      <c r="X1073" s="576">
        <v>0</v>
      </c>
      <c r="Y1073" s="576">
        <v>0</v>
      </c>
      <c r="Z1073" s="576">
        <v>0</v>
      </c>
      <c r="AA1073" s="576">
        <v>0</v>
      </c>
      <c r="AB1073" s="580">
        <v>1</v>
      </c>
      <c r="AC1073" s="575">
        <f t="shared" si="49"/>
        <v>0</v>
      </c>
      <c r="AD1073" s="555">
        <f t="shared" si="48"/>
        <v>0</v>
      </c>
    </row>
    <row r="1074" s="555" customFormat="1" ht="19" customHeight="1" spans="1:30">
      <c r="A1074" s="574">
        <v>45315</v>
      </c>
      <c r="B1074" s="575" t="s">
        <v>73</v>
      </c>
      <c r="C1074" s="575" t="s">
        <v>56</v>
      </c>
      <c r="D1074" s="576">
        <v>150</v>
      </c>
      <c r="E1074" s="575" t="s">
        <v>35</v>
      </c>
      <c r="F1074" s="576">
        <v>0</v>
      </c>
      <c r="G1074" s="576">
        <v>16.34</v>
      </c>
      <c r="H1074" s="576">
        <v>353.8008</v>
      </c>
      <c r="I1074" s="576">
        <v>310.6068</v>
      </c>
      <c r="J1074" s="576">
        <v>304.48</v>
      </c>
      <c r="K1074" s="576">
        <v>43.194</v>
      </c>
      <c r="L1074" s="580">
        <v>0.1221</v>
      </c>
      <c r="M1074" s="576">
        <v>5246.56</v>
      </c>
      <c r="N1074" s="575"/>
      <c r="O1074" s="575"/>
      <c r="P1074" s="575"/>
      <c r="Q1074" s="576">
        <v>38110</v>
      </c>
      <c r="R1074" s="576">
        <v>5246.56</v>
      </c>
      <c r="S1074" s="580">
        <v>0.1377</v>
      </c>
      <c r="T1074" s="576">
        <v>0</v>
      </c>
      <c r="U1074" s="576">
        <v>0</v>
      </c>
      <c r="V1074" s="576">
        <v>0</v>
      </c>
      <c r="W1074" s="576">
        <v>0</v>
      </c>
      <c r="X1074" s="576">
        <v>0</v>
      </c>
      <c r="Y1074" s="576">
        <v>0</v>
      </c>
      <c r="Z1074" s="576">
        <v>0</v>
      </c>
      <c r="AA1074" s="576">
        <v>0</v>
      </c>
      <c r="AB1074" s="580">
        <v>1</v>
      </c>
      <c r="AC1074" s="575">
        <f t="shared" si="49"/>
        <v>0</v>
      </c>
      <c r="AD1074" s="555">
        <f t="shared" si="48"/>
        <v>0</v>
      </c>
    </row>
    <row r="1075" s="555" customFormat="1" ht="19" customHeight="1" spans="1:30">
      <c r="A1075" s="574">
        <v>45315</v>
      </c>
      <c r="B1075" s="575" t="s">
        <v>77</v>
      </c>
      <c r="C1075" s="575" t="s">
        <v>78</v>
      </c>
      <c r="D1075" s="576">
        <v>100</v>
      </c>
      <c r="E1075" s="575" t="s">
        <v>154</v>
      </c>
      <c r="F1075" s="576">
        <v>2.75</v>
      </c>
      <c r="G1075" s="576">
        <v>1.1</v>
      </c>
      <c r="H1075" s="576">
        <v>22</v>
      </c>
      <c r="I1075" s="576">
        <v>10.6114</v>
      </c>
      <c r="J1075" s="576">
        <v>15.036</v>
      </c>
      <c r="K1075" s="576">
        <v>0</v>
      </c>
      <c r="L1075" s="580">
        <v>0</v>
      </c>
      <c r="M1075" s="576">
        <v>289.233</v>
      </c>
      <c r="N1075" s="575">
        <v>200</v>
      </c>
      <c r="O1075" s="575">
        <v>1.4462</v>
      </c>
      <c r="P1075" s="575">
        <v>67.2</v>
      </c>
      <c r="Q1075" s="576">
        <v>17591</v>
      </c>
      <c r="R1075" s="576">
        <v>289.233</v>
      </c>
      <c r="S1075" s="580">
        <v>1.64</v>
      </c>
      <c r="T1075" s="576">
        <v>0</v>
      </c>
      <c r="U1075" s="576">
        <v>0</v>
      </c>
      <c r="V1075" s="576">
        <v>0</v>
      </c>
      <c r="W1075" s="576">
        <v>0</v>
      </c>
      <c r="X1075" s="576">
        <v>0</v>
      </c>
      <c r="Y1075" s="576">
        <v>0</v>
      </c>
      <c r="Z1075" s="576">
        <v>0</v>
      </c>
      <c r="AA1075" s="576">
        <v>11.3886</v>
      </c>
      <c r="AB1075" s="580">
        <v>1</v>
      </c>
      <c r="AC1075" s="575">
        <f t="shared" si="49"/>
        <v>0</v>
      </c>
      <c r="AD1075" s="555">
        <f t="shared" si="48"/>
        <v>0</v>
      </c>
    </row>
    <row r="1076" s="555" customFormat="1" ht="19" customHeight="1" spans="1:30">
      <c r="A1076" s="574">
        <v>45315</v>
      </c>
      <c r="B1076" s="575" t="s">
        <v>81</v>
      </c>
      <c r="C1076" s="575" t="s">
        <v>82</v>
      </c>
      <c r="D1076" s="576">
        <v>100</v>
      </c>
      <c r="E1076" s="575" t="s">
        <v>83</v>
      </c>
      <c r="F1076" s="576" t="s">
        <v>80</v>
      </c>
      <c r="G1076" s="576">
        <v>4.3</v>
      </c>
      <c r="H1076" s="576">
        <v>0</v>
      </c>
      <c r="I1076" s="576">
        <v>0</v>
      </c>
      <c r="J1076" s="576">
        <v>0</v>
      </c>
      <c r="K1076" s="576">
        <v>0</v>
      </c>
      <c r="L1076" s="580">
        <v>0</v>
      </c>
      <c r="M1076" s="576">
        <v>7.7704</v>
      </c>
      <c r="N1076" s="575">
        <v>127</v>
      </c>
      <c r="O1076" s="575">
        <v>0.061</v>
      </c>
      <c r="P1076" s="575">
        <v>-0.0333</v>
      </c>
      <c r="Q1076" s="576">
        <v>13183</v>
      </c>
      <c r="R1076" s="576">
        <v>7.7704</v>
      </c>
      <c r="S1076" s="580">
        <v>0.0006</v>
      </c>
      <c r="T1076" s="576">
        <v>0</v>
      </c>
      <c r="U1076" s="576">
        <v>0</v>
      </c>
      <c r="V1076" s="576">
        <v>0</v>
      </c>
      <c r="W1076" s="576">
        <v>0</v>
      </c>
      <c r="X1076" s="576">
        <v>0</v>
      </c>
      <c r="Y1076" s="576">
        <v>0</v>
      </c>
      <c r="Z1076" s="576">
        <v>0</v>
      </c>
      <c r="AA1076" s="576">
        <v>5.42</v>
      </c>
      <c r="AB1076" s="580">
        <v>1</v>
      </c>
      <c r="AC1076" s="575">
        <f t="shared" si="49"/>
        <v>0</v>
      </c>
      <c r="AD1076" s="555">
        <f t="shared" si="48"/>
        <v>0</v>
      </c>
    </row>
    <row r="1077" s="555" customFormat="1" ht="19" customHeight="1" spans="1:30">
      <c r="A1077" s="574">
        <v>45315</v>
      </c>
      <c r="B1077" s="575" t="s">
        <v>84</v>
      </c>
      <c r="C1077" s="575" t="s">
        <v>82</v>
      </c>
      <c r="D1077" s="576">
        <v>33</v>
      </c>
      <c r="E1077" s="575" t="s">
        <v>83</v>
      </c>
      <c r="F1077" s="576" t="s">
        <v>80</v>
      </c>
      <c r="G1077" s="576">
        <v>7.4</v>
      </c>
      <c r="H1077" s="576">
        <v>35.9587</v>
      </c>
      <c r="I1077" s="576">
        <v>35.8156</v>
      </c>
      <c r="J1077" s="576">
        <v>34.98</v>
      </c>
      <c r="K1077" s="576">
        <v>0</v>
      </c>
      <c r="L1077" s="580">
        <v>0</v>
      </c>
      <c r="M1077" s="576">
        <v>267.9663</v>
      </c>
      <c r="N1077" s="575">
        <v>185</v>
      </c>
      <c r="O1077" s="575">
        <v>1.4484</v>
      </c>
      <c r="P1077" s="575">
        <v>0.8709</v>
      </c>
      <c r="Q1077" s="576">
        <v>7604</v>
      </c>
      <c r="R1077" s="576">
        <v>267.9663</v>
      </c>
      <c r="S1077" s="580">
        <v>0.0352</v>
      </c>
      <c r="T1077" s="576">
        <v>0</v>
      </c>
      <c r="U1077" s="576">
        <v>0</v>
      </c>
      <c r="V1077" s="576">
        <v>0</v>
      </c>
      <c r="W1077" s="576">
        <v>0</v>
      </c>
      <c r="X1077" s="576">
        <v>0</v>
      </c>
      <c r="Y1077" s="576">
        <v>0</v>
      </c>
      <c r="Z1077" s="576">
        <v>0</v>
      </c>
      <c r="AA1077" s="576">
        <v>0</v>
      </c>
      <c r="AB1077" s="580">
        <v>1</v>
      </c>
      <c r="AC1077" s="575">
        <f t="shared" si="49"/>
        <v>0</v>
      </c>
      <c r="AD1077" s="555">
        <f t="shared" si="48"/>
        <v>0</v>
      </c>
    </row>
    <row r="1078" s="555" customFormat="1" ht="19" customHeight="1" spans="1:30">
      <c r="A1078" s="574">
        <v>45315</v>
      </c>
      <c r="B1078" s="575" t="s">
        <v>85</v>
      </c>
      <c r="C1078" s="575" t="s">
        <v>155</v>
      </c>
      <c r="D1078" s="576">
        <v>58.2</v>
      </c>
      <c r="E1078" s="575" t="s">
        <v>148</v>
      </c>
      <c r="F1078" s="576">
        <v>4.62</v>
      </c>
      <c r="G1078" s="576">
        <v>1.62</v>
      </c>
      <c r="H1078" s="576">
        <v>30.6508</v>
      </c>
      <c r="I1078" s="576">
        <v>29.5092</v>
      </c>
      <c r="J1078" s="576">
        <v>29.92</v>
      </c>
      <c r="K1078" s="576">
        <v>0</v>
      </c>
      <c r="L1078" s="580">
        <v>0</v>
      </c>
      <c r="M1078" s="576">
        <v>452.32</v>
      </c>
      <c r="N1078" s="575">
        <v>174</v>
      </c>
      <c r="O1078" s="575">
        <v>2.5995</v>
      </c>
      <c r="P1078" s="575" t="s">
        <v>149</v>
      </c>
      <c r="Q1078" s="576">
        <v>5420</v>
      </c>
      <c r="R1078" s="576">
        <v>452.32</v>
      </c>
      <c r="S1078" s="580">
        <v>0.0835</v>
      </c>
      <c r="T1078" s="576">
        <v>0</v>
      </c>
      <c r="U1078" s="576">
        <v>0</v>
      </c>
      <c r="V1078" s="576">
        <v>0</v>
      </c>
      <c r="W1078" s="576">
        <v>0</v>
      </c>
      <c r="X1078" s="576">
        <v>0</v>
      </c>
      <c r="Y1078" s="576">
        <v>0</v>
      </c>
      <c r="Z1078" s="576">
        <v>0</v>
      </c>
      <c r="AA1078" s="576">
        <v>0</v>
      </c>
      <c r="AB1078" s="580">
        <v>1</v>
      </c>
      <c r="AC1078" s="575">
        <f t="shared" si="49"/>
        <v>0</v>
      </c>
      <c r="AD1078" s="555">
        <f t="shared" si="48"/>
        <v>0</v>
      </c>
    </row>
    <row r="1079" s="555" customFormat="1" ht="19" customHeight="1" spans="1:30">
      <c r="A1079" s="574">
        <v>45315</v>
      </c>
      <c r="B1079" s="575" t="s">
        <v>87</v>
      </c>
      <c r="C1079" s="575" t="s">
        <v>78</v>
      </c>
      <c r="D1079" s="576">
        <v>100</v>
      </c>
      <c r="E1079" s="575" t="s">
        <v>103</v>
      </c>
      <c r="F1079" s="576">
        <v>2.9</v>
      </c>
      <c r="G1079" s="576">
        <v>2.3</v>
      </c>
      <c r="H1079" s="576">
        <v>0</v>
      </c>
      <c r="I1079" s="576">
        <v>6.5025</v>
      </c>
      <c r="J1079" s="576">
        <v>6.4834</v>
      </c>
      <c r="K1079" s="576">
        <v>0</v>
      </c>
      <c r="L1079" s="580">
        <v>0</v>
      </c>
      <c r="M1079" s="576">
        <v>115.3229</v>
      </c>
      <c r="N1079" s="575">
        <v>21</v>
      </c>
      <c r="O1079" s="575">
        <v>5.4916</v>
      </c>
      <c r="P1079" s="575">
        <v>4.7174</v>
      </c>
      <c r="Q1079" s="576">
        <v>6350</v>
      </c>
      <c r="R1079" s="576">
        <v>115.3229</v>
      </c>
      <c r="S1079" s="580">
        <v>0.0182</v>
      </c>
      <c r="T1079" s="576">
        <v>0</v>
      </c>
      <c r="U1079" s="576">
        <v>0</v>
      </c>
      <c r="V1079" s="576">
        <v>0</v>
      </c>
      <c r="W1079" s="576">
        <v>0</v>
      </c>
      <c r="X1079" s="576">
        <v>0</v>
      </c>
      <c r="Y1079" s="576">
        <v>0</v>
      </c>
      <c r="Z1079" s="576">
        <v>0</v>
      </c>
      <c r="AA1079" s="576">
        <v>0</v>
      </c>
      <c r="AB1079" s="580">
        <v>1</v>
      </c>
      <c r="AC1079" s="575">
        <f t="shared" si="49"/>
        <v>0</v>
      </c>
      <c r="AD1079" s="555">
        <f t="shared" si="48"/>
        <v>0</v>
      </c>
    </row>
    <row r="1080" s="555" customFormat="1" ht="19" customHeight="1" spans="1:30">
      <c r="A1080" s="574">
        <v>45315</v>
      </c>
      <c r="B1080" s="575" t="s">
        <v>88</v>
      </c>
      <c r="C1080" s="575" t="s">
        <v>150</v>
      </c>
      <c r="D1080" s="576">
        <v>50</v>
      </c>
      <c r="E1080" s="575" t="s">
        <v>152</v>
      </c>
      <c r="F1080" s="576">
        <v>3.92</v>
      </c>
      <c r="G1080" s="576">
        <v>0.8</v>
      </c>
      <c r="H1080" s="576">
        <v>14.7547</v>
      </c>
      <c r="I1080" s="576">
        <v>6.8925</v>
      </c>
      <c r="J1080" s="576">
        <v>6.8758</v>
      </c>
      <c r="K1080" s="576">
        <v>0</v>
      </c>
      <c r="L1080" s="580">
        <v>0</v>
      </c>
      <c r="M1080" s="576">
        <v>258.1981</v>
      </c>
      <c r="N1080" s="575">
        <v>653</v>
      </c>
      <c r="O1080" s="575">
        <v>0.4071</v>
      </c>
      <c r="P1080" s="575"/>
      <c r="Q1080" s="576">
        <v>6458</v>
      </c>
      <c r="R1080" s="576">
        <v>258.1981</v>
      </c>
      <c r="S1080" s="580">
        <v>0.0412</v>
      </c>
      <c r="T1080" s="576">
        <v>0</v>
      </c>
      <c r="U1080" s="576">
        <v>0</v>
      </c>
      <c r="V1080" s="576">
        <v>0</v>
      </c>
      <c r="W1080" s="576">
        <v>0</v>
      </c>
      <c r="X1080" s="576">
        <v>0</v>
      </c>
      <c r="Y1080" s="576">
        <v>0</v>
      </c>
      <c r="Z1080" s="576">
        <v>0</v>
      </c>
      <c r="AA1080" s="576">
        <v>7.5211</v>
      </c>
      <c r="AB1080" s="580">
        <v>1</v>
      </c>
      <c r="AC1080" s="575">
        <f t="shared" si="49"/>
        <v>0</v>
      </c>
      <c r="AD1080" s="555">
        <f t="shared" si="48"/>
        <v>0</v>
      </c>
    </row>
    <row r="1081" s="555" customFormat="1" ht="34" customHeight="1" spans="1:29">
      <c r="A1081" s="570" t="s">
        <v>156</v>
      </c>
      <c r="B1081" s="571"/>
      <c r="C1081" s="571"/>
      <c r="D1081" s="571"/>
      <c r="E1081" s="571"/>
      <c r="F1081" s="571"/>
      <c r="G1081" s="571"/>
      <c r="H1081" s="571"/>
      <c r="I1081" s="571"/>
      <c r="J1081" s="571"/>
      <c r="K1081" s="571"/>
      <c r="L1081" s="571"/>
      <c r="M1081" s="571"/>
      <c r="N1081" s="571"/>
      <c r="O1081" s="571"/>
      <c r="P1081" s="571"/>
      <c r="Q1081" s="571"/>
      <c r="R1081" s="571"/>
      <c r="S1081" s="571"/>
      <c r="T1081" s="571"/>
      <c r="U1081" s="571"/>
      <c r="V1081" s="571"/>
      <c r="W1081" s="571"/>
      <c r="X1081" s="571"/>
      <c r="Y1081" s="571"/>
      <c r="Z1081" s="571"/>
      <c r="AA1081" s="571"/>
      <c r="AB1081" s="571"/>
      <c r="AC1081" s="571"/>
    </row>
    <row r="1082" s="555" customFormat="1" ht="19" customHeight="1" spans="1:30">
      <c r="A1082" s="572" t="s">
        <v>1</v>
      </c>
      <c r="B1082" s="573" t="s">
        <v>2</v>
      </c>
      <c r="C1082" s="573" t="s">
        <v>3</v>
      </c>
      <c r="D1082" s="573" t="s">
        <v>4</v>
      </c>
      <c r="E1082" s="573" t="s">
        <v>5</v>
      </c>
      <c r="F1082" s="573" t="s">
        <v>6</v>
      </c>
      <c r="G1082" s="573" t="s">
        <v>7</v>
      </c>
      <c r="H1082" s="573" t="s">
        <v>8</v>
      </c>
      <c r="I1082" s="573" t="s">
        <v>9</v>
      </c>
      <c r="J1082" s="573" t="s">
        <v>10</v>
      </c>
      <c r="K1082" s="573" t="s">
        <v>11</v>
      </c>
      <c r="L1082" s="573" t="s">
        <v>12</v>
      </c>
      <c r="M1082" s="573" t="s">
        <v>13</v>
      </c>
      <c r="N1082" s="573" t="s">
        <v>14</v>
      </c>
      <c r="O1082" s="573" t="s">
        <v>15</v>
      </c>
      <c r="P1082" s="573" t="s">
        <v>16</v>
      </c>
      <c r="Q1082" s="573" t="s">
        <v>17</v>
      </c>
      <c r="R1082" s="573" t="s">
        <v>18</v>
      </c>
      <c r="S1082" s="573" t="s">
        <v>19</v>
      </c>
      <c r="T1082" s="573" t="s">
        <v>20</v>
      </c>
      <c r="U1082" s="573" t="s">
        <v>21</v>
      </c>
      <c r="V1082" s="573" t="s">
        <v>22</v>
      </c>
      <c r="W1082" s="573" t="s">
        <v>23</v>
      </c>
      <c r="X1082" s="573" t="s">
        <v>24</v>
      </c>
      <c r="Y1082" s="573" t="s">
        <v>25</v>
      </c>
      <c r="Z1082" s="573" t="s">
        <v>26</v>
      </c>
      <c r="AA1082" s="573" t="s">
        <v>27</v>
      </c>
      <c r="AB1082" s="573" t="s">
        <v>28</v>
      </c>
      <c r="AC1082" s="583" t="s">
        <v>29</v>
      </c>
      <c r="AD1082" s="583" t="s">
        <v>30</v>
      </c>
    </row>
    <row r="1083" s="555" customFormat="1" ht="19" customHeight="1" spans="1:30">
      <c r="A1083" s="574">
        <v>45316</v>
      </c>
      <c r="B1083" s="575" t="s">
        <v>31</v>
      </c>
      <c r="C1083" s="575" t="s">
        <v>32</v>
      </c>
      <c r="D1083" s="576">
        <v>100</v>
      </c>
      <c r="E1083" s="575" t="s">
        <v>48</v>
      </c>
      <c r="F1083" s="576">
        <v>5.71</v>
      </c>
      <c r="G1083" s="576">
        <v>2.7</v>
      </c>
      <c r="H1083" s="576">
        <v>52.3179</v>
      </c>
      <c r="I1083" s="576">
        <v>51.7999</v>
      </c>
      <c r="J1083" s="576">
        <v>51.625</v>
      </c>
      <c r="K1083" s="576">
        <v>0</v>
      </c>
      <c r="L1083" s="580">
        <v>0</v>
      </c>
      <c r="M1083" s="576">
        <v>1043.875</v>
      </c>
      <c r="N1083" s="575"/>
      <c r="O1083" s="575"/>
      <c r="P1083" s="575"/>
      <c r="Q1083" s="576">
        <v>14972</v>
      </c>
      <c r="R1083" s="576">
        <v>1043.875</v>
      </c>
      <c r="S1083" s="580">
        <v>0.0697</v>
      </c>
      <c r="T1083" s="576">
        <v>0</v>
      </c>
      <c r="U1083" s="576">
        <v>0</v>
      </c>
      <c r="V1083" s="576">
        <v>0</v>
      </c>
      <c r="W1083" s="576">
        <v>0</v>
      </c>
      <c r="X1083" s="575">
        <v>0</v>
      </c>
      <c r="Y1083" s="576">
        <v>0</v>
      </c>
      <c r="Z1083" s="576">
        <v>0</v>
      </c>
      <c r="AA1083" s="576">
        <v>0</v>
      </c>
      <c r="AB1083" s="580">
        <v>1</v>
      </c>
      <c r="AC1083" s="575">
        <f t="shared" ref="AC1083:AC1112" si="50">U1083+W1083</f>
        <v>0</v>
      </c>
      <c r="AD1083" s="555">
        <f t="shared" ref="AD1083:AD1125" si="51">T1083+V1083</f>
        <v>0</v>
      </c>
    </row>
    <row r="1084" s="555" customFormat="1" ht="19" customHeight="1" spans="1:30">
      <c r="A1084" s="574">
        <v>45316</v>
      </c>
      <c r="B1084" s="575" t="s">
        <v>36</v>
      </c>
      <c r="C1084" s="575" t="s">
        <v>32</v>
      </c>
      <c r="D1084" s="576">
        <v>80</v>
      </c>
      <c r="E1084" s="575" t="s">
        <v>35</v>
      </c>
      <c r="F1084" s="576">
        <v>5.89</v>
      </c>
      <c r="G1084" s="576">
        <v>1.96</v>
      </c>
      <c r="H1084" s="576">
        <v>41.59</v>
      </c>
      <c r="I1084" s="576">
        <v>40.46</v>
      </c>
      <c r="J1084" s="576">
        <v>40.15</v>
      </c>
      <c r="K1084" s="576">
        <v>0</v>
      </c>
      <c r="L1084" s="580">
        <v>0</v>
      </c>
      <c r="M1084" s="576">
        <v>772.75</v>
      </c>
      <c r="N1084" s="575"/>
      <c r="O1084" s="575"/>
      <c r="P1084" s="575"/>
      <c r="Q1084" s="576">
        <v>9570</v>
      </c>
      <c r="R1084" s="576">
        <v>772.75</v>
      </c>
      <c r="S1084" s="580">
        <v>0.0807</v>
      </c>
      <c r="T1084" s="576">
        <v>0</v>
      </c>
      <c r="U1084" s="576">
        <v>0</v>
      </c>
      <c r="V1084" s="576">
        <v>0</v>
      </c>
      <c r="W1084" s="576">
        <v>0</v>
      </c>
      <c r="X1084" s="575">
        <v>0</v>
      </c>
      <c r="Y1084" s="576">
        <v>0</v>
      </c>
      <c r="Z1084" s="576">
        <v>0</v>
      </c>
      <c r="AA1084" s="576">
        <v>0</v>
      </c>
      <c r="AB1084" s="580">
        <v>1</v>
      </c>
      <c r="AC1084" s="575">
        <f t="shared" si="50"/>
        <v>0</v>
      </c>
      <c r="AD1084" s="555">
        <f t="shared" si="51"/>
        <v>0</v>
      </c>
    </row>
    <row r="1085" s="555" customFormat="1" ht="19" customHeight="1" spans="1:30">
      <c r="A1085" s="574">
        <v>45316</v>
      </c>
      <c r="B1085" s="575" t="s">
        <v>37</v>
      </c>
      <c r="C1085" s="575" t="s">
        <v>32</v>
      </c>
      <c r="D1085" s="576">
        <v>100</v>
      </c>
      <c r="E1085" s="575" t="s">
        <v>35</v>
      </c>
      <c r="F1085" s="576">
        <v>5.49</v>
      </c>
      <c r="G1085" s="576">
        <v>0</v>
      </c>
      <c r="H1085" s="576">
        <v>36.193</v>
      </c>
      <c r="I1085" s="576">
        <v>35.3652</v>
      </c>
      <c r="J1085" s="576">
        <v>34.022</v>
      </c>
      <c r="K1085" s="576">
        <v>0.6947</v>
      </c>
      <c r="L1085" s="580">
        <v>0.0193</v>
      </c>
      <c r="M1085" s="576">
        <v>744.356</v>
      </c>
      <c r="N1085" s="575"/>
      <c r="O1085" s="575"/>
      <c r="P1085" s="575"/>
      <c r="Q1085" s="576">
        <v>15895</v>
      </c>
      <c r="R1085" s="576">
        <v>744.356</v>
      </c>
      <c r="S1085" s="580">
        <v>0.0468</v>
      </c>
      <c r="T1085" s="576">
        <v>0.0896</v>
      </c>
      <c r="U1085" s="576">
        <v>0</v>
      </c>
      <c r="V1085" s="576">
        <v>0</v>
      </c>
      <c r="W1085" s="576">
        <v>0</v>
      </c>
      <c r="X1085" s="575">
        <v>0</v>
      </c>
      <c r="Y1085" s="576">
        <v>0.0435</v>
      </c>
      <c r="Z1085" s="576">
        <v>0</v>
      </c>
      <c r="AA1085" s="576">
        <v>0</v>
      </c>
      <c r="AB1085" s="580">
        <v>0.9975</v>
      </c>
      <c r="AC1085" s="575">
        <f t="shared" si="50"/>
        <v>0</v>
      </c>
      <c r="AD1085" s="555">
        <f t="shared" si="51"/>
        <v>0.0896</v>
      </c>
    </row>
    <row r="1086" s="555" customFormat="1" ht="19" customHeight="1" spans="1:30">
      <c r="A1086" s="574">
        <v>45316</v>
      </c>
      <c r="B1086" s="575" t="s">
        <v>41</v>
      </c>
      <c r="C1086" s="575" t="s">
        <v>32</v>
      </c>
      <c r="D1086" s="576">
        <v>20</v>
      </c>
      <c r="E1086" s="575" t="s">
        <v>96</v>
      </c>
      <c r="F1086" s="576">
        <v>20.05</v>
      </c>
      <c r="G1086" s="576">
        <v>0.94</v>
      </c>
      <c r="H1086" s="576">
        <v>12.1999</v>
      </c>
      <c r="I1086" s="576">
        <v>11.7239</v>
      </c>
      <c r="J1086" s="576">
        <v>11.7048</v>
      </c>
      <c r="K1086" s="576">
        <v>0</v>
      </c>
      <c r="L1086" s="580">
        <v>0</v>
      </c>
      <c r="M1086" s="576">
        <v>244.3909</v>
      </c>
      <c r="N1086" s="575"/>
      <c r="O1086" s="575"/>
      <c r="P1086" s="575"/>
      <c r="Q1086" s="576">
        <v>4106</v>
      </c>
      <c r="R1086" s="576">
        <v>244.3909</v>
      </c>
      <c r="S1086" s="580">
        <v>0.0595</v>
      </c>
      <c r="T1086" s="576">
        <v>0</v>
      </c>
      <c r="U1086" s="576">
        <v>0</v>
      </c>
      <c r="V1086" s="576">
        <v>0</v>
      </c>
      <c r="W1086" s="576">
        <v>0</v>
      </c>
      <c r="X1086" s="575">
        <v>0</v>
      </c>
      <c r="Y1086" s="576">
        <v>0</v>
      </c>
      <c r="Z1086" s="576">
        <v>0</v>
      </c>
      <c r="AA1086" s="576">
        <v>0</v>
      </c>
      <c r="AB1086" s="580">
        <v>1</v>
      </c>
      <c r="AC1086" s="575">
        <f t="shared" si="50"/>
        <v>0</v>
      </c>
      <c r="AD1086" s="555">
        <f t="shared" si="51"/>
        <v>0</v>
      </c>
    </row>
    <row r="1087" s="555" customFormat="1" ht="19" customHeight="1" spans="1:30">
      <c r="A1087" s="574">
        <v>45316</v>
      </c>
      <c r="B1087" s="575" t="s">
        <v>34</v>
      </c>
      <c r="C1087" s="575" t="s">
        <v>32</v>
      </c>
      <c r="D1087" s="576">
        <v>10</v>
      </c>
      <c r="E1087" s="575" t="s">
        <v>96</v>
      </c>
      <c r="F1087" s="576">
        <v>3.52</v>
      </c>
      <c r="G1087" s="576">
        <v>0.62</v>
      </c>
      <c r="H1087" s="576">
        <v>4.0932</v>
      </c>
      <c r="I1087" s="576">
        <v>4.0069</v>
      </c>
      <c r="J1087" s="576">
        <v>3.96</v>
      </c>
      <c r="K1087" s="576">
        <v>0.0863</v>
      </c>
      <c r="L1087" s="580">
        <v>0.0211</v>
      </c>
      <c r="M1087" s="576">
        <v>87.12</v>
      </c>
      <c r="N1087" s="575"/>
      <c r="O1087" s="575"/>
      <c r="P1087" s="575"/>
      <c r="Q1087" s="576">
        <v>1258</v>
      </c>
      <c r="R1087" s="576">
        <v>87.12</v>
      </c>
      <c r="S1087" s="580">
        <v>0.0693</v>
      </c>
      <c r="T1087" s="576">
        <v>0</v>
      </c>
      <c r="U1087" s="576">
        <v>0</v>
      </c>
      <c r="V1087" s="576">
        <v>0</v>
      </c>
      <c r="W1087" s="576">
        <v>0</v>
      </c>
      <c r="X1087" s="575">
        <v>0</v>
      </c>
      <c r="Y1087" s="576">
        <v>0</v>
      </c>
      <c r="Z1087" s="576">
        <v>0</v>
      </c>
      <c r="AA1087" s="576">
        <v>0</v>
      </c>
      <c r="AB1087" s="580">
        <v>1</v>
      </c>
      <c r="AC1087" s="575">
        <f t="shared" si="50"/>
        <v>0</v>
      </c>
      <c r="AD1087" s="555">
        <f t="shared" si="51"/>
        <v>0</v>
      </c>
    </row>
    <row r="1088" s="555" customFormat="1" ht="19" customHeight="1" spans="1:30">
      <c r="A1088" s="574">
        <v>45316</v>
      </c>
      <c r="B1088" s="575" t="s">
        <v>45</v>
      </c>
      <c r="C1088" s="575" t="s">
        <v>32</v>
      </c>
      <c r="D1088" s="576">
        <v>50</v>
      </c>
      <c r="E1088" s="575" t="s">
        <v>33</v>
      </c>
      <c r="F1088" s="576">
        <v>6.56</v>
      </c>
      <c r="G1088" s="576">
        <v>2.54</v>
      </c>
      <c r="H1088" s="576">
        <v>27.9449</v>
      </c>
      <c r="I1088" s="576">
        <v>27.825</v>
      </c>
      <c r="J1088" s="576">
        <v>27.72</v>
      </c>
      <c r="K1088" s="576">
        <v>0</v>
      </c>
      <c r="L1088" s="580">
        <v>0</v>
      </c>
      <c r="M1088" s="576">
        <v>437.36</v>
      </c>
      <c r="N1088" s="575"/>
      <c r="O1088" s="575"/>
      <c r="P1088" s="575"/>
      <c r="Q1088" s="576">
        <v>7203</v>
      </c>
      <c r="R1088" s="576">
        <v>437.36</v>
      </c>
      <c r="S1088" s="580">
        <v>0.0607</v>
      </c>
      <c r="T1088" s="576">
        <v>0.0601</v>
      </c>
      <c r="U1088" s="576">
        <v>0</v>
      </c>
      <c r="V1088" s="576">
        <v>0</v>
      </c>
      <c r="W1088" s="576">
        <v>0</v>
      </c>
      <c r="X1088" s="575">
        <v>0</v>
      </c>
      <c r="Y1088" s="576">
        <v>0</v>
      </c>
      <c r="Z1088" s="576">
        <v>0</v>
      </c>
      <c r="AA1088" s="576">
        <v>0</v>
      </c>
      <c r="AB1088" s="580">
        <v>0.9978</v>
      </c>
      <c r="AC1088" s="575">
        <f t="shared" si="50"/>
        <v>0</v>
      </c>
      <c r="AD1088" s="555">
        <f t="shared" si="51"/>
        <v>0.0601</v>
      </c>
    </row>
    <row r="1089" s="555" customFormat="1" ht="19" customHeight="1" spans="1:30">
      <c r="A1089" s="574">
        <v>45316</v>
      </c>
      <c r="B1089" s="575" t="s">
        <v>38</v>
      </c>
      <c r="C1089" s="575" t="s">
        <v>32</v>
      </c>
      <c r="D1089" s="576">
        <v>5.48</v>
      </c>
      <c r="E1089" s="575" t="s">
        <v>35</v>
      </c>
      <c r="F1089" s="576">
        <v>4.5</v>
      </c>
      <c r="G1089" s="576">
        <v>0</v>
      </c>
      <c r="H1089" s="576">
        <v>2.36</v>
      </c>
      <c r="I1089" s="576">
        <v>2.21</v>
      </c>
      <c r="J1089" s="576">
        <v>2.128</v>
      </c>
      <c r="K1089" s="576">
        <v>0.15</v>
      </c>
      <c r="L1089" s="580">
        <v>0.0636</v>
      </c>
      <c r="M1089" s="576">
        <v>32.984</v>
      </c>
      <c r="N1089" s="575"/>
      <c r="O1089" s="575"/>
      <c r="P1089" s="575"/>
      <c r="Q1089" s="576">
        <v>554</v>
      </c>
      <c r="R1089" s="576">
        <v>32.984</v>
      </c>
      <c r="S1089" s="580">
        <v>0.0595</v>
      </c>
      <c r="T1089" s="576">
        <v>0</v>
      </c>
      <c r="U1089" s="576">
        <v>0</v>
      </c>
      <c r="V1089" s="576">
        <v>0</v>
      </c>
      <c r="W1089" s="576">
        <v>0</v>
      </c>
      <c r="X1089" s="575">
        <v>0</v>
      </c>
      <c r="Y1089" s="576">
        <v>0</v>
      </c>
      <c r="Z1089" s="576">
        <v>0</v>
      </c>
      <c r="AA1089" s="576">
        <v>0</v>
      </c>
      <c r="AB1089" s="580">
        <v>1</v>
      </c>
      <c r="AC1089" s="575">
        <f t="shared" si="50"/>
        <v>0</v>
      </c>
      <c r="AD1089" s="555">
        <f t="shared" si="51"/>
        <v>0</v>
      </c>
    </row>
    <row r="1090" s="555" customFormat="1" ht="19" customHeight="1" spans="1:30">
      <c r="A1090" s="574">
        <v>45316</v>
      </c>
      <c r="B1090" s="575" t="s">
        <v>47</v>
      </c>
      <c r="C1090" s="575" t="s">
        <v>32</v>
      </c>
      <c r="D1090" s="576">
        <v>150</v>
      </c>
      <c r="E1090" s="575" t="s">
        <v>96</v>
      </c>
      <c r="F1090" s="576">
        <v>3.99</v>
      </c>
      <c r="G1090" s="576">
        <v>0.48</v>
      </c>
      <c r="H1090" s="576">
        <v>75.7991</v>
      </c>
      <c r="I1090" s="576">
        <v>44.459</v>
      </c>
      <c r="J1090" s="576">
        <v>43.1711</v>
      </c>
      <c r="K1090" s="576">
        <v>31.34</v>
      </c>
      <c r="L1090" s="580">
        <v>0.4135</v>
      </c>
      <c r="M1090" s="576">
        <v>1165.7667</v>
      </c>
      <c r="N1090" s="576">
        <v>1335</v>
      </c>
      <c r="O1090" s="580">
        <v>0.8732</v>
      </c>
      <c r="P1090" s="580">
        <v>0.0667</v>
      </c>
      <c r="Q1090" s="576">
        <v>24402</v>
      </c>
      <c r="R1090" s="576">
        <v>1165.7667</v>
      </c>
      <c r="S1090" s="580">
        <v>0.0478</v>
      </c>
      <c r="T1090" s="576">
        <v>0</v>
      </c>
      <c r="U1090" s="576">
        <v>0</v>
      </c>
      <c r="V1090" s="576">
        <v>0</v>
      </c>
      <c r="W1090" s="576">
        <v>0</v>
      </c>
      <c r="X1090" s="575">
        <v>0</v>
      </c>
      <c r="Y1090" s="576">
        <v>0</v>
      </c>
      <c r="Z1090" s="576">
        <v>0</v>
      </c>
      <c r="AA1090" s="576">
        <v>0</v>
      </c>
      <c r="AB1090" s="580">
        <v>1</v>
      </c>
      <c r="AC1090" s="575">
        <f t="shared" si="50"/>
        <v>0</v>
      </c>
      <c r="AD1090" s="555">
        <f t="shared" si="51"/>
        <v>0</v>
      </c>
    </row>
    <row r="1091" s="555" customFormat="1" ht="19" customHeight="1" spans="1:30">
      <c r="A1091" s="574">
        <v>45316</v>
      </c>
      <c r="B1091" s="575" t="s">
        <v>40</v>
      </c>
      <c r="C1091" s="575" t="s">
        <v>32</v>
      </c>
      <c r="D1091" s="576">
        <v>30</v>
      </c>
      <c r="E1091" s="575" t="s">
        <v>35</v>
      </c>
      <c r="F1091" s="576">
        <v>6.23</v>
      </c>
      <c r="G1091" s="576">
        <v>0</v>
      </c>
      <c r="H1091" s="576">
        <v>16.8067</v>
      </c>
      <c r="I1091" s="576">
        <v>16.8067</v>
      </c>
      <c r="J1091" s="576">
        <v>16.6848</v>
      </c>
      <c r="K1091" s="576">
        <v>0</v>
      </c>
      <c r="L1091" s="580">
        <v>0</v>
      </c>
      <c r="M1091" s="576">
        <v>257.2944</v>
      </c>
      <c r="N1091" s="575"/>
      <c r="O1091" s="575"/>
      <c r="P1091" s="575"/>
      <c r="Q1091" s="576">
        <v>4805</v>
      </c>
      <c r="R1091" s="576">
        <v>257.2944</v>
      </c>
      <c r="S1091" s="580">
        <v>0.0535</v>
      </c>
      <c r="T1091" s="576">
        <v>0</v>
      </c>
      <c r="U1091" s="576">
        <v>0</v>
      </c>
      <c r="V1091" s="576">
        <v>0</v>
      </c>
      <c r="W1091" s="576">
        <v>0</v>
      </c>
      <c r="X1091" s="575">
        <v>0</v>
      </c>
      <c r="Y1091" s="576">
        <v>0</v>
      </c>
      <c r="Z1091" s="576">
        <v>0</v>
      </c>
      <c r="AA1091" s="576">
        <v>0</v>
      </c>
      <c r="AB1091" s="580">
        <v>1</v>
      </c>
      <c r="AC1091" s="575">
        <f t="shared" si="50"/>
        <v>0</v>
      </c>
      <c r="AD1091" s="555">
        <f t="shared" si="51"/>
        <v>0</v>
      </c>
    </row>
    <row r="1092" s="555" customFormat="1" ht="19" customHeight="1" spans="1:30">
      <c r="A1092" s="574">
        <v>45316</v>
      </c>
      <c r="B1092" s="575" t="s">
        <v>46</v>
      </c>
      <c r="C1092" s="575" t="s">
        <v>32</v>
      </c>
      <c r="D1092" s="576">
        <v>30</v>
      </c>
      <c r="E1092" s="575" t="s">
        <v>35</v>
      </c>
      <c r="F1092" s="576">
        <v>2.25</v>
      </c>
      <c r="G1092" s="576">
        <v>3.2</v>
      </c>
      <c r="H1092" s="576">
        <v>5.5692</v>
      </c>
      <c r="I1092" s="576">
        <v>5.46</v>
      </c>
      <c r="J1092" s="576">
        <v>5.432</v>
      </c>
      <c r="K1092" s="576">
        <v>0</v>
      </c>
      <c r="L1092" s="580">
        <v>0</v>
      </c>
      <c r="M1092" s="576">
        <v>335.104</v>
      </c>
      <c r="N1092" s="575"/>
      <c r="O1092" s="575"/>
      <c r="P1092" s="575"/>
      <c r="Q1092" s="576">
        <v>4708</v>
      </c>
      <c r="R1092" s="576">
        <v>335.104</v>
      </c>
      <c r="S1092" s="580">
        <v>0.0712</v>
      </c>
      <c r="T1092" s="576">
        <v>0</v>
      </c>
      <c r="U1092" s="576">
        <v>0</v>
      </c>
      <c r="V1092" s="576">
        <v>0</v>
      </c>
      <c r="W1092" s="576">
        <v>0</v>
      </c>
      <c r="X1092" s="575">
        <v>0</v>
      </c>
      <c r="Y1092" s="576">
        <v>0</v>
      </c>
      <c r="Z1092" s="576">
        <v>0</v>
      </c>
      <c r="AA1092" s="576">
        <v>0</v>
      </c>
      <c r="AB1092" s="580">
        <v>1</v>
      </c>
      <c r="AC1092" s="575">
        <f t="shared" si="50"/>
        <v>0</v>
      </c>
      <c r="AD1092" s="555">
        <f t="shared" si="51"/>
        <v>0</v>
      </c>
    </row>
    <row r="1093" s="555" customFormat="1" ht="19" customHeight="1" spans="1:30">
      <c r="A1093" s="574">
        <v>45316</v>
      </c>
      <c r="B1093" s="575" t="s">
        <v>42</v>
      </c>
      <c r="C1093" s="575" t="s">
        <v>32</v>
      </c>
      <c r="D1093" s="576">
        <v>30</v>
      </c>
      <c r="E1093" s="575" t="s">
        <v>157</v>
      </c>
      <c r="F1093" s="576">
        <v>0.2</v>
      </c>
      <c r="G1093" s="576">
        <v>0.8</v>
      </c>
      <c r="H1093" s="576">
        <v>0.5123</v>
      </c>
      <c r="I1093" s="576">
        <v>0.472</v>
      </c>
      <c r="J1093" s="576">
        <v>0.443</v>
      </c>
      <c r="K1093" s="576">
        <v>0</v>
      </c>
      <c r="L1093" s="580">
        <v>0</v>
      </c>
      <c r="M1093" s="576">
        <v>310.8214</v>
      </c>
      <c r="N1093" s="575"/>
      <c r="O1093" s="575"/>
      <c r="P1093" s="575"/>
      <c r="Q1093" s="576">
        <v>3672</v>
      </c>
      <c r="R1093" s="576">
        <v>310.8214</v>
      </c>
      <c r="S1093" s="580">
        <v>0.0846</v>
      </c>
      <c r="T1093" s="576">
        <v>0</v>
      </c>
      <c r="U1093" s="576">
        <v>0</v>
      </c>
      <c r="V1093" s="576">
        <v>0</v>
      </c>
      <c r="W1093" s="576">
        <v>0</v>
      </c>
      <c r="X1093" s="575">
        <v>0</v>
      </c>
      <c r="Y1093" s="576">
        <v>0</v>
      </c>
      <c r="Z1093" s="576">
        <v>0</v>
      </c>
      <c r="AA1093" s="576">
        <v>0</v>
      </c>
      <c r="AB1093" s="580">
        <v>1</v>
      </c>
      <c r="AC1093" s="575">
        <f t="shared" si="50"/>
        <v>0</v>
      </c>
      <c r="AD1093" s="555">
        <f t="shared" si="51"/>
        <v>0</v>
      </c>
    </row>
    <row r="1094" s="555" customFormat="1" ht="19" customHeight="1" spans="1:30">
      <c r="A1094" s="574">
        <v>45316</v>
      </c>
      <c r="B1094" s="575" t="s">
        <v>50</v>
      </c>
      <c r="C1094" s="575" t="s">
        <v>32</v>
      </c>
      <c r="D1094" s="576">
        <v>50</v>
      </c>
      <c r="E1094" s="575" t="s">
        <v>35</v>
      </c>
      <c r="F1094" s="576">
        <v>6.09</v>
      </c>
      <c r="G1094" s="576">
        <v>0</v>
      </c>
      <c r="H1094" s="576">
        <v>28.3348</v>
      </c>
      <c r="I1094" s="576">
        <v>22.155</v>
      </c>
      <c r="J1094" s="576">
        <v>22.12</v>
      </c>
      <c r="K1094" s="575">
        <v>6.1798</v>
      </c>
      <c r="L1094" s="580">
        <f>K1094/H1094</f>
        <v>0.21809929838926</v>
      </c>
      <c r="M1094" s="576">
        <v>297.22</v>
      </c>
      <c r="N1094" s="575"/>
      <c r="O1094" s="575"/>
      <c r="P1094" s="575"/>
      <c r="Q1094" s="576">
        <v>6762</v>
      </c>
      <c r="R1094" s="576">
        <v>297.22</v>
      </c>
      <c r="S1094" s="580">
        <v>0.044</v>
      </c>
      <c r="T1094" s="576">
        <v>0</v>
      </c>
      <c r="U1094" s="576">
        <v>0</v>
      </c>
      <c r="V1094" s="576">
        <v>0</v>
      </c>
      <c r="W1094" s="576">
        <v>0</v>
      </c>
      <c r="X1094" s="555">
        <v>0</v>
      </c>
      <c r="Y1094" s="576">
        <v>0</v>
      </c>
      <c r="Z1094" s="576">
        <v>0</v>
      </c>
      <c r="AA1094" s="576">
        <v>0</v>
      </c>
      <c r="AB1094" s="580">
        <v>1</v>
      </c>
      <c r="AC1094" s="575">
        <f t="shared" si="50"/>
        <v>0</v>
      </c>
      <c r="AD1094" s="555">
        <f t="shared" si="51"/>
        <v>0</v>
      </c>
    </row>
    <row r="1095" s="555" customFormat="1" ht="19" customHeight="1" spans="1:30">
      <c r="A1095" s="574">
        <v>45316</v>
      </c>
      <c r="B1095" s="575" t="s">
        <v>43</v>
      </c>
      <c r="C1095" s="575" t="s">
        <v>32</v>
      </c>
      <c r="D1095" s="576">
        <v>300</v>
      </c>
      <c r="E1095" s="575" t="s">
        <v>35</v>
      </c>
      <c r="F1095" s="576">
        <v>4.66</v>
      </c>
      <c r="G1095" s="576">
        <v>0</v>
      </c>
      <c r="H1095" s="576">
        <v>194.3738</v>
      </c>
      <c r="I1095" s="576">
        <v>144.9302</v>
      </c>
      <c r="J1095" s="576">
        <v>141.273</v>
      </c>
      <c r="K1095" s="576">
        <v>49.4435</v>
      </c>
      <c r="L1095" s="580">
        <v>0.2544</v>
      </c>
      <c r="M1095" s="576">
        <v>3174.436</v>
      </c>
      <c r="N1095" s="575"/>
      <c r="O1095" s="575"/>
      <c r="P1095" s="575"/>
      <c r="Q1095" s="576">
        <v>57321</v>
      </c>
      <c r="R1095" s="576">
        <v>3174.436</v>
      </c>
      <c r="S1095" s="580">
        <v>0.0554</v>
      </c>
      <c r="T1095" s="576">
        <v>0</v>
      </c>
      <c r="U1095" s="576">
        <v>0</v>
      </c>
      <c r="V1095" s="576">
        <v>0</v>
      </c>
      <c r="W1095" s="576">
        <v>0</v>
      </c>
      <c r="X1095" s="575">
        <v>0</v>
      </c>
      <c r="Y1095" s="576">
        <v>0</v>
      </c>
      <c r="Z1095" s="576">
        <v>0</v>
      </c>
      <c r="AA1095" s="576">
        <v>0</v>
      </c>
      <c r="AB1095" s="580">
        <v>0</v>
      </c>
      <c r="AC1095" s="575">
        <f t="shared" si="50"/>
        <v>0</v>
      </c>
      <c r="AD1095" s="555">
        <f t="shared" si="51"/>
        <v>0</v>
      </c>
    </row>
    <row r="1096" s="555" customFormat="1" ht="19" customHeight="1" spans="1:30">
      <c r="A1096" s="574">
        <v>45316</v>
      </c>
      <c r="B1096" s="575" t="s">
        <v>49</v>
      </c>
      <c r="C1096" s="575" t="s">
        <v>32</v>
      </c>
      <c r="D1096" s="576">
        <v>100</v>
      </c>
      <c r="E1096" s="575" t="s">
        <v>35</v>
      </c>
      <c r="F1096" s="576">
        <v>5.21</v>
      </c>
      <c r="G1096" s="576">
        <v>0</v>
      </c>
      <c r="H1096" s="576">
        <v>47.1072</v>
      </c>
      <c r="I1096" s="576">
        <v>28.3323</v>
      </c>
      <c r="J1096" s="576">
        <v>27.027</v>
      </c>
      <c r="K1096" s="576">
        <v>18.7749</v>
      </c>
      <c r="L1096" s="580">
        <v>0.3986</v>
      </c>
      <c r="M1096" s="576">
        <v>914.3169</v>
      </c>
      <c r="N1096" s="575"/>
      <c r="O1096" s="575"/>
      <c r="P1096" s="575"/>
      <c r="Q1096" s="576">
        <v>14225</v>
      </c>
      <c r="R1096" s="576">
        <v>914.3169</v>
      </c>
      <c r="S1096" s="580">
        <v>0.0643</v>
      </c>
      <c r="T1096" s="576">
        <v>0</v>
      </c>
      <c r="U1096" s="576">
        <v>0</v>
      </c>
      <c r="V1096" s="576">
        <v>0</v>
      </c>
      <c r="W1096" s="576">
        <v>0</v>
      </c>
      <c r="X1096" s="575">
        <v>0</v>
      </c>
      <c r="Y1096" s="576">
        <v>0</v>
      </c>
      <c r="Z1096" s="576">
        <v>0</v>
      </c>
      <c r="AA1096" s="576">
        <v>0</v>
      </c>
      <c r="AB1096" s="580">
        <v>1</v>
      </c>
      <c r="AC1096" s="575">
        <f t="shared" si="50"/>
        <v>0</v>
      </c>
      <c r="AD1096" s="555">
        <f t="shared" si="51"/>
        <v>0</v>
      </c>
    </row>
    <row r="1097" s="555" customFormat="1" ht="19" customHeight="1" spans="1:30">
      <c r="A1097" s="574">
        <v>45316</v>
      </c>
      <c r="B1097" s="575" t="s">
        <v>51</v>
      </c>
      <c r="C1097" s="575" t="s">
        <v>32</v>
      </c>
      <c r="D1097" s="576">
        <v>100</v>
      </c>
      <c r="E1097" s="575" t="s">
        <v>33</v>
      </c>
      <c r="F1097" s="576">
        <v>4.26</v>
      </c>
      <c r="G1097" s="576">
        <v>1.77</v>
      </c>
      <c r="H1097" s="576">
        <v>43.8448</v>
      </c>
      <c r="I1097" s="576">
        <v>28.8289</v>
      </c>
      <c r="J1097" s="576">
        <v>27.4456</v>
      </c>
      <c r="K1097" s="576">
        <v>15.0159</v>
      </c>
      <c r="L1097" s="580">
        <v>0.3425</v>
      </c>
      <c r="M1097" s="576">
        <v>821.366</v>
      </c>
      <c r="N1097" s="575"/>
      <c r="O1097" s="575"/>
      <c r="P1097" s="575"/>
      <c r="Q1097" s="576">
        <v>11688</v>
      </c>
      <c r="R1097" s="576">
        <v>821.366</v>
      </c>
      <c r="S1097" s="580">
        <v>0.0703</v>
      </c>
      <c r="T1097" s="576">
        <v>0</v>
      </c>
      <c r="U1097" s="576">
        <v>0</v>
      </c>
      <c r="V1097" s="576">
        <v>0</v>
      </c>
      <c r="W1097" s="576">
        <v>0</v>
      </c>
      <c r="X1097" s="575">
        <v>0</v>
      </c>
      <c r="Y1097" s="576">
        <v>0</v>
      </c>
      <c r="Z1097" s="576">
        <v>0</v>
      </c>
      <c r="AA1097" s="576">
        <v>0</v>
      </c>
      <c r="AB1097" s="580">
        <v>1</v>
      </c>
      <c r="AC1097" s="575">
        <f t="shared" si="50"/>
        <v>0</v>
      </c>
      <c r="AD1097" s="555">
        <f t="shared" si="51"/>
        <v>0</v>
      </c>
    </row>
    <row r="1098" s="555" customFormat="1" ht="19" customHeight="1" spans="1:30">
      <c r="A1098" s="574">
        <v>45316</v>
      </c>
      <c r="B1098" s="575" t="s">
        <v>52</v>
      </c>
      <c r="C1098" s="575" t="s">
        <v>32</v>
      </c>
      <c r="D1098" s="576">
        <v>150</v>
      </c>
      <c r="E1098" s="575" t="s">
        <v>35</v>
      </c>
      <c r="F1098" s="576">
        <v>5.82</v>
      </c>
      <c r="G1098" s="576">
        <v>4</v>
      </c>
      <c r="H1098" s="576">
        <v>79.4338</v>
      </c>
      <c r="I1098" s="576">
        <v>79.4338</v>
      </c>
      <c r="J1098" s="576">
        <v>79.275</v>
      </c>
      <c r="K1098" s="576">
        <v>0</v>
      </c>
      <c r="L1098" s="580">
        <v>0</v>
      </c>
      <c r="M1098" s="576">
        <v>1505.7</v>
      </c>
      <c r="N1098" s="575"/>
      <c r="O1098" s="575"/>
      <c r="P1098" s="575"/>
      <c r="Q1098" s="576">
        <v>25456</v>
      </c>
      <c r="R1098" s="576">
        <v>1505.7</v>
      </c>
      <c r="S1098" s="580">
        <v>0.0591</v>
      </c>
      <c r="T1098" s="576">
        <v>0</v>
      </c>
      <c r="U1098" s="576">
        <v>0</v>
      </c>
      <c r="V1098" s="576">
        <v>0</v>
      </c>
      <c r="W1098" s="576">
        <v>0</v>
      </c>
      <c r="X1098" s="575">
        <v>0</v>
      </c>
      <c r="Y1098" s="576">
        <v>0</v>
      </c>
      <c r="Z1098" s="576">
        <v>0</v>
      </c>
      <c r="AA1098" s="576">
        <v>0</v>
      </c>
      <c r="AB1098" s="580">
        <v>1</v>
      </c>
      <c r="AC1098" s="575">
        <f t="shared" si="50"/>
        <v>0</v>
      </c>
      <c r="AD1098" s="555">
        <f t="shared" si="51"/>
        <v>0</v>
      </c>
    </row>
    <row r="1099" s="555" customFormat="1" ht="19" customHeight="1" spans="1:30">
      <c r="A1099" s="574">
        <v>45316</v>
      </c>
      <c r="B1099" s="575" t="s">
        <v>53</v>
      </c>
      <c r="C1099" s="575" t="s">
        <v>32</v>
      </c>
      <c r="D1099" s="576">
        <v>100</v>
      </c>
      <c r="E1099" s="575" t="s">
        <v>35</v>
      </c>
      <c r="F1099" s="576">
        <v>2.91</v>
      </c>
      <c r="G1099" s="576">
        <v>0</v>
      </c>
      <c r="H1099" s="576">
        <v>25.764</v>
      </c>
      <c r="I1099" s="576">
        <v>23.4239</v>
      </c>
      <c r="J1099" s="576">
        <v>23.326</v>
      </c>
      <c r="K1099" s="576">
        <v>0</v>
      </c>
      <c r="L1099" s="580">
        <v>0</v>
      </c>
      <c r="M1099" s="576">
        <v>509.0889</v>
      </c>
      <c r="N1099" s="575"/>
      <c r="O1099" s="575"/>
      <c r="P1099" s="575"/>
      <c r="Q1099" s="576">
        <v>15976</v>
      </c>
      <c r="R1099" s="576">
        <v>509.0889</v>
      </c>
      <c r="S1099" s="580">
        <v>0.0319</v>
      </c>
      <c r="T1099" s="576">
        <v>0</v>
      </c>
      <c r="U1099" s="576">
        <v>0</v>
      </c>
      <c r="V1099" s="576">
        <v>0</v>
      </c>
      <c r="W1099" s="576">
        <v>0</v>
      </c>
      <c r="X1099" s="575">
        <v>0</v>
      </c>
      <c r="Y1099" s="576">
        <v>0</v>
      </c>
      <c r="Z1099" s="576">
        <v>0</v>
      </c>
      <c r="AA1099" s="576">
        <v>0</v>
      </c>
      <c r="AB1099" s="580">
        <v>1</v>
      </c>
      <c r="AC1099" s="575">
        <f t="shared" si="50"/>
        <v>0</v>
      </c>
      <c r="AD1099" s="555">
        <f t="shared" si="51"/>
        <v>0</v>
      </c>
    </row>
    <row r="1100" s="555" customFormat="1" ht="19" customHeight="1" spans="1:30">
      <c r="A1100" s="574">
        <v>45316</v>
      </c>
      <c r="B1100" s="575" t="s">
        <v>60</v>
      </c>
      <c r="C1100" s="575" t="s">
        <v>56</v>
      </c>
      <c r="D1100" s="576">
        <v>200</v>
      </c>
      <c r="E1100" s="575" t="s">
        <v>35</v>
      </c>
      <c r="F1100" s="576">
        <v>0</v>
      </c>
      <c r="G1100" s="576">
        <v>6.11</v>
      </c>
      <c r="H1100" s="576">
        <v>143.2041</v>
      </c>
      <c r="I1100" s="576">
        <v>143.2041</v>
      </c>
      <c r="J1100" s="576">
        <v>139.04</v>
      </c>
      <c r="K1100" s="576">
        <v>0</v>
      </c>
      <c r="L1100" s="580">
        <v>0</v>
      </c>
      <c r="M1100" s="576">
        <v>4536.84</v>
      </c>
      <c r="N1100" s="575"/>
      <c r="O1100" s="575"/>
      <c r="P1100" s="575"/>
      <c r="Q1100" s="576">
        <v>61425</v>
      </c>
      <c r="R1100" s="576">
        <v>4536.84</v>
      </c>
      <c r="S1100" s="580">
        <v>0.0739</v>
      </c>
      <c r="T1100" s="576">
        <v>0</v>
      </c>
      <c r="U1100" s="576">
        <v>0</v>
      </c>
      <c r="V1100" s="576">
        <v>0</v>
      </c>
      <c r="W1100" s="576">
        <v>0</v>
      </c>
      <c r="X1100" s="575">
        <v>0</v>
      </c>
      <c r="Y1100" s="576">
        <v>0</v>
      </c>
      <c r="Z1100" s="576">
        <v>0</v>
      </c>
      <c r="AA1100" s="576">
        <v>0</v>
      </c>
      <c r="AB1100" s="580">
        <v>1</v>
      </c>
      <c r="AC1100" s="575">
        <f t="shared" si="50"/>
        <v>0</v>
      </c>
      <c r="AD1100" s="555">
        <f t="shared" si="51"/>
        <v>0</v>
      </c>
    </row>
    <row r="1101" s="555" customFormat="1" ht="19" customHeight="1" spans="1:30">
      <c r="A1101" s="574">
        <v>45316</v>
      </c>
      <c r="B1101" s="575" t="s">
        <v>55</v>
      </c>
      <c r="C1101" s="575" t="s">
        <v>56</v>
      </c>
      <c r="D1101" s="576">
        <v>100</v>
      </c>
      <c r="E1101" s="575" t="s">
        <v>35</v>
      </c>
      <c r="F1101" s="576">
        <v>0</v>
      </c>
      <c r="G1101" s="576">
        <v>6.09</v>
      </c>
      <c r="H1101" s="576">
        <v>93.3869</v>
      </c>
      <c r="I1101" s="576">
        <v>88.1908</v>
      </c>
      <c r="J1101" s="576">
        <v>87.0948</v>
      </c>
      <c r="K1101" s="576">
        <v>0</v>
      </c>
      <c r="L1101" s="580">
        <v>0</v>
      </c>
      <c r="M1101" s="576">
        <v>1853.6157</v>
      </c>
      <c r="N1101" s="575"/>
      <c r="O1101" s="575"/>
      <c r="P1101" s="575"/>
      <c r="Q1101" s="576">
        <v>28860</v>
      </c>
      <c r="R1101" s="576">
        <v>1853.6157</v>
      </c>
      <c r="S1101" s="580">
        <v>0.0642</v>
      </c>
      <c r="T1101" s="576">
        <v>1.6711</v>
      </c>
      <c r="U1101" s="576">
        <v>3.525</v>
      </c>
      <c r="V1101" s="576">
        <v>0</v>
      </c>
      <c r="W1101" s="576">
        <v>0</v>
      </c>
      <c r="X1101" s="575">
        <v>0</v>
      </c>
      <c r="Y1101" s="576">
        <v>0</v>
      </c>
      <c r="Z1101" s="576">
        <v>0</v>
      </c>
      <c r="AA1101" s="576">
        <v>0</v>
      </c>
      <c r="AB1101" s="580">
        <v>0.9821</v>
      </c>
      <c r="AC1101" s="575">
        <f t="shared" si="50"/>
        <v>3.525</v>
      </c>
      <c r="AD1101" s="555">
        <f t="shared" si="51"/>
        <v>1.6711</v>
      </c>
    </row>
    <row r="1102" s="555" customFormat="1" ht="19" customHeight="1" spans="1:30">
      <c r="A1102" s="574">
        <v>45316</v>
      </c>
      <c r="B1102" s="575" t="s">
        <v>57</v>
      </c>
      <c r="C1102" s="575" t="s">
        <v>32</v>
      </c>
      <c r="D1102" s="576">
        <v>20</v>
      </c>
      <c r="E1102" s="575" t="s">
        <v>35</v>
      </c>
      <c r="F1102" s="576">
        <v>5.43</v>
      </c>
      <c r="G1102" s="576">
        <v>0</v>
      </c>
      <c r="H1102" s="576">
        <v>13.284</v>
      </c>
      <c r="I1102" s="576">
        <v>9.2131</v>
      </c>
      <c r="J1102" s="576">
        <v>9.1132</v>
      </c>
      <c r="K1102" s="576">
        <v>4.0709</v>
      </c>
      <c r="L1102" s="580">
        <v>0.3065</v>
      </c>
      <c r="M1102" s="576">
        <v>195.0467</v>
      </c>
      <c r="N1102" s="575"/>
      <c r="O1102" s="575"/>
      <c r="P1102" s="575"/>
      <c r="Q1102" s="576">
        <v>3541</v>
      </c>
      <c r="R1102" s="576">
        <v>195.0467</v>
      </c>
      <c r="S1102" s="580">
        <v>0.0551</v>
      </c>
      <c r="T1102" s="576">
        <v>0</v>
      </c>
      <c r="U1102" s="576">
        <v>0</v>
      </c>
      <c r="V1102" s="576">
        <v>0</v>
      </c>
      <c r="W1102" s="576">
        <v>0</v>
      </c>
      <c r="X1102" s="575">
        <v>0</v>
      </c>
      <c r="Y1102" s="576">
        <v>0</v>
      </c>
      <c r="Z1102" s="576">
        <v>0</v>
      </c>
      <c r="AA1102" s="576">
        <v>0</v>
      </c>
      <c r="AB1102" s="580">
        <v>1</v>
      </c>
      <c r="AC1102" s="575">
        <f t="shared" si="50"/>
        <v>0</v>
      </c>
      <c r="AD1102" s="555">
        <f t="shared" si="51"/>
        <v>0</v>
      </c>
    </row>
    <row r="1103" s="555" customFormat="1" ht="19" customHeight="1" spans="1:30">
      <c r="A1103" s="574">
        <v>45316</v>
      </c>
      <c r="B1103" s="575" t="s">
        <v>58</v>
      </c>
      <c r="C1103" s="575" t="s">
        <v>56</v>
      </c>
      <c r="D1103" s="576">
        <v>15</v>
      </c>
      <c r="E1103" s="575" t="s">
        <v>35</v>
      </c>
      <c r="F1103" s="576">
        <v>0</v>
      </c>
      <c r="G1103" s="576">
        <v>2.99</v>
      </c>
      <c r="H1103" s="576">
        <v>2.421</v>
      </c>
      <c r="I1103" s="576">
        <v>2.421</v>
      </c>
      <c r="J1103" s="576">
        <v>2.415</v>
      </c>
      <c r="K1103" s="576">
        <v>0</v>
      </c>
      <c r="L1103" s="580">
        <v>0</v>
      </c>
      <c r="M1103" s="576">
        <v>115.5</v>
      </c>
      <c r="N1103" s="575"/>
      <c r="O1103" s="575"/>
      <c r="P1103" s="575"/>
      <c r="Q1103" s="576">
        <v>3444</v>
      </c>
      <c r="R1103" s="576">
        <v>115.5</v>
      </c>
      <c r="S1103" s="580">
        <v>0.0335</v>
      </c>
      <c r="T1103" s="576">
        <v>0</v>
      </c>
      <c r="U1103" s="576">
        <v>0</v>
      </c>
      <c r="V1103" s="576">
        <v>0</v>
      </c>
      <c r="W1103" s="576">
        <v>0</v>
      </c>
      <c r="X1103" s="575">
        <v>0</v>
      </c>
      <c r="Y1103" s="576">
        <v>0</v>
      </c>
      <c r="Z1103" s="576">
        <v>0</v>
      </c>
      <c r="AA1103" s="576">
        <v>0</v>
      </c>
      <c r="AB1103" s="580">
        <v>1</v>
      </c>
      <c r="AC1103" s="575">
        <f t="shared" si="50"/>
        <v>0</v>
      </c>
      <c r="AD1103" s="555">
        <f t="shared" si="51"/>
        <v>0</v>
      </c>
    </row>
    <row r="1104" s="555" customFormat="1" ht="19" customHeight="1" spans="1:30">
      <c r="A1104" s="574">
        <v>45316</v>
      </c>
      <c r="B1104" s="575" t="s">
        <v>72</v>
      </c>
      <c r="C1104" s="575" t="s">
        <v>56</v>
      </c>
      <c r="D1104" s="576">
        <v>20.4</v>
      </c>
      <c r="E1104" s="575" t="s">
        <v>35</v>
      </c>
      <c r="F1104" s="576">
        <v>0</v>
      </c>
      <c r="G1104" s="576">
        <v>2.37</v>
      </c>
      <c r="H1104" s="576">
        <v>0.4782</v>
      </c>
      <c r="I1104" s="576">
        <v>0.4494</v>
      </c>
      <c r="J1104" s="576">
        <v>0.4477</v>
      </c>
      <c r="K1104" s="576">
        <v>0</v>
      </c>
      <c r="L1104" s="580">
        <v>0</v>
      </c>
      <c r="M1104" s="576">
        <v>445.3306</v>
      </c>
      <c r="N1104" s="575"/>
      <c r="O1104" s="575"/>
      <c r="P1104" s="575"/>
      <c r="Q1104" s="576">
        <v>5372</v>
      </c>
      <c r="R1104" s="576">
        <v>445.3306</v>
      </c>
      <c r="S1104" s="580">
        <v>0.0829</v>
      </c>
      <c r="T1104" s="576">
        <v>0</v>
      </c>
      <c r="U1104" s="576">
        <v>0</v>
      </c>
      <c r="V1104" s="576">
        <v>0</v>
      </c>
      <c r="W1104" s="576">
        <v>0</v>
      </c>
      <c r="X1104" s="575">
        <v>0</v>
      </c>
      <c r="Y1104" s="576">
        <v>0</v>
      </c>
      <c r="Z1104" s="576">
        <v>0</v>
      </c>
      <c r="AA1104" s="576">
        <v>0</v>
      </c>
      <c r="AB1104" s="580">
        <v>1</v>
      </c>
      <c r="AC1104" s="575">
        <f t="shared" si="50"/>
        <v>0</v>
      </c>
      <c r="AD1104" s="555">
        <f t="shared" si="51"/>
        <v>0</v>
      </c>
    </row>
    <row r="1105" s="555" customFormat="1" ht="19" customHeight="1" spans="1:30">
      <c r="A1105" s="574">
        <v>45316</v>
      </c>
      <c r="B1105" s="575" t="s">
        <v>65</v>
      </c>
      <c r="C1105" s="575" t="s">
        <v>56</v>
      </c>
      <c r="D1105" s="576">
        <v>50</v>
      </c>
      <c r="E1105" s="575" t="s">
        <v>35</v>
      </c>
      <c r="F1105" s="576">
        <v>0</v>
      </c>
      <c r="G1105" s="576">
        <v>4.33</v>
      </c>
      <c r="H1105" s="576">
        <v>24.3148</v>
      </c>
      <c r="I1105" s="576">
        <v>15.4</v>
      </c>
      <c r="J1105" s="576">
        <v>14.19</v>
      </c>
      <c r="K1105" s="576">
        <v>0</v>
      </c>
      <c r="L1105" s="580">
        <v>0</v>
      </c>
      <c r="M1105" s="576">
        <v>540.76</v>
      </c>
      <c r="N1105" s="575"/>
      <c r="O1105" s="575"/>
      <c r="P1105" s="575"/>
      <c r="Q1105" s="576">
        <v>12700</v>
      </c>
      <c r="R1105" s="576">
        <v>540.76</v>
      </c>
      <c r="S1105" s="580">
        <v>0.0426</v>
      </c>
      <c r="T1105" s="576">
        <v>0</v>
      </c>
      <c r="U1105" s="576">
        <v>0</v>
      </c>
      <c r="V1105" s="576">
        <v>0</v>
      </c>
      <c r="W1105" s="576">
        <v>0</v>
      </c>
      <c r="X1105" s="575">
        <v>0</v>
      </c>
      <c r="Y1105" s="576">
        <v>8.9148</v>
      </c>
      <c r="Z1105" s="576">
        <v>0</v>
      </c>
      <c r="AA1105" s="576">
        <v>0</v>
      </c>
      <c r="AB1105" s="580">
        <v>1</v>
      </c>
      <c r="AC1105" s="575">
        <f t="shared" si="50"/>
        <v>0</v>
      </c>
      <c r="AD1105" s="555">
        <f t="shared" si="51"/>
        <v>0</v>
      </c>
    </row>
    <row r="1106" s="555" customFormat="1" ht="19" customHeight="1" spans="1:30">
      <c r="A1106" s="574">
        <v>45316</v>
      </c>
      <c r="B1106" s="575" t="s">
        <v>70</v>
      </c>
      <c r="C1106" s="575" t="s">
        <v>56</v>
      </c>
      <c r="D1106" s="576">
        <v>200</v>
      </c>
      <c r="E1106" s="575" t="s">
        <v>35</v>
      </c>
      <c r="F1106" s="576">
        <v>0</v>
      </c>
      <c r="G1106" s="576">
        <v>16.38</v>
      </c>
      <c r="H1106" s="576">
        <v>404.0014</v>
      </c>
      <c r="I1106" s="576">
        <v>208.7214</v>
      </c>
      <c r="J1106" s="576">
        <v>205.425</v>
      </c>
      <c r="K1106" s="576">
        <v>0</v>
      </c>
      <c r="L1106" s="580">
        <v>0</v>
      </c>
      <c r="M1106" s="576">
        <v>3284.325</v>
      </c>
      <c r="N1106" s="575"/>
      <c r="O1106" s="575"/>
      <c r="P1106" s="575"/>
      <c r="Q1106" s="576">
        <v>30140</v>
      </c>
      <c r="R1106" s="576">
        <v>3284.325</v>
      </c>
      <c r="S1106" s="580">
        <v>0.109</v>
      </c>
      <c r="T1106" s="576">
        <v>195.28</v>
      </c>
      <c r="U1106" s="576">
        <v>0</v>
      </c>
      <c r="V1106" s="576">
        <v>0</v>
      </c>
      <c r="W1106" s="576">
        <v>0</v>
      </c>
      <c r="X1106" s="575">
        <v>0</v>
      </c>
      <c r="Y1106" s="576">
        <v>0</v>
      </c>
      <c r="Z1106" s="576">
        <v>0</v>
      </c>
      <c r="AA1106" s="576">
        <v>0</v>
      </c>
      <c r="AB1106" s="580">
        <v>0.4762</v>
      </c>
      <c r="AC1106" s="575">
        <f t="shared" si="50"/>
        <v>0</v>
      </c>
      <c r="AD1106" s="555">
        <f t="shared" si="51"/>
        <v>195.28</v>
      </c>
    </row>
    <row r="1107" s="555" customFormat="1" ht="19" customHeight="1" spans="1:30">
      <c r="A1107" s="574">
        <v>45316</v>
      </c>
      <c r="B1107" s="575" t="s">
        <v>67</v>
      </c>
      <c r="C1107" s="575" t="s">
        <v>56</v>
      </c>
      <c r="D1107" s="576">
        <v>100</v>
      </c>
      <c r="E1107" s="575" t="s">
        <v>35</v>
      </c>
      <c r="F1107" s="576">
        <v>0</v>
      </c>
      <c r="G1107" s="576">
        <v>6.89</v>
      </c>
      <c r="H1107" s="576">
        <v>138.2364</v>
      </c>
      <c r="I1107" s="576">
        <v>125.0156</v>
      </c>
      <c r="J1107" s="576">
        <v>122.76</v>
      </c>
      <c r="K1107" s="576">
        <v>12.2566</v>
      </c>
      <c r="L1107" s="580">
        <v>0.0893</v>
      </c>
      <c r="M1107" s="576">
        <v>1611.72</v>
      </c>
      <c r="N1107" s="575"/>
      <c r="O1107" s="575"/>
      <c r="P1107" s="575"/>
      <c r="Q1107" s="576">
        <v>27774</v>
      </c>
      <c r="R1107" s="576">
        <v>1611.72</v>
      </c>
      <c r="S1107" s="580">
        <v>0.058</v>
      </c>
      <c r="T1107" s="576">
        <v>0</v>
      </c>
      <c r="U1107" s="576">
        <v>0.9642</v>
      </c>
      <c r="V1107" s="576">
        <v>0</v>
      </c>
      <c r="W1107" s="576">
        <v>0</v>
      </c>
      <c r="X1107" s="575">
        <v>0</v>
      </c>
      <c r="Y1107" s="576">
        <v>0</v>
      </c>
      <c r="Z1107" s="576">
        <v>0</v>
      </c>
      <c r="AA1107" s="576">
        <v>0</v>
      </c>
      <c r="AB1107" s="580">
        <v>1</v>
      </c>
      <c r="AC1107" s="575">
        <f t="shared" si="50"/>
        <v>0.9642</v>
      </c>
      <c r="AD1107" s="555">
        <f t="shared" si="51"/>
        <v>0</v>
      </c>
    </row>
    <row r="1108" s="555" customFormat="1" ht="19" customHeight="1" spans="1:30">
      <c r="A1108" s="574">
        <v>45316</v>
      </c>
      <c r="B1108" s="575" t="s">
        <v>71</v>
      </c>
      <c r="C1108" s="575" t="s">
        <v>56</v>
      </c>
      <c r="D1108" s="576">
        <v>49.5</v>
      </c>
      <c r="E1108" s="575" t="s">
        <v>35</v>
      </c>
      <c r="F1108" s="576">
        <v>0</v>
      </c>
      <c r="G1108" s="576">
        <v>4.15</v>
      </c>
      <c r="H1108" s="576">
        <v>8.4476</v>
      </c>
      <c r="I1108" s="576">
        <v>8.4476</v>
      </c>
      <c r="J1108" s="576">
        <v>7.326</v>
      </c>
      <c r="K1108" s="576">
        <v>0</v>
      </c>
      <c r="L1108" s="580">
        <v>0</v>
      </c>
      <c r="M1108" s="576">
        <v>514.3776</v>
      </c>
      <c r="N1108" s="575"/>
      <c r="O1108" s="575"/>
      <c r="P1108" s="575"/>
      <c r="Q1108" s="576">
        <v>11882</v>
      </c>
      <c r="R1108" s="576">
        <v>514.3776</v>
      </c>
      <c r="S1108" s="580">
        <v>0.0433</v>
      </c>
      <c r="T1108" s="576">
        <v>0</v>
      </c>
      <c r="U1108" s="576">
        <v>0</v>
      </c>
      <c r="V1108" s="576">
        <v>0</v>
      </c>
      <c r="W1108" s="576">
        <v>0</v>
      </c>
      <c r="X1108" s="575">
        <v>0</v>
      </c>
      <c r="Y1108" s="576">
        <v>0</v>
      </c>
      <c r="Z1108" s="576">
        <v>0</v>
      </c>
      <c r="AA1108" s="576">
        <v>0</v>
      </c>
      <c r="AB1108" s="580">
        <v>1</v>
      </c>
      <c r="AC1108" s="575">
        <f t="shared" si="50"/>
        <v>0</v>
      </c>
      <c r="AD1108" s="555">
        <f t="shared" si="51"/>
        <v>0</v>
      </c>
    </row>
    <row r="1109" s="555" customFormat="1" ht="19" customHeight="1" spans="1:30">
      <c r="A1109" s="574">
        <v>45316</v>
      </c>
      <c r="B1109" s="575" t="s">
        <v>68</v>
      </c>
      <c r="C1109" s="575" t="s">
        <v>56</v>
      </c>
      <c r="D1109" s="576">
        <v>200</v>
      </c>
      <c r="E1109" s="575" t="s">
        <v>35</v>
      </c>
      <c r="F1109" s="576">
        <v>0</v>
      </c>
      <c r="G1109" s="576">
        <v>14.22</v>
      </c>
      <c r="H1109" s="576">
        <v>477.1386</v>
      </c>
      <c r="I1109" s="576">
        <v>455.7392</v>
      </c>
      <c r="J1109" s="576">
        <v>448.8</v>
      </c>
      <c r="K1109" s="576">
        <v>4.6082</v>
      </c>
      <c r="L1109" s="580">
        <v>0.01</v>
      </c>
      <c r="M1109" s="576">
        <v>6215.44</v>
      </c>
      <c r="N1109" s="575"/>
      <c r="O1109" s="575"/>
      <c r="P1109" s="575"/>
      <c r="Q1109" s="576">
        <v>59159</v>
      </c>
      <c r="R1109" s="576">
        <v>6215.44</v>
      </c>
      <c r="S1109" s="580">
        <v>0.1051</v>
      </c>
      <c r="T1109" s="576">
        <v>0</v>
      </c>
      <c r="U1109" s="576">
        <v>16.7912</v>
      </c>
      <c r="V1109" s="576">
        <v>0</v>
      </c>
      <c r="W1109" s="576">
        <v>0</v>
      </c>
      <c r="X1109" s="575">
        <v>0</v>
      </c>
      <c r="Y1109" s="576">
        <v>0</v>
      </c>
      <c r="Z1109" s="576">
        <v>0</v>
      </c>
      <c r="AA1109" s="576">
        <v>0</v>
      </c>
      <c r="AB1109" s="580">
        <v>1</v>
      </c>
      <c r="AC1109" s="575">
        <f t="shared" si="50"/>
        <v>16.7912</v>
      </c>
      <c r="AD1109" s="555">
        <f t="shared" si="51"/>
        <v>0</v>
      </c>
    </row>
    <row r="1110" s="555" customFormat="1" ht="19" customHeight="1" spans="1:30">
      <c r="A1110" s="574">
        <v>45316</v>
      </c>
      <c r="B1110" s="575" t="s">
        <v>63</v>
      </c>
      <c r="C1110" s="575" t="s">
        <v>56</v>
      </c>
      <c r="D1110" s="576">
        <v>50</v>
      </c>
      <c r="E1110" s="575" t="s">
        <v>35</v>
      </c>
      <c r="F1110" s="576">
        <v>0</v>
      </c>
      <c r="G1110" s="576">
        <v>3.34</v>
      </c>
      <c r="H1110" s="576">
        <v>5.6198</v>
      </c>
      <c r="I1110" s="576">
        <v>4.7416</v>
      </c>
      <c r="J1110" s="576">
        <v>4.62</v>
      </c>
      <c r="K1110" s="576">
        <v>0</v>
      </c>
      <c r="L1110" s="580">
        <v>0</v>
      </c>
      <c r="M1110" s="576">
        <v>888.3</v>
      </c>
      <c r="N1110" s="575"/>
      <c r="O1110" s="575"/>
      <c r="P1110" s="575"/>
      <c r="Q1110" s="576">
        <v>12070</v>
      </c>
      <c r="R1110" s="576">
        <v>888.3</v>
      </c>
      <c r="S1110" s="580">
        <v>0.0736</v>
      </c>
      <c r="T1110" s="576">
        <v>0</v>
      </c>
      <c r="U1110" s="576">
        <v>0</v>
      </c>
      <c r="V1110" s="576">
        <v>0</v>
      </c>
      <c r="W1110" s="576">
        <v>0</v>
      </c>
      <c r="X1110" s="575">
        <v>0</v>
      </c>
      <c r="Y1110" s="576">
        <v>0</v>
      </c>
      <c r="Z1110" s="576">
        <v>0</v>
      </c>
      <c r="AA1110" s="576">
        <v>0</v>
      </c>
      <c r="AB1110" s="580">
        <v>1</v>
      </c>
      <c r="AC1110" s="575">
        <f t="shared" si="50"/>
        <v>0</v>
      </c>
      <c r="AD1110" s="555">
        <f t="shared" si="51"/>
        <v>0</v>
      </c>
    </row>
    <row r="1111" s="555" customFormat="1" ht="19" customHeight="1" spans="1:30">
      <c r="A1111" s="574">
        <v>45316</v>
      </c>
      <c r="B1111" s="575" t="s">
        <v>61</v>
      </c>
      <c r="C1111" s="575" t="s">
        <v>56</v>
      </c>
      <c r="D1111" s="576">
        <v>275</v>
      </c>
      <c r="E1111" s="575" t="s">
        <v>35</v>
      </c>
      <c r="F1111" s="576">
        <v>0</v>
      </c>
      <c r="G1111" s="576">
        <v>10.17</v>
      </c>
      <c r="H1111" s="576">
        <v>545.4941</v>
      </c>
      <c r="I1111" s="576">
        <v>542.6489</v>
      </c>
      <c r="J1111" s="576">
        <v>535.04</v>
      </c>
      <c r="K1111" s="576">
        <v>0</v>
      </c>
      <c r="L1111" s="580">
        <v>0</v>
      </c>
      <c r="M1111" s="576">
        <v>8499.92</v>
      </c>
      <c r="N1111" s="575"/>
      <c r="O1111" s="575"/>
      <c r="P1111" s="575"/>
      <c r="Q1111" s="576">
        <v>83580</v>
      </c>
      <c r="R1111" s="576">
        <v>8499.92</v>
      </c>
      <c r="S1111" s="580">
        <v>0.1017</v>
      </c>
      <c r="T1111" s="576">
        <v>2.8452</v>
      </c>
      <c r="U1111" s="576">
        <v>0</v>
      </c>
      <c r="V1111" s="576">
        <v>0</v>
      </c>
      <c r="W1111" s="576">
        <v>0</v>
      </c>
      <c r="X1111" s="575">
        <v>0</v>
      </c>
      <c r="Y1111" s="576">
        <v>0</v>
      </c>
      <c r="Z1111" s="576">
        <v>0</v>
      </c>
      <c r="AA1111" s="576">
        <v>0</v>
      </c>
      <c r="AB1111" s="580">
        <v>0.9948</v>
      </c>
      <c r="AC1111" s="575">
        <f t="shared" si="50"/>
        <v>0</v>
      </c>
      <c r="AD1111" s="555">
        <f t="shared" si="51"/>
        <v>2.8452</v>
      </c>
    </row>
    <row r="1112" s="555" customFormat="1" ht="19" customHeight="1" spans="1:30">
      <c r="A1112" s="574">
        <v>45316</v>
      </c>
      <c r="B1112" s="575" t="s">
        <v>62</v>
      </c>
      <c r="C1112" s="575" t="s">
        <v>56</v>
      </c>
      <c r="D1112" s="576">
        <v>200</v>
      </c>
      <c r="E1112" s="575" t="s">
        <v>35</v>
      </c>
      <c r="F1112" s="576">
        <v>0</v>
      </c>
      <c r="G1112" s="576">
        <v>9.26</v>
      </c>
      <c r="H1112" s="576">
        <v>328.7116</v>
      </c>
      <c r="I1112" s="576">
        <v>321.2282</v>
      </c>
      <c r="J1112" s="576">
        <v>312.84</v>
      </c>
      <c r="K1112" s="576">
        <v>0</v>
      </c>
      <c r="L1112" s="580">
        <v>0</v>
      </c>
      <c r="M1112" s="576">
        <v>5371.08</v>
      </c>
      <c r="N1112" s="575"/>
      <c r="O1112" s="575"/>
      <c r="P1112" s="575"/>
      <c r="Q1112" s="576">
        <v>61280</v>
      </c>
      <c r="R1112" s="576">
        <v>5371.08</v>
      </c>
      <c r="S1112" s="580">
        <v>0.0876</v>
      </c>
      <c r="T1112" s="576">
        <v>0</v>
      </c>
      <c r="U1112" s="576">
        <v>0.2314</v>
      </c>
      <c r="V1112" s="576">
        <v>0</v>
      </c>
      <c r="W1112" s="576">
        <v>0</v>
      </c>
      <c r="X1112" s="575">
        <v>0</v>
      </c>
      <c r="Y1112" s="576">
        <v>7.252</v>
      </c>
      <c r="Z1112" s="576">
        <v>0</v>
      </c>
      <c r="AA1112" s="576">
        <v>0</v>
      </c>
      <c r="AB1112" s="580">
        <v>1</v>
      </c>
      <c r="AC1112" s="575">
        <f t="shared" si="50"/>
        <v>0.2314</v>
      </c>
      <c r="AD1112" s="555">
        <f t="shared" si="51"/>
        <v>0</v>
      </c>
    </row>
    <row r="1113" s="555" customFormat="1" ht="19" customHeight="1" spans="1:30">
      <c r="A1113" s="574">
        <v>45316</v>
      </c>
      <c r="B1113" s="575" t="s">
        <v>64</v>
      </c>
      <c r="C1113" s="575" t="s">
        <v>56</v>
      </c>
      <c r="D1113" s="576">
        <v>60</v>
      </c>
      <c r="E1113" s="575" t="s">
        <v>35</v>
      </c>
      <c r="F1113" s="576">
        <v>0</v>
      </c>
      <c r="G1113" s="576">
        <v>5.54</v>
      </c>
      <c r="H1113" s="576">
        <v>63.25</v>
      </c>
      <c r="I1113" s="576">
        <v>0.45</v>
      </c>
      <c r="J1113" s="576">
        <v>0.42</v>
      </c>
      <c r="K1113" s="576">
        <v>62.8</v>
      </c>
      <c r="L1113" s="580">
        <v>0.9929</v>
      </c>
      <c r="M1113" s="576">
        <v>1282.05</v>
      </c>
      <c r="N1113" s="575"/>
      <c r="O1113" s="575"/>
      <c r="P1113" s="575"/>
      <c r="Q1113" s="576">
        <v>14049</v>
      </c>
      <c r="R1113" s="576">
        <v>1282.05</v>
      </c>
      <c r="S1113" s="580">
        <v>0.0913</v>
      </c>
      <c r="T1113" s="576">
        <v>0</v>
      </c>
      <c r="U1113" s="576">
        <v>0</v>
      </c>
      <c r="V1113" s="576">
        <v>0</v>
      </c>
      <c r="W1113" s="555">
        <v>0</v>
      </c>
      <c r="X1113" s="576"/>
      <c r="Y1113" s="576">
        <v>0</v>
      </c>
      <c r="Z1113" s="576">
        <v>0</v>
      </c>
      <c r="AA1113" s="576">
        <v>0</v>
      </c>
      <c r="AB1113" s="580">
        <v>1</v>
      </c>
      <c r="AC1113" s="575">
        <v>0</v>
      </c>
      <c r="AD1113" s="555">
        <f t="shared" si="51"/>
        <v>0</v>
      </c>
    </row>
    <row r="1114" s="555" customFormat="1" ht="19" customHeight="1" spans="1:30">
      <c r="A1114" s="574">
        <v>45316</v>
      </c>
      <c r="B1114" s="575" t="s">
        <v>59</v>
      </c>
      <c r="C1114" s="575" t="s">
        <v>56</v>
      </c>
      <c r="D1114" s="576">
        <v>100</v>
      </c>
      <c r="E1114" s="575" t="s">
        <v>35</v>
      </c>
      <c r="F1114" s="576">
        <v>0</v>
      </c>
      <c r="G1114" s="576">
        <v>5.3</v>
      </c>
      <c r="H1114" s="576">
        <v>66.0408</v>
      </c>
      <c r="I1114" s="576">
        <v>66.0408</v>
      </c>
      <c r="J1114" s="576">
        <v>65.34</v>
      </c>
      <c r="K1114" s="576">
        <v>0</v>
      </c>
      <c r="L1114" s="580">
        <v>0</v>
      </c>
      <c r="M1114" s="576">
        <v>2268.684</v>
      </c>
      <c r="N1114" s="575"/>
      <c r="O1114" s="575"/>
      <c r="P1114" s="575"/>
      <c r="Q1114" s="576">
        <v>25315</v>
      </c>
      <c r="R1114" s="576">
        <v>2268.684</v>
      </c>
      <c r="S1114" s="580">
        <v>0.0896</v>
      </c>
      <c r="T1114" s="576">
        <v>0</v>
      </c>
      <c r="U1114" s="576">
        <v>0</v>
      </c>
      <c r="V1114" s="576">
        <v>0</v>
      </c>
      <c r="W1114" s="576">
        <v>0</v>
      </c>
      <c r="X1114" s="575">
        <v>0</v>
      </c>
      <c r="Y1114" s="576">
        <v>0</v>
      </c>
      <c r="Z1114" s="576">
        <v>0</v>
      </c>
      <c r="AA1114" s="576">
        <v>0</v>
      </c>
      <c r="AB1114" s="580">
        <v>1</v>
      </c>
      <c r="AC1114" s="575">
        <f t="shared" ref="AC1114:AC1125" si="52">U1114+W1114</f>
        <v>0</v>
      </c>
      <c r="AD1114" s="555">
        <f t="shared" si="51"/>
        <v>0</v>
      </c>
    </row>
    <row r="1115" s="555" customFormat="1" ht="19" customHeight="1" spans="1:30">
      <c r="A1115" s="574">
        <v>45316</v>
      </c>
      <c r="B1115" s="575" t="s">
        <v>66</v>
      </c>
      <c r="C1115" s="575" t="s">
        <v>56</v>
      </c>
      <c r="D1115" s="576">
        <v>80</v>
      </c>
      <c r="E1115" s="575" t="s">
        <v>35</v>
      </c>
      <c r="F1115" s="576">
        <v>0</v>
      </c>
      <c r="G1115" s="576">
        <v>4.6</v>
      </c>
      <c r="H1115" s="576">
        <v>37.585</v>
      </c>
      <c r="I1115" s="576">
        <v>36.3688</v>
      </c>
      <c r="J1115" s="576">
        <v>35.6927</v>
      </c>
      <c r="K1115" s="576">
        <v>0</v>
      </c>
      <c r="L1115" s="580">
        <v>0</v>
      </c>
      <c r="M1115" s="576">
        <v>1366.1282</v>
      </c>
      <c r="N1115" s="575"/>
      <c r="O1115" s="575"/>
      <c r="P1115" s="575"/>
      <c r="Q1115" s="576">
        <v>18237</v>
      </c>
      <c r="R1115" s="576">
        <v>1366.1282</v>
      </c>
      <c r="S1115" s="580">
        <v>0.0749</v>
      </c>
      <c r="T1115" s="576">
        <v>0</v>
      </c>
      <c r="U1115" s="576">
        <v>0.4</v>
      </c>
      <c r="V1115" s="576">
        <v>0</v>
      </c>
      <c r="W1115" s="576">
        <v>0</v>
      </c>
      <c r="X1115" s="575">
        <v>0</v>
      </c>
      <c r="Y1115" s="576">
        <v>0</v>
      </c>
      <c r="Z1115" s="576">
        <v>0</v>
      </c>
      <c r="AA1115" s="576">
        <v>0</v>
      </c>
      <c r="AB1115" s="580">
        <v>0.9825</v>
      </c>
      <c r="AC1115" s="575">
        <f t="shared" si="52"/>
        <v>0.4</v>
      </c>
      <c r="AD1115" s="555">
        <f t="shared" si="51"/>
        <v>0</v>
      </c>
    </row>
    <row r="1116" s="555" customFormat="1" ht="19" customHeight="1" spans="1:30">
      <c r="A1116" s="574">
        <v>45316</v>
      </c>
      <c r="B1116" s="575" t="s">
        <v>76</v>
      </c>
      <c r="C1116" s="575" t="s">
        <v>56</v>
      </c>
      <c r="D1116" s="576">
        <v>100</v>
      </c>
      <c r="E1116" s="575" t="s">
        <v>35</v>
      </c>
      <c r="F1116" s="576">
        <v>0</v>
      </c>
      <c r="G1116" s="576">
        <v>10.63</v>
      </c>
      <c r="H1116" s="576">
        <v>114.3256</v>
      </c>
      <c r="I1116" s="576">
        <v>91.671</v>
      </c>
      <c r="J1116" s="576">
        <v>88.4928</v>
      </c>
      <c r="K1116" s="576">
        <v>14.779</v>
      </c>
      <c r="L1116" s="580">
        <v>0.1388</v>
      </c>
      <c r="M1116" s="576">
        <v>1501.665</v>
      </c>
      <c r="N1116" s="575"/>
      <c r="O1116" s="575"/>
      <c r="P1116" s="575"/>
      <c r="Q1116" s="576">
        <v>24615</v>
      </c>
      <c r="R1116" s="576">
        <v>1501.665</v>
      </c>
      <c r="S1116" s="580">
        <v>0.061</v>
      </c>
      <c r="T1116" s="576">
        <v>7.8756</v>
      </c>
      <c r="U1116" s="576">
        <v>0</v>
      </c>
      <c r="V1116" s="576">
        <v>0</v>
      </c>
      <c r="W1116" s="576">
        <v>0</v>
      </c>
      <c r="X1116" s="575">
        <v>0</v>
      </c>
      <c r="Y1116" s="576">
        <v>0</v>
      </c>
      <c r="Z1116" s="576">
        <v>0</v>
      </c>
      <c r="AA1116" s="576">
        <v>0</v>
      </c>
      <c r="AB1116" s="580">
        <v>0.7789</v>
      </c>
      <c r="AC1116" s="575">
        <f t="shared" si="52"/>
        <v>0</v>
      </c>
      <c r="AD1116" s="555">
        <f t="shared" si="51"/>
        <v>7.8756</v>
      </c>
    </row>
    <row r="1117" s="555" customFormat="1" ht="19" customHeight="1" spans="1:30">
      <c r="A1117" s="574">
        <v>45316</v>
      </c>
      <c r="B1117" s="575" t="s">
        <v>73</v>
      </c>
      <c r="C1117" s="575" t="s">
        <v>56</v>
      </c>
      <c r="D1117" s="576">
        <v>150</v>
      </c>
      <c r="E1117" s="575" t="s">
        <v>35</v>
      </c>
      <c r="F1117" s="576">
        <v>0</v>
      </c>
      <c r="G1117" s="576">
        <v>17.29</v>
      </c>
      <c r="H1117" s="576">
        <v>353.3424</v>
      </c>
      <c r="I1117" s="576">
        <v>317.318</v>
      </c>
      <c r="J1117" s="576">
        <v>311.52</v>
      </c>
      <c r="K1117" s="576">
        <v>36.0244</v>
      </c>
      <c r="L1117" s="580">
        <v>0.102</v>
      </c>
      <c r="M1117" s="576">
        <v>5558.08</v>
      </c>
      <c r="N1117" s="575"/>
      <c r="O1117" s="575"/>
      <c r="P1117" s="575"/>
      <c r="Q1117" s="576">
        <v>38110</v>
      </c>
      <c r="R1117" s="576">
        <v>5558.08</v>
      </c>
      <c r="S1117" s="580">
        <v>0.1458</v>
      </c>
      <c r="T1117" s="576">
        <v>0</v>
      </c>
      <c r="U1117" s="576">
        <v>0</v>
      </c>
      <c r="V1117" s="576">
        <v>0</v>
      </c>
      <c r="W1117" s="576">
        <v>0</v>
      </c>
      <c r="X1117" s="575">
        <v>0</v>
      </c>
      <c r="Y1117" s="576">
        <v>0</v>
      </c>
      <c r="Z1117" s="576">
        <v>0</v>
      </c>
      <c r="AA1117" s="576">
        <v>0</v>
      </c>
      <c r="AB1117" s="580">
        <v>0.9947</v>
      </c>
      <c r="AC1117" s="575">
        <f t="shared" si="52"/>
        <v>0</v>
      </c>
      <c r="AD1117" s="555">
        <f t="shared" si="51"/>
        <v>0</v>
      </c>
    </row>
    <row r="1118" s="555" customFormat="1" ht="19" customHeight="1" spans="1:30">
      <c r="A1118" s="574">
        <v>45316</v>
      </c>
      <c r="B1118" s="575" t="s">
        <v>74</v>
      </c>
      <c r="C1118" s="575" t="s">
        <v>56</v>
      </c>
      <c r="D1118" s="576">
        <v>50</v>
      </c>
      <c r="E1118" s="575" t="s">
        <v>35</v>
      </c>
      <c r="F1118" s="576">
        <v>0</v>
      </c>
      <c r="G1118" s="576">
        <v>4.54</v>
      </c>
      <c r="H1118" s="576">
        <v>18.941</v>
      </c>
      <c r="I1118" s="576">
        <v>12.8854</v>
      </c>
      <c r="J1118" s="576">
        <v>12.364</v>
      </c>
      <c r="K1118" s="576">
        <v>6.0556</v>
      </c>
      <c r="L1118" s="580">
        <v>0.3197</v>
      </c>
      <c r="M1118" s="576">
        <v>147.6992</v>
      </c>
      <c r="N1118" s="575"/>
      <c r="O1118" s="575"/>
      <c r="P1118" s="575"/>
      <c r="Q1118" s="576">
        <v>5770</v>
      </c>
      <c r="R1118" s="576">
        <v>147.6992</v>
      </c>
      <c r="S1118" s="580">
        <v>0.0256</v>
      </c>
      <c r="T1118" s="576">
        <v>0</v>
      </c>
      <c r="U1118" s="576">
        <v>0</v>
      </c>
      <c r="V1118" s="576">
        <v>0</v>
      </c>
      <c r="W1118" s="576">
        <v>0</v>
      </c>
      <c r="X1118" s="575">
        <v>0</v>
      </c>
      <c r="Y1118" s="576">
        <v>0</v>
      </c>
      <c r="Z1118" s="576">
        <v>0</v>
      </c>
      <c r="AA1118" s="576">
        <v>0</v>
      </c>
      <c r="AB1118" s="580">
        <v>1</v>
      </c>
      <c r="AC1118" s="575">
        <f t="shared" si="52"/>
        <v>0</v>
      </c>
      <c r="AD1118" s="555">
        <f t="shared" si="51"/>
        <v>0</v>
      </c>
    </row>
    <row r="1119" s="555" customFormat="1" ht="19" customHeight="1" spans="1:30">
      <c r="A1119" s="574">
        <v>45316</v>
      </c>
      <c r="B1119" s="575" t="s">
        <v>75</v>
      </c>
      <c r="C1119" s="575" t="s">
        <v>56</v>
      </c>
      <c r="D1119" s="576">
        <v>200</v>
      </c>
      <c r="E1119" s="575" t="s">
        <v>39</v>
      </c>
      <c r="F1119" s="576">
        <v>0</v>
      </c>
      <c r="G1119" s="576">
        <v>4.65</v>
      </c>
      <c r="H1119" s="576">
        <v>96.4316</v>
      </c>
      <c r="I1119" s="576">
        <v>96.4316</v>
      </c>
      <c r="J1119" s="576">
        <v>95.7</v>
      </c>
      <c r="K1119" s="576">
        <v>0</v>
      </c>
      <c r="L1119" s="580">
        <v>0</v>
      </c>
      <c r="M1119" s="576">
        <v>1834.14</v>
      </c>
      <c r="N1119" s="575"/>
      <c r="O1119" s="575"/>
      <c r="P1119" s="575"/>
      <c r="Q1119" s="576">
        <v>45530</v>
      </c>
      <c r="R1119" s="576">
        <v>1834.14</v>
      </c>
      <c r="S1119" s="580">
        <v>0.0403</v>
      </c>
      <c r="T1119" s="576">
        <v>0</v>
      </c>
      <c r="U1119" s="576">
        <v>0</v>
      </c>
      <c r="V1119" s="576">
        <v>0</v>
      </c>
      <c r="W1119" s="576">
        <v>0</v>
      </c>
      <c r="X1119" s="575">
        <v>0</v>
      </c>
      <c r="Y1119" s="576">
        <v>0</v>
      </c>
      <c r="Z1119" s="576">
        <v>0</v>
      </c>
      <c r="AA1119" s="576">
        <v>0</v>
      </c>
      <c r="AB1119" s="580">
        <v>1</v>
      </c>
      <c r="AC1119" s="575">
        <f t="shared" si="52"/>
        <v>0</v>
      </c>
      <c r="AD1119" s="555">
        <f t="shared" si="51"/>
        <v>0</v>
      </c>
    </row>
    <row r="1120" s="555" customFormat="1" ht="19" customHeight="1" spans="1:30">
      <c r="A1120" s="574">
        <v>45316</v>
      </c>
      <c r="B1120" s="575" t="s">
        <v>77</v>
      </c>
      <c r="C1120" s="575" t="s">
        <v>78</v>
      </c>
      <c r="D1120" s="576">
        <v>100</v>
      </c>
      <c r="E1120" s="575" t="s">
        <v>158</v>
      </c>
      <c r="F1120" s="576">
        <v>23</v>
      </c>
      <c r="G1120" s="576">
        <v>0.94</v>
      </c>
      <c r="H1120" s="576">
        <v>51.1111</v>
      </c>
      <c r="I1120" s="576">
        <v>21.8043</v>
      </c>
      <c r="J1120" s="576">
        <v>20.461</v>
      </c>
      <c r="K1120" s="576">
        <v>0</v>
      </c>
      <c r="L1120" s="580">
        <v>0</v>
      </c>
      <c r="M1120" s="576">
        <v>309.694</v>
      </c>
      <c r="N1120" s="575">
        <v>200</v>
      </c>
      <c r="O1120" s="575">
        <v>1.5485</v>
      </c>
      <c r="P1120" s="575">
        <v>74.2</v>
      </c>
      <c r="Q1120" s="576">
        <v>17591</v>
      </c>
      <c r="R1120" s="576">
        <v>309.694</v>
      </c>
      <c r="S1120" s="580">
        <v>1.76</v>
      </c>
      <c r="T1120" s="576">
        <v>0</v>
      </c>
      <c r="U1120" s="576">
        <v>0</v>
      </c>
      <c r="V1120" s="576">
        <v>0</v>
      </c>
      <c r="W1120" s="576">
        <v>0</v>
      </c>
      <c r="X1120" s="575">
        <v>0</v>
      </c>
      <c r="Y1120" s="576">
        <v>0</v>
      </c>
      <c r="Z1120" s="576">
        <v>0</v>
      </c>
      <c r="AA1120" s="576">
        <v>29.3069</v>
      </c>
      <c r="AB1120" s="580">
        <v>100</v>
      </c>
      <c r="AC1120" s="575">
        <f t="shared" si="52"/>
        <v>0</v>
      </c>
      <c r="AD1120" s="555">
        <f t="shared" si="51"/>
        <v>0</v>
      </c>
    </row>
    <row r="1121" s="555" customFormat="1" ht="19" customHeight="1" spans="1:30">
      <c r="A1121" s="574">
        <v>45316</v>
      </c>
      <c r="B1121" s="575" t="s">
        <v>81</v>
      </c>
      <c r="C1121" s="575" t="s">
        <v>82</v>
      </c>
      <c r="D1121" s="576">
        <v>100</v>
      </c>
      <c r="E1121" s="575" t="s">
        <v>83</v>
      </c>
      <c r="F1121" s="576" t="s">
        <v>80</v>
      </c>
      <c r="G1121" s="576">
        <v>4.6</v>
      </c>
      <c r="H1121" s="576">
        <v>0</v>
      </c>
      <c r="I1121" s="576">
        <v>0</v>
      </c>
      <c r="J1121" s="576">
        <v>0</v>
      </c>
      <c r="K1121" s="576">
        <v>0</v>
      </c>
      <c r="L1121" s="580">
        <v>0</v>
      </c>
      <c r="M1121" s="576">
        <v>7.7704</v>
      </c>
      <c r="N1121" s="575">
        <v>127</v>
      </c>
      <c r="O1121" s="575">
        <v>0.061</v>
      </c>
      <c r="P1121" s="575">
        <v>-0.0333</v>
      </c>
      <c r="Q1121" s="576">
        <v>13183</v>
      </c>
      <c r="R1121" s="576">
        <v>7.7704</v>
      </c>
      <c r="S1121" s="580">
        <v>0.0006</v>
      </c>
      <c r="T1121" s="576">
        <v>0</v>
      </c>
      <c r="U1121" s="576">
        <v>0</v>
      </c>
      <c r="V1121" s="576">
        <v>0</v>
      </c>
      <c r="W1121" s="576">
        <v>0</v>
      </c>
      <c r="X1121" s="575">
        <v>0</v>
      </c>
      <c r="Y1121" s="576">
        <v>0</v>
      </c>
      <c r="Z1121" s="576">
        <v>0</v>
      </c>
      <c r="AA1121" s="576">
        <v>6.66</v>
      </c>
      <c r="AB1121" s="580">
        <v>1</v>
      </c>
      <c r="AC1121" s="575">
        <f t="shared" si="52"/>
        <v>0</v>
      </c>
      <c r="AD1121" s="555">
        <f t="shared" si="51"/>
        <v>0</v>
      </c>
    </row>
    <row r="1122" s="555" customFormat="1" ht="19" customHeight="1" spans="1:30">
      <c r="A1122" s="574">
        <v>45316</v>
      </c>
      <c r="B1122" s="575" t="s">
        <v>84</v>
      </c>
      <c r="C1122" s="575" t="s">
        <v>82</v>
      </c>
      <c r="D1122" s="576">
        <v>33</v>
      </c>
      <c r="E1122" s="575" t="s">
        <v>83</v>
      </c>
      <c r="F1122" s="576"/>
      <c r="G1122" s="576">
        <v>6.03</v>
      </c>
      <c r="H1122" s="576">
        <v>32.96</v>
      </c>
      <c r="I1122" s="576">
        <v>32.0708</v>
      </c>
      <c r="J1122" s="576">
        <v>31.68</v>
      </c>
      <c r="K1122" s="576">
        <v>0</v>
      </c>
      <c r="L1122" s="580">
        <v>0</v>
      </c>
      <c r="M1122" s="576">
        <v>299.6463</v>
      </c>
      <c r="N1122" s="575">
        <v>185</v>
      </c>
      <c r="O1122" s="575">
        <v>1.6196</v>
      </c>
      <c r="P1122" s="575">
        <v>0.3581</v>
      </c>
      <c r="Q1122" s="576">
        <v>7604</v>
      </c>
      <c r="R1122" s="576">
        <v>299.6463</v>
      </c>
      <c r="S1122" s="580">
        <v>0.0394</v>
      </c>
      <c r="T1122" s="576">
        <v>0</v>
      </c>
      <c r="U1122" s="576">
        <v>0</v>
      </c>
      <c r="V1122" s="576">
        <v>0</v>
      </c>
      <c r="W1122" s="576">
        <v>0</v>
      </c>
      <c r="X1122" s="575">
        <v>0</v>
      </c>
      <c r="Y1122" s="576">
        <v>0</v>
      </c>
      <c r="Z1122" s="576">
        <v>0</v>
      </c>
      <c r="AA1122" s="576">
        <v>0</v>
      </c>
      <c r="AB1122" s="580">
        <v>1</v>
      </c>
      <c r="AC1122" s="575">
        <f t="shared" si="52"/>
        <v>0</v>
      </c>
      <c r="AD1122" s="555">
        <f t="shared" si="51"/>
        <v>0</v>
      </c>
    </row>
    <row r="1123" s="555" customFormat="1" ht="19" customHeight="1" spans="1:30">
      <c r="A1123" s="574">
        <v>45316</v>
      </c>
      <c r="B1123" s="575" t="s">
        <v>85</v>
      </c>
      <c r="C1123" s="575" t="s">
        <v>155</v>
      </c>
      <c r="D1123" s="576">
        <v>60</v>
      </c>
      <c r="E1123" s="575" t="s">
        <v>148</v>
      </c>
      <c r="F1123" s="576">
        <v>5.06</v>
      </c>
      <c r="G1123" s="576">
        <v>2.07</v>
      </c>
      <c r="H1123" s="576">
        <v>34.0176</v>
      </c>
      <c r="I1123" s="576">
        <v>35.0091</v>
      </c>
      <c r="J1123" s="576">
        <v>32.56</v>
      </c>
      <c r="K1123" s="576">
        <v>0</v>
      </c>
      <c r="L1123" s="580">
        <v>0</v>
      </c>
      <c r="M1123" s="576">
        <v>484.88</v>
      </c>
      <c r="N1123" s="575">
        <v>174</v>
      </c>
      <c r="O1123" s="575">
        <v>2.7867</v>
      </c>
      <c r="P1123" s="575" t="s">
        <v>149</v>
      </c>
      <c r="Q1123" s="576">
        <v>5420</v>
      </c>
      <c r="R1123" s="576">
        <v>484.88</v>
      </c>
      <c r="S1123" s="580">
        <v>0.0895</v>
      </c>
      <c r="T1123" s="576">
        <v>0</v>
      </c>
      <c r="U1123" s="576">
        <v>0</v>
      </c>
      <c r="V1123" s="576">
        <v>0</v>
      </c>
      <c r="W1123" s="576">
        <v>0</v>
      </c>
      <c r="X1123" s="575">
        <v>0</v>
      </c>
      <c r="Y1123" s="576">
        <v>0</v>
      </c>
      <c r="Z1123" s="576">
        <v>0</v>
      </c>
      <c r="AA1123" s="576">
        <v>0</v>
      </c>
      <c r="AB1123" s="580">
        <v>1</v>
      </c>
      <c r="AC1123" s="575">
        <f t="shared" si="52"/>
        <v>0</v>
      </c>
      <c r="AD1123" s="555">
        <f t="shared" si="51"/>
        <v>0</v>
      </c>
    </row>
    <row r="1124" s="555" customFormat="1" ht="19" customHeight="1" spans="1:30">
      <c r="A1124" s="574">
        <v>45316</v>
      </c>
      <c r="B1124" s="575" t="s">
        <v>87</v>
      </c>
      <c r="C1124" s="575" t="s">
        <v>78</v>
      </c>
      <c r="D1124" s="576">
        <v>100</v>
      </c>
      <c r="E1124" s="575" t="s">
        <v>103</v>
      </c>
      <c r="F1124" s="576">
        <v>4.91</v>
      </c>
      <c r="G1124" s="576">
        <v>2.617</v>
      </c>
      <c r="H1124" s="576">
        <v>12.7535</v>
      </c>
      <c r="I1124" s="576">
        <v>6.3021</v>
      </c>
      <c r="J1124" s="576">
        <v>6.2216</v>
      </c>
      <c r="K1124" s="576">
        <v>6.5319</v>
      </c>
      <c r="L1124" s="580">
        <v>0.5122</v>
      </c>
      <c r="M1124" s="576">
        <v>121.5445</v>
      </c>
      <c r="N1124" s="575">
        <v>21</v>
      </c>
      <c r="O1124" s="575">
        <v>5.7878</v>
      </c>
      <c r="P1124" s="575">
        <v>4.9814</v>
      </c>
      <c r="Q1124" s="576">
        <v>6350</v>
      </c>
      <c r="R1124" s="576">
        <v>121.5445</v>
      </c>
      <c r="S1124" s="580">
        <v>0.0191</v>
      </c>
      <c r="T1124" s="576">
        <v>0</v>
      </c>
      <c r="U1124" s="576">
        <v>0</v>
      </c>
      <c r="V1124" s="576">
        <v>0</v>
      </c>
      <c r="W1124" s="576">
        <v>0</v>
      </c>
      <c r="X1124" s="575">
        <v>0</v>
      </c>
      <c r="Y1124" s="576">
        <v>0</v>
      </c>
      <c r="Z1124" s="576">
        <v>0</v>
      </c>
      <c r="AA1124" s="576">
        <v>0</v>
      </c>
      <c r="AB1124" s="580">
        <v>1</v>
      </c>
      <c r="AC1124" s="575">
        <f t="shared" si="52"/>
        <v>0</v>
      </c>
      <c r="AD1124" s="555">
        <f t="shared" si="51"/>
        <v>0</v>
      </c>
    </row>
    <row r="1125" s="555" customFormat="1" ht="19" customHeight="1" spans="1:30">
      <c r="A1125" s="574">
        <v>45316</v>
      </c>
      <c r="B1125" s="575" t="s">
        <v>88</v>
      </c>
      <c r="C1125" s="575" t="s">
        <v>150</v>
      </c>
      <c r="D1125" s="576">
        <v>50</v>
      </c>
      <c r="E1125" s="575" t="s">
        <v>159</v>
      </c>
      <c r="F1125" s="576">
        <v>0.15</v>
      </c>
      <c r="G1125" s="576">
        <v>0.8</v>
      </c>
      <c r="H1125" s="576">
        <v>0.5462</v>
      </c>
      <c r="I1125" s="576">
        <v>0.0521</v>
      </c>
      <c r="J1125" s="576">
        <v>0.0378</v>
      </c>
      <c r="K1125" s="576">
        <v>0</v>
      </c>
      <c r="L1125" s="580">
        <v>0</v>
      </c>
      <c r="M1125" s="576">
        <v>258.2359</v>
      </c>
      <c r="N1125" s="575">
        <v>653</v>
      </c>
      <c r="O1125" s="575">
        <v>0.3955</v>
      </c>
      <c r="P1125" s="575"/>
      <c r="Q1125" s="576">
        <v>6458</v>
      </c>
      <c r="R1125" s="576">
        <v>258.2359</v>
      </c>
      <c r="S1125" s="580">
        <v>0.04</v>
      </c>
      <c r="T1125" s="576">
        <v>0</v>
      </c>
      <c r="U1125" s="576">
        <v>0</v>
      </c>
      <c r="V1125" s="576">
        <v>0</v>
      </c>
      <c r="W1125" s="576">
        <v>0</v>
      </c>
      <c r="X1125" s="575">
        <v>0</v>
      </c>
      <c r="Y1125" s="576">
        <v>0</v>
      </c>
      <c r="Z1125" s="576">
        <v>0</v>
      </c>
      <c r="AA1125" s="576">
        <v>0.5084</v>
      </c>
      <c r="AB1125" s="580">
        <v>1</v>
      </c>
      <c r="AC1125" s="575">
        <f t="shared" si="52"/>
        <v>0</v>
      </c>
      <c r="AD1125" s="555">
        <f t="shared" si="51"/>
        <v>0</v>
      </c>
    </row>
    <row r="1126" s="555" customFormat="1" ht="34" customHeight="1" spans="1:29">
      <c r="A1126" s="570" t="s">
        <v>160</v>
      </c>
      <c r="B1126" s="571"/>
      <c r="C1126" s="571"/>
      <c r="D1126" s="571"/>
      <c r="E1126" s="571"/>
      <c r="F1126" s="571"/>
      <c r="G1126" s="571"/>
      <c r="H1126" s="571"/>
      <c r="I1126" s="571"/>
      <c r="J1126" s="571"/>
      <c r="K1126" s="571"/>
      <c r="L1126" s="571"/>
      <c r="M1126" s="571"/>
      <c r="N1126" s="571"/>
      <c r="O1126" s="571"/>
      <c r="P1126" s="571"/>
      <c r="Q1126" s="571"/>
      <c r="R1126" s="571"/>
      <c r="S1126" s="571"/>
      <c r="T1126" s="571"/>
      <c r="U1126" s="571"/>
      <c r="V1126" s="571"/>
      <c r="W1126" s="571"/>
      <c r="X1126" s="571"/>
      <c r="Y1126" s="571"/>
      <c r="Z1126" s="571"/>
      <c r="AA1126" s="571"/>
      <c r="AB1126" s="571"/>
      <c r="AC1126" s="571"/>
    </row>
    <row r="1127" s="555" customFormat="1" ht="19" customHeight="1" spans="1:30">
      <c r="A1127" s="572" t="s">
        <v>1</v>
      </c>
      <c r="B1127" s="573" t="s">
        <v>2</v>
      </c>
      <c r="C1127" s="573" t="s">
        <v>3</v>
      </c>
      <c r="D1127" s="573" t="s">
        <v>4</v>
      </c>
      <c r="E1127" s="573" t="s">
        <v>5</v>
      </c>
      <c r="F1127" s="573" t="s">
        <v>6</v>
      </c>
      <c r="G1127" s="573" t="s">
        <v>7</v>
      </c>
      <c r="H1127" s="573" t="s">
        <v>8</v>
      </c>
      <c r="I1127" s="573" t="s">
        <v>9</v>
      </c>
      <c r="J1127" s="573" t="s">
        <v>10</v>
      </c>
      <c r="K1127" s="573" t="s">
        <v>11</v>
      </c>
      <c r="L1127" s="573" t="s">
        <v>12</v>
      </c>
      <c r="M1127" s="573" t="s">
        <v>13</v>
      </c>
      <c r="N1127" s="573" t="s">
        <v>14</v>
      </c>
      <c r="O1127" s="573" t="s">
        <v>15</v>
      </c>
      <c r="P1127" s="573" t="s">
        <v>16</v>
      </c>
      <c r="Q1127" s="573" t="s">
        <v>17</v>
      </c>
      <c r="R1127" s="573" t="s">
        <v>18</v>
      </c>
      <c r="S1127" s="573" t="s">
        <v>19</v>
      </c>
      <c r="T1127" s="573" t="s">
        <v>20</v>
      </c>
      <c r="U1127" s="573" t="s">
        <v>21</v>
      </c>
      <c r="V1127" s="573" t="s">
        <v>22</v>
      </c>
      <c r="W1127" s="573" t="s">
        <v>23</v>
      </c>
      <c r="X1127" s="573" t="s">
        <v>24</v>
      </c>
      <c r="Y1127" s="573" t="s">
        <v>25</v>
      </c>
      <c r="Z1127" s="573" t="s">
        <v>26</v>
      </c>
      <c r="AA1127" s="573" t="s">
        <v>27</v>
      </c>
      <c r="AB1127" s="573" t="s">
        <v>28</v>
      </c>
      <c r="AC1127" s="583" t="s">
        <v>29</v>
      </c>
      <c r="AD1127" s="583" t="s">
        <v>30</v>
      </c>
    </row>
    <row r="1128" s="555" customFormat="1" ht="19" customHeight="1" spans="1:30">
      <c r="A1128" s="574">
        <v>45317</v>
      </c>
      <c r="B1128" s="575" t="s">
        <v>31</v>
      </c>
      <c r="C1128" s="575" t="s">
        <v>32</v>
      </c>
      <c r="D1128" s="576">
        <v>100</v>
      </c>
      <c r="E1128" s="575" t="s">
        <v>33</v>
      </c>
      <c r="F1128" s="576">
        <v>4</v>
      </c>
      <c r="G1128" s="576">
        <v>2.67</v>
      </c>
      <c r="H1128" s="576">
        <v>37.1175</v>
      </c>
      <c r="I1128" s="576">
        <v>36.75</v>
      </c>
      <c r="J1128" s="576">
        <v>36.575</v>
      </c>
      <c r="K1128" s="576">
        <v>0</v>
      </c>
      <c r="L1128" s="580">
        <v>0</v>
      </c>
      <c r="M1128" s="576">
        <v>1080.45</v>
      </c>
      <c r="N1128" s="575"/>
      <c r="O1128" s="575"/>
      <c r="P1128" s="575"/>
      <c r="Q1128" s="576">
        <v>14972</v>
      </c>
      <c r="R1128" s="576">
        <v>1080.45</v>
      </c>
      <c r="S1128" s="580">
        <v>0.0722</v>
      </c>
      <c r="T1128" s="576">
        <v>0</v>
      </c>
      <c r="U1128" s="576">
        <v>0</v>
      </c>
      <c r="V1128" s="576">
        <v>0</v>
      </c>
      <c r="W1128" s="576">
        <v>0</v>
      </c>
      <c r="X1128" s="575">
        <v>0</v>
      </c>
      <c r="Y1128" s="576">
        <v>0</v>
      </c>
      <c r="Z1128" s="576">
        <v>0</v>
      </c>
      <c r="AA1128" s="576">
        <v>0</v>
      </c>
      <c r="AB1128" s="580">
        <v>1</v>
      </c>
      <c r="AC1128" s="575">
        <f t="shared" ref="AC1128:AC1170" si="53">U1128+W1128</f>
        <v>0</v>
      </c>
      <c r="AD1128" s="555">
        <f t="shared" ref="AD1128:AD1170" si="54">T1128+V1128</f>
        <v>0</v>
      </c>
    </row>
    <row r="1129" s="555" customFormat="1" ht="19" customHeight="1" spans="1:30">
      <c r="A1129" s="574">
        <v>45317</v>
      </c>
      <c r="B1129" s="575" t="s">
        <v>36</v>
      </c>
      <c r="C1129" s="575" t="s">
        <v>32</v>
      </c>
      <c r="D1129" s="576">
        <v>80</v>
      </c>
      <c r="E1129" s="575" t="s">
        <v>35</v>
      </c>
      <c r="F1129" s="576">
        <v>5.63</v>
      </c>
      <c r="G1129" s="576">
        <v>1.4</v>
      </c>
      <c r="H1129" s="576">
        <v>39.8</v>
      </c>
      <c r="I1129" s="576">
        <v>38.64</v>
      </c>
      <c r="J1129" s="576">
        <v>37.95</v>
      </c>
      <c r="K1129" s="576">
        <v>0</v>
      </c>
      <c r="L1129" s="580">
        <v>0</v>
      </c>
      <c r="M1129" s="576">
        <v>810.7</v>
      </c>
      <c r="N1129" s="575"/>
      <c r="O1129" s="575"/>
      <c r="P1129" s="575"/>
      <c r="Q1129" s="576">
        <v>9570</v>
      </c>
      <c r="R1129" s="576">
        <v>810.7</v>
      </c>
      <c r="S1129" s="580">
        <v>0.0847</v>
      </c>
      <c r="T1129" s="576">
        <v>0</v>
      </c>
      <c r="U1129" s="576">
        <v>0</v>
      </c>
      <c r="V1129" s="576">
        <v>0</v>
      </c>
      <c r="W1129" s="576">
        <v>0</v>
      </c>
      <c r="X1129" s="575">
        <v>0</v>
      </c>
      <c r="Y1129" s="576">
        <v>0</v>
      </c>
      <c r="Z1129" s="576">
        <v>0</v>
      </c>
      <c r="AA1129" s="576">
        <v>0</v>
      </c>
      <c r="AB1129" s="580">
        <v>1</v>
      </c>
      <c r="AC1129" s="575">
        <f t="shared" si="53"/>
        <v>0</v>
      </c>
      <c r="AD1129" s="555">
        <f t="shared" si="54"/>
        <v>0</v>
      </c>
    </row>
    <row r="1130" s="555" customFormat="1" ht="19" customHeight="1" spans="1:30">
      <c r="A1130" s="574">
        <v>45317</v>
      </c>
      <c r="B1130" s="575" t="s">
        <v>41</v>
      </c>
      <c r="C1130" s="575" t="s">
        <v>32</v>
      </c>
      <c r="D1130" s="576">
        <v>20</v>
      </c>
      <c r="E1130" s="575" t="s">
        <v>35</v>
      </c>
      <c r="F1130" s="576">
        <v>6.77</v>
      </c>
      <c r="G1130" s="576">
        <v>2.4</v>
      </c>
      <c r="H1130" s="576">
        <v>14.2974</v>
      </c>
      <c r="I1130" s="576">
        <v>11.6917</v>
      </c>
      <c r="J1130" s="576">
        <v>11.678</v>
      </c>
      <c r="K1130" s="576">
        <v>2.6058</v>
      </c>
      <c r="L1130" s="580">
        <v>0.1823</v>
      </c>
      <c r="M1130" s="576">
        <v>256.0689</v>
      </c>
      <c r="N1130" s="575"/>
      <c r="O1130" s="575"/>
      <c r="P1130" s="575"/>
      <c r="Q1130" s="576">
        <v>4106</v>
      </c>
      <c r="R1130" s="576">
        <v>256.0689</v>
      </c>
      <c r="S1130" s="580">
        <v>0.0624</v>
      </c>
      <c r="T1130" s="576">
        <v>0</v>
      </c>
      <c r="U1130" s="576">
        <v>0</v>
      </c>
      <c r="V1130" s="576">
        <v>0</v>
      </c>
      <c r="W1130" s="576">
        <v>0</v>
      </c>
      <c r="X1130" s="575">
        <v>0</v>
      </c>
      <c r="Y1130" s="576">
        <v>0</v>
      </c>
      <c r="Z1130" s="576">
        <v>0</v>
      </c>
      <c r="AA1130" s="576">
        <v>0</v>
      </c>
      <c r="AB1130" s="580">
        <v>1</v>
      </c>
      <c r="AC1130" s="575">
        <f t="shared" si="53"/>
        <v>0</v>
      </c>
      <c r="AD1130" s="555">
        <f t="shared" si="54"/>
        <v>0</v>
      </c>
    </row>
    <row r="1131" s="555" customFormat="1" ht="19" customHeight="1" spans="1:30">
      <c r="A1131" s="574">
        <v>45317</v>
      </c>
      <c r="B1131" s="575" t="s">
        <v>34</v>
      </c>
      <c r="C1131" s="575" t="s">
        <v>32</v>
      </c>
      <c r="D1131" s="576">
        <v>10</v>
      </c>
      <c r="E1131" s="575" t="s">
        <v>96</v>
      </c>
      <c r="F1131" s="576">
        <v>4.93</v>
      </c>
      <c r="G1131" s="576">
        <v>0.63</v>
      </c>
      <c r="H1131" s="576">
        <v>4.7664</v>
      </c>
      <c r="I1131" s="576">
        <v>4.6944</v>
      </c>
      <c r="J1131" s="576">
        <v>4.62</v>
      </c>
      <c r="K1131" s="576">
        <v>0</v>
      </c>
      <c r="L1131" s="580">
        <v>0</v>
      </c>
      <c r="M1131" s="576">
        <v>91.74</v>
      </c>
      <c r="N1131" s="575"/>
      <c r="O1131" s="575"/>
      <c r="P1131" s="575"/>
      <c r="Q1131" s="576">
        <v>1258</v>
      </c>
      <c r="R1131" s="576">
        <v>91.74</v>
      </c>
      <c r="S1131" s="580">
        <v>0.0729</v>
      </c>
      <c r="T1131" s="576">
        <v>0</v>
      </c>
      <c r="U1131" s="576">
        <v>0</v>
      </c>
      <c r="V1131" s="576">
        <v>0</v>
      </c>
      <c r="W1131" s="576">
        <v>0</v>
      </c>
      <c r="X1131" s="575">
        <v>0</v>
      </c>
      <c r="Y1131" s="576">
        <v>0</v>
      </c>
      <c r="Z1131" s="576">
        <v>0</v>
      </c>
      <c r="AA1131" s="576">
        <v>0</v>
      </c>
      <c r="AB1131" s="580">
        <v>1</v>
      </c>
      <c r="AC1131" s="575">
        <f t="shared" si="53"/>
        <v>0</v>
      </c>
      <c r="AD1131" s="555">
        <f t="shared" si="54"/>
        <v>0</v>
      </c>
    </row>
    <row r="1132" s="555" customFormat="1" ht="19" customHeight="1" spans="1:30">
      <c r="A1132" s="574">
        <v>45317</v>
      </c>
      <c r="B1132" s="575" t="s">
        <v>45</v>
      </c>
      <c r="C1132" s="575" t="s">
        <v>32</v>
      </c>
      <c r="D1132" s="576">
        <v>50</v>
      </c>
      <c r="E1132" s="575" t="s">
        <v>33</v>
      </c>
      <c r="F1132" s="576">
        <v>6.45</v>
      </c>
      <c r="G1132" s="576">
        <v>2.19</v>
      </c>
      <c r="H1132" s="576">
        <v>27.4916</v>
      </c>
      <c r="I1132" s="576">
        <v>27.3714</v>
      </c>
      <c r="J1132" s="576">
        <v>27.28</v>
      </c>
      <c r="K1132" s="576">
        <v>0</v>
      </c>
      <c r="L1132" s="580">
        <v>0</v>
      </c>
      <c r="M1132" s="576">
        <v>464.64</v>
      </c>
      <c r="N1132" s="575"/>
      <c r="O1132" s="575"/>
      <c r="P1132" s="575"/>
      <c r="Q1132" s="576">
        <v>7203</v>
      </c>
      <c r="R1132" s="576">
        <v>464.64</v>
      </c>
      <c r="S1132" s="580">
        <v>0.0645</v>
      </c>
      <c r="T1132" s="576">
        <v>0.0575</v>
      </c>
      <c r="U1132" s="576">
        <v>0</v>
      </c>
      <c r="V1132" s="576">
        <v>0</v>
      </c>
      <c r="W1132" s="576">
        <v>0</v>
      </c>
      <c r="X1132" s="575">
        <v>0</v>
      </c>
      <c r="Y1132" s="576">
        <v>0</v>
      </c>
      <c r="Z1132" s="576">
        <v>0</v>
      </c>
      <c r="AA1132" s="576">
        <v>0</v>
      </c>
      <c r="AB1132" s="580">
        <v>0.9978</v>
      </c>
      <c r="AC1132" s="575">
        <f t="shared" si="53"/>
        <v>0</v>
      </c>
      <c r="AD1132" s="555">
        <f t="shared" si="54"/>
        <v>0.0575</v>
      </c>
    </row>
    <row r="1133" s="555" customFormat="1" ht="19" customHeight="1" spans="1:30">
      <c r="A1133" s="574">
        <v>45317</v>
      </c>
      <c r="B1133" s="575" t="s">
        <v>47</v>
      </c>
      <c r="C1133" s="575" t="s">
        <v>32</v>
      </c>
      <c r="D1133" s="576">
        <v>150</v>
      </c>
      <c r="E1133" s="575" t="s">
        <v>33</v>
      </c>
      <c r="F1133" s="576">
        <v>4.6</v>
      </c>
      <c r="G1133" s="576">
        <v>0.35</v>
      </c>
      <c r="H1133" s="576">
        <v>77.7258</v>
      </c>
      <c r="I1133" s="576">
        <v>41.6594</v>
      </c>
      <c r="J1133" s="576">
        <v>41.0354</v>
      </c>
      <c r="K1133" s="576">
        <v>36.07</v>
      </c>
      <c r="L1133" s="580">
        <v>0.464</v>
      </c>
      <c r="M1133" s="576">
        <v>1206.8021</v>
      </c>
      <c r="N1133" s="576">
        <v>1335</v>
      </c>
      <c r="O1133" s="580">
        <v>0.904</v>
      </c>
      <c r="P1133" s="580">
        <v>0.0653</v>
      </c>
      <c r="Q1133" s="576">
        <v>24402</v>
      </c>
      <c r="R1133" s="576">
        <v>1206.8021</v>
      </c>
      <c r="S1133" s="580">
        <v>0.0495</v>
      </c>
      <c r="T1133" s="576">
        <v>0</v>
      </c>
      <c r="U1133" s="576">
        <v>0</v>
      </c>
      <c r="V1133" s="576">
        <v>0</v>
      </c>
      <c r="W1133" s="576">
        <v>0</v>
      </c>
      <c r="X1133" s="575">
        <v>0</v>
      </c>
      <c r="Y1133" s="576">
        <v>0</v>
      </c>
      <c r="Z1133" s="576">
        <v>0</v>
      </c>
      <c r="AA1133" s="576">
        <v>0</v>
      </c>
      <c r="AB1133" s="580">
        <v>1</v>
      </c>
      <c r="AC1133" s="575">
        <f t="shared" si="53"/>
        <v>0</v>
      </c>
      <c r="AD1133" s="555">
        <f t="shared" si="54"/>
        <v>0</v>
      </c>
    </row>
    <row r="1134" s="555" customFormat="1" ht="19" customHeight="1" spans="1:30">
      <c r="A1134" s="574">
        <v>45317</v>
      </c>
      <c r="B1134" s="575" t="s">
        <v>40</v>
      </c>
      <c r="C1134" s="575" t="s">
        <v>32</v>
      </c>
      <c r="D1134" s="576">
        <v>30</v>
      </c>
      <c r="E1134" s="575" t="s">
        <v>35</v>
      </c>
      <c r="F1134" s="576">
        <v>6.49</v>
      </c>
      <c r="G1134" s="576">
        <v>0</v>
      </c>
      <c r="H1134" s="576">
        <v>17.6143</v>
      </c>
      <c r="I1134" s="576">
        <v>17.6143</v>
      </c>
      <c r="J1134" s="576">
        <v>17.4768</v>
      </c>
      <c r="K1134" s="576">
        <v>0</v>
      </c>
      <c r="L1134" s="580">
        <v>0</v>
      </c>
      <c r="M1134" s="576">
        <v>274.7712</v>
      </c>
      <c r="N1134" s="575"/>
      <c r="O1134" s="575"/>
      <c r="P1134" s="575"/>
      <c r="Q1134" s="576">
        <v>4805</v>
      </c>
      <c r="R1134" s="576">
        <v>274.7712</v>
      </c>
      <c r="S1134" s="580">
        <v>0.0572</v>
      </c>
      <c r="T1134" s="576">
        <v>0</v>
      </c>
      <c r="U1134" s="576">
        <v>0</v>
      </c>
      <c r="V1134" s="576">
        <v>0</v>
      </c>
      <c r="W1134" s="576">
        <v>0</v>
      </c>
      <c r="X1134" s="575">
        <v>0</v>
      </c>
      <c r="Y1134" s="576">
        <v>0</v>
      </c>
      <c r="Z1134" s="576">
        <v>0</v>
      </c>
      <c r="AA1134" s="576">
        <v>0</v>
      </c>
      <c r="AB1134" s="580">
        <v>1</v>
      </c>
      <c r="AC1134" s="575">
        <f t="shared" si="53"/>
        <v>0</v>
      </c>
      <c r="AD1134" s="555">
        <f t="shared" si="54"/>
        <v>0</v>
      </c>
    </row>
    <row r="1135" s="555" customFormat="1" ht="19" customHeight="1" spans="1:30">
      <c r="A1135" s="574">
        <v>45317</v>
      </c>
      <c r="B1135" s="575" t="s">
        <v>38</v>
      </c>
      <c r="C1135" s="575" t="s">
        <v>32</v>
      </c>
      <c r="D1135" s="576">
        <v>5.48</v>
      </c>
      <c r="E1135" s="575" t="s">
        <v>35</v>
      </c>
      <c r="F1135" s="576">
        <v>2.71</v>
      </c>
      <c r="G1135" s="576">
        <v>0</v>
      </c>
      <c r="H1135" s="576">
        <v>1.67</v>
      </c>
      <c r="I1135" s="576">
        <v>1.67</v>
      </c>
      <c r="J1135" s="576">
        <v>1.064</v>
      </c>
      <c r="K1135" s="576">
        <v>0</v>
      </c>
      <c r="L1135" s="580">
        <v>0</v>
      </c>
      <c r="M1135" s="576">
        <v>34.048</v>
      </c>
      <c r="N1135" s="575"/>
      <c r="O1135" s="575"/>
      <c r="P1135" s="575"/>
      <c r="Q1135" s="576">
        <v>554</v>
      </c>
      <c r="R1135" s="576">
        <v>34.048</v>
      </c>
      <c r="S1135" s="580">
        <v>0.0615</v>
      </c>
      <c r="T1135" s="576">
        <v>0</v>
      </c>
      <c r="U1135" s="576">
        <v>0</v>
      </c>
      <c r="V1135" s="576">
        <v>0</v>
      </c>
      <c r="W1135" s="576">
        <v>0</v>
      </c>
      <c r="X1135" s="575">
        <v>0</v>
      </c>
      <c r="Y1135" s="576">
        <v>0</v>
      </c>
      <c r="Z1135" s="576">
        <v>0</v>
      </c>
      <c r="AA1135" s="576">
        <v>0</v>
      </c>
      <c r="AB1135" s="580">
        <v>1</v>
      </c>
      <c r="AC1135" s="575">
        <f t="shared" si="53"/>
        <v>0</v>
      </c>
      <c r="AD1135" s="555">
        <f t="shared" si="54"/>
        <v>0</v>
      </c>
    </row>
    <row r="1136" s="555" customFormat="1" ht="19" customHeight="1" spans="1:30">
      <c r="A1136" s="574">
        <v>45317</v>
      </c>
      <c r="B1136" s="575" t="s">
        <v>42</v>
      </c>
      <c r="C1136" s="575" t="s">
        <v>32</v>
      </c>
      <c r="D1136" s="576">
        <v>30</v>
      </c>
      <c r="E1136" s="575" t="s">
        <v>157</v>
      </c>
      <c r="F1136" s="576">
        <v>1.16</v>
      </c>
      <c r="G1136" s="576">
        <v>0.92</v>
      </c>
      <c r="H1136" s="576">
        <v>3.0031</v>
      </c>
      <c r="I1136" s="576">
        <v>2.9659</v>
      </c>
      <c r="J1136" s="576">
        <v>2.7637</v>
      </c>
      <c r="K1136" s="576">
        <v>0</v>
      </c>
      <c r="L1136" s="580">
        <v>0</v>
      </c>
      <c r="M1136" s="576">
        <v>313.5851</v>
      </c>
      <c r="N1136" s="575"/>
      <c r="O1136" s="575"/>
      <c r="P1136" s="575"/>
      <c r="Q1136" s="576">
        <v>3672</v>
      </c>
      <c r="R1136" s="576">
        <v>313.5851</v>
      </c>
      <c r="S1136" s="580">
        <v>0.0854</v>
      </c>
      <c r="T1136" s="576">
        <v>0</v>
      </c>
      <c r="U1136" s="576">
        <v>0</v>
      </c>
      <c r="V1136" s="576">
        <v>0</v>
      </c>
      <c r="W1136" s="576">
        <v>0</v>
      </c>
      <c r="X1136" s="575">
        <v>0</v>
      </c>
      <c r="Y1136" s="576">
        <v>0</v>
      </c>
      <c r="Z1136" s="576">
        <v>0</v>
      </c>
      <c r="AA1136" s="576">
        <v>0</v>
      </c>
      <c r="AB1136" s="580">
        <v>1</v>
      </c>
      <c r="AC1136" s="575">
        <f t="shared" si="53"/>
        <v>0</v>
      </c>
      <c r="AD1136" s="555">
        <f t="shared" si="54"/>
        <v>0</v>
      </c>
    </row>
    <row r="1137" s="555" customFormat="1" ht="19" customHeight="1" spans="1:30">
      <c r="A1137" s="574">
        <v>45317</v>
      </c>
      <c r="B1137" s="575" t="s">
        <v>46</v>
      </c>
      <c r="C1137" s="575" t="s">
        <v>32</v>
      </c>
      <c r="D1137" s="576">
        <v>30</v>
      </c>
      <c r="E1137" s="575" t="s">
        <v>35</v>
      </c>
      <c r="F1137" s="576">
        <v>6.11</v>
      </c>
      <c r="G1137" s="576">
        <v>2.41</v>
      </c>
      <c r="H1137" s="576">
        <v>15.3938</v>
      </c>
      <c r="I1137" s="576">
        <v>15.092</v>
      </c>
      <c r="J1137" s="576">
        <v>15.064</v>
      </c>
      <c r="K1137" s="576">
        <v>0</v>
      </c>
      <c r="L1137" s="580">
        <v>0</v>
      </c>
      <c r="M1137" s="576">
        <v>350.168</v>
      </c>
      <c r="N1137" s="575"/>
      <c r="O1137" s="575"/>
      <c r="P1137" s="575"/>
      <c r="Q1137" s="576">
        <v>4708</v>
      </c>
      <c r="R1137" s="576">
        <v>350.168</v>
      </c>
      <c r="S1137" s="580">
        <v>0.0744</v>
      </c>
      <c r="T1137" s="576">
        <v>0</v>
      </c>
      <c r="U1137" s="576">
        <v>0</v>
      </c>
      <c r="V1137" s="576">
        <v>0</v>
      </c>
      <c r="W1137" s="576">
        <v>0</v>
      </c>
      <c r="X1137" s="575">
        <v>0</v>
      </c>
      <c r="Y1137" s="576">
        <v>0</v>
      </c>
      <c r="Z1137" s="576">
        <v>0</v>
      </c>
      <c r="AA1137" s="576">
        <v>0</v>
      </c>
      <c r="AB1137" s="580">
        <v>1</v>
      </c>
      <c r="AC1137" s="575">
        <f t="shared" si="53"/>
        <v>0</v>
      </c>
      <c r="AD1137" s="555">
        <f t="shared" si="54"/>
        <v>0</v>
      </c>
    </row>
    <row r="1138" s="555" customFormat="1" ht="19" customHeight="1" spans="1:30">
      <c r="A1138" s="574">
        <v>45317</v>
      </c>
      <c r="B1138" s="575" t="s">
        <v>37</v>
      </c>
      <c r="C1138" s="575" t="s">
        <v>32</v>
      </c>
      <c r="D1138" s="576">
        <v>100</v>
      </c>
      <c r="E1138" s="575" t="s">
        <v>35</v>
      </c>
      <c r="F1138" s="576">
        <v>5.39</v>
      </c>
      <c r="G1138" s="576">
        <v>0</v>
      </c>
      <c r="H1138" s="576">
        <v>39.597</v>
      </c>
      <c r="I1138" s="576">
        <v>35.1829</v>
      </c>
      <c r="J1138" s="576">
        <v>33.73</v>
      </c>
      <c r="K1138" s="576">
        <v>4.2641</v>
      </c>
      <c r="L1138" s="580">
        <v>0.1081</v>
      </c>
      <c r="M1138" s="576">
        <v>778.086</v>
      </c>
      <c r="N1138" s="575"/>
      <c r="O1138" s="575"/>
      <c r="P1138" s="575"/>
      <c r="Q1138" s="576">
        <v>15895</v>
      </c>
      <c r="R1138" s="576">
        <v>778.086</v>
      </c>
      <c r="S1138" s="580">
        <v>0.049</v>
      </c>
      <c r="T1138" s="576">
        <v>0.105</v>
      </c>
      <c r="U1138" s="576">
        <v>0</v>
      </c>
      <c r="V1138" s="576">
        <v>0</v>
      </c>
      <c r="W1138" s="576">
        <v>0</v>
      </c>
      <c r="X1138" s="575">
        <v>0</v>
      </c>
      <c r="Y1138" s="576">
        <v>0.045</v>
      </c>
      <c r="Z1138" s="576">
        <v>0</v>
      </c>
      <c r="AA1138" s="576">
        <v>0</v>
      </c>
      <c r="AB1138" s="580">
        <v>0.9973</v>
      </c>
      <c r="AC1138" s="575">
        <f t="shared" si="53"/>
        <v>0</v>
      </c>
      <c r="AD1138" s="555">
        <f t="shared" si="54"/>
        <v>0.105</v>
      </c>
    </row>
    <row r="1139" s="555" customFormat="1" ht="19" customHeight="1" spans="1:30">
      <c r="A1139" s="574">
        <v>45317</v>
      </c>
      <c r="B1139" s="575" t="s">
        <v>49</v>
      </c>
      <c r="C1139" s="575" t="s">
        <v>32</v>
      </c>
      <c r="D1139" s="576">
        <v>100</v>
      </c>
      <c r="E1139" s="575" t="s">
        <v>35</v>
      </c>
      <c r="F1139" s="576">
        <v>5.66</v>
      </c>
      <c r="G1139" s="576">
        <v>0.2</v>
      </c>
      <c r="H1139" s="576">
        <v>51.6944</v>
      </c>
      <c r="I1139" s="576">
        <v>31.9948</v>
      </c>
      <c r="J1139" s="576">
        <v>30.681</v>
      </c>
      <c r="K1139" s="576">
        <v>19.6996</v>
      </c>
      <c r="L1139" s="580">
        <v>0.3811</v>
      </c>
      <c r="M1139" s="576">
        <v>944.9979</v>
      </c>
      <c r="N1139" s="575"/>
      <c r="O1139" s="575"/>
      <c r="P1139" s="575"/>
      <c r="Q1139" s="576">
        <v>14225</v>
      </c>
      <c r="R1139" s="576">
        <v>944.9979</v>
      </c>
      <c r="S1139" s="580">
        <v>0.0664</v>
      </c>
      <c r="T1139" s="576">
        <v>0</v>
      </c>
      <c r="U1139" s="576">
        <v>0</v>
      </c>
      <c r="V1139" s="576">
        <v>0</v>
      </c>
      <c r="W1139" s="576">
        <v>0</v>
      </c>
      <c r="X1139" s="575">
        <v>0</v>
      </c>
      <c r="Y1139" s="576">
        <v>0</v>
      </c>
      <c r="Z1139" s="576">
        <v>0</v>
      </c>
      <c r="AA1139" s="576">
        <v>0</v>
      </c>
      <c r="AB1139" s="580">
        <v>1</v>
      </c>
      <c r="AC1139" s="575">
        <f t="shared" si="53"/>
        <v>0</v>
      </c>
      <c r="AD1139" s="555">
        <f t="shared" si="54"/>
        <v>0</v>
      </c>
    </row>
    <row r="1140" s="555" customFormat="1" ht="19" customHeight="1" spans="1:30">
      <c r="A1140" s="574">
        <v>45317</v>
      </c>
      <c r="B1140" s="575" t="s">
        <v>50</v>
      </c>
      <c r="C1140" s="575" t="s">
        <v>32</v>
      </c>
      <c r="D1140" s="576">
        <v>50</v>
      </c>
      <c r="E1140" s="575" t="s">
        <v>33</v>
      </c>
      <c r="F1140" s="576">
        <v>5.38</v>
      </c>
      <c r="G1140" s="576">
        <v>0</v>
      </c>
      <c r="H1140" s="576">
        <v>22.9946</v>
      </c>
      <c r="I1140" s="576">
        <v>18.305</v>
      </c>
      <c r="J1140" s="576">
        <v>18.27</v>
      </c>
      <c r="K1140" s="575">
        <v>4.6896</v>
      </c>
      <c r="L1140" s="580">
        <f>K1140/H1140</f>
        <v>0.203943534568986</v>
      </c>
      <c r="M1140" s="576">
        <v>315.49</v>
      </c>
      <c r="N1140" s="575"/>
      <c r="O1140" s="575"/>
      <c r="P1140" s="575"/>
      <c r="Q1140" s="576">
        <v>6762</v>
      </c>
      <c r="R1140" s="576">
        <v>315.49</v>
      </c>
      <c r="S1140" s="580">
        <v>0.0467</v>
      </c>
      <c r="T1140" s="576">
        <v>0</v>
      </c>
      <c r="U1140" s="576">
        <v>0</v>
      </c>
      <c r="V1140" s="576">
        <v>0</v>
      </c>
      <c r="W1140" s="576">
        <v>0</v>
      </c>
      <c r="X1140" s="555">
        <v>0</v>
      </c>
      <c r="Y1140" s="576">
        <v>0</v>
      </c>
      <c r="Z1140" s="576">
        <v>0</v>
      </c>
      <c r="AA1140" s="576">
        <v>0</v>
      </c>
      <c r="AB1140" s="580">
        <v>1</v>
      </c>
      <c r="AC1140" s="575">
        <f t="shared" si="53"/>
        <v>0</v>
      </c>
      <c r="AD1140" s="555">
        <f t="shared" si="54"/>
        <v>0</v>
      </c>
    </row>
    <row r="1141" s="555" customFormat="1" ht="19" customHeight="1" spans="1:30">
      <c r="A1141" s="574">
        <v>45317</v>
      </c>
      <c r="B1141" s="575" t="s">
        <v>51</v>
      </c>
      <c r="C1141" s="575" t="s">
        <v>32</v>
      </c>
      <c r="D1141" s="576">
        <v>100</v>
      </c>
      <c r="E1141" s="575" t="s">
        <v>33</v>
      </c>
      <c r="F1141" s="576">
        <v>4.49</v>
      </c>
      <c r="G1141" s="576">
        <v>1.62</v>
      </c>
      <c r="H1141" s="576">
        <v>45.9744</v>
      </c>
      <c r="I1141" s="576">
        <v>32.1846</v>
      </c>
      <c r="J1141" s="576">
        <v>30.6404</v>
      </c>
      <c r="K1141" s="576">
        <v>13.7898</v>
      </c>
      <c r="L1141" s="580">
        <v>0.2999</v>
      </c>
      <c r="M1141" s="576">
        <v>852.0064</v>
      </c>
      <c r="N1141" s="575"/>
      <c r="O1141" s="575"/>
      <c r="P1141" s="575"/>
      <c r="Q1141" s="576">
        <v>11688</v>
      </c>
      <c r="R1141" s="576">
        <v>852.0064</v>
      </c>
      <c r="S1141" s="580">
        <v>0.0729</v>
      </c>
      <c r="T1141" s="576">
        <v>0</v>
      </c>
      <c r="U1141" s="576">
        <v>0</v>
      </c>
      <c r="V1141" s="576">
        <v>0</v>
      </c>
      <c r="W1141" s="576">
        <v>0</v>
      </c>
      <c r="X1141" s="575">
        <v>0</v>
      </c>
      <c r="Y1141" s="576">
        <v>0</v>
      </c>
      <c r="Z1141" s="576">
        <v>0</v>
      </c>
      <c r="AA1141" s="576">
        <v>0</v>
      </c>
      <c r="AB1141" s="580">
        <v>1</v>
      </c>
      <c r="AC1141" s="575">
        <f t="shared" si="53"/>
        <v>0</v>
      </c>
      <c r="AD1141" s="555">
        <f t="shared" si="54"/>
        <v>0</v>
      </c>
    </row>
    <row r="1142" s="555" customFormat="1" ht="19" customHeight="1" spans="1:30">
      <c r="A1142" s="574">
        <v>45317</v>
      </c>
      <c r="B1142" s="575" t="s">
        <v>52</v>
      </c>
      <c r="C1142" s="575" t="s">
        <v>32</v>
      </c>
      <c r="D1142" s="576">
        <v>150</v>
      </c>
      <c r="E1142" s="575" t="s">
        <v>35</v>
      </c>
      <c r="F1142" s="576">
        <v>6.05</v>
      </c>
      <c r="G1142" s="576">
        <v>5</v>
      </c>
      <c r="H1142" s="576">
        <v>80.6556</v>
      </c>
      <c r="I1142" s="576">
        <v>80.6556</v>
      </c>
      <c r="J1142" s="576">
        <v>80.325</v>
      </c>
      <c r="K1142" s="576">
        <v>0</v>
      </c>
      <c r="L1142" s="580">
        <v>0</v>
      </c>
      <c r="M1142" s="576">
        <v>1586.025</v>
      </c>
      <c r="N1142" s="575"/>
      <c r="O1142" s="575"/>
      <c r="P1142" s="575"/>
      <c r="Q1142" s="576">
        <v>25456</v>
      </c>
      <c r="R1142" s="576">
        <v>1586.025</v>
      </c>
      <c r="S1142" s="580">
        <v>0.0623</v>
      </c>
      <c r="T1142" s="576">
        <v>0</v>
      </c>
      <c r="U1142" s="576">
        <v>0</v>
      </c>
      <c r="V1142" s="576">
        <v>0</v>
      </c>
      <c r="W1142" s="576">
        <v>0</v>
      </c>
      <c r="X1142" s="575">
        <v>0</v>
      </c>
      <c r="Y1142" s="576">
        <v>0</v>
      </c>
      <c r="Z1142" s="576">
        <v>0</v>
      </c>
      <c r="AA1142" s="576">
        <v>0</v>
      </c>
      <c r="AB1142" s="580">
        <v>1</v>
      </c>
      <c r="AC1142" s="575">
        <f t="shared" si="53"/>
        <v>0</v>
      </c>
      <c r="AD1142" s="555">
        <f t="shared" si="54"/>
        <v>0</v>
      </c>
    </row>
    <row r="1143" s="555" customFormat="1" ht="19" customHeight="1" spans="1:30">
      <c r="A1143" s="574">
        <v>45317</v>
      </c>
      <c r="B1143" s="575" t="s">
        <v>43</v>
      </c>
      <c r="C1143" s="575" t="s">
        <v>32</v>
      </c>
      <c r="D1143" s="576">
        <v>300</v>
      </c>
      <c r="E1143" s="575" t="s">
        <v>35</v>
      </c>
      <c r="F1143" s="576">
        <v>5.63</v>
      </c>
      <c r="G1143" s="576">
        <v>0</v>
      </c>
      <c r="H1143" s="576">
        <v>157.0942</v>
      </c>
      <c r="I1143" s="576">
        <v>144.5226</v>
      </c>
      <c r="J1143" s="576">
        <v>142.263</v>
      </c>
      <c r="K1143" s="576">
        <v>12.5716</v>
      </c>
      <c r="L1143" s="580">
        <v>0.08</v>
      </c>
      <c r="M1143" s="576">
        <v>3316.699</v>
      </c>
      <c r="N1143" s="575"/>
      <c r="O1143" s="575"/>
      <c r="P1143" s="575"/>
      <c r="Q1143" s="576">
        <v>57321</v>
      </c>
      <c r="R1143" s="576">
        <v>3316.699</v>
      </c>
      <c r="S1143" s="580">
        <v>0.0579</v>
      </c>
      <c r="T1143" s="576">
        <v>0</v>
      </c>
      <c r="U1143" s="576">
        <v>0</v>
      </c>
      <c r="V1143" s="576">
        <v>0</v>
      </c>
      <c r="W1143" s="576">
        <v>0</v>
      </c>
      <c r="X1143" s="575">
        <v>0</v>
      </c>
      <c r="Y1143" s="576">
        <v>0</v>
      </c>
      <c r="Z1143" s="576">
        <v>0</v>
      </c>
      <c r="AA1143" s="576">
        <v>0</v>
      </c>
      <c r="AB1143" s="580">
        <v>1</v>
      </c>
      <c r="AC1143" s="575">
        <f t="shared" si="53"/>
        <v>0</v>
      </c>
      <c r="AD1143" s="555">
        <f t="shared" si="54"/>
        <v>0</v>
      </c>
    </row>
    <row r="1144" s="555" customFormat="1" ht="19" customHeight="1" spans="1:30">
      <c r="A1144" s="574">
        <v>45317</v>
      </c>
      <c r="B1144" s="575" t="s">
        <v>53</v>
      </c>
      <c r="C1144" s="575" t="s">
        <v>32</v>
      </c>
      <c r="D1144" s="576">
        <v>100</v>
      </c>
      <c r="E1144" s="575" t="s">
        <v>35</v>
      </c>
      <c r="F1144" s="576">
        <v>2.53</v>
      </c>
      <c r="G1144" s="576">
        <v>0</v>
      </c>
      <c r="H1144" s="576">
        <v>17.09</v>
      </c>
      <c r="I1144" s="576">
        <v>16.7999</v>
      </c>
      <c r="J1144" s="576">
        <v>16.7349</v>
      </c>
      <c r="K1144" s="576">
        <v>0</v>
      </c>
      <c r="L1144" s="580">
        <v>0</v>
      </c>
      <c r="M1144" s="576">
        <v>525.8238</v>
      </c>
      <c r="N1144" s="575"/>
      <c r="O1144" s="575"/>
      <c r="P1144" s="575"/>
      <c r="Q1144" s="576">
        <v>15976</v>
      </c>
      <c r="R1144" s="576">
        <v>525.8238</v>
      </c>
      <c r="S1144" s="580">
        <v>0.0329</v>
      </c>
      <c r="T1144" s="576">
        <v>0</v>
      </c>
      <c r="U1144" s="576">
        <v>0</v>
      </c>
      <c r="V1144" s="576">
        <v>0</v>
      </c>
      <c r="W1144" s="576">
        <v>0</v>
      </c>
      <c r="X1144" s="575">
        <v>0</v>
      </c>
      <c r="Y1144" s="576">
        <v>0</v>
      </c>
      <c r="Z1144" s="576">
        <v>0</v>
      </c>
      <c r="AA1144" s="576">
        <v>0</v>
      </c>
      <c r="AB1144" s="580">
        <v>1</v>
      </c>
      <c r="AC1144" s="575">
        <f t="shared" si="53"/>
        <v>0</v>
      </c>
      <c r="AD1144" s="555">
        <f t="shared" si="54"/>
        <v>0</v>
      </c>
    </row>
    <row r="1145" s="555" customFormat="1" ht="19" customHeight="1" spans="1:30">
      <c r="A1145" s="574">
        <v>45317</v>
      </c>
      <c r="B1145" s="575" t="s">
        <v>55</v>
      </c>
      <c r="C1145" s="575" t="s">
        <v>56</v>
      </c>
      <c r="D1145" s="576">
        <v>100</v>
      </c>
      <c r="E1145" s="575" t="s">
        <v>35</v>
      </c>
      <c r="F1145" s="576">
        <v>0</v>
      </c>
      <c r="G1145" s="576">
        <v>3.46</v>
      </c>
      <c r="H1145" s="576">
        <v>13.9533</v>
      </c>
      <c r="I1145" s="576">
        <v>13.15</v>
      </c>
      <c r="J1145" s="576">
        <v>12.5053</v>
      </c>
      <c r="K1145" s="576">
        <v>0</v>
      </c>
      <c r="L1145" s="580">
        <v>0</v>
      </c>
      <c r="M1145" s="576">
        <v>1866.121</v>
      </c>
      <c r="N1145" s="575"/>
      <c r="O1145" s="575"/>
      <c r="P1145" s="575"/>
      <c r="Q1145" s="576">
        <v>28860</v>
      </c>
      <c r="R1145" s="576">
        <v>1866.121</v>
      </c>
      <c r="S1145" s="580">
        <v>0.0647</v>
      </c>
      <c r="T1145" s="576">
        <v>0.2777</v>
      </c>
      <c r="U1145" s="576">
        <v>0.5256</v>
      </c>
      <c r="V1145" s="576">
        <v>0</v>
      </c>
      <c r="W1145" s="576">
        <v>0</v>
      </c>
      <c r="X1145" s="575">
        <v>0</v>
      </c>
      <c r="Y1145" s="576">
        <v>0</v>
      </c>
      <c r="Z1145" s="576">
        <v>0</v>
      </c>
      <c r="AA1145" s="576">
        <v>0</v>
      </c>
      <c r="AB1145" s="580">
        <v>0.9801</v>
      </c>
      <c r="AC1145" s="575">
        <f t="shared" si="53"/>
        <v>0.5256</v>
      </c>
      <c r="AD1145" s="555">
        <f t="shared" si="54"/>
        <v>0.2777</v>
      </c>
    </row>
    <row r="1146" s="555" customFormat="1" ht="19" customHeight="1" spans="1:30">
      <c r="A1146" s="574">
        <v>45317</v>
      </c>
      <c r="B1146" s="575" t="s">
        <v>57</v>
      </c>
      <c r="C1146" s="575" t="s">
        <v>32</v>
      </c>
      <c r="D1146" s="576">
        <v>20</v>
      </c>
      <c r="E1146" s="575" t="s">
        <v>35</v>
      </c>
      <c r="F1146" s="576">
        <v>6.87</v>
      </c>
      <c r="G1146" s="576">
        <v>0</v>
      </c>
      <c r="H1146" s="576">
        <v>13.0336</v>
      </c>
      <c r="I1146" s="576">
        <v>11.1935</v>
      </c>
      <c r="J1146" s="576">
        <v>10.8317</v>
      </c>
      <c r="K1146" s="576">
        <v>1.8401</v>
      </c>
      <c r="L1146" s="580">
        <v>0.1412</v>
      </c>
      <c r="M1146" s="576">
        <v>205.8784</v>
      </c>
      <c r="N1146" s="575"/>
      <c r="O1146" s="575"/>
      <c r="P1146" s="575"/>
      <c r="Q1146" s="576">
        <v>3541</v>
      </c>
      <c r="R1146" s="576">
        <v>205.8784</v>
      </c>
      <c r="S1146" s="580">
        <v>0.0581</v>
      </c>
      <c r="T1146" s="576">
        <v>0</v>
      </c>
      <c r="U1146" s="576">
        <v>0</v>
      </c>
      <c r="V1146" s="576">
        <v>0</v>
      </c>
      <c r="W1146" s="576">
        <v>0</v>
      </c>
      <c r="X1146" s="575">
        <v>0</v>
      </c>
      <c r="Y1146" s="576">
        <v>0</v>
      </c>
      <c r="Z1146" s="576">
        <v>0</v>
      </c>
      <c r="AA1146" s="576">
        <v>0</v>
      </c>
      <c r="AB1146" s="580">
        <v>1</v>
      </c>
      <c r="AC1146" s="575">
        <f t="shared" si="53"/>
        <v>0</v>
      </c>
      <c r="AD1146" s="555">
        <f t="shared" si="54"/>
        <v>0</v>
      </c>
    </row>
    <row r="1147" s="555" customFormat="1" ht="19" customHeight="1" spans="1:30">
      <c r="A1147" s="574">
        <v>45317</v>
      </c>
      <c r="B1147" s="575" t="s">
        <v>68</v>
      </c>
      <c r="C1147" s="575" t="s">
        <v>56</v>
      </c>
      <c r="D1147" s="576">
        <v>200</v>
      </c>
      <c r="E1147" s="575" t="s">
        <v>35</v>
      </c>
      <c r="F1147" s="576">
        <v>0</v>
      </c>
      <c r="G1147" s="576">
        <v>14.43</v>
      </c>
      <c r="H1147" s="576">
        <v>450.4434</v>
      </c>
      <c r="I1147" s="576">
        <v>427.9066</v>
      </c>
      <c r="J1147" s="576">
        <v>418</v>
      </c>
      <c r="K1147" s="576">
        <v>22.5368</v>
      </c>
      <c r="L1147" s="580">
        <v>0.05</v>
      </c>
      <c r="M1147" s="576">
        <v>6633.44</v>
      </c>
      <c r="N1147" s="575"/>
      <c r="O1147" s="575"/>
      <c r="P1147" s="575"/>
      <c r="Q1147" s="576">
        <v>59159</v>
      </c>
      <c r="R1147" s="576">
        <v>6633.44</v>
      </c>
      <c r="S1147" s="580">
        <v>0.1121</v>
      </c>
      <c r="T1147" s="576">
        <v>0</v>
      </c>
      <c r="U1147" s="576">
        <v>0</v>
      </c>
      <c r="V1147" s="576">
        <v>0</v>
      </c>
      <c r="W1147" s="576">
        <v>0</v>
      </c>
      <c r="X1147" s="575">
        <v>0</v>
      </c>
      <c r="Y1147" s="576">
        <v>0</v>
      </c>
      <c r="Z1147" s="576">
        <v>0</v>
      </c>
      <c r="AA1147" s="576">
        <v>0</v>
      </c>
      <c r="AB1147" s="580">
        <v>1</v>
      </c>
      <c r="AC1147" s="575">
        <f t="shared" si="53"/>
        <v>0</v>
      </c>
      <c r="AD1147" s="555">
        <f t="shared" si="54"/>
        <v>0</v>
      </c>
    </row>
    <row r="1148" s="555" customFormat="1" ht="19" customHeight="1" spans="1:30">
      <c r="A1148" s="574">
        <v>45317</v>
      </c>
      <c r="B1148" s="575" t="s">
        <v>64</v>
      </c>
      <c r="C1148" s="575" t="s">
        <v>56</v>
      </c>
      <c r="D1148" s="576">
        <v>60</v>
      </c>
      <c r="E1148" s="575" t="s">
        <v>35</v>
      </c>
      <c r="F1148" s="576">
        <v>0</v>
      </c>
      <c r="G1148" s="576">
        <v>5.63</v>
      </c>
      <c r="H1148" s="576">
        <v>40.1357</v>
      </c>
      <c r="I1148" s="576">
        <v>40.1357</v>
      </c>
      <c r="J1148" s="576">
        <v>39.27</v>
      </c>
      <c r="K1148" s="576">
        <v>0</v>
      </c>
      <c r="L1148" s="580">
        <v>0</v>
      </c>
      <c r="M1148" s="576">
        <v>1321.32</v>
      </c>
      <c r="N1148" s="575"/>
      <c r="O1148" s="575"/>
      <c r="P1148" s="575"/>
      <c r="Q1148" s="576">
        <v>14049</v>
      </c>
      <c r="R1148" s="576">
        <v>1321.32</v>
      </c>
      <c r="S1148" s="580">
        <v>0.0941</v>
      </c>
      <c r="T1148" s="576">
        <v>0</v>
      </c>
      <c r="U1148" s="576">
        <v>0</v>
      </c>
      <c r="V1148" s="576">
        <v>0</v>
      </c>
      <c r="W1148" s="576">
        <v>0</v>
      </c>
      <c r="X1148" s="575">
        <v>0</v>
      </c>
      <c r="Y1148" s="576">
        <v>0</v>
      </c>
      <c r="Z1148" s="576">
        <v>0</v>
      </c>
      <c r="AA1148" s="576">
        <v>0</v>
      </c>
      <c r="AB1148" s="580">
        <v>1</v>
      </c>
      <c r="AC1148" s="575">
        <f t="shared" si="53"/>
        <v>0</v>
      </c>
      <c r="AD1148" s="555">
        <f t="shared" si="54"/>
        <v>0</v>
      </c>
    </row>
    <row r="1149" s="555" customFormat="1" ht="19" customHeight="1" spans="1:30">
      <c r="A1149" s="574">
        <v>45317</v>
      </c>
      <c r="B1149" s="575" t="s">
        <v>71</v>
      </c>
      <c r="C1149" s="575" t="s">
        <v>56</v>
      </c>
      <c r="D1149" s="576">
        <v>49.5</v>
      </c>
      <c r="E1149" s="575" t="s">
        <v>35</v>
      </c>
      <c r="F1149" s="576">
        <v>0</v>
      </c>
      <c r="G1149" s="576">
        <v>4</v>
      </c>
      <c r="H1149" s="576">
        <v>7.2798</v>
      </c>
      <c r="I1149" s="576">
        <v>7.2798</v>
      </c>
      <c r="J1149" s="576">
        <v>6.369</v>
      </c>
      <c r="K1149" s="576">
        <v>0</v>
      </c>
      <c r="L1149" s="580">
        <v>0</v>
      </c>
      <c r="M1149" s="576">
        <v>520.7466</v>
      </c>
      <c r="N1149" s="575"/>
      <c r="O1149" s="575"/>
      <c r="P1149" s="575"/>
      <c r="Q1149" s="576">
        <v>11882</v>
      </c>
      <c r="R1149" s="576">
        <v>520.7466</v>
      </c>
      <c r="S1149" s="580">
        <v>0.0438</v>
      </c>
      <c r="T1149" s="576">
        <v>0</v>
      </c>
      <c r="U1149" s="576">
        <v>0</v>
      </c>
      <c r="V1149" s="576">
        <v>0</v>
      </c>
      <c r="W1149" s="576">
        <v>0</v>
      </c>
      <c r="X1149" s="575">
        <v>0</v>
      </c>
      <c r="Y1149" s="576">
        <v>0</v>
      </c>
      <c r="Z1149" s="576">
        <v>0</v>
      </c>
      <c r="AA1149" s="576">
        <v>0</v>
      </c>
      <c r="AB1149" s="580">
        <v>1</v>
      </c>
      <c r="AC1149" s="575">
        <f t="shared" si="53"/>
        <v>0</v>
      </c>
      <c r="AD1149" s="555">
        <f t="shared" si="54"/>
        <v>0</v>
      </c>
    </row>
    <row r="1150" s="555" customFormat="1" ht="19" customHeight="1" spans="1:30">
      <c r="A1150" s="574">
        <v>45317</v>
      </c>
      <c r="B1150" s="575" t="s">
        <v>72</v>
      </c>
      <c r="C1150" s="575" t="s">
        <v>56</v>
      </c>
      <c r="D1150" s="576">
        <v>20.4</v>
      </c>
      <c r="E1150" s="575" t="s">
        <v>35</v>
      </c>
      <c r="F1150" s="576">
        <v>0</v>
      </c>
      <c r="G1150" s="576">
        <v>2.94</v>
      </c>
      <c r="H1150" s="576">
        <v>2.2255</v>
      </c>
      <c r="I1150" s="576">
        <v>2.1798</v>
      </c>
      <c r="J1150" s="576">
        <v>2.1756</v>
      </c>
      <c r="K1150" s="576">
        <v>0</v>
      </c>
      <c r="L1150" s="580">
        <v>0</v>
      </c>
      <c r="M1150" s="576">
        <v>447.5062</v>
      </c>
      <c r="N1150" s="575"/>
      <c r="O1150" s="575"/>
      <c r="P1150" s="575"/>
      <c r="Q1150" s="576">
        <v>5372</v>
      </c>
      <c r="R1150" s="576">
        <v>447.5062</v>
      </c>
      <c r="S1150" s="580">
        <v>0.0833</v>
      </c>
      <c r="T1150" s="576">
        <v>0</v>
      </c>
      <c r="U1150" s="576">
        <v>0</v>
      </c>
      <c r="V1150" s="576">
        <v>0</v>
      </c>
      <c r="W1150" s="576">
        <v>0</v>
      </c>
      <c r="X1150" s="575">
        <v>0</v>
      </c>
      <c r="Y1150" s="576">
        <v>0</v>
      </c>
      <c r="Z1150" s="576">
        <v>0</v>
      </c>
      <c r="AA1150" s="576">
        <v>0</v>
      </c>
      <c r="AB1150" s="580">
        <v>1</v>
      </c>
      <c r="AC1150" s="575">
        <f t="shared" si="53"/>
        <v>0</v>
      </c>
      <c r="AD1150" s="555">
        <f t="shared" si="54"/>
        <v>0</v>
      </c>
    </row>
    <row r="1151" s="555" customFormat="1" ht="19" customHeight="1" spans="1:30">
      <c r="A1151" s="574">
        <v>45317</v>
      </c>
      <c r="B1151" s="575" t="s">
        <v>63</v>
      </c>
      <c r="C1151" s="575" t="s">
        <v>56</v>
      </c>
      <c r="D1151" s="576">
        <v>50</v>
      </c>
      <c r="E1151" s="575" t="s">
        <v>35</v>
      </c>
      <c r="F1151" s="576">
        <v>0</v>
      </c>
      <c r="G1151" s="576">
        <v>3.5</v>
      </c>
      <c r="H1151" s="576">
        <v>3.0854</v>
      </c>
      <c r="I1151" s="576">
        <v>2.1758</v>
      </c>
      <c r="J1151" s="576">
        <v>1.68</v>
      </c>
      <c r="K1151" s="576">
        <v>0</v>
      </c>
      <c r="L1151" s="580">
        <v>0</v>
      </c>
      <c r="M1151" s="576">
        <v>889.98</v>
      </c>
      <c r="N1151" s="575"/>
      <c r="O1151" s="575"/>
      <c r="P1151" s="575"/>
      <c r="Q1151" s="576">
        <v>12070</v>
      </c>
      <c r="R1151" s="576">
        <v>889.98</v>
      </c>
      <c r="S1151" s="580">
        <v>0.0737</v>
      </c>
      <c r="T1151" s="576">
        <v>0</v>
      </c>
      <c r="U1151" s="576">
        <v>0</v>
      </c>
      <c r="V1151" s="576">
        <v>0</v>
      </c>
      <c r="W1151" s="576">
        <v>0</v>
      </c>
      <c r="X1151" s="575">
        <v>0</v>
      </c>
      <c r="Y1151" s="576">
        <v>0</v>
      </c>
      <c r="Z1151" s="576">
        <v>0</v>
      </c>
      <c r="AA1151" s="576">
        <v>0</v>
      </c>
      <c r="AB1151" s="580">
        <v>1</v>
      </c>
      <c r="AC1151" s="575">
        <f t="shared" si="53"/>
        <v>0</v>
      </c>
      <c r="AD1151" s="555">
        <f t="shared" si="54"/>
        <v>0</v>
      </c>
    </row>
    <row r="1152" s="555" customFormat="1" ht="19" customHeight="1" spans="1:30">
      <c r="A1152" s="574">
        <v>45317</v>
      </c>
      <c r="B1152" s="575" t="s">
        <v>65</v>
      </c>
      <c r="C1152" s="575" t="s">
        <v>56</v>
      </c>
      <c r="D1152" s="576">
        <v>50</v>
      </c>
      <c r="E1152" s="575" t="s">
        <v>35</v>
      </c>
      <c r="F1152" s="576">
        <v>0</v>
      </c>
      <c r="G1152" s="576">
        <v>4.75</v>
      </c>
      <c r="H1152" s="576">
        <v>26.169</v>
      </c>
      <c r="I1152" s="576">
        <v>24.7688</v>
      </c>
      <c r="J1152" s="576">
        <v>24.64</v>
      </c>
      <c r="K1152" s="576">
        <v>0</v>
      </c>
      <c r="L1152" s="580">
        <v>0</v>
      </c>
      <c r="M1152" s="576">
        <v>565.4</v>
      </c>
      <c r="N1152" s="575"/>
      <c r="O1152" s="575"/>
      <c r="P1152" s="575"/>
      <c r="Q1152" s="576">
        <v>12700</v>
      </c>
      <c r="R1152" s="576">
        <v>565.4</v>
      </c>
      <c r="S1152" s="580">
        <v>0.0445</v>
      </c>
      <c r="T1152" s="576">
        <v>0</v>
      </c>
      <c r="U1152" s="576">
        <v>0</v>
      </c>
      <c r="V1152" s="576">
        <v>0</v>
      </c>
      <c r="W1152" s="576">
        <v>0</v>
      </c>
      <c r="X1152" s="575">
        <v>0</v>
      </c>
      <c r="Y1152" s="576">
        <v>1.4002</v>
      </c>
      <c r="Z1152" s="576">
        <v>0</v>
      </c>
      <c r="AA1152" s="576">
        <v>0</v>
      </c>
      <c r="AB1152" s="580">
        <v>1</v>
      </c>
      <c r="AC1152" s="575">
        <f t="shared" si="53"/>
        <v>0</v>
      </c>
      <c r="AD1152" s="555">
        <f t="shared" si="54"/>
        <v>0</v>
      </c>
    </row>
    <row r="1153" s="555" customFormat="1" ht="19" customHeight="1" spans="1:30">
      <c r="A1153" s="574">
        <v>45317</v>
      </c>
      <c r="B1153" s="575" t="s">
        <v>66</v>
      </c>
      <c r="C1153" s="575" t="s">
        <v>56</v>
      </c>
      <c r="D1153" s="576">
        <v>80</v>
      </c>
      <c r="E1153" s="575" t="s">
        <v>35</v>
      </c>
      <c r="F1153" s="576">
        <v>0</v>
      </c>
      <c r="G1153" s="576">
        <v>3.66</v>
      </c>
      <c r="H1153" s="576">
        <v>18.412</v>
      </c>
      <c r="I1153" s="576">
        <v>17.928</v>
      </c>
      <c r="J1153" s="576">
        <v>16.9311</v>
      </c>
      <c r="K1153" s="576">
        <v>0</v>
      </c>
      <c r="L1153" s="580">
        <v>0</v>
      </c>
      <c r="M1153" s="576">
        <v>1383.0593</v>
      </c>
      <c r="N1153" s="575"/>
      <c r="O1153" s="575"/>
      <c r="P1153" s="575"/>
      <c r="Q1153" s="576">
        <v>18237</v>
      </c>
      <c r="R1153" s="576">
        <v>1383.0593</v>
      </c>
      <c r="S1153" s="580">
        <v>0.0029</v>
      </c>
      <c r="T1153" s="576">
        <v>0</v>
      </c>
      <c r="U1153" s="576">
        <v>0</v>
      </c>
      <c r="V1153" s="576">
        <v>0</v>
      </c>
      <c r="W1153" s="576">
        <v>0</v>
      </c>
      <c r="X1153" s="575">
        <v>0</v>
      </c>
      <c r="Y1153" s="576">
        <v>0</v>
      </c>
      <c r="Z1153" s="576">
        <v>0</v>
      </c>
      <c r="AA1153" s="576">
        <v>0</v>
      </c>
      <c r="AB1153" s="580">
        <v>1</v>
      </c>
      <c r="AC1153" s="575">
        <f t="shared" si="53"/>
        <v>0</v>
      </c>
      <c r="AD1153" s="555">
        <f t="shared" si="54"/>
        <v>0</v>
      </c>
    </row>
    <row r="1154" s="555" customFormat="1" ht="19" customHeight="1" spans="1:30">
      <c r="A1154" s="574">
        <v>45317</v>
      </c>
      <c r="B1154" s="575" t="s">
        <v>61</v>
      </c>
      <c r="C1154" s="575" t="s">
        <v>56</v>
      </c>
      <c r="D1154" s="576">
        <v>275</v>
      </c>
      <c r="E1154" s="575" t="s">
        <v>35</v>
      </c>
      <c r="F1154" s="576">
        <v>0</v>
      </c>
      <c r="G1154" s="576">
        <v>7.4</v>
      </c>
      <c r="H1154" s="576">
        <v>309.3808</v>
      </c>
      <c r="I1154" s="576">
        <v>307.0565</v>
      </c>
      <c r="J1154" s="576">
        <v>301.84</v>
      </c>
      <c r="K1154" s="576">
        <v>0</v>
      </c>
      <c r="L1154" s="580">
        <v>0</v>
      </c>
      <c r="M1154" s="576">
        <v>8801.76</v>
      </c>
      <c r="N1154" s="575"/>
      <c r="O1154" s="575"/>
      <c r="P1154" s="575"/>
      <c r="Q1154" s="576">
        <v>83580</v>
      </c>
      <c r="R1154" s="576">
        <v>8801.76</v>
      </c>
      <c r="S1154" s="580">
        <v>0.1053</v>
      </c>
      <c r="T1154" s="576">
        <v>0</v>
      </c>
      <c r="U1154" s="576">
        <v>2.3243</v>
      </c>
      <c r="V1154" s="576">
        <v>0</v>
      </c>
      <c r="W1154" s="576">
        <v>0</v>
      </c>
      <c r="X1154" s="575">
        <v>0</v>
      </c>
      <c r="Y1154" s="576">
        <v>0</v>
      </c>
      <c r="Z1154" s="576">
        <v>0</v>
      </c>
      <c r="AA1154" s="576">
        <v>0</v>
      </c>
      <c r="AB1154" s="580">
        <v>1</v>
      </c>
      <c r="AC1154" s="575">
        <f t="shared" si="53"/>
        <v>2.3243</v>
      </c>
      <c r="AD1154" s="555">
        <f t="shared" si="54"/>
        <v>0</v>
      </c>
    </row>
    <row r="1155" s="555" customFormat="1" ht="19" customHeight="1" spans="1:30">
      <c r="A1155" s="574">
        <v>45317</v>
      </c>
      <c r="B1155" s="575" t="s">
        <v>62</v>
      </c>
      <c r="C1155" s="575" t="s">
        <v>56</v>
      </c>
      <c r="D1155" s="576">
        <v>200</v>
      </c>
      <c r="E1155" s="575" t="s">
        <v>35</v>
      </c>
      <c r="F1155" s="576">
        <v>0</v>
      </c>
      <c r="G1155" s="576">
        <v>7.01</v>
      </c>
      <c r="H1155" s="576">
        <v>196.9068</v>
      </c>
      <c r="I1155" s="576">
        <v>192.8784</v>
      </c>
      <c r="J1155" s="576">
        <v>188.76</v>
      </c>
      <c r="K1155" s="576">
        <v>0</v>
      </c>
      <c r="L1155" s="580">
        <v>0</v>
      </c>
      <c r="M1155" s="576">
        <v>5559.84</v>
      </c>
      <c r="N1155" s="575"/>
      <c r="O1155" s="575"/>
      <c r="P1155" s="575"/>
      <c r="Q1155" s="576">
        <v>61280</v>
      </c>
      <c r="R1155" s="576">
        <v>5559.84</v>
      </c>
      <c r="S1155" s="580">
        <v>0.0907</v>
      </c>
      <c r="T1155" s="576">
        <v>0</v>
      </c>
      <c r="U1155" s="576">
        <v>0.4908</v>
      </c>
      <c r="V1155" s="576">
        <v>0</v>
      </c>
      <c r="W1155" s="576">
        <v>0</v>
      </c>
      <c r="X1155" s="575">
        <v>0</v>
      </c>
      <c r="Y1155" s="576">
        <v>3.5376</v>
      </c>
      <c r="Z1155" s="576">
        <v>0</v>
      </c>
      <c r="AA1155" s="576">
        <v>0</v>
      </c>
      <c r="AB1155" s="580">
        <v>1</v>
      </c>
      <c r="AC1155" s="575">
        <f t="shared" si="53"/>
        <v>0.4908</v>
      </c>
      <c r="AD1155" s="555">
        <f t="shared" si="54"/>
        <v>0</v>
      </c>
    </row>
    <row r="1156" s="555" customFormat="1" ht="19" customHeight="1" spans="1:30">
      <c r="A1156" s="574">
        <v>45317</v>
      </c>
      <c r="B1156" s="575" t="s">
        <v>58</v>
      </c>
      <c r="C1156" s="575" t="s">
        <v>56</v>
      </c>
      <c r="D1156" s="576">
        <v>15</v>
      </c>
      <c r="E1156" s="575" t="s">
        <v>35</v>
      </c>
      <c r="F1156" s="576">
        <v>0</v>
      </c>
      <c r="G1156" s="576">
        <v>2.41</v>
      </c>
      <c r="H1156" s="576">
        <v>1.3693</v>
      </c>
      <c r="I1156" s="576">
        <v>1.3693</v>
      </c>
      <c r="J1156" s="576">
        <v>1.26</v>
      </c>
      <c r="K1156" s="576">
        <v>0</v>
      </c>
      <c r="L1156" s="580">
        <v>0</v>
      </c>
      <c r="M1156" s="576">
        <v>116.76</v>
      </c>
      <c r="N1156" s="575"/>
      <c r="O1156" s="575"/>
      <c r="P1156" s="575"/>
      <c r="Q1156" s="576">
        <v>3444</v>
      </c>
      <c r="R1156" s="576">
        <v>116.76</v>
      </c>
      <c r="S1156" s="580">
        <v>0.0339</v>
      </c>
      <c r="T1156" s="576">
        <v>0</v>
      </c>
      <c r="U1156" s="576">
        <v>0</v>
      </c>
      <c r="V1156" s="576">
        <v>0</v>
      </c>
      <c r="W1156" s="576">
        <v>0</v>
      </c>
      <c r="X1156" s="575">
        <v>0</v>
      </c>
      <c r="Y1156" s="576">
        <v>0</v>
      </c>
      <c r="Z1156" s="576">
        <v>0</v>
      </c>
      <c r="AA1156" s="576">
        <v>0</v>
      </c>
      <c r="AB1156" s="580">
        <v>1</v>
      </c>
      <c r="AC1156" s="575">
        <f t="shared" si="53"/>
        <v>0</v>
      </c>
      <c r="AD1156" s="555">
        <f t="shared" si="54"/>
        <v>0</v>
      </c>
    </row>
    <row r="1157" s="555" customFormat="1" ht="19" customHeight="1" spans="1:30">
      <c r="A1157" s="574">
        <v>45317</v>
      </c>
      <c r="B1157" s="575" t="s">
        <v>70</v>
      </c>
      <c r="C1157" s="575" t="s">
        <v>56</v>
      </c>
      <c r="D1157" s="576">
        <v>200</v>
      </c>
      <c r="E1157" s="575" t="s">
        <v>35</v>
      </c>
      <c r="F1157" s="576">
        <v>0</v>
      </c>
      <c r="G1157" s="576">
        <v>12.01</v>
      </c>
      <c r="H1157" s="576">
        <v>330.9355</v>
      </c>
      <c r="I1157" s="576">
        <v>219.2912</v>
      </c>
      <c r="J1157" s="576">
        <v>216.15</v>
      </c>
      <c r="K1157" s="576">
        <v>0</v>
      </c>
      <c r="L1157" s="580">
        <v>0</v>
      </c>
      <c r="M1157" s="576">
        <v>3500.475</v>
      </c>
      <c r="N1157" s="575"/>
      <c r="O1157" s="575"/>
      <c r="P1157" s="575"/>
      <c r="Q1157" s="576">
        <v>30140</v>
      </c>
      <c r="R1157" s="576">
        <v>3500.475</v>
      </c>
      <c r="S1157" s="580">
        <v>0.1161</v>
      </c>
      <c r="T1157" s="576">
        <v>111.6443</v>
      </c>
      <c r="U1157" s="576">
        <v>0</v>
      </c>
      <c r="V1157" s="576">
        <v>0</v>
      </c>
      <c r="W1157" s="576">
        <v>0</v>
      </c>
      <c r="X1157" s="575">
        <v>0</v>
      </c>
      <c r="Y1157" s="576">
        <v>0</v>
      </c>
      <c r="Z1157" s="576">
        <v>0</v>
      </c>
      <c r="AA1157" s="576">
        <v>0</v>
      </c>
      <c r="AB1157" s="580">
        <v>0.4751</v>
      </c>
      <c r="AC1157" s="575">
        <f t="shared" si="53"/>
        <v>0</v>
      </c>
      <c r="AD1157" s="555">
        <f t="shared" si="54"/>
        <v>111.6443</v>
      </c>
    </row>
    <row r="1158" s="555" customFormat="1" ht="19" customHeight="1" spans="1:30">
      <c r="A1158" s="574">
        <v>45317</v>
      </c>
      <c r="B1158" s="575" t="s">
        <v>67</v>
      </c>
      <c r="C1158" s="575" t="s">
        <v>56</v>
      </c>
      <c r="D1158" s="576">
        <v>100</v>
      </c>
      <c r="E1158" s="575" t="s">
        <v>35</v>
      </c>
      <c r="F1158" s="576">
        <v>0</v>
      </c>
      <c r="G1158" s="576">
        <v>5.73</v>
      </c>
      <c r="H1158" s="576">
        <v>94.8315</v>
      </c>
      <c r="I1158" s="576">
        <v>94.5875</v>
      </c>
      <c r="J1158" s="576">
        <v>93.06</v>
      </c>
      <c r="K1158" s="576">
        <v>0</v>
      </c>
      <c r="L1158" s="580">
        <v>0</v>
      </c>
      <c r="M1158" s="576">
        <v>1704.78</v>
      </c>
      <c r="N1158" s="575"/>
      <c r="O1158" s="575"/>
      <c r="P1158" s="575"/>
      <c r="Q1158" s="576">
        <v>27774</v>
      </c>
      <c r="R1158" s="576">
        <v>1704.78</v>
      </c>
      <c r="S1158" s="580">
        <v>0.0614</v>
      </c>
      <c r="T1158" s="576">
        <v>0</v>
      </c>
      <c r="U1158" s="576">
        <v>0.244</v>
      </c>
      <c r="V1158" s="576">
        <v>0</v>
      </c>
      <c r="W1158" s="576">
        <v>0</v>
      </c>
      <c r="X1158" s="575">
        <v>0</v>
      </c>
      <c r="Y1158" s="576">
        <v>0</v>
      </c>
      <c r="Z1158" s="576">
        <v>0</v>
      </c>
      <c r="AA1158" s="576">
        <v>0</v>
      </c>
      <c r="AB1158" s="580">
        <v>1</v>
      </c>
      <c r="AC1158" s="575">
        <f t="shared" si="53"/>
        <v>0.244</v>
      </c>
      <c r="AD1158" s="555">
        <f t="shared" si="54"/>
        <v>0</v>
      </c>
    </row>
    <row r="1159" s="555" customFormat="1" ht="19" customHeight="1" spans="1:30">
      <c r="A1159" s="574">
        <v>45317</v>
      </c>
      <c r="B1159" s="575" t="s">
        <v>60</v>
      </c>
      <c r="C1159" s="575" t="s">
        <v>56</v>
      </c>
      <c r="D1159" s="576">
        <v>200</v>
      </c>
      <c r="E1159" s="575" t="s">
        <v>35</v>
      </c>
      <c r="F1159" s="576">
        <v>0</v>
      </c>
      <c r="G1159" s="576">
        <v>4.16</v>
      </c>
      <c r="H1159" s="576">
        <v>60.3042</v>
      </c>
      <c r="I1159" s="576">
        <v>60.3042</v>
      </c>
      <c r="J1159" s="576">
        <v>57.2</v>
      </c>
      <c r="K1159" s="576">
        <v>0</v>
      </c>
      <c r="L1159" s="580">
        <v>0</v>
      </c>
      <c r="M1159" s="576">
        <v>4594.04</v>
      </c>
      <c r="N1159" s="575"/>
      <c r="O1159" s="575"/>
      <c r="P1159" s="575"/>
      <c r="Q1159" s="576">
        <v>61425</v>
      </c>
      <c r="R1159" s="576">
        <v>4594.04</v>
      </c>
      <c r="S1159" s="580">
        <v>0.0748</v>
      </c>
      <c r="T1159" s="576">
        <v>0</v>
      </c>
      <c r="U1159" s="576">
        <v>0</v>
      </c>
      <c r="V1159" s="576">
        <v>0</v>
      </c>
      <c r="W1159" s="576">
        <v>0</v>
      </c>
      <c r="X1159" s="575">
        <v>0</v>
      </c>
      <c r="Y1159" s="576">
        <v>0</v>
      </c>
      <c r="Z1159" s="576">
        <v>0</v>
      </c>
      <c r="AA1159" s="576">
        <v>0</v>
      </c>
      <c r="AB1159" s="580">
        <v>1</v>
      </c>
      <c r="AC1159" s="575">
        <f t="shared" si="53"/>
        <v>0</v>
      </c>
      <c r="AD1159" s="555">
        <f t="shared" si="54"/>
        <v>0</v>
      </c>
    </row>
    <row r="1160" s="555" customFormat="1" ht="19" customHeight="1" spans="1:30">
      <c r="A1160" s="574">
        <v>45317</v>
      </c>
      <c r="B1160" s="575" t="s">
        <v>76</v>
      </c>
      <c r="C1160" s="575" t="s">
        <v>56</v>
      </c>
      <c r="D1160" s="576">
        <v>100</v>
      </c>
      <c r="E1160" s="575" t="s">
        <v>35</v>
      </c>
      <c r="F1160" s="576">
        <v>0</v>
      </c>
      <c r="G1160" s="576">
        <v>11.37</v>
      </c>
      <c r="H1160" s="576">
        <v>108.6384</v>
      </c>
      <c r="I1160" s="576">
        <v>84.9208</v>
      </c>
      <c r="J1160" s="576">
        <v>83.8266</v>
      </c>
      <c r="K1160" s="576">
        <v>7.8675</v>
      </c>
      <c r="L1160" s="580">
        <v>0.0848</v>
      </c>
      <c r="M1160" s="576">
        <v>1585.4916</v>
      </c>
      <c r="N1160" s="575"/>
      <c r="O1160" s="575"/>
      <c r="P1160" s="575"/>
      <c r="Q1160" s="576">
        <v>24615</v>
      </c>
      <c r="R1160" s="576">
        <v>1585.4916</v>
      </c>
      <c r="S1160" s="580">
        <v>0.0644</v>
      </c>
      <c r="T1160" s="576">
        <v>7.913</v>
      </c>
      <c r="U1160" s="576">
        <v>0</v>
      </c>
      <c r="V1160" s="576">
        <v>0</v>
      </c>
      <c r="W1160" s="576">
        <v>0</v>
      </c>
      <c r="X1160" s="575">
        <v>0</v>
      </c>
      <c r="Y1160" s="576">
        <v>0</v>
      </c>
      <c r="Z1160" s="576">
        <v>0</v>
      </c>
      <c r="AA1160" s="576">
        <v>0</v>
      </c>
      <c r="AB1160" s="580">
        <v>0.7925</v>
      </c>
      <c r="AC1160" s="575">
        <f t="shared" si="53"/>
        <v>0</v>
      </c>
      <c r="AD1160" s="555">
        <f t="shared" si="54"/>
        <v>7.913</v>
      </c>
    </row>
    <row r="1161" s="555" customFormat="1" ht="19" customHeight="1" spans="1:30">
      <c r="A1161" s="574">
        <v>45317</v>
      </c>
      <c r="B1161" s="575" t="s">
        <v>59</v>
      </c>
      <c r="C1161" s="575" t="s">
        <v>56</v>
      </c>
      <c r="D1161" s="576">
        <v>100</v>
      </c>
      <c r="E1161" s="575" t="s">
        <v>35</v>
      </c>
      <c r="F1161" s="576">
        <v>0</v>
      </c>
      <c r="G1161" s="576">
        <v>5.33</v>
      </c>
      <c r="H1161" s="576">
        <v>65.0351</v>
      </c>
      <c r="I1161" s="576">
        <v>64.8307</v>
      </c>
      <c r="J1161" s="576">
        <v>64.02</v>
      </c>
      <c r="K1161" s="576">
        <v>0</v>
      </c>
      <c r="L1161" s="580">
        <v>0</v>
      </c>
      <c r="M1161" s="576">
        <v>2332.704</v>
      </c>
      <c r="N1161" s="575"/>
      <c r="O1161" s="575"/>
      <c r="P1161" s="575"/>
      <c r="Q1161" s="576">
        <v>25315</v>
      </c>
      <c r="R1161" s="576">
        <v>2332.704</v>
      </c>
      <c r="S1161" s="580">
        <v>0.0921</v>
      </c>
      <c r="T1161" s="576">
        <v>0</v>
      </c>
      <c r="U1161" s="576">
        <v>0.2044</v>
      </c>
      <c r="V1161" s="576">
        <v>0</v>
      </c>
      <c r="W1161" s="576">
        <v>0</v>
      </c>
      <c r="X1161" s="575">
        <v>0</v>
      </c>
      <c r="Y1161" s="576">
        <v>0</v>
      </c>
      <c r="Z1161" s="576">
        <v>0</v>
      </c>
      <c r="AA1161" s="576">
        <v>0</v>
      </c>
      <c r="AB1161" s="580">
        <v>1</v>
      </c>
      <c r="AC1161" s="575">
        <f t="shared" si="53"/>
        <v>0.2044</v>
      </c>
      <c r="AD1161" s="555">
        <f t="shared" si="54"/>
        <v>0</v>
      </c>
    </row>
    <row r="1162" s="555" customFormat="1" ht="19" customHeight="1" spans="1:30">
      <c r="A1162" s="574">
        <v>45317</v>
      </c>
      <c r="B1162" s="575" t="s">
        <v>74</v>
      </c>
      <c r="C1162" s="575" t="s">
        <v>56</v>
      </c>
      <c r="D1162" s="576">
        <v>50</v>
      </c>
      <c r="E1162" s="575" t="s">
        <v>35</v>
      </c>
      <c r="F1162" s="576">
        <v>0</v>
      </c>
      <c r="G1162" s="576">
        <v>4.88</v>
      </c>
      <c r="H1162" s="576">
        <v>10.361</v>
      </c>
      <c r="I1162" s="576">
        <v>10.361</v>
      </c>
      <c r="J1162" s="576">
        <v>11.1804</v>
      </c>
      <c r="K1162" s="576">
        <v>0</v>
      </c>
      <c r="L1162" s="580">
        <v>0</v>
      </c>
      <c r="M1162" s="576">
        <v>158.8796</v>
      </c>
      <c r="N1162" s="575"/>
      <c r="O1162" s="575"/>
      <c r="P1162" s="575"/>
      <c r="Q1162" s="576">
        <v>5770</v>
      </c>
      <c r="R1162" s="576">
        <v>158.8796</v>
      </c>
      <c r="S1162" s="580">
        <v>0.0275</v>
      </c>
      <c r="T1162" s="576">
        <v>0.8945</v>
      </c>
      <c r="U1162" s="576">
        <v>0</v>
      </c>
      <c r="V1162" s="576">
        <v>0</v>
      </c>
      <c r="W1162" s="576">
        <v>0</v>
      </c>
      <c r="X1162" s="575">
        <v>0</v>
      </c>
      <c r="Y1162" s="576">
        <v>0</v>
      </c>
      <c r="Z1162" s="576">
        <v>0</v>
      </c>
      <c r="AA1162" s="576">
        <v>0</v>
      </c>
      <c r="AB1162" s="580">
        <v>1</v>
      </c>
      <c r="AC1162" s="575">
        <f t="shared" si="53"/>
        <v>0</v>
      </c>
      <c r="AD1162" s="555">
        <f t="shared" si="54"/>
        <v>0.8945</v>
      </c>
    </row>
    <row r="1163" s="555" customFormat="1" ht="19" customHeight="1" spans="1:30">
      <c r="A1163" s="574">
        <v>45317</v>
      </c>
      <c r="B1163" s="575" t="s">
        <v>75</v>
      </c>
      <c r="C1163" s="575" t="s">
        <v>56</v>
      </c>
      <c r="D1163" s="576">
        <v>200</v>
      </c>
      <c r="E1163" s="575" t="s">
        <v>39</v>
      </c>
      <c r="F1163" s="576">
        <v>0</v>
      </c>
      <c r="G1163" s="576">
        <v>2.65</v>
      </c>
      <c r="H1163" s="576">
        <v>10.0336</v>
      </c>
      <c r="I1163" s="576">
        <v>10.0336</v>
      </c>
      <c r="J1163" s="576">
        <v>9.24</v>
      </c>
      <c r="K1163" s="576">
        <v>0</v>
      </c>
      <c r="L1163" s="580">
        <v>0</v>
      </c>
      <c r="M1163" s="576">
        <v>1843.38</v>
      </c>
      <c r="N1163" s="575"/>
      <c r="O1163" s="575"/>
      <c r="P1163" s="575"/>
      <c r="Q1163" s="576">
        <v>45530</v>
      </c>
      <c r="R1163" s="576">
        <v>1843.38</v>
      </c>
      <c r="S1163" s="580">
        <v>0.0405</v>
      </c>
      <c r="T1163" s="576">
        <v>0</v>
      </c>
      <c r="U1163" s="576">
        <v>0</v>
      </c>
      <c r="V1163" s="576">
        <v>0</v>
      </c>
      <c r="W1163" s="576">
        <v>0</v>
      </c>
      <c r="X1163" s="575">
        <v>0</v>
      </c>
      <c r="Y1163" s="576">
        <v>0</v>
      </c>
      <c r="Z1163" s="576">
        <v>0</v>
      </c>
      <c r="AA1163" s="576">
        <v>0</v>
      </c>
      <c r="AB1163" s="580">
        <v>1</v>
      </c>
      <c r="AC1163" s="575">
        <f t="shared" si="53"/>
        <v>0</v>
      </c>
      <c r="AD1163" s="555">
        <f t="shared" si="54"/>
        <v>0</v>
      </c>
    </row>
    <row r="1164" s="555" customFormat="1" ht="19" customHeight="1" spans="1:30">
      <c r="A1164" s="574">
        <v>45317</v>
      </c>
      <c r="B1164" s="575" t="s">
        <v>73</v>
      </c>
      <c r="C1164" s="575" t="s">
        <v>56</v>
      </c>
      <c r="D1164" s="576">
        <v>150</v>
      </c>
      <c r="E1164" s="575" t="s">
        <v>35</v>
      </c>
      <c r="F1164" s="576">
        <v>0</v>
      </c>
      <c r="G1164" s="576">
        <v>15.91</v>
      </c>
      <c r="H1164" s="576">
        <v>354.8712</v>
      </c>
      <c r="I1164" s="576">
        <v>291.6829</v>
      </c>
      <c r="J1164" s="576">
        <v>285.12</v>
      </c>
      <c r="K1164" s="576">
        <v>63.1883</v>
      </c>
      <c r="L1164" s="580">
        <v>0.1781</v>
      </c>
      <c r="M1164" s="576">
        <v>5843.2</v>
      </c>
      <c r="N1164" s="575"/>
      <c r="O1164" s="575"/>
      <c r="P1164" s="575"/>
      <c r="Q1164" s="576">
        <v>38110</v>
      </c>
      <c r="R1164" s="576">
        <v>5843.2</v>
      </c>
      <c r="S1164" s="580">
        <v>0.1533</v>
      </c>
      <c r="T1164" s="576">
        <v>0</v>
      </c>
      <c r="U1164" s="576">
        <v>0</v>
      </c>
      <c r="V1164" s="576">
        <v>0</v>
      </c>
      <c r="W1164" s="576">
        <v>0</v>
      </c>
      <c r="X1164" s="575">
        <v>0</v>
      </c>
      <c r="Y1164" s="576">
        <v>0</v>
      </c>
      <c r="Z1164" s="576">
        <v>0</v>
      </c>
      <c r="AA1164" s="576">
        <v>0</v>
      </c>
      <c r="AB1164" s="580">
        <v>1</v>
      </c>
      <c r="AC1164" s="575">
        <f t="shared" si="53"/>
        <v>0</v>
      </c>
      <c r="AD1164" s="555">
        <f t="shared" si="54"/>
        <v>0</v>
      </c>
    </row>
    <row r="1165" s="555" customFormat="1" ht="19" customHeight="1" spans="1:30">
      <c r="A1165" s="574">
        <v>45317</v>
      </c>
      <c r="B1165" s="575" t="s">
        <v>77</v>
      </c>
      <c r="C1165" s="575" t="s">
        <v>78</v>
      </c>
      <c r="D1165" s="576">
        <v>100</v>
      </c>
      <c r="E1165" s="575" t="s">
        <v>161</v>
      </c>
      <c r="F1165" s="576">
        <v>24.36</v>
      </c>
      <c r="G1165" s="576">
        <v>2.4</v>
      </c>
      <c r="H1165" s="576">
        <v>54.14</v>
      </c>
      <c r="I1165" s="576">
        <v>15.953</v>
      </c>
      <c r="J1165" s="576">
        <v>14.371</v>
      </c>
      <c r="K1165" s="576">
        <v>0</v>
      </c>
      <c r="L1165" s="580">
        <v>0</v>
      </c>
      <c r="M1165" s="576">
        <v>324.065</v>
      </c>
      <c r="N1165" s="575">
        <v>200</v>
      </c>
      <c r="O1165" s="575">
        <v>1.6203</v>
      </c>
      <c r="P1165" s="575">
        <v>78.16</v>
      </c>
      <c r="Q1165" s="576">
        <v>17591</v>
      </c>
      <c r="R1165" s="576">
        <v>324.065</v>
      </c>
      <c r="S1165" s="580">
        <v>1.84</v>
      </c>
      <c r="T1165" s="576">
        <v>0</v>
      </c>
      <c r="U1165" s="576">
        <v>0</v>
      </c>
      <c r="V1165" s="576">
        <v>0</v>
      </c>
      <c r="W1165" s="576">
        <v>0</v>
      </c>
      <c r="X1165" s="575">
        <v>0</v>
      </c>
      <c r="Y1165" s="576">
        <v>0</v>
      </c>
      <c r="Z1165" s="576">
        <v>0</v>
      </c>
      <c r="AA1165" s="576">
        <v>38.187</v>
      </c>
      <c r="AB1165" s="580">
        <v>100</v>
      </c>
      <c r="AC1165" s="575">
        <f t="shared" si="53"/>
        <v>0</v>
      </c>
      <c r="AD1165" s="555">
        <f t="shared" si="54"/>
        <v>0</v>
      </c>
    </row>
    <row r="1166" s="555" customFormat="1" ht="19" customHeight="1" spans="1:30">
      <c r="A1166" s="574">
        <v>45317</v>
      </c>
      <c r="B1166" s="575" t="s">
        <v>81</v>
      </c>
      <c r="C1166" s="575" t="s">
        <v>82</v>
      </c>
      <c r="D1166" s="576">
        <v>100</v>
      </c>
      <c r="E1166" s="575" t="s">
        <v>83</v>
      </c>
      <c r="F1166" s="576">
        <v>0</v>
      </c>
      <c r="G1166" s="576">
        <v>3.53</v>
      </c>
      <c r="H1166" s="576">
        <v>0</v>
      </c>
      <c r="I1166" s="576">
        <v>0</v>
      </c>
      <c r="J1166" s="576">
        <v>0</v>
      </c>
      <c r="K1166" s="576">
        <v>0</v>
      </c>
      <c r="L1166" s="580">
        <v>0</v>
      </c>
      <c r="M1166" s="576">
        <v>7.7704</v>
      </c>
      <c r="N1166" s="575">
        <v>127</v>
      </c>
      <c r="O1166" s="575">
        <v>0.0612</v>
      </c>
      <c r="P1166" s="575">
        <v>-0.6614</v>
      </c>
      <c r="Q1166" s="576">
        <v>13183</v>
      </c>
      <c r="R1166" s="576">
        <v>7.7704</v>
      </c>
      <c r="S1166" s="580">
        <v>0.0006</v>
      </c>
      <c r="T1166" s="576">
        <v>0</v>
      </c>
      <c r="U1166" s="576">
        <v>0</v>
      </c>
      <c r="V1166" s="576">
        <v>0</v>
      </c>
      <c r="W1166" s="576">
        <v>0</v>
      </c>
      <c r="X1166" s="575">
        <v>0</v>
      </c>
      <c r="Y1166" s="576">
        <v>0</v>
      </c>
      <c r="Z1166" s="576">
        <v>0</v>
      </c>
      <c r="AA1166" s="576">
        <v>5.7622</v>
      </c>
      <c r="AB1166" s="580">
        <v>1</v>
      </c>
      <c r="AC1166" s="575">
        <f t="shared" si="53"/>
        <v>0</v>
      </c>
      <c r="AD1166" s="555">
        <f t="shared" si="54"/>
        <v>0</v>
      </c>
    </row>
    <row r="1167" s="555" customFormat="1" ht="19" customHeight="1" spans="1:30">
      <c r="A1167" s="574">
        <v>45317</v>
      </c>
      <c r="B1167" s="575" t="s">
        <v>84</v>
      </c>
      <c r="C1167" s="575" t="s">
        <v>82</v>
      </c>
      <c r="D1167" s="576">
        <v>33</v>
      </c>
      <c r="E1167" s="575" t="s">
        <v>83</v>
      </c>
      <c r="F1167" s="576" t="s">
        <v>162</v>
      </c>
      <c r="G1167" s="576">
        <v>5.77</v>
      </c>
      <c r="H1167" s="576">
        <v>34.232</v>
      </c>
      <c r="I1167" s="576">
        <v>33.486</v>
      </c>
      <c r="J1167" s="576">
        <v>33</v>
      </c>
      <c r="K1167" s="576">
        <v>0</v>
      </c>
      <c r="L1167" s="580">
        <v>0</v>
      </c>
      <c r="M1167" s="576">
        <v>332.6463</v>
      </c>
      <c r="N1167" s="575">
        <v>185</v>
      </c>
      <c r="O1167" s="575">
        <v>1.7981</v>
      </c>
      <c r="P1167" s="575">
        <v>1.1407</v>
      </c>
      <c r="Q1167" s="576">
        <v>7604</v>
      </c>
      <c r="R1167" s="576">
        <v>332.6463</v>
      </c>
      <c r="S1167" s="580">
        <v>0.043</v>
      </c>
      <c r="T1167" s="576">
        <v>0</v>
      </c>
      <c r="U1167" s="576">
        <v>0</v>
      </c>
      <c r="V1167" s="576">
        <v>0</v>
      </c>
      <c r="W1167" s="576">
        <v>0</v>
      </c>
      <c r="X1167" s="575">
        <v>0</v>
      </c>
      <c r="Y1167" s="576">
        <v>0</v>
      </c>
      <c r="Z1167" s="576">
        <v>0</v>
      </c>
      <c r="AA1167" s="576">
        <v>0</v>
      </c>
      <c r="AB1167" s="580">
        <v>1</v>
      </c>
      <c r="AC1167" s="575">
        <f t="shared" si="53"/>
        <v>0</v>
      </c>
      <c r="AD1167" s="555">
        <f t="shared" si="54"/>
        <v>0</v>
      </c>
    </row>
    <row r="1168" s="555" customFormat="1" ht="19" customHeight="1" spans="1:30">
      <c r="A1168" s="574">
        <v>45317</v>
      </c>
      <c r="B1168" s="575" t="s">
        <v>85</v>
      </c>
      <c r="C1168" s="575" t="s">
        <v>150</v>
      </c>
      <c r="D1168" s="576">
        <v>60</v>
      </c>
      <c r="E1168" s="575" t="s">
        <v>146</v>
      </c>
      <c r="F1168" s="576">
        <v>0.88</v>
      </c>
      <c r="G1168" s="576">
        <v>1.79</v>
      </c>
      <c r="H1168" s="576">
        <v>8.114</v>
      </c>
      <c r="I1168" s="576">
        <v>10.4622</v>
      </c>
      <c r="J1168" s="576">
        <v>8.8</v>
      </c>
      <c r="K1168" s="576">
        <v>0</v>
      </c>
      <c r="L1168" s="580">
        <v>0</v>
      </c>
      <c r="M1168" s="576">
        <v>493.68</v>
      </c>
      <c r="N1168" s="575">
        <v>174</v>
      </c>
      <c r="O1168" s="575">
        <v>2.8372</v>
      </c>
      <c r="P1168" s="575" t="s">
        <v>149</v>
      </c>
      <c r="Q1168" s="576">
        <v>5420</v>
      </c>
      <c r="R1168" s="576">
        <v>493.68</v>
      </c>
      <c r="S1168" s="580">
        <v>0.0911</v>
      </c>
      <c r="T1168" s="576">
        <v>0</v>
      </c>
      <c r="U1168" s="576">
        <v>0</v>
      </c>
      <c r="V1168" s="576">
        <v>0</v>
      </c>
      <c r="W1168" s="576">
        <v>0</v>
      </c>
      <c r="X1168" s="575">
        <v>0</v>
      </c>
      <c r="Y1168" s="576">
        <v>0</v>
      </c>
      <c r="Z1168" s="576">
        <v>0</v>
      </c>
      <c r="AA1168" s="576">
        <v>0</v>
      </c>
      <c r="AB1168" s="580">
        <v>1</v>
      </c>
      <c r="AC1168" s="575">
        <f t="shared" si="53"/>
        <v>0</v>
      </c>
      <c r="AD1168" s="555">
        <f t="shared" si="54"/>
        <v>0</v>
      </c>
    </row>
    <row r="1169" s="555" customFormat="1" ht="19" customHeight="1" spans="1:30">
      <c r="A1169" s="574">
        <v>45317</v>
      </c>
      <c r="B1169" s="575" t="s">
        <v>88</v>
      </c>
      <c r="C1169" s="575" t="s">
        <v>150</v>
      </c>
      <c r="D1169" s="576">
        <v>50</v>
      </c>
      <c r="E1169" s="575" t="s">
        <v>163</v>
      </c>
      <c r="F1169" s="576">
        <v>0.28</v>
      </c>
      <c r="G1169" s="576">
        <v>0.92</v>
      </c>
      <c r="H1169" s="576">
        <v>1.1169</v>
      </c>
      <c r="I1169" s="576">
        <v>0.6463</v>
      </c>
      <c r="J1169" s="576">
        <v>0.6113</v>
      </c>
      <c r="K1169" s="576">
        <v>0</v>
      </c>
      <c r="L1169" s="580">
        <v>0</v>
      </c>
      <c r="M1169" s="576">
        <v>258.8472</v>
      </c>
      <c r="N1169" s="575">
        <v>653</v>
      </c>
      <c r="O1169" s="575">
        <v>0.3964</v>
      </c>
      <c r="P1169" s="575"/>
      <c r="Q1169" s="576">
        <v>6458</v>
      </c>
      <c r="R1169" s="576">
        <v>258.8472</v>
      </c>
      <c r="S1169" s="580">
        <v>0.0401</v>
      </c>
      <c r="T1169" s="576">
        <v>0</v>
      </c>
      <c r="U1169" s="576">
        <v>0</v>
      </c>
      <c r="V1169" s="576">
        <v>0</v>
      </c>
      <c r="W1169" s="576">
        <v>0</v>
      </c>
      <c r="X1169" s="575">
        <v>0</v>
      </c>
      <c r="Y1169" s="576">
        <v>0</v>
      </c>
      <c r="Z1169" s="576">
        <v>0</v>
      </c>
      <c r="AA1169" s="576">
        <v>0</v>
      </c>
      <c r="AB1169" s="580">
        <v>1</v>
      </c>
      <c r="AC1169" s="575">
        <f t="shared" si="53"/>
        <v>0</v>
      </c>
      <c r="AD1169" s="555">
        <f t="shared" si="54"/>
        <v>0</v>
      </c>
    </row>
    <row r="1170" s="555" customFormat="1" ht="19" customHeight="1" spans="1:30">
      <c r="A1170" s="574">
        <v>45317</v>
      </c>
      <c r="B1170" s="575" t="s">
        <v>87</v>
      </c>
      <c r="C1170" s="575" t="s">
        <v>78</v>
      </c>
      <c r="D1170" s="576">
        <v>100</v>
      </c>
      <c r="E1170" s="575" t="s">
        <v>103</v>
      </c>
      <c r="F1170" s="576">
        <v>5.29</v>
      </c>
      <c r="G1170" s="576">
        <v>2.38</v>
      </c>
      <c r="H1170" s="576">
        <v>0</v>
      </c>
      <c r="I1170" s="576">
        <v>11.94</v>
      </c>
      <c r="J1170" s="576">
        <v>11.4961</v>
      </c>
      <c r="K1170" s="576">
        <v>0</v>
      </c>
      <c r="L1170" s="580">
        <v>0</v>
      </c>
      <c r="M1170" s="576">
        <v>133.0406</v>
      </c>
      <c r="N1170" s="575">
        <v>21</v>
      </c>
      <c r="O1170" s="575">
        <v>6.3353</v>
      </c>
      <c r="P1170" s="575">
        <v>5.4966</v>
      </c>
      <c r="Q1170" s="576">
        <v>6350</v>
      </c>
      <c r="R1170" s="576">
        <v>133.0406</v>
      </c>
      <c r="S1170" s="580">
        <v>0.021</v>
      </c>
      <c r="T1170" s="576">
        <v>0</v>
      </c>
      <c r="U1170" s="576">
        <v>0</v>
      </c>
      <c r="V1170" s="576">
        <v>0</v>
      </c>
      <c r="W1170" s="576">
        <v>0</v>
      </c>
      <c r="X1170" s="575">
        <v>0</v>
      </c>
      <c r="Y1170" s="576">
        <v>0</v>
      </c>
      <c r="Z1170" s="576">
        <v>0</v>
      </c>
      <c r="AA1170" s="576">
        <v>0.21</v>
      </c>
      <c r="AB1170" s="580">
        <v>1</v>
      </c>
      <c r="AC1170" s="575">
        <f t="shared" si="53"/>
        <v>0</v>
      </c>
      <c r="AD1170" s="555">
        <f t="shared" si="54"/>
        <v>0</v>
      </c>
    </row>
    <row r="1171" customHeight="1" spans="1:29">
      <c r="A1171" s="570" t="s">
        <v>164</v>
      </c>
      <c r="B1171" s="571"/>
      <c r="C1171" s="571"/>
      <c r="D1171" s="571"/>
      <c r="E1171" s="571"/>
      <c r="F1171" s="571"/>
      <c r="G1171" s="571"/>
      <c r="H1171" s="571"/>
      <c r="I1171" s="571"/>
      <c r="J1171" s="571"/>
      <c r="K1171" s="571"/>
      <c r="L1171" s="571"/>
      <c r="M1171" s="571"/>
      <c r="N1171" s="571"/>
      <c r="O1171" s="571"/>
      <c r="P1171" s="571"/>
      <c r="Q1171" s="571"/>
      <c r="R1171" s="571"/>
      <c r="S1171" s="571"/>
      <c r="T1171" s="571"/>
      <c r="U1171" s="571"/>
      <c r="V1171" s="571"/>
      <c r="W1171" s="571"/>
      <c r="X1171" s="571"/>
      <c r="Y1171" s="571"/>
      <c r="Z1171" s="571"/>
      <c r="AA1171" s="571"/>
      <c r="AB1171" s="571"/>
      <c r="AC1171" s="571"/>
    </row>
    <row r="1172" customHeight="1" spans="1:30">
      <c r="A1172" s="572" t="s">
        <v>1</v>
      </c>
      <c r="B1172" s="573" t="s">
        <v>2</v>
      </c>
      <c r="C1172" s="573" t="s">
        <v>3</v>
      </c>
      <c r="D1172" s="573" t="s">
        <v>4</v>
      </c>
      <c r="E1172" s="573" t="s">
        <v>5</v>
      </c>
      <c r="F1172" s="573" t="s">
        <v>6</v>
      </c>
      <c r="G1172" s="573" t="s">
        <v>7</v>
      </c>
      <c r="H1172" s="573" t="s">
        <v>8</v>
      </c>
      <c r="I1172" s="573" t="s">
        <v>9</v>
      </c>
      <c r="J1172" s="573" t="s">
        <v>10</v>
      </c>
      <c r="K1172" s="573" t="s">
        <v>11</v>
      </c>
      <c r="L1172" s="573" t="s">
        <v>12</v>
      </c>
      <c r="M1172" s="573" t="s">
        <v>13</v>
      </c>
      <c r="N1172" s="573" t="s">
        <v>14</v>
      </c>
      <c r="O1172" s="573" t="s">
        <v>15</v>
      </c>
      <c r="P1172" s="573" t="s">
        <v>16</v>
      </c>
      <c r="Q1172" s="573" t="s">
        <v>17</v>
      </c>
      <c r="R1172" s="573" t="s">
        <v>18</v>
      </c>
      <c r="S1172" s="573" t="s">
        <v>19</v>
      </c>
      <c r="T1172" s="573" t="s">
        <v>20</v>
      </c>
      <c r="U1172" s="573" t="s">
        <v>21</v>
      </c>
      <c r="V1172" s="573" t="s">
        <v>22</v>
      </c>
      <c r="W1172" s="573" t="s">
        <v>23</v>
      </c>
      <c r="X1172" s="573" t="s">
        <v>24</v>
      </c>
      <c r="Y1172" s="573" t="s">
        <v>25</v>
      </c>
      <c r="Z1172" s="573" t="s">
        <v>26</v>
      </c>
      <c r="AA1172" s="573" t="s">
        <v>27</v>
      </c>
      <c r="AB1172" s="573" t="s">
        <v>28</v>
      </c>
      <c r="AC1172" s="583" t="s">
        <v>29</v>
      </c>
      <c r="AD1172" s="583" t="s">
        <v>30</v>
      </c>
    </row>
    <row r="1173" ht="22" customHeight="1" spans="1:30">
      <c r="A1173" s="574">
        <v>45318</v>
      </c>
      <c r="B1173" s="575" t="s">
        <v>31</v>
      </c>
      <c r="C1173" s="575" t="s">
        <v>32</v>
      </c>
      <c r="D1173" s="576">
        <v>100</v>
      </c>
      <c r="E1173" s="575" t="s">
        <v>35</v>
      </c>
      <c r="F1173" s="576">
        <v>6.22</v>
      </c>
      <c r="G1173" s="576">
        <v>1.08</v>
      </c>
      <c r="H1173" s="576">
        <v>54.9693</v>
      </c>
      <c r="I1173" s="576">
        <v>54.425</v>
      </c>
      <c r="J1173" s="576">
        <v>54.3375</v>
      </c>
      <c r="K1173" s="576">
        <v>0</v>
      </c>
      <c r="L1173" s="580">
        <v>0</v>
      </c>
      <c r="M1173" s="576">
        <v>1134.7875</v>
      </c>
      <c r="N1173" s="575"/>
      <c r="O1173" s="575"/>
      <c r="P1173" s="575"/>
      <c r="Q1173" s="576">
        <v>14972</v>
      </c>
      <c r="R1173" s="576">
        <v>1134.7875</v>
      </c>
      <c r="S1173" s="580">
        <v>0.0758</v>
      </c>
      <c r="T1173" s="576">
        <v>0</v>
      </c>
      <c r="U1173" s="576">
        <v>0</v>
      </c>
      <c r="V1173" s="576">
        <v>0</v>
      </c>
      <c r="W1173" s="576">
        <v>0</v>
      </c>
      <c r="X1173" s="575">
        <v>0</v>
      </c>
      <c r="Y1173" s="576">
        <v>0</v>
      </c>
      <c r="Z1173" s="576">
        <v>0</v>
      </c>
      <c r="AA1173" s="576">
        <v>0</v>
      </c>
      <c r="AB1173" s="580">
        <v>1</v>
      </c>
      <c r="AC1173" s="575">
        <f t="shared" ref="AC1173:AC1215" si="55">U1173+W1173</f>
        <v>0</v>
      </c>
      <c r="AD1173" s="555">
        <f t="shared" ref="AD1173:AD1215" si="56">T1173+V1173</f>
        <v>0</v>
      </c>
    </row>
    <row r="1174" customHeight="1" spans="1:30">
      <c r="A1174" s="574">
        <v>45318</v>
      </c>
      <c r="B1174" s="575" t="s">
        <v>45</v>
      </c>
      <c r="C1174" s="575" t="s">
        <v>32</v>
      </c>
      <c r="D1174" s="576">
        <v>50</v>
      </c>
      <c r="E1174" s="575" t="s">
        <v>35</v>
      </c>
      <c r="F1174" s="576">
        <v>6.97</v>
      </c>
      <c r="G1174" s="576">
        <v>2.35</v>
      </c>
      <c r="H1174" s="576">
        <v>29.7001</v>
      </c>
      <c r="I1174" s="576">
        <v>29.5806</v>
      </c>
      <c r="J1174" s="576">
        <v>29.48</v>
      </c>
      <c r="K1174" s="576">
        <v>0</v>
      </c>
      <c r="L1174" s="580">
        <v>0</v>
      </c>
      <c r="M1174" s="576">
        <v>494.12</v>
      </c>
      <c r="N1174" s="575"/>
      <c r="O1174" s="575"/>
      <c r="P1174" s="575"/>
      <c r="Q1174" s="576">
        <v>7203</v>
      </c>
      <c r="R1174" s="576">
        <v>494.12</v>
      </c>
      <c r="S1174" s="580">
        <v>0.0686</v>
      </c>
      <c r="T1174" s="576">
        <v>0.043</v>
      </c>
      <c r="U1174" s="576">
        <v>0</v>
      </c>
      <c r="V1174" s="576">
        <v>0</v>
      </c>
      <c r="W1174" s="576">
        <v>0</v>
      </c>
      <c r="X1174" s="575">
        <v>0</v>
      </c>
      <c r="Y1174" s="576">
        <v>0</v>
      </c>
      <c r="Z1174" s="576">
        <v>0</v>
      </c>
      <c r="AA1174" s="576">
        <v>0</v>
      </c>
      <c r="AB1174" s="580">
        <v>0.9978</v>
      </c>
      <c r="AC1174" s="575">
        <f t="shared" si="55"/>
        <v>0</v>
      </c>
      <c r="AD1174" s="555">
        <f t="shared" si="56"/>
        <v>0.043</v>
      </c>
    </row>
    <row r="1175" customHeight="1" spans="1:30">
      <c r="A1175" s="574">
        <v>45318</v>
      </c>
      <c r="B1175" s="575" t="s">
        <v>40</v>
      </c>
      <c r="C1175" s="575" t="s">
        <v>32</v>
      </c>
      <c r="D1175" s="576">
        <v>30</v>
      </c>
      <c r="E1175" s="575" t="s">
        <v>35</v>
      </c>
      <c r="F1175" s="576">
        <v>6.4</v>
      </c>
      <c r="G1175" s="576">
        <v>0</v>
      </c>
      <c r="H1175" s="576">
        <v>17.0158</v>
      </c>
      <c r="I1175" s="576">
        <v>17.0158</v>
      </c>
      <c r="J1175" s="576">
        <v>16.8432</v>
      </c>
      <c r="K1175" s="576">
        <v>0</v>
      </c>
      <c r="L1175" s="580">
        <v>0</v>
      </c>
      <c r="M1175" s="576">
        <v>291.6144</v>
      </c>
      <c r="N1175" s="575"/>
      <c r="O1175" s="575"/>
      <c r="P1175" s="575"/>
      <c r="Q1175" s="576">
        <v>4805</v>
      </c>
      <c r="R1175" s="576">
        <v>291.6144</v>
      </c>
      <c r="S1175" s="580">
        <v>0.0607</v>
      </c>
      <c r="T1175" s="576">
        <v>0</v>
      </c>
      <c r="U1175" s="576">
        <v>0</v>
      </c>
      <c r="V1175" s="576">
        <v>0</v>
      </c>
      <c r="W1175" s="576">
        <v>0</v>
      </c>
      <c r="X1175" s="575">
        <v>0</v>
      </c>
      <c r="Y1175" s="576">
        <v>0</v>
      </c>
      <c r="Z1175" s="576">
        <v>0</v>
      </c>
      <c r="AA1175" s="576">
        <v>0</v>
      </c>
      <c r="AB1175" s="580">
        <v>1</v>
      </c>
      <c r="AC1175" s="575">
        <f t="shared" si="55"/>
        <v>0</v>
      </c>
      <c r="AD1175" s="555">
        <f t="shared" si="56"/>
        <v>0</v>
      </c>
    </row>
    <row r="1176" customHeight="1" spans="1:30">
      <c r="A1176" s="574">
        <v>45318</v>
      </c>
      <c r="B1176" s="575" t="s">
        <v>41</v>
      </c>
      <c r="C1176" s="575" t="s">
        <v>32</v>
      </c>
      <c r="D1176" s="576">
        <v>20</v>
      </c>
      <c r="E1176" s="575" t="s">
        <v>33</v>
      </c>
      <c r="F1176" s="576">
        <v>6.22</v>
      </c>
      <c r="G1176" s="576">
        <v>3.2</v>
      </c>
      <c r="H1176" s="576">
        <v>13.4251</v>
      </c>
      <c r="I1176" s="576">
        <v>9.4176</v>
      </c>
      <c r="J1176" s="576">
        <v>9.4058</v>
      </c>
      <c r="K1176" s="576">
        <v>4.0075</v>
      </c>
      <c r="L1176" s="580">
        <v>0.2985</v>
      </c>
      <c r="M1176" s="576">
        <v>265.4747</v>
      </c>
      <c r="N1176" s="575"/>
      <c r="O1176" s="575"/>
      <c r="P1176" s="575"/>
      <c r="Q1176" s="576">
        <v>4106</v>
      </c>
      <c r="R1176" s="576">
        <v>265.4747</v>
      </c>
      <c r="S1176" s="580">
        <v>0.0647</v>
      </c>
      <c r="T1176" s="576">
        <v>0</v>
      </c>
      <c r="U1176" s="576">
        <v>0</v>
      </c>
      <c r="V1176" s="576">
        <v>0</v>
      </c>
      <c r="W1176" s="576">
        <v>0</v>
      </c>
      <c r="X1176" s="575">
        <v>0</v>
      </c>
      <c r="Y1176" s="576">
        <v>0</v>
      </c>
      <c r="Z1176" s="576">
        <v>0</v>
      </c>
      <c r="AA1176" s="576">
        <v>0</v>
      </c>
      <c r="AB1176" s="580">
        <v>1</v>
      </c>
      <c r="AC1176" s="575">
        <f t="shared" si="55"/>
        <v>0</v>
      </c>
      <c r="AD1176" s="555">
        <f t="shared" si="56"/>
        <v>0</v>
      </c>
    </row>
    <row r="1177" customHeight="1" spans="1:30">
      <c r="A1177" s="574">
        <v>45318</v>
      </c>
      <c r="B1177" s="575" t="s">
        <v>38</v>
      </c>
      <c r="C1177" s="575" t="s">
        <v>32</v>
      </c>
      <c r="D1177" s="576">
        <v>5.48</v>
      </c>
      <c r="E1177" s="575" t="s">
        <v>35</v>
      </c>
      <c r="F1177" s="576">
        <v>4.33</v>
      </c>
      <c r="G1177" s="576">
        <v>0</v>
      </c>
      <c r="H1177" s="576">
        <v>2.31</v>
      </c>
      <c r="I1177" s="576">
        <v>2.31</v>
      </c>
      <c r="J1177" s="576">
        <v>2.128</v>
      </c>
      <c r="K1177" s="576">
        <v>0</v>
      </c>
      <c r="L1177" s="580">
        <v>0</v>
      </c>
      <c r="M1177" s="576">
        <v>36.176</v>
      </c>
      <c r="N1177" s="575"/>
      <c r="O1177" s="575"/>
      <c r="P1177" s="575"/>
      <c r="Q1177" s="576">
        <v>554</v>
      </c>
      <c r="R1177" s="576">
        <v>36.176</v>
      </c>
      <c r="S1177" s="580">
        <v>0.0653</v>
      </c>
      <c r="T1177" s="576">
        <v>0</v>
      </c>
      <c r="U1177" s="576">
        <v>0</v>
      </c>
      <c r="V1177" s="576">
        <v>0</v>
      </c>
      <c r="W1177" s="576">
        <v>0</v>
      </c>
      <c r="X1177" s="575">
        <v>0</v>
      </c>
      <c r="Y1177" s="576">
        <v>0</v>
      </c>
      <c r="Z1177" s="576">
        <v>0</v>
      </c>
      <c r="AA1177" s="576">
        <v>0</v>
      </c>
      <c r="AB1177" s="580">
        <v>1</v>
      </c>
      <c r="AC1177" s="575">
        <f t="shared" si="55"/>
        <v>0</v>
      </c>
      <c r="AD1177" s="555">
        <f t="shared" si="56"/>
        <v>0</v>
      </c>
    </row>
    <row r="1178" customHeight="1" spans="1:30">
      <c r="A1178" s="574">
        <v>45318</v>
      </c>
      <c r="B1178" s="575" t="s">
        <v>34</v>
      </c>
      <c r="C1178" s="575" t="s">
        <v>32</v>
      </c>
      <c r="D1178" s="576">
        <v>10</v>
      </c>
      <c r="E1178" s="575" t="s">
        <v>96</v>
      </c>
      <c r="F1178" s="576">
        <v>5.56</v>
      </c>
      <c r="G1178" s="576">
        <v>0.26</v>
      </c>
      <c r="H1178" s="576">
        <v>5.5098</v>
      </c>
      <c r="I1178" s="576">
        <v>5.3335</v>
      </c>
      <c r="J1178" s="576">
        <v>5.28</v>
      </c>
      <c r="K1178" s="576">
        <v>0</v>
      </c>
      <c r="L1178" s="580">
        <v>0</v>
      </c>
      <c r="M1178" s="576">
        <v>97.02</v>
      </c>
      <c r="N1178" s="575"/>
      <c r="O1178" s="575"/>
      <c r="P1178" s="575"/>
      <c r="Q1178" s="576">
        <v>1258</v>
      </c>
      <c r="R1178" s="576">
        <v>97.02</v>
      </c>
      <c r="S1178" s="580">
        <v>0.0771</v>
      </c>
      <c r="T1178" s="576">
        <v>0</v>
      </c>
      <c r="U1178" s="576">
        <v>0</v>
      </c>
      <c r="V1178" s="576">
        <v>0</v>
      </c>
      <c r="W1178" s="576">
        <v>0</v>
      </c>
      <c r="X1178" s="575">
        <v>0</v>
      </c>
      <c r="Y1178" s="576">
        <v>0</v>
      </c>
      <c r="Z1178" s="576">
        <v>0</v>
      </c>
      <c r="AA1178" s="576">
        <v>0</v>
      </c>
      <c r="AB1178" s="580">
        <v>1</v>
      </c>
      <c r="AC1178" s="575">
        <f t="shared" si="55"/>
        <v>0</v>
      </c>
      <c r="AD1178" s="555">
        <f t="shared" si="56"/>
        <v>0</v>
      </c>
    </row>
    <row r="1179" customHeight="1" spans="1:30">
      <c r="A1179" s="574">
        <v>45318</v>
      </c>
      <c r="B1179" s="575" t="s">
        <v>36</v>
      </c>
      <c r="C1179" s="575" t="s">
        <v>32</v>
      </c>
      <c r="D1179" s="576">
        <v>80</v>
      </c>
      <c r="E1179" s="575" t="s">
        <v>35</v>
      </c>
      <c r="F1179" s="576">
        <v>6.05</v>
      </c>
      <c r="G1179" s="576">
        <v>1.62</v>
      </c>
      <c r="H1179" s="576">
        <v>42.81</v>
      </c>
      <c r="I1179" s="576">
        <v>41.3</v>
      </c>
      <c r="J1179" s="576">
        <v>41.25</v>
      </c>
      <c r="K1179" s="576">
        <v>0</v>
      </c>
      <c r="L1179" s="580">
        <v>0</v>
      </c>
      <c r="M1179" s="576">
        <v>851.95</v>
      </c>
      <c r="N1179" s="575"/>
      <c r="O1179" s="575"/>
      <c r="P1179" s="575"/>
      <c r="Q1179" s="576">
        <v>9570</v>
      </c>
      <c r="R1179" s="576">
        <v>851.95</v>
      </c>
      <c r="S1179" s="580">
        <v>0.089</v>
      </c>
      <c r="T1179" s="576">
        <v>0</v>
      </c>
      <c r="U1179" s="576">
        <v>0</v>
      </c>
      <c r="V1179" s="576">
        <v>0</v>
      </c>
      <c r="W1179" s="576">
        <v>0</v>
      </c>
      <c r="X1179" s="575">
        <v>0</v>
      </c>
      <c r="Y1179" s="576">
        <v>0</v>
      </c>
      <c r="Z1179" s="576">
        <v>0</v>
      </c>
      <c r="AA1179" s="576">
        <v>0</v>
      </c>
      <c r="AB1179" s="580">
        <v>1</v>
      </c>
      <c r="AC1179" s="575">
        <f t="shared" si="55"/>
        <v>0</v>
      </c>
      <c r="AD1179" s="555">
        <f t="shared" si="56"/>
        <v>0</v>
      </c>
    </row>
    <row r="1180" customHeight="1" spans="1:30">
      <c r="A1180" s="574">
        <v>45318</v>
      </c>
      <c r="B1180" s="575" t="s">
        <v>46</v>
      </c>
      <c r="C1180" s="575" t="s">
        <v>32</v>
      </c>
      <c r="D1180" s="576">
        <v>30</v>
      </c>
      <c r="E1180" s="575" t="s">
        <v>35</v>
      </c>
      <c r="F1180" s="576">
        <v>3.75</v>
      </c>
      <c r="G1180" s="576">
        <v>2.7</v>
      </c>
      <c r="H1180" s="576">
        <v>9.5105</v>
      </c>
      <c r="I1180" s="576">
        <v>9.324</v>
      </c>
      <c r="J1180" s="576">
        <v>9.296</v>
      </c>
      <c r="K1180" s="576">
        <v>0</v>
      </c>
      <c r="L1180" s="580">
        <v>0</v>
      </c>
      <c r="M1180" s="576">
        <v>359.464</v>
      </c>
      <c r="N1180" s="575"/>
      <c r="O1180" s="575"/>
      <c r="P1180" s="575"/>
      <c r="Q1180" s="576">
        <v>4708</v>
      </c>
      <c r="R1180" s="576">
        <v>359.464</v>
      </c>
      <c r="S1180" s="580">
        <v>0.0764</v>
      </c>
      <c r="T1180" s="576">
        <v>0</v>
      </c>
      <c r="U1180" s="576">
        <v>0</v>
      </c>
      <c r="V1180" s="576">
        <v>0</v>
      </c>
      <c r="W1180" s="576">
        <v>0</v>
      </c>
      <c r="X1180" s="575">
        <v>0</v>
      </c>
      <c r="Y1180" s="576">
        <v>0</v>
      </c>
      <c r="Z1180" s="576">
        <v>0</v>
      </c>
      <c r="AA1180" s="576">
        <v>0</v>
      </c>
      <c r="AB1180" s="580">
        <v>1</v>
      </c>
      <c r="AC1180" s="575">
        <f t="shared" si="55"/>
        <v>0</v>
      </c>
      <c r="AD1180" s="555">
        <f t="shared" si="56"/>
        <v>0</v>
      </c>
    </row>
    <row r="1181" customHeight="1" spans="1:30">
      <c r="A1181" s="574">
        <v>45318</v>
      </c>
      <c r="B1181" s="575" t="s">
        <v>47</v>
      </c>
      <c r="C1181" s="575" t="s">
        <v>32</v>
      </c>
      <c r="D1181" s="576">
        <v>150</v>
      </c>
      <c r="E1181" s="575" t="s">
        <v>35</v>
      </c>
      <c r="F1181" s="576">
        <v>5.64</v>
      </c>
      <c r="G1181" s="576">
        <v>0.71</v>
      </c>
      <c r="H1181" s="576">
        <v>92.1535</v>
      </c>
      <c r="I1181" s="576">
        <v>46.486</v>
      </c>
      <c r="J1181" s="576">
        <v>45.5434</v>
      </c>
      <c r="K1181" s="576">
        <v>45.67</v>
      </c>
      <c r="L1181" s="580">
        <v>0.4956</v>
      </c>
      <c r="M1181" s="576">
        <v>1252.3455</v>
      </c>
      <c r="N1181" s="576">
        <v>1335</v>
      </c>
      <c r="O1181" s="580">
        <v>0.9381</v>
      </c>
      <c r="P1181" s="580">
        <v>0.0671</v>
      </c>
      <c r="Q1181" s="576">
        <v>24402</v>
      </c>
      <c r="R1181" s="576">
        <v>1252.3455</v>
      </c>
      <c r="S1181" s="580">
        <v>0.0513</v>
      </c>
      <c r="T1181" s="576">
        <v>0</v>
      </c>
      <c r="U1181" s="576">
        <v>0</v>
      </c>
      <c r="V1181" s="576">
        <v>0</v>
      </c>
      <c r="W1181" s="576">
        <v>0</v>
      </c>
      <c r="X1181" s="575">
        <v>0</v>
      </c>
      <c r="Y1181" s="576">
        <v>0</v>
      </c>
      <c r="Z1181" s="576">
        <v>0</v>
      </c>
      <c r="AA1181" s="576">
        <v>0</v>
      </c>
      <c r="AB1181" s="580">
        <v>1</v>
      </c>
      <c r="AC1181" s="575">
        <f t="shared" si="55"/>
        <v>0</v>
      </c>
      <c r="AD1181" s="555">
        <f t="shared" si="56"/>
        <v>0</v>
      </c>
    </row>
    <row r="1182" customHeight="1" spans="1:30">
      <c r="A1182" s="574">
        <v>45318</v>
      </c>
      <c r="B1182" s="575" t="s">
        <v>37</v>
      </c>
      <c r="C1182" s="575" t="s">
        <v>32</v>
      </c>
      <c r="D1182" s="576">
        <v>100</v>
      </c>
      <c r="E1182" s="575" t="s">
        <v>35</v>
      </c>
      <c r="F1182" s="576">
        <v>5.85</v>
      </c>
      <c r="G1182" s="576">
        <v>0</v>
      </c>
      <c r="H1182" s="576">
        <v>45.374</v>
      </c>
      <c r="I1182" s="576">
        <v>44.7176</v>
      </c>
      <c r="J1182" s="576">
        <v>44.187</v>
      </c>
      <c r="K1182" s="576">
        <v>0.4202</v>
      </c>
      <c r="L1182" s="580">
        <v>0.0093</v>
      </c>
      <c r="M1182" s="576">
        <v>822.273</v>
      </c>
      <c r="N1182" s="575"/>
      <c r="O1182" s="575"/>
      <c r="P1182" s="575"/>
      <c r="Q1182" s="576">
        <v>15895</v>
      </c>
      <c r="R1182" s="576">
        <v>822.273</v>
      </c>
      <c r="S1182" s="580">
        <v>0.0517</v>
      </c>
      <c r="T1182" s="576">
        <v>0.1589</v>
      </c>
      <c r="U1182" s="576">
        <v>0</v>
      </c>
      <c r="V1182" s="576">
        <v>0</v>
      </c>
      <c r="W1182" s="576">
        <v>0</v>
      </c>
      <c r="X1182" s="575">
        <v>0</v>
      </c>
      <c r="Y1182" s="576">
        <v>0.0773</v>
      </c>
      <c r="Z1182" s="576">
        <v>0</v>
      </c>
      <c r="AA1182" s="576">
        <v>0</v>
      </c>
      <c r="AB1182" s="580">
        <v>0.9965</v>
      </c>
      <c r="AC1182" s="575">
        <f t="shared" si="55"/>
        <v>0</v>
      </c>
      <c r="AD1182" s="555">
        <f t="shared" si="56"/>
        <v>0.1589</v>
      </c>
    </row>
    <row r="1183" customHeight="1" spans="1:30">
      <c r="A1183" s="574">
        <v>45318</v>
      </c>
      <c r="B1183" s="575" t="s">
        <v>50</v>
      </c>
      <c r="C1183" s="575" t="s">
        <v>32</v>
      </c>
      <c r="D1183" s="576">
        <v>50</v>
      </c>
      <c r="E1183" s="575" t="s">
        <v>33</v>
      </c>
      <c r="F1183" s="576">
        <v>5.28</v>
      </c>
      <c r="G1183" s="576">
        <v>0</v>
      </c>
      <c r="H1183" s="576">
        <v>22.7792</v>
      </c>
      <c r="I1183" s="576">
        <v>19.46</v>
      </c>
      <c r="J1183" s="576">
        <v>19.39</v>
      </c>
      <c r="K1183" s="575">
        <v>3.3192</v>
      </c>
      <c r="L1183" s="580">
        <f>K1183/H1183</f>
        <v>0.145711877502283</v>
      </c>
      <c r="M1183" s="576">
        <v>334.88</v>
      </c>
      <c r="N1183" s="575"/>
      <c r="O1183" s="575"/>
      <c r="P1183" s="575"/>
      <c r="Q1183" s="576">
        <v>6762</v>
      </c>
      <c r="R1183" s="576">
        <v>334.88</v>
      </c>
      <c r="S1183" s="580">
        <v>0.0495</v>
      </c>
      <c r="T1183" s="576">
        <v>0</v>
      </c>
      <c r="U1183" s="576">
        <v>0</v>
      </c>
      <c r="V1183" s="576">
        <v>0</v>
      </c>
      <c r="W1183" s="576">
        <v>0</v>
      </c>
      <c r="X1183" s="556">
        <v>0</v>
      </c>
      <c r="Y1183" s="576">
        <v>0</v>
      </c>
      <c r="Z1183" s="576">
        <v>0</v>
      </c>
      <c r="AA1183" s="576">
        <v>0</v>
      </c>
      <c r="AB1183" s="580">
        <v>1</v>
      </c>
      <c r="AC1183" s="575">
        <f t="shared" si="55"/>
        <v>0</v>
      </c>
      <c r="AD1183" s="555">
        <f t="shared" si="56"/>
        <v>0</v>
      </c>
    </row>
    <row r="1184" customHeight="1" spans="1:30">
      <c r="A1184" s="574">
        <v>45318</v>
      </c>
      <c r="B1184" s="575" t="s">
        <v>49</v>
      </c>
      <c r="C1184" s="575" t="s">
        <v>32</v>
      </c>
      <c r="D1184" s="576">
        <v>100</v>
      </c>
      <c r="E1184" s="575" t="s">
        <v>35</v>
      </c>
      <c r="F1184" s="576">
        <v>6.06</v>
      </c>
      <c r="G1184" s="576">
        <v>0</v>
      </c>
      <c r="H1184" s="576">
        <v>55.6416</v>
      </c>
      <c r="I1184" s="576">
        <v>19.2757</v>
      </c>
      <c r="J1184" s="576">
        <v>19.0533</v>
      </c>
      <c r="K1184" s="576">
        <v>36.3659</v>
      </c>
      <c r="L1184" s="580">
        <v>0.6536</v>
      </c>
      <c r="M1184" s="576">
        <v>964.0512</v>
      </c>
      <c r="N1184" s="575"/>
      <c r="O1184" s="575"/>
      <c r="P1184" s="575"/>
      <c r="Q1184" s="576">
        <v>14225</v>
      </c>
      <c r="R1184" s="576">
        <v>964.0512</v>
      </c>
      <c r="S1184" s="580">
        <v>0.0678</v>
      </c>
      <c r="T1184" s="576">
        <v>0</v>
      </c>
      <c r="U1184" s="576">
        <v>0</v>
      </c>
      <c r="V1184" s="576">
        <v>0</v>
      </c>
      <c r="W1184" s="576">
        <v>0</v>
      </c>
      <c r="X1184" s="575">
        <v>0</v>
      </c>
      <c r="Y1184" s="576">
        <v>0</v>
      </c>
      <c r="Z1184" s="576">
        <v>0</v>
      </c>
      <c r="AA1184" s="576">
        <v>0</v>
      </c>
      <c r="AB1184" s="580">
        <v>1</v>
      </c>
      <c r="AC1184" s="575">
        <f t="shared" si="55"/>
        <v>0</v>
      </c>
      <c r="AD1184" s="555">
        <f t="shared" si="56"/>
        <v>0</v>
      </c>
    </row>
    <row r="1185" customHeight="1" spans="1:30">
      <c r="A1185" s="574">
        <v>45318</v>
      </c>
      <c r="B1185" s="575" t="s">
        <v>43</v>
      </c>
      <c r="C1185" s="575" t="s">
        <v>32</v>
      </c>
      <c r="D1185" s="576">
        <v>300</v>
      </c>
      <c r="E1185" s="575" t="s">
        <v>35</v>
      </c>
      <c r="F1185" s="576">
        <v>6.5</v>
      </c>
      <c r="G1185" s="576">
        <v>0</v>
      </c>
      <c r="H1185" s="576">
        <v>180.5168</v>
      </c>
      <c r="I1185" s="576">
        <v>177.5432</v>
      </c>
      <c r="J1185" s="576">
        <v>174.273</v>
      </c>
      <c r="K1185" s="576">
        <v>2.9736</v>
      </c>
      <c r="L1185" s="580">
        <v>0.0165</v>
      </c>
      <c r="M1185" s="576">
        <v>3490.972</v>
      </c>
      <c r="N1185" s="575"/>
      <c r="O1185" s="575"/>
      <c r="P1185" s="575"/>
      <c r="Q1185" s="576">
        <v>57321</v>
      </c>
      <c r="R1185" s="576">
        <v>3490.972</v>
      </c>
      <c r="S1185" s="580">
        <v>0.0609</v>
      </c>
      <c r="T1185" s="576">
        <v>0</v>
      </c>
      <c r="U1185" s="576">
        <v>0</v>
      </c>
      <c r="V1185" s="576">
        <v>0</v>
      </c>
      <c r="W1185" s="576">
        <v>0</v>
      </c>
      <c r="X1185" s="575">
        <v>0</v>
      </c>
      <c r="Y1185" s="576">
        <v>0</v>
      </c>
      <c r="Z1185" s="576">
        <v>0</v>
      </c>
      <c r="AA1185" s="576">
        <v>0</v>
      </c>
      <c r="AB1185" s="580">
        <v>1</v>
      </c>
      <c r="AC1185" s="575">
        <f t="shared" si="55"/>
        <v>0</v>
      </c>
      <c r="AD1185" s="555">
        <f t="shared" si="56"/>
        <v>0</v>
      </c>
    </row>
    <row r="1186" customHeight="1" spans="1:30">
      <c r="A1186" s="574">
        <v>45318</v>
      </c>
      <c r="B1186" s="575" t="s">
        <v>42</v>
      </c>
      <c r="C1186" s="575" t="s">
        <v>32</v>
      </c>
      <c r="D1186" s="576">
        <v>30</v>
      </c>
      <c r="E1186" s="575" t="s">
        <v>165</v>
      </c>
      <c r="F1186" s="576">
        <v>3.1</v>
      </c>
      <c r="G1186" s="576">
        <v>1.1</v>
      </c>
      <c r="H1186" s="576">
        <v>7.6854</v>
      </c>
      <c r="I1186" s="576">
        <v>7.4965</v>
      </c>
      <c r="J1186" s="576">
        <v>7.4641</v>
      </c>
      <c r="K1186" s="576">
        <v>0</v>
      </c>
      <c r="L1186" s="580">
        <v>0</v>
      </c>
      <c r="M1186" s="576">
        <v>321.0492</v>
      </c>
      <c r="N1186" s="575"/>
      <c r="O1186" s="575"/>
      <c r="P1186" s="575"/>
      <c r="Q1186" s="576">
        <v>3672</v>
      </c>
      <c r="R1186" s="576">
        <v>321.0492</v>
      </c>
      <c r="S1186" s="580">
        <v>0.0874</v>
      </c>
      <c r="T1186" s="576">
        <v>0</v>
      </c>
      <c r="U1186" s="576">
        <v>0</v>
      </c>
      <c r="V1186" s="576">
        <v>0</v>
      </c>
      <c r="W1186" s="576">
        <v>0</v>
      </c>
      <c r="X1186" s="575">
        <v>0</v>
      </c>
      <c r="Y1186" s="576">
        <v>0</v>
      </c>
      <c r="Z1186" s="576">
        <v>0</v>
      </c>
      <c r="AA1186" s="576">
        <v>0</v>
      </c>
      <c r="AB1186" s="580">
        <v>1</v>
      </c>
      <c r="AC1186" s="575">
        <f t="shared" si="55"/>
        <v>0</v>
      </c>
      <c r="AD1186" s="555">
        <f t="shared" si="56"/>
        <v>0</v>
      </c>
    </row>
    <row r="1187" customHeight="1" spans="1:30">
      <c r="A1187" s="574">
        <v>45318</v>
      </c>
      <c r="B1187" s="575" t="s">
        <v>51</v>
      </c>
      <c r="C1187" s="575" t="s">
        <v>32</v>
      </c>
      <c r="D1187" s="576">
        <v>100</v>
      </c>
      <c r="E1187" s="575" t="s">
        <v>35</v>
      </c>
      <c r="F1187" s="576">
        <v>5.12</v>
      </c>
      <c r="G1187" s="576">
        <v>2.18</v>
      </c>
      <c r="H1187" s="576">
        <v>51.4896</v>
      </c>
      <c r="I1187" s="576">
        <v>20.6683</v>
      </c>
      <c r="J1187" s="576">
        <v>18.9448</v>
      </c>
      <c r="K1187" s="576">
        <v>30.8213</v>
      </c>
      <c r="L1187" s="580">
        <v>0.5986</v>
      </c>
      <c r="M1187" s="576">
        <v>870.9512</v>
      </c>
      <c r="N1187" s="575"/>
      <c r="O1187" s="575"/>
      <c r="P1187" s="575"/>
      <c r="Q1187" s="576">
        <v>11688</v>
      </c>
      <c r="R1187" s="576">
        <v>870.9512</v>
      </c>
      <c r="S1187" s="580">
        <v>0.0745</v>
      </c>
      <c r="T1187" s="576">
        <v>0</v>
      </c>
      <c r="U1187" s="576">
        <v>0</v>
      </c>
      <c r="V1187" s="576">
        <v>0</v>
      </c>
      <c r="W1187" s="576">
        <v>0</v>
      </c>
      <c r="X1187" s="575">
        <v>0</v>
      </c>
      <c r="Y1187" s="576">
        <v>0</v>
      </c>
      <c r="Z1187" s="576">
        <v>0</v>
      </c>
      <c r="AA1187" s="576">
        <v>0</v>
      </c>
      <c r="AB1187" s="580">
        <v>1</v>
      </c>
      <c r="AC1187" s="575">
        <f t="shared" si="55"/>
        <v>0</v>
      </c>
      <c r="AD1187" s="555">
        <f t="shared" si="56"/>
        <v>0</v>
      </c>
    </row>
    <row r="1188" customHeight="1" spans="1:30">
      <c r="A1188" s="574">
        <v>45318</v>
      </c>
      <c r="B1188" s="575" t="s">
        <v>52</v>
      </c>
      <c r="C1188" s="575" t="s">
        <v>32</v>
      </c>
      <c r="D1188" s="576">
        <v>150</v>
      </c>
      <c r="E1188" s="575" t="s">
        <v>35</v>
      </c>
      <c r="F1188" s="576">
        <v>5.89</v>
      </c>
      <c r="G1188" s="576">
        <v>4</v>
      </c>
      <c r="H1188" s="576">
        <v>80.5852</v>
      </c>
      <c r="I1188" s="576">
        <v>80.5852</v>
      </c>
      <c r="J1188" s="576">
        <v>80.325</v>
      </c>
      <c r="K1188" s="576">
        <v>0</v>
      </c>
      <c r="L1188" s="580">
        <v>0</v>
      </c>
      <c r="M1188" s="576">
        <v>1666.35</v>
      </c>
      <c r="N1188" s="575"/>
      <c r="O1188" s="575"/>
      <c r="P1188" s="575"/>
      <c r="Q1188" s="576">
        <v>25456</v>
      </c>
      <c r="R1188" s="576">
        <v>1666.35</v>
      </c>
      <c r="S1188" s="580">
        <v>0.0655</v>
      </c>
      <c r="T1188" s="576">
        <v>0</v>
      </c>
      <c r="U1188" s="576">
        <v>0</v>
      </c>
      <c r="V1188" s="576">
        <v>0</v>
      </c>
      <c r="W1188" s="576">
        <v>0</v>
      </c>
      <c r="X1188" s="575">
        <v>0</v>
      </c>
      <c r="Y1188" s="576">
        <v>0</v>
      </c>
      <c r="Z1188" s="576">
        <v>0</v>
      </c>
      <c r="AA1188" s="576">
        <v>0</v>
      </c>
      <c r="AB1188" s="580">
        <v>1</v>
      </c>
      <c r="AC1188" s="575">
        <f t="shared" si="55"/>
        <v>0</v>
      </c>
      <c r="AD1188" s="555">
        <f t="shared" si="56"/>
        <v>0</v>
      </c>
    </row>
    <row r="1189" customHeight="1" spans="1:30">
      <c r="A1189" s="574">
        <v>45318</v>
      </c>
      <c r="B1189" s="575" t="s">
        <v>53</v>
      </c>
      <c r="C1189" s="575" t="s">
        <v>32</v>
      </c>
      <c r="D1189" s="576">
        <v>100</v>
      </c>
      <c r="E1189" s="575" t="s">
        <v>35</v>
      </c>
      <c r="F1189" s="576">
        <v>3.64</v>
      </c>
      <c r="G1189" s="576">
        <v>0</v>
      </c>
      <c r="H1189" s="576">
        <v>30.814</v>
      </c>
      <c r="I1189" s="576">
        <v>30.42</v>
      </c>
      <c r="J1189" s="576">
        <v>30.301</v>
      </c>
      <c r="K1189" s="576">
        <v>0</v>
      </c>
      <c r="L1189" s="580">
        <v>0</v>
      </c>
      <c r="M1189" s="576">
        <v>556.1248</v>
      </c>
      <c r="N1189" s="575"/>
      <c r="O1189" s="575"/>
      <c r="P1189" s="575"/>
      <c r="Q1189" s="576">
        <v>15976</v>
      </c>
      <c r="R1189" s="576">
        <v>556.1248</v>
      </c>
      <c r="S1189" s="580">
        <v>0.0348</v>
      </c>
      <c r="T1189" s="576">
        <v>0</v>
      </c>
      <c r="U1189" s="576">
        <v>0</v>
      </c>
      <c r="V1189" s="576">
        <v>0</v>
      </c>
      <c r="W1189" s="576">
        <v>0</v>
      </c>
      <c r="X1189" s="575">
        <v>0</v>
      </c>
      <c r="Y1189" s="576">
        <v>0</v>
      </c>
      <c r="Z1189" s="576">
        <v>0</v>
      </c>
      <c r="AA1189" s="576">
        <v>0</v>
      </c>
      <c r="AB1189" s="580">
        <v>1</v>
      </c>
      <c r="AC1189" s="575">
        <f t="shared" si="55"/>
        <v>0</v>
      </c>
      <c r="AD1189" s="555">
        <f t="shared" si="56"/>
        <v>0</v>
      </c>
    </row>
    <row r="1190" customHeight="1" spans="1:30">
      <c r="A1190" s="574">
        <v>45318</v>
      </c>
      <c r="B1190" s="575" t="s">
        <v>55</v>
      </c>
      <c r="C1190" s="575" t="s">
        <v>56</v>
      </c>
      <c r="D1190" s="576">
        <v>100</v>
      </c>
      <c r="E1190" s="575" t="s">
        <v>35</v>
      </c>
      <c r="F1190" s="576">
        <v>0</v>
      </c>
      <c r="G1190" s="576">
        <v>4.19</v>
      </c>
      <c r="H1190" s="576">
        <v>27.7584</v>
      </c>
      <c r="I1190" s="576">
        <v>26.7169</v>
      </c>
      <c r="J1190" s="576">
        <v>25.4641</v>
      </c>
      <c r="K1190" s="576">
        <v>0</v>
      </c>
      <c r="L1190" s="580">
        <v>0</v>
      </c>
      <c r="M1190" s="576">
        <v>1891.5851</v>
      </c>
      <c r="N1190" s="575"/>
      <c r="O1190" s="575"/>
      <c r="P1190" s="575"/>
      <c r="Q1190" s="576">
        <v>28860</v>
      </c>
      <c r="R1190" s="576">
        <v>1891.5851</v>
      </c>
      <c r="S1190" s="580">
        <v>0.0655</v>
      </c>
      <c r="T1190" s="576">
        <v>0.2053</v>
      </c>
      <c r="U1190" s="576">
        <v>0.8362</v>
      </c>
      <c r="V1190" s="576">
        <v>0</v>
      </c>
      <c r="W1190" s="576">
        <v>0</v>
      </c>
      <c r="X1190" s="575">
        <v>0</v>
      </c>
      <c r="Y1190" s="576">
        <v>0</v>
      </c>
      <c r="Z1190" s="576">
        <v>0</v>
      </c>
      <c r="AA1190" s="576">
        <v>0</v>
      </c>
      <c r="AB1190" s="580">
        <v>0.9926</v>
      </c>
      <c r="AC1190" s="575">
        <f t="shared" si="55"/>
        <v>0.8362</v>
      </c>
      <c r="AD1190" s="555">
        <f t="shared" si="56"/>
        <v>0.2053</v>
      </c>
    </row>
    <row r="1191" customHeight="1" spans="1:30">
      <c r="A1191" s="574">
        <v>45318</v>
      </c>
      <c r="B1191" s="575" t="s">
        <v>57</v>
      </c>
      <c r="C1191" s="575" t="s">
        <v>32</v>
      </c>
      <c r="D1191" s="576">
        <v>20</v>
      </c>
      <c r="E1191" s="575" t="s">
        <v>35</v>
      </c>
      <c r="F1191" s="576">
        <v>7.66</v>
      </c>
      <c r="G1191" s="576">
        <v>0</v>
      </c>
      <c r="H1191" s="576">
        <v>13.1489</v>
      </c>
      <c r="I1191" s="576">
        <v>12.6274</v>
      </c>
      <c r="J1191" s="576">
        <v>12.3639</v>
      </c>
      <c r="K1191" s="576">
        <v>0.5215</v>
      </c>
      <c r="L1191" s="580">
        <v>0.0397</v>
      </c>
      <c r="M1191" s="576">
        <v>218.2423</v>
      </c>
      <c r="N1191" s="575"/>
      <c r="O1191" s="575"/>
      <c r="P1191" s="575"/>
      <c r="Q1191" s="576">
        <v>3541</v>
      </c>
      <c r="R1191" s="576">
        <v>218.2423</v>
      </c>
      <c r="S1191" s="580">
        <v>0.0616</v>
      </c>
      <c r="T1191" s="576">
        <v>0</v>
      </c>
      <c r="U1191" s="576">
        <v>0</v>
      </c>
      <c r="V1191" s="576">
        <v>0</v>
      </c>
      <c r="W1191" s="576">
        <v>0</v>
      </c>
      <c r="X1191" s="575">
        <v>0</v>
      </c>
      <c r="Y1191" s="576">
        <v>0</v>
      </c>
      <c r="Z1191" s="576">
        <v>0</v>
      </c>
      <c r="AA1191" s="576">
        <v>0</v>
      </c>
      <c r="AB1191" s="580">
        <v>1</v>
      </c>
      <c r="AC1191" s="575">
        <f t="shared" si="55"/>
        <v>0</v>
      </c>
      <c r="AD1191" s="555">
        <f t="shared" si="56"/>
        <v>0</v>
      </c>
    </row>
    <row r="1192" customHeight="1" spans="1:30">
      <c r="A1192" s="574">
        <v>45318</v>
      </c>
      <c r="B1192" s="575" t="s">
        <v>58</v>
      </c>
      <c r="C1192" s="575" t="s">
        <v>56</v>
      </c>
      <c r="D1192" s="576">
        <v>15</v>
      </c>
      <c r="E1192" s="575" t="s">
        <v>35</v>
      </c>
      <c r="F1192" s="576">
        <v>0</v>
      </c>
      <c r="G1192" s="576">
        <v>2.4</v>
      </c>
      <c r="H1192" s="576">
        <v>0.9378</v>
      </c>
      <c r="I1192" s="576">
        <v>0.9378</v>
      </c>
      <c r="J1192" s="576">
        <v>0.84</v>
      </c>
      <c r="K1192" s="576">
        <v>0</v>
      </c>
      <c r="L1192" s="580">
        <v>0</v>
      </c>
      <c r="M1192" s="576">
        <v>117.6</v>
      </c>
      <c r="N1192" s="575"/>
      <c r="O1192" s="575"/>
      <c r="P1192" s="575"/>
      <c r="Q1192" s="576">
        <v>3444</v>
      </c>
      <c r="R1192" s="576">
        <v>117.6</v>
      </c>
      <c r="S1192" s="580">
        <v>0.0341</v>
      </c>
      <c r="T1192" s="576">
        <v>0</v>
      </c>
      <c r="U1192" s="576">
        <v>0</v>
      </c>
      <c r="V1192" s="576">
        <v>0</v>
      </c>
      <c r="W1192" s="576">
        <v>0</v>
      </c>
      <c r="X1192" s="575">
        <v>0</v>
      </c>
      <c r="Y1192" s="576">
        <v>0</v>
      </c>
      <c r="Z1192" s="576">
        <v>0</v>
      </c>
      <c r="AA1192" s="576">
        <v>0</v>
      </c>
      <c r="AB1192" s="580">
        <v>1</v>
      </c>
      <c r="AC1192" s="575">
        <f t="shared" si="55"/>
        <v>0</v>
      </c>
      <c r="AD1192" s="555">
        <f t="shared" si="56"/>
        <v>0</v>
      </c>
    </row>
    <row r="1193" customHeight="1" spans="1:30">
      <c r="A1193" s="574">
        <v>45318</v>
      </c>
      <c r="B1193" s="575" t="s">
        <v>64</v>
      </c>
      <c r="C1193" s="575" t="s">
        <v>56</v>
      </c>
      <c r="D1193" s="576">
        <v>60</v>
      </c>
      <c r="E1193" s="575" t="s">
        <v>35</v>
      </c>
      <c r="F1193" s="576">
        <v>0</v>
      </c>
      <c r="G1193" s="576">
        <v>4.62</v>
      </c>
      <c r="H1193" s="576">
        <v>18.5198</v>
      </c>
      <c r="I1193" s="576">
        <v>18.5198</v>
      </c>
      <c r="J1193" s="576">
        <v>18.27</v>
      </c>
      <c r="K1193" s="576">
        <v>0</v>
      </c>
      <c r="L1193" s="580">
        <v>0</v>
      </c>
      <c r="M1193" s="576">
        <v>1339.59</v>
      </c>
      <c r="N1193" s="575"/>
      <c r="O1193" s="575"/>
      <c r="P1193" s="575"/>
      <c r="Q1193" s="576">
        <v>14049</v>
      </c>
      <c r="R1193" s="576">
        <v>1339.59</v>
      </c>
      <c r="S1193" s="580">
        <v>0.0954</v>
      </c>
      <c r="T1193" s="576">
        <v>0</v>
      </c>
      <c r="U1193" s="576">
        <v>0</v>
      </c>
      <c r="V1193" s="576">
        <v>0</v>
      </c>
      <c r="W1193" s="576">
        <v>0</v>
      </c>
      <c r="X1193" s="575">
        <v>0</v>
      </c>
      <c r="Y1193" s="576">
        <v>0</v>
      </c>
      <c r="Z1193" s="576">
        <v>0</v>
      </c>
      <c r="AA1193" s="576">
        <v>0</v>
      </c>
      <c r="AB1193" s="580">
        <v>1</v>
      </c>
      <c r="AC1193" s="575">
        <f t="shared" si="55"/>
        <v>0</v>
      </c>
      <c r="AD1193" s="555">
        <f t="shared" si="56"/>
        <v>0</v>
      </c>
    </row>
    <row r="1194" customHeight="1" spans="1:30">
      <c r="A1194" s="574">
        <v>45318</v>
      </c>
      <c r="B1194" s="575" t="s">
        <v>60</v>
      </c>
      <c r="C1194" s="575" t="s">
        <v>56</v>
      </c>
      <c r="D1194" s="576">
        <v>200</v>
      </c>
      <c r="E1194" s="575" t="s">
        <v>35</v>
      </c>
      <c r="F1194" s="576">
        <v>0</v>
      </c>
      <c r="G1194" s="576">
        <v>3.5</v>
      </c>
      <c r="H1194" s="576">
        <v>30.5503</v>
      </c>
      <c r="I1194" s="576">
        <v>30.5503</v>
      </c>
      <c r="J1194" s="576">
        <v>23.76</v>
      </c>
      <c r="K1194" s="576">
        <v>0</v>
      </c>
      <c r="L1194" s="580">
        <v>0</v>
      </c>
      <c r="M1194" s="576">
        <v>4617.8</v>
      </c>
      <c r="N1194" s="575"/>
      <c r="O1194" s="575"/>
      <c r="P1194" s="575"/>
      <c r="Q1194" s="576">
        <v>61425</v>
      </c>
      <c r="R1194" s="576">
        <v>4617.8</v>
      </c>
      <c r="S1194" s="580">
        <v>0.0752</v>
      </c>
      <c r="T1194" s="576">
        <v>0</v>
      </c>
      <c r="U1194" s="576">
        <v>0</v>
      </c>
      <c r="V1194" s="576">
        <v>0</v>
      </c>
      <c r="W1194" s="576">
        <v>0</v>
      </c>
      <c r="X1194" s="575">
        <v>0</v>
      </c>
      <c r="Y1194" s="576">
        <v>0</v>
      </c>
      <c r="Z1194" s="576">
        <v>0</v>
      </c>
      <c r="AA1194" s="576">
        <v>0</v>
      </c>
      <c r="AB1194" s="580">
        <v>1</v>
      </c>
      <c r="AC1194" s="575">
        <f t="shared" si="55"/>
        <v>0</v>
      </c>
      <c r="AD1194" s="555">
        <f t="shared" si="56"/>
        <v>0</v>
      </c>
    </row>
    <row r="1195" customHeight="1" spans="1:30">
      <c r="A1195" s="574">
        <v>45318</v>
      </c>
      <c r="B1195" s="575" t="s">
        <v>59</v>
      </c>
      <c r="C1195" s="575" t="s">
        <v>56</v>
      </c>
      <c r="D1195" s="576">
        <v>100</v>
      </c>
      <c r="E1195" s="575" t="s">
        <v>35</v>
      </c>
      <c r="F1195" s="576">
        <v>0</v>
      </c>
      <c r="G1195" s="576">
        <v>2.47</v>
      </c>
      <c r="H1195" s="576">
        <v>7.3923</v>
      </c>
      <c r="I1195" s="576">
        <v>7.3923</v>
      </c>
      <c r="J1195" s="576">
        <v>7.128</v>
      </c>
      <c r="K1195" s="576">
        <v>0</v>
      </c>
      <c r="L1195" s="580">
        <v>0</v>
      </c>
      <c r="M1195" s="576">
        <v>2339.832</v>
      </c>
      <c r="N1195" s="575"/>
      <c r="O1195" s="575"/>
      <c r="P1195" s="575"/>
      <c r="Q1195" s="576">
        <v>25315</v>
      </c>
      <c r="R1195" s="576">
        <v>2339.832</v>
      </c>
      <c r="S1195" s="580">
        <v>0.0924</v>
      </c>
      <c r="T1195" s="576">
        <v>0</v>
      </c>
      <c r="U1195" s="576">
        <v>0</v>
      </c>
      <c r="V1195" s="576">
        <v>0</v>
      </c>
      <c r="W1195" s="576">
        <v>0</v>
      </c>
      <c r="X1195" s="575">
        <v>0</v>
      </c>
      <c r="Y1195" s="576">
        <v>0</v>
      </c>
      <c r="Z1195" s="576">
        <v>0</v>
      </c>
      <c r="AA1195" s="576">
        <v>0</v>
      </c>
      <c r="AB1195" s="580">
        <v>1</v>
      </c>
      <c r="AC1195" s="575">
        <f t="shared" si="55"/>
        <v>0</v>
      </c>
      <c r="AD1195" s="555">
        <f t="shared" si="56"/>
        <v>0</v>
      </c>
    </row>
    <row r="1196" customHeight="1" spans="1:30">
      <c r="A1196" s="574">
        <v>45318</v>
      </c>
      <c r="B1196" s="575" t="s">
        <v>72</v>
      </c>
      <c r="C1196" s="575" t="s">
        <v>56</v>
      </c>
      <c r="D1196" s="576">
        <v>20.4</v>
      </c>
      <c r="E1196" s="575" t="s">
        <v>35</v>
      </c>
      <c r="F1196" s="576">
        <v>0</v>
      </c>
      <c r="G1196" s="576">
        <v>5.18</v>
      </c>
      <c r="H1196" s="576">
        <v>13.8155</v>
      </c>
      <c r="I1196" s="576">
        <v>13.1208</v>
      </c>
      <c r="J1196" s="576">
        <v>13.1069</v>
      </c>
      <c r="K1196" s="576">
        <v>0.5885</v>
      </c>
      <c r="L1196" s="580">
        <v>0.0429</v>
      </c>
      <c r="M1196" s="576">
        <v>460.6131</v>
      </c>
      <c r="N1196" s="575"/>
      <c r="O1196" s="575"/>
      <c r="P1196" s="575"/>
      <c r="Q1196" s="576">
        <v>5372</v>
      </c>
      <c r="R1196" s="576">
        <v>460.6131</v>
      </c>
      <c r="S1196" s="580">
        <v>0.0857</v>
      </c>
      <c r="T1196" s="576">
        <v>0</v>
      </c>
      <c r="U1196" s="576">
        <v>0</v>
      </c>
      <c r="V1196" s="576">
        <v>0</v>
      </c>
      <c r="W1196" s="576">
        <v>0</v>
      </c>
      <c r="X1196" s="575">
        <v>0</v>
      </c>
      <c r="Y1196" s="576">
        <v>0</v>
      </c>
      <c r="Z1196" s="576">
        <v>0</v>
      </c>
      <c r="AA1196" s="576">
        <v>0</v>
      </c>
      <c r="AB1196" s="580">
        <v>1</v>
      </c>
      <c r="AC1196" s="575">
        <f t="shared" si="55"/>
        <v>0</v>
      </c>
      <c r="AD1196" s="555">
        <f t="shared" si="56"/>
        <v>0</v>
      </c>
    </row>
    <row r="1197" customHeight="1" spans="1:30">
      <c r="A1197" s="574">
        <v>45318</v>
      </c>
      <c r="B1197" s="575" t="s">
        <v>63</v>
      </c>
      <c r="C1197" s="575" t="s">
        <v>56</v>
      </c>
      <c r="D1197" s="576">
        <v>50</v>
      </c>
      <c r="E1197" s="575" t="s">
        <v>35</v>
      </c>
      <c r="F1197" s="576">
        <v>0</v>
      </c>
      <c r="G1197" s="576">
        <v>3.22</v>
      </c>
      <c r="H1197" s="576">
        <v>2.5469</v>
      </c>
      <c r="I1197" s="576">
        <v>1.8916</v>
      </c>
      <c r="J1197" s="576">
        <v>1.68</v>
      </c>
      <c r="K1197" s="576">
        <v>0</v>
      </c>
      <c r="L1197" s="580">
        <v>0</v>
      </c>
      <c r="M1197" s="576">
        <v>891.66</v>
      </c>
      <c r="N1197" s="575"/>
      <c r="O1197" s="575"/>
      <c r="P1197" s="575"/>
      <c r="Q1197" s="576">
        <v>12070</v>
      </c>
      <c r="R1197" s="576">
        <v>891.66</v>
      </c>
      <c r="S1197" s="580">
        <v>0.0739</v>
      </c>
      <c r="T1197" s="576">
        <v>0</v>
      </c>
      <c r="U1197" s="576">
        <v>0</v>
      </c>
      <c r="V1197" s="576">
        <v>0</v>
      </c>
      <c r="W1197" s="576">
        <v>0</v>
      </c>
      <c r="X1197" s="575">
        <v>0</v>
      </c>
      <c r="Y1197" s="576">
        <v>0</v>
      </c>
      <c r="Z1197" s="576">
        <v>0</v>
      </c>
      <c r="AA1197" s="576">
        <v>0</v>
      </c>
      <c r="AB1197" s="580">
        <v>1</v>
      </c>
      <c r="AC1197" s="575">
        <f t="shared" si="55"/>
        <v>0</v>
      </c>
      <c r="AD1197" s="555">
        <f t="shared" si="56"/>
        <v>0</v>
      </c>
    </row>
    <row r="1198" customHeight="1" spans="1:30">
      <c r="A1198" s="574">
        <v>45318</v>
      </c>
      <c r="B1198" s="575" t="s">
        <v>65</v>
      </c>
      <c r="C1198" s="575" t="s">
        <v>56</v>
      </c>
      <c r="D1198" s="576">
        <v>50</v>
      </c>
      <c r="E1198" s="575" t="s">
        <v>35</v>
      </c>
      <c r="F1198" s="576">
        <v>0</v>
      </c>
      <c r="G1198" s="576">
        <v>4.35</v>
      </c>
      <c r="H1198" s="576">
        <v>24.7922</v>
      </c>
      <c r="I1198" s="576">
        <v>20.3325</v>
      </c>
      <c r="J1198" s="576">
        <v>18.92</v>
      </c>
      <c r="K1198" s="576">
        <v>0</v>
      </c>
      <c r="L1198" s="580">
        <v>0</v>
      </c>
      <c r="M1198" s="576">
        <v>584.32</v>
      </c>
      <c r="N1198" s="575"/>
      <c r="O1198" s="575"/>
      <c r="P1198" s="575"/>
      <c r="Q1198" s="576">
        <v>12700</v>
      </c>
      <c r="R1198" s="576">
        <v>584.32</v>
      </c>
      <c r="S1198" s="580">
        <v>0.046</v>
      </c>
      <c r="T1198" s="576">
        <v>0</v>
      </c>
      <c r="U1198" s="576">
        <v>0</v>
      </c>
      <c r="V1198" s="576">
        <v>0</v>
      </c>
      <c r="W1198" s="576">
        <v>0</v>
      </c>
      <c r="X1198" s="575">
        <v>0</v>
      </c>
      <c r="Y1198" s="576">
        <v>4.4597</v>
      </c>
      <c r="Z1198" s="576">
        <v>0</v>
      </c>
      <c r="AA1198" s="576">
        <v>0</v>
      </c>
      <c r="AB1198" s="580">
        <v>1</v>
      </c>
      <c r="AC1198" s="575">
        <f t="shared" si="55"/>
        <v>0</v>
      </c>
      <c r="AD1198" s="555">
        <f t="shared" si="56"/>
        <v>0</v>
      </c>
    </row>
    <row r="1199" customHeight="1" spans="1:30">
      <c r="A1199" s="574">
        <v>45318</v>
      </c>
      <c r="B1199" s="575" t="s">
        <v>70</v>
      </c>
      <c r="C1199" s="575" t="s">
        <v>56</v>
      </c>
      <c r="D1199" s="576">
        <v>200</v>
      </c>
      <c r="E1199" s="575" t="s">
        <v>35</v>
      </c>
      <c r="F1199" s="576">
        <v>0</v>
      </c>
      <c r="G1199" s="576">
        <v>12.29</v>
      </c>
      <c r="H1199" s="576">
        <v>331.8546</v>
      </c>
      <c r="I1199" s="576">
        <v>98.8218</v>
      </c>
      <c r="J1199" s="576">
        <v>96.525</v>
      </c>
      <c r="K1199" s="576">
        <v>190.7898</v>
      </c>
      <c r="L1199" s="580">
        <v>0.6588</v>
      </c>
      <c r="M1199" s="576">
        <v>3597</v>
      </c>
      <c r="N1199" s="575"/>
      <c r="O1199" s="575"/>
      <c r="P1199" s="575"/>
      <c r="Q1199" s="576">
        <v>30140</v>
      </c>
      <c r="R1199" s="576">
        <v>3597</v>
      </c>
      <c r="S1199" s="580">
        <v>0.1193</v>
      </c>
      <c r="T1199" s="576">
        <v>42.243</v>
      </c>
      <c r="U1199" s="576">
        <v>0</v>
      </c>
      <c r="V1199" s="576">
        <v>0</v>
      </c>
      <c r="W1199" s="576">
        <v>0</v>
      </c>
      <c r="X1199" s="575">
        <v>0</v>
      </c>
      <c r="Y1199" s="576">
        <v>0</v>
      </c>
      <c r="Z1199" s="576">
        <v>0</v>
      </c>
      <c r="AA1199" s="576">
        <v>0</v>
      </c>
      <c r="AB1199" s="580">
        <v>0.4762</v>
      </c>
      <c r="AC1199" s="575">
        <f t="shared" si="55"/>
        <v>0</v>
      </c>
      <c r="AD1199" s="555">
        <f t="shared" si="56"/>
        <v>42.243</v>
      </c>
    </row>
    <row r="1200" customHeight="1" spans="1:30">
      <c r="A1200" s="574">
        <v>45318</v>
      </c>
      <c r="B1200" s="575" t="s">
        <v>61</v>
      </c>
      <c r="C1200" s="575" t="s">
        <v>56</v>
      </c>
      <c r="D1200" s="576">
        <v>275</v>
      </c>
      <c r="E1200" s="575" t="s">
        <v>35</v>
      </c>
      <c r="F1200" s="576">
        <v>0</v>
      </c>
      <c r="G1200" s="576">
        <v>5.58</v>
      </c>
      <c r="H1200" s="576">
        <v>142.306</v>
      </c>
      <c r="I1200" s="576">
        <v>142.306</v>
      </c>
      <c r="J1200" s="576">
        <v>137.28</v>
      </c>
      <c r="K1200" s="576">
        <v>0</v>
      </c>
      <c r="L1200" s="580">
        <v>0</v>
      </c>
      <c r="M1200" s="576">
        <v>8939.04</v>
      </c>
      <c r="N1200" s="575"/>
      <c r="O1200" s="575"/>
      <c r="P1200" s="575"/>
      <c r="Q1200" s="576">
        <v>83580</v>
      </c>
      <c r="R1200" s="576">
        <v>8939.04</v>
      </c>
      <c r="S1200" s="580">
        <v>0.107</v>
      </c>
      <c r="T1200" s="576">
        <v>0</v>
      </c>
      <c r="U1200" s="576">
        <v>0</v>
      </c>
      <c r="V1200" s="576">
        <v>0</v>
      </c>
      <c r="W1200" s="576">
        <v>0</v>
      </c>
      <c r="X1200" s="575">
        <v>0</v>
      </c>
      <c r="Y1200" s="576">
        <v>0</v>
      </c>
      <c r="Z1200" s="576">
        <v>0</v>
      </c>
      <c r="AA1200" s="576">
        <v>0</v>
      </c>
      <c r="AB1200" s="580">
        <v>1</v>
      </c>
      <c r="AC1200" s="575">
        <f t="shared" si="55"/>
        <v>0</v>
      </c>
      <c r="AD1200" s="555">
        <f t="shared" si="56"/>
        <v>0</v>
      </c>
    </row>
    <row r="1201" customHeight="1" spans="1:30">
      <c r="A1201" s="574">
        <v>45318</v>
      </c>
      <c r="B1201" s="575" t="s">
        <v>62</v>
      </c>
      <c r="C1201" s="575" t="s">
        <v>56</v>
      </c>
      <c r="D1201" s="576">
        <v>200</v>
      </c>
      <c r="E1201" s="575" t="s">
        <v>35</v>
      </c>
      <c r="F1201" s="576">
        <v>0</v>
      </c>
      <c r="G1201" s="576">
        <v>6.09</v>
      </c>
      <c r="H1201" s="576">
        <v>125.277</v>
      </c>
      <c r="I1201" s="576">
        <v>122.9694</v>
      </c>
      <c r="J1201" s="576">
        <v>109.56</v>
      </c>
      <c r="K1201" s="576">
        <v>0</v>
      </c>
      <c r="L1201" s="580">
        <v>0</v>
      </c>
      <c r="M1201" s="576">
        <v>5669.4</v>
      </c>
      <c r="N1201" s="575"/>
      <c r="O1201" s="575"/>
      <c r="P1201" s="575"/>
      <c r="Q1201" s="576">
        <v>61280</v>
      </c>
      <c r="R1201" s="576">
        <v>5669.4</v>
      </c>
      <c r="S1201" s="580">
        <v>0.0925</v>
      </c>
      <c r="T1201" s="576">
        <v>0</v>
      </c>
      <c r="U1201" s="576">
        <v>0.5237</v>
      </c>
      <c r="V1201" s="576">
        <v>0</v>
      </c>
      <c r="W1201" s="576">
        <v>0</v>
      </c>
      <c r="X1201" s="575">
        <v>0</v>
      </c>
      <c r="Y1201" s="576">
        <v>1.7839</v>
      </c>
      <c r="Z1201" s="576">
        <v>0</v>
      </c>
      <c r="AA1201" s="576">
        <v>0</v>
      </c>
      <c r="AB1201" s="580">
        <v>1</v>
      </c>
      <c r="AC1201" s="575">
        <f t="shared" si="55"/>
        <v>0.5237</v>
      </c>
      <c r="AD1201" s="555">
        <f t="shared" si="56"/>
        <v>0</v>
      </c>
    </row>
    <row r="1202" customHeight="1" spans="1:30">
      <c r="A1202" s="574">
        <v>45318</v>
      </c>
      <c r="B1202" s="575" t="s">
        <v>66</v>
      </c>
      <c r="C1202" s="575" t="s">
        <v>56</v>
      </c>
      <c r="D1202" s="576">
        <v>80</v>
      </c>
      <c r="E1202" s="575" t="s">
        <v>35</v>
      </c>
      <c r="F1202" s="576">
        <v>0</v>
      </c>
      <c r="G1202" s="576">
        <v>4.06</v>
      </c>
      <c r="H1202" s="576">
        <v>25.802</v>
      </c>
      <c r="I1202" s="576">
        <v>24.9934</v>
      </c>
      <c r="J1202" s="576">
        <v>24.3408</v>
      </c>
      <c r="K1202" s="576">
        <v>0</v>
      </c>
      <c r="L1202" s="580">
        <v>0</v>
      </c>
      <c r="M1202" s="576">
        <v>1407.4001</v>
      </c>
      <c r="N1202" s="575"/>
      <c r="O1202" s="575"/>
      <c r="P1202" s="575"/>
      <c r="Q1202" s="576">
        <v>18237</v>
      </c>
      <c r="R1202" s="576">
        <v>1407.4001</v>
      </c>
      <c r="S1202" s="580">
        <v>0.0772</v>
      </c>
      <c r="T1202" s="576">
        <v>0</v>
      </c>
      <c r="U1202" s="576">
        <v>0.37</v>
      </c>
      <c r="V1202" s="576">
        <v>0</v>
      </c>
      <c r="W1202" s="576">
        <v>0</v>
      </c>
      <c r="X1202" s="575">
        <v>0</v>
      </c>
      <c r="Y1202" s="576">
        <v>0</v>
      </c>
      <c r="Z1202" s="576">
        <v>0</v>
      </c>
      <c r="AA1202" s="576">
        <v>0</v>
      </c>
      <c r="AB1202" s="580">
        <v>1</v>
      </c>
      <c r="AC1202" s="575">
        <f t="shared" si="55"/>
        <v>0.37</v>
      </c>
      <c r="AD1202" s="555">
        <f t="shared" si="56"/>
        <v>0</v>
      </c>
    </row>
    <row r="1203" customHeight="1" spans="1:30">
      <c r="A1203" s="574">
        <v>45318</v>
      </c>
      <c r="B1203" s="575" t="s">
        <v>75</v>
      </c>
      <c r="C1203" s="575" t="s">
        <v>56</v>
      </c>
      <c r="D1203" s="576">
        <v>200</v>
      </c>
      <c r="E1203" s="575" t="s">
        <v>39</v>
      </c>
      <c r="F1203" s="576">
        <v>0</v>
      </c>
      <c r="G1203" s="576">
        <v>2.65</v>
      </c>
      <c r="H1203" s="576">
        <v>12.094</v>
      </c>
      <c r="I1203" s="576">
        <v>12.094</v>
      </c>
      <c r="J1203" s="576">
        <v>11.22</v>
      </c>
      <c r="K1203" s="576">
        <v>0</v>
      </c>
      <c r="L1203" s="580">
        <v>0</v>
      </c>
      <c r="M1203" s="576">
        <v>1854.6</v>
      </c>
      <c r="N1203" s="575"/>
      <c r="O1203" s="575"/>
      <c r="P1203" s="575"/>
      <c r="Q1203" s="576">
        <v>45530</v>
      </c>
      <c r="R1203" s="576">
        <v>1854.6</v>
      </c>
      <c r="S1203" s="580">
        <v>0.0407</v>
      </c>
      <c r="T1203" s="576">
        <v>0</v>
      </c>
      <c r="U1203" s="576">
        <v>0</v>
      </c>
      <c r="V1203" s="576">
        <v>0</v>
      </c>
      <c r="W1203" s="576">
        <v>0</v>
      </c>
      <c r="X1203" s="575">
        <v>0</v>
      </c>
      <c r="Y1203" s="576">
        <v>0</v>
      </c>
      <c r="Z1203" s="576">
        <v>0</v>
      </c>
      <c r="AA1203" s="576">
        <v>0</v>
      </c>
      <c r="AB1203" s="580">
        <v>1</v>
      </c>
      <c r="AC1203" s="575">
        <f t="shared" si="55"/>
        <v>0</v>
      </c>
      <c r="AD1203" s="555">
        <f t="shared" si="56"/>
        <v>0</v>
      </c>
    </row>
    <row r="1204" customHeight="1" spans="1:30">
      <c r="A1204" s="574">
        <v>45318</v>
      </c>
      <c r="B1204" s="575" t="s">
        <v>71</v>
      </c>
      <c r="C1204" s="575" t="s">
        <v>56</v>
      </c>
      <c r="D1204" s="576">
        <v>49.5</v>
      </c>
      <c r="E1204" s="575" t="s">
        <v>35</v>
      </c>
      <c r="F1204" s="576">
        <v>0</v>
      </c>
      <c r="G1204" s="576">
        <v>3.32</v>
      </c>
      <c r="H1204" s="576">
        <v>5.9184</v>
      </c>
      <c r="I1204" s="576">
        <v>5.9184</v>
      </c>
      <c r="J1204" s="576">
        <v>5.115</v>
      </c>
      <c r="K1204" s="576">
        <v>0</v>
      </c>
      <c r="L1204" s="580">
        <v>0</v>
      </c>
      <c r="M1204" s="576">
        <v>525.8616</v>
      </c>
      <c r="N1204" s="575"/>
      <c r="O1204" s="575"/>
      <c r="P1204" s="575"/>
      <c r="Q1204" s="576">
        <v>11882</v>
      </c>
      <c r="R1204" s="576">
        <v>525.8616</v>
      </c>
      <c r="S1204" s="580">
        <v>0.0443</v>
      </c>
      <c r="T1204" s="576">
        <v>0</v>
      </c>
      <c r="U1204" s="576">
        <v>0</v>
      </c>
      <c r="V1204" s="576">
        <v>0</v>
      </c>
      <c r="W1204" s="576">
        <v>0</v>
      </c>
      <c r="X1204" s="575">
        <v>0</v>
      </c>
      <c r="Y1204" s="576">
        <v>0</v>
      </c>
      <c r="Z1204" s="576">
        <v>0</v>
      </c>
      <c r="AA1204" s="576">
        <v>0</v>
      </c>
      <c r="AB1204" s="580">
        <v>1</v>
      </c>
      <c r="AC1204" s="575">
        <f t="shared" si="55"/>
        <v>0</v>
      </c>
      <c r="AD1204" s="555">
        <f t="shared" si="56"/>
        <v>0</v>
      </c>
    </row>
    <row r="1205" customHeight="1" spans="1:30">
      <c r="A1205" s="574">
        <v>45318</v>
      </c>
      <c r="B1205" s="575" t="s">
        <v>67</v>
      </c>
      <c r="C1205" s="575" t="s">
        <v>56</v>
      </c>
      <c r="D1205" s="576">
        <v>100</v>
      </c>
      <c r="E1205" s="575" t="s">
        <v>35</v>
      </c>
      <c r="F1205" s="576">
        <v>0</v>
      </c>
      <c r="G1205" s="576">
        <v>2.98</v>
      </c>
      <c r="H1205" s="576">
        <v>19.2657</v>
      </c>
      <c r="I1205" s="576">
        <v>9.9416</v>
      </c>
      <c r="J1205" s="576">
        <v>9.9</v>
      </c>
      <c r="K1205" s="576">
        <v>9.3241</v>
      </c>
      <c r="L1205" s="580">
        <v>0.484</v>
      </c>
      <c r="M1205" s="576">
        <v>1714.68</v>
      </c>
      <c r="N1205" s="575"/>
      <c r="O1205" s="575"/>
      <c r="P1205" s="575"/>
      <c r="Q1205" s="576">
        <v>27774</v>
      </c>
      <c r="R1205" s="576">
        <v>1714.68</v>
      </c>
      <c r="S1205" s="580">
        <v>0.0617</v>
      </c>
      <c r="T1205" s="576">
        <v>0</v>
      </c>
      <c r="U1205" s="576">
        <v>0</v>
      </c>
      <c r="V1205" s="576">
        <v>0</v>
      </c>
      <c r="W1205" s="576">
        <v>0</v>
      </c>
      <c r="X1205" s="575">
        <v>0</v>
      </c>
      <c r="Y1205" s="576">
        <v>0</v>
      </c>
      <c r="Z1205" s="576">
        <v>0</v>
      </c>
      <c r="AA1205" s="576">
        <v>0</v>
      </c>
      <c r="AB1205" s="580">
        <v>1</v>
      </c>
      <c r="AC1205" s="575">
        <f t="shared" si="55"/>
        <v>0</v>
      </c>
      <c r="AD1205" s="555">
        <f t="shared" si="56"/>
        <v>0</v>
      </c>
    </row>
    <row r="1206" customHeight="1" spans="1:30">
      <c r="A1206" s="574">
        <v>45318</v>
      </c>
      <c r="B1206" s="575" t="s">
        <v>68</v>
      </c>
      <c r="C1206" s="575" t="s">
        <v>56</v>
      </c>
      <c r="D1206" s="576">
        <v>200</v>
      </c>
      <c r="E1206" s="575" t="s">
        <v>35</v>
      </c>
      <c r="F1206" s="576">
        <v>0</v>
      </c>
      <c r="G1206" s="576">
        <v>9.51</v>
      </c>
      <c r="H1206" s="576">
        <v>305.8757</v>
      </c>
      <c r="I1206" s="576">
        <v>124.5734</v>
      </c>
      <c r="J1206" s="576">
        <v>124.08</v>
      </c>
      <c r="K1206" s="576">
        <v>181.3023</v>
      </c>
      <c r="L1206" s="580">
        <v>0.5927</v>
      </c>
      <c r="M1206" s="576">
        <v>6757.52</v>
      </c>
      <c r="N1206" s="575"/>
      <c r="O1206" s="575"/>
      <c r="P1206" s="575"/>
      <c r="Q1206" s="576">
        <v>59159</v>
      </c>
      <c r="R1206" s="576">
        <v>6757.52</v>
      </c>
      <c r="S1206" s="580">
        <v>0.1142</v>
      </c>
      <c r="T1206" s="576">
        <v>0</v>
      </c>
      <c r="U1206" s="576">
        <v>0</v>
      </c>
      <c r="V1206" s="576">
        <v>0</v>
      </c>
      <c r="W1206" s="576">
        <v>0</v>
      </c>
      <c r="X1206" s="575">
        <v>0</v>
      </c>
      <c r="Y1206" s="576">
        <v>0</v>
      </c>
      <c r="Z1206" s="576">
        <v>0</v>
      </c>
      <c r="AA1206" s="576">
        <v>0</v>
      </c>
      <c r="AB1206" s="580">
        <v>0.9969</v>
      </c>
      <c r="AC1206" s="575">
        <f t="shared" si="55"/>
        <v>0</v>
      </c>
      <c r="AD1206" s="555">
        <f t="shared" si="56"/>
        <v>0</v>
      </c>
    </row>
    <row r="1207" customHeight="1" spans="1:30">
      <c r="A1207" s="574">
        <v>45318</v>
      </c>
      <c r="B1207" s="575" t="s">
        <v>76</v>
      </c>
      <c r="C1207" s="575" t="s">
        <v>56</v>
      </c>
      <c r="D1207" s="576">
        <v>100</v>
      </c>
      <c r="E1207" s="575" t="s">
        <v>35</v>
      </c>
      <c r="F1207" s="576">
        <v>0</v>
      </c>
      <c r="G1207" s="576">
        <v>5.36</v>
      </c>
      <c r="H1207" s="576">
        <v>53.6671</v>
      </c>
      <c r="I1207" s="576">
        <v>52.0436</v>
      </c>
      <c r="J1207" s="576">
        <v>50.7804</v>
      </c>
      <c r="K1207" s="576">
        <v>0</v>
      </c>
      <c r="L1207" s="580">
        <v>0</v>
      </c>
      <c r="M1207" s="576">
        <v>1636.272</v>
      </c>
      <c r="N1207" s="575"/>
      <c r="O1207" s="575"/>
      <c r="P1207" s="575"/>
      <c r="Q1207" s="576">
        <v>24615</v>
      </c>
      <c r="R1207" s="576">
        <v>1636.272</v>
      </c>
      <c r="S1207" s="580">
        <v>0.0665</v>
      </c>
      <c r="T1207" s="576">
        <v>1.6235</v>
      </c>
      <c r="U1207" s="576">
        <v>0</v>
      </c>
      <c r="V1207" s="576">
        <v>0</v>
      </c>
      <c r="W1207" s="576">
        <v>0</v>
      </c>
      <c r="X1207" s="575">
        <v>0</v>
      </c>
      <c r="Y1207" s="576">
        <v>0</v>
      </c>
      <c r="Z1207" s="576">
        <v>0</v>
      </c>
      <c r="AA1207" s="576">
        <v>0</v>
      </c>
      <c r="AB1207" s="580">
        <v>0.9215</v>
      </c>
      <c r="AC1207" s="575">
        <f t="shared" si="55"/>
        <v>0</v>
      </c>
      <c r="AD1207" s="555">
        <f t="shared" si="56"/>
        <v>1.6235</v>
      </c>
    </row>
    <row r="1208" customHeight="1" spans="1:30">
      <c r="A1208" s="574">
        <v>45318</v>
      </c>
      <c r="B1208" s="575" t="s">
        <v>73</v>
      </c>
      <c r="C1208" s="575" t="s">
        <v>56</v>
      </c>
      <c r="D1208" s="576">
        <v>150</v>
      </c>
      <c r="E1208" s="575" t="s">
        <v>35</v>
      </c>
      <c r="F1208" s="576">
        <v>0</v>
      </c>
      <c r="G1208" s="576">
        <v>9.01</v>
      </c>
      <c r="H1208" s="576">
        <v>235.3725</v>
      </c>
      <c r="I1208" s="576">
        <v>100.6124</v>
      </c>
      <c r="J1208" s="576">
        <v>98.56</v>
      </c>
      <c r="K1208" s="576">
        <v>134.7601</v>
      </c>
      <c r="L1208" s="580">
        <v>0.5725</v>
      </c>
      <c r="M1208" s="576">
        <v>5941.76</v>
      </c>
      <c r="N1208" s="575"/>
      <c r="O1208" s="575"/>
      <c r="P1208" s="575"/>
      <c r="Q1208" s="576">
        <v>38110</v>
      </c>
      <c r="R1208" s="576">
        <v>5941.76</v>
      </c>
      <c r="S1208" s="580">
        <v>0.1559</v>
      </c>
      <c r="T1208" s="576">
        <v>0</v>
      </c>
      <c r="U1208" s="576">
        <v>0</v>
      </c>
      <c r="V1208" s="576">
        <v>0</v>
      </c>
      <c r="W1208" s="576">
        <v>0</v>
      </c>
      <c r="X1208" s="575">
        <v>0</v>
      </c>
      <c r="Y1208" s="576">
        <v>0</v>
      </c>
      <c r="Z1208" s="576">
        <v>0</v>
      </c>
      <c r="AA1208" s="576">
        <v>0</v>
      </c>
      <c r="AB1208" s="580">
        <v>1</v>
      </c>
      <c r="AC1208" s="575">
        <f t="shared" si="55"/>
        <v>0</v>
      </c>
      <c r="AD1208" s="555">
        <f t="shared" si="56"/>
        <v>0</v>
      </c>
    </row>
    <row r="1209" customHeight="1" spans="1:30">
      <c r="A1209" s="574">
        <v>45318</v>
      </c>
      <c r="B1209" s="575" t="s">
        <v>74</v>
      </c>
      <c r="C1209" s="575" t="s">
        <v>56</v>
      </c>
      <c r="D1209" s="576">
        <v>50</v>
      </c>
      <c r="E1209" s="575" t="s">
        <v>35</v>
      </c>
      <c r="F1209" s="576">
        <v>0</v>
      </c>
      <c r="G1209" s="576">
        <v>4.13</v>
      </c>
      <c r="H1209" s="576">
        <v>24.472</v>
      </c>
      <c r="I1209" s="576">
        <v>7.2213</v>
      </c>
      <c r="J1209" s="576">
        <v>7.1412</v>
      </c>
      <c r="K1209" s="576">
        <v>17.2507</v>
      </c>
      <c r="L1209" s="580">
        <v>0.7049</v>
      </c>
      <c r="M1209" s="576">
        <v>166.0208</v>
      </c>
      <c r="N1209" s="575"/>
      <c r="O1209" s="575"/>
      <c r="P1209" s="575"/>
      <c r="Q1209" s="576">
        <v>5770</v>
      </c>
      <c r="R1209" s="576">
        <v>166.0208</v>
      </c>
      <c r="S1209" s="580">
        <v>0.0288</v>
      </c>
      <c r="T1209" s="576">
        <v>0</v>
      </c>
      <c r="U1209" s="576">
        <v>0</v>
      </c>
      <c r="V1209" s="576">
        <v>0</v>
      </c>
      <c r="W1209" s="576">
        <v>0</v>
      </c>
      <c r="X1209" s="575">
        <v>0</v>
      </c>
      <c r="Y1209" s="576">
        <v>0</v>
      </c>
      <c r="Z1209" s="576">
        <v>0</v>
      </c>
      <c r="AA1209" s="576">
        <v>0</v>
      </c>
      <c r="AB1209" s="580">
        <v>1</v>
      </c>
      <c r="AC1209" s="575">
        <f t="shared" si="55"/>
        <v>0</v>
      </c>
      <c r="AD1209" s="555">
        <f t="shared" si="56"/>
        <v>0</v>
      </c>
    </row>
    <row r="1210" customHeight="1" spans="1:30">
      <c r="A1210" s="574">
        <v>45318</v>
      </c>
      <c r="B1210" s="575" t="s">
        <v>77</v>
      </c>
      <c r="C1210" s="577" t="s">
        <v>78</v>
      </c>
      <c r="D1210" s="577">
        <v>100</v>
      </c>
      <c r="E1210" s="590" t="s">
        <v>166</v>
      </c>
      <c r="F1210" s="591">
        <v>23.4</v>
      </c>
      <c r="G1210" s="590">
        <v>3.2</v>
      </c>
      <c r="H1210" s="592">
        <v>52</v>
      </c>
      <c r="I1210" s="592">
        <v>15.582</v>
      </c>
      <c r="J1210" s="592">
        <v>14.791</v>
      </c>
      <c r="K1210" s="590">
        <v>0</v>
      </c>
      <c r="L1210" s="590">
        <v>0</v>
      </c>
      <c r="M1210" s="592">
        <v>338.856</v>
      </c>
      <c r="N1210" s="590">
        <v>200</v>
      </c>
      <c r="O1210" s="598">
        <v>1.6943</v>
      </c>
      <c r="P1210" s="591">
        <v>82.33</v>
      </c>
      <c r="Q1210" s="590">
        <v>17591</v>
      </c>
      <c r="R1210" s="592">
        <v>338.856</v>
      </c>
      <c r="S1210" s="591">
        <v>1.93</v>
      </c>
      <c r="T1210" s="590">
        <v>0</v>
      </c>
      <c r="U1210" s="590">
        <v>0</v>
      </c>
      <c r="V1210" s="590">
        <v>0</v>
      </c>
      <c r="W1210" s="590">
        <v>0</v>
      </c>
      <c r="X1210" s="590">
        <v>0</v>
      </c>
      <c r="Y1210" s="590">
        <v>0</v>
      </c>
      <c r="Z1210" s="590">
        <v>0</v>
      </c>
      <c r="AA1210" s="592">
        <v>36.418</v>
      </c>
      <c r="AB1210" s="604">
        <v>1</v>
      </c>
      <c r="AC1210" s="575">
        <f t="shared" si="55"/>
        <v>0</v>
      </c>
      <c r="AD1210" s="555">
        <f t="shared" si="56"/>
        <v>0</v>
      </c>
    </row>
    <row r="1211" customHeight="1" spans="1:30">
      <c r="A1211" s="574">
        <v>45318</v>
      </c>
      <c r="B1211" s="575" t="s">
        <v>81</v>
      </c>
      <c r="C1211" s="577" t="s">
        <v>82</v>
      </c>
      <c r="D1211" s="577">
        <v>100</v>
      </c>
      <c r="E1211" s="577" t="s">
        <v>83</v>
      </c>
      <c r="F1211" s="577">
        <v>0</v>
      </c>
      <c r="G1211" s="577">
        <v>3.6</v>
      </c>
      <c r="H1211" s="577">
        <v>0</v>
      </c>
      <c r="I1211" s="577">
        <v>0</v>
      </c>
      <c r="J1211" s="577">
        <v>0</v>
      </c>
      <c r="K1211" s="577">
        <v>0</v>
      </c>
      <c r="L1211" s="581">
        <v>0</v>
      </c>
      <c r="M1211" s="599">
        <v>7.7704</v>
      </c>
      <c r="N1211" s="577">
        <v>127</v>
      </c>
      <c r="O1211" s="581">
        <v>0.0612</v>
      </c>
      <c r="P1211" s="581">
        <v>-0.6614</v>
      </c>
      <c r="Q1211" s="577">
        <v>13183</v>
      </c>
      <c r="R1211" s="577">
        <v>7.7704</v>
      </c>
      <c r="S1211" s="603">
        <v>0.0006</v>
      </c>
      <c r="T1211" s="577">
        <v>0</v>
      </c>
      <c r="U1211" s="577">
        <v>0</v>
      </c>
      <c r="V1211" s="577">
        <v>0</v>
      </c>
      <c r="W1211" s="577">
        <v>0</v>
      </c>
      <c r="X1211" s="577">
        <v>0</v>
      </c>
      <c r="Y1211" s="577">
        <v>0</v>
      </c>
      <c r="Z1211" s="577">
        <v>0</v>
      </c>
      <c r="AA1211" s="577">
        <v>4.9455</v>
      </c>
      <c r="AB1211" s="581">
        <v>1</v>
      </c>
      <c r="AC1211" s="575">
        <f t="shared" si="55"/>
        <v>0</v>
      </c>
      <c r="AD1211" s="555">
        <f t="shared" si="56"/>
        <v>0</v>
      </c>
    </row>
    <row r="1212" customHeight="1" spans="1:30">
      <c r="A1212" s="574">
        <v>45318</v>
      </c>
      <c r="B1212" s="593" t="s">
        <v>84</v>
      </c>
      <c r="C1212" s="577" t="s">
        <v>82</v>
      </c>
      <c r="D1212" s="577">
        <v>33</v>
      </c>
      <c r="E1212" s="577" t="s">
        <v>83</v>
      </c>
      <c r="F1212" s="577" t="s">
        <v>80</v>
      </c>
      <c r="G1212" s="577">
        <v>5.58</v>
      </c>
      <c r="H1212" s="577">
        <v>30.458</v>
      </c>
      <c r="I1212" s="577">
        <v>30.3831</v>
      </c>
      <c r="J1212" s="577">
        <v>29.7</v>
      </c>
      <c r="K1212" s="577">
        <v>0</v>
      </c>
      <c r="L1212" s="581">
        <v>0</v>
      </c>
      <c r="M1212" s="577">
        <v>362.34</v>
      </c>
      <c r="N1212" s="577">
        <v>185</v>
      </c>
      <c r="O1212" s="581">
        <v>1.9586</v>
      </c>
      <c r="P1212" s="581">
        <v>1.2487</v>
      </c>
      <c r="Q1212" s="577">
        <v>7604</v>
      </c>
      <c r="R1212" s="577">
        <v>362.34</v>
      </c>
      <c r="S1212" s="581">
        <v>0.0477</v>
      </c>
      <c r="T1212" s="577">
        <v>0</v>
      </c>
      <c r="U1212" s="577">
        <v>0</v>
      </c>
      <c r="V1212" s="577">
        <v>0</v>
      </c>
      <c r="W1212" s="577">
        <v>0</v>
      </c>
      <c r="X1212" s="577">
        <v>0</v>
      </c>
      <c r="Y1212" s="577">
        <v>0</v>
      </c>
      <c r="Z1212" s="577">
        <v>0</v>
      </c>
      <c r="AA1212" s="577">
        <v>0.1925</v>
      </c>
      <c r="AB1212" s="587">
        <v>1</v>
      </c>
      <c r="AC1212" s="575">
        <f t="shared" si="55"/>
        <v>0</v>
      </c>
      <c r="AD1212" s="555">
        <f t="shared" si="56"/>
        <v>0</v>
      </c>
    </row>
    <row r="1213" customHeight="1" spans="1:30">
      <c r="A1213" s="574">
        <v>45318</v>
      </c>
      <c r="B1213" s="575" t="s">
        <v>85</v>
      </c>
      <c r="C1213" s="594" t="s">
        <v>155</v>
      </c>
      <c r="D1213" s="595">
        <v>60</v>
      </c>
      <c r="E1213" s="595" t="s">
        <v>148</v>
      </c>
      <c r="F1213" s="595">
        <v>4.88</v>
      </c>
      <c r="G1213" s="595">
        <v>1.62</v>
      </c>
      <c r="H1213" s="596">
        <v>32.9438</v>
      </c>
      <c r="I1213" s="595">
        <v>34.755</v>
      </c>
      <c r="J1213" s="595">
        <v>32.56</v>
      </c>
      <c r="K1213" s="600">
        <v>0</v>
      </c>
      <c r="L1213" s="601">
        <v>0</v>
      </c>
      <c r="M1213" s="595">
        <v>526.24</v>
      </c>
      <c r="N1213" s="595">
        <v>174</v>
      </c>
      <c r="O1213" s="601">
        <v>3.0243</v>
      </c>
      <c r="P1213" s="595">
        <v>0</v>
      </c>
      <c r="Q1213" s="595">
        <v>5420</v>
      </c>
      <c r="R1213" s="595">
        <v>526.24</v>
      </c>
      <c r="S1213" s="601">
        <v>0.097</v>
      </c>
      <c r="T1213" s="595">
        <v>0</v>
      </c>
      <c r="U1213" s="595">
        <v>0</v>
      </c>
      <c r="V1213" s="595">
        <v>0</v>
      </c>
      <c r="W1213" s="595">
        <v>0</v>
      </c>
      <c r="X1213" s="595">
        <v>0</v>
      </c>
      <c r="Y1213" s="595">
        <v>0</v>
      </c>
      <c r="Z1213" s="595">
        <v>0</v>
      </c>
      <c r="AA1213" s="595">
        <v>0</v>
      </c>
      <c r="AB1213" s="601">
        <v>1</v>
      </c>
      <c r="AC1213" s="575">
        <f t="shared" si="55"/>
        <v>0</v>
      </c>
      <c r="AD1213" s="555">
        <f t="shared" si="56"/>
        <v>0</v>
      </c>
    </row>
    <row r="1214" customHeight="1" spans="1:30">
      <c r="A1214" s="574">
        <v>45318</v>
      </c>
      <c r="B1214" s="575" t="s">
        <v>87</v>
      </c>
      <c r="C1214" s="577" t="s">
        <v>78</v>
      </c>
      <c r="D1214" s="577">
        <v>100</v>
      </c>
      <c r="E1214" s="586" t="s">
        <v>103</v>
      </c>
      <c r="F1214" s="577">
        <v>5.8</v>
      </c>
      <c r="G1214" s="577">
        <v>2.44</v>
      </c>
      <c r="H1214" s="577">
        <v>15.5001</v>
      </c>
      <c r="I1214" s="577">
        <v>5.27</v>
      </c>
      <c r="J1214" s="577">
        <v>5.2052</v>
      </c>
      <c r="K1214" s="577">
        <v>10.2301</v>
      </c>
      <c r="L1214" s="587">
        <v>0.66</v>
      </c>
      <c r="M1214" s="577">
        <v>138.2458</v>
      </c>
      <c r="N1214" s="577">
        <v>21</v>
      </c>
      <c r="O1214" s="587">
        <v>6.5831</v>
      </c>
      <c r="P1214" s="581">
        <v>5.7122</v>
      </c>
      <c r="Q1214" s="577">
        <v>6350</v>
      </c>
      <c r="R1214" s="577">
        <v>138.2458</v>
      </c>
      <c r="S1214" s="587">
        <v>0.0218</v>
      </c>
      <c r="T1214" s="586">
        <v>0</v>
      </c>
      <c r="U1214" s="586">
        <v>0</v>
      </c>
      <c r="V1214" s="586">
        <v>0</v>
      </c>
      <c r="W1214" s="586">
        <v>0</v>
      </c>
      <c r="X1214" s="586">
        <v>0</v>
      </c>
      <c r="Y1214" s="586">
        <v>0</v>
      </c>
      <c r="Z1214" s="586">
        <v>0</v>
      </c>
      <c r="AA1214" s="586">
        <v>0.4416</v>
      </c>
      <c r="AB1214" s="587">
        <v>1</v>
      </c>
      <c r="AC1214" s="575">
        <f t="shared" si="55"/>
        <v>0</v>
      </c>
      <c r="AD1214" s="555">
        <f t="shared" si="56"/>
        <v>0</v>
      </c>
    </row>
    <row r="1215" customHeight="1" spans="1:30">
      <c r="A1215" s="574">
        <v>45318</v>
      </c>
      <c r="B1215" s="575" t="s">
        <v>88</v>
      </c>
      <c r="C1215" s="595" t="s">
        <v>150</v>
      </c>
      <c r="D1215" s="595">
        <v>50</v>
      </c>
      <c r="E1215" s="595" t="s">
        <v>167</v>
      </c>
      <c r="F1215" s="595">
        <v>2.46</v>
      </c>
      <c r="G1215" s="597">
        <v>1.1</v>
      </c>
      <c r="H1215" s="597">
        <v>9.2587</v>
      </c>
      <c r="I1215" s="597">
        <v>9.0725</v>
      </c>
      <c r="J1215" s="597">
        <v>9.0579</v>
      </c>
      <c r="K1215" s="597">
        <v>0</v>
      </c>
      <c r="L1215" s="602">
        <v>0</v>
      </c>
      <c r="M1215" s="594">
        <v>267.9051</v>
      </c>
      <c r="N1215" s="595">
        <v>653</v>
      </c>
      <c r="O1215" s="601">
        <v>0.4103</v>
      </c>
      <c r="P1215" s="595">
        <v>0</v>
      </c>
      <c r="Q1215" s="595">
        <v>6458</v>
      </c>
      <c r="R1215" s="594">
        <v>267.9051</v>
      </c>
      <c r="S1215" s="601">
        <v>0.0415</v>
      </c>
      <c r="T1215" s="595">
        <v>0</v>
      </c>
      <c r="U1215" s="595">
        <v>0</v>
      </c>
      <c r="V1215" s="595">
        <v>0</v>
      </c>
      <c r="W1215" s="595">
        <v>0</v>
      </c>
      <c r="X1215" s="595">
        <v>0</v>
      </c>
      <c r="Y1215" s="595">
        <v>0</v>
      </c>
      <c r="Z1215" s="595">
        <v>0</v>
      </c>
      <c r="AA1215" s="595">
        <v>0</v>
      </c>
      <c r="AB1215" s="601">
        <v>1</v>
      </c>
      <c r="AC1215" s="575">
        <f t="shared" si="55"/>
        <v>0</v>
      </c>
      <c r="AD1215" s="555">
        <f t="shared" si="56"/>
        <v>0</v>
      </c>
    </row>
    <row r="1216" s="555" customFormat="1" ht="34" customHeight="1" spans="1:29">
      <c r="A1216" s="570" t="s">
        <v>168</v>
      </c>
      <c r="B1216" s="571"/>
      <c r="C1216" s="571"/>
      <c r="D1216" s="571"/>
      <c r="E1216" s="571"/>
      <c r="F1216" s="571"/>
      <c r="G1216" s="571"/>
      <c r="H1216" s="571"/>
      <c r="I1216" s="571"/>
      <c r="J1216" s="571"/>
      <c r="K1216" s="571"/>
      <c r="L1216" s="571"/>
      <c r="M1216" s="571"/>
      <c r="N1216" s="571"/>
      <c r="O1216" s="571"/>
      <c r="P1216" s="571"/>
      <c r="Q1216" s="571"/>
      <c r="R1216" s="571"/>
      <c r="S1216" s="571"/>
      <c r="T1216" s="571"/>
      <c r="U1216" s="571"/>
      <c r="V1216" s="571"/>
      <c r="W1216" s="571"/>
      <c r="X1216" s="571"/>
      <c r="Y1216" s="571"/>
      <c r="Z1216" s="571"/>
      <c r="AA1216" s="571"/>
      <c r="AB1216" s="571"/>
      <c r="AC1216" s="571"/>
    </row>
    <row r="1217" s="555" customFormat="1" ht="19" customHeight="1" spans="1:30">
      <c r="A1217" s="572" t="s">
        <v>1</v>
      </c>
      <c r="B1217" s="573" t="s">
        <v>2</v>
      </c>
      <c r="C1217" s="573" t="s">
        <v>3</v>
      </c>
      <c r="D1217" s="573" t="s">
        <v>4</v>
      </c>
      <c r="E1217" s="573" t="s">
        <v>5</v>
      </c>
      <c r="F1217" s="573" t="s">
        <v>6</v>
      </c>
      <c r="G1217" s="573" t="s">
        <v>7</v>
      </c>
      <c r="H1217" s="573" t="s">
        <v>8</v>
      </c>
      <c r="I1217" s="573" t="s">
        <v>9</v>
      </c>
      <c r="J1217" s="573" t="s">
        <v>10</v>
      </c>
      <c r="K1217" s="573" t="s">
        <v>11</v>
      </c>
      <c r="L1217" s="573" t="s">
        <v>12</v>
      </c>
      <c r="M1217" s="573" t="s">
        <v>13</v>
      </c>
      <c r="N1217" s="573" t="s">
        <v>14</v>
      </c>
      <c r="O1217" s="573" t="s">
        <v>15</v>
      </c>
      <c r="P1217" s="573" t="s">
        <v>16</v>
      </c>
      <c r="Q1217" s="573" t="s">
        <v>17</v>
      </c>
      <c r="R1217" s="573" t="s">
        <v>18</v>
      </c>
      <c r="S1217" s="573" t="s">
        <v>19</v>
      </c>
      <c r="T1217" s="573" t="s">
        <v>20</v>
      </c>
      <c r="U1217" s="573" t="s">
        <v>21</v>
      </c>
      <c r="V1217" s="573" t="s">
        <v>22</v>
      </c>
      <c r="W1217" s="573" t="s">
        <v>23</v>
      </c>
      <c r="X1217" s="573" t="s">
        <v>24</v>
      </c>
      <c r="Y1217" s="573" t="s">
        <v>25</v>
      </c>
      <c r="Z1217" s="573" t="s">
        <v>26</v>
      </c>
      <c r="AA1217" s="573" t="s">
        <v>27</v>
      </c>
      <c r="AB1217" s="573" t="s">
        <v>28</v>
      </c>
      <c r="AC1217" s="583" t="s">
        <v>29</v>
      </c>
      <c r="AD1217" s="583" t="s">
        <v>30</v>
      </c>
    </row>
    <row r="1218" s="555" customFormat="1" ht="19" customHeight="1" spans="1:30">
      <c r="A1218" s="574">
        <v>45319</v>
      </c>
      <c r="B1218" s="575" t="s">
        <v>31</v>
      </c>
      <c r="C1218" s="575" t="s">
        <v>32</v>
      </c>
      <c r="D1218" s="576">
        <v>100</v>
      </c>
      <c r="E1218" s="575" t="s">
        <v>35</v>
      </c>
      <c r="F1218" s="576">
        <v>6.55</v>
      </c>
      <c r="G1218" s="576">
        <v>1.24</v>
      </c>
      <c r="H1218" s="576">
        <v>57.6204</v>
      </c>
      <c r="I1218" s="576">
        <v>57.0499</v>
      </c>
      <c r="J1218" s="576">
        <v>56.875</v>
      </c>
      <c r="K1218" s="576">
        <v>0</v>
      </c>
      <c r="L1218" s="580">
        <v>0</v>
      </c>
      <c r="M1218" s="576">
        <v>1191.6625</v>
      </c>
      <c r="N1218" s="575"/>
      <c r="O1218" s="575"/>
      <c r="P1218" s="575"/>
      <c r="Q1218" s="576">
        <v>14972</v>
      </c>
      <c r="R1218" s="576">
        <v>1191.6625</v>
      </c>
      <c r="S1218" s="580">
        <v>0.0796</v>
      </c>
      <c r="T1218" s="576">
        <v>0</v>
      </c>
      <c r="U1218" s="576">
        <v>0</v>
      </c>
      <c r="V1218" s="576">
        <v>0</v>
      </c>
      <c r="W1218" s="576">
        <v>0</v>
      </c>
      <c r="X1218" s="575">
        <v>0</v>
      </c>
      <c r="Y1218" s="576">
        <v>0</v>
      </c>
      <c r="Z1218" s="576">
        <v>0</v>
      </c>
      <c r="AA1218" s="576">
        <v>0</v>
      </c>
      <c r="AB1218" s="580">
        <v>1</v>
      </c>
      <c r="AC1218" s="575">
        <f t="shared" ref="AC1218:AC1260" si="57">U1218+W1218</f>
        <v>0</v>
      </c>
      <c r="AD1218" s="555">
        <f t="shared" ref="AD1218:AD1260" si="58">T1218+V1218</f>
        <v>0</v>
      </c>
    </row>
    <row r="1219" s="555" customFormat="1" ht="19" customHeight="1" spans="1:30">
      <c r="A1219" s="574">
        <v>45319</v>
      </c>
      <c r="B1219" s="575" t="s">
        <v>40</v>
      </c>
      <c r="C1219" s="575" t="s">
        <v>32</v>
      </c>
      <c r="D1219" s="576">
        <v>30</v>
      </c>
      <c r="E1219" s="575" t="s">
        <v>35</v>
      </c>
      <c r="F1219" s="576">
        <v>6.29</v>
      </c>
      <c r="G1219" s="576">
        <v>0</v>
      </c>
      <c r="H1219" s="576">
        <v>16.9101</v>
      </c>
      <c r="I1219" s="576">
        <v>16.9101</v>
      </c>
      <c r="J1219" s="576">
        <v>16.7376</v>
      </c>
      <c r="K1219" s="576">
        <v>0</v>
      </c>
      <c r="L1219" s="580">
        <v>0</v>
      </c>
      <c r="M1219" s="576">
        <v>308.352</v>
      </c>
      <c r="N1219" s="575"/>
      <c r="O1219" s="575"/>
      <c r="P1219" s="575"/>
      <c r="Q1219" s="576">
        <v>4805</v>
      </c>
      <c r="R1219" s="576">
        <v>308.352</v>
      </c>
      <c r="S1219" s="580">
        <v>0.0642</v>
      </c>
      <c r="T1219" s="576">
        <v>0</v>
      </c>
      <c r="U1219" s="576">
        <v>0</v>
      </c>
      <c r="V1219" s="576">
        <v>0</v>
      </c>
      <c r="W1219" s="576">
        <v>0</v>
      </c>
      <c r="X1219" s="575">
        <v>0</v>
      </c>
      <c r="Y1219" s="576">
        <v>0</v>
      </c>
      <c r="Z1219" s="576">
        <v>0</v>
      </c>
      <c r="AA1219" s="576">
        <v>0</v>
      </c>
      <c r="AB1219" s="580">
        <v>1</v>
      </c>
      <c r="AC1219" s="575">
        <f t="shared" si="57"/>
        <v>0</v>
      </c>
      <c r="AD1219" s="555">
        <f t="shared" si="58"/>
        <v>0</v>
      </c>
    </row>
    <row r="1220" s="555" customFormat="1" ht="19" customHeight="1" spans="1:30">
      <c r="A1220" s="574">
        <v>45319</v>
      </c>
      <c r="B1220" s="575" t="s">
        <v>34</v>
      </c>
      <c r="C1220" s="575" t="s">
        <v>32</v>
      </c>
      <c r="D1220" s="576">
        <v>10</v>
      </c>
      <c r="E1220" s="575" t="s">
        <v>35</v>
      </c>
      <c r="F1220" s="576">
        <v>5.28</v>
      </c>
      <c r="G1220" s="576">
        <v>0.28</v>
      </c>
      <c r="H1220" s="576">
        <v>5.5305</v>
      </c>
      <c r="I1220" s="576">
        <v>5.3273</v>
      </c>
      <c r="J1220" s="576">
        <v>5.28</v>
      </c>
      <c r="K1220" s="576">
        <v>0</v>
      </c>
      <c r="L1220" s="580">
        <v>0</v>
      </c>
      <c r="M1220" s="576">
        <v>102.3</v>
      </c>
      <c r="N1220" s="575"/>
      <c r="O1220" s="575"/>
      <c r="P1220" s="575"/>
      <c r="Q1220" s="576">
        <v>1258</v>
      </c>
      <c r="R1220" s="576">
        <v>102.3</v>
      </c>
      <c r="S1220" s="580">
        <v>0.0813</v>
      </c>
      <c r="T1220" s="576">
        <v>0</v>
      </c>
      <c r="U1220" s="576">
        <v>0</v>
      </c>
      <c r="V1220" s="576">
        <v>0</v>
      </c>
      <c r="W1220" s="576">
        <v>0</v>
      </c>
      <c r="X1220" s="575">
        <v>0</v>
      </c>
      <c r="Y1220" s="576">
        <v>0</v>
      </c>
      <c r="Z1220" s="576">
        <v>0</v>
      </c>
      <c r="AA1220" s="576">
        <v>0</v>
      </c>
      <c r="AB1220" s="580">
        <v>1</v>
      </c>
      <c r="AC1220" s="575">
        <f t="shared" si="57"/>
        <v>0</v>
      </c>
      <c r="AD1220" s="555">
        <f t="shared" si="58"/>
        <v>0</v>
      </c>
    </row>
    <row r="1221" s="555" customFormat="1" ht="19" customHeight="1" spans="1:30">
      <c r="A1221" s="574">
        <v>45319</v>
      </c>
      <c r="B1221" s="575" t="s">
        <v>36</v>
      </c>
      <c r="C1221" s="575" t="s">
        <v>32</v>
      </c>
      <c r="D1221" s="576">
        <v>80</v>
      </c>
      <c r="E1221" s="575" t="s">
        <v>35</v>
      </c>
      <c r="F1221" s="576">
        <v>6.24</v>
      </c>
      <c r="G1221" s="576">
        <v>1.31</v>
      </c>
      <c r="H1221" s="576">
        <v>43.96</v>
      </c>
      <c r="I1221" s="576">
        <v>42.84</v>
      </c>
      <c r="J1221" s="576">
        <v>42.35</v>
      </c>
      <c r="K1221" s="576">
        <v>0</v>
      </c>
      <c r="L1221" s="580">
        <v>0</v>
      </c>
      <c r="M1221" s="576">
        <v>894.3</v>
      </c>
      <c r="N1221" s="575"/>
      <c r="O1221" s="575"/>
      <c r="P1221" s="575"/>
      <c r="Q1221" s="576">
        <v>9570</v>
      </c>
      <c r="R1221" s="576">
        <v>894.3</v>
      </c>
      <c r="S1221" s="580">
        <v>0.0934</v>
      </c>
      <c r="T1221" s="576">
        <v>0</v>
      </c>
      <c r="U1221" s="576">
        <v>0</v>
      </c>
      <c r="V1221" s="576">
        <v>0</v>
      </c>
      <c r="W1221" s="576">
        <v>0</v>
      </c>
      <c r="X1221" s="575">
        <v>0</v>
      </c>
      <c r="Y1221" s="576">
        <v>0</v>
      </c>
      <c r="Z1221" s="576">
        <v>0</v>
      </c>
      <c r="AA1221" s="576">
        <v>0</v>
      </c>
      <c r="AB1221" s="580">
        <v>1</v>
      </c>
      <c r="AC1221" s="575">
        <f t="shared" si="57"/>
        <v>0</v>
      </c>
      <c r="AD1221" s="555">
        <f t="shared" si="58"/>
        <v>0</v>
      </c>
    </row>
    <row r="1222" s="555" customFormat="1" ht="19" customHeight="1" spans="1:30">
      <c r="A1222" s="574">
        <v>45319</v>
      </c>
      <c r="B1222" s="575" t="s">
        <v>37</v>
      </c>
      <c r="C1222" s="575" t="s">
        <v>32</v>
      </c>
      <c r="D1222" s="576">
        <v>100</v>
      </c>
      <c r="E1222" s="575" t="s">
        <v>35</v>
      </c>
      <c r="F1222" s="576">
        <v>5.94</v>
      </c>
      <c r="G1222" s="576">
        <v>0</v>
      </c>
      <c r="H1222" s="576">
        <v>41.3115</v>
      </c>
      <c r="I1222" s="576">
        <v>41.0682</v>
      </c>
      <c r="J1222" s="576">
        <v>39.446</v>
      </c>
      <c r="K1222" s="576">
        <v>0</v>
      </c>
      <c r="L1222" s="580">
        <v>0</v>
      </c>
      <c r="M1222" s="576">
        <v>861.719</v>
      </c>
      <c r="N1222" s="575"/>
      <c r="O1222" s="575"/>
      <c r="P1222" s="575"/>
      <c r="Q1222" s="576">
        <v>15895</v>
      </c>
      <c r="R1222" s="576">
        <v>861.719</v>
      </c>
      <c r="S1222" s="580">
        <v>0.0542</v>
      </c>
      <c r="T1222" s="576">
        <v>0.1638</v>
      </c>
      <c r="U1222" s="576">
        <v>0</v>
      </c>
      <c r="V1222" s="576">
        <v>0</v>
      </c>
      <c r="W1222" s="576">
        <v>0</v>
      </c>
      <c r="X1222" s="575">
        <v>0</v>
      </c>
      <c r="Y1222" s="576">
        <v>0.0795</v>
      </c>
      <c r="Z1222" s="576">
        <v>0</v>
      </c>
      <c r="AA1222" s="576">
        <v>0</v>
      </c>
      <c r="AB1222" s="580">
        <v>0.996</v>
      </c>
      <c r="AC1222" s="575">
        <f t="shared" si="57"/>
        <v>0</v>
      </c>
      <c r="AD1222" s="555">
        <f t="shared" si="58"/>
        <v>0.1638</v>
      </c>
    </row>
    <row r="1223" s="555" customFormat="1" ht="19" customHeight="1" spans="1:30">
      <c r="A1223" s="574">
        <v>45319</v>
      </c>
      <c r="B1223" s="575" t="s">
        <v>38</v>
      </c>
      <c r="C1223" s="575" t="s">
        <v>32</v>
      </c>
      <c r="D1223" s="576">
        <v>5.48</v>
      </c>
      <c r="E1223" s="575" t="s">
        <v>35</v>
      </c>
      <c r="F1223" s="576">
        <v>4.88</v>
      </c>
      <c r="G1223" s="576">
        <v>0</v>
      </c>
      <c r="H1223" s="576">
        <v>2.2</v>
      </c>
      <c r="I1223" s="576">
        <v>1.64</v>
      </c>
      <c r="J1223" s="576">
        <v>1.064</v>
      </c>
      <c r="K1223" s="576">
        <v>0.56</v>
      </c>
      <c r="L1223" s="580">
        <v>0.2545</v>
      </c>
      <c r="M1223" s="576">
        <v>37.24</v>
      </c>
      <c r="N1223" s="575"/>
      <c r="O1223" s="575"/>
      <c r="P1223" s="575"/>
      <c r="Q1223" s="576">
        <v>554</v>
      </c>
      <c r="R1223" s="576">
        <v>37.24</v>
      </c>
      <c r="S1223" s="580">
        <v>0.0672</v>
      </c>
      <c r="T1223" s="576">
        <v>0</v>
      </c>
      <c r="U1223" s="576">
        <v>0</v>
      </c>
      <c r="V1223" s="576">
        <v>0</v>
      </c>
      <c r="W1223" s="576">
        <v>0</v>
      </c>
      <c r="X1223" s="575">
        <v>0</v>
      </c>
      <c r="Y1223" s="576">
        <v>0</v>
      </c>
      <c r="Z1223" s="576">
        <v>0</v>
      </c>
      <c r="AA1223" s="576">
        <v>0</v>
      </c>
      <c r="AB1223" s="580">
        <v>1</v>
      </c>
      <c r="AC1223" s="575">
        <f t="shared" si="57"/>
        <v>0</v>
      </c>
      <c r="AD1223" s="555">
        <f t="shared" si="58"/>
        <v>0</v>
      </c>
    </row>
    <row r="1224" s="555" customFormat="1" ht="19" customHeight="1" spans="1:30">
      <c r="A1224" s="574">
        <v>45319</v>
      </c>
      <c r="B1224" s="575" t="s">
        <v>45</v>
      </c>
      <c r="C1224" s="575" t="s">
        <v>32</v>
      </c>
      <c r="D1224" s="576">
        <v>50</v>
      </c>
      <c r="E1224" s="575" t="s">
        <v>35</v>
      </c>
      <c r="F1224" s="576">
        <v>6.97</v>
      </c>
      <c r="G1224" s="576">
        <v>1.02</v>
      </c>
      <c r="H1224" s="576">
        <v>29.69</v>
      </c>
      <c r="I1224" s="576">
        <v>29.568</v>
      </c>
      <c r="J1224" s="576">
        <v>29.48</v>
      </c>
      <c r="K1224" s="576">
        <v>0</v>
      </c>
      <c r="L1224" s="580">
        <v>0</v>
      </c>
      <c r="M1224" s="576">
        <v>523.6</v>
      </c>
      <c r="N1224" s="575"/>
      <c r="O1224" s="575"/>
      <c r="P1224" s="575"/>
      <c r="Q1224" s="576">
        <v>7203</v>
      </c>
      <c r="R1224" s="576">
        <v>523.6</v>
      </c>
      <c r="S1224" s="580">
        <v>0.0727</v>
      </c>
      <c r="T1224" s="576">
        <v>0.043</v>
      </c>
      <c r="U1224" s="576">
        <v>0</v>
      </c>
      <c r="V1224" s="576">
        <v>0</v>
      </c>
      <c r="W1224" s="576">
        <v>0</v>
      </c>
      <c r="X1224" s="575">
        <v>0</v>
      </c>
      <c r="Y1224" s="576">
        <v>0</v>
      </c>
      <c r="Z1224" s="576">
        <v>0</v>
      </c>
      <c r="AA1224" s="576">
        <v>0</v>
      </c>
      <c r="AB1224" s="580">
        <v>0.9977</v>
      </c>
      <c r="AC1224" s="575">
        <f t="shared" si="57"/>
        <v>0</v>
      </c>
      <c r="AD1224" s="555">
        <f t="shared" si="58"/>
        <v>0.043</v>
      </c>
    </row>
    <row r="1225" s="555" customFormat="1" ht="19" customHeight="1" spans="1:30">
      <c r="A1225" s="574">
        <v>45319</v>
      </c>
      <c r="B1225" s="575" t="s">
        <v>41</v>
      </c>
      <c r="C1225" s="575" t="s">
        <v>32</v>
      </c>
      <c r="D1225" s="576">
        <v>20</v>
      </c>
      <c r="E1225" s="575" t="s">
        <v>33</v>
      </c>
      <c r="F1225" s="576">
        <v>6.19</v>
      </c>
      <c r="G1225" s="576">
        <v>0.6</v>
      </c>
      <c r="H1225" s="576">
        <v>13.2013</v>
      </c>
      <c r="I1225" s="576">
        <v>12.0394</v>
      </c>
      <c r="J1225" s="576">
        <v>12.0282</v>
      </c>
      <c r="K1225" s="576">
        <v>1.1619</v>
      </c>
      <c r="L1225" s="580">
        <v>0.088</v>
      </c>
      <c r="M1225" s="576">
        <v>277.5029</v>
      </c>
      <c r="N1225" s="575"/>
      <c r="O1225" s="575"/>
      <c r="P1225" s="575"/>
      <c r="Q1225" s="576">
        <v>4106</v>
      </c>
      <c r="R1225" s="576">
        <v>277.5029</v>
      </c>
      <c r="S1225" s="580">
        <v>0.0676</v>
      </c>
      <c r="T1225" s="576">
        <v>0</v>
      </c>
      <c r="U1225" s="576">
        <v>0</v>
      </c>
      <c r="V1225" s="576">
        <v>0</v>
      </c>
      <c r="W1225" s="576">
        <v>0</v>
      </c>
      <c r="X1225" s="575">
        <v>0</v>
      </c>
      <c r="Y1225" s="576">
        <v>0</v>
      </c>
      <c r="Z1225" s="576">
        <v>0</v>
      </c>
      <c r="AA1225" s="576">
        <v>0</v>
      </c>
      <c r="AB1225" s="580">
        <v>1</v>
      </c>
      <c r="AC1225" s="575">
        <f t="shared" si="57"/>
        <v>0</v>
      </c>
      <c r="AD1225" s="555">
        <f t="shared" si="58"/>
        <v>0</v>
      </c>
    </row>
    <row r="1226" s="555" customFormat="1" ht="19" customHeight="1" spans="1:30">
      <c r="A1226" s="574">
        <v>45319</v>
      </c>
      <c r="B1226" s="575" t="s">
        <v>47</v>
      </c>
      <c r="C1226" s="575" t="s">
        <v>32</v>
      </c>
      <c r="D1226" s="576">
        <v>150</v>
      </c>
      <c r="E1226" s="575" t="s">
        <v>35</v>
      </c>
      <c r="F1226" s="576">
        <v>5.75</v>
      </c>
      <c r="G1226" s="576">
        <v>0.39</v>
      </c>
      <c r="H1226" s="576">
        <v>101.6243</v>
      </c>
      <c r="I1226" s="576">
        <v>53.7736</v>
      </c>
      <c r="J1226" s="576">
        <v>52.8955</v>
      </c>
      <c r="K1226" s="576">
        <v>47.85</v>
      </c>
      <c r="L1226" s="580">
        <v>0.4709</v>
      </c>
      <c r="M1226" s="576">
        <v>1305.241</v>
      </c>
      <c r="N1226" s="576">
        <v>1335</v>
      </c>
      <c r="O1226" s="580">
        <v>0.9777</v>
      </c>
      <c r="P1226" s="580">
        <v>0.0745</v>
      </c>
      <c r="Q1226" s="576">
        <v>24402</v>
      </c>
      <c r="R1226" s="576">
        <v>1305.241</v>
      </c>
      <c r="S1226" s="580">
        <v>0.0535</v>
      </c>
      <c r="T1226" s="576">
        <v>0</v>
      </c>
      <c r="U1226" s="576">
        <v>0</v>
      </c>
      <c r="V1226" s="576">
        <v>0</v>
      </c>
      <c r="W1226" s="576">
        <v>0</v>
      </c>
      <c r="X1226" s="575">
        <v>0</v>
      </c>
      <c r="Y1226" s="576">
        <v>0</v>
      </c>
      <c r="Z1226" s="576">
        <v>0</v>
      </c>
      <c r="AA1226" s="576">
        <v>0</v>
      </c>
      <c r="AB1226" s="580">
        <v>1</v>
      </c>
      <c r="AC1226" s="575">
        <f t="shared" si="57"/>
        <v>0</v>
      </c>
      <c r="AD1226" s="555">
        <f t="shared" si="58"/>
        <v>0</v>
      </c>
    </row>
    <row r="1227" s="555" customFormat="1" ht="19" customHeight="1" spans="1:30">
      <c r="A1227" s="574">
        <v>45319</v>
      </c>
      <c r="B1227" s="575" t="s">
        <v>42</v>
      </c>
      <c r="C1227" s="575" t="s">
        <v>32</v>
      </c>
      <c r="D1227" s="576">
        <v>30</v>
      </c>
      <c r="E1227" s="575" t="s">
        <v>33</v>
      </c>
      <c r="F1227" s="576">
        <v>5.53</v>
      </c>
      <c r="G1227" s="576">
        <v>1.26</v>
      </c>
      <c r="H1227" s="576">
        <v>13.3462</v>
      </c>
      <c r="I1227" s="576">
        <v>12.3162</v>
      </c>
      <c r="J1227" s="576">
        <v>12.2662</v>
      </c>
      <c r="K1227" s="576">
        <v>1.08</v>
      </c>
      <c r="L1227" s="580">
        <v>0.0806</v>
      </c>
      <c r="M1227" s="576">
        <v>333.3154</v>
      </c>
      <c r="N1227" s="575"/>
      <c r="O1227" s="575"/>
      <c r="P1227" s="575"/>
      <c r="Q1227" s="576">
        <v>3672</v>
      </c>
      <c r="R1227" s="576">
        <v>333.3154</v>
      </c>
      <c r="S1227" s="580">
        <v>0.0908</v>
      </c>
      <c r="T1227" s="576">
        <v>0</v>
      </c>
      <c r="U1227" s="576">
        <v>0</v>
      </c>
      <c r="V1227" s="576">
        <v>0</v>
      </c>
      <c r="W1227" s="576">
        <v>0</v>
      </c>
      <c r="X1227" s="575">
        <v>0</v>
      </c>
      <c r="Y1227" s="576">
        <v>0</v>
      </c>
      <c r="Z1227" s="576">
        <v>0</v>
      </c>
      <c r="AA1227" s="576">
        <v>0</v>
      </c>
      <c r="AB1227" s="580">
        <v>1</v>
      </c>
      <c r="AC1227" s="575">
        <f t="shared" si="57"/>
        <v>0</v>
      </c>
      <c r="AD1227" s="555">
        <f t="shared" si="58"/>
        <v>0</v>
      </c>
    </row>
    <row r="1228" s="555" customFormat="1" ht="19" customHeight="1" spans="1:30">
      <c r="A1228" s="574">
        <v>45319</v>
      </c>
      <c r="B1228" s="575" t="s">
        <v>46</v>
      </c>
      <c r="C1228" s="575" t="s">
        <v>32</v>
      </c>
      <c r="D1228" s="576">
        <v>30</v>
      </c>
      <c r="E1228" s="575" t="s">
        <v>35</v>
      </c>
      <c r="F1228" s="576">
        <v>5.98</v>
      </c>
      <c r="G1228" s="576">
        <v>5.19</v>
      </c>
      <c r="H1228" s="576">
        <v>14.8798</v>
      </c>
      <c r="I1228" s="576">
        <v>14.588</v>
      </c>
      <c r="J1228" s="576">
        <v>14.56</v>
      </c>
      <c r="K1228" s="576">
        <v>0</v>
      </c>
      <c r="L1228" s="580">
        <v>0</v>
      </c>
      <c r="M1228" s="576">
        <v>374.024</v>
      </c>
      <c r="N1228" s="575"/>
      <c r="O1228" s="575"/>
      <c r="P1228" s="575"/>
      <c r="Q1228" s="576">
        <v>4708</v>
      </c>
      <c r="R1228" s="576">
        <v>374.024</v>
      </c>
      <c r="S1228" s="580">
        <v>0.0794</v>
      </c>
      <c r="T1228" s="576">
        <v>0</v>
      </c>
      <c r="U1228" s="576">
        <v>0</v>
      </c>
      <c r="V1228" s="576">
        <v>0</v>
      </c>
      <c r="W1228" s="576">
        <v>0</v>
      </c>
      <c r="X1228" s="575">
        <v>0</v>
      </c>
      <c r="Y1228" s="576">
        <v>0</v>
      </c>
      <c r="Z1228" s="576">
        <v>0</v>
      </c>
      <c r="AA1228" s="576">
        <v>0</v>
      </c>
      <c r="AB1228" s="580">
        <v>1</v>
      </c>
      <c r="AC1228" s="575">
        <f t="shared" si="57"/>
        <v>0</v>
      </c>
      <c r="AD1228" s="555">
        <f t="shared" si="58"/>
        <v>0</v>
      </c>
    </row>
    <row r="1229" s="555" customFormat="1" ht="19" customHeight="1" spans="1:30">
      <c r="A1229" s="574">
        <v>45319</v>
      </c>
      <c r="B1229" s="575" t="s">
        <v>50</v>
      </c>
      <c r="C1229" s="575" t="s">
        <v>32</v>
      </c>
      <c r="D1229" s="576">
        <v>50</v>
      </c>
      <c r="E1229" s="575" t="s">
        <v>35</v>
      </c>
      <c r="F1229" s="576">
        <v>5.92</v>
      </c>
      <c r="G1229" s="576">
        <v>0</v>
      </c>
      <c r="H1229" s="576">
        <v>26.9981</v>
      </c>
      <c r="I1229" s="576">
        <v>20.965</v>
      </c>
      <c r="J1229" s="576">
        <v>20.86</v>
      </c>
      <c r="K1229" s="575">
        <v>6.0331</v>
      </c>
      <c r="L1229" s="580">
        <f>K1229/H1229</f>
        <v>0.223463873383683</v>
      </c>
      <c r="M1229" s="576">
        <v>355.74</v>
      </c>
      <c r="N1229" s="575"/>
      <c r="O1229" s="575"/>
      <c r="P1229" s="575"/>
      <c r="Q1229" s="576">
        <v>6762</v>
      </c>
      <c r="R1229" s="576">
        <v>355.74</v>
      </c>
      <c r="S1229" s="580">
        <v>0.0526</v>
      </c>
      <c r="T1229" s="576">
        <v>0</v>
      </c>
      <c r="U1229" s="576">
        <v>0</v>
      </c>
      <c r="V1229" s="576">
        <v>0</v>
      </c>
      <c r="W1229" s="576">
        <v>0</v>
      </c>
      <c r="X1229" s="555">
        <v>0</v>
      </c>
      <c r="Y1229" s="576">
        <v>0</v>
      </c>
      <c r="Z1229" s="576">
        <v>0</v>
      </c>
      <c r="AA1229" s="576">
        <v>0</v>
      </c>
      <c r="AB1229" s="580">
        <v>1</v>
      </c>
      <c r="AC1229" s="575">
        <f t="shared" si="57"/>
        <v>0</v>
      </c>
      <c r="AD1229" s="555">
        <f t="shared" si="58"/>
        <v>0</v>
      </c>
    </row>
    <row r="1230" s="555" customFormat="1" ht="19" customHeight="1" spans="1:30">
      <c r="A1230" s="574">
        <v>45319</v>
      </c>
      <c r="B1230" s="575" t="s">
        <v>43</v>
      </c>
      <c r="C1230" s="575" t="s">
        <v>32</v>
      </c>
      <c r="D1230" s="576">
        <v>300</v>
      </c>
      <c r="E1230" s="575" t="s">
        <v>35</v>
      </c>
      <c r="F1230" s="576">
        <v>6.45</v>
      </c>
      <c r="G1230" s="576">
        <v>0</v>
      </c>
      <c r="H1230" s="576">
        <v>188.303</v>
      </c>
      <c r="I1230" s="576">
        <v>142.6895</v>
      </c>
      <c r="J1230" s="576">
        <v>138.996</v>
      </c>
      <c r="K1230" s="576">
        <v>45.6136</v>
      </c>
      <c r="L1230" s="580">
        <v>0.2422</v>
      </c>
      <c r="M1230" s="576">
        <v>3629.968</v>
      </c>
      <c r="N1230" s="575"/>
      <c r="O1230" s="575"/>
      <c r="P1230" s="575"/>
      <c r="Q1230" s="576">
        <v>57321</v>
      </c>
      <c r="R1230" s="576">
        <v>3629.968</v>
      </c>
      <c r="S1230" s="580">
        <v>0.0633</v>
      </c>
      <c r="T1230" s="576">
        <v>0</v>
      </c>
      <c r="U1230" s="576">
        <v>0</v>
      </c>
      <c r="V1230" s="576">
        <v>0</v>
      </c>
      <c r="W1230" s="576">
        <v>0</v>
      </c>
      <c r="X1230" s="575">
        <v>0</v>
      </c>
      <c r="Y1230" s="576">
        <v>0</v>
      </c>
      <c r="Z1230" s="576">
        <v>0</v>
      </c>
      <c r="AA1230" s="576">
        <v>0</v>
      </c>
      <c r="AB1230" s="580">
        <v>1</v>
      </c>
      <c r="AC1230" s="575">
        <f t="shared" si="57"/>
        <v>0</v>
      </c>
      <c r="AD1230" s="555">
        <f t="shared" si="58"/>
        <v>0</v>
      </c>
    </row>
    <row r="1231" s="555" customFormat="1" ht="19" customHeight="1" spans="1:30">
      <c r="A1231" s="574">
        <v>45319</v>
      </c>
      <c r="B1231" s="575" t="s">
        <v>49</v>
      </c>
      <c r="C1231" s="575" t="s">
        <v>32</v>
      </c>
      <c r="D1231" s="576">
        <v>100</v>
      </c>
      <c r="E1231" s="575" t="s">
        <v>35</v>
      </c>
      <c r="F1231" s="576">
        <v>5.41</v>
      </c>
      <c r="G1231" s="576">
        <v>0.7</v>
      </c>
      <c r="H1231" s="576">
        <v>49.1072</v>
      </c>
      <c r="I1231" s="576">
        <v>20.7276</v>
      </c>
      <c r="J1231" s="576">
        <v>19.8471</v>
      </c>
      <c r="K1231" s="576">
        <v>28.3796</v>
      </c>
      <c r="L1231" s="580">
        <v>0.5779</v>
      </c>
      <c r="M1231" s="576">
        <v>983.8983</v>
      </c>
      <c r="N1231" s="575"/>
      <c r="O1231" s="575"/>
      <c r="P1231" s="575"/>
      <c r="Q1231" s="576">
        <v>14225</v>
      </c>
      <c r="R1231" s="576">
        <v>983.8983</v>
      </c>
      <c r="S1231" s="580">
        <v>0.0692</v>
      </c>
      <c r="T1231" s="576">
        <v>0</v>
      </c>
      <c r="U1231" s="576">
        <v>0</v>
      </c>
      <c r="V1231" s="576">
        <v>0</v>
      </c>
      <c r="W1231" s="576">
        <v>0</v>
      </c>
      <c r="X1231" s="575">
        <v>0</v>
      </c>
      <c r="Y1231" s="576">
        <v>0</v>
      </c>
      <c r="Z1231" s="576">
        <v>0</v>
      </c>
      <c r="AA1231" s="576">
        <v>0</v>
      </c>
      <c r="AB1231" s="580">
        <v>1</v>
      </c>
      <c r="AC1231" s="575">
        <f t="shared" si="57"/>
        <v>0</v>
      </c>
      <c r="AD1231" s="555">
        <f t="shared" si="58"/>
        <v>0</v>
      </c>
    </row>
    <row r="1232" s="555" customFormat="1" ht="19" customHeight="1" spans="1:30">
      <c r="A1232" s="574">
        <v>45319</v>
      </c>
      <c r="B1232" s="575" t="s">
        <v>52</v>
      </c>
      <c r="C1232" s="575" t="s">
        <v>32</v>
      </c>
      <c r="D1232" s="576">
        <v>150</v>
      </c>
      <c r="E1232" s="575" t="s">
        <v>35</v>
      </c>
      <c r="F1232" s="576">
        <v>5.74</v>
      </c>
      <c r="G1232" s="576">
        <v>3</v>
      </c>
      <c r="H1232" s="576">
        <v>78.3466</v>
      </c>
      <c r="I1232" s="576">
        <v>78.1465</v>
      </c>
      <c r="J1232" s="576">
        <v>77.7</v>
      </c>
      <c r="K1232" s="576">
        <v>0</v>
      </c>
      <c r="L1232" s="580">
        <v>0</v>
      </c>
      <c r="M1232" s="576">
        <v>1744.05</v>
      </c>
      <c r="N1232" s="575"/>
      <c r="O1232" s="575"/>
      <c r="P1232" s="575"/>
      <c r="Q1232" s="576">
        <v>25456</v>
      </c>
      <c r="R1232" s="576">
        <v>1744.05</v>
      </c>
      <c r="S1232" s="580">
        <v>0.0685</v>
      </c>
      <c r="T1232" s="576">
        <v>0.2001</v>
      </c>
      <c r="U1232" s="576">
        <v>0</v>
      </c>
      <c r="V1232" s="576">
        <v>0</v>
      </c>
      <c r="W1232" s="576">
        <v>0</v>
      </c>
      <c r="X1232" s="575">
        <v>0</v>
      </c>
      <c r="Y1232" s="576">
        <v>0</v>
      </c>
      <c r="Z1232" s="576">
        <v>0</v>
      </c>
      <c r="AA1232" s="576">
        <v>0</v>
      </c>
      <c r="AB1232" s="580">
        <v>0.9989</v>
      </c>
      <c r="AC1232" s="575">
        <f t="shared" si="57"/>
        <v>0</v>
      </c>
      <c r="AD1232" s="555">
        <f t="shared" si="58"/>
        <v>0.2001</v>
      </c>
    </row>
    <row r="1233" s="555" customFormat="1" ht="19" customHeight="1" spans="1:30">
      <c r="A1233" s="574">
        <v>45319</v>
      </c>
      <c r="B1233" s="575" t="s">
        <v>51</v>
      </c>
      <c r="C1233" s="575" t="s">
        <v>32</v>
      </c>
      <c r="D1233" s="576">
        <v>100</v>
      </c>
      <c r="E1233" s="575" t="s">
        <v>33</v>
      </c>
      <c r="F1233" s="576">
        <v>4.38</v>
      </c>
      <c r="G1233" s="576">
        <v>1.85</v>
      </c>
      <c r="H1233" s="576">
        <v>45.3248</v>
      </c>
      <c r="I1233" s="576">
        <v>22.2688</v>
      </c>
      <c r="J1233" s="576">
        <v>19.9864</v>
      </c>
      <c r="K1233" s="576">
        <v>23.056</v>
      </c>
      <c r="L1233" s="580">
        <v>0.5087</v>
      </c>
      <c r="M1233" s="576">
        <v>890.9376</v>
      </c>
      <c r="N1233" s="575"/>
      <c r="O1233" s="575"/>
      <c r="P1233" s="575"/>
      <c r="Q1233" s="576">
        <v>11688</v>
      </c>
      <c r="R1233" s="576">
        <v>890.9376</v>
      </c>
      <c r="S1233" s="580">
        <v>0.0762</v>
      </c>
      <c r="T1233" s="576">
        <v>0</v>
      </c>
      <c r="U1233" s="576">
        <v>0</v>
      </c>
      <c r="V1233" s="576">
        <v>0</v>
      </c>
      <c r="W1233" s="576">
        <v>0</v>
      </c>
      <c r="X1233" s="575">
        <v>0</v>
      </c>
      <c r="Y1233" s="576">
        <v>0</v>
      </c>
      <c r="Z1233" s="576">
        <v>0</v>
      </c>
      <c r="AA1233" s="576">
        <v>0</v>
      </c>
      <c r="AB1233" s="580">
        <v>1</v>
      </c>
      <c r="AC1233" s="575">
        <f t="shared" si="57"/>
        <v>0</v>
      </c>
      <c r="AD1233" s="555">
        <f t="shared" si="58"/>
        <v>0</v>
      </c>
    </row>
    <row r="1234" s="555" customFormat="1" ht="19" customHeight="1" spans="1:30">
      <c r="A1234" s="574">
        <v>45319</v>
      </c>
      <c r="B1234" s="575" t="s">
        <v>53</v>
      </c>
      <c r="C1234" s="575" t="s">
        <v>32</v>
      </c>
      <c r="D1234" s="576">
        <v>100</v>
      </c>
      <c r="E1234" s="575" t="s">
        <v>35</v>
      </c>
      <c r="F1234" s="576">
        <v>4.08</v>
      </c>
      <c r="G1234" s="576">
        <v>0</v>
      </c>
      <c r="H1234" s="576">
        <v>34.296</v>
      </c>
      <c r="I1234" s="576">
        <v>33.8039</v>
      </c>
      <c r="J1234" s="576">
        <v>33.7329</v>
      </c>
      <c r="K1234" s="576">
        <v>0</v>
      </c>
      <c r="L1234" s="580">
        <v>0</v>
      </c>
      <c r="M1234" s="576">
        <v>589.8577</v>
      </c>
      <c r="N1234" s="575"/>
      <c r="O1234" s="575"/>
      <c r="P1234" s="575"/>
      <c r="Q1234" s="576">
        <v>15134</v>
      </c>
      <c r="R1234" s="576">
        <v>589.8577</v>
      </c>
      <c r="S1234" s="580">
        <v>0.039</v>
      </c>
      <c r="T1234" s="576">
        <v>0</v>
      </c>
      <c r="U1234" s="576">
        <v>0</v>
      </c>
      <c r="V1234" s="576">
        <v>0</v>
      </c>
      <c r="W1234" s="576">
        <v>0</v>
      </c>
      <c r="X1234" s="575">
        <v>0</v>
      </c>
      <c r="Y1234" s="576">
        <v>0</v>
      </c>
      <c r="Z1234" s="576">
        <v>0</v>
      </c>
      <c r="AA1234" s="576">
        <v>0</v>
      </c>
      <c r="AB1234" s="580">
        <v>1</v>
      </c>
      <c r="AC1234" s="575">
        <f t="shared" si="57"/>
        <v>0</v>
      </c>
      <c r="AD1234" s="555">
        <f t="shared" si="58"/>
        <v>0</v>
      </c>
    </row>
    <row r="1235" s="555" customFormat="1" ht="19" customHeight="1" spans="1:30">
      <c r="A1235" s="574">
        <v>45319</v>
      </c>
      <c r="B1235" s="575" t="s">
        <v>58</v>
      </c>
      <c r="C1235" s="575" t="s">
        <v>56</v>
      </c>
      <c r="D1235" s="576">
        <v>15</v>
      </c>
      <c r="E1235" s="575" t="s">
        <v>35</v>
      </c>
      <c r="F1235" s="576">
        <v>0</v>
      </c>
      <c r="G1235" s="576">
        <v>3.27</v>
      </c>
      <c r="H1235" s="576">
        <v>2.5387</v>
      </c>
      <c r="I1235" s="576">
        <v>2.5387</v>
      </c>
      <c r="J1235" s="576">
        <v>2.52</v>
      </c>
      <c r="K1235" s="576">
        <v>0</v>
      </c>
      <c r="L1235" s="580">
        <v>0</v>
      </c>
      <c r="M1235" s="576">
        <v>120.12</v>
      </c>
      <c r="N1235" s="575"/>
      <c r="O1235" s="575"/>
      <c r="P1235" s="575"/>
      <c r="Q1235" s="576">
        <v>3444</v>
      </c>
      <c r="R1235" s="576">
        <v>120.12</v>
      </c>
      <c r="S1235" s="580">
        <v>0.0349</v>
      </c>
      <c r="T1235" s="576">
        <v>0</v>
      </c>
      <c r="U1235" s="576">
        <v>0</v>
      </c>
      <c r="V1235" s="576">
        <v>0</v>
      </c>
      <c r="W1235" s="576">
        <v>0</v>
      </c>
      <c r="X1235" s="575">
        <v>0</v>
      </c>
      <c r="Y1235" s="576">
        <v>0</v>
      </c>
      <c r="Z1235" s="576">
        <v>0</v>
      </c>
      <c r="AA1235" s="576">
        <v>0</v>
      </c>
      <c r="AB1235" s="580">
        <v>1</v>
      </c>
      <c r="AC1235" s="575">
        <f t="shared" si="57"/>
        <v>0</v>
      </c>
      <c r="AD1235" s="555">
        <f t="shared" si="58"/>
        <v>0</v>
      </c>
    </row>
    <row r="1236" s="555" customFormat="1" ht="19" customHeight="1" spans="1:30">
      <c r="A1236" s="574">
        <v>45319</v>
      </c>
      <c r="B1236" s="575" t="s">
        <v>55</v>
      </c>
      <c r="C1236" s="575" t="s">
        <v>56</v>
      </c>
      <c r="D1236" s="576">
        <v>100</v>
      </c>
      <c r="E1236" s="575" t="s">
        <v>35</v>
      </c>
      <c r="F1236" s="576">
        <v>0</v>
      </c>
      <c r="G1236" s="576">
        <v>5.36</v>
      </c>
      <c r="H1236" s="576">
        <v>67.0558</v>
      </c>
      <c r="I1236" s="576">
        <v>64.438</v>
      </c>
      <c r="J1236" s="576">
        <v>63.3473</v>
      </c>
      <c r="K1236" s="576">
        <v>0</v>
      </c>
      <c r="L1236" s="580">
        <v>0</v>
      </c>
      <c r="M1236" s="576">
        <v>1954.9324</v>
      </c>
      <c r="N1236" s="575"/>
      <c r="O1236" s="575"/>
      <c r="P1236" s="575"/>
      <c r="Q1236" s="576">
        <v>28860</v>
      </c>
      <c r="R1236" s="576">
        <v>1954.9324</v>
      </c>
      <c r="S1236" s="580">
        <v>0.0677</v>
      </c>
      <c r="T1236" s="576">
        <v>0</v>
      </c>
      <c r="U1236" s="576">
        <v>2.6178</v>
      </c>
      <c r="V1236" s="576">
        <v>0</v>
      </c>
      <c r="W1236" s="576">
        <v>0</v>
      </c>
      <c r="X1236" s="575">
        <v>0</v>
      </c>
      <c r="Y1236" s="576">
        <v>0</v>
      </c>
      <c r="Z1236" s="576">
        <v>0</v>
      </c>
      <c r="AA1236" s="576">
        <v>0</v>
      </c>
      <c r="AB1236" s="580">
        <v>1</v>
      </c>
      <c r="AC1236" s="575">
        <f t="shared" si="57"/>
        <v>2.6178</v>
      </c>
      <c r="AD1236" s="555">
        <f t="shared" si="58"/>
        <v>0</v>
      </c>
    </row>
    <row r="1237" s="555" customFormat="1" ht="19" customHeight="1" spans="1:30">
      <c r="A1237" s="574">
        <v>45319</v>
      </c>
      <c r="B1237" s="575" t="s">
        <v>57</v>
      </c>
      <c r="C1237" s="575" t="s">
        <v>32</v>
      </c>
      <c r="D1237" s="576">
        <v>20</v>
      </c>
      <c r="E1237" s="575" t="s">
        <v>35</v>
      </c>
      <c r="F1237" s="576">
        <v>7.46</v>
      </c>
      <c r="G1237" s="576">
        <v>0</v>
      </c>
      <c r="H1237" s="576">
        <v>13.0892</v>
      </c>
      <c r="I1237" s="576">
        <v>8.8773</v>
      </c>
      <c r="J1237" s="576">
        <v>8.7077</v>
      </c>
      <c r="K1237" s="576">
        <v>4.2119</v>
      </c>
      <c r="L1237" s="580">
        <v>0.3218</v>
      </c>
      <c r="M1237" s="576">
        <v>226.95</v>
      </c>
      <c r="N1237" s="575"/>
      <c r="O1237" s="575"/>
      <c r="P1237" s="575"/>
      <c r="Q1237" s="576">
        <v>3541</v>
      </c>
      <c r="R1237" s="576">
        <v>226.95</v>
      </c>
      <c r="S1237" s="580">
        <v>0.0641</v>
      </c>
      <c r="T1237" s="576">
        <v>0</v>
      </c>
      <c r="U1237" s="576">
        <v>0</v>
      </c>
      <c r="V1237" s="576">
        <v>0</v>
      </c>
      <c r="W1237" s="576">
        <v>0</v>
      </c>
      <c r="X1237" s="575">
        <v>0</v>
      </c>
      <c r="Y1237" s="576">
        <v>0</v>
      </c>
      <c r="Z1237" s="576">
        <v>0</v>
      </c>
      <c r="AA1237" s="576">
        <v>0</v>
      </c>
      <c r="AB1237" s="580">
        <v>1</v>
      </c>
      <c r="AC1237" s="575">
        <f t="shared" si="57"/>
        <v>0</v>
      </c>
      <c r="AD1237" s="555">
        <f t="shared" si="58"/>
        <v>0</v>
      </c>
    </row>
    <row r="1238" s="555" customFormat="1" ht="19" customHeight="1" spans="1:30">
      <c r="A1238" s="574">
        <v>45319</v>
      </c>
      <c r="B1238" s="575" t="s">
        <v>71</v>
      </c>
      <c r="C1238" s="575" t="s">
        <v>56</v>
      </c>
      <c r="D1238" s="576">
        <v>49.5</v>
      </c>
      <c r="E1238" s="575" t="s">
        <v>35</v>
      </c>
      <c r="F1238" s="576">
        <v>0</v>
      </c>
      <c r="G1238" s="576">
        <v>2.84</v>
      </c>
      <c r="H1238" s="576">
        <v>3.4752</v>
      </c>
      <c r="I1238" s="576">
        <v>3.4752</v>
      </c>
      <c r="J1238" s="576">
        <v>2.805</v>
      </c>
      <c r="K1238" s="576">
        <v>0</v>
      </c>
      <c r="L1238" s="580">
        <v>0</v>
      </c>
      <c r="M1238" s="576">
        <v>528.6666</v>
      </c>
      <c r="N1238" s="576">
        <v>854</v>
      </c>
      <c r="O1238" s="580">
        <v>0.619</v>
      </c>
      <c r="P1238" s="580">
        <v>-0.2842</v>
      </c>
      <c r="Q1238" s="576">
        <v>12723</v>
      </c>
      <c r="R1238" s="576">
        <v>528.6666</v>
      </c>
      <c r="S1238" s="580">
        <v>0.0416</v>
      </c>
      <c r="T1238" s="576">
        <v>0</v>
      </c>
      <c r="U1238" s="576">
        <v>0</v>
      </c>
      <c r="V1238" s="576">
        <v>0</v>
      </c>
      <c r="W1238" s="576">
        <v>0</v>
      </c>
      <c r="X1238" s="575">
        <v>0</v>
      </c>
      <c r="Y1238" s="576">
        <v>0</v>
      </c>
      <c r="Z1238" s="576">
        <v>0</v>
      </c>
      <c r="AA1238" s="576">
        <v>0</v>
      </c>
      <c r="AB1238" s="580">
        <v>1</v>
      </c>
      <c r="AC1238" s="575">
        <f t="shared" si="57"/>
        <v>0</v>
      </c>
      <c r="AD1238" s="555">
        <f t="shared" si="58"/>
        <v>0</v>
      </c>
    </row>
    <row r="1239" s="555" customFormat="1" ht="19" customHeight="1" spans="1:30">
      <c r="A1239" s="574">
        <v>45319</v>
      </c>
      <c r="B1239" s="575" t="s">
        <v>59</v>
      </c>
      <c r="C1239" s="575" t="s">
        <v>56</v>
      </c>
      <c r="D1239" s="576">
        <v>100</v>
      </c>
      <c r="E1239" s="575" t="s">
        <v>35</v>
      </c>
      <c r="F1239" s="576">
        <v>0</v>
      </c>
      <c r="G1239" s="576">
        <v>4.77</v>
      </c>
      <c r="H1239" s="576">
        <v>49.7881</v>
      </c>
      <c r="I1239" s="576">
        <v>49.7881</v>
      </c>
      <c r="J1239" s="576">
        <v>49.236</v>
      </c>
      <c r="K1239" s="576">
        <v>0</v>
      </c>
      <c r="L1239" s="580">
        <v>0</v>
      </c>
      <c r="M1239" s="576">
        <v>2389.068</v>
      </c>
      <c r="N1239" s="575"/>
      <c r="O1239" s="575"/>
      <c r="P1239" s="575"/>
      <c r="Q1239" s="576">
        <v>25315</v>
      </c>
      <c r="R1239" s="576">
        <v>2389.068</v>
      </c>
      <c r="S1239" s="580">
        <v>0.0944</v>
      </c>
      <c r="T1239" s="576">
        <v>0</v>
      </c>
      <c r="U1239" s="576">
        <v>0</v>
      </c>
      <c r="V1239" s="576">
        <v>0</v>
      </c>
      <c r="W1239" s="576">
        <v>0</v>
      </c>
      <c r="X1239" s="575">
        <v>0</v>
      </c>
      <c r="Y1239" s="576">
        <v>0</v>
      </c>
      <c r="Z1239" s="576">
        <v>0</v>
      </c>
      <c r="AA1239" s="576">
        <v>0</v>
      </c>
      <c r="AB1239" s="580">
        <v>1</v>
      </c>
      <c r="AC1239" s="575">
        <f t="shared" si="57"/>
        <v>0</v>
      </c>
      <c r="AD1239" s="555">
        <f t="shared" si="58"/>
        <v>0</v>
      </c>
    </row>
    <row r="1240" s="555" customFormat="1" ht="19" customHeight="1" spans="1:30">
      <c r="A1240" s="574">
        <v>45319</v>
      </c>
      <c r="B1240" s="575" t="s">
        <v>60</v>
      </c>
      <c r="C1240" s="575" t="s">
        <v>56</v>
      </c>
      <c r="D1240" s="576">
        <v>200</v>
      </c>
      <c r="E1240" s="575" t="s">
        <v>35</v>
      </c>
      <c r="F1240" s="576">
        <v>0</v>
      </c>
      <c r="G1240" s="576">
        <v>4.84</v>
      </c>
      <c r="H1240" s="576">
        <v>82.2775</v>
      </c>
      <c r="I1240" s="576">
        <v>82.2775</v>
      </c>
      <c r="J1240" s="576">
        <v>80.96</v>
      </c>
      <c r="K1240" s="576">
        <v>0</v>
      </c>
      <c r="L1240" s="580">
        <v>0</v>
      </c>
      <c r="M1240" s="576">
        <v>4698.76</v>
      </c>
      <c r="N1240" s="575"/>
      <c r="O1240" s="575"/>
      <c r="P1240" s="575"/>
      <c r="Q1240" s="576">
        <v>61425</v>
      </c>
      <c r="R1240" s="576">
        <v>4698.76</v>
      </c>
      <c r="S1240" s="580">
        <v>0.0765</v>
      </c>
      <c r="T1240" s="576">
        <v>0</v>
      </c>
      <c r="U1240" s="576">
        <v>0</v>
      </c>
      <c r="V1240" s="576">
        <v>0</v>
      </c>
      <c r="W1240" s="576">
        <v>0</v>
      </c>
      <c r="X1240" s="575">
        <v>0</v>
      </c>
      <c r="Y1240" s="576">
        <v>0</v>
      </c>
      <c r="Z1240" s="576">
        <v>0</v>
      </c>
      <c r="AA1240" s="576">
        <v>0</v>
      </c>
      <c r="AB1240" s="580">
        <v>1</v>
      </c>
      <c r="AC1240" s="575">
        <f t="shared" si="57"/>
        <v>0</v>
      </c>
      <c r="AD1240" s="555">
        <f t="shared" si="58"/>
        <v>0</v>
      </c>
    </row>
    <row r="1241" s="555" customFormat="1" ht="19" customHeight="1" spans="1:30">
      <c r="A1241" s="574">
        <v>45319</v>
      </c>
      <c r="B1241" s="575" t="s">
        <v>72</v>
      </c>
      <c r="C1241" s="575" t="s">
        <v>56</v>
      </c>
      <c r="D1241" s="576">
        <v>20.4</v>
      </c>
      <c r="E1241" s="575" t="s">
        <v>35</v>
      </c>
      <c r="F1241" s="576">
        <v>0</v>
      </c>
      <c r="G1241" s="576">
        <v>3.9</v>
      </c>
      <c r="H1241" s="576">
        <v>10.7554</v>
      </c>
      <c r="I1241" s="576">
        <v>10.752</v>
      </c>
      <c r="J1241" s="576">
        <v>10.6856</v>
      </c>
      <c r="K1241" s="576">
        <v>0</v>
      </c>
      <c r="L1241" s="580">
        <v>0</v>
      </c>
      <c r="M1241" s="576">
        <v>471.2987</v>
      </c>
      <c r="N1241" s="575"/>
      <c r="O1241" s="575"/>
      <c r="P1241" s="575"/>
      <c r="Q1241" s="576">
        <v>5372</v>
      </c>
      <c r="R1241" s="576">
        <v>471.2987</v>
      </c>
      <c r="S1241" s="580">
        <v>0.0877</v>
      </c>
      <c r="T1241" s="576">
        <v>0</v>
      </c>
      <c r="U1241" s="576">
        <v>0</v>
      </c>
      <c r="V1241" s="576">
        <v>0</v>
      </c>
      <c r="W1241" s="576">
        <v>0</v>
      </c>
      <c r="X1241" s="575">
        <v>0</v>
      </c>
      <c r="Y1241" s="576">
        <v>0</v>
      </c>
      <c r="Z1241" s="576">
        <v>0</v>
      </c>
      <c r="AA1241" s="576">
        <v>0</v>
      </c>
      <c r="AB1241" s="580">
        <v>1</v>
      </c>
      <c r="AC1241" s="575">
        <f t="shared" si="57"/>
        <v>0</v>
      </c>
      <c r="AD1241" s="555">
        <f t="shared" si="58"/>
        <v>0</v>
      </c>
    </row>
    <row r="1242" s="555" customFormat="1" ht="19" customHeight="1" spans="1:30">
      <c r="A1242" s="574">
        <v>45319</v>
      </c>
      <c r="B1242" s="575" t="s">
        <v>63</v>
      </c>
      <c r="C1242" s="575" t="s">
        <v>56</v>
      </c>
      <c r="D1242" s="576">
        <v>50</v>
      </c>
      <c r="E1242" s="575" t="s">
        <v>35</v>
      </c>
      <c r="F1242" s="576">
        <v>0</v>
      </c>
      <c r="G1242" s="576">
        <v>4.39</v>
      </c>
      <c r="H1242" s="576">
        <v>10.3594</v>
      </c>
      <c r="I1242" s="576">
        <v>9.4732</v>
      </c>
      <c r="J1242" s="576">
        <v>8.61</v>
      </c>
      <c r="K1242" s="576">
        <v>0</v>
      </c>
      <c r="L1242" s="580">
        <v>0</v>
      </c>
      <c r="M1242" s="576">
        <v>900.27</v>
      </c>
      <c r="N1242" s="575"/>
      <c r="O1242" s="575"/>
      <c r="P1242" s="575"/>
      <c r="Q1242" s="576">
        <v>12070</v>
      </c>
      <c r="R1242" s="576">
        <v>900.27</v>
      </c>
      <c r="S1242" s="580">
        <v>0.0746</v>
      </c>
      <c r="T1242" s="576">
        <v>0</v>
      </c>
      <c r="U1242" s="576">
        <v>0</v>
      </c>
      <c r="V1242" s="576">
        <v>0</v>
      </c>
      <c r="W1242" s="576">
        <v>0</v>
      </c>
      <c r="X1242" s="575">
        <v>0</v>
      </c>
      <c r="Y1242" s="576">
        <v>0</v>
      </c>
      <c r="Z1242" s="576">
        <v>0</v>
      </c>
      <c r="AA1242" s="576">
        <v>0</v>
      </c>
      <c r="AB1242" s="580">
        <v>1</v>
      </c>
      <c r="AC1242" s="575">
        <f t="shared" si="57"/>
        <v>0</v>
      </c>
      <c r="AD1242" s="555">
        <f t="shared" si="58"/>
        <v>0</v>
      </c>
    </row>
    <row r="1243" s="555" customFormat="1" ht="19" customHeight="1" spans="1:30">
      <c r="A1243" s="574">
        <v>45319</v>
      </c>
      <c r="B1243" s="575" t="s">
        <v>61</v>
      </c>
      <c r="C1243" s="575" t="s">
        <v>56</v>
      </c>
      <c r="D1243" s="576">
        <v>275</v>
      </c>
      <c r="E1243" s="575" t="s">
        <v>35</v>
      </c>
      <c r="F1243" s="576">
        <v>0</v>
      </c>
      <c r="G1243" s="576">
        <v>6.46</v>
      </c>
      <c r="H1243" s="576">
        <v>259.7715</v>
      </c>
      <c r="I1243" s="576">
        <v>259.7715</v>
      </c>
      <c r="J1243" s="576">
        <v>257.84</v>
      </c>
      <c r="K1243" s="576">
        <v>0</v>
      </c>
      <c r="L1243" s="580">
        <v>0</v>
      </c>
      <c r="M1243" s="576">
        <v>9196.88</v>
      </c>
      <c r="N1243" s="575"/>
      <c r="O1243" s="575"/>
      <c r="P1243" s="575"/>
      <c r="Q1243" s="576">
        <v>83580</v>
      </c>
      <c r="R1243" s="576">
        <v>9196.88</v>
      </c>
      <c r="S1243" s="580">
        <v>0.11</v>
      </c>
      <c r="T1243" s="576">
        <v>0</v>
      </c>
      <c r="U1243" s="576">
        <v>0</v>
      </c>
      <c r="V1243" s="576">
        <v>0</v>
      </c>
      <c r="W1243" s="576">
        <v>0</v>
      </c>
      <c r="X1243" s="575">
        <v>0</v>
      </c>
      <c r="Y1243" s="576">
        <v>0</v>
      </c>
      <c r="Z1243" s="576">
        <v>0</v>
      </c>
      <c r="AA1243" s="576">
        <v>0</v>
      </c>
      <c r="AB1243" s="580">
        <v>1</v>
      </c>
      <c r="AC1243" s="575">
        <f t="shared" si="57"/>
        <v>0</v>
      </c>
      <c r="AD1243" s="555">
        <f t="shared" si="58"/>
        <v>0</v>
      </c>
    </row>
    <row r="1244" s="555" customFormat="1" ht="19" customHeight="1" spans="1:30">
      <c r="A1244" s="574">
        <v>45319</v>
      </c>
      <c r="B1244" s="575" t="s">
        <v>62</v>
      </c>
      <c r="C1244" s="575" t="s">
        <v>56</v>
      </c>
      <c r="D1244" s="576">
        <v>200</v>
      </c>
      <c r="E1244" s="575" t="s">
        <v>35</v>
      </c>
      <c r="F1244" s="576">
        <v>0</v>
      </c>
      <c r="G1244" s="576">
        <v>7.03</v>
      </c>
      <c r="H1244" s="576">
        <v>204.9738</v>
      </c>
      <c r="I1244" s="576">
        <v>204.7312</v>
      </c>
      <c r="J1244" s="576">
        <v>198</v>
      </c>
      <c r="K1244" s="576">
        <v>0</v>
      </c>
      <c r="L1244" s="580">
        <v>0</v>
      </c>
      <c r="M1244" s="576">
        <v>5867.4</v>
      </c>
      <c r="N1244" s="575"/>
      <c r="O1244" s="575"/>
      <c r="P1244" s="575"/>
      <c r="Q1244" s="576">
        <v>61280</v>
      </c>
      <c r="R1244" s="576">
        <v>5867.4</v>
      </c>
      <c r="S1244" s="580">
        <v>0.0957</v>
      </c>
      <c r="T1244" s="576">
        <v>0</v>
      </c>
      <c r="U1244" s="576">
        <v>0.2426</v>
      </c>
      <c r="V1244" s="576">
        <v>0</v>
      </c>
      <c r="W1244" s="576">
        <v>0</v>
      </c>
      <c r="X1244" s="575">
        <v>0</v>
      </c>
      <c r="Y1244" s="576">
        <v>0</v>
      </c>
      <c r="Z1244" s="576">
        <v>0</v>
      </c>
      <c r="AA1244" s="576">
        <v>0</v>
      </c>
      <c r="AB1244" s="580">
        <v>1</v>
      </c>
      <c r="AC1244" s="575">
        <f t="shared" si="57"/>
        <v>0.2426</v>
      </c>
      <c r="AD1244" s="555">
        <f t="shared" si="58"/>
        <v>0</v>
      </c>
    </row>
    <row r="1245" s="555" customFormat="1" ht="19" customHeight="1" spans="1:30">
      <c r="A1245" s="574">
        <v>45319</v>
      </c>
      <c r="B1245" s="575" t="s">
        <v>65</v>
      </c>
      <c r="C1245" s="575" t="s">
        <v>56</v>
      </c>
      <c r="D1245" s="576">
        <v>50</v>
      </c>
      <c r="E1245" s="575" t="s">
        <v>35</v>
      </c>
      <c r="F1245" s="576">
        <v>0</v>
      </c>
      <c r="G1245" s="576">
        <v>5.65</v>
      </c>
      <c r="H1245" s="576">
        <v>40.0456</v>
      </c>
      <c r="I1245" s="576">
        <v>38.894</v>
      </c>
      <c r="J1245" s="576">
        <v>38.61</v>
      </c>
      <c r="K1245" s="576">
        <v>0</v>
      </c>
      <c r="L1245" s="580">
        <v>0</v>
      </c>
      <c r="M1245" s="576">
        <v>622.93</v>
      </c>
      <c r="N1245" s="575"/>
      <c r="O1245" s="575"/>
      <c r="P1245" s="575"/>
      <c r="Q1245" s="576">
        <v>12700</v>
      </c>
      <c r="R1245" s="576">
        <v>622.93</v>
      </c>
      <c r="S1245" s="580">
        <v>0.049</v>
      </c>
      <c r="T1245" s="576">
        <v>0</v>
      </c>
      <c r="U1245" s="576">
        <v>0</v>
      </c>
      <c r="V1245" s="576">
        <v>0</v>
      </c>
      <c r="W1245" s="576">
        <v>0</v>
      </c>
      <c r="X1245" s="575">
        <v>0</v>
      </c>
      <c r="Y1245" s="576">
        <v>1.15</v>
      </c>
      <c r="Z1245" s="576">
        <v>0</v>
      </c>
      <c r="AA1245" s="576">
        <v>0</v>
      </c>
      <c r="AB1245" s="580">
        <v>1</v>
      </c>
      <c r="AC1245" s="575">
        <f t="shared" si="57"/>
        <v>0</v>
      </c>
      <c r="AD1245" s="555">
        <f t="shared" si="58"/>
        <v>0</v>
      </c>
    </row>
    <row r="1246" s="555" customFormat="1" ht="19" customHeight="1" spans="1:30">
      <c r="A1246" s="574">
        <v>45319</v>
      </c>
      <c r="B1246" s="575" t="s">
        <v>70</v>
      </c>
      <c r="C1246" s="575" t="s">
        <v>56</v>
      </c>
      <c r="D1246" s="576">
        <v>200</v>
      </c>
      <c r="E1246" s="575" t="s">
        <v>35</v>
      </c>
      <c r="F1246" s="576">
        <v>0</v>
      </c>
      <c r="G1246" s="576">
        <v>13.69</v>
      </c>
      <c r="H1246" s="576">
        <v>410.0296</v>
      </c>
      <c r="I1246" s="576">
        <v>56.7566</v>
      </c>
      <c r="J1246" s="576">
        <v>53.625</v>
      </c>
      <c r="K1246" s="576">
        <v>301.072</v>
      </c>
      <c r="L1246" s="580">
        <v>0.8414</v>
      </c>
      <c r="M1246" s="576">
        <v>3650.625</v>
      </c>
      <c r="N1246" s="575"/>
      <c r="O1246" s="575"/>
      <c r="P1246" s="575"/>
      <c r="Q1246" s="576">
        <v>30140</v>
      </c>
      <c r="R1246" s="576">
        <v>3650.625</v>
      </c>
      <c r="S1246" s="580">
        <v>0.1211</v>
      </c>
      <c r="T1246" s="576">
        <v>52.201</v>
      </c>
      <c r="U1246" s="576">
        <v>0</v>
      </c>
      <c r="V1246" s="576">
        <v>0</v>
      </c>
      <c r="W1246" s="576">
        <v>0</v>
      </c>
      <c r="X1246" s="575">
        <v>0</v>
      </c>
      <c r="Y1246" s="576">
        <v>0</v>
      </c>
      <c r="Z1246" s="576">
        <v>0</v>
      </c>
      <c r="AA1246" s="576">
        <v>0</v>
      </c>
      <c r="AB1246" s="580">
        <v>0.4762</v>
      </c>
      <c r="AC1246" s="575">
        <f t="shared" si="57"/>
        <v>0</v>
      </c>
      <c r="AD1246" s="555">
        <f t="shared" si="58"/>
        <v>52.201</v>
      </c>
    </row>
    <row r="1247" s="555" customFormat="1" ht="19" customHeight="1" spans="1:30">
      <c r="A1247" s="574">
        <v>45319</v>
      </c>
      <c r="B1247" s="575" t="s">
        <v>64</v>
      </c>
      <c r="C1247" s="575" t="s">
        <v>56</v>
      </c>
      <c r="D1247" s="576">
        <v>60</v>
      </c>
      <c r="E1247" s="575" t="s">
        <v>35</v>
      </c>
      <c r="F1247" s="576">
        <v>0</v>
      </c>
      <c r="G1247" s="576">
        <v>6.22</v>
      </c>
      <c r="H1247" s="576">
        <v>49.791</v>
      </c>
      <c r="I1247" s="576">
        <v>49.791</v>
      </c>
      <c r="J1247" s="576">
        <v>49.35</v>
      </c>
      <c r="K1247" s="576">
        <v>0</v>
      </c>
      <c r="L1247" s="580">
        <v>0</v>
      </c>
      <c r="M1247" s="576">
        <v>1388.94</v>
      </c>
      <c r="N1247" s="575"/>
      <c r="O1247" s="575"/>
      <c r="P1247" s="575"/>
      <c r="Q1247" s="576">
        <v>14049</v>
      </c>
      <c r="R1247" s="576">
        <v>1388.94</v>
      </c>
      <c r="S1247" s="580">
        <v>0.0989</v>
      </c>
      <c r="T1247" s="576">
        <v>0</v>
      </c>
      <c r="U1247" s="576">
        <v>0</v>
      </c>
      <c r="V1247" s="576">
        <v>0</v>
      </c>
      <c r="W1247" s="576">
        <v>0</v>
      </c>
      <c r="X1247" s="575">
        <v>0</v>
      </c>
      <c r="Y1247" s="576">
        <v>0</v>
      </c>
      <c r="Z1247" s="576">
        <v>0</v>
      </c>
      <c r="AA1247" s="576">
        <v>0</v>
      </c>
      <c r="AB1247" s="580">
        <v>1</v>
      </c>
      <c r="AC1247" s="575">
        <f t="shared" si="57"/>
        <v>0</v>
      </c>
      <c r="AD1247" s="555">
        <f t="shared" si="58"/>
        <v>0</v>
      </c>
    </row>
    <row r="1248" s="555" customFormat="1" ht="19" customHeight="1" spans="1:30">
      <c r="A1248" s="574">
        <v>45319</v>
      </c>
      <c r="B1248" s="575" t="s">
        <v>67</v>
      </c>
      <c r="C1248" s="575" t="s">
        <v>56</v>
      </c>
      <c r="D1248" s="576">
        <v>100</v>
      </c>
      <c r="E1248" s="575" t="s">
        <v>35</v>
      </c>
      <c r="F1248" s="576">
        <v>0</v>
      </c>
      <c r="G1248" s="576">
        <v>3.46</v>
      </c>
      <c r="H1248" s="576">
        <v>32.1898</v>
      </c>
      <c r="I1248" s="576">
        <v>18.794</v>
      </c>
      <c r="J1248" s="576">
        <v>17.82</v>
      </c>
      <c r="K1248" s="576">
        <v>13.3958</v>
      </c>
      <c r="L1248" s="580">
        <v>0.4162</v>
      </c>
      <c r="M1248" s="576">
        <v>1732.5</v>
      </c>
      <c r="N1248" s="575"/>
      <c r="O1248" s="575"/>
      <c r="P1248" s="575"/>
      <c r="Q1248" s="576">
        <v>27774</v>
      </c>
      <c r="R1248" s="576">
        <v>1732.5</v>
      </c>
      <c r="S1248" s="580">
        <v>0.0624</v>
      </c>
      <c r="T1248" s="576">
        <v>0</v>
      </c>
      <c r="U1248" s="576">
        <v>0</v>
      </c>
      <c r="V1248" s="576">
        <v>0</v>
      </c>
      <c r="W1248" s="576">
        <v>0</v>
      </c>
      <c r="X1248" s="575">
        <v>0</v>
      </c>
      <c r="Y1248" s="576">
        <v>0</v>
      </c>
      <c r="Z1248" s="576">
        <v>0</v>
      </c>
      <c r="AA1248" s="576">
        <v>0</v>
      </c>
      <c r="AB1248" s="580">
        <v>1</v>
      </c>
      <c r="AC1248" s="575">
        <f t="shared" si="57"/>
        <v>0</v>
      </c>
      <c r="AD1248" s="555">
        <f t="shared" si="58"/>
        <v>0</v>
      </c>
    </row>
    <row r="1249" s="555" customFormat="1" ht="19" customHeight="1" spans="1:30">
      <c r="A1249" s="574">
        <v>45319</v>
      </c>
      <c r="B1249" s="575" t="s">
        <v>68</v>
      </c>
      <c r="C1249" s="575" t="s">
        <v>56</v>
      </c>
      <c r="D1249" s="576">
        <v>200</v>
      </c>
      <c r="E1249" s="575" t="s">
        <v>35</v>
      </c>
      <c r="F1249" s="576">
        <v>0</v>
      </c>
      <c r="G1249" s="576">
        <v>10.23</v>
      </c>
      <c r="H1249" s="576">
        <v>381.4728</v>
      </c>
      <c r="I1249" s="576">
        <v>53.1538</v>
      </c>
      <c r="J1249" s="576">
        <v>52.8</v>
      </c>
      <c r="K1249" s="576">
        <v>328.319</v>
      </c>
      <c r="L1249" s="580">
        <v>0.8607</v>
      </c>
      <c r="M1249" s="576">
        <v>6810.32</v>
      </c>
      <c r="N1249" s="575"/>
      <c r="O1249" s="575"/>
      <c r="P1249" s="575"/>
      <c r="Q1249" s="576">
        <v>59159</v>
      </c>
      <c r="R1249" s="576">
        <v>6810.32</v>
      </c>
      <c r="S1249" s="580">
        <v>0.1151</v>
      </c>
      <c r="T1249" s="576">
        <v>0</v>
      </c>
      <c r="U1249" s="576">
        <v>0</v>
      </c>
      <c r="V1249" s="576">
        <v>0</v>
      </c>
      <c r="W1249" s="576">
        <v>0</v>
      </c>
      <c r="X1249" s="575">
        <v>0</v>
      </c>
      <c r="Y1249" s="576">
        <v>0</v>
      </c>
      <c r="Z1249" s="576">
        <v>0</v>
      </c>
      <c r="AA1249" s="576">
        <v>0</v>
      </c>
      <c r="AB1249" s="580">
        <v>1</v>
      </c>
      <c r="AC1249" s="575">
        <f t="shared" si="57"/>
        <v>0</v>
      </c>
      <c r="AD1249" s="555">
        <f t="shared" si="58"/>
        <v>0</v>
      </c>
    </row>
    <row r="1250" s="555" customFormat="1" ht="19" customHeight="1" spans="1:30">
      <c r="A1250" s="574">
        <v>45319</v>
      </c>
      <c r="B1250" s="575" t="s">
        <v>76</v>
      </c>
      <c r="C1250" s="575" t="s">
        <v>56</v>
      </c>
      <c r="D1250" s="576">
        <v>100</v>
      </c>
      <c r="E1250" s="575" t="s">
        <v>35</v>
      </c>
      <c r="F1250" s="576">
        <v>0</v>
      </c>
      <c r="G1250" s="576">
        <v>6.82</v>
      </c>
      <c r="H1250" s="576">
        <v>86.2482</v>
      </c>
      <c r="I1250" s="576">
        <v>83.1906</v>
      </c>
      <c r="J1250" s="576">
        <v>78.3156</v>
      </c>
      <c r="K1250" s="576">
        <v>0</v>
      </c>
      <c r="L1250" s="580">
        <v>0</v>
      </c>
      <c r="M1250" s="576">
        <v>1714.5876</v>
      </c>
      <c r="N1250" s="575"/>
      <c r="O1250" s="575"/>
      <c r="P1250" s="575"/>
      <c r="Q1250" s="576">
        <v>24615</v>
      </c>
      <c r="R1250" s="576">
        <v>1714.5876</v>
      </c>
      <c r="S1250" s="580">
        <v>0.0697</v>
      </c>
      <c r="T1250" s="576">
        <v>3.0576</v>
      </c>
      <c r="U1250" s="576">
        <v>0</v>
      </c>
      <c r="V1250" s="576">
        <v>0</v>
      </c>
      <c r="W1250" s="576">
        <v>0</v>
      </c>
      <c r="X1250" s="575">
        <v>0</v>
      </c>
      <c r="Y1250" s="576">
        <v>0</v>
      </c>
      <c r="Z1250" s="576">
        <v>0</v>
      </c>
      <c r="AA1250" s="576">
        <v>0</v>
      </c>
      <c r="AB1250" s="580">
        <v>0.9236</v>
      </c>
      <c r="AC1250" s="575">
        <f t="shared" si="57"/>
        <v>0</v>
      </c>
      <c r="AD1250" s="555">
        <f t="shared" si="58"/>
        <v>3.0576</v>
      </c>
    </row>
    <row r="1251" s="555" customFormat="1" ht="19" customHeight="1" spans="1:30">
      <c r="A1251" s="574">
        <v>45319</v>
      </c>
      <c r="B1251" s="575" t="s">
        <v>66</v>
      </c>
      <c r="C1251" s="575" t="s">
        <v>56</v>
      </c>
      <c r="D1251" s="576">
        <v>80</v>
      </c>
      <c r="E1251" s="575" t="s">
        <v>35</v>
      </c>
      <c r="F1251" s="576">
        <v>0</v>
      </c>
      <c r="G1251" s="576">
        <v>3.75</v>
      </c>
      <c r="H1251" s="576">
        <v>20.518</v>
      </c>
      <c r="I1251" s="576">
        <v>20.254</v>
      </c>
      <c r="J1251" s="576">
        <v>19.6415</v>
      </c>
      <c r="K1251" s="576">
        <v>0</v>
      </c>
      <c r="L1251" s="580">
        <v>0</v>
      </c>
      <c r="M1251" s="576">
        <v>1427.0416</v>
      </c>
      <c r="N1251" s="575"/>
      <c r="O1251" s="575"/>
      <c r="P1251" s="575"/>
      <c r="Q1251" s="576">
        <v>18237</v>
      </c>
      <c r="R1251" s="576">
        <v>1427.0416</v>
      </c>
      <c r="S1251" s="580">
        <v>0.0782</v>
      </c>
      <c r="T1251" s="576">
        <v>0</v>
      </c>
      <c r="U1251" s="576">
        <v>0.13</v>
      </c>
      <c r="V1251" s="576">
        <v>0</v>
      </c>
      <c r="W1251" s="576">
        <v>0</v>
      </c>
      <c r="X1251" s="575">
        <v>0</v>
      </c>
      <c r="Y1251" s="576">
        <v>0</v>
      </c>
      <c r="Z1251" s="576">
        <v>0</v>
      </c>
      <c r="AA1251" s="576">
        <v>0</v>
      </c>
      <c r="AB1251" s="580">
        <v>0.9836</v>
      </c>
      <c r="AC1251" s="575">
        <f t="shared" si="57"/>
        <v>0.13</v>
      </c>
      <c r="AD1251" s="555">
        <f t="shared" si="58"/>
        <v>0</v>
      </c>
    </row>
    <row r="1252" s="555" customFormat="1" ht="19" customHeight="1" spans="1:30">
      <c r="A1252" s="574">
        <v>45319</v>
      </c>
      <c r="B1252" s="575" t="s">
        <v>75</v>
      </c>
      <c r="C1252" s="575" t="s">
        <v>56</v>
      </c>
      <c r="D1252" s="576">
        <v>200</v>
      </c>
      <c r="E1252" s="575" t="s">
        <v>39</v>
      </c>
      <c r="F1252" s="576">
        <v>0</v>
      </c>
      <c r="G1252" s="576">
        <v>3.07</v>
      </c>
      <c r="H1252" s="576">
        <v>25.4054</v>
      </c>
      <c r="I1252" s="576">
        <v>25.4054</v>
      </c>
      <c r="J1252" s="576">
        <v>24.42</v>
      </c>
      <c r="K1252" s="576">
        <v>0</v>
      </c>
      <c r="L1252" s="580">
        <v>0</v>
      </c>
      <c r="M1252" s="576">
        <v>1879.02</v>
      </c>
      <c r="N1252" s="575"/>
      <c r="O1252" s="575"/>
      <c r="P1252" s="575"/>
      <c r="Q1252" s="576">
        <v>45530</v>
      </c>
      <c r="R1252" s="576">
        <v>1879.02</v>
      </c>
      <c r="S1252" s="580">
        <v>0.0413</v>
      </c>
      <c r="T1252" s="576">
        <v>0</v>
      </c>
      <c r="U1252" s="576">
        <v>0</v>
      </c>
      <c r="V1252" s="576">
        <v>0</v>
      </c>
      <c r="W1252" s="576">
        <v>0</v>
      </c>
      <c r="X1252" s="575">
        <v>0</v>
      </c>
      <c r="Y1252" s="576">
        <v>0</v>
      </c>
      <c r="Z1252" s="576">
        <v>0</v>
      </c>
      <c r="AA1252" s="576">
        <v>0</v>
      </c>
      <c r="AB1252" s="580">
        <v>1</v>
      </c>
      <c r="AC1252" s="575">
        <f t="shared" si="57"/>
        <v>0</v>
      </c>
      <c r="AD1252" s="555">
        <f t="shared" si="58"/>
        <v>0</v>
      </c>
    </row>
    <row r="1253" s="555" customFormat="1" ht="19" customHeight="1" spans="1:30">
      <c r="A1253" s="574">
        <v>45319</v>
      </c>
      <c r="B1253" s="575" t="s">
        <v>73</v>
      </c>
      <c r="C1253" s="575" t="s">
        <v>56</v>
      </c>
      <c r="D1253" s="576">
        <v>150</v>
      </c>
      <c r="E1253" s="575" t="s">
        <v>35</v>
      </c>
      <c r="F1253" s="576">
        <v>0</v>
      </c>
      <c r="G1253" s="576">
        <v>8.12</v>
      </c>
      <c r="H1253" s="576">
        <v>208.58</v>
      </c>
      <c r="I1253" s="576">
        <v>61.745</v>
      </c>
      <c r="J1253" s="576">
        <v>61.6</v>
      </c>
      <c r="K1253" s="576">
        <v>146.835</v>
      </c>
      <c r="L1253" s="580">
        <v>0.704</v>
      </c>
      <c r="M1253" s="576">
        <v>6003.36</v>
      </c>
      <c r="N1253" s="575"/>
      <c r="O1253" s="575"/>
      <c r="P1253" s="575"/>
      <c r="Q1253" s="576">
        <v>38110</v>
      </c>
      <c r="R1253" s="576">
        <v>6003.36</v>
      </c>
      <c r="S1253" s="580">
        <v>0.1575</v>
      </c>
      <c r="T1253" s="576">
        <v>0</v>
      </c>
      <c r="U1253" s="576">
        <v>0</v>
      </c>
      <c r="V1253" s="576">
        <v>0</v>
      </c>
      <c r="W1253" s="576">
        <v>0</v>
      </c>
      <c r="X1253" s="575">
        <v>0</v>
      </c>
      <c r="Y1253" s="576">
        <v>0</v>
      </c>
      <c r="Z1253" s="576">
        <v>0</v>
      </c>
      <c r="AA1253" s="576">
        <v>0</v>
      </c>
      <c r="AB1253" s="580">
        <v>1</v>
      </c>
      <c r="AC1253" s="575">
        <f t="shared" si="57"/>
        <v>0</v>
      </c>
      <c r="AD1253" s="555">
        <f t="shared" si="58"/>
        <v>0</v>
      </c>
    </row>
    <row r="1254" s="555" customFormat="1" ht="19" customHeight="1" spans="1:30">
      <c r="A1254" s="574">
        <v>45319</v>
      </c>
      <c r="B1254" s="575" t="s">
        <v>74</v>
      </c>
      <c r="C1254" s="575" t="s">
        <v>56</v>
      </c>
      <c r="D1254" s="576">
        <v>50</v>
      </c>
      <c r="E1254" s="575" t="s">
        <v>35</v>
      </c>
      <c r="F1254" s="576">
        <v>0</v>
      </c>
      <c r="G1254" s="576">
        <v>3.72</v>
      </c>
      <c r="H1254" s="576">
        <v>13.671</v>
      </c>
      <c r="I1254" s="576">
        <v>9.412</v>
      </c>
      <c r="J1254" s="576">
        <v>8.5756</v>
      </c>
      <c r="K1254" s="576">
        <v>4.259</v>
      </c>
      <c r="L1254" s="580">
        <v>0.3115</v>
      </c>
      <c r="M1254" s="576">
        <v>174.5964</v>
      </c>
      <c r="N1254" s="575"/>
      <c r="O1254" s="575"/>
      <c r="P1254" s="575"/>
      <c r="Q1254" s="576">
        <v>5770</v>
      </c>
      <c r="R1254" s="576">
        <v>174.5964</v>
      </c>
      <c r="S1254" s="580">
        <v>0.0303</v>
      </c>
      <c r="T1254" s="576">
        <v>0</v>
      </c>
      <c r="U1254" s="576">
        <v>0</v>
      </c>
      <c r="V1254" s="576">
        <v>0</v>
      </c>
      <c r="W1254" s="576">
        <v>0</v>
      </c>
      <c r="X1254" s="575">
        <v>0</v>
      </c>
      <c r="Y1254" s="576">
        <v>0</v>
      </c>
      <c r="Z1254" s="576">
        <v>0</v>
      </c>
      <c r="AA1254" s="576">
        <v>0</v>
      </c>
      <c r="AB1254" s="580">
        <v>1</v>
      </c>
      <c r="AC1254" s="575">
        <f t="shared" si="57"/>
        <v>0</v>
      </c>
      <c r="AD1254" s="555">
        <f t="shared" si="58"/>
        <v>0</v>
      </c>
    </row>
    <row r="1255" customHeight="1" spans="1:30">
      <c r="A1255" s="574">
        <v>45319</v>
      </c>
      <c r="B1255" s="575" t="s">
        <v>77</v>
      </c>
      <c r="C1255" s="577" t="s">
        <v>78</v>
      </c>
      <c r="D1255" s="577">
        <v>100</v>
      </c>
      <c r="E1255" s="590" t="s">
        <v>166</v>
      </c>
      <c r="F1255" s="591">
        <v>22.7</v>
      </c>
      <c r="G1255" s="590">
        <v>0.6</v>
      </c>
      <c r="H1255" s="592">
        <v>50.4444</v>
      </c>
      <c r="I1255" s="592">
        <v>15.8126</v>
      </c>
      <c r="J1255" s="592">
        <v>14.679</v>
      </c>
      <c r="K1255" s="590">
        <v>0</v>
      </c>
      <c r="L1255" s="590">
        <v>0</v>
      </c>
      <c r="M1255" s="592">
        <v>353.535</v>
      </c>
      <c r="N1255" s="590">
        <v>200</v>
      </c>
      <c r="O1255" s="598">
        <v>1.7677</v>
      </c>
      <c r="P1255" s="591">
        <v>86.44</v>
      </c>
      <c r="Q1255" s="590">
        <v>17591</v>
      </c>
      <c r="R1255" s="592">
        <v>353.535</v>
      </c>
      <c r="S1255" s="591">
        <v>2.01</v>
      </c>
      <c r="T1255" s="590">
        <v>0</v>
      </c>
      <c r="U1255" s="590">
        <v>0</v>
      </c>
      <c r="V1255" s="590">
        <v>0</v>
      </c>
      <c r="W1255" s="590">
        <v>0</v>
      </c>
      <c r="X1255" s="590">
        <v>0</v>
      </c>
      <c r="Y1255" s="590">
        <v>0</v>
      </c>
      <c r="Z1255" s="590">
        <v>0</v>
      </c>
      <c r="AA1255" s="592">
        <v>34.6318</v>
      </c>
      <c r="AB1255" s="590">
        <v>100</v>
      </c>
      <c r="AC1255" s="575">
        <f t="shared" si="57"/>
        <v>0</v>
      </c>
      <c r="AD1255" s="555">
        <f t="shared" si="58"/>
        <v>0</v>
      </c>
    </row>
    <row r="1256" customHeight="1" spans="1:30">
      <c r="A1256" s="574">
        <v>45319</v>
      </c>
      <c r="B1256" s="575" t="s">
        <v>81</v>
      </c>
      <c r="C1256" s="577" t="s">
        <v>82</v>
      </c>
      <c r="D1256" s="577">
        <v>100</v>
      </c>
      <c r="E1256" s="577" t="s">
        <v>83</v>
      </c>
      <c r="F1256" s="577">
        <v>0</v>
      </c>
      <c r="G1256" s="577">
        <v>3.2</v>
      </c>
      <c r="H1256" s="577">
        <v>0</v>
      </c>
      <c r="I1256" s="577">
        <v>0</v>
      </c>
      <c r="J1256" s="577">
        <v>0</v>
      </c>
      <c r="K1256" s="577">
        <v>0</v>
      </c>
      <c r="L1256" s="581">
        <v>0</v>
      </c>
      <c r="M1256" s="599">
        <v>7.7704</v>
      </c>
      <c r="N1256" s="577">
        <v>127</v>
      </c>
      <c r="O1256" s="581">
        <v>0.0612</v>
      </c>
      <c r="P1256" s="581">
        <v>-0.6614</v>
      </c>
      <c r="Q1256" s="577">
        <v>13183</v>
      </c>
      <c r="R1256" s="577">
        <v>7.7704</v>
      </c>
      <c r="S1256" s="603">
        <v>0.0006</v>
      </c>
      <c r="T1256" s="577">
        <v>0</v>
      </c>
      <c r="U1256" s="577">
        <v>0</v>
      </c>
      <c r="V1256" s="577">
        <v>0</v>
      </c>
      <c r="W1256" s="577">
        <v>0</v>
      </c>
      <c r="X1256" s="577">
        <v>0</v>
      </c>
      <c r="Y1256" s="577">
        <v>0</v>
      </c>
      <c r="Z1256" s="577">
        <v>0</v>
      </c>
      <c r="AA1256" s="577">
        <v>1.2877</v>
      </c>
      <c r="AB1256" s="581">
        <v>1</v>
      </c>
      <c r="AC1256" s="575">
        <f t="shared" si="57"/>
        <v>0</v>
      </c>
      <c r="AD1256" s="555">
        <f t="shared" si="58"/>
        <v>0</v>
      </c>
    </row>
    <row r="1257" customHeight="1" spans="1:30">
      <c r="A1257" s="574">
        <v>45319</v>
      </c>
      <c r="B1257" s="593" t="s">
        <v>84</v>
      </c>
      <c r="C1257" s="577" t="s">
        <v>82</v>
      </c>
      <c r="D1257" s="577">
        <v>33</v>
      </c>
      <c r="E1257" s="577" t="s">
        <v>83</v>
      </c>
      <c r="F1257" s="577" t="s">
        <v>80</v>
      </c>
      <c r="G1257" s="577">
        <v>3.28</v>
      </c>
      <c r="H1257" s="577">
        <v>9.5051</v>
      </c>
      <c r="I1257" s="577">
        <v>9.3264</v>
      </c>
      <c r="J1257" s="577">
        <v>9.24</v>
      </c>
      <c r="K1257" s="577">
        <v>0</v>
      </c>
      <c r="L1257" s="581">
        <v>0</v>
      </c>
      <c r="M1257" s="577">
        <v>371.58</v>
      </c>
      <c r="N1257" s="577">
        <v>185</v>
      </c>
      <c r="O1257" s="581">
        <v>2.0085</v>
      </c>
      <c r="P1257" s="581">
        <v>1.2238</v>
      </c>
      <c r="Q1257" s="577">
        <v>7604</v>
      </c>
      <c r="R1257" s="577">
        <v>371.58</v>
      </c>
      <c r="S1257" s="581">
        <v>0.049</v>
      </c>
      <c r="T1257" s="577">
        <v>0</v>
      </c>
      <c r="U1257" s="577">
        <v>0</v>
      </c>
      <c r="V1257" s="577">
        <v>0</v>
      </c>
      <c r="W1257" s="577">
        <v>0</v>
      </c>
      <c r="X1257" s="577">
        <v>0</v>
      </c>
      <c r="Y1257" s="577">
        <v>0</v>
      </c>
      <c r="Z1257" s="577">
        <v>0</v>
      </c>
      <c r="AA1257" s="577">
        <v>0.18</v>
      </c>
      <c r="AB1257" s="587">
        <v>1</v>
      </c>
      <c r="AC1257" s="575">
        <f t="shared" si="57"/>
        <v>0</v>
      </c>
      <c r="AD1257" s="555">
        <f t="shared" si="58"/>
        <v>0</v>
      </c>
    </row>
    <row r="1258" customHeight="1" spans="1:30">
      <c r="A1258" s="574">
        <v>45319</v>
      </c>
      <c r="B1258" s="593" t="s">
        <v>85</v>
      </c>
      <c r="C1258" s="594" t="s">
        <v>155</v>
      </c>
      <c r="D1258" s="594">
        <v>60</v>
      </c>
      <c r="E1258" s="594" t="s">
        <v>151</v>
      </c>
      <c r="F1258" s="594">
        <v>4.81</v>
      </c>
      <c r="G1258" s="594">
        <v>0.97</v>
      </c>
      <c r="H1258" s="596">
        <v>32.0059</v>
      </c>
      <c r="I1258" s="594">
        <v>34.0683</v>
      </c>
      <c r="J1258" s="605">
        <v>30.8</v>
      </c>
      <c r="K1258" s="606">
        <v>0</v>
      </c>
      <c r="L1258" s="607">
        <v>0</v>
      </c>
      <c r="M1258" s="594">
        <v>557.04</v>
      </c>
      <c r="N1258" s="594">
        <v>174</v>
      </c>
      <c r="O1258" s="607">
        <v>3.2014</v>
      </c>
      <c r="P1258" s="594" t="s">
        <v>169</v>
      </c>
      <c r="Q1258" s="594">
        <v>5420</v>
      </c>
      <c r="R1258" s="594">
        <v>557.04</v>
      </c>
      <c r="S1258" s="607">
        <v>0.1028</v>
      </c>
      <c r="T1258" s="594">
        <v>0</v>
      </c>
      <c r="U1258" s="594">
        <v>0</v>
      </c>
      <c r="V1258" s="594">
        <v>0</v>
      </c>
      <c r="W1258" s="594">
        <v>0</v>
      </c>
      <c r="X1258" s="594">
        <v>0</v>
      </c>
      <c r="Y1258" s="594">
        <v>0</v>
      </c>
      <c r="Z1258" s="594">
        <v>0</v>
      </c>
      <c r="AA1258" s="594">
        <v>0</v>
      </c>
      <c r="AB1258" s="607">
        <v>1</v>
      </c>
      <c r="AC1258" s="575">
        <f t="shared" si="57"/>
        <v>0</v>
      </c>
      <c r="AD1258" s="555">
        <f t="shared" si="58"/>
        <v>0</v>
      </c>
    </row>
    <row r="1259" customHeight="1" spans="1:30">
      <c r="A1259" s="574">
        <v>45319</v>
      </c>
      <c r="B1259" s="575" t="s">
        <v>87</v>
      </c>
      <c r="C1259" s="577" t="s">
        <v>78</v>
      </c>
      <c r="D1259" s="577">
        <v>100</v>
      </c>
      <c r="E1259" s="586" t="s">
        <v>103</v>
      </c>
      <c r="F1259" s="577">
        <v>5.96</v>
      </c>
      <c r="G1259" s="577">
        <v>2.47</v>
      </c>
      <c r="H1259" s="577">
        <v>15.91</v>
      </c>
      <c r="I1259" s="577">
        <v>7.58</v>
      </c>
      <c r="J1259" s="577">
        <v>7.0917</v>
      </c>
      <c r="K1259" s="577">
        <v>8.334</v>
      </c>
      <c r="L1259" s="587">
        <v>0.5237</v>
      </c>
      <c r="M1259" s="577">
        <v>145.3375</v>
      </c>
      <c r="N1259" s="577">
        <v>21</v>
      </c>
      <c r="O1259" s="587">
        <v>6.9208</v>
      </c>
      <c r="P1259" s="581">
        <v>6.0176</v>
      </c>
      <c r="Q1259" s="577">
        <v>6350</v>
      </c>
      <c r="R1259" s="577">
        <v>145.3375</v>
      </c>
      <c r="S1259" s="587">
        <v>0.0229</v>
      </c>
      <c r="T1259" s="595">
        <v>0</v>
      </c>
      <c r="U1259" s="595">
        <v>0</v>
      </c>
      <c r="V1259" s="595">
        <v>0</v>
      </c>
      <c r="W1259" s="595">
        <v>0</v>
      </c>
      <c r="X1259" s="595">
        <v>0</v>
      </c>
      <c r="Y1259" s="595">
        <v>0</v>
      </c>
      <c r="Z1259" s="595">
        <v>0</v>
      </c>
      <c r="AA1259" s="586">
        <v>0.3139</v>
      </c>
      <c r="AB1259" s="587">
        <v>1</v>
      </c>
      <c r="AC1259" s="575">
        <f t="shared" si="57"/>
        <v>0</v>
      </c>
      <c r="AD1259" s="555">
        <f t="shared" si="58"/>
        <v>0</v>
      </c>
    </row>
    <row r="1260" customHeight="1" spans="1:30">
      <c r="A1260" s="574">
        <v>45319</v>
      </c>
      <c r="B1260" s="575" t="s">
        <v>88</v>
      </c>
      <c r="C1260" s="595" t="s">
        <v>150</v>
      </c>
      <c r="D1260" s="595">
        <v>50</v>
      </c>
      <c r="E1260" s="595" t="s">
        <v>152</v>
      </c>
      <c r="F1260" s="595">
        <v>3.79</v>
      </c>
      <c r="G1260" s="597">
        <v>1.26</v>
      </c>
      <c r="H1260" s="597">
        <v>14.2508</v>
      </c>
      <c r="I1260" s="597">
        <v>10.6278</v>
      </c>
      <c r="J1260" s="597">
        <v>10.5808</v>
      </c>
      <c r="K1260" s="597">
        <v>3.67</v>
      </c>
      <c r="L1260" s="602">
        <v>0.26</v>
      </c>
      <c r="M1260" s="594">
        <v>278.4859</v>
      </c>
      <c r="N1260" s="595">
        <v>653</v>
      </c>
      <c r="O1260" s="601">
        <v>0.4265</v>
      </c>
      <c r="P1260" s="595"/>
      <c r="Q1260" s="595">
        <v>6458</v>
      </c>
      <c r="R1260" s="594">
        <v>278.4859</v>
      </c>
      <c r="S1260" s="601">
        <v>0.0431</v>
      </c>
      <c r="T1260" s="595">
        <v>0</v>
      </c>
      <c r="U1260" s="595">
        <v>0</v>
      </c>
      <c r="V1260" s="595">
        <v>0</v>
      </c>
      <c r="W1260" s="595">
        <v>0</v>
      </c>
      <c r="X1260" s="595">
        <v>0</v>
      </c>
      <c r="Y1260" s="595">
        <v>0</v>
      </c>
      <c r="Z1260" s="595">
        <v>0</v>
      </c>
      <c r="AA1260" s="595">
        <v>0</v>
      </c>
      <c r="AB1260" s="601">
        <v>1</v>
      </c>
      <c r="AC1260" s="575">
        <f t="shared" si="57"/>
        <v>0</v>
      </c>
      <c r="AD1260" s="555">
        <f t="shared" si="58"/>
        <v>0</v>
      </c>
    </row>
    <row r="1261" s="555" customFormat="1" ht="34" customHeight="1" spans="1:29">
      <c r="A1261" s="570" t="s">
        <v>170</v>
      </c>
      <c r="B1261" s="571"/>
      <c r="C1261" s="571"/>
      <c r="D1261" s="571"/>
      <c r="E1261" s="571"/>
      <c r="F1261" s="571"/>
      <c r="G1261" s="571"/>
      <c r="H1261" s="571"/>
      <c r="I1261" s="571"/>
      <c r="J1261" s="571"/>
      <c r="K1261" s="571"/>
      <c r="L1261" s="571"/>
      <c r="M1261" s="571"/>
      <c r="N1261" s="571"/>
      <c r="O1261" s="571"/>
      <c r="P1261" s="571"/>
      <c r="Q1261" s="571"/>
      <c r="R1261" s="571"/>
      <c r="S1261" s="571"/>
      <c r="T1261" s="571"/>
      <c r="U1261" s="571"/>
      <c r="V1261" s="571"/>
      <c r="W1261" s="571"/>
      <c r="X1261" s="571"/>
      <c r="Y1261" s="571"/>
      <c r="Z1261" s="571"/>
      <c r="AA1261" s="571"/>
      <c r="AB1261" s="571"/>
      <c r="AC1261" s="571"/>
    </row>
    <row r="1262" s="555" customFormat="1" ht="19" customHeight="1" spans="1:30">
      <c r="A1262" s="572" t="s">
        <v>1</v>
      </c>
      <c r="B1262" s="573" t="s">
        <v>2</v>
      </c>
      <c r="C1262" s="573" t="s">
        <v>3</v>
      </c>
      <c r="D1262" s="573" t="s">
        <v>4</v>
      </c>
      <c r="E1262" s="573" t="s">
        <v>5</v>
      </c>
      <c r="F1262" s="573" t="s">
        <v>6</v>
      </c>
      <c r="G1262" s="573" t="s">
        <v>7</v>
      </c>
      <c r="H1262" s="573" t="s">
        <v>8</v>
      </c>
      <c r="I1262" s="573" t="s">
        <v>9</v>
      </c>
      <c r="J1262" s="573" t="s">
        <v>10</v>
      </c>
      <c r="K1262" s="573" t="s">
        <v>11</v>
      </c>
      <c r="L1262" s="573" t="s">
        <v>12</v>
      </c>
      <c r="M1262" s="573" t="s">
        <v>13</v>
      </c>
      <c r="N1262" s="573" t="s">
        <v>14</v>
      </c>
      <c r="O1262" s="573" t="s">
        <v>15</v>
      </c>
      <c r="P1262" s="573" t="s">
        <v>16</v>
      </c>
      <c r="Q1262" s="573" t="s">
        <v>17</v>
      </c>
      <c r="R1262" s="573" t="s">
        <v>18</v>
      </c>
      <c r="S1262" s="573" t="s">
        <v>19</v>
      </c>
      <c r="T1262" s="573" t="s">
        <v>20</v>
      </c>
      <c r="U1262" s="573" t="s">
        <v>21</v>
      </c>
      <c r="V1262" s="573" t="s">
        <v>22</v>
      </c>
      <c r="W1262" s="573" t="s">
        <v>23</v>
      </c>
      <c r="X1262" s="573" t="s">
        <v>24</v>
      </c>
      <c r="Y1262" s="573" t="s">
        <v>25</v>
      </c>
      <c r="Z1262" s="573" t="s">
        <v>26</v>
      </c>
      <c r="AA1262" s="573" t="s">
        <v>27</v>
      </c>
      <c r="AB1262" s="573" t="s">
        <v>28</v>
      </c>
      <c r="AC1262" s="583" t="s">
        <v>29</v>
      </c>
      <c r="AD1262" s="583" t="s">
        <v>30</v>
      </c>
    </row>
    <row r="1263" s="555" customFormat="1" ht="19" customHeight="1" spans="1:30">
      <c r="A1263" s="574">
        <v>45320</v>
      </c>
      <c r="B1263" s="575" t="s">
        <v>31</v>
      </c>
      <c r="C1263" s="575" t="s">
        <v>32</v>
      </c>
      <c r="D1263" s="576">
        <v>100</v>
      </c>
      <c r="E1263" s="575" t="s">
        <v>35</v>
      </c>
      <c r="F1263" s="576">
        <v>5.72</v>
      </c>
      <c r="G1263" s="576">
        <v>0.98</v>
      </c>
      <c r="H1263" s="576">
        <v>51.611</v>
      </c>
      <c r="I1263" s="576">
        <v>51.1</v>
      </c>
      <c r="J1263" s="576">
        <v>51.0125</v>
      </c>
      <c r="K1263" s="576">
        <v>0</v>
      </c>
      <c r="L1263" s="580">
        <v>0</v>
      </c>
      <c r="M1263" s="576">
        <v>1242.675</v>
      </c>
      <c r="N1263" s="575"/>
      <c r="O1263" s="575"/>
      <c r="P1263" s="575"/>
      <c r="Q1263" s="576">
        <v>14972</v>
      </c>
      <c r="R1263" s="576">
        <v>1242.675</v>
      </c>
      <c r="S1263" s="580">
        <v>0.083</v>
      </c>
      <c r="T1263" s="576">
        <v>0</v>
      </c>
      <c r="U1263" s="576">
        <v>0</v>
      </c>
      <c r="V1263" s="576">
        <v>0</v>
      </c>
      <c r="W1263" s="576">
        <v>0</v>
      </c>
      <c r="X1263" s="575">
        <v>0</v>
      </c>
      <c r="Y1263" s="576">
        <v>0</v>
      </c>
      <c r="Z1263" s="576">
        <v>0</v>
      </c>
      <c r="AA1263" s="576">
        <v>0</v>
      </c>
      <c r="AB1263" s="580">
        <v>1</v>
      </c>
      <c r="AC1263" s="575">
        <f t="shared" ref="AC1263:AC1305" si="59">U1263+W1263</f>
        <v>0</v>
      </c>
      <c r="AD1263" s="555">
        <f t="shared" ref="AD1263:AD1305" si="60">T1263+V1263</f>
        <v>0</v>
      </c>
    </row>
    <row r="1264" s="555" customFormat="1" ht="19" customHeight="1" spans="1:30">
      <c r="A1264" s="574">
        <v>45320</v>
      </c>
      <c r="B1264" s="575" t="s">
        <v>36</v>
      </c>
      <c r="C1264" s="575" t="s">
        <v>32</v>
      </c>
      <c r="D1264" s="576">
        <v>80</v>
      </c>
      <c r="E1264" s="575" t="s">
        <v>35</v>
      </c>
      <c r="F1264" s="576">
        <v>5.38</v>
      </c>
      <c r="G1264" s="576">
        <v>0.5</v>
      </c>
      <c r="H1264" s="576">
        <v>38</v>
      </c>
      <c r="I1264" s="576">
        <v>36.96</v>
      </c>
      <c r="J1264" s="576">
        <v>36.85</v>
      </c>
      <c r="K1264" s="576">
        <v>0</v>
      </c>
      <c r="L1264" s="580">
        <v>0</v>
      </c>
      <c r="M1264" s="576">
        <v>931.15</v>
      </c>
      <c r="N1264" s="575"/>
      <c r="O1264" s="575"/>
      <c r="P1264" s="575"/>
      <c r="Q1264" s="576">
        <v>9570</v>
      </c>
      <c r="R1264" s="576">
        <v>931.15</v>
      </c>
      <c r="S1264" s="580">
        <v>0.0973</v>
      </c>
      <c r="T1264" s="576">
        <v>0</v>
      </c>
      <c r="U1264" s="576">
        <v>0</v>
      </c>
      <c r="V1264" s="576">
        <v>0</v>
      </c>
      <c r="W1264" s="576">
        <v>0</v>
      </c>
      <c r="X1264" s="575">
        <v>0</v>
      </c>
      <c r="Y1264" s="576">
        <v>0</v>
      </c>
      <c r="Z1264" s="576">
        <v>0</v>
      </c>
      <c r="AA1264" s="576">
        <v>0</v>
      </c>
      <c r="AB1264" s="580">
        <v>1</v>
      </c>
      <c r="AC1264" s="575">
        <f t="shared" si="59"/>
        <v>0</v>
      </c>
      <c r="AD1264" s="555">
        <f t="shared" si="60"/>
        <v>0</v>
      </c>
    </row>
    <row r="1265" s="555" customFormat="1" ht="19" customHeight="1" spans="1:30">
      <c r="A1265" s="574">
        <v>45320</v>
      </c>
      <c r="B1265" s="575" t="s">
        <v>34</v>
      </c>
      <c r="C1265" s="575" t="s">
        <v>32</v>
      </c>
      <c r="D1265" s="576">
        <v>10</v>
      </c>
      <c r="E1265" s="575" t="s">
        <v>35</v>
      </c>
      <c r="F1265" s="576">
        <v>4.55</v>
      </c>
      <c r="G1265" s="576">
        <v>0.75</v>
      </c>
      <c r="H1265" s="576">
        <v>4.7124</v>
      </c>
      <c r="I1265" s="576">
        <v>3.3558</v>
      </c>
      <c r="J1265" s="576">
        <v>3.3</v>
      </c>
      <c r="K1265" s="576">
        <v>1.3566</v>
      </c>
      <c r="L1265" s="580">
        <v>0.2879</v>
      </c>
      <c r="M1265" s="576">
        <v>105.6</v>
      </c>
      <c r="N1265" s="575"/>
      <c r="O1265" s="575"/>
      <c r="P1265" s="575"/>
      <c r="Q1265" s="576">
        <v>1258</v>
      </c>
      <c r="R1265" s="576">
        <v>105.6</v>
      </c>
      <c r="S1265" s="580">
        <v>0.0839</v>
      </c>
      <c r="T1265" s="576">
        <v>0</v>
      </c>
      <c r="U1265" s="576">
        <v>0</v>
      </c>
      <c r="V1265" s="576">
        <v>0</v>
      </c>
      <c r="W1265" s="576">
        <v>0</v>
      </c>
      <c r="X1265" s="575">
        <v>0</v>
      </c>
      <c r="Y1265" s="576">
        <v>0</v>
      </c>
      <c r="Z1265" s="576">
        <v>0</v>
      </c>
      <c r="AA1265" s="576">
        <v>0</v>
      </c>
      <c r="AB1265" s="580">
        <v>1</v>
      </c>
      <c r="AC1265" s="575">
        <f t="shared" si="59"/>
        <v>0</v>
      </c>
      <c r="AD1265" s="555">
        <f t="shared" si="60"/>
        <v>0</v>
      </c>
    </row>
    <row r="1266" s="555" customFormat="1" ht="19" customHeight="1" spans="1:30">
      <c r="A1266" s="574">
        <v>45320</v>
      </c>
      <c r="B1266" s="575" t="s">
        <v>45</v>
      </c>
      <c r="C1266" s="575" t="s">
        <v>32</v>
      </c>
      <c r="D1266" s="576">
        <v>50</v>
      </c>
      <c r="E1266" s="575" t="s">
        <v>33</v>
      </c>
      <c r="F1266" s="576">
        <v>5.42</v>
      </c>
      <c r="G1266" s="576">
        <v>1.21</v>
      </c>
      <c r="H1266" s="576">
        <v>23.09</v>
      </c>
      <c r="I1266" s="576">
        <v>22.974</v>
      </c>
      <c r="J1266" s="576">
        <v>22.88</v>
      </c>
      <c r="K1266" s="576">
        <v>0</v>
      </c>
      <c r="L1266" s="580">
        <v>0</v>
      </c>
      <c r="M1266" s="576">
        <v>546.48</v>
      </c>
      <c r="N1266" s="575"/>
      <c r="O1266" s="575"/>
      <c r="P1266" s="575"/>
      <c r="Q1266" s="576">
        <v>7203</v>
      </c>
      <c r="R1266" s="576">
        <v>546.48</v>
      </c>
      <c r="S1266" s="580">
        <v>0.0759</v>
      </c>
      <c r="T1266" s="576">
        <v>0.033</v>
      </c>
      <c r="U1266" s="576">
        <v>0</v>
      </c>
      <c r="V1266" s="576">
        <v>0</v>
      </c>
      <c r="W1266" s="576">
        <v>0</v>
      </c>
      <c r="X1266" s="575">
        <v>0</v>
      </c>
      <c r="Y1266" s="576">
        <v>0</v>
      </c>
      <c r="Z1266" s="576">
        <v>0</v>
      </c>
      <c r="AA1266" s="576">
        <v>0</v>
      </c>
      <c r="AB1266" s="580">
        <v>0.9977</v>
      </c>
      <c r="AC1266" s="575">
        <f t="shared" si="59"/>
        <v>0</v>
      </c>
      <c r="AD1266" s="555">
        <f t="shared" si="60"/>
        <v>0.033</v>
      </c>
    </row>
    <row r="1267" s="555" customFormat="1" ht="19" customHeight="1" spans="1:30">
      <c r="A1267" s="574">
        <v>45320</v>
      </c>
      <c r="B1267" s="575" t="s">
        <v>47</v>
      </c>
      <c r="C1267" s="575" t="s">
        <v>32</v>
      </c>
      <c r="D1267" s="576">
        <v>150</v>
      </c>
      <c r="E1267" s="575" t="s">
        <v>35</v>
      </c>
      <c r="F1267" s="576">
        <v>5.33</v>
      </c>
      <c r="G1267" s="576">
        <v>0.46</v>
      </c>
      <c r="H1267" s="576">
        <v>100.813</v>
      </c>
      <c r="I1267" s="576">
        <v>58.4287</v>
      </c>
      <c r="J1267" s="576">
        <v>52.2984</v>
      </c>
      <c r="K1267" s="576">
        <v>42.38</v>
      </c>
      <c r="L1267" s="580">
        <v>0.4204</v>
      </c>
      <c r="M1267" s="576">
        <v>1357.5394</v>
      </c>
      <c r="N1267" s="576">
        <v>1335</v>
      </c>
      <c r="O1267" s="580">
        <v>1.0169</v>
      </c>
      <c r="P1267" s="580">
        <v>0.0814</v>
      </c>
      <c r="Q1267" s="576">
        <v>24402</v>
      </c>
      <c r="R1267" s="576">
        <v>1357.5394</v>
      </c>
      <c r="S1267" s="580">
        <v>0.0556</v>
      </c>
      <c r="T1267" s="576">
        <v>0</v>
      </c>
      <c r="U1267" s="576">
        <v>0</v>
      </c>
      <c r="V1267" s="576">
        <v>0</v>
      </c>
      <c r="W1267" s="576">
        <v>0</v>
      </c>
      <c r="X1267" s="575">
        <v>0</v>
      </c>
      <c r="Y1267" s="576">
        <v>0</v>
      </c>
      <c r="Z1267" s="576">
        <v>0</v>
      </c>
      <c r="AA1267" s="576">
        <v>0</v>
      </c>
      <c r="AB1267" s="580">
        <v>1</v>
      </c>
      <c r="AC1267" s="575">
        <f t="shared" si="59"/>
        <v>0</v>
      </c>
      <c r="AD1267" s="555">
        <f t="shared" si="60"/>
        <v>0</v>
      </c>
    </row>
    <row r="1268" s="555" customFormat="1" ht="19" customHeight="1" spans="1:30">
      <c r="A1268" s="574">
        <v>45320</v>
      </c>
      <c r="B1268" s="575" t="s">
        <v>41</v>
      </c>
      <c r="C1268" s="575" t="s">
        <v>32</v>
      </c>
      <c r="D1268" s="576">
        <v>20</v>
      </c>
      <c r="E1268" s="575" t="s">
        <v>138</v>
      </c>
      <c r="F1268" s="576">
        <v>3.28</v>
      </c>
      <c r="G1268" s="576">
        <v>1.6</v>
      </c>
      <c r="H1268" s="576">
        <v>7.0377</v>
      </c>
      <c r="I1268" s="576">
        <v>6.9689</v>
      </c>
      <c r="J1268" s="576">
        <v>6.9544</v>
      </c>
      <c r="K1268" s="576">
        <v>0</v>
      </c>
      <c r="L1268" s="580">
        <v>0</v>
      </c>
      <c r="M1268" s="576">
        <v>284.4573</v>
      </c>
      <c r="N1268" s="575"/>
      <c r="O1268" s="575"/>
      <c r="P1268" s="575"/>
      <c r="Q1268" s="576">
        <v>4106</v>
      </c>
      <c r="R1268" s="576">
        <v>284.4573</v>
      </c>
      <c r="S1268" s="580">
        <v>0.0693</v>
      </c>
      <c r="T1268" s="576">
        <v>0</v>
      </c>
      <c r="U1268" s="576">
        <v>0</v>
      </c>
      <c r="V1268" s="576">
        <v>0</v>
      </c>
      <c r="W1268" s="576">
        <v>0</v>
      </c>
      <c r="X1268" s="575">
        <v>0</v>
      </c>
      <c r="Y1268" s="576">
        <v>0</v>
      </c>
      <c r="Z1268" s="576">
        <v>0</v>
      </c>
      <c r="AA1268" s="576">
        <v>0</v>
      </c>
      <c r="AB1268" s="580">
        <v>1</v>
      </c>
      <c r="AC1268" s="575">
        <f t="shared" si="59"/>
        <v>0</v>
      </c>
      <c r="AD1268" s="555">
        <f t="shared" si="60"/>
        <v>0</v>
      </c>
    </row>
    <row r="1269" s="555" customFormat="1" ht="19" customHeight="1" spans="1:30">
      <c r="A1269" s="574">
        <v>45320</v>
      </c>
      <c r="B1269" s="575" t="s">
        <v>40</v>
      </c>
      <c r="C1269" s="575" t="s">
        <v>32</v>
      </c>
      <c r="D1269" s="576">
        <v>30</v>
      </c>
      <c r="E1269" s="575" t="s">
        <v>35</v>
      </c>
      <c r="F1269" s="576">
        <v>6.26</v>
      </c>
      <c r="G1269" s="576">
        <v>0</v>
      </c>
      <c r="H1269" s="576">
        <v>17.1427</v>
      </c>
      <c r="I1269" s="576">
        <v>17.1427</v>
      </c>
      <c r="J1269" s="576">
        <v>17.0016</v>
      </c>
      <c r="K1269" s="576">
        <v>0</v>
      </c>
      <c r="L1269" s="580">
        <v>0</v>
      </c>
      <c r="M1269" s="576">
        <v>325.3536</v>
      </c>
      <c r="N1269" s="575"/>
      <c r="O1269" s="575"/>
      <c r="P1269" s="575"/>
      <c r="Q1269" s="576">
        <v>4805</v>
      </c>
      <c r="R1269" s="576">
        <v>325.3536</v>
      </c>
      <c r="S1269" s="580">
        <v>0.0677</v>
      </c>
      <c r="T1269" s="576">
        <v>0</v>
      </c>
      <c r="U1269" s="576">
        <v>0</v>
      </c>
      <c r="V1269" s="576">
        <v>0</v>
      </c>
      <c r="W1269" s="576">
        <v>0</v>
      </c>
      <c r="X1269" s="575">
        <v>0</v>
      </c>
      <c r="Y1269" s="576">
        <v>0</v>
      </c>
      <c r="Z1269" s="576">
        <v>0</v>
      </c>
      <c r="AA1269" s="576">
        <v>0</v>
      </c>
      <c r="AB1269" s="580">
        <v>1</v>
      </c>
      <c r="AC1269" s="575">
        <f t="shared" si="59"/>
        <v>0</v>
      </c>
      <c r="AD1269" s="555">
        <f t="shared" si="60"/>
        <v>0</v>
      </c>
    </row>
    <row r="1270" s="555" customFormat="1" ht="19" customHeight="1" spans="1:30">
      <c r="A1270" s="574">
        <v>45320</v>
      </c>
      <c r="B1270" s="575" t="s">
        <v>38</v>
      </c>
      <c r="C1270" s="575" t="s">
        <v>32</v>
      </c>
      <c r="D1270" s="576">
        <v>5.48</v>
      </c>
      <c r="E1270" s="575" t="s">
        <v>35</v>
      </c>
      <c r="F1270" s="576">
        <v>3.81</v>
      </c>
      <c r="G1270" s="576">
        <v>0</v>
      </c>
      <c r="H1270" s="576">
        <v>1.78</v>
      </c>
      <c r="I1270" s="576">
        <v>1.78</v>
      </c>
      <c r="J1270" s="576">
        <v>1.596</v>
      </c>
      <c r="K1270" s="576">
        <v>0</v>
      </c>
      <c r="L1270" s="580">
        <v>0</v>
      </c>
      <c r="M1270" s="576">
        <v>38.836</v>
      </c>
      <c r="N1270" s="575"/>
      <c r="O1270" s="575"/>
      <c r="P1270" s="575"/>
      <c r="Q1270" s="576">
        <v>554</v>
      </c>
      <c r="R1270" s="576">
        <v>38.836</v>
      </c>
      <c r="S1270" s="580">
        <v>0.0701</v>
      </c>
      <c r="T1270" s="576">
        <v>0</v>
      </c>
      <c r="U1270" s="576">
        <v>0</v>
      </c>
      <c r="V1270" s="576">
        <v>0</v>
      </c>
      <c r="W1270" s="576">
        <v>0</v>
      </c>
      <c r="X1270" s="575">
        <v>0</v>
      </c>
      <c r="Y1270" s="576">
        <v>0</v>
      </c>
      <c r="Z1270" s="576">
        <v>0</v>
      </c>
      <c r="AA1270" s="576">
        <v>0</v>
      </c>
      <c r="AB1270" s="580">
        <v>10</v>
      </c>
      <c r="AC1270" s="575">
        <f t="shared" si="59"/>
        <v>0</v>
      </c>
      <c r="AD1270" s="555">
        <f t="shared" si="60"/>
        <v>0</v>
      </c>
    </row>
    <row r="1271" s="555" customFormat="1" ht="19" customHeight="1" spans="1:30">
      <c r="A1271" s="574">
        <v>45320</v>
      </c>
      <c r="B1271" s="575" t="s">
        <v>37</v>
      </c>
      <c r="C1271" s="575" t="s">
        <v>32</v>
      </c>
      <c r="D1271" s="576">
        <v>100</v>
      </c>
      <c r="E1271" s="575" t="s">
        <v>35</v>
      </c>
      <c r="F1271" s="576">
        <v>5.71</v>
      </c>
      <c r="G1271" s="576">
        <v>0</v>
      </c>
      <c r="H1271" s="576">
        <v>49.576</v>
      </c>
      <c r="I1271" s="576">
        <v>47.6539</v>
      </c>
      <c r="J1271" s="576">
        <v>46.237</v>
      </c>
      <c r="K1271" s="576">
        <v>1.6891</v>
      </c>
      <c r="L1271" s="580">
        <v>0.0342</v>
      </c>
      <c r="M1271" s="576">
        <v>907.956</v>
      </c>
      <c r="N1271" s="575"/>
      <c r="O1271" s="575"/>
      <c r="P1271" s="575"/>
      <c r="Q1271" s="576">
        <v>15895</v>
      </c>
      <c r="R1271" s="576">
        <v>907.956</v>
      </c>
      <c r="S1271" s="580">
        <v>0.0571</v>
      </c>
      <c r="T1271" s="576">
        <v>0.1568</v>
      </c>
      <c r="U1271" s="576">
        <v>0</v>
      </c>
      <c r="V1271" s="576">
        <v>0</v>
      </c>
      <c r="W1271" s="576">
        <v>0</v>
      </c>
      <c r="X1271" s="575">
        <v>0</v>
      </c>
      <c r="Y1271" s="576">
        <v>0.0762</v>
      </c>
      <c r="Z1271" s="576">
        <v>0</v>
      </c>
      <c r="AA1271" s="576">
        <v>0</v>
      </c>
      <c r="AB1271" s="580">
        <v>0.9968</v>
      </c>
      <c r="AC1271" s="575">
        <f t="shared" si="59"/>
        <v>0</v>
      </c>
      <c r="AD1271" s="555">
        <f t="shared" si="60"/>
        <v>0.1568</v>
      </c>
    </row>
    <row r="1272" s="555" customFormat="1" ht="19" customHeight="1" spans="1:30">
      <c r="A1272" s="574">
        <v>45320</v>
      </c>
      <c r="B1272" s="575" t="s">
        <v>50</v>
      </c>
      <c r="C1272" s="575" t="s">
        <v>32</v>
      </c>
      <c r="D1272" s="576">
        <v>50</v>
      </c>
      <c r="E1272" s="575" t="s">
        <v>33</v>
      </c>
      <c r="F1272" s="576">
        <v>4.33</v>
      </c>
      <c r="G1272" s="576">
        <v>0</v>
      </c>
      <c r="H1272" s="576">
        <v>18.7159</v>
      </c>
      <c r="I1272" s="576">
        <v>16.835</v>
      </c>
      <c r="J1272" s="576">
        <v>16.8</v>
      </c>
      <c r="K1272" s="576">
        <v>1.8809</v>
      </c>
      <c r="L1272" s="580">
        <f>K1272/H1272</f>
        <v>0.100497438007256</v>
      </c>
      <c r="M1272" s="576">
        <v>372.54</v>
      </c>
      <c r="N1272" s="575"/>
      <c r="O1272" s="575"/>
      <c r="P1272" s="575"/>
      <c r="Q1272" s="576">
        <v>6762</v>
      </c>
      <c r="R1272" s="576">
        <v>372.54</v>
      </c>
      <c r="S1272" s="580">
        <v>0.0551</v>
      </c>
      <c r="T1272" s="576">
        <v>0</v>
      </c>
      <c r="U1272" s="576">
        <v>0</v>
      </c>
      <c r="V1272" s="576">
        <v>0</v>
      </c>
      <c r="W1272" s="576">
        <v>0</v>
      </c>
      <c r="X1272" s="575">
        <v>0</v>
      </c>
      <c r="Y1272" s="576">
        <v>0</v>
      </c>
      <c r="Z1272" s="576">
        <v>0</v>
      </c>
      <c r="AA1272" s="576">
        <v>0</v>
      </c>
      <c r="AB1272" s="580">
        <v>1</v>
      </c>
      <c r="AC1272" s="575">
        <f t="shared" si="59"/>
        <v>0</v>
      </c>
      <c r="AD1272" s="555">
        <f t="shared" si="60"/>
        <v>0</v>
      </c>
    </row>
    <row r="1273" s="555" customFormat="1" ht="19" customHeight="1" spans="1:30">
      <c r="A1273" s="574">
        <v>45320</v>
      </c>
      <c r="B1273" s="575" t="s">
        <v>42</v>
      </c>
      <c r="C1273" s="575" t="s">
        <v>32</v>
      </c>
      <c r="D1273" s="576">
        <v>30</v>
      </c>
      <c r="E1273" s="575" t="s">
        <v>33</v>
      </c>
      <c r="F1273" s="576">
        <v>4.9</v>
      </c>
      <c r="G1273" s="576">
        <v>1.14</v>
      </c>
      <c r="H1273" s="576">
        <v>11.8241</v>
      </c>
      <c r="I1273" s="576">
        <v>11.6347</v>
      </c>
      <c r="J1273" s="576">
        <v>11.613</v>
      </c>
      <c r="K1273" s="576">
        <v>0</v>
      </c>
      <c r="L1273" s="580">
        <v>0</v>
      </c>
      <c r="M1273" s="576">
        <v>344.9284</v>
      </c>
      <c r="N1273" s="575"/>
      <c r="O1273" s="575"/>
      <c r="P1273" s="575"/>
      <c r="Q1273" s="576">
        <v>3672</v>
      </c>
      <c r="R1273" s="576">
        <v>344.9284</v>
      </c>
      <c r="S1273" s="580">
        <v>0.0939</v>
      </c>
      <c r="T1273" s="576">
        <v>0</v>
      </c>
      <c r="U1273" s="576">
        <v>0</v>
      </c>
      <c r="V1273" s="576">
        <v>0</v>
      </c>
      <c r="W1273" s="576">
        <v>0</v>
      </c>
      <c r="X1273" s="575">
        <v>0</v>
      </c>
      <c r="Y1273" s="576">
        <v>0</v>
      </c>
      <c r="Z1273" s="576">
        <v>0</v>
      </c>
      <c r="AA1273" s="576">
        <v>0</v>
      </c>
      <c r="AB1273" s="580">
        <v>1</v>
      </c>
      <c r="AC1273" s="575">
        <f t="shared" si="59"/>
        <v>0</v>
      </c>
      <c r="AD1273" s="555">
        <f t="shared" si="60"/>
        <v>0</v>
      </c>
    </row>
    <row r="1274" s="555" customFormat="1" ht="19" customHeight="1" spans="1:30">
      <c r="A1274" s="574">
        <v>45320</v>
      </c>
      <c r="B1274" s="575" t="s">
        <v>46</v>
      </c>
      <c r="C1274" s="575" t="s">
        <v>32</v>
      </c>
      <c r="D1274" s="576">
        <v>30</v>
      </c>
      <c r="E1274" s="575" t="s">
        <v>35</v>
      </c>
      <c r="F1274" s="576">
        <v>5.97</v>
      </c>
      <c r="G1274" s="576">
        <v>0.6</v>
      </c>
      <c r="H1274" s="576">
        <v>15.0511</v>
      </c>
      <c r="I1274" s="576">
        <v>14.756</v>
      </c>
      <c r="J1274" s="576">
        <v>14.728</v>
      </c>
      <c r="K1274" s="576">
        <v>0</v>
      </c>
      <c r="L1274" s="580">
        <v>0</v>
      </c>
      <c r="M1274" s="576">
        <v>388.752</v>
      </c>
      <c r="N1274" s="575"/>
      <c r="O1274" s="575"/>
      <c r="P1274" s="575"/>
      <c r="Q1274" s="576">
        <v>4708</v>
      </c>
      <c r="R1274" s="576">
        <v>388.752</v>
      </c>
      <c r="S1274" s="580">
        <v>0.0826</v>
      </c>
      <c r="T1274" s="576">
        <v>0</v>
      </c>
      <c r="U1274" s="576">
        <v>0</v>
      </c>
      <c r="V1274" s="576">
        <v>0</v>
      </c>
      <c r="W1274" s="576">
        <v>0</v>
      </c>
      <c r="X1274" s="575">
        <v>0</v>
      </c>
      <c r="Y1274" s="576">
        <v>0</v>
      </c>
      <c r="Z1274" s="576">
        <v>0</v>
      </c>
      <c r="AA1274" s="576">
        <v>0</v>
      </c>
      <c r="AB1274" s="580">
        <v>1</v>
      </c>
      <c r="AC1274" s="575">
        <f t="shared" si="59"/>
        <v>0</v>
      </c>
      <c r="AD1274" s="555">
        <f t="shared" si="60"/>
        <v>0</v>
      </c>
    </row>
    <row r="1275" s="555" customFormat="1" ht="19" customHeight="1" spans="1:30">
      <c r="A1275" s="574">
        <v>45320</v>
      </c>
      <c r="B1275" s="575" t="s">
        <v>43</v>
      </c>
      <c r="C1275" s="575" t="s">
        <v>32</v>
      </c>
      <c r="D1275" s="576">
        <v>300</v>
      </c>
      <c r="E1275" s="575" t="s">
        <v>35</v>
      </c>
      <c r="F1275" s="576">
        <v>6.58</v>
      </c>
      <c r="G1275" s="576">
        <v>0</v>
      </c>
      <c r="H1275" s="576">
        <v>190.7797</v>
      </c>
      <c r="I1275" s="576">
        <v>179.3225</v>
      </c>
      <c r="J1275" s="576">
        <v>176.418</v>
      </c>
      <c r="K1275" s="576">
        <v>11.4572</v>
      </c>
      <c r="L1275" s="580">
        <v>0.0601</v>
      </c>
      <c r="M1275" s="576">
        <v>3806.386</v>
      </c>
      <c r="N1275" s="575"/>
      <c r="O1275" s="575"/>
      <c r="P1275" s="575"/>
      <c r="Q1275" s="576">
        <v>57321</v>
      </c>
      <c r="R1275" s="576">
        <v>3806.386</v>
      </c>
      <c r="S1275" s="580">
        <v>0.0664</v>
      </c>
      <c r="T1275" s="576">
        <v>0</v>
      </c>
      <c r="U1275" s="576">
        <v>0</v>
      </c>
      <c r="V1275" s="576">
        <v>0</v>
      </c>
      <c r="W1275" s="576">
        <v>0</v>
      </c>
      <c r="X1275" s="575">
        <v>0</v>
      </c>
      <c r="Y1275" s="576">
        <v>0</v>
      </c>
      <c r="Z1275" s="576">
        <v>0</v>
      </c>
      <c r="AA1275" s="576">
        <v>0</v>
      </c>
      <c r="AB1275" s="580">
        <v>1</v>
      </c>
      <c r="AC1275" s="575">
        <f t="shared" si="59"/>
        <v>0</v>
      </c>
      <c r="AD1275" s="555">
        <f t="shared" si="60"/>
        <v>0</v>
      </c>
    </row>
    <row r="1276" s="555" customFormat="1" ht="19" customHeight="1" spans="1:30">
      <c r="A1276" s="574">
        <v>45320</v>
      </c>
      <c r="B1276" s="575" t="s">
        <v>49</v>
      </c>
      <c r="C1276" s="575" t="s">
        <v>32</v>
      </c>
      <c r="D1276" s="576">
        <v>100</v>
      </c>
      <c r="E1276" s="575" t="s">
        <v>35</v>
      </c>
      <c r="F1276" s="576">
        <v>2.31</v>
      </c>
      <c r="G1276" s="576">
        <v>0.4</v>
      </c>
      <c r="H1276" s="576">
        <v>18.166</v>
      </c>
      <c r="I1276" s="576">
        <v>18.166</v>
      </c>
      <c r="J1276" s="576">
        <v>16.2582</v>
      </c>
      <c r="K1276" s="576">
        <v>0</v>
      </c>
      <c r="L1276" s="580">
        <v>0</v>
      </c>
      <c r="M1276" s="576">
        <v>1000.1565</v>
      </c>
      <c r="N1276" s="575"/>
      <c r="O1276" s="575"/>
      <c r="P1276" s="575"/>
      <c r="Q1276" s="576">
        <v>14225</v>
      </c>
      <c r="R1276" s="576">
        <v>1000.1565</v>
      </c>
      <c r="S1276" s="580">
        <v>0.0703</v>
      </c>
      <c r="T1276" s="576">
        <v>0</v>
      </c>
      <c r="U1276" s="576">
        <v>0</v>
      </c>
      <c r="V1276" s="576">
        <v>0</v>
      </c>
      <c r="W1276" s="576">
        <v>0</v>
      </c>
      <c r="X1276" s="575">
        <v>0</v>
      </c>
      <c r="Y1276" s="576">
        <v>0</v>
      </c>
      <c r="Z1276" s="576">
        <v>0</v>
      </c>
      <c r="AA1276" s="576">
        <v>0</v>
      </c>
      <c r="AB1276" s="580">
        <v>1</v>
      </c>
      <c r="AC1276" s="575">
        <f t="shared" si="59"/>
        <v>0</v>
      </c>
      <c r="AD1276" s="555">
        <f t="shared" si="60"/>
        <v>0</v>
      </c>
    </row>
    <row r="1277" s="555" customFormat="1" ht="19" customHeight="1" spans="1:30">
      <c r="A1277" s="574">
        <v>45320</v>
      </c>
      <c r="B1277" s="575" t="s">
        <v>51</v>
      </c>
      <c r="C1277" s="575" t="s">
        <v>32</v>
      </c>
      <c r="D1277" s="576">
        <v>100</v>
      </c>
      <c r="E1277" s="575" t="s">
        <v>33</v>
      </c>
      <c r="F1277" s="576">
        <v>3.03</v>
      </c>
      <c r="G1277" s="576">
        <v>1.96</v>
      </c>
      <c r="H1277" s="576">
        <v>34.3904</v>
      </c>
      <c r="I1277" s="576">
        <v>30.1673</v>
      </c>
      <c r="J1277" s="576">
        <v>29.8788</v>
      </c>
      <c r="K1277" s="576">
        <v>4.2231</v>
      </c>
      <c r="L1277" s="580">
        <v>0.1228</v>
      </c>
      <c r="M1277" s="576">
        <v>920.8164</v>
      </c>
      <c r="N1277" s="575"/>
      <c r="O1277" s="575"/>
      <c r="P1277" s="575"/>
      <c r="Q1277" s="576">
        <v>11688</v>
      </c>
      <c r="R1277" s="576">
        <v>920.8164</v>
      </c>
      <c r="S1277" s="580">
        <v>0.0788</v>
      </c>
      <c r="T1277" s="576">
        <v>0</v>
      </c>
      <c r="U1277" s="576">
        <v>0</v>
      </c>
      <c r="V1277" s="576">
        <v>0</v>
      </c>
      <c r="W1277" s="576">
        <v>0</v>
      </c>
      <c r="X1277" s="575">
        <v>0</v>
      </c>
      <c r="Y1277" s="576">
        <v>0</v>
      </c>
      <c r="Z1277" s="576">
        <v>0</v>
      </c>
      <c r="AA1277" s="576">
        <v>0</v>
      </c>
      <c r="AB1277" s="580">
        <v>1</v>
      </c>
      <c r="AC1277" s="575">
        <f t="shared" si="59"/>
        <v>0</v>
      </c>
      <c r="AD1277" s="555">
        <f t="shared" si="60"/>
        <v>0</v>
      </c>
    </row>
    <row r="1278" s="555" customFormat="1" ht="19" customHeight="1" spans="1:30">
      <c r="A1278" s="574">
        <v>45320</v>
      </c>
      <c r="B1278" s="575" t="s">
        <v>52</v>
      </c>
      <c r="C1278" s="575" t="s">
        <v>32</v>
      </c>
      <c r="D1278" s="576">
        <v>150</v>
      </c>
      <c r="E1278" s="575" t="s">
        <v>35</v>
      </c>
      <c r="F1278" s="576">
        <v>5.71</v>
      </c>
      <c r="G1278" s="576">
        <v>3</v>
      </c>
      <c r="H1278" s="576">
        <v>78.2319</v>
      </c>
      <c r="I1278" s="576">
        <v>78.2319</v>
      </c>
      <c r="J1278" s="576">
        <v>77.7</v>
      </c>
      <c r="K1278" s="576">
        <v>0</v>
      </c>
      <c r="L1278" s="580">
        <v>0</v>
      </c>
      <c r="M1278" s="576">
        <v>1821.75</v>
      </c>
      <c r="N1278" s="575"/>
      <c r="O1278" s="575"/>
      <c r="P1278" s="575"/>
      <c r="Q1278" s="576">
        <v>25456</v>
      </c>
      <c r="R1278" s="576">
        <v>1821.75</v>
      </c>
      <c r="S1278" s="580">
        <v>0.0716</v>
      </c>
      <c r="T1278" s="576">
        <v>0</v>
      </c>
      <c r="U1278" s="576">
        <v>0</v>
      </c>
      <c r="V1278" s="576">
        <v>0</v>
      </c>
      <c r="W1278" s="576">
        <v>0</v>
      </c>
      <c r="X1278" s="575">
        <v>0</v>
      </c>
      <c r="Y1278" s="576">
        <v>0</v>
      </c>
      <c r="Z1278" s="576">
        <v>0</v>
      </c>
      <c r="AA1278" s="576">
        <v>0</v>
      </c>
      <c r="AB1278" s="580">
        <v>0.9992</v>
      </c>
      <c r="AC1278" s="575">
        <f t="shared" si="59"/>
        <v>0</v>
      </c>
      <c r="AD1278" s="555">
        <f t="shared" si="60"/>
        <v>0</v>
      </c>
    </row>
    <row r="1279" s="555" customFormat="1" ht="19" customHeight="1" spans="1:30">
      <c r="A1279" s="574">
        <v>45320</v>
      </c>
      <c r="B1279" s="575" t="s">
        <v>53</v>
      </c>
      <c r="C1279" s="575" t="s">
        <v>32</v>
      </c>
      <c r="D1279" s="576">
        <v>100</v>
      </c>
      <c r="E1279" s="575" t="s">
        <v>35</v>
      </c>
      <c r="F1279" s="576">
        <v>1.83</v>
      </c>
      <c r="G1279" s="576">
        <v>0</v>
      </c>
      <c r="H1279" s="576">
        <v>15.5325</v>
      </c>
      <c r="I1279" s="576">
        <v>15.312</v>
      </c>
      <c r="J1279" s="576">
        <v>15.213</v>
      </c>
      <c r="K1279" s="576">
        <v>0</v>
      </c>
      <c r="L1279" s="580">
        <v>0</v>
      </c>
      <c r="M1279" s="576">
        <v>605.0707</v>
      </c>
      <c r="N1279" s="575"/>
      <c r="O1279" s="575"/>
      <c r="P1279" s="575"/>
      <c r="Q1279" s="576">
        <v>15976</v>
      </c>
      <c r="R1279" s="576">
        <v>605.0707</v>
      </c>
      <c r="S1279" s="580">
        <v>0.0379</v>
      </c>
      <c r="T1279" s="576">
        <v>0</v>
      </c>
      <c r="U1279" s="576">
        <v>0</v>
      </c>
      <c r="V1279" s="576">
        <v>0</v>
      </c>
      <c r="W1279" s="576">
        <v>0</v>
      </c>
      <c r="X1279" s="575">
        <v>0</v>
      </c>
      <c r="Y1279" s="576">
        <v>0</v>
      </c>
      <c r="Z1279" s="576">
        <v>0</v>
      </c>
      <c r="AA1279" s="576">
        <v>0</v>
      </c>
      <c r="AB1279" s="580">
        <v>1</v>
      </c>
      <c r="AC1279" s="575">
        <f t="shared" si="59"/>
        <v>0</v>
      </c>
      <c r="AD1279" s="555">
        <f t="shared" si="60"/>
        <v>0</v>
      </c>
    </row>
    <row r="1280" s="555" customFormat="1" ht="19" customHeight="1" spans="1:30">
      <c r="A1280" s="574">
        <v>45320</v>
      </c>
      <c r="B1280" s="575" t="s">
        <v>58</v>
      </c>
      <c r="C1280" s="575" t="s">
        <v>56</v>
      </c>
      <c r="D1280" s="576">
        <v>15</v>
      </c>
      <c r="E1280" s="575" t="s">
        <v>35</v>
      </c>
      <c r="F1280" s="576">
        <v>0</v>
      </c>
      <c r="G1280" s="576">
        <v>2.4</v>
      </c>
      <c r="H1280" s="576">
        <v>0.6107</v>
      </c>
      <c r="I1280" s="576">
        <v>0.6107</v>
      </c>
      <c r="J1280" s="576">
        <v>0.525</v>
      </c>
      <c r="K1280" s="576">
        <v>0</v>
      </c>
      <c r="L1280" s="580">
        <v>0</v>
      </c>
      <c r="M1280" s="576">
        <v>120.645</v>
      </c>
      <c r="N1280" s="575"/>
      <c r="O1280" s="575"/>
      <c r="P1280" s="575"/>
      <c r="Q1280" s="576">
        <v>3444</v>
      </c>
      <c r="R1280" s="576">
        <v>120.645</v>
      </c>
      <c r="S1280" s="580">
        <v>0.035</v>
      </c>
      <c r="T1280" s="576">
        <v>0</v>
      </c>
      <c r="U1280" s="576">
        <v>0</v>
      </c>
      <c r="V1280" s="576">
        <v>0</v>
      </c>
      <c r="W1280" s="576">
        <v>0</v>
      </c>
      <c r="X1280" s="575">
        <v>0</v>
      </c>
      <c r="Y1280" s="576">
        <v>0</v>
      </c>
      <c r="Z1280" s="576">
        <v>0</v>
      </c>
      <c r="AA1280" s="576">
        <v>0</v>
      </c>
      <c r="AB1280" s="580">
        <v>1</v>
      </c>
      <c r="AC1280" s="575">
        <f t="shared" si="59"/>
        <v>0</v>
      </c>
      <c r="AD1280" s="555">
        <f t="shared" si="60"/>
        <v>0</v>
      </c>
    </row>
    <row r="1281" s="555" customFormat="1" ht="19" customHeight="1" spans="1:30">
      <c r="A1281" s="574">
        <v>45320</v>
      </c>
      <c r="B1281" s="575" t="s">
        <v>55</v>
      </c>
      <c r="C1281" s="575" t="s">
        <v>56</v>
      </c>
      <c r="D1281" s="576">
        <v>100</v>
      </c>
      <c r="E1281" s="575" t="s">
        <v>35</v>
      </c>
      <c r="F1281" s="576">
        <v>0</v>
      </c>
      <c r="G1281" s="576">
        <v>7.02</v>
      </c>
      <c r="H1281" s="576">
        <v>141.795</v>
      </c>
      <c r="I1281" s="576">
        <v>131.2864</v>
      </c>
      <c r="J1281" s="576">
        <v>128.4642</v>
      </c>
      <c r="K1281" s="576">
        <v>3.6351</v>
      </c>
      <c r="L1281" s="580">
        <v>0.0269</v>
      </c>
      <c r="M1281" s="576">
        <v>2083.3966</v>
      </c>
      <c r="N1281" s="575"/>
      <c r="O1281" s="575"/>
      <c r="P1281" s="575"/>
      <c r="Q1281" s="576">
        <v>28860</v>
      </c>
      <c r="R1281" s="576">
        <v>2083.3966</v>
      </c>
      <c r="S1281" s="580">
        <v>0.0722</v>
      </c>
      <c r="T1281" s="576">
        <v>0</v>
      </c>
      <c r="U1281" s="576">
        <v>6.8735</v>
      </c>
      <c r="V1281" s="576">
        <v>0</v>
      </c>
      <c r="W1281" s="576">
        <v>0</v>
      </c>
      <c r="X1281" s="575">
        <v>0</v>
      </c>
      <c r="Y1281" s="576">
        <v>0</v>
      </c>
      <c r="Z1281" s="576">
        <v>0</v>
      </c>
      <c r="AA1281" s="576">
        <v>0</v>
      </c>
      <c r="AB1281" s="580">
        <v>1</v>
      </c>
      <c r="AC1281" s="575">
        <f t="shared" si="59"/>
        <v>6.8735</v>
      </c>
      <c r="AD1281" s="555">
        <f t="shared" si="60"/>
        <v>0</v>
      </c>
    </row>
    <row r="1282" s="555" customFormat="1" ht="19" customHeight="1" spans="1:30">
      <c r="A1282" s="574">
        <v>45320</v>
      </c>
      <c r="B1282" s="575" t="s">
        <v>57</v>
      </c>
      <c r="C1282" s="575" t="s">
        <v>32</v>
      </c>
      <c r="D1282" s="576">
        <v>20</v>
      </c>
      <c r="E1282" s="575" t="s">
        <v>35</v>
      </c>
      <c r="F1282" s="576">
        <v>6.95</v>
      </c>
      <c r="G1282" s="576">
        <v>0</v>
      </c>
      <c r="H1282" s="576">
        <v>12.756</v>
      </c>
      <c r="I1282" s="576">
        <v>11.236</v>
      </c>
      <c r="J1282" s="576">
        <v>11.1098</v>
      </c>
      <c r="K1282" s="576">
        <v>1.52</v>
      </c>
      <c r="L1282" s="580">
        <v>0.1192</v>
      </c>
      <c r="M1282" s="576">
        <v>238.0598</v>
      </c>
      <c r="N1282" s="575"/>
      <c r="O1282" s="575"/>
      <c r="P1282" s="575"/>
      <c r="Q1282" s="576">
        <v>3541</v>
      </c>
      <c r="R1282" s="576">
        <v>238.0598</v>
      </c>
      <c r="S1282" s="580">
        <v>0.0672</v>
      </c>
      <c r="T1282" s="576">
        <v>0</v>
      </c>
      <c r="U1282" s="576">
        <v>0</v>
      </c>
      <c r="V1282" s="576">
        <v>0</v>
      </c>
      <c r="W1282" s="576">
        <v>0</v>
      </c>
      <c r="X1282" s="575">
        <v>0</v>
      </c>
      <c r="Y1282" s="576">
        <v>0</v>
      </c>
      <c r="Z1282" s="576">
        <v>0</v>
      </c>
      <c r="AA1282" s="576">
        <v>0</v>
      </c>
      <c r="AB1282" s="580">
        <v>1</v>
      </c>
      <c r="AC1282" s="575">
        <f t="shared" si="59"/>
        <v>0</v>
      </c>
      <c r="AD1282" s="555">
        <f t="shared" si="60"/>
        <v>0</v>
      </c>
    </row>
    <row r="1283" s="555" customFormat="1" ht="19" customHeight="1" spans="1:30">
      <c r="A1283" s="574">
        <v>45320</v>
      </c>
      <c r="B1283" s="575" t="s">
        <v>72</v>
      </c>
      <c r="C1283" s="575" t="s">
        <v>56</v>
      </c>
      <c r="D1283" s="576">
        <v>20.4</v>
      </c>
      <c r="E1283" s="575" t="s">
        <v>35</v>
      </c>
      <c r="F1283" s="576">
        <v>0</v>
      </c>
      <c r="G1283" s="576">
        <v>6.99</v>
      </c>
      <c r="H1283" s="576">
        <v>33.2426</v>
      </c>
      <c r="I1283" s="576">
        <v>33.012</v>
      </c>
      <c r="J1283" s="576">
        <v>32.9657</v>
      </c>
      <c r="K1283" s="576">
        <v>0</v>
      </c>
      <c r="L1283" s="580">
        <v>0</v>
      </c>
      <c r="M1283" s="576">
        <v>504.2644</v>
      </c>
      <c r="N1283" s="575"/>
      <c r="O1283" s="575"/>
      <c r="P1283" s="575"/>
      <c r="Q1283" s="576">
        <v>5372</v>
      </c>
      <c r="R1283" s="576">
        <v>504.2644</v>
      </c>
      <c r="S1283" s="580">
        <v>0.0939</v>
      </c>
      <c r="T1283" s="576">
        <v>0</v>
      </c>
      <c r="U1283" s="576">
        <v>0</v>
      </c>
      <c r="V1283" s="576">
        <v>0</v>
      </c>
      <c r="W1283" s="576">
        <v>0</v>
      </c>
      <c r="X1283" s="575">
        <v>0</v>
      </c>
      <c r="Y1283" s="576">
        <v>0</v>
      </c>
      <c r="Z1283" s="576">
        <v>0</v>
      </c>
      <c r="AA1283" s="576">
        <v>0</v>
      </c>
      <c r="AB1283" s="580">
        <v>1</v>
      </c>
      <c r="AC1283" s="575">
        <f t="shared" si="59"/>
        <v>0</v>
      </c>
      <c r="AD1283" s="555">
        <f t="shared" si="60"/>
        <v>0</v>
      </c>
    </row>
    <row r="1284" s="555" customFormat="1" ht="19" customHeight="1" spans="1:30">
      <c r="A1284" s="574">
        <v>45320</v>
      </c>
      <c r="B1284" s="575" t="s">
        <v>64</v>
      </c>
      <c r="C1284" s="575" t="s">
        <v>56</v>
      </c>
      <c r="D1284" s="576">
        <v>60</v>
      </c>
      <c r="E1284" s="575" t="s">
        <v>35</v>
      </c>
      <c r="F1284" s="576">
        <v>0</v>
      </c>
      <c r="G1284" s="576">
        <v>5.05</v>
      </c>
      <c r="H1284" s="576">
        <v>30.0517</v>
      </c>
      <c r="I1284" s="576">
        <v>30.0517</v>
      </c>
      <c r="J1284" s="576">
        <v>29.4</v>
      </c>
      <c r="K1284" s="576">
        <v>0</v>
      </c>
      <c r="L1284" s="580">
        <v>0</v>
      </c>
      <c r="M1284" s="576">
        <v>1418.34</v>
      </c>
      <c r="N1284" s="575"/>
      <c r="O1284" s="575"/>
      <c r="P1284" s="575"/>
      <c r="Q1284" s="576">
        <v>14049</v>
      </c>
      <c r="R1284" s="576">
        <v>1418.34</v>
      </c>
      <c r="S1284" s="580">
        <v>0.101</v>
      </c>
      <c r="T1284" s="576">
        <v>0</v>
      </c>
      <c r="U1284" s="576">
        <v>0</v>
      </c>
      <c r="V1284" s="576">
        <v>0</v>
      </c>
      <c r="W1284" s="576">
        <v>0</v>
      </c>
      <c r="X1284" s="575">
        <v>0</v>
      </c>
      <c r="Y1284" s="576">
        <v>0</v>
      </c>
      <c r="Z1284" s="576">
        <v>0</v>
      </c>
      <c r="AA1284" s="576">
        <v>0</v>
      </c>
      <c r="AB1284" s="580">
        <v>1</v>
      </c>
      <c r="AC1284" s="575">
        <f t="shared" si="59"/>
        <v>0</v>
      </c>
      <c r="AD1284" s="555">
        <f t="shared" si="60"/>
        <v>0</v>
      </c>
    </row>
    <row r="1285" s="555" customFormat="1" ht="19" customHeight="1" spans="1:30">
      <c r="A1285" s="574">
        <v>45320</v>
      </c>
      <c r="B1285" s="575" t="s">
        <v>68</v>
      </c>
      <c r="C1285" s="575" t="s">
        <v>56</v>
      </c>
      <c r="D1285" s="576">
        <v>200</v>
      </c>
      <c r="E1285" s="575" t="s">
        <v>35</v>
      </c>
      <c r="F1285" s="576">
        <v>0</v>
      </c>
      <c r="G1285" s="576">
        <v>5.99</v>
      </c>
      <c r="H1285" s="576">
        <v>115.6816</v>
      </c>
      <c r="I1285" s="576">
        <v>51.3875</v>
      </c>
      <c r="J1285" s="576">
        <v>50.16</v>
      </c>
      <c r="K1285" s="576">
        <v>64.2941</v>
      </c>
      <c r="L1285" s="580">
        <v>0.5558</v>
      </c>
      <c r="M1285" s="576">
        <v>6860.48</v>
      </c>
      <c r="N1285" s="575"/>
      <c r="O1285" s="575"/>
      <c r="P1285" s="575"/>
      <c r="Q1285" s="576">
        <v>59159</v>
      </c>
      <c r="R1285" s="576">
        <v>6860.48</v>
      </c>
      <c r="S1285" s="580">
        <v>0.116</v>
      </c>
      <c r="T1285" s="576">
        <v>0</v>
      </c>
      <c r="U1285" s="576">
        <v>0</v>
      </c>
      <c r="V1285" s="576">
        <v>0</v>
      </c>
      <c r="W1285" s="576">
        <v>0</v>
      </c>
      <c r="X1285" s="575">
        <v>0</v>
      </c>
      <c r="Y1285" s="576">
        <v>0</v>
      </c>
      <c r="Z1285" s="576">
        <v>0</v>
      </c>
      <c r="AA1285" s="576">
        <v>0</v>
      </c>
      <c r="AB1285" s="580">
        <v>0.9981</v>
      </c>
      <c r="AC1285" s="575">
        <f t="shared" si="59"/>
        <v>0</v>
      </c>
      <c r="AD1285" s="555">
        <f t="shared" si="60"/>
        <v>0</v>
      </c>
    </row>
    <row r="1286" s="555" customFormat="1" ht="19" customHeight="1" spans="1:30">
      <c r="A1286" s="574">
        <v>45320</v>
      </c>
      <c r="B1286" s="575" t="s">
        <v>63</v>
      </c>
      <c r="C1286" s="575" t="s">
        <v>56</v>
      </c>
      <c r="D1286" s="576">
        <v>50</v>
      </c>
      <c r="E1286" s="575" t="s">
        <v>35</v>
      </c>
      <c r="F1286" s="576">
        <v>0</v>
      </c>
      <c r="G1286" s="576">
        <v>7.58</v>
      </c>
      <c r="H1286" s="576">
        <v>63.426</v>
      </c>
      <c r="I1286" s="576">
        <v>62.6704</v>
      </c>
      <c r="J1286" s="576">
        <v>60.48</v>
      </c>
      <c r="K1286" s="576">
        <v>0</v>
      </c>
      <c r="L1286" s="580">
        <v>0</v>
      </c>
      <c r="M1286" s="576">
        <v>960.75</v>
      </c>
      <c r="N1286" s="575"/>
      <c r="O1286" s="575"/>
      <c r="P1286" s="575"/>
      <c r="Q1286" s="576">
        <v>12070</v>
      </c>
      <c r="R1286" s="576">
        <v>960.75</v>
      </c>
      <c r="S1286" s="580">
        <v>0.0796</v>
      </c>
      <c r="T1286" s="576">
        <v>0</v>
      </c>
      <c r="U1286" s="576">
        <v>0</v>
      </c>
      <c r="V1286" s="576">
        <v>0</v>
      </c>
      <c r="W1286" s="576">
        <v>0</v>
      </c>
      <c r="X1286" s="575">
        <v>0</v>
      </c>
      <c r="Y1286" s="576">
        <v>0</v>
      </c>
      <c r="Z1286" s="576">
        <v>0</v>
      </c>
      <c r="AA1286" s="576">
        <v>0</v>
      </c>
      <c r="AB1286" s="580">
        <v>1</v>
      </c>
      <c r="AC1286" s="575">
        <f t="shared" si="59"/>
        <v>0</v>
      </c>
      <c r="AD1286" s="555">
        <f t="shared" si="60"/>
        <v>0</v>
      </c>
    </row>
    <row r="1287" s="555" customFormat="1" ht="19" customHeight="1" spans="1:30">
      <c r="A1287" s="574">
        <v>45320</v>
      </c>
      <c r="B1287" s="575" t="s">
        <v>61</v>
      </c>
      <c r="C1287" s="575" t="s">
        <v>56</v>
      </c>
      <c r="D1287" s="576">
        <v>275</v>
      </c>
      <c r="E1287" s="575" t="s">
        <v>35</v>
      </c>
      <c r="F1287" s="576">
        <v>0</v>
      </c>
      <c r="G1287" s="576">
        <v>5.3</v>
      </c>
      <c r="H1287" s="576">
        <v>198.7715</v>
      </c>
      <c r="I1287" s="576">
        <v>195.7716</v>
      </c>
      <c r="J1287" s="576">
        <v>190.96</v>
      </c>
      <c r="K1287" s="576">
        <v>1.6461</v>
      </c>
      <c r="L1287" s="580">
        <v>0.0083</v>
      </c>
      <c r="M1287" s="576">
        <v>9387.84</v>
      </c>
      <c r="N1287" s="575"/>
      <c r="O1287" s="575"/>
      <c r="P1287" s="575"/>
      <c r="Q1287" s="576">
        <v>83580</v>
      </c>
      <c r="R1287" s="576">
        <v>9387.84</v>
      </c>
      <c r="S1287" s="580">
        <v>0.1123</v>
      </c>
      <c r="T1287" s="576">
        <v>0</v>
      </c>
      <c r="U1287" s="576">
        <v>0.1671</v>
      </c>
      <c r="V1287" s="576">
        <v>1.1867</v>
      </c>
      <c r="W1287" s="576">
        <v>0</v>
      </c>
      <c r="X1287" s="575">
        <v>0</v>
      </c>
      <c r="Y1287" s="576">
        <v>0</v>
      </c>
      <c r="Z1287" s="576">
        <v>0</v>
      </c>
      <c r="AA1287" s="576">
        <v>0</v>
      </c>
      <c r="AB1287" s="580">
        <v>1</v>
      </c>
      <c r="AC1287" s="575">
        <f t="shared" si="59"/>
        <v>0.1671</v>
      </c>
      <c r="AD1287" s="555">
        <f t="shared" si="60"/>
        <v>1.1867</v>
      </c>
    </row>
    <row r="1288" s="555" customFormat="1" ht="19" customHeight="1" spans="1:30">
      <c r="A1288" s="574">
        <v>45320</v>
      </c>
      <c r="B1288" s="575" t="s">
        <v>62</v>
      </c>
      <c r="C1288" s="575" t="s">
        <v>56</v>
      </c>
      <c r="D1288" s="576">
        <v>200</v>
      </c>
      <c r="E1288" s="575" t="s">
        <v>35</v>
      </c>
      <c r="F1288" s="576">
        <v>0</v>
      </c>
      <c r="G1288" s="576">
        <v>7.97</v>
      </c>
      <c r="H1288" s="576">
        <v>238.645</v>
      </c>
      <c r="I1288" s="576">
        <v>234.7548</v>
      </c>
      <c r="J1288" s="576">
        <v>229.68</v>
      </c>
      <c r="K1288" s="576">
        <v>2.2554</v>
      </c>
      <c r="L1288" s="580">
        <v>0.0095</v>
      </c>
      <c r="M1288" s="576">
        <v>6097.08</v>
      </c>
      <c r="N1288" s="575"/>
      <c r="O1288" s="575"/>
      <c r="P1288" s="575"/>
      <c r="Q1288" s="576">
        <v>61280</v>
      </c>
      <c r="R1288" s="576">
        <v>6097.08</v>
      </c>
      <c r="S1288" s="580">
        <v>0.0995</v>
      </c>
      <c r="T1288" s="576">
        <v>0</v>
      </c>
      <c r="U1288" s="576">
        <v>1.6348</v>
      </c>
      <c r="V1288" s="576">
        <v>0</v>
      </c>
      <c r="W1288" s="576">
        <v>0</v>
      </c>
      <c r="X1288" s="575">
        <v>0</v>
      </c>
      <c r="Y1288" s="576">
        <v>0</v>
      </c>
      <c r="Z1288" s="576">
        <v>0</v>
      </c>
      <c r="AA1288" s="576">
        <v>0</v>
      </c>
      <c r="AB1288" s="580">
        <v>1</v>
      </c>
      <c r="AC1288" s="575">
        <f t="shared" si="59"/>
        <v>1.6348</v>
      </c>
      <c r="AD1288" s="555">
        <f t="shared" si="60"/>
        <v>0</v>
      </c>
    </row>
    <row r="1289" s="555" customFormat="1" ht="19" customHeight="1" spans="1:30">
      <c r="A1289" s="574">
        <v>45320</v>
      </c>
      <c r="B1289" s="575" t="s">
        <v>70</v>
      </c>
      <c r="C1289" s="575" t="s">
        <v>56</v>
      </c>
      <c r="D1289" s="576">
        <v>200</v>
      </c>
      <c r="E1289" s="575" t="s">
        <v>35</v>
      </c>
      <c r="F1289" s="576">
        <v>0</v>
      </c>
      <c r="G1289" s="576">
        <v>6.88</v>
      </c>
      <c r="H1289" s="576">
        <v>81.5808</v>
      </c>
      <c r="I1289" s="576">
        <v>37.9035</v>
      </c>
      <c r="J1289" s="576">
        <v>37.125</v>
      </c>
      <c r="K1289" s="576">
        <v>11.8888</v>
      </c>
      <c r="L1289" s="580">
        <v>0.2388</v>
      </c>
      <c r="M1289" s="576">
        <v>3687.75</v>
      </c>
      <c r="N1289" s="575"/>
      <c r="O1289" s="575"/>
      <c r="P1289" s="575"/>
      <c r="Q1289" s="576">
        <v>30140</v>
      </c>
      <c r="R1289" s="576">
        <v>3687.75</v>
      </c>
      <c r="S1289" s="580">
        <v>0.1224</v>
      </c>
      <c r="T1289" s="576">
        <v>31.7885</v>
      </c>
      <c r="U1289" s="576">
        <v>0</v>
      </c>
      <c r="V1289" s="576">
        <v>0</v>
      </c>
      <c r="W1289" s="576">
        <v>0</v>
      </c>
      <c r="X1289" s="575">
        <v>0</v>
      </c>
      <c r="Y1289" s="576">
        <v>0</v>
      </c>
      <c r="Z1289" s="576">
        <v>0</v>
      </c>
      <c r="AA1289" s="576">
        <v>0</v>
      </c>
      <c r="AB1289" s="580">
        <v>0.4762</v>
      </c>
      <c r="AC1289" s="575">
        <f t="shared" si="59"/>
        <v>0</v>
      </c>
      <c r="AD1289" s="555">
        <f t="shared" si="60"/>
        <v>31.7885</v>
      </c>
    </row>
    <row r="1290" s="555" customFormat="1" ht="19" customHeight="1" spans="1:30">
      <c r="A1290" s="574">
        <v>45320</v>
      </c>
      <c r="B1290" s="575" t="s">
        <v>71</v>
      </c>
      <c r="C1290" s="575" t="s">
        <v>56</v>
      </c>
      <c r="D1290" s="576">
        <v>49.5</v>
      </c>
      <c r="E1290" s="575" t="s">
        <v>35</v>
      </c>
      <c r="F1290" s="576">
        <v>0</v>
      </c>
      <c r="G1290" s="576">
        <v>2.47</v>
      </c>
      <c r="H1290" s="576">
        <v>1.4003</v>
      </c>
      <c r="I1290" s="576">
        <v>1.4003</v>
      </c>
      <c r="J1290" s="576">
        <v>1.056</v>
      </c>
      <c r="K1290" s="576">
        <v>0</v>
      </c>
      <c r="L1290" s="580">
        <v>0</v>
      </c>
      <c r="M1290" s="576">
        <v>529.7226</v>
      </c>
      <c r="N1290" s="575"/>
      <c r="O1290" s="575"/>
      <c r="P1290" s="575"/>
      <c r="Q1290" s="576">
        <v>11882</v>
      </c>
      <c r="R1290" s="576">
        <v>529.7226</v>
      </c>
      <c r="S1290" s="580">
        <v>0.0446</v>
      </c>
      <c r="T1290" s="576">
        <v>0</v>
      </c>
      <c r="U1290" s="576">
        <v>0</v>
      </c>
      <c r="V1290" s="576">
        <v>0</v>
      </c>
      <c r="W1290" s="576">
        <v>0</v>
      </c>
      <c r="X1290" s="575">
        <v>0</v>
      </c>
      <c r="Y1290" s="576">
        <v>0</v>
      </c>
      <c r="Z1290" s="576">
        <v>0</v>
      </c>
      <c r="AA1290" s="576">
        <v>0</v>
      </c>
      <c r="AB1290" s="580">
        <v>1</v>
      </c>
      <c r="AC1290" s="575">
        <f t="shared" si="59"/>
        <v>0</v>
      </c>
      <c r="AD1290" s="555">
        <f t="shared" si="60"/>
        <v>0</v>
      </c>
    </row>
    <row r="1291" s="555" customFormat="1" ht="19" customHeight="1" spans="1:30">
      <c r="A1291" s="574">
        <v>45320</v>
      </c>
      <c r="B1291" s="575" t="s">
        <v>65</v>
      </c>
      <c r="C1291" s="575" t="s">
        <v>56</v>
      </c>
      <c r="D1291" s="576">
        <v>50</v>
      </c>
      <c r="E1291" s="575" t="s">
        <v>35</v>
      </c>
      <c r="F1291" s="576">
        <v>0</v>
      </c>
      <c r="G1291" s="576">
        <v>4.59</v>
      </c>
      <c r="H1291" s="576">
        <v>27.3627</v>
      </c>
      <c r="I1291" s="576">
        <v>27.1764</v>
      </c>
      <c r="J1291" s="576">
        <v>26.29</v>
      </c>
      <c r="K1291" s="576">
        <v>0</v>
      </c>
      <c r="L1291" s="580">
        <v>0</v>
      </c>
      <c r="M1291" s="576">
        <v>649.22</v>
      </c>
      <c r="N1291" s="575"/>
      <c r="O1291" s="575"/>
      <c r="P1291" s="575"/>
      <c r="Q1291" s="576">
        <v>12700</v>
      </c>
      <c r="R1291" s="576">
        <v>649.22</v>
      </c>
      <c r="S1291" s="580">
        <v>0.0511</v>
      </c>
      <c r="T1291" s="576">
        <v>0</v>
      </c>
      <c r="U1291" s="576">
        <v>0</v>
      </c>
      <c r="V1291" s="576">
        <v>0</v>
      </c>
      <c r="W1291" s="576">
        <v>0</v>
      </c>
      <c r="X1291" s="575">
        <v>0</v>
      </c>
      <c r="Y1291" s="576">
        <v>0</v>
      </c>
      <c r="Z1291" s="576">
        <v>0</v>
      </c>
      <c r="AA1291" s="576">
        <v>0</v>
      </c>
      <c r="AB1291" s="580">
        <v>1</v>
      </c>
      <c r="AC1291" s="575">
        <f t="shared" si="59"/>
        <v>0</v>
      </c>
      <c r="AD1291" s="555">
        <f t="shared" si="60"/>
        <v>0</v>
      </c>
    </row>
    <row r="1292" s="555" customFormat="1" ht="19" customHeight="1" spans="1:30">
      <c r="A1292" s="574">
        <v>45320</v>
      </c>
      <c r="B1292" s="575" t="s">
        <v>67</v>
      </c>
      <c r="C1292" s="575" t="s">
        <v>56</v>
      </c>
      <c r="D1292" s="576">
        <v>100</v>
      </c>
      <c r="E1292" s="575" t="s">
        <v>35</v>
      </c>
      <c r="F1292" s="576">
        <v>0</v>
      </c>
      <c r="G1292" s="576">
        <v>2.92</v>
      </c>
      <c r="H1292" s="576">
        <v>11.3696</v>
      </c>
      <c r="I1292" s="576">
        <v>11.2623</v>
      </c>
      <c r="J1292" s="576">
        <v>10.56</v>
      </c>
      <c r="K1292" s="576">
        <v>0.1073</v>
      </c>
      <c r="L1292" s="580">
        <v>0.0094</v>
      </c>
      <c r="M1292" s="576">
        <v>1743.06</v>
      </c>
      <c r="N1292" s="575"/>
      <c r="O1292" s="575"/>
      <c r="P1292" s="575"/>
      <c r="Q1292" s="576">
        <v>27774</v>
      </c>
      <c r="R1292" s="576">
        <v>1743.06</v>
      </c>
      <c r="S1292" s="580">
        <v>0.0628</v>
      </c>
      <c r="T1292" s="576">
        <v>0</v>
      </c>
      <c r="U1292" s="576">
        <v>0</v>
      </c>
      <c r="V1292" s="576">
        <v>0</v>
      </c>
      <c r="W1292" s="576">
        <v>0</v>
      </c>
      <c r="X1292" s="575">
        <v>0</v>
      </c>
      <c r="Y1292" s="576">
        <v>0</v>
      </c>
      <c r="Z1292" s="576">
        <v>0</v>
      </c>
      <c r="AA1292" s="576">
        <v>0</v>
      </c>
      <c r="AB1292" s="580">
        <v>1</v>
      </c>
      <c r="AC1292" s="575">
        <f t="shared" si="59"/>
        <v>0</v>
      </c>
      <c r="AD1292" s="555">
        <f t="shared" si="60"/>
        <v>0</v>
      </c>
    </row>
    <row r="1293" s="555" customFormat="1" ht="19" customHeight="1" spans="1:30">
      <c r="A1293" s="574">
        <v>45320</v>
      </c>
      <c r="B1293" s="575" t="s">
        <v>59</v>
      </c>
      <c r="C1293" s="575" t="s">
        <v>56</v>
      </c>
      <c r="D1293" s="576">
        <v>100</v>
      </c>
      <c r="E1293" s="575" t="s">
        <v>35</v>
      </c>
      <c r="F1293" s="576">
        <v>0</v>
      </c>
      <c r="G1293" s="576">
        <v>3.17</v>
      </c>
      <c r="H1293" s="576">
        <v>11.5322</v>
      </c>
      <c r="I1293" s="576">
        <v>11.5322</v>
      </c>
      <c r="J1293" s="576">
        <v>11.088</v>
      </c>
      <c r="K1293" s="576">
        <v>0</v>
      </c>
      <c r="L1293" s="580">
        <v>0</v>
      </c>
      <c r="M1293" s="576">
        <v>2400.156</v>
      </c>
      <c r="N1293" s="575"/>
      <c r="O1293" s="575"/>
      <c r="P1293" s="575"/>
      <c r="Q1293" s="576">
        <v>25315</v>
      </c>
      <c r="R1293" s="576">
        <v>2400.156</v>
      </c>
      <c r="S1293" s="580">
        <v>0.0948</v>
      </c>
      <c r="T1293" s="576">
        <v>0</v>
      </c>
      <c r="U1293" s="576">
        <v>0</v>
      </c>
      <c r="V1293" s="576">
        <v>0</v>
      </c>
      <c r="W1293" s="576">
        <v>0</v>
      </c>
      <c r="X1293" s="575">
        <v>0</v>
      </c>
      <c r="Y1293" s="576">
        <v>0</v>
      </c>
      <c r="Z1293" s="576">
        <v>0</v>
      </c>
      <c r="AA1293" s="576">
        <v>0</v>
      </c>
      <c r="AB1293" s="580">
        <v>1</v>
      </c>
      <c r="AC1293" s="575">
        <f t="shared" si="59"/>
        <v>0</v>
      </c>
      <c r="AD1293" s="555">
        <f t="shared" si="60"/>
        <v>0</v>
      </c>
    </row>
    <row r="1294" s="555" customFormat="1" ht="19" customHeight="1" spans="1:30">
      <c r="A1294" s="574">
        <v>45320</v>
      </c>
      <c r="B1294" s="575" t="s">
        <v>60</v>
      </c>
      <c r="C1294" s="575" t="s">
        <v>56</v>
      </c>
      <c r="D1294" s="576">
        <v>200</v>
      </c>
      <c r="E1294" s="575" t="s">
        <v>35</v>
      </c>
      <c r="F1294" s="576">
        <v>0</v>
      </c>
      <c r="G1294" s="576">
        <v>6.74</v>
      </c>
      <c r="H1294" s="576">
        <v>193.8545</v>
      </c>
      <c r="I1294" s="576">
        <v>193.8545</v>
      </c>
      <c r="J1294" s="576">
        <v>187.44</v>
      </c>
      <c r="K1294" s="576">
        <v>0</v>
      </c>
      <c r="L1294" s="580">
        <v>0</v>
      </c>
      <c r="M1294" s="576">
        <v>4886.2</v>
      </c>
      <c r="N1294" s="575"/>
      <c r="O1294" s="575"/>
      <c r="P1294" s="575"/>
      <c r="Q1294" s="576">
        <v>61425</v>
      </c>
      <c r="R1294" s="576">
        <v>4886.2</v>
      </c>
      <c r="S1294" s="580">
        <v>0.0795</v>
      </c>
      <c r="T1294" s="576">
        <v>0</v>
      </c>
      <c r="U1294" s="576">
        <v>0</v>
      </c>
      <c r="V1294" s="576">
        <v>0</v>
      </c>
      <c r="W1294" s="576">
        <v>0</v>
      </c>
      <c r="X1294" s="575">
        <v>0</v>
      </c>
      <c r="Y1294" s="576">
        <v>0</v>
      </c>
      <c r="Z1294" s="576">
        <v>0</v>
      </c>
      <c r="AA1294" s="576">
        <v>0</v>
      </c>
      <c r="AB1294" s="580">
        <v>1</v>
      </c>
      <c r="AC1294" s="575">
        <f t="shared" si="59"/>
        <v>0</v>
      </c>
      <c r="AD1294" s="555">
        <f t="shared" si="60"/>
        <v>0</v>
      </c>
    </row>
    <row r="1295" s="555" customFormat="1" ht="19" customHeight="1" spans="1:30">
      <c r="A1295" s="574">
        <v>45320</v>
      </c>
      <c r="B1295" s="575" t="s">
        <v>76</v>
      </c>
      <c r="C1295" s="575" t="s">
        <v>56</v>
      </c>
      <c r="D1295" s="576">
        <v>100</v>
      </c>
      <c r="E1295" s="575" t="s">
        <v>35</v>
      </c>
      <c r="F1295" s="576">
        <v>0</v>
      </c>
      <c r="G1295" s="576">
        <v>3</v>
      </c>
      <c r="H1295" s="576">
        <v>15.058</v>
      </c>
      <c r="I1295" s="576">
        <v>14.2899</v>
      </c>
      <c r="J1295" s="576">
        <v>13.6818</v>
      </c>
      <c r="K1295" s="576">
        <v>0</v>
      </c>
      <c r="L1295" s="580">
        <v>0</v>
      </c>
      <c r="M1295" s="576">
        <v>1728.2694</v>
      </c>
      <c r="N1295" s="575"/>
      <c r="O1295" s="575"/>
      <c r="P1295" s="575"/>
      <c r="Q1295" s="576">
        <v>24615</v>
      </c>
      <c r="R1295" s="576">
        <v>1728.2694</v>
      </c>
      <c r="S1295" s="580">
        <v>0.0702</v>
      </c>
      <c r="T1295" s="576">
        <v>0.7681</v>
      </c>
      <c r="U1295" s="576">
        <v>0</v>
      </c>
      <c r="V1295" s="576">
        <v>0</v>
      </c>
      <c r="W1295" s="576">
        <v>0</v>
      </c>
      <c r="X1295" s="575">
        <v>0</v>
      </c>
      <c r="Y1295" s="576">
        <v>0</v>
      </c>
      <c r="Z1295" s="576">
        <v>0</v>
      </c>
      <c r="AA1295" s="576">
        <v>0</v>
      </c>
      <c r="AB1295" s="580">
        <v>0.9206</v>
      </c>
      <c r="AC1295" s="575">
        <f t="shared" si="59"/>
        <v>0</v>
      </c>
      <c r="AD1295" s="555">
        <f t="shared" si="60"/>
        <v>0.7681</v>
      </c>
    </row>
    <row r="1296" s="555" customFormat="1" ht="19" customHeight="1" spans="1:30">
      <c r="A1296" s="574">
        <v>45320</v>
      </c>
      <c r="B1296" s="575" t="s">
        <v>75</v>
      </c>
      <c r="C1296" s="575" t="s">
        <v>56</v>
      </c>
      <c r="D1296" s="576">
        <v>200</v>
      </c>
      <c r="E1296" s="575" t="s">
        <v>39</v>
      </c>
      <c r="F1296" s="576">
        <v>0</v>
      </c>
      <c r="G1296" s="576">
        <v>2.73</v>
      </c>
      <c r="H1296" s="576">
        <v>7.6325</v>
      </c>
      <c r="I1296" s="576">
        <v>7.6325</v>
      </c>
      <c r="J1296" s="576">
        <v>6.6</v>
      </c>
      <c r="K1296" s="576">
        <v>0</v>
      </c>
      <c r="L1296" s="580">
        <v>0</v>
      </c>
      <c r="M1296" s="576">
        <v>1885.62</v>
      </c>
      <c r="N1296" s="575"/>
      <c r="O1296" s="575"/>
      <c r="P1296" s="575"/>
      <c r="Q1296" s="576">
        <v>45530</v>
      </c>
      <c r="R1296" s="576">
        <v>1885.62</v>
      </c>
      <c r="S1296" s="580">
        <v>0.0414</v>
      </c>
      <c r="T1296" s="576">
        <v>0</v>
      </c>
      <c r="U1296" s="576">
        <v>0</v>
      </c>
      <c r="V1296" s="576">
        <v>0</v>
      </c>
      <c r="W1296" s="576">
        <v>0</v>
      </c>
      <c r="X1296" s="575">
        <v>0</v>
      </c>
      <c r="Y1296" s="576">
        <v>0</v>
      </c>
      <c r="Z1296" s="576">
        <v>0</v>
      </c>
      <c r="AA1296" s="576">
        <v>0</v>
      </c>
      <c r="AB1296" s="580">
        <v>1</v>
      </c>
      <c r="AC1296" s="575">
        <f t="shared" si="59"/>
        <v>0</v>
      </c>
      <c r="AD1296" s="555">
        <f t="shared" si="60"/>
        <v>0</v>
      </c>
    </row>
    <row r="1297" s="555" customFormat="1" ht="19" customHeight="1" spans="1:30">
      <c r="A1297" s="574">
        <v>45320</v>
      </c>
      <c r="B1297" s="575" t="s">
        <v>74</v>
      </c>
      <c r="C1297" s="575" t="s">
        <v>56</v>
      </c>
      <c r="D1297" s="576">
        <v>50</v>
      </c>
      <c r="E1297" s="575" t="s">
        <v>35</v>
      </c>
      <c r="F1297" s="576">
        <v>0</v>
      </c>
      <c r="G1297" s="576">
        <v>3.13</v>
      </c>
      <c r="H1297" s="576">
        <v>5.3791</v>
      </c>
      <c r="I1297" s="576">
        <v>5.3791</v>
      </c>
      <c r="J1297" s="576">
        <v>5.3196</v>
      </c>
      <c r="K1297" s="576">
        <v>0</v>
      </c>
      <c r="L1297" s="580">
        <v>0</v>
      </c>
      <c r="M1297" s="576">
        <v>179.916</v>
      </c>
      <c r="N1297" s="575"/>
      <c r="O1297" s="575"/>
      <c r="P1297" s="575"/>
      <c r="Q1297" s="576">
        <v>5770</v>
      </c>
      <c r="R1297" s="576">
        <v>179.916</v>
      </c>
      <c r="S1297" s="580">
        <v>0.0312</v>
      </c>
      <c r="T1297" s="576">
        <v>0</v>
      </c>
      <c r="U1297" s="576">
        <v>0</v>
      </c>
      <c r="V1297" s="576">
        <v>0</v>
      </c>
      <c r="W1297" s="576">
        <v>0</v>
      </c>
      <c r="X1297" s="575">
        <v>0</v>
      </c>
      <c r="Y1297" s="576">
        <v>0</v>
      </c>
      <c r="Z1297" s="576">
        <v>0</v>
      </c>
      <c r="AA1297" s="576">
        <v>0</v>
      </c>
      <c r="AB1297" s="580">
        <v>1</v>
      </c>
      <c r="AC1297" s="575">
        <f t="shared" si="59"/>
        <v>0</v>
      </c>
      <c r="AD1297" s="555">
        <f t="shared" si="60"/>
        <v>0</v>
      </c>
    </row>
    <row r="1298" s="555" customFormat="1" ht="19" customHeight="1" spans="1:30">
      <c r="A1298" s="574">
        <v>45320</v>
      </c>
      <c r="B1298" s="575" t="s">
        <v>66</v>
      </c>
      <c r="C1298" s="575" t="s">
        <v>56</v>
      </c>
      <c r="D1298" s="576">
        <v>80</v>
      </c>
      <c r="E1298" s="575" t="s">
        <v>35</v>
      </c>
      <c r="F1298" s="576">
        <v>0</v>
      </c>
      <c r="G1298" s="576">
        <v>6.66</v>
      </c>
      <c r="H1298" s="576">
        <v>102.178</v>
      </c>
      <c r="I1298" s="576">
        <v>101.1531</v>
      </c>
      <c r="J1298" s="576">
        <v>99.0175</v>
      </c>
      <c r="K1298" s="576">
        <v>0</v>
      </c>
      <c r="L1298" s="580">
        <v>0</v>
      </c>
      <c r="M1298" s="576">
        <v>1526.0591</v>
      </c>
      <c r="N1298" s="575"/>
      <c r="O1298" s="575"/>
      <c r="P1298" s="575"/>
      <c r="Q1298" s="576">
        <v>18237</v>
      </c>
      <c r="R1298" s="576">
        <v>1526.0591</v>
      </c>
      <c r="S1298" s="580">
        <v>0.0837</v>
      </c>
      <c r="T1298" s="576">
        <v>0</v>
      </c>
      <c r="U1298" s="576">
        <v>0.2</v>
      </c>
      <c r="V1298" s="576">
        <v>0</v>
      </c>
      <c r="W1298" s="576">
        <v>0</v>
      </c>
      <c r="X1298" s="575">
        <v>0</v>
      </c>
      <c r="Y1298" s="576">
        <v>0</v>
      </c>
      <c r="Z1298" s="576">
        <v>0</v>
      </c>
      <c r="AA1298" s="576">
        <v>0</v>
      </c>
      <c r="AB1298" s="580">
        <v>1</v>
      </c>
      <c r="AC1298" s="575">
        <f t="shared" si="59"/>
        <v>0.2</v>
      </c>
      <c r="AD1298" s="555">
        <f t="shared" si="60"/>
        <v>0</v>
      </c>
    </row>
    <row r="1299" s="555" customFormat="1" ht="19" customHeight="1" spans="1:30">
      <c r="A1299" s="574">
        <v>45320</v>
      </c>
      <c r="B1299" s="575" t="s">
        <v>73</v>
      </c>
      <c r="C1299" s="575" t="s">
        <v>56</v>
      </c>
      <c r="D1299" s="576">
        <v>150</v>
      </c>
      <c r="E1299" s="575" t="s">
        <v>35</v>
      </c>
      <c r="F1299" s="576">
        <v>0</v>
      </c>
      <c r="G1299" s="576">
        <v>4.56</v>
      </c>
      <c r="H1299" s="576">
        <v>11.6022</v>
      </c>
      <c r="I1299" s="576">
        <v>10.9113</v>
      </c>
      <c r="J1299" s="576">
        <v>8.8</v>
      </c>
      <c r="K1299" s="576">
        <v>0.6909</v>
      </c>
      <c r="L1299" s="580">
        <v>0.0595</v>
      </c>
      <c r="M1299" s="576">
        <v>6012.16</v>
      </c>
      <c r="N1299" s="575"/>
      <c r="O1299" s="575"/>
      <c r="P1299" s="575"/>
      <c r="Q1299" s="576">
        <v>38110</v>
      </c>
      <c r="R1299" s="576">
        <v>6012.16</v>
      </c>
      <c r="S1299" s="580">
        <v>0.1578</v>
      </c>
      <c r="T1299" s="576">
        <v>0</v>
      </c>
      <c r="U1299" s="576">
        <v>0</v>
      </c>
      <c r="V1299" s="576">
        <v>0</v>
      </c>
      <c r="W1299" s="576">
        <v>0</v>
      </c>
      <c r="X1299" s="575">
        <v>0</v>
      </c>
      <c r="Y1299" s="576">
        <v>0</v>
      </c>
      <c r="Z1299" s="576">
        <v>0</v>
      </c>
      <c r="AA1299" s="576">
        <v>0</v>
      </c>
      <c r="AB1299" s="580">
        <v>1</v>
      </c>
      <c r="AC1299" s="575">
        <f t="shared" si="59"/>
        <v>0</v>
      </c>
      <c r="AD1299" s="555">
        <f t="shared" si="60"/>
        <v>0</v>
      </c>
    </row>
    <row r="1300" customHeight="1" spans="1:30">
      <c r="A1300" s="574">
        <v>45320</v>
      </c>
      <c r="B1300" s="575" t="s">
        <v>77</v>
      </c>
      <c r="C1300" s="577" t="s">
        <v>78</v>
      </c>
      <c r="D1300" s="577">
        <v>100</v>
      </c>
      <c r="E1300" s="590" t="s">
        <v>171</v>
      </c>
      <c r="F1300" s="591">
        <v>11.53</v>
      </c>
      <c r="G1300" s="590">
        <v>1.6</v>
      </c>
      <c r="H1300" s="592">
        <v>25.6289</v>
      </c>
      <c r="I1300" s="592">
        <v>14.6742</v>
      </c>
      <c r="J1300" s="592">
        <v>8.442</v>
      </c>
      <c r="K1300" s="590">
        <v>0</v>
      </c>
      <c r="L1300" s="590">
        <v>0</v>
      </c>
      <c r="M1300" s="592">
        <v>361.977</v>
      </c>
      <c r="N1300" s="590">
        <v>200</v>
      </c>
      <c r="O1300" s="598">
        <v>1.8099</v>
      </c>
      <c r="P1300" s="598">
        <v>0.8744</v>
      </c>
      <c r="Q1300" s="590">
        <v>17591</v>
      </c>
      <c r="R1300" s="592">
        <v>361.977</v>
      </c>
      <c r="S1300" s="598">
        <v>0.0206</v>
      </c>
      <c r="T1300" s="590">
        <v>0</v>
      </c>
      <c r="U1300" s="590">
        <v>0</v>
      </c>
      <c r="V1300" s="590">
        <v>0</v>
      </c>
      <c r="W1300" s="590">
        <v>0</v>
      </c>
      <c r="X1300" s="590">
        <v>0</v>
      </c>
      <c r="Y1300" s="590">
        <v>0</v>
      </c>
      <c r="Z1300" s="590">
        <v>0</v>
      </c>
      <c r="AA1300" s="592">
        <v>10.9547</v>
      </c>
      <c r="AB1300" s="590">
        <v>100</v>
      </c>
      <c r="AC1300" s="575">
        <f t="shared" si="59"/>
        <v>0</v>
      </c>
      <c r="AD1300" s="555">
        <f t="shared" si="60"/>
        <v>0</v>
      </c>
    </row>
    <row r="1301" customHeight="1" spans="1:30">
      <c r="A1301" s="574">
        <v>45320</v>
      </c>
      <c r="B1301" s="575" t="s">
        <v>81</v>
      </c>
      <c r="C1301" s="577" t="s">
        <v>82</v>
      </c>
      <c r="D1301" s="577">
        <v>100</v>
      </c>
      <c r="E1301" s="577" t="s">
        <v>83</v>
      </c>
      <c r="F1301" s="577" t="s">
        <v>80</v>
      </c>
      <c r="G1301" s="577">
        <v>4.17</v>
      </c>
      <c r="H1301" s="577">
        <v>0</v>
      </c>
      <c r="I1301" s="577">
        <v>0</v>
      </c>
      <c r="J1301" s="577">
        <v>0</v>
      </c>
      <c r="K1301" s="577">
        <v>0</v>
      </c>
      <c r="L1301" s="581">
        <v>0</v>
      </c>
      <c r="M1301" s="599">
        <v>7.7704</v>
      </c>
      <c r="N1301" s="577">
        <v>127</v>
      </c>
      <c r="O1301" s="581">
        <v>0.0612</v>
      </c>
      <c r="P1301" s="581">
        <v>-0.6614</v>
      </c>
      <c r="Q1301" s="577">
        <v>13183</v>
      </c>
      <c r="R1301" s="577">
        <v>7.7704</v>
      </c>
      <c r="S1301" s="603">
        <v>0.0006</v>
      </c>
      <c r="T1301" s="577">
        <v>0</v>
      </c>
      <c r="U1301" s="577">
        <v>0</v>
      </c>
      <c r="V1301" s="577">
        <v>0</v>
      </c>
      <c r="W1301" s="577">
        <v>0</v>
      </c>
      <c r="X1301" s="577">
        <v>0</v>
      </c>
      <c r="Y1301" s="577">
        <v>0</v>
      </c>
      <c r="Z1301" s="577">
        <v>0</v>
      </c>
      <c r="AA1301" s="577">
        <v>3.2911</v>
      </c>
      <c r="AB1301" s="581">
        <v>1</v>
      </c>
      <c r="AC1301" s="575">
        <f t="shared" si="59"/>
        <v>0</v>
      </c>
      <c r="AD1301" s="555">
        <f t="shared" si="60"/>
        <v>0</v>
      </c>
    </row>
    <row r="1302" customHeight="1" spans="1:30">
      <c r="A1302" s="574">
        <v>45320</v>
      </c>
      <c r="B1302" s="593" t="s">
        <v>84</v>
      </c>
      <c r="C1302" s="577" t="s">
        <v>82</v>
      </c>
      <c r="D1302" s="577">
        <v>33</v>
      </c>
      <c r="E1302" s="577" t="s">
        <v>83</v>
      </c>
      <c r="F1302" s="577" t="s">
        <v>80</v>
      </c>
      <c r="G1302" s="577">
        <v>3.57</v>
      </c>
      <c r="H1302" s="577">
        <v>12.9055</v>
      </c>
      <c r="I1302" s="577">
        <v>12.8078</v>
      </c>
      <c r="J1302" s="577">
        <v>12.54</v>
      </c>
      <c r="K1302" s="577">
        <v>0</v>
      </c>
      <c r="L1302" s="581">
        <v>0</v>
      </c>
      <c r="M1302" s="577">
        <v>384.12</v>
      </c>
      <c r="N1302" s="577">
        <v>185</v>
      </c>
      <c r="O1302" s="581">
        <v>2.0763</v>
      </c>
      <c r="P1302" s="581">
        <v>1.2203</v>
      </c>
      <c r="Q1302" s="577">
        <v>7604</v>
      </c>
      <c r="R1302" s="577">
        <v>384.12</v>
      </c>
      <c r="S1302" s="581">
        <v>0.0505</v>
      </c>
      <c r="T1302" s="577">
        <v>0</v>
      </c>
      <c r="U1302" s="577">
        <v>0</v>
      </c>
      <c r="V1302" s="577">
        <v>0</v>
      </c>
      <c r="W1302" s="577">
        <v>0</v>
      </c>
      <c r="X1302" s="577">
        <v>0</v>
      </c>
      <c r="Y1302" s="577">
        <v>0</v>
      </c>
      <c r="Z1302" s="577">
        <v>0</v>
      </c>
      <c r="AA1302" s="577">
        <v>0</v>
      </c>
      <c r="AB1302" s="587">
        <v>1</v>
      </c>
      <c r="AC1302" s="575">
        <f t="shared" si="59"/>
        <v>0</v>
      </c>
      <c r="AD1302" s="555">
        <f t="shared" si="60"/>
        <v>0</v>
      </c>
    </row>
    <row r="1303" customHeight="1" spans="1:30">
      <c r="A1303" s="574">
        <v>45320</v>
      </c>
      <c r="B1303" s="575" t="s">
        <v>85</v>
      </c>
      <c r="C1303" s="594" t="s">
        <v>155</v>
      </c>
      <c r="D1303" s="595">
        <v>60</v>
      </c>
      <c r="E1303" s="594" t="s">
        <v>151</v>
      </c>
      <c r="F1303" s="594">
        <v>1.04</v>
      </c>
      <c r="G1303" s="594">
        <v>1.64</v>
      </c>
      <c r="H1303" s="596">
        <v>9.3496</v>
      </c>
      <c r="I1303" s="594">
        <v>9.1329</v>
      </c>
      <c r="J1303" s="605">
        <v>9.68</v>
      </c>
      <c r="K1303" s="606">
        <v>0</v>
      </c>
      <c r="L1303" s="607">
        <v>0</v>
      </c>
      <c r="M1303" s="594">
        <v>566.72</v>
      </c>
      <c r="N1303" s="594">
        <v>174</v>
      </c>
      <c r="O1303" s="607">
        <v>3.257</v>
      </c>
      <c r="P1303" s="594" t="s">
        <v>169</v>
      </c>
      <c r="Q1303" s="594">
        <v>5420</v>
      </c>
      <c r="R1303" s="594">
        <v>566.72</v>
      </c>
      <c r="S1303" s="607">
        <v>0.1046</v>
      </c>
      <c r="T1303" s="594">
        <v>0</v>
      </c>
      <c r="U1303" s="594">
        <v>0</v>
      </c>
      <c r="V1303" s="594">
        <v>0</v>
      </c>
      <c r="W1303" s="594">
        <v>0</v>
      </c>
      <c r="X1303" s="594">
        <v>0</v>
      </c>
      <c r="Y1303" s="594">
        <v>0</v>
      </c>
      <c r="Z1303" s="594">
        <v>0</v>
      </c>
      <c r="AA1303" s="594">
        <v>0</v>
      </c>
      <c r="AB1303" s="607">
        <v>1</v>
      </c>
      <c r="AC1303" s="575">
        <f t="shared" si="59"/>
        <v>0</v>
      </c>
      <c r="AD1303" s="555">
        <f t="shared" si="60"/>
        <v>0</v>
      </c>
    </row>
    <row r="1304" customHeight="1" spans="1:30">
      <c r="A1304" s="574">
        <v>45320</v>
      </c>
      <c r="B1304" s="575" t="s">
        <v>87</v>
      </c>
      <c r="C1304" s="577" t="s">
        <v>78</v>
      </c>
      <c r="D1304" s="577">
        <v>100</v>
      </c>
      <c r="E1304" s="586" t="s">
        <v>103</v>
      </c>
      <c r="F1304" s="577">
        <v>5.11</v>
      </c>
      <c r="G1304" s="577">
        <v>2.97</v>
      </c>
      <c r="H1304" s="577">
        <v>13.6436</v>
      </c>
      <c r="I1304" s="577">
        <v>6.4102</v>
      </c>
      <c r="J1304" s="577">
        <v>6.3756</v>
      </c>
      <c r="K1304" s="577">
        <v>7.1638</v>
      </c>
      <c r="L1304" s="587">
        <v>0.5251</v>
      </c>
      <c r="M1304" s="577">
        <v>151.7131</v>
      </c>
      <c r="N1304" s="577">
        <v>21</v>
      </c>
      <c r="O1304" s="587">
        <v>7.2244</v>
      </c>
      <c r="P1304" s="581">
        <v>6.2889</v>
      </c>
      <c r="Q1304" s="577">
        <v>145.3375</v>
      </c>
      <c r="R1304" s="577">
        <v>151.7131</v>
      </c>
      <c r="S1304" s="587">
        <v>0.0239</v>
      </c>
      <c r="T1304" s="586">
        <v>0</v>
      </c>
      <c r="U1304" s="586">
        <v>0</v>
      </c>
      <c r="V1304" s="586">
        <v>0</v>
      </c>
      <c r="W1304" s="586">
        <v>0</v>
      </c>
      <c r="X1304" s="586">
        <v>0</v>
      </c>
      <c r="Y1304" s="586">
        <v>0</v>
      </c>
      <c r="Z1304" s="586">
        <v>0</v>
      </c>
      <c r="AA1304" s="586">
        <v>0.0696</v>
      </c>
      <c r="AB1304" s="587">
        <v>1</v>
      </c>
      <c r="AC1304" s="575">
        <f t="shared" si="59"/>
        <v>0</v>
      </c>
      <c r="AD1304" s="555">
        <f t="shared" si="60"/>
        <v>0</v>
      </c>
    </row>
    <row r="1305" customHeight="1" spans="1:30">
      <c r="A1305" s="574">
        <v>45320</v>
      </c>
      <c r="B1305" s="575" t="s">
        <v>88</v>
      </c>
      <c r="C1305" s="595" t="s">
        <v>150</v>
      </c>
      <c r="D1305" s="595">
        <v>50</v>
      </c>
      <c r="E1305" s="595" t="s">
        <v>152</v>
      </c>
      <c r="F1305" s="595">
        <v>3.94</v>
      </c>
      <c r="G1305" s="597">
        <v>1.14</v>
      </c>
      <c r="H1305" s="597">
        <v>14.8254</v>
      </c>
      <c r="I1305" s="597">
        <v>14.6587</v>
      </c>
      <c r="J1305" s="597">
        <v>14.6385</v>
      </c>
      <c r="K1305" s="597">
        <v>0.85</v>
      </c>
      <c r="L1305" s="587">
        <v>0.0573</v>
      </c>
      <c r="M1305" s="594">
        <v>293.1244</v>
      </c>
      <c r="N1305" s="595">
        <v>653</v>
      </c>
      <c r="O1305" s="601">
        <v>0.4489</v>
      </c>
      <c r="P1305" s="595">
        <v>0</v>
      </c>
      <c r="Q1305" s="594">
        <v>278.4859</v>
      </c>
      <c r="R1305" s="594">
        <v>293.1244</v>
      </c>
      <c r="S1305" s="601">
        <v>0.0454</v>
      </c>
      <c r="T1305" s="595">
        <v>0</v>
      </c>
      <c r="U1305" s="595">
        <v>0</v>
      </c>
      <c r="V1305" s="595">
        <v>0</v>
      </c>
      <c r="W1305" s="595">
        <v>0</v>
      </c>
      <c r="X1305" s="595">
        <v>0</v>
      </c>
      <c r="Y1305" s="595">
        <v>0</v>
      </c>
      <c r="Z1305" s="595">
        <v>0</v>
      </c>
      <c r="AA1305" s="595">
        <v>0</v>
      </c>
      <c r="AB1305" s="601">
        <v>1</v>
      </c>
      <c r="AC1305" s="575">
        <f t="shared" si="59"/>
        <v>0</v>
      </c>
      <c r="AD1305" s="555">
        <f t="shared" si="60"/>
        <v>0</v>
      </c>
    </row>
    <row r="1306" s="555" customFormat="1" ht="34" customHeight="1" spans="1:29">
      <c r="A1306" s="570" t="s">
        <v>172</v>
      </c>
      <c r="B1306" s="571"/>
      <c r="C1306" s="571"/>
      <c r="D1306" s="571"/>
      <c r="E1306" s="571"/>
      <c r="F1306" s="571"/>
      <c r="G1306" s="571"/>
      <c r="H1306" s="571"/>
      <c r="I1306" s="571"/>
      <c r="J1306" s="571"/>
      <c r="K1306" s="571"/>
      <c r="L1306" s="571"/>
      <c r="M1306" s="571"/>
      <c r="N1306" s="571"/>
      <c r="O1306" s="571"/>
      <c r="P1306" s="571"/>
      <c r="Q1306" s="571"/>
      <c r="R1306" s="571"/>
      <c r="S1306" s="571"/>
      <c r="T1306" s="571"/>
      <c r="U1306" s="571"/>
      <c r="V1306" s="571"/>
      <c r="W1306" s="571"/>
      <c r="X1306" s="571"/>
      <c r="Y1306" s="571"/>
      <c r="Z1306" s="571"/>
      <c r="AA1306" s="571"/>
      <c r="AB1306" s="571"/>
      <c r="AC1306" s="571"/>
    </row>
    <row r="1307" s="555" customFormat="1" ht="19" customHeight="1" spans="1:30">
      <c r="A1307" s="572" t="s">
        <v>1</v>
      </c>
      <c r="B1307" s="573" t="s">
        <v>2</v>
      </c>
      <c r="C1307" s="573" t="s">
        <v>3</v>
      </c>
      <c r="D1307" s="573" t="s">
        <v>4</v>
      </c>
      <c r="E1307" s="573" t="s">
        <v>5</v>
      </c>
      <c r="F1307" s="573" t="s">
        <v>6</v>
      </c>
      <c r="G1307" s="573" t="s">
        <v>7</v>
      </c>
      <c r="H1307" s="573" t="s">
        <v>8</v>
      </c>
      <c r="I1307" s="573" t="s">
        <v>9</v>
      </c>
      <c r="J1307" s="573" t="s">
        <v>10</v>
      </c>
      <c r="K1307" s="573" t="s">
        <v>11</v>
      </c>
      <c r="L1307" s="573" t="s">
        <v>12</v>
      </c>
      <c r="M1307" s="573" t="s">
        <v>13</v>
      </c>
      <c r="N1307" s="573" t="s">
        <v>14</v>
      </c>
      <c r="O1307" s="573" t="s">
        <v>15</v>
      </c>
      <c r="P1307" s="573" t="s">
        <v>16</v>
      </c>
      <c r="Q1307" s="573" t="s">
        <v>17</v>
      </c>
      <c r="R1307" s="573" t="s">
        <v>18</v>
      </c>
      <c r="S1307" s="573" t="s">
        <v>19</v>
      </c>
      <c r="T1307" s="573" t="s">
        <v>20</v>
      </c>
      <c r="U1307" s="573" t="s">
        <v>21</v>
      </c>
      <c r="V1307" s="573" t="s">
        <v>22</v>
      </c>
      <c r="W1307" s="573" t="s">
        <v>23</v>
      </c>
      <c r="X1307" s="573" t="s">
        <v>24</v>
      </c>
      <c r="Y1307" s="573" t="s">
        <v>25</v>
      </c>
      <c r="Z1307" s="573" t="s">
        <v>26</v>
      </c>
      <c r="AA1307" s="573" t="s">
        <v>27</v>
      </c>
      <c r="AB1307" s="573" t="s">
        <v>28</v>
      </c>
      <c r="AC1307" s="583" t="s">
        <v>29</v>
      </c>
      <c r="AD1307" s="583" t="s">
        <v>30</v>
      </c>
    </row>
    <row r="1308" s="555" customFormat="1" ht="19" customHeight="1" spans="1:30">
      <c r="A1308" s="574">
        <v>45321</v>
      </c>
      <c r="B1308" s="575" t="s">
        <v>31</v>
      </c>
      <c r="C1308" s="575" t="s">
        <v>32</v>
      </c>
      <c r="D1308" s="576">
        <v>100</v>
      </c>
      <c r="E1308" s="575" t="s">
        <v>138</v>
      </c>
      <c r="F1308" s="576">
        <v>3.06</v>
      </c>
      <c r="G1308" s="576">
        <v>0.97</v>
      </c>
      <c r="H1308" s="576">
        <v>28.28</v>
      </c>
      <c r="I1308" s="576">
        <v>28</v>
      </c>
      <c r="J1308" s="576">
        <v>27.9125</v>
      </c>
      <c r="K1308" s="576">
        <v>0</v>
      </c>
      <c r="L1308" s="580">
        <v>0</v>
      </c>
      <c r="M1308" s="576">
        <v>1270.5875</v>
      </c>
      <c r="N1308" s="575"/>
      <c r="O1308" s="575"/>
      <c r="P1308" s="575"/>
      <c r="Q1308" s="576">
        <v>14972</v>
      </c>
      <c r="R1308" s="576">
        <v>1270.5875</v>
      </c>
      <c r="S1308" s="580">
        <v>0.0849</v>
      </c>
      <c r="T1308" s="576">
        <v>0</v>
      </c>
      <c r="U1308" s="576">
        <v>0</v>
      </c>
      <c r="V1308" s="576">
        <v>0</v>
      </c>
      <c r="W1308" s="576">
        <v>0</v>
      </c>
      <c r="X1308" s="575">
        <v>0</v>
      </c>
      <c r="Y1308" s="576">
        <v>0</v>
      </c>
      <c r="Z1308" s="576">
        <v>0</v>
      </c>
      <c r="AA1308" s="576">
        <v>0</v>
      </c>
      <c r="AB1308" s="580">
        <v>1</v>
      </c>
      <c r="AC1308" s="575">
        <f t="shared" ref="AC1308:AC1350" si="61">U1308+W1308</f>
        <v>0</v>
      </c>
      <c r="AD1308" s="555">
        <f t="shared" ref="AD1308:AD1350" si="62">T1308+V1308</f>
        <v>0</v>
      </c>
    </row>
    <row r="1309" s="555" customFormat="1" ht="19" customHeight="1" spans="1:30">
      <c r="A1309" s="574">
        <v>45321</v>
      </c>
      <c r="B1309" s="575" t="s">
        <v>37</v>
      </c>
      <c r="C1309" s="575" t="s">
        <v>32</v>
      </c>
      <c r="D1309" s="576">
        <v>100</v>
      </c>
      <c r="E1309" s="575" t="s">
        <v>35</v>
      </c>
      <c r="F1309" s="576">
        <v>5.43</v>
      </c>
      <c r="G1309" s="576">
        <v>0</v>
      </c>
      <c r="H1309" s="576">
        <v>47.574</v>
      </c>
      <c r="I1309" s="576">
        <v>44.8478</v>
      </c>
      <c r="J1309" s="576">
        <v>43.878</v>
      </c>
      <c r="K1309" s="576">
        <v>2.4922</v>
      </c>
      <c r="L1309" s="580">
        <v>0.0526</v>
      </c>
      <c r="M1309" s="576">
        <v>951.834</v>
      </c>
      <c r="N1309" s="575"/>
      <c r="O1309" s="575"/>
      <c r="P1309" s="575"/>
      <c r="Q1309" s="576">
        <v>15895</v>
      </c>
      <c r="R1309" s="576">
        <v>951.834</v>
      </c>
      <c r="S1309" s="580">
        <v>0.0599</v>
      </c>
      <c r="T1309" s="576">
        <v>0.1575</v>
      </c>
      <c r="U1309" s="576">
        <v>0</v>
      </c>
      <c r="V1309" s="576">
        <v>0</v>
      </c>
      <c r="W1309" s="576">
        <v>0</v>
      </c>
      <c r="X1309" s="575">
        <v>0</v>
      </c>
      <c r="Y1309" s="576">
        <v>0.0765</v>
      </c>
      <c r="Z1309" s="576">
        <v>0</v>
      </c>
      <c r="AA1309" s="576">
        <v>0</v>
      </c>
      <c r="AB1309" s="580">
        <v>0.9967</v>
      </c>
      <c r="AC1309" s="575">
        <f t="shared" si="61"/>
        <v>0</v>
      </c>
      <c r="AD1309" s="555">
        <f t="shared" si="62"/>
        <v>0.1575</v>
      </c>
    </row>
    <row r="1310" s="555" customFormat="1" ht="19" customHeight="1" spans="1:30">
      <c r="A1310" s="574">
        <v>45321</v>
      </c>
      <c r="B1310" s="575" t="s">
        <v>34</v>
      </c>
      <c r="C1310" s="575" t="s">
        <v>32</v>
      </c>
      <c r="D1310" s="576">
        <v>10</v>
      </c>
      <c r="E1310" s="575" t="s">
        <v>48</v>
      </c>
      <c r="F1310" s="576">
        <v>5.03</v>
      </c>
      <c r="G1310" s="576">
        <v>0.29</v>
      </c>
      <c r="H1310" s="576">
        <v>4.7439</v>
      </c>
      <c r="I1310" s="576">
        <v>4.6954</v>
      </c>
      <c r="J1310" s="576">
        <v>4.62</v>
      </c>
      <c r="K1310" s="576">
        <v>0</v>
      </c>
      <c r="L1310" s="580">
        <v>0</v>
      </c>
      <c r="M1310" s="576">
        <v>110.22</v>
      </c>
      <c r="N1310" s="575"/>
      <c r="O1310" s="575"/>
      <c r="P1310" s="575"/>
      <c r="Q1310" s="576">
        <v>1258</v>
      </c>
      <c r="R1310" s="576">
        <v>110.22</v>
      </c>
      <c r="S1310" s="580">
        <v>0.0876</v>
      </c>
      <c r="T1310" s="576">
        <v>0</v>
      </c>
      <c r="U1310" s="576">
        <v>0</v>
      </c>
      <c r="V1310" s="576">
        <v>0</v>
      </c>
      <c r="W1310" s="576">
        <v>0</v>
      </c>
      <c r="X1310" s="575">
        <v>0</v>
      </c>
      <c r="Y1310" s="576">
        <v>0</v>
      </c>
      <c r="Z1310" s="576">
        <v>0</v>
      </c>
      <c r="AA1310" s="576">
        <v>0</v>
      </c>
      <c r="AB1310" s="580">
        <v>1</v>
      </c>
      <c r="AC1310" s="575">
        <f t="shared" si="61"/>
        <v>0</v>
      </c>
      <c r="AD1310" s="555">
        <f t="shared" si="62"/>
        <v>0</v>
      </c>
    </row>
    <row r="1311" s="555" customFormat="1" ht="19" customHeight="1" spans="1:30">
      <c r="A1311" s="574">
        <v>45321</v>
      </c>
      <c r="B1311" s="575" t="s">
        <v>41</v>
      </c>
      <c r="C1311" s="575" t="s">
        <v>32</v>
      </c>
      <c r="D1311" s="576">
        <v>20</v>
      </c>
      <c r="E1311" s="575" t="s">
        <v>33</v>
      </c>
      <c r="F1311" s="576">
        <v>5.36</v>
      </c>
      <c r="G1311" s="576">
        <v>3.6</v>
      </c>
      <c r="H1311" s="576">
        <v>11.4717</v>
      </c>
      <c r="I1311" s="576">
        <v>9.08</v>
      </c>
      <c r="J1311" s="576">
        <v>9.0644</v>
      </c>
      <c r="K1311" s="576">
        <v>2.3917</v>
      </c>
      <c r="L1311" s="580">
        <v>0.2085</v>
      </c>
      <c r="M1311" s="576">
        <v>293.5217</v>
      </c>
      <c r="N1311" s="575"/>
      <c r="O1311" s="575"/>
      <c r="P1311" s="575"/>
      <c r="Q1311" s="576">
        <v>4106</v>
      </c>
      <c r="R1311" s="576">
        <v>293.5217</v>
      </c>
      <c r="S1311" s="580">
        <v>0.0715</v>
      </c>
      <c r="T1311" s="576">
        <v>0</v>
      </c>
      <c r="U1311" s="576">
        <v>0</v>
      </c>
      <c r="V1311" s="576">
        <v>0</v>
      </c>
      <c r="W1311" s="576">
        <v>0</v>
      </c>
      <c r="X1311" s="575">
        <v>0</v>
      </c>
      <c r="Y1311" s="576">
        <v>0</v>
      </c>
      <c r="Z1311" s="576">
        <v>0</v>
      </c>
      <c r="AA1311" s="576">
        <v>0</v>
      </c>
      <c r="AB1311" s="580">
        <v>1</v>
      </c>
      <c r="AC1311" s="575">
        <f t="shared" si="61"/>
        <v>0</v>
      </c>
      <c r="AD1311" s="555">
        <f t="shared" si="62"/>
        <v>0</v>
      </c>
    </row>
    <row r="1312" s="555" customFormat="1" ht="19" customHeight="1" spans="1:30">
      <c r="A1312" s="574">
        <v>45321</v>
      </c>
      <c r="B1312" s="575" t="s">
        <v>36</v>
      </c>
      <c r="C1312" s="575" t="s">
        <v>32</v>
      </c>
      <c r="D1312" s="576">
        <v>80</v>
      </c>
      <c r="E1312" s="575" t="s">
        <v>39</v>
      </c>
      <c r="F1312" s="576">
        <v>2.1</v>
      </c>
      <c r="G1312" s="576">
        <v>0.28</v>
      </c>
      <c r="H1312" s="576">
        <v>14.9</v>
      </c>
      <c r="I1312" s="576">
        <v>14.42</v>
      </c>
      <c r="J1312" s="576">
        <v>14.3</v>
      </c>
      <c r="K1312" s="576">
        <v>0</v>
      </c>
      <c r="L1312" s="580">
        <v>0</v>
      </c>
      <c r="M1312" s="576">
        <v>945.45</v>
      </c>
      <c r="N1312" s="575"/>
      <c r="O1312" s="575"/>
      <c r="P1312" s="575"/>
      <c r="Q1312" s="576">
        <v>9570</v>
      </c>
      <c r="R1312" s="576">
        <v>945.45</v>
      </c>
      <c r="S1312" s="580">
        <v>0.0988</v>
      </c>
      <c r="T1312" s="576">
        <v>0</v>
      </c>
      <c r="U1312" s="576">
        <v>0</v>
      </c>
      <c r="V1312" s="576">
        <v>0</v>
      </c>
      <c r="W1312" s="576">
        <v>0</v>
      </c>
      <c r="X1312" s="575">
        <v>0</v>
      </c>
      <c r="Y1312" s="576">
        <v>0</v>
      </c>
      <c r="Z1312" s="576">
        <v>0</v>
      </c>
      <c r="AA1312" s="576">
        <v>0</v>
      </c>
      <c r="AB1312" s="580">
        <v>1</v>
      </c>
      <c r="AC1312" s="575">
        <f t="shared" si="61"/>
        <v>0</v>
      </c>
      <c r="AD1312" s="555">
        <f t="shared" si="62"/>
        <v>0</v>
      </c>
    </row>
    <row r="1313" s="555" customFormat="1" ht="19" customHeight="1" spans="1:30">
      <c r="A1313" s="574">
        <v>45321</v>
      </c>
      <c r="B1313" s="575" t="s">
        <v>45</v>
      </c>
      <c r="C1313" s="575" t="s">
        <v>32</v>
      </c>
      <c r="D1313" s="576">
        <v>50</v>
      </c>
      <c r="E1313" s="575" t="s">
        <v>39</v>
      </c>
      <c r="F1313" s="576">
        <v>3.04</v>
      </c>
      <c r="G1313" s="576">
        <v>1.34</v>
      </c>
      <c r="H1313" s="576">
        <v>12.97</v>
      </c>
      <c r="I1313" s="576">
        <v>12.852</v>
      </c>
      <c r="J1313" s="576">
        <v>12.76</v>
      </c>
      <c r="K1313" s="576">
        <v>0</v>
      </c>
      <c r="L1313" s="580">
        <v>0</v>
      </c>
      <c r="M1313" s="576">
        <v>559.24</v>
      </c>
      <c r="N1313" s="575"/>
      <c r="O1313" s="575"/>
      <c r="P1313" s="575"/>
      <c r="Q1313" s="576">
        <v>7203</v>
      </c>
      <c r="R1313" s="576">
        <v>559.24</v>
      </c>
      <c r="S1313" s="580">
        <v>0.0776</v>
      </c>
      <c r="T1313" s="576">
        <v>0.0215</v>
      </c>
      <c r="U1313" s="576">
        <v>0</v>
      </c>
      <c r="V1313" s="576">
        <v>0</v>
      </c>
      <c r="W1313" s="576">
        <v>0</v>
      </c>
      <c r="X1313" s="575">
        <v>0</v>
      </c>
      <c r="Y1313" s="576">
        <v>0</v>
      </c>
      <c r="Z1313" s="576">
        <v>0</v>
      </c>
      <c r="AA1313" s="576">
        <v>0</v>
      </c>
      <c r="AB1313" s="580">
        <v>0.9977</v>
      </c>
      <c r="AC1313" s="575">
        <f t="shared" si="61"/>
        <v>0</v>
      </c>
      <c r="AD1313" s="555">
        <f t="shared" si="62"/>
        <v>0.0215</v>
      </c>
    </row>
    <row r="1314" s="555" customFormat="1" ht="19" customHeight="1" spans="1:30">
      <c r="A1314" s="574">
        <v>45321</v>
      </c>
      <c r="B1314" s="575" t="s">
        <v>38</v>
      </c>
      <c r="C1314" s="575" t="s">
        <v>32</v>
      </c>
      <c r="D1314" s="576">
        <v>5.48</v>
      </c>
      <c r="E1314" s="575" t="s">
        <v>173</v>
      </c>
      <c r="F1314" s="576">
        <v>1.13</v>
      </c>
      <c r="G1314" s="576">
        <v>0</v>
      </c>
      <c r="H1314" s="576">
        <v>0.66</v>
      </c>
      <c r="I1314" s="576">
        <v>0.66</v>
      </c>
      <c r="J1314" s="576">
        <v>0.532</v>
      </c>
      <c r="K1314" s="576">
        <v>0</v>
      </c>
      <c r="L1314" s="580">
        <v>0</v>
      </c>
      <c r="M1314" s="576">
        <v>39.368</v>
      </c>
      <c r="N1314" s="575"/>
      <c r="O1314" s="575"/>
      <c r="P1314" s="575"/>
      <c r="Q1314" s="576">
        <v>554</v>
      </c>
      <c r="R1314" s="576">
        <v>39.368</v>
      </c>
      <c r="S1314" s="580">
        <v>0.0711</v>
      </c>
      <c r="T1314" s="576">
        <v>0</v>
      </c>
      <c r="U1314" s="576">
        <v>0</v>
      </c>
      <c r="V1314" s="576">
        <v>0</v>
      </c>
      <c r="W1314" s="576">
        <v>0</v>
      </c>
      <c r="X1314" s="575">
        <v>0</v>
      </c>
      <c r="Y1314" s="576">
        <v>0</v>
      </c>
      <c r="Z1314" s="576">
        <v>0</v>
      </c>
      <c r="AA1314" s="576">
        <v>0</v>
      </c>
      <c r="AB1314" s="580">
        <v>1</v>
      </c>
      <c r="AC1314" s="575">
        <f t="shared" si="61"/>
        <v>0</v>
      </c>
      <c r="AD1314" s="555">
        <f t="shared" si="62"/>
        <v>0</v>
      </c>
    </row>
    <row r="1315" s="555" customFormat="1" ht="19" customHeight="1" spans="1:30">
      <c r="A1315" s="574">
        <v>45321</v>
      </c>
      <c r="B1315" s="575" t="s">
        <v>46</v>
      </c>
      <c r="C1315" s="575" t="s">
        <v>32</v>
      </c>
      <c r="D1315" s="576">
        <v>30</v>
      </c>
      <c r="E1315" s="575" t="s">
        <v>35</v>
      </c>
      <c r="F1315" s="576">
        <v>6.27</v>
      </c>
      <c r="G1315" s="576">
        <v>3.72</v>
      </c>
      <c r="H1315" s="576">
        <v>15.7366</v>
      </c>
      <c r="I1315" s="576">
        <v>15.428</v>
      </c>
      <c r="J1315" s="576">
        <v>15.4</v>
      </c>
      <c r="K1315" s="576">
        <v>0</v>
      </c>
      <c r="L1315" s="580">
        <v>0</v>
      </c>
      <c r="M1315" s="576">
        <v>404.152</v>
      </c>
      <c r="N1315" s="575"/>
      <c r="O1315" s="575"/>
      <c r="P1315" s="575"/>
      <c r="Q1315" s="576">
        <v>4708</v>
      </c>
      <c r="R1315" s="576">
        <v>404.152</v>
      </c>
      <c r="S1315" s="580">
        <v>0.0858</v>
      </c>
      <c r="T1315" s="576">
        <v>0</v>
      </c>
      <c r="U1315" s="576">
        <v>0</v>
      </c>
      <c r="V1315" s="576">
        <v>0</v>
      </c>
      <c r="W1315" s="576">
        <v>0</v>
      </c>
      <c r="X1315" s="575">
        <v>0</v>
      </c>
      <c r="Y1315" s="576">
        <v>0</v>
      </c>
      <c r="Z1315" s="576">
        <v>0</v>
      </c>
      <c r="AA1315" s="576">
        <v>0</v>
      </c>
      <c r="AB1315" s="580">
        <v>1</v>
      </c>
      <c r="AC1315" s="575">
        <f t="shared" si="61"/>
        <v>0</v>
      </c>
      <c r="AD1315" s="555">
        <f t="shared" si="62"/>
        <v>0</v>
      </c>
    </row>
    <row r="1316" s="555" customFormat="1" ht="19" customHeight="1" spans="1:30">
      <c r="A1316" s="574">
        <v>45321</v>
      </c>
      <c r="B1316" s="575" t="s">
        <v>47</v>
      </c>
      <c r="C1316" s="575" t="s">
        <v>32</v>
      </c>
      <c r="D1316" s="576">
        <v>150</v>
      </c>
      <c r="E1316" s="575" t="s">
        <v>48</v>
      </c>
      <c r="F1316" s="576">
        <v>4.31</v>
      </c>
      <c r="G1316" s="576">
        <v>0.6</v>
      </c>
      <c r="H1316" s="576">
        <v>72.3681</v>
      </c>
      <c r="I1316" s="576">
        <v>54.826</v>
      </c>
      <c r="J1316" s="576">
        <v>57.8718</v>
      </c>
      <c r="K1316" s="576">
        <v>17.54</v>
      </c>
      <c r="L1316" s="580">
        <v>0.2424</v>
      </c>
      <c r="M1316" s="576">
        <v>1415.4112</v>
      </c>
      <c r="N1316" s="576">
        <v>1335</v>
      </c>
      <c r="O1316" s="580">
        <v>1.0602</v>
      </c>
      <c r="P1316" s="580">
        <v>0.0925</v>
      </c>
      <c r="Q1316" s="576">
        <v>24402</v>
      </c>
      <c r="R1316" s="576">
        <v>1415.4112</v>
      </c>
      <c r="S1316" s="580">
        <v>0.058</v>
      </c>
      <c r="T1316" s="576">
        <v>0</v>
      </c>
      <c r="U1316" s="576">
        <v>0</v>
      </c>
      <c r="V1316" s="576">
        <v>0</v>
      </c>
      <c r="W1316" s="576">
        <v>0</v>
      </c>
      <c r="X1316" s="575">
        <v>0</v>
      </c>
      <c r="Y1316" s="576">
        <v>0</v>
      </c>
      <c r="Z1316" s="576">
        <v>0</v>
      </c>
      <c r="AA1316" s="576">
        <v>0</v>
      </c>
      <c r="AB1316" s="580">
        <v>1</v>
      </c>
      <c r="AC1316" s="575">
        <f t="shared" si="61"/>
        <v>0</v>
      </c>
      <c r="AD1316" s="555">
        <f t="shared" si="62"/>
        <v>0</v>
      </c>
    </row>
    <row r="1317" s="555" customFormat="1" ht="19" customHeight="1" spans="1:30">
      <c r="A1317" s="574">
        <v>45321</v>
      </c>
      <c r="B1317" s="575" t="s">
        <v>40</v>
      </c>
      <c r="C1317" s="575" t="s">
        <v>32</v>
      </c>
      <c r="D1317" s="576">
        <v>30</v>
      </c>
      <c r="E1317" s="575" t="s">
        <v>136</v>
      </c>
      <c r="F1317" s="576">
        <v>1.43</v>
      </c>
      <c r="G1317" s="576">
        <v>0</v>
      </c>
      <c r="H1317" s="576">
        <v>4.4118</v>
      </c>
      <c r="I1317" s="576">
        <v>4.4118</v>
      </c>
      <c r="J1317" s="576">
        <v>4.3824</v>
      </c>
      <c r="K1317" s="576">
        <v>0</v>
      </c>
      <c r="L1317" s="580">
        <v>0</v>
      </c>
      <c r="M1317" s="576">
        <v>329.736</v>
      </c>
      <c r="N1317" s="575"/>
      <c r="O1317" s="575"/>
      <c r="P1317" s="575"/>
      <c r="Q1317" s="576">
        <v>4805</v>
      </c>
      <c r="R1317" s="576">
        <v>329.736</v>
      </c>
      <c r="S1317" s="580">
        <v>0.0686</v>
      </c>
      <c r="T1317" s="576">
        <v>0</v>
      </c>
      <c r="U1317" s="576">
        <v>0</v>
      </c>
      <c r="V1317" s="576">
        <v>0</v>
      </c>
      <c r="W1317" s="576">
        <v>0</v>
      </c>
      <c r="X1317" s="575">
        <v>0</v>
      </c>
      <c r="Y1317" s="576">
        <v>0</v>
      </c>
      <c r="Z1317" s="576">
        <v>0</v>
      </c>
      <c r="AA1317" s="576">
        <v>0</v>
      </c>
      <c r="AB1317" s="580">
        <v>1</v>
      </c>
      <c r="AC1317" s="575">
        <f t="shared" si="61"/>
        <v>0</v>
      </c>
      <c r="AD1317" s="555">
        <f t="shared" si="62"/>
        <v>0</v>
      </c>
    </row>
    <row r="1318" s="555" customFormat="1" ht="19" customHeight="1" spans="1:30">
      <c r="A1318" s="574">
        <v>45321</v>
      </c>
      <c r="B1318" s="575" t="s">
        <v>42</v>
      </c>
      <c r="C1318" s="575" t="s">
        <v>32</v>
      </c>
      <c r="D1318" s="576">
        <v>30</v>
      </c>
      <c r="E1318" s="575" t="s">
        <v>33</v>
      </c>
      <c r="F1318" s="576">
        <v>5.15</v>
      </c>
      <c r="G1318" s="576">
        <v>1.21</v>
      </c>
      <c r="H1318" s="576">
        <v>14.4926</v>
      </c>
      <c r="I1318" s="576">
        <v>12.3144</v>
      </c>
      <c r="J1318" s="576">
        <v>12.2927</v>
      </c>
      <c r="K1318" s="576">
        <v>1.99</v>
      </c>
      <c r="L1318" s="580">
        <v>0.1391</v>
      </c>
      <c r="M1318" s="576">
        <v>357.2211</v>
      </c>
      <c r="N1318" s="575"/>
      <c r="O1318" s="575"/>
      <c r="P1318" s="575"/>
      <c r="Q1318" s="576">
        <v>3672</v>
      </c>
      <c r="R1318" s="576">
        <v>357.2211</v>
      </c>
      <c r="S1318" s="580">
        <v>0.0973</v>
      </c>
      <c r="T1318" s="576">
        <v>0</v>
      </c>
      <c r="U1318" s="576">
        <v>0</v>
      </c>
      <c r="V1318" s="576">
        <v>0</v>
      </c>
      <c r="W1318" s="576">
        <v>0</v>
      </c>
      <c r="X1318" s="575">
        <v>0</v>
      </c>
      <c r="Y1318" s="576">
        <v>0</v>
      </c>
      <c r="Z1318" s="576">
        <v>0</v>
      </c>
      <c r="AA1318" s="576">
        <v>0</v>
      </c>
      <c r="AB1318" s="580">
        <v>1</v>
      </c>
      <c r="AC1318" s="575">
        <f t="shared" si="61"/>
        <v>0</v>
      </c>
      <c r="AD1318" s="555">
        <f t="shared" si="62"/>
        <v>0</v>
      </c>
    </row>
    <row r="1319" s="555" customFormat="1" ht="19" customHeight="1" spans="1:30">
      <c r="A1319" s="574">
        <v>45321</v>
      </c>
      <c r="B1319" s="575" t="s">
        <v>43</v>
      </c>
      <c r="C1319" s="575" t="s">
        <v>32</v>
      </c>
      <c r="D1319" s="576">
        <v>300</v>
      </c>
      <c r="E1319" s="575" t="s">
        <v>35</v>
      </c>
      <c r="F1319" s="576">
        <v>6.54</v>
      </c>
      <c r="G1319" s="576">
        <v>0</v>
      </c>
      <c r="H1319" s="576">
        <v>190.2712</v>
      </c>
      <c r="I1319" s="576">
        <v>187.9736</v>
      </c>
      <c r="J1319" s="576">
        <v>186.648</v>
      </c>
      <c r="K1319" s="576">
        <v>2.2976</v>
      </c>
      <c r="L1319" s="580">
        <v>0.0121</v>
      </c>
      <c r="M1319" s="576">
        <v>3993.034</v>
      </c>
      <c r="N1319" s="575"/>
      <c r="O1319" s="575"/>
      <c r="P1319" s="575"/>
      <c r="Q1319" s="576">
        <v>57321</v>
      </c>
      <c r="R1319" s="576">
        <v>3993.034</v>
      </c>
      <c r="S1319" s="580">
        <v>0.0697</v>
      </c>
      <c r="T1319" s="576">
        <v>0</v>
      </c>
      <c r="U1319" s="576">
        <v>0</v>
      </c>
      <c r="V1319" s="576">
        <v>0</v>
      </c>
      <c r="W1319" s="576">
        <v>0</v>
      </c>
      <c r="X1319" s="575">
        <v>0</v>
      </c>
      <c r="Y1319" s="576">
        <v>0</v>
      </c>
      <c r="Z1319" s="576">
        <v>0</v>
      </c>
      <c r="AA1319" s="576">
        <v>0</v>
      </c>
      <c r="AB1319" s="580">
        <v>1</v>
      </c>
      <c r="AC1319" s="575">
        <f t="shared" si="61"/>
        <v>0</v>
      </c>
      <c r="AD1319" s="555">
        <f t="shared" si="62"/>
        <v>0</v>
      </c>
    </row>
    <row r="1320" s="555" customFormat="1" ht="19" customHeight="1" spans="1:30">
      <c r="A1320" s="574">
        <v>45321</v>
      </c>
      <c r="B1320" s="575" t="s">
        <v>50</v>
      </c>
      <c r="C1320" s="575" t="s">
        <v>32</v>
      </c>
      <c r="D1320" s="576">
        <v>50</v>
      </c>
      <c r="E1320" s="575" t="s">
        <v>33</v>
      </c>
      <c r="F1320" s="576">
        <v>1.13</v>
      </c>
      <c r="G1320" s="576">
        <v>0</v>
      </c>
      <c r="H1320" s="576">
        <v>4.885</v>
      </c>
      <c r="I1320" s="576">
        <v>4.585</v>
      </c>
      <c r="J1320" s="576">
        <v>4.55</v>
      </c>
      <c r="K1320" s="576">
        <v>0.3</v>
      </c>
      <c r="L1320" s="580">
        <f>K1320/H1320</f>
        <v>0.0614124872057318</v>
      </c>
      <c r="M1320" s="576">
        <v>377.09</v>
      </c>
      <c r="N1320" s="575"/>
      <c r="O1320" s="575"/>
      <c r="P1320" s="575"/>
      <c r="Q1320" s="576">
        <v>6762</v>
      </c>
      <c r="R1320" s="576">
        <v>377.09</v>
      </c>
      <c r="S1320" s="580">
        <v>0.0558</v>
      </c>
      <c r="T1320" s="576">
        <v>0</v>
      </c>
      <c r="U1320" s="576">
        <v>0</v>
      </c>
      <c r="V1320" s="576">
        <v>0</v>
      </c>
      <c r="W1320" s="576">
        <v>0</v>
      </c>
      <c r="X1320" s="575">
        <v>0</v>
      </c>
      <c r="Y1320" s="576">
        <v>0</v>
      </c>
      <c r="Z1320" s="576">
        <v>0</v>
      </c>
      <c r="AA1320" s="576">
        <v>0</v>
      </c>
      <c r="AB1320" s="580">
        <v>1</v>
      </c>
      <c r="AC1320" s="575">
        <f t="shared" si="61"/>
        <v>0</v>
      </c>
      <c r="AD1320" s="555">
        <f t="shared" si="62"/>
        <v>0</v>
      </c>
    </row>
    <row r="1321" s="555" customFormat="1" ht="19" customHeight="1" spans="1:30">
      <c r="A1321" s="574">
        <v>45321</v>
      </c>
      <c r="B1321" s="575" t="s">
        <v>49</v>
      </c>
      <c r="C1321" s="575" t="s">
        <v>32</v>
      </c>
      <c r="D1321" s="576">
        <v>100</v>
      </c>
      <c r="E1321" s="575" t="s">
        <v>39</v>
      </c>
      <c r="F1321" s="576">
        <v>5.53</v>
      </c>
      <c r="G1321" s="576">
        <v>0</v>
      </c>
      <c r="H1321" s="576">
        <v>50.368</v>
      </c>
      <c r="I1321" s="576">
        <v>39.9006</v>
      </c>
      <c r="J1321" s="576">
        <v>38.9004</v>
      </c>
      <c r="K1321" s="576">
        <v>10.4674</v>
      </c>
      <c r="L1321" s="580">
        <v>0.2078</v>
      </c>
      <c r="M1321" s="576">
        <v>1039.0569</v>
      </c>
      <c r="N1321" s="575"/>
      <c r="O1321" s="575"/>
      <c r="P1321" s="575"/>
      <c r="Q1321" s="576">
        <v>14225</v>
      </c>
      <c r="R1321" s="576">
        <v>1039.0569</v>
      </c>
      <c r="S1321" s="580">
        <v>0.073</v>
      </c>
      <c r="T1321" s="576">
        <v>0</v>
      </c>
      <c r="U1321" s="576">
        <v>0</v>
      </c>
      <c r="V1321" s="576">
        <v>0</v>
      </c>
      <c r="W1321" s="576">
        <v>0</v>
      </c>
      <c r="X1321" s="575">
        <v>0</v>
      </c>
      <c r="Y1321" s="576">
        <v>0</v>
      </c>
      <c r="Z1321" s="576">
        <v>0</v>
      </c>
      <c r="AA1321" s="576">
        <v>0</v>
      </c>
      <c r="AB1321" s="580">
        <v>1</v>
      </c>
      <c r="AC1321" s="575">
        <f t="shared" si="61"/>
        <v>0</v>
      </c>
      <c r="AD1321" s="555">
        <f t="shared" si="62"/>
        <v>0</v>
      </c>
    </row>
    <row r="1322" s="555" customFormat="1" ht="19" customHeight="1" spans="1:30">
      <c r="A1322" s="574">
        <v>45321</v>
      </c>
      <c r="B1322" s="575" t="s">
        <v>52</v>
      </c>
      <c r="C1322" s="575" t="s">
        <v>32</v>
      </c>
      <c r="D1322" s="576">
        <v>150</v>
      </c>
      <c r="E1322" s="575" t="s">
        <v>35</v>
      </c>
      <c r="F1322" s="576">
        <v>3.5</v>
      </c>
      <c r="G1322" s="576">
        <v>3</v>
      </c>
      <c r="H1322" s="576">
        <v>48.1675</v>
      </c>
      <c r="I1322" s="576">
        <v>48.1675</v>
      </c>
      <c r="J1322" s="576">
        <v>47.775</v>
      </c>
      <c r="K1322" s="576">
        <v>0</v>
      </c>
      <c r="L1322" s="580">
        <v>0</v>
      </c>
      <c r="M1322" s="576">
        <v>1869.525</v>
      </c>
      <c r="N1322" s="575"/>
      <c r="O1322" s="575"/>
      <c r="P1322" s="575"/>
      <c r="Q1322" s="576">
        <v>25456</v>
      </c>
      <c r="R1322" s="576">
        <v>1869.525</v>
      </c>
      <c r="S1322" s="580">
        <v>0.0734</v>
      </c>
      <c r="T1322" s="576">
        <v>0</v>
      </c>
      <c r="U1322" s="576">
        <v>0</v>
      </c>
      <c r="V1322" s="576">
        <v>0</v>
      </c>
      <c r="W1322" s="576">
        <v>0</v>
      </c>
      <c r="X1322" s="575">
        <v>0</v>
      </c>
      <c r="Y1322" s="576">
        <v>0</v>
      </c>
      <c r="Z1322" s="576">
        <v>0</v>
      </c>
      <c r="AA1322" s="576">
        <v>0</v>
      </c>
      <c r="AB1322" s="580">
        <v>1</v>
      </c>
      <c r="AC1322" s="575">
        <f t="shared" si="61"/>
        <v>0</v>
      </c>
      <c r="AD1322" s="555">
        <f t="shared" si="62"/>
        <v>0</v>
      </c>
    </row>
    <row r="1323" s="555" customFormat="1" ht="19" customHeight="1" spans="1:30">
      <c r="A1323" s="574">
        <v>45321</v>
      </c>
      <c r="B1323" s="575" t="s">
        <v>51</v>
      </c>
      <c r="C1323" s="575" t="s">
        <v>32</v>
      </c>
      <c r="D1323" s="576">
        <v>100</v>
      </c>
      <c r="E1323" s="575" t="s">
        <v>33</v>
      </c>
      <c r="F1323" s="576">
        <v>3.05</v>
      </c>
      <c r="G1323" s="576">
        <v>1.98</v>
      </c>
      <c r="H1323" s="576">
        <v>34.4336</v>
      </c>
      <c r="I1323" s="576">
        <v>31.6316</v>
      </c>
      <c r="J1323" s="576">
        <v>30.0468</v>
      </c>
      <c r="K1323" s="576">
        <v>2.802</v>
      </c>
      <c r="L1323" s="580">
        <v>0.0814</v>
      </c>
      <c r="M1323" s="576">
        <v>950.8632</v>
      </c>
      <c r="N1323" s="575"/>
      <c r="O1323" s="575"/>
      <c r="P1323" s="575"/>
      <c r="Q1323" s="576">
        <v>11688</v>
      </c>
      <c r="R1323" s="576">
        <v>950.8632</v>
      </c>
      <c r="S1323" s="580">
        <v>0.0814</v>
      </c>
      <c r="T1323" s="576">
        <v>0</v>
      </c>
      <c r="U1323" s="576">
        <v>0</v>
      </c>
      <c r="V1323" s="576">
        <v>0</v>
      </c>
      <c r="W1323" s="576">
        <v>0</v>
      </c>
      <c r="X1323" s="575">
        <v>0</v>
      </c>
      <c r="Y1323" s="576">
        <v>0</v>
      </c>
      <c r="Z1323" s="576">
        <v>0</v>
      </c>
      <c r="AA1323" s="576">
        <v>0</v>
      </c>
      <c r="AB1323" s="580">
        <v>1</v>
      </c>
      <c r="AC1323" s="575">
        <f t="shared" si="61"/>
        <v>0</v>
      </c>
      <c r="AD1323" s="555">
        <f t="shared" si="62"/>
        <v>0</v>
      </c>
    </row>
    <row r="1324" s="555" customFormat="1" ht="19" customHeight="1" spans="1:30">
      <c r="A1324" s="574">
        <v>45321</v>
      </c>
      <c r="B1324" s="575" t="s">
        <v>53</v>
      </c>
      <c r="C1324" s="575" t="s">
        <v>32</v>
      </c>
      <c r="D1324" s="576">
        <v>100</v>
      </c>
      <c r="E1324" s="575" t="s">
        <v>35</v>
      </c>
      <c r="F1324" s="576">
        <v>4.06</v>
      </c>
      <c r="G1324" s="576">
        <v>0</v>
      </c>
      <c r="H1324" s="576">
        <v>33.392</v>
      </c>
      <c r="I1324" s="576">
        <v>32.94</v>
      </c>
      <c r="J1324" s="576">
        <v>32.8659</v>
      </c>
      <c r="K1324" s="576">
        <v>0</v>
      </c>
      <c r="L1324" s="580">
        <v>0</v>
      </c>
      <c r="M1324" s="576">
        <v>637.9366</v>
      </c>
      <c r="N1324" s="575"/>
      <c r="O1324" s="575"/>
      <c r="P1324" s="575"/>
      <c r="Q1324" s="576">
        <v>15134</v>
      </c>
      <c r="R1324" s="576">
        <v>637.9366</v>
      </c>
      <c r="S1324" s="580">
        <v>0.0422</v>
      </c>
      <c r="T1324" s="576">
        <v>0</v>
      </c>
      <c r="U1324" s="576">
        <v>0</v>
      </c>
      <c r="V1324" s="576">
        <v>0</v>
      </c>
      <c r="W1324" s="576">
        <v>0</v>
      </c>
      <c r="X1324" s="575">
        <v>0</v>
      </c>
      <c r="Y1324" s="576">
        <v>0</v>
      </c>
      <c r="Z1324" s="576">
        <v>0</v>
      </c>
      <c r="AA1324" s="576">
        <v>0</v>
      </c>
      <c r="AB1324" s="580">
        <v>1</v>
      </c>
      <c r="AC1324" s="575">
        <f t="shared" si="61"/>
        <v>0</v>
      </c>
      <c r="AD1324" s="555">
        <f t="shared" si="62"/>
        <v>0</v>
      </c>
    </row>
    <row r="1325" s="555" customFormat="1" ht="19" customHeight="1" spans="1:30">
      <c r="A1325" s="574">
        <v>45321</v>
      </c>
      <c r="B1325" s="575" t="s">
        <v>58</v>
      </c>
      <c r="C1325" s="575" t="s">
        <v>56</v>
      </c>
      <c r="D1325" s="576">
        <v>15</v>
      </c>
      <c r="E1325" s="575" t="s">
        <v>35</v>
      </c>
      <c r="F1325" s="576">
        <v>0</v>
      </c>
      <c r="G1325" s="576">
        <v>2.88</v>
      </c>
      <c r="H1325" s="576">
        <v>2.3906</v>
      </c>
      <c r="I1325" s="576">
        <v>2.3906</v>
      </c>
      <c r="J1325" s="576">
        <v>2.205</v>
      </c>
      <c r="K1325" s="576">
        <v>0</v>
      </c>
      <c r="L1325" s="580">
        <v>0</v>
      </c>
      <c r="M1325" s="576">
        <v>122.85</v>
      </c>
      <c r="N1325" s="575"/>
      <c r="O1325" s="575"/>
      <c r="P1325" s="575"/>
      <c r="Q1325" s="576">
        <v>3444</v>
      </c>
      <c r="R1325" s="576">
        <v>122.85</v>
      </c>
      <c r="S1325" s="580">
        <v>0.0357</v>
      </c>
      <c r="T1325" s="576">
        <v>0</v>
      </c>
      <c r="U1325" s="576">
        <v>0</v>
      </c>
      <c r="V1325" s="576">
        <v>0</v>
      </c>
      <c r="W1325" s="576">
        <v>0</v>
      </c>
      <c r="X1325" s="575">
        <v>0</v>
      </c>
      <c r="Y1325" s="576">
        <v>0</v>
      </c>
      <c r="Z1325" s="576">
        <v>0</v>
      </c>
      <c r="AA1325" s="576">
        <v>0</v>
      </c>
      <c r="AB1325" s="580">
        <v>1</v>
      </c>
      <c r="AC1325" s="575">
        <f t="shared" si="61"/>
        <v>0</v>
      </c>
      <c r="AD1325" s="555">
        <f t="shared" si="62"/>
        <v>0</v>
      </c>
    </row>
    <row r="1326" s="555" customFormat="1" ht="19" customHeight="1" spans="1:30">
      <c r="A1326" s="574">
        <v>45321</v>
      </c>
      <c r="B1326" s="575" t="s">
        <v>55</v>
      </c>
      <c r="C1326" s="575" t="s">
        <v>56</v>
      </c>
      <c r="D1326" s="576">
        <v>100</v>
      </c>
      <c r="E1326" s="575" t="s">
        <v>35</v>
      </c>
      <c r="F1326" s="576">
        <v>0</v>
      </c>
      <c r="G1326" s="576">
        <v>4.5</v>
      </c>
      <c r="H1326" s="576">
        <v>48.0105</v>
      </c>
      <c r="I1326" s="576">
        <v>44.0652</v>
      </c>
      <c r="J1326" s="576">
        <v>43.2011</v>
      </c>
      <c r="K1326" s="576">
        <v>1.7301</v>
      </c>
      <c r="L1326" s="580">
        <v>0.0378</v>
      </c>
      <c r="M1326" s="576">
        <v>2126.5977</v>
      </c>
      <c r="N1326" s="575"/>
      <c r="O1326" s="575"/>
      <c r="P1326" s="575"/>
      <c r="Q1326" s="576">
        <v>28860</v>
      </c>
      <c r="R1326" s="576">
        <v>2126.5977</v>
      </c>
      <c r="S1326" s="580">
        <v>0.0737</v>
      </c>
      <c r="T1326" s="576">
        <v>0</v>
      </c>
      <c r="U1326" s="576">
        <v>2.2152</v>
      </c>
      <c r="V1326" s="576">
        <v>0</v>
      </c>
      <c r="W1326" s="576">
        <v>0</v>
      </c>
      <c r="X1326" s="575">
        <v>0</v>
      </c>
      <c r="Y1326" s="576">
        <v>0</v>
      </c>
      <c r="Z1326" s="576">
        <v>0</v>
      </c>
      <c r="AA1326" s="576">
        <v>0</v>
      </c>
      <c r="AB1326" s="580">
        <v>1</v>
      </c>
      <c r="AC1326" s="575">
        <f t="shared" si="61"/>
        <v>2.2152</v>
      </c>
      <c r="AD1326" s="555">
        <f t="shared" si="62"/>
        <v>0</v>
      </c>
    </row>
    <row r="1327" s="555" customFormat="1" ht="19" customHeight="1" spans="1:30">
      <c r="A1327" s="574">
        <v>45321</v>
      </c>
      <c r="B1327" s="575" t="s">
        <v>57</v>
      </c>
      <c r="C1327" s="575" t="s">
        <v>32</v>
      </c>
      <c r="D1327" s="576">
        <v>20</v>
      </c>
      <c r="E1327" s="575" t="s">
        <v>35</v>
      </c>
      <c r="F1327" s="576">
        <v>6.79</v>
      </c>
      <c r="G1327" s="576">
        <v>0</v>
      </c>
      <c r="H1327" s="576">
        <v>12.6607</v>
      </c>
      <c r="I1327" s="576">
        <v>12.5308</v>
      </c>
      <c r="J1327" s="576">
        <v>12.2749</v>
      </c>
      <c r="K1327" s="576">
        <v>0.1299</v>
      </c>
      <c r="L1327" s="580">
        <v>0.0103</v>
      </c>
      <c r="M1327" s="576">
        <v>250.3347</v>
      </c>
      <c r="N1327" s="575"/>
      <c r="O1327" s="575"/>
      <c r="P1327" s="575"/>
      <c r="Q1327" s="576">
        <v>3541</v>
      </c>
      <c r="R1327" s="576">
        <v>250.3347</v>
      </c>
      <c r="S1327" s="580">
        <v>0.0707</v>
      </c>
      <c r="T1327" s="576">
        <v>0</v>
      </c>
      <c r="U1327" s="576">
        <v>0</v>
      </c>
      <c r="V1327" s="576">
        <v>0</v>
      </c>
      <c r="W1327" s="576">
        <v>0</v>
      </c>
      <c r="X1327" s="575">
        <v>0</v>
      </c>
      <c r="Y1327" s="576">
        <v>0</v>
      </c>
      <c r="Z1327" s="576">
        <v>0</v>
      </c>
      <c r="AA1327" s="576">
        <v>0</v>
      </c>
      <c r="AB1327" s="580">
        <v>1</v>
      </c>
      <c r="AC1327" s="575">
        <f t="shared" si="61"/>
        <v>0</v>
      </c>
      <c r="AD1327" s="555">
        <f t="shared" si="62"/>
        <v>0</v>
      </c>
    </row>
    <row r="1328" s="555" customFormat="1" ht="19" customHeight="1" spans="1:30">
      <c r="A1328" s="574">
        <v>45321</v>
      </c>
      <c r="B1328" s="575" t="s">
        <v>64</v>
      </c>
      <c r="C1328" s="575" t="s">
        <v>56</v>
      </c>
      <c r="D1328" s="576">
        <v>60</v>
      </c>
      <c r="E1328" s="575" t="s">
        <v>35</v>
      </c>
      <c r="F1328" s="576">
        <v>0</v>
      </c>
      <c r="G1328" s="576">
        <v>5.47</v>
      </c>
      <c r="H1328" s="576">
        <v>35.035</v>
      </c>
      <c r="I1328" s="576">
        <v>34.355</v>
      </c>
      <c r="J1328" s="576">
        <v>33.81</v>
      </c>
      <c r="K1328" s="576">
        <v>0</v>
      </c>
      <c r="L1328" s="580">
        <v>0</v>
      </c>
      <c r="M1328" s="576">
        <v>1452.15</v>
      </c>
      <c r="N1328" s="575"/>
      <c r="O1328" s="575"/>
      <c r="P1328" s="575"/>
      <c r="Q1328" s="576">
        <v>14049</v>
      </c>
      <c r="R1328" s="576">
        <v>1452.15</v>
      </c>
      <c r="S1328" s="580">
        <v>0.1034</v>
      </c>
      <c r="T1328" s="576">
        <v>0.68</v>
      </c>
      <c r="U1328" s="576">
        <v>0</v>
      </c>
      <c r="V1328" s="576">
        <v>0</v>
      </c>
      <c r="W1328" s="576">
        <v>0</v>
      </c>
      <c r="X1328" s="575">
        <v>0</v>
      </c>
      <c r="Y1328" s="576">
        <v>0</v>
      </c>
      <c r="Z1328" s="576">
        <v>0</v>
      </c>
      <c r="AA1328" s="576">
        <v>0</v>
      </c>
      <c r="AB1328" s="580">
        <v>0.9806</v>
      </c>
      <c r="AC1328" s="575">
        <f t="shared" si="61"/>
        <v>0</v>
      </c>
      <c r="AD1328" s="555">
        <f t="shared" si="62"/>
        <v>0.68</v>
      </c>
    </row>
    <row r="1329" s="555" customFormat="1" ht="19" customHeight="1" spans="1:30">
      <c r="A1329" s="574">
        <v>45321</v>
      </c>
      <c r="B1329" s="575" t="s">
        <v>65</v>
      </c>
      <c r="C1329" s="575" t="s">
        <v>56</v>
      </c>
      <c r="D1329" s="576">
        <v>50</v>
      </c>
      <c r="E1329" s="575" t="s">
        <v>35</v>
      </c>
      <c r="F1329" s="576">
        <v>0</v>
      </c>
      <c r="G1329" s="576">
        <v>9.22</v>
      </c>
      <c r="H1329" s="576">
        <v>82.3578</v>
      </c>
      <c r="I1329" s="576">
        <v>80.3912</v>
      </c>
      <c r="J1329" s="576">
        <v>79.86</v>
      </c>
      <c r="K1329" s="576">
        <v>0</v>
      </c>
      <c r="L1329" s="580">
        <v>0</v>
      </c>
      <c r="M1329" s="576">
        <v>729.08</v>
      </c>
      <c r="N1329" s="575"/>
      <c r="O1329" s="575"/>
      <c r="P1329" s="575"/>
      <c r="Q1329" s="576">
        <v>12700</v>
      </c>
      <c r="R1329" s="576">
        <v>729.08</v>
      </c>
      <c r="S1329" s="580">
        <v>0.0574</v>
      </c>
      <c r="T1329" s="576">
        <v>0</v>
      </c>
      <c r="U1329" s="576">
        <v>0</v>
      </c>
      <c r="V1329" s="576">
        <v>0</v>
      </c>
      <c r="W1329" s="576">
        <v>0</v>
      </c>
      <c r="X1329" s="575">
        <v>0</v>
      </c>
      <c r="Y1329" s="576">
        <v>0</v>
      </c>
      <c r="Z1329" s="576">
        <v>0</v>
      </c>
      <c r="AA1329" s="576">
        <v>0</v>
      </c>
      <c r="AB1329" s="580">
        <v>1</v>
      </c>
      <c r="AC1329" s="575">
        <f t="shared" si="61"/>
        <v>0</v>
      </c>
      <c r="AD1329" s="555">
        <f t="shared" si="62"/>
        <v>0</v>
      </c>
    </row>
    <row r="1330" s="555" customFormat="1" ht="19" customHeight="1" spans="1:30">
      <c r="A1330" s="574">
        <v>45321</v>
      </c>
      <c r="B1330" s="575" t="s">
        <v>63</v>
      </c>
      <c r="C1330" s="575" t="s">
        <v>56</v>
      </c>
      <c r="D1330" s="576">
        <v>50</v>
      </c>
      <c r="E1330" s="575" t="s">
        <v>35</v>
      </c>
      <c r="F1330" s="576">
        <v>0</v>
      </c>
      <c r="G1330" s="576">
        <v>4.79</v>
      </c>
      <c r="H1330" s="576">
        <v>28.2354</v>
      </c>
      <c r="I1330" s="576">
        <v>27.5926</v>
      </c>
      <c r="J1330" s="576">
        <v>26.88</v>
      </c>
      <c r="K1330" s="576">
        <v>0</v>
      </c>
      <c r="L1330" s="580">
        <v>0</v>
      </c>
      <c r="M1330" s="576">
        <v>987.63</v>
      </c>
      <c r="N1330" s="575"/>
      <c r="O1330" s="575"/>
      <c r="P1330" s="575"/>
      <c r="Q1330" s="576">
        <v>12070</v>
      </c>
      <c r="R1330" s="576">
        <v>987.63</v>
      </c>
      <c r="S1330" s="580">
        <v>0.0818</v>
      </c>
      <c r="T1330" s="576">
        <v>0</v>
      </c>
      <c r="U1330" s="576">
        <v>0</v>
      </c>
      <c r="V1330" s="576">
        <v>0</v>
      </c>
      <c r="W1330" s="576">
        <v>0</v>
      </c>
      <c r="X1330" s="575">
        <v>0</v>
      </c>
      <c r="Y1330" s="576">
        <v>0</v>
      </c>
      <c r="Z1330" s="576">
        <v>0</v>
      </c>
      <c r="AA1330" s="576">
        <v>0</v>
      </c>
      <c r="AB1330" s="580">
        <v>1</v>
      </c>
      <c r="AC1330" s="575">
        <f t="shared" si="61"/>
        <v>0</v>
      </c>
      <c r="AD1330" s="555">
        <f t="shared" si="62"/>
        <v>0</v>
      </c>
    </row>
    <row r="1331" s="555" customFormat="1" ht="19" customHeight="1" spans="1:30">
      <c r="A1331" s="574">
        <v>45321</v>
      </c>
      <c r="B1331" s="575" t="s">
        <v>70</v>
      </c>
      <c r="C1331" s="575" t="s">
        <v>56</v>
      </c>
      <c r="D1331" s="576">
        <v>200</v>
      </c>
      <c r="E1331" s="575" t="s">
        <v>35</v>
      </c>
      <c r="F1331" s="576">
        <v>0</v>
      </c>
      <c r="G1331" s="576">
        <v>3.92</v>
      </c>
      <c r="H1331" s="576">
        <v>7.3458</v>
      </c>
      <c r="I1331" s="576">
        <v>4.0078</v>
      </c>
      <c r="J1331" s="576">
        <v>3.3</v>
      </c>
      <c r="K1331" s="576">
        <v>1.3338</v>
      </c>
      <c r="L1331" s="580">
        <v>0.2497</v>
      </c>
      <c r="M1331" s="576">
        <v>3691.05</v>
      </c>
      <c r="N1331" s="575"/>
      <c r="O1331" s="575"/>
      <c r="P1331" s="575"/>
      <c r="Q1331" s="576">
        <v>30140</v>
      </c>
      <c r="R1331" s="576">
        <v>3691.05</v>
      </c>
      <c r="S1331" s="580">
        <v>0.1225</v>
      </c>
      <c r="T1331" s="576">
        <v>2.0042</v>
      </c>
      <c r="U1331" s="576">
        <v>0</v>
      </c>
      <c r="V1331" s="576">
        <v>0</v>
      </c>
      <c r="W1331" s="576">
        <v>0</v>
      </c>
      <c r="X1331" s="575">
        <v>0</v>
      </c>
      <c r="Y1331" s="576">
        <v>0</v>
      </c>
      <c r="Z1331" s="576">
        <v>0</v>
      </c>
      <c r="AA1331" s="576">
        <v>0</v>
      </c>
      <c r="AB1331" s="580">
        <v>0.4856</v>
      </c>
      <c r="AC1331" s="575">
        <f t="shared" si="61"/>
        <v>0</v>
      </c>
      <c r="AD1331" s="555">
        <f t="shared" si="62"/>
        <v>2.0042</v>
      </c>
    </row>
    <row r="1332" s="555" customFormat="1" ht="19" customHeight="1" spans="1:30">
      <c r="A1332" s="574">
        <v>45321</v>
      </c>
      <c r="B1332" s="575" t="s">
        <v>67</v>
      </c>
      <c r="C1332" s="575" t="s">
        <v>56</v>
      </c>
      <c r="D1332" s="576">
        <v>100</v>
      </c>
      <c r="E1332" s="575" t="s">
        <v>35</v>
      </c>
      <c r="F1332" s="576">
        <v>0</v>
      </c>
      <c r="G1332" s="576">
        <v>2.15</v>
      </c>
      <c r="H1332" s="576">
        <v>4.4973</v>
      </c>
      <c r="I1332" s="576">
        <v>4.041</v>
      </c>
      <c r="J1332" s="576">
        <v>3.96</v>
      </c>
      <c r="K1332" s="576">
        <v>0.4563</v>
      </c>
      <c r="L1332" s="580">
        <v>0.1015</v>
      </c>
      <c r="M1332" s="576">
        <v>1747.02</v>
      </c>
      <c r="N1332" s="575"/>
      <c r="O1332" s="575"/>
      <c r="P1332" s="575"/>
      <c r="Q1332" s="576">
        <v>27774</v>
      </c>
      <c r="R1332" s="576">
        <v>1747.02</v>
      </c>
      <c r="S1332" s="580">
        <v>0.0629</v>
      </c>
      <c r="T1332" s="576">
        <v>0</v>
      </c>
      <c r="U1332" s="576">
        <v>0</v>
      </c>
      <c r="V1332" s="576">
        <v>0</v>
      </c>
      <c r="W1332" s="576">
        <v>0</v>
      </c>
      <c r="X1332" s="575">
        <v>0</v>
      </c>
      <c r="Y1332" s="576">
        <v>0</v>
      </c>
      <c r="Z1332" s="576">
        <v>0</v>
      </c>
      <c r="AA1332" s="576">
        <v>0</v>
      </c>
      <c r="AB1332" s="580">
        <v>1</v>
      </c>
      <c r="AC1332" s="575">
        <f t="shared" si="61"/>
        <v>0</v>
      </c>
      <c r="AD1332" s="555">
        <f t="shared" si="62"/>
        <v>0</v>
      </c>
    </row>
    <row r="1333" s="555" customFormat="1" ht="19" customHeight="1" spans="1:30">
      <c r="A1333" s="574">
        <v>45321</v>
      </c>
      <c r="B1333" s="575" t="s">
        <v>68</v>
      </c>
      <c r="C1333" s="575" t="s">
        <v>56</v>
      </c>
      <c r="D1333" s="576">
        <v>200</v>
      </c>
      <c r="E1333" s="575" t="s">
        <v>35</v>
      </c>
      <c r="F1333" s="576">
        <v>0</v>
      </c>
      <c r="G1333" s="576">
        <v>3.45</v>
      </c>
      <c r="H1333" s="576">
        <v>20.3884</v>
      </c>
      <c r="I1333" s="576">
        <v>8.014</v>
      </c>
      <c r="J1333" s="576">
        <v>7.04</v>
      </c>
      <c r="K1333" s="576">
        <v>12.3744</v>
      </c>
      <c r="L1333" s="580">
        <v>0.6069</v>
      </c>
      <c r="M1333" s="576">
        <v>6867.52</v>
      </c>
      <c r="N1333" s="575"/>
      <c r="O1333" s="575"/>
      <c r="P1333" s="575"/>
      <c r="Q1333" s="576">
        <v>59159</v>
      </c>
      <c r="R1333" s="576">
        <v>6867.52</v>
      </c>
      <c r="S1333" s="580">
        <v>0.1161</v>
      </c>
      <c r="T1333" s="576">
        <v>0</v>
      </c>
      <c r="U1333" s="576">
        <v>0</v>
      </c>
      <c r="V1333" s="576">
        <v>0</v>
      </c>
      <c r="W1333" s="576">
        <v>0</v>
      </c>
      <c r="X1333" s="575">
        <v>0</v>
      </c>
      <c r="Y1333" s="576">
        <v>0</v>
      </c>
      <c r="Z1333" s="576">
        <v>0</v>
      </c>
      <c r="AA1333" s="576">
        <v>0</v>
      </c>
      <c r="AB1333" s="580">
        <v>1</v>
      </c>
      <c r="AC1333" s="575">
        <f t="shared" si="61"/>
        <v>0</v>
      </c>
      <c r="AD1333" s="555">
        <f t="shared" si="62"/>
        <v>0</v>
      </c>
    </row>
    <row r="1334" s="555" customFormat="1" ht="19" customHeight="1" spans="1:30">
      <c r="A1334" s="574">
        <v>45321</v>
      </c>
      <c r="B1334" s="575" t="s">
        <v>72</v>
      </c>
      <c r="C1334" s="575" t="s">
        <v>56</v>
      </c>
      <c r="D1334" s="576">
        <v>20.4</v>
      </c>
      <c r="E1334" s="575" t="s">
        <v>35</v>
      </c>
      <c r="F1334" s="576">
        <v>0</v>
      </c>
      <c r="G1334" s="576">
        <v>4.21</v>
      </c>
      <c r="H1334" s="576">
        <v>10.4602</v>
      </c>
      <c r="I1334" s="576">
        <v>10.374</v>
      </c>
      <c r="J1334" s="576">
        <v>10.3555</v>
      </c>
      <c r="K1334" s="576">
        <v>0</v>
      </c>
      <c r="L1334" s="580">
        <v>0</v>
      </c>
      <c r="M1334" s="576">
        <v>514.6199</v>
      </c>
      <c r="N1334" s="575"/>
      <c r="O1334" s="575"/>
      <c r="P1334" s="575"/>
      <c r="Q1334" s="576">
        <v>5372</v>
      </c>
      <c r="R1334" s="576">
        <v>514.6199</v>
      </c>
      <c r="S1334" s="580">
        <v>0.0958</v>
      </c>
      <c r="T1334" s="576">
        <v>0</v>
      </c>
      <c r="U1334" s="576">
        <v>0</v>
      </c>
      <c r="V1334" s="576">
        <v>0</v>
      </c>
      <c r="W1334" s="576">
        <v>0</v>
      </c>
      <c r="X1334" s="575">
        <v>0</v>
      </c>
      <c r="Y1334" s="576">
        <v>0</v>
      </c>
      <c r="Z1334" s="576">
        <v>0</v>
      </c>
      <c r="AA1334" s="576">
        <v>0</v>
      </c>
      <c r="AB1334" s="580">
        <v>1</v>
      </c>
      <c r="AC1334" s="575">
        <f t="shared" si="61"/>
        <v>0</v>
      </c>
      <c r="AD1334" s="555">
        <f t="shared" si="62"/>
        <v>0</v>
      </c>
    </row>
    <row r="1335" s="555" customFormat="1" ht="19" customHeight="1" spans="1:30">
      <c r="A1335" s="574">
        <v>45321</v>
      </c>
      <c r="B1335" s="575" t="s">
        <v>60</v>
      </c>
      <c r="C1335" s="575" t="s">
        <v>56</v>
      </c>
      <c r="D1335" s="576">
        <v>200</v>
      </c>
      <c r="E1335" s="575" t="s">
        <v>35</v>
      </c>
      <c r="F1335" s="576">
        <v>0</v>
      </c>
      <c r="G1335" s="576">
        <v>6.49</v>
      </c>
      <c r="H1335" s="576">
        <v>182.6804</v>
      </c>
      <c r="I1335" s="576">
        <v>181.0563</v>
      </c>
      <c r="J1335" s="576">
        <v>176</v>
      </c>
      <c r="K1335" s="576">
        <v>0</v>
      </c>
      <c r="L1335" s="580">
        <v>0</v>
      </c>
      <c r="M1335" s="576">
        <v>5062.2</v>
      </c>
      <c r="N1335" s="575"/>
      <c r="O1335" s="575"/>
      <c r="P1335" s="575"/>
      <c r="Q1335" s="576">
        <v>61425</v>
      </c>
      <c r="R1335" s="576">
        <v>5062.2</v>
      </c>
      <c r="S1335" s="580">
        <v>0.0824</v>
      </c>
      <c r="T1335" s="576">
        <v>0</v>
      </c>
      <c r="U1335" s="576">
        <v>0</v>
      </c>
      <c r="V1335" s="576">
        <v>0</v>
      </c>
      <c r="W1335" s="576">
        <v>0</v>
      </c>
      <c r="X1335" s="575">
        <v>0</v>
      </c>
      <c r="Y1335" s="576">
        <v>1.6241</v>
      </c>
      <c r="Z1335" s="576">
        <v>0</v>
      </c>
      <c r="AA1335" s="576">
        <v>0</v>
      </c>
      <c r="AB1335" s="580">
        <v>1</v>
      </c>
      <c r="AC1335" s="575">
        <f t="shared" si="61"/>
        <v>0</v>
      </c>
      <c r="AD1335" s="555">
        <f t="shared" si="62"/>
        <v>0</v>
      </c>
    </row>
    <row r="1336" s="555" customFormat="1" ht="19" customHeight="1" spans="1:30">
      <c r="A1336" s="574">
        <v>45321</v>
      </c>
      <c r="B1336" s="575" t="s">
        <v>71</v>
      </c>
      <c r="C1336" s="575" t="s">
        <v>56</v>
      </c>
      <c r="D1336" s="576">
        <v>49.5</v>
      </c>
      <c r="E1336" s="575" t="s">
        <v>35</v>
      </c>
      <c r="F1336" s="576">
        <v>0</v>
      </c>
      <c r="G1336" s="576">
        <v>2.22</v>
      </c>
      <c r="H1336" s="576">
        <v>1.542</v>
      </c>
      <c r="I1336" s="576">
        <v>1.542</v>
      </c>
      <c r="J1336" s="576">
        <v>1.155</v>
      </c>
      <c r="K1336" s="576">
        <v>0</v>
      </c>
      <c r="L1336" s="580">
        <v>0</v>
      </c>
      <c r="M1336" s="576">
        <v>530.8776</v>
      </c>
      <c r="N1336" s="575"/>
      <c r="O1336" s="575"/>
      <c r="P1336" s="575"/>
      <c r="Q1336" s="576">
        <v>11882</v>
      </c>
      <c r="R1336" s="576">
        <v>530.8776</v>
      </c>
      <c r="S1336" s="580">
        <v>0.0447</v>
      </c>
      <c r="T1336" s="576">
        <v>0</v>
      </c>
      <c r="U1336" s="576">
        <v>0</v>
      </c>
      <c r="V1336" s="576">
        <v>0</v>
      </c>
      <c r="W1336" s="576">
        <v>0</v>
      </c>
      <c r="X1336" s="575">
        <v>0</v>
      </c>
      <c r="Y1336" s="576">
        <v>0</v>
      </c>
      <c r="Z1336" s="576">
        <v>0</v>
      </c>
      <c r="AA1336" s="576">
        <v>0</v>
      </c>
      <c r="AB1336" s="580">
        <v>1</v>
      </c>
      <c r="AC1336" s="575">
        <f t="shared" si="61"/>
        <v>0</v>
      </c>
      <c r="AD1336" s="555">
        <f t="shared" si="62"/>
        <v>0</v>
      </c>
    </row>
    <row r="1337" s="555" customFormat="1" ht="19" customHeight="1" spans="1:30">
      <c r="A1337" s="574">
        <v>45321</v>
      </c>
      <c r="B1337" s="575" t="s">
        <v>66</v>
      </c>
      <c r="C1337" s="575" t="s">
        <v>56</v>
      </c>
      <c r="D1337" s="576">
        <v>80</v>
      </c>
      <c r="E1337" s="575" t="s">
        <v>35</v>
      </c>
      <c r="F1337" s="576">
        <v>0</v>
      </c>
      <c r="G1337" s="576">
        <v>5.26</v>
      </c>
      <c r="H1337" s="576">
        <v>58.701</v>
      </c>
      <c r="I1337" s="576">
        <v>57.6268</v>
      </c>
      <c r="J1337" s="576">
        <v>57.2</v>
      </c>
      <c r="K1337" s="576">
        <v>0</v>
      </c>
      <c r="L1337" s="580">
        <v>0</v>
      </c>
      <c r="M1337" s="576">
        <v>1583.2591</v>
      </c>
      <c r="N1337" s="575"/>
      <c r="O1337" s="575"/>
      <c r="P1337" s="575"/>
      <c r="Q1337" s="576">
        <v>18237</v>
      </c>
      <c r="R1337" s="576">
        <v>1583.2591</v>
      </c>
      <c r="S1337" s="580">
        <v>0.0868</v>
      </c>
      <c r="T1337" s="576">
        <v>0</v>
      </c>
      <c r="U1337" s="576">
        <v>0.2</v>
      </c>
      <c r="V1337" s="576">
        <v>0</v>
      </c>
      <c r="W1337" s="576">
        <v>0</v>
      </c>
      <c r="X1337" s="575">
        <v>0</v>
      </c>
      <c r="Y1337" s="576">
        <v>0</v>
      </c>
      <c r="Z1337" s="576">
        <v>0</v>
      </c>
      <c r="AA1337" s="576">
        <v>0</v>
      </c>
      <c r="AB1337" s="580">
        <v>1</v>
      </c>
      <c r="AC1337" s="575">
        <f t="shared" si="61"/>
        <v>0.2</v>
      </c>
      <c r="AD1337" s="555">
        <f t="shared" si="62"/>
        <v>0</v>
      </c>
    </row>
    <row r="1338" s="555" customFormat="1" ht="19" customHeight="1" spans="1:30">
      <c r="A1338" s="574">
        <v>45321</v>
      </c>
      <c r="B1338" s="575" t="s">
        <v>59</v>
      </c>
      <c r="C1338" s="575" t="s">
        <v>56</v>
      </c>
      <c r="D1338" s="576">
        <v>100</v>
      </c>
      <c r="E1338" s="575" t="s">
        <v>174</v>
      </c>
      <c r="F1338" s="576">
        <v>0</v>
      </c>
      <c r="G1338" s="576">
        <v>5.04</v>
      </c>
      <c r="H1338" s="576">
        <v>61.0555</v>
      </c>
      <c r="I1338" s="576">
        <v>58.8055</v>
      </c>
      <c r="J1338" s="576">
        <v>57.948</v>
      </c>
      <c r="K1338" s="576">
        <v>0</v>
      </c>
      <c r="L1338" s="580">
        <v>0</v>
      </c>
      <c r="M1338" s="576">
        <v>2458.104</v>
      </c>
      <c r="N1338" s="575"/>
      <c r="O1338" s="575"/>
      <c r="P1338" s="575"/>
      <c r="Q1338" s="576">
        <v>25315</v>
      </c>
      <c r="R1338" s="576">
        <v>2458.104</v>
      </c>
      <c r="S1338" s="580">
        <v>0.0971</v>
      </c>
      <c r="T1338" s="576">
        <v>2.25</v>
      </c>
      <c r="U1338" s="576">
        <v>0</v>
      </c>
      <c r="V1338" s="576">
        <v>0</v>
      </c>
      <c r="W1338" s="576">
        <v>0</v>
      </c>
      <c r="X1338" s="575">
        <v>0</v>
      </c>
      <c r="Y1338" s="576">
        <v>0</v>
      </c>
      <c r="Z1338" s="576">
        <v>0</v>
      </c>
      <c r="AA1338" s="576">
        <v>0</v>
      </c>
      <c r="AB1338" s="580">
        <v>0.96</v>
      </c>
      <c r="AC1338" s="575">
        <f t="shared" si="61"/>
        <v>0</v>
      </c>
      <c r="AD1338" s="555">
        <f t="shared" si="62"/>
        <v>2.25</v>
      </c>
    </row>
    <row r="1339" s="555" customFormat="1" ht="19" customHeight="1" spans="1:30">
      <c r="A1339" s="574">
        <v>45321</v>
      </c>
      <c r="B1339" s="575" t="s">
        <v>76</v>
      </c>
      <c r="C1339" s="575" t="s">
        <v>56</v>
      </c>
      <c r="D1339" s="576">
        <v>100</v>
      </c>
      <c r="E1339" s="575" t="s">
        <v>35</v>
      </c>
      <c r="F1339" s="576">
        <v>0</v>
      </c>
      <c r="G1339" s="576">
        <v>2.4</v>
      </c>
      <c r="H1339" s="576">
        <v>0.3304</v>
      </c>
      <c r="I1339" s="576">
        <v>0.3304</v>
      </c>
      <c r="J1339" s="576">
        <v>0.0792</v>
      </c>
      <c r="K1339" s="576">
        <v>0</v>
      </c>
      <c r="L1339" s="580">
        <v>0</v>
      </c>
      <c r="M1339" s="576">
        <v>1728.3486</v>
      </c>
      <c r="N1339" s="575"/>
      <c r="O1339" s="575"/>
      <c r="P1339" s="575"/>
      <c r="Q1339" s="576">
        <v>24615</v>
      </c>
      <c r="R1339" s="576">
        <v>1728.3486</v>
      </c>
      <c r="S1339" s="580">
        <v>0.0702</v>
      </c>
      <c r="T1339" s="576">
        <v>0</v>
      </c>
      <c r="U1339" s="576">
        <v>0</v>
      </c>
      <c r="V1339" s="576">
        <v>0</v>
      </c>
      <c r="W1339" s="576">
        <v>0</v>
      </c>
      <c r="X1339" s="575">
        <v>0</v>
      </c>
      <c r="Y1339" s="576">
        <v>0</v>
      </c>
      <c r="Z1339" s="576">
        <v>0</v>
      </c>
      <c r="AA1339" s="576">
        <v>0</v>
      </c>
      <c r="AB1339" s="580">
        <v>0.9139</v>
      </c>
      <c r="AC1339" s="575">
        <f t="shared" si="61"/>
        <v>0</v>
      </c>
      <c r="AD1339" s="555">
        <f t="shared" si="62"/>
        <v>0</v>
      </c>
    </row>
    <row r="1340" s="555" customFormat="1" ht="19" customHeight="1" spans="1:30">
      <c r="A1340" s="574">
        <v>45321</v>
      </c>
      <c r="B1340" s="575" t="s">
        <v>73</v>
      </c>
      <c r="C1340" s="575" t="s">
        <v>56</v>
      </c>
      <c r="D1340" s="576">
        <v>150</v>
      </c>
      <c r="E1340" s="575" t="s">
        <v>35</v>
      </c>
      <c r="F1340" s="576">
        <v>0</v>
      </c>
      <c r="G1340" s="576">
        <v>4.31</v>
      </c>
      <c r="H1340" s="576">
        <v>14.904</v>
      </c>
      <c r="I1340" s="576">
        <v>14.4472</v>
      </c>
      <c r="J1340" s="576">
        <v>14.08</v>
      </c>
      <c r="K1340" s="576">
        <v>0.4568</v>
      </c>
      <c r="L1340" s="580">
        <v>0.0306</v>
      </c>
      <c r="M1340" s="576">
        <v>6026.24</v>
      </c>
      <c r="N1340" s="575"/>
      <c r="O1340" s="575"/>
      <c r="P1340" s="575"/>
      <c r="Q1340" s="576">
        <v>38110</v>
      </c>
      <c r="R1340" s="576">
        <v>6026.24</v>
      </c>
      <c r="S1340" s="580">
        <v>0.1581</v>
      </c>
      <c r="T1340" s="576">
        <v>0</v>
      </c>
      <c r="U1340" s="576">
        <v>0</v>
      </c>
      <c r="V1340" s="576">
        <v>0</v>
      </c>
      <c r="W1340" s="576">
        <v>0</v>
      </c>
      <c r="X1340" s="575">
        <v>0</v>
      </c>
      <c r="Y1340" s="576">
        <v>0</v>
      </c>
      <c r="Z1340" s="576">
        <v>0</v>
      </c>
      <c r="AA1340" s="576">
        <v>0</v>
      </c>
      <c r="AB1340" s="580">
        <v>1</v>
      </c>
      <c r="AC1340" s="575">
        <f t="shared" si="61"/>
        <v>0</v>
      </c>
      <c r="AD1340" s="555">
        <f t="shared" si="62"/>
        <v>0</v>
      </c>
    </row>
    <row r="1341" s="555" customFormat="1" ht="19" customHeight="1" spans="1:30">
      <c r="A1341" s="574">
        <v>45321</v>
      </c>
      <c r="B1341" s="575" t="s">
        <v>61</v>
      </c>
      <c r="C1341" s="575" t="s">
        <v>56</v>
      </c>
      <c r="D1341" s="576">
        <v>275</v>
      </c>
      <c r="E1341" s="575" t="s">
        <v>35</v>
      </c>
      <c r="F1341" s="576">
        <v>0</v>
      </c>
      <c r="G1341" s="576">
        <v>8.48</v>
      </c>
      <c r="H1341" s="576">
        <v>353.7849</v>
      </c>
      <c r="I1341" s="576">
        <v>339.3645</v>
      </c>
      <c r="J1341" s="576">
        <v>334.4</v>
      </c>
      <c r="K1341" s="576">
        <v>3.8183</v>
      </c>
      <c r="L1341" s="580">
        <v>0.0111</v>
      </c>
      <c r="M1341" s="576">
        <v>9722.24</v>
      </c>
      <c r="N1341" s="575"/>
      <c r="O1341" s="575"/>
      <c r="P1341" s="575"/>
      <c r="Q1341" s="576">
        <v>83580</v>
      </c>
      <c r="R1341" s="576">
        <v>9722.24</v>
      </c>
      <c r="S1341" s="580">
        <v>0.1163</v>
      </c>
      <c r="T1341" s="576">
        <v>0</v>
      </c>
      <c r="U1341" s="576">
        <v>0.4127</v>
      </c>
      <c r="V1341" s="576">
        <v>0</v>
      </c>
      <c r="W1341" s="576">
        <v>0</v>
      </c>
      <c r="X1341" s="575">
        <v>0</v>
      </c>
      <c r="Y1341" s="576">
        <v>10.1894</v>
      </c>
      <c r="Z1341" s="576">
        <v>0</v>
      </c>
      <c r="AA1341" s="576">
        <v>0</v>
      </c>
      <c r="AB1341" s="580">
        <v>1</v>
      </c>
      <c r="AC1341" s="575">
        <f t="shared" si="61"/>
        <v>0.4127</v>
      </c>
      <c r="AD1341" s="555">
        <f t="shared" si="62"/>
        <v>0</v>
      </c>
    </row>
    <row r="1342" s="555" customFormat="1" ht="19" customHeight="1" spans="1:30">
      <c r="A1342" s="574">
        <v>45321</v>
      </c>
      <c r="B1342" s="575" t="s">
        <v>62</v>
      </c>
      <c r="C1342" s="575" t="s">
        <v>56</v>
      </c>
      <c r="D1342" s="576">
        <v>200</v>
      </c>
      <c r="E1342" s="575" t="s">
        <v>35</v>
      </c>
      <c r="F1342" s="576">
        <v>0</v>
      </c>
      <c r="G1342" s="576">
        <v>8.92</v>
      </c>
      <c r="H1342" s="576">
        <v>285.307</v>
      </c>
      <c r="I1342" s="576">
        <v>245.3412</v>
      </c>
      <c r="J1342" s="576">
        <v>227.04</v>
      </c>
      <c r="K1342" s="576">
        <v>3.2521</v>
      </c>
      <c r="L1342" s="580">
        <v>0.0131</v>
      </c>
      <c r="M1342" s="576">
        <v>6324.12</v>
      </c>
      <c r="N1342" s="575"/>
      <c r="O1342" s="575"/>
      <c r="P1342" s="575"/>
      <c r="Q1342" s="576">
        <v>61280</v>
      </c>
      <c r="R1342" s="576">
        <v>6324.12</v>
      </c>
      <c r="S1342" s="580">
        <v>0.1032</v>
      </c>
      <c r="T1342" s="576">
        <v>0</v>
      </c>
      <c r="U1342" s="576">
        <v>0.3765</v>
      </c>
      <c r="V1342" s="576">
        <v>0</v>
      </c>
      <c r="W1342" s="576">
        <v>0</v>
      </c>
      <c r="X1342" s="575">
        <v>0</v>
      </c>
      <c r="Y1342" s="576">
        <v>36.3372</v>
      </c>
      <c r="Z1342" s="576">
        <v>0</v>
      </c>
      <c r="AA1342" s="576">
        <v>0</v>
      </c>
      <c r="AB1342" s="580">
        <v>1</v>
      </c>
      <c r="AC1342" s="575">
        <f t="shared" si="61"/>
        <v>0.3765</v>
      </c>
      <c r="AD1342" s="555">
        <f t="shared" si="62"/>
        <v>0</v>
      </c>
    </row>
    <row r="1343" s="555" customFormat="1" ht="19" customHeight="1" spans="1:30">
      <c r="A1343" s="574">
        <v>45321</v>
      </c>
      <c r="B1343" s="575" t="s">
        <v>75</v>
      </c>
      <c r="C1343" s="575" t="s">
        <v>56</v>
      </c>
      <c r="D1343" s="576">
        <v>200</v>
      </c>
      <c r="E1343" s="575" t="s">
        <v>39</v>
      </c>
      <c r="F1343" s="576">
        <v>0</v>
      </c>
      <c r="G1343" s="576">
        <v>2.22</v>
      </c>
      <c r="H1343" s="576">
        <v>3.0796</v>
      </c>
      <c r="I1343" s="576">
        <v>3.0796</v>
      </c>
      <c r="J1343" s="576">
        <v>2.64</v>
      </c>
      <c r="K1343" s="576">
        <v>0</v>
      </c>
      <c r="L1343" s="580">
        <v>0</v>
      </c>
      <c r="M1343" s="576">
        <v>1888.26</v>
      </c>
      <c r="N1343" s="575"/>
      <c r="O1343" s="575"/>
      <c r="P1343" s="575"/>
      <c r="Q1343" s="576">
        <v>45530</v>
      </c>
      <c r="R1343" s="576">
        <v>1888.26</v>
      </c>
      <c r="S1343" s="580">
        <v>0.0415</v>
      </c>
      <c r="T1343" s="576">
        <v>0</v>
      </c>
      <c r="U1343" s="576">
        <v>0</v>
      </c>
      <c r="V1343" s="576">
        <v>0</v>
      </c>
      <c r="W1343" s="576">
        <v>0</v>
      </c>
      <c r="X1343" s="575">
        <v>0</v>
      </c>
      <c r="Y1343" s="576">
        <v>0</v>
      </c>
      <c r="Z1343" s="576">
        <v>0</v>
      </c>
      <c r="AA1343" s="576">
        <v>0</v>
      </c>
      <c r="AB1343" s="580">
        <v>1</v>
      </c>
      <c r="AC1343" s="575">
        <f t="shared" si="61"/>
        <v>0</v>
      </c>
      <c r="AD1343" s="555">
        <f t="shared" si="62"/>
        <v>0</v>
      </c>
    </row>
    <row r="1344" s="555" customFormat="1" ht="19" customHeight="1" spans="1:30">
      <c r="A1344" s="574">
        <v>45321</v>
      </c>
      <c r="B1344" s="575" t="s">
        <v>74</v>
      </c>
      <c r="C1344" s="575" t="s">
        <v>56</v>
      </c>
      <c r="D1344" s="576">
        <v>50</v>
      </c>
      <c r="E1344" s="575" t="s">
        <v>35</v>
      </c>
      <c r="F1344" s="576">
        <v>0</v>
      </c>
      <c r="G1344" s="576">
        <v>3.98</v>
      </c>
      <c r="H1344" s="576">
        <v>19.079</v>
      </c>
      <c r="I1344" s="576">
        <v>6.8158</v>
      </c>
      <c r="J1344" s="576">
        <v>6.4988</v>
      </c>
      <c r="K1344" s="576">
        <v>12.2632</v>
      </c>
      <c r="L1344" s="580">
        <v>0.6428</v>
      </c>
      <c r="M1344" s="576">
        <v>186.4148</v>
      </c>
      <c r="N1344" s="575"/>
      <c r="O1344" s="575"/>
      <c r="P1344" s="575"/>
      <c r="Q1344" s="576">
        <v>5770</v>
      </c>
      <c r="R1344" s="576">
        <v>186.4148</v>
      </c>
      <c r="S1344" s="580">
        <v>0.0323</v>
      </c>
      <c r="T1344" s="576">
        <v>0</v>
      </c>
      <c r="U1344" s="576">
        <v>0</v>
      </c>
      <c r="V1344" s="576">
        <v>0</v>
      </c>
      <c r="W1344" s="576">
        <v>0</v>
      </c>
      <c r="X1344" s="575">
        <v>0</v>
      </c>
      <c r="Y1344" s="576">
        <v>0</v>
      </c>
      <c r="Z1344" s="576">
        <v>0</v>
      </c>
      <c r="AA1344" s="576">
        <v>0</v>
      </c>
      <c r="AB1344" s="580">
        <v>1</v>
      </c>
      <c r="AC1344" s="575">
        <f t="shared" si="61"/>
        <v>0</v>
      </c>
      <c r="AD1344" s="555">
        <f t="shared" si="62"/>
        <v>0</v>
      </c>
    </row>
    <row r="1345" s="557" customFormat="1" customHeight="1" spans="1:30">
      <c r="A1345" s="574">
        <v>45321</v>
      </c>
      <c r="B1345" s="575" t="s">
        <v>77</v>
      </c>
      <c r="C1345" s="593" t="s">
        <v>32</v>
      </c>
      <c r="D1345" s="593">
        <v>100</v>
      </c>
      <c r="E1345" s="593" t="s">
        <v>33</v>
      </c>
      <c r="F1345" s="608">
        <v>18.9</v>
      </c>
      <c r="G1345" s="593">
        <v>3.6</v>
      </c>
      <c r="H1345" s="609">
        <v>42</v>
      </c>
      <c r="I1345" s="609">
        <v>15.4508</v>
      </c>
      <c r="J1345" s="609">
        <v>19.257</v>
      </c>
      <c r="K1345" s="593">
        <v>0</v>
      </c>
      <c r="L1345" s="593">
        <v>0</v>
      </c>
      <c r="M1345" s="609">
        <v>381.234</v>
      </c>
      <c r="N1345" s="593">
        <v>200</v>
      </c>
      <c r="O1345" s="615">
        <v>1.9062</v>
      </c>
      <c r="P1345" s="608">
        <v>93.84</v>
      </c>
      <c r="Q1345" s="593">
        <v>17591</v>
      </c>
      <c r="R1345" s="609">
        <v>381.234</v>
      </c>
      <c r="S1345" s="608">
        <v>2.17</v>
      </c>
      <c r="T1345" s="593">
        <v>0</v>
      </c>
      <c r="U1345" s="593">
        <v>0</v>
      </c>
      <c r="V1345" s="593">
        <v>0</v>
      </c>
      <c r="W1345" s="593">
        <v>0</v>
      </c>
      <c r="X1345" s="593">
        <v>0</v>
      </c>
      <c r="Y1345" s="593">
        <v>0</v>
      </c>
      <c r="Z1345" s="593">
        <v>0</v>
      </c>
      <c r="AA1345" s="609">
        <v>26.5492</v>
      </c>
      <c r="AB1345" s="593">
        <v>100</v>
      </c>
      <c r="AC1345" s="575">
        <f t="shared" si="61"/>
        <v>0</v>
      </c>
      <c r="AD1345" s="620">
        <f t="shared" si="62"/>
        <v>0</v>
      </c>
    </row>
    <row r="1346" s="557" customFormat="1" customHeight="1" spans="1:30">
      <c r="A1346" s="574">
        <v>45321</v>
      </c>
      <c r="B1346" s="575" t="s">
        <v>81</v>
      </c>
      <c r="C1346" s="593" t="s">
        <v>175</v>
      </c>
      <c r="D1346" s="593">
        <v>100</v>
      </c>
      <c r="E1346" s="593" t="s">
        <v>35</v>
      </c>
      <c r="F1346" s="593" t="s">
        <v>176</v>
      </c>
      <c r="G1346" s="593">
        <v>4.14</v>
      </c>
      <c r="H1346" s="593">
        <v>0</v>
      </c>
      <c r="I1346" s="593">
        <v>0</v>
      </c>
      <c r="J1346" s="593">
        <v>0</v>
      </c>
      <c r="K1346" s="593">
        <v>0</v>
      </c>
      <c r="L1346" s="615">
        <v>0</v>
      </c>
      <c r="M1346" s="582">
        <v>7.7704</v>
      </c>
      <c r="N1346" s="593">
        <v>127</v>
      </c>
      <c r="O1346" s="615">
        <v>0.0612</v>
      </c>
      <c r="P1346" s="615">
        <v>-0.6614</v>
      </c>
      <c r="Q1346" s="593">
        <v>13183</v>
      </c>
      <c r="R1346" s="593">
        <v>7.7704</v>
      </c>
      <c r="S1346" s="615">
        <v>0.0006</v>
      </c>
      <c r="T1346" s="593">
        <v>0</v>
      </c>
      <c r="U1346" s="593">
        <v>0</v>
      </c>
      <c r="V1346" s="593">
        <v>0</v>
      </c>
      <c r="W1346" s="593">
        <v>0</v>
      </c>
      <c r="X1346" s="593">
        <v>0</v>
      </c>
      <c r="Y1346" s="593">
        <v>0</v>
      </c>
      <c r="Z1346" s="593">
        <v>0</v>
      </c>
      <c r="AA1346" s="593">
        <v>1.5921</v>
      </c>
      <c r="AB1346" s="615">
        <v>1</v>
      </c>
      <c r="AC1346" s="575">
        <f t="shared" si="61"/>
        <v>0</v>
      </c>
      <c r="AD1346" s="620">
        <f t="shared" si="62"/>
        <v>0</v>
      </c>
    </row>
    <row r="1347" s="557" customFormat="1" customHeight="1" spans="1:30">
      <c r="A1347" s="574">
        <v>45321</v>
      </c>
      <c r="B1347" s="593" t="s">
        <v>84</v>
      </c>
      <c r="C1347" s="593" t="s">
        <v>175</v>
      </c>
      <c r="D1347" s="593">
        <v>33</v>
      </c>
      <c r="E1347" s="593" t="s">
        <v>35</v>
      </c>
      <c r="F1347" s="593" t="s">
        <v>176</v>
      </c>
      <c r="G1347" s="593">
        <v>2.36</v>
      </c>
      <c r="H1347" s="593">
        <v>3.4</v>
      </c>
      <c r="I1347" s="593">
        <v>3.39</v>
      </c>
      <c r="J1347" s="593">
        <v>3.36</v>
      </c>
      <c r="K1347" s="593">
        <v>0</v>
      </c>
      <c r="L1347" s="615">
        <v>0</v>
      </c>
      <c r="M1347" s="593">
        <v>387.49</v>
      </c>
      <c r="N1347" s="593">
        <v>185</v>
      </c>
      <c r="O1347" s="615">
        <v>2.0941</v>
      </c>
      <c r="P1347" s="615">
        <v>1.164</v>
      </c>
      <c r="Q1347" s="593">
        <v>7604</v>
      </c>
      <c r="R1347" s="593">
        <v>387.49</v>
      </c>
      <c r="S1347" s="615">
        <v>0.0509</v>
      </c>
      <c r="T1347" s="593">
        <v>0</v>
      </c>
      <c r="U1347" s="593">
        <v>0</v>
      </c>
      <c r="V1347" s="593">
        <v>0</v>
      </c>
      <c r="W1347" s="593">
        <v>0</v>
      </c>
      <c r="X1347" s="593">
        <v>0</v>
      </c>
      <c r="Y1347" s="593">
        <v>0</v>
      </c>
      <c r="Z1347" s="593">
        <v>0</v>
      </c>
      <c r="AA1347" s="593">
        <v>0</v>
      </c>
      <c r="AB1347" s="615">
        <v>1</v>
      </c>
      <c r="AC1347" s="575">
        <f t="shared" si="61"/>
        <v>0</v>
      </c>
      <c r="AD1347" s="620">
        <f t="shared" si="62"/>
        <v>0</v>
      </c>
    </row>
    <row r="1348" s="557" customFormat="1" customHeight="1" spans="1:30">
      <c r="A1348" s="574">
        <v>45321</v>
      </c>
      <c r="B1348" s="575" t="s">
        <v>85</v>
      </c>
      <c r="C1348" s="593" t="s">
        <v>177</v>
      </c>
      <c r="D1348" s="593">
        <v>60</v>
      </c>
      <c r="E1348" s="593" t="s">
        <v>39</v>
      </c>
      <c r="F1348" s="593">
        <v>1.49</v>
      </c>
      <c r="G1348" s="593">
        <v>0.5</v>
      </c>
      <c r="H1348" s="582">
        <v>12.6872</v>
      </c>
      <c r="I1348" s="593">
        <v>12.3816</v>
      </c>
      <c r="J1348" s="609">
        <v>12.32</v>
      </c>
      <c r="K1348" s="575">
        <v>0</v>
      </c>
      <c r="L1348" s="615">
        <v>0</v>
      </c>
      <c r="M1348" s="593">
        <v>579.04</v>
      </c>
      <c r="N1348" s="593">
        <v>174</v>
      </c>
      <c r="O1348" s="615">
        <v>3.3278</v>
      </c>
      <c r="P1348" s="593" t="s">
        <v>176</v>
      </c>
      <c r="Q1348" s="593">
        <v>5420</v>
      </c>
      <c r="R1348" s="593">
        <v>579.04</v>
      </c>
      <c r="S1348" s="615">
        <v>0.1068</v>
      </c>
      <c r="T1348" s="593">
        <v>0</v>
      </c>
      <c r="U1348" s="593">
        <v>0</v>
      </c>
      <c r="V1348" s="593">
        <v>0</v>
      </c>
      <c r="W1348" s="593">
        <v>0</v>
      </c>
      <c r="X1348" s="593">
        <v>0</v>
      </c>
      <c r="Y1348" s="593">
        <v>0</v>
      </c>
      <c r="Z1348" s="593">
        <v>0</v>
      </c>
      <c r="AA1348" s="593">
        <v>0</v>
      </c>
      <c r="AB1348" s="615">
        <v>1</v>
      </c>
      <c r="AC1348" s="575">
        <f t="shared" si="61"/>
        <v>0</v>
      </c>
      <c r="AD1348" s="620">
        <f t="shared" si="62"/>
        <v>0</v>
      </c>
    </row>
    <row r="1349" s="557" customFormat="1" customHeight="1" spans="1:30">
      <c r="A1349" s="574">
        <v>45321</v>
      </c>
      <c r="B1349" s="575" t="s">
        <v>87</v>
      </c>
      <c r="C1349" s="593" t="s">
        <v>32</v>
      </c>
      <c r="D1349" s="593">
        <v>100</v>
      </c>
      <c r="E1349" s="593" t="s">
        <v>33</v>
      </c>
      <c r="F1349" s="593">
        <v>3.33</v>
      </c>
      <c r="G1349" s="593">
        <v>2.96</v>
      </c>
      <c r="H1349" s="593">
        <v>0</v>
      </c>
      <c r="I1349" s="593">
        <v>8.22</v>
      </c>
      <c r="J1349" s="593">
        <v>7.9695</v>
      </c>
      <c r="K1349" s="615">
        <v>0</v>
      </c>
      <c r="L1349" s="615">
        <v>0</v>
      </c>
      <c r="M1349" s="593">
        <v>159.6826</v>
      </c>
      <c r="N1349" s="593">
        <v>21</v>
      </c>
      <c r="O1349" s="615">
        <v>7.6039</v>
      </c>
      <c r="P1349" s="615">
        <v>6.6362</v>
      </c>
      <c r="Q1349" s="593">
        <v>6350</v>
      </c>
      <c r="R1349" s="593">
        <v>159.6826</v>
      </c>
      <c r="S1349" s="615">
        <v>0.0251</v>
      </c>
      <c r="T1349" s="593">
        <v>0</v>
      </c>
      <c r="U1349" s="593">
        <v>0</v>
      </c>
      <c r="V1349" s="593">
        <v>0</v>
      </c>
      <c r="W1349" s="593">
        <v>0</v>
      </c>
      <c r="X1349" s="593">
        <v>0</v>
      </c>
      <c r="Y1349" s="593">
        <v>0</v>
      </c>
      <c r="Z1349" s="593">
        <v>0</v>
      </c>
      <c r="AA1349" s="593">
        <v>0</v>
      </c>
      <c r="AB1349" s="615">
        <v>1</v>
      </c>
      <c r="AC1349" s="575">
        <f t="shared" si="61"/>
        <v>0</v>
      </c>
      <c r="AD1349" s="620">
        <f t="shared" si="62"/>
        <v>0</v>
      </c>
    </row>
    <row r="1350" s="557" customFormat="1" customHeight="1" spans="1:30">
      <c r="A1350" s="574">
        <v>45321</v>
      </c>
      <c r="B1350" s="575" t="s">
        <v>88</v>
      </c>
      <c r="C1350" s="593" t="s">
        <v>177</v>
      </c>
      <c r="D1350" s="593">
        <v>50</v>
      </c>
      <c r="E1350" s="593" t="s">
        <v>33</v>
      </c>
      <c r="F1350" s="593">
        <v>4.65</v>
      </c>
      <c r="G1350" s="593">
        <v>1.21</v>
      </c>
      <c r="H1350" s="593">
        <v>17.4962</v>
      </c>
      <c r="I1350" s="593">
        <v>5.0653</v>
      </c>
      <c r="J1350" s="593">
        <v>5.0433</v>
      </c>
      <c r="K1350" s="593">
        <v>12.25</v>
      </c>
      <c r="L1350" s="616">
        <v>0.7</v>
      </c>
      <c r="M1350" s="593">
        <v>298.1677</v>
      </c>
      <c r="N1350" s="593">
        <v>653</v>
      </c>
      <c r="O1350" s="615">
        <v>0.4566</v>
      </c>
      <c r="P1350" s="593">
        <v>0</v>
      </c>
      <c r="Q1350" s="593">
        <v>6458</v>
      </c>
      <c r="R1350" s="593">
        <v>298.1677</v>
      </c>
      <c r="S1350" s="615">
        <v>0.0462</v>
      </c>
      <c r="T1350" s="593">
        <v>0</v>
      </c>
      <c r="U1350" s="593">
        <v>0</v>
      </c>
      <c r="V1350" s="593">
        <v>0</v>
      </c>
      <c r="W1350" s="593">
        <v>0</v>
      </c>
      <c r="X1350" s="593">
        <v>0</v>
      </c>
      <c r="Y1350" s="593">
        <v>0</v>
      </c>
      <c r="Z1350" s="593">
        <v>0</v>
      </c>
      <c r="AA1350" s="593">
        <v>0</v>
      </c>
      <c r="AB1350" s="615">
        <v>1</v>
      </c>
      <c r="AC1350" s="575">
        <f t="shared" si="61"/>
        <v>0</v>
      </c>
      <c r="AD1350" s="620">
        <f t="shared" si="62"/>
        <v>0</v>
      </c>
    </row>
    <row r="1351" customHeight="1" spans="1:29">
      <c r="A1351" s="570" t="s">
        <v>178</v>
      </c>
      <c r="B1351" s="571"/>
      <c r="C1351" s="571"/>
      <c r="D1351" s="571"/>
      <c r="E1351" s="571"/>
      <c r="F1351" s="571"/>
      <c r="G1351" s="571"/>
      <c r="H1351" s="571"/>
      <c r="I1351" s="571"/>
      <c r="J1351" s="571"/>
      <c r="K1351" s="571"/>
      <c r="L1351" s="571"/>
      <c r="M1351" s="571"/>
      <c r="N1351" s="571"/>
      <c r="O1351" s="571"/>
      <c r="P1351" s="571"/>
      <c r="Q1351" s="571"/>
      <c r="R1351" s="571"/>
      <c r="S1351" s="571"/>
      <c r="T1351" s="571"/>
      <c r="U1351" s="571"/>
      <c r="V1351" s="571"/>
      <c r="W1351" s="571"/>
      <c r="X1351" s="571"/>
      <c r="Y1351" s="571"/>
      <c r="Z1351" s="571"/>
      <c r="AA1351" s="571"/>
      <c r="AB1351" s="571"/>
      <c r="AC1351" s="571"/>
    </row>
    <row r="1352" s="555" customFormat="1" ht="19" customHeight="1" spans="1:30">
      <c r="A1352" s="572" t="s">
        <v>1</v>
      </c>
      <c r="B1352" s="573" t="s">
        <v>2</v>
      </c>
      <c r="C1352" s="573" t="s">
        <v>3</v>
      </c>
      <c r="D1352" s="573" t="s">
        <v>4</v>
      </c>
      <c r="E1352" s="573" t="s">
        <v>5</v>
      </c>
      <c r="F1352" s="573" t="s">
        <v>6</v>
      </c>
      <c r="G1352" s="573" t="s">
        <v>7</v>
      </c>
      <c r="H1352" s="573" t="s">
        <v>8</v>
      </c>
      <c r="I1352" s="573" t="s">
        <v>9</v>
      </c>
      <c r="J1352" s="573" t="s">
        <v>10</v>
      </c>
      <c r="K1352" s="573" t="s">
        <v>11</v>
      </c>
      <c r="L1352" s="573" t="s">
        <v>12</v>
      </c>
      <c r="M1352" s="573" t="s">
        <v>13</v>
      </c>
      <c r="N1352" s="573" t="s">
        <v>14</v>
      </c>
      <c r="O1352" s="573" t="s">
        <v>15</v>
      </c>
      <c r="P1352" s="573" t="s">
        <v>16</v>
      </c>
      <c r="Q1352" s="573" t="s">
        <v>17</v>
      </c>
      <c r="R1352" s="573" t="s">
        <v>18</v>
      </c>
      <c r="S1352" s="573" t="s">
        <v>19</v>
      </c>
      <c r="T1352" s="573" t="s">
        <v>20</v>
      </c>
      <c r="U1352" s="573" t="s">
        <v>21</v>
      </c>
      <c r="V1352" s="573" t="s">
        <v>22</v>
      </c>
      <c r="W1352" s="573" t="s">
        <v>23</v>
      </c>
      <c r="X1352" s="573" t="s">
        <v>24</v>
      </c>
      <c r="Y1352" s="573" t="s">
        <v>25</v>
      </c>
      <c r="Z1352" s="573" t="s">
        <v>26</v>
      </c>
      <c r="AA1352" s="573" t="s">
        <v>27</v>
      </c>
      <c r="AB1352" s="573" t="s">
        <v>28</v>
      </c>
      <c r="AC1352" s="583" t="s">
        <v>29</v>
      </c>
      <c r="AD1352" s="583" t="s">
        <v>30</v>
      </c>
    </row>
    <row r="1353" s="555" customFormat="1" ht="19" customHeight="1" spans="1:30">
      <c r="A1353" s="574">
        <v>45322</v>
      </c>
      <c r="B1353" s="575" t="s">
        <v>31</v>
      </c>
      <c r="C1353" s="575" t="s">
        <v>32</v>
      </c>
      <c r="D1353" s="576">
        <v>100</v>
      </c>
      <c r="E1353" s="575" t="s">
        <v>48</v>
      </c>
      <c r="F1353" s="576">
        <v>3.18</v>
      </c>
      <c r="G1353" s="576">
        <v>1.3</v>
      </c>
      <c r="H1353" s="576">
        <v>30.9313</v>
      </c>
      <c r="I1353" s="576">
        <v>30.625</v>
      </c>
      <c r="J1353" s="576">
        <v>30.5375</v>
      </c>
      <c r="K1353" s="576">
        <v>0</v>
      </c>
      <c r="L1353" s="580">
        <v>0</v>
      </c>
      <c r="M1353" s="576">
        <v>1301.125</v>
      </c>
      <c r="N1353" s="575"/>
      <c r="O1353" s="575"/>
      <c r="P1353" s="575"/>
      <c r="Q1353" s="576">
        <v>14972</v>
      </c>
      <c r="R1353" s="576">
        <v>1301.125</v>
      </c>
      <c r="S1353" s="580">
        <v>0.0869</v>
      </c>
      <c r="T1353" s="576">
        <v>0</v>
      </c>
      <c r="U1353" s="576">
        <v>0</v>
      </c>
      <c r="V1353" s="576">
        <v>0</v>
      </c>
      <c r="W1353" s="576">
        <v>0</v>
      </c>
      <c r="X1353" s="575">
        <v>0</v>
      </c>
      <c r="Y1353" s="576">
        <v>0</v>
      </c>
      <c r="Z1353" s="576">
        <v>0</v>
      </c>
      <c r="AA1353" s="576">
        <v>0</v>
      </c>
      <c r="AB1353" s="580">
        <v>1</v>
      </c>
      <c r="AC1353" s="575">
        <f t="shared" ref="AC1353:AC1395" si="63">U1353+W1353</f>
        <v>0</v>
      </c>
      <c r="AD1353" s="555">
        <f t="shared" ref="AD1353:AD1395" si="64">T1353+V1353</f>
        <v>0</v>
      </c>
    </row>
    <row r="1354" s="555" customFormat="1" ht="19" customHeight="1" spans="1:30">
      <c r="A1354" s="574">
        <v>45322</v>
      </c>
      <c r="B1354" s="575" t="s">
        <v>40</v>
      </c>
      <c r="C1354" s="575" t="s">
        <v>32</v>
      </c>
      <c r="D1354" s="576">
        <v>30</v>
      </c>
      <c r="E1354" s="575" t="s">
        <v>35</v>
      </c>
      <c r="F1354" s="576">
        <v>6.8</v>
      </c>
      <c r="G1354" s="576">
        <v>0</v>
      </c>
      <c r="H1354" s="576">
        <v>3.671</v>
      </c>
      <c r="I1354" s="576">
        <v>3.671</v>
      </c>
      <c r="J1354" s="576">
        <v>3.5376</v>
      </c>
      <c r="K1354" s="576">
        <v>0</v>
      </c>
      <c r="L1354" s="580">
        <v>0</v>
      </c>
      <c r="M1354" s="576">
        <v>333.2736</v>
      </c>
      <c r="N1354" s="575"/>
      <c r="O1354" s="575"/>
      <c r="P1354" s="575"/>
      <c r="Q1354" s="576">
        <v>4805</v>
      </c>
      <c r="R1354" s="576">
        <v>333.2736</v>
      </c>
      <c r="S1354" s="580">
        <v>0.0694</v>
      </c>
      <c r="T1354" s="576">
        <v>0</v>
      </c>
      <c r="U1354" s="576">
        <v>0</v>
      </c>
      <c r="V1354" s="576">
        <v>0</v>
      </c>
      <c r="W1354" s="576">
        <v>0</v>
      </c>
      <c r="X1354" s="575">
        <v>0</v>
      </c>
      <c r="Y1354" s="576">
        <v>0</v>
      </c>
      <c r="Z1354" s="576">
        <v>0</v>
      </c>
      <c r="AA1354" s="576">
        <v>0</v>
      </c>
      <c r="AB1354" s="580">
        <v>1</v>
      </c>
      <c r="AC1354" s="575">
        <f t="shared" si="63"/>
        <v>0</v>
      </c>
      <c r="AD1354" s="555">
        <f t="shared" si="64"/>
        <v>0</v>
      </c>
    </row>
    <row r="1355" s="555" customFormat="1" ht="19" customHeight="1" spans="1:30">
      <c r="A1355" s="574">
        <v>45322</v>
      </c>
      <c r="B1355" s="575" t="s">
        <v>36</v>
      </c>
      <c r="C1355" s="575" t="s">
        <v>32</v>
      </c>
      <c r="D1355" s="576">
        <v>80</v>
      </c>
      <c r="E1355" s="575" t="s">
        <v>39</v>
      </c>
      <c r="F1355" s="576">
        <v>3.97</v>
      </c>
      <c r="G1355" s="576">
        <v>0.92</v>
      </c>
      <c r="H1355" s="576">
        <v>27.6573</v>
      </c>
      <c r="I1355" s="576">
        <v>27.16</v>
      </c>
      <c r="J1355" s="576">
        <v>26.95</v>
      </c>
      <c r="K1355" s="576">
        <v>0</v>
      </c>
      <c r="L1355" s="580">
        <v>0</v>
      </c>
      <c r="M1355" s="576">
        <v>972.4</v>
      </c>
      <c r="N1355" s="575"/>
      <c r="O1355" s="575"/>
      <c r="P1355" s="575"/>
      <c r="Q1355" s="576">
        <v>9570</v>
      </c>
      <c r="R1355" s="576">
        <v>972.4</v>
      </c>
      <c r="S1355" s="580">
        <v>0.1016</v>
      </c>
      <c r="T1355" s="576">
        <v>0</v>
      </c>
      <c r="U1355" s="576">
        <v>0</v>
      </c>
      <c r="V1355" s="576">
        <v>0</v>
      </c>
      <c r="W1355" s="576">
        <v>0</v>
      </c>
      <c r="X1355" s="575">
        <v>0</v>
      </c>
      <c r="Y1355" s="576">
        <v>0</v>
      </c>
      <c r="Z1355" s="576">
        <v>0</v>
      </c>
      <c r="AA1355" s="576">
        <v>0</v>
      </c>
      <c r="AB1355" s="580">
        <v>1</v>
      </c>
      <c r="AC1355" s="575">
        <f t="shared" si="63"/>
        <v>0</v>
      </c>
      <c r="AD1355" s="555">
        <f t="shared" si="64"/>
        <v>0</v>
      </c>
    </row>
    <row r="1356" s="555" customFormat="1" ht="19" customHeight="1" spans="1:30">
      <c r="A1356" s="574">
        <v>45322</v>
      </c>
      <c r="B1356" s="575" t="s">
        <v>34</v>
      </c>
      <c r="C1356" s="575" t="s">
        <v>32</v>
      </c>
      <c r="D1356" s="576">
        <v>10</v>
      </c>
      <c r="E1356" s="575" t="s">
        <v>48</v>
      </c>
      <c r="F1356" s="576">
        <v>3.82</v>
      </c>
      <c r="G1356" s="576">
        <v>0.5</v>
      </c>
      <c r="H1356" s="576">
        <v>4.1364</v>
      </c>
      <c r="I1356" s="576">
        <v>4.016</v>
      </c>
      <c r="J1356" s="576">
        <v>3.96</v>
      </c>
      <c r="K1356" s="576">
        <v>0</v>
      </c>
      <c r="L1356" s="580">
        <v>0</v>
      </c>
      <c r="M1356" s="576">
        <v>114.18</v>
      </c>
      <c r="N1356" s="575"/>
      <c r="O1356" s="575"/>
      <c r="P1356" s="575"/>
      <c r="Q1356" s="576">
        <v>1258</v>
      </c>
      <c r="R1356" s="576">
        <v>114.18</v>
      </c>
      <c r="S1356" s="580">
        <v>0.0908</v>
      </c>
      <c r="T1356" s="576">
        <v>0</v>
      </c>
      <c r="U1356" s="576">
        <v>0</v>
      </c>
      <c r="V1356" s="576">
        <v>0</v>
      </c>
      <c r="W1356" s="576">
        <v>0</v>
      </c>
      <c r="X1356" s="575">
        <v>0</v>
      </c>
      <c r="Y1356" s="576">
        <v>0</v>
      </c>
      <c r="Z1356" s="576">
        <v>0</v>
      </c>
      <c r="AA1356" s="576">
        <v>0</v>
      </c>
      <c r="AB1356" s="580">
        <v>1</v>
      </c>
      <c r="AC1356" s="575">
        <f t="shared" si="63"/>
        <v>0</v>
      </c>
      <c r="AD1356" s="555">
        <f t="shared" si="64"/>
        <v>0</v>
      </c>
    </row>
    <row r="1357" s="555" customFormat="1" ht="19" customHeight="1" spans="1:30">
      <c r="A1357" s="574">
        <v>45322</v>
      </c>
      <c r="B1357" s="575" t="s">
        <v>41</v>
      </c>
      <c r="C1357" s="575" t="s">
        <v>32</v>
      </c>
      <c r="D1357" s="576">
        <v>20</v>
      </c>
      <c r="E1357" s="575" t="s">
        <v>33</v>
      </c>
      <c r="F1357" s="576">
        <v>5.53</v>
      </c>
      <c r="G1357" s="576">
        <v>2.3</v>
      </c>
      <c r="H1357" s="576">
        <v>11.8575</v>
      </c>
      <c r="I1357" s="576">
        <v>10.7501</v>
      </c>
      <c r="J1357" s="576">
        <v>10.7316</v>
      </c>
      <c r="K1357" s="576">
        <v>1.1074</v>
      </c>
      <c r="L1357" s="580">
        <v>0.0934</v>
      </c>
      <c r="M1357" s="576">
        <v>304.2533</v>
      </c>
      <c r="N1357" s="575"/>
      <c r="O1357" s="575"/>
      <c r="P1357" s="575"/>
      <c r="Q1357" s="576">
        <v>4106</v>
      </c>
      <c r="R1357" s="576">
        <v>304.2533</v>
      </c>
      <c r="S1357" s="580">
        <v>0.0741</v>
      </c>
      <c r="T1357" s="576">
        <v>0</v>
      </c>
      <c r="U1357" s="576">
        <v>0</v>
      </c>
      <c r="V1357" s="576">
        <v>0</v>
      </c>
      <c r="W1357" s="576">
        <v>0</v>
      </c>
      <c r="X1357" s="575">
        <v>0</v>
      </c>
      <c r="Y1357" s="576">
        <v>0</v>
      </c>
      <c r="Z1357" s="576">
        <v>0</v>
      </c>
      <c r="AA1357" s="576">
        <v>0</v>
      </c>
      <c r="AB1357" s="580">
        <v>1</v>
      </c>
      <c r="AC1357" s="575">
        <f t="shared" si="63"/>
        <v>0</v>
      </c>
      <c r="AD1357" s="555">
        <f t="shared" si="64"/>
        <v>0</v>
      </c>
    </row>
    <row r="1358" s="555" customFormat="1" ht="19" customHeight="1" spans="1:30">
      <c r="A1358" s="574">
        <v>45322</v>
      </c>
      <c r="B1358" s="575" t="s">
        <v>38</v>
      </c>
      <c r="C1358" s="575" t="s">
        <v>32</v>
      </c>
      <c r="D1358" s="576">
        <v>5.48</v>
      </c>
      <c r="E1358" s="575" t="s">
        <v>173</v>
      </c>
      <c r="F1358" s="576">
        <v>2.47</v>
      </c>
      <c r="G1358" s="576">
        <v>0</v>
      </c>
      <c r="H1358" s="576">
        <v>1.19</v>
      </c>
      <c r="I1358" s="576">
        <v>1.19</v>
      </c>
      <c r="J1358" s="576">
        <v>1.064</v>
      </c>
      <c r="K1358" s="576">
        <v>0</v>
      </c>
      <c r="L1358" s="580">
        <v>0</v>
      </c>
      <c r="M1358" s="576">
        <v>40.432</v>
      </c>
      <c r="N1358" s="575"/>
      <c r="O1358" s="575"/>
      <c r="P1358" s="575"/>
      <c r="Q1358" s="576">
        <v>554</v>
      </c>
      <c r="R1358" s="576">
        <v>40.432</v>
      </c>
      <c r="S1358" s="580">
        <v>0.073</v>
      </c>
      <c r="T1358" s="576">
        <v>0</v>
      </c>
      <c r="U1358" s="576">
        <v>0</v>
      </c>
      <c r="V1358" s="576">
        <v>0</v>
      </c>
      <c r="W1358" s="576">
        <v>0</v>
      </c>
      <c r="X1358" s="575">
        <v>0</v>
      </c>
      <c r="Y1358" s="576">
        <v>0</v>
      </c>
      <c r="Z1358" s="576">
        <v>0</v>
      </c>
      <c r="AA1358" s="576">
        <v>0</v>
      </c>
      <c r="AB1358" s="580">
        <v>1</v>
      </c>
      <c r="AC1358" s="575">
        <f t="shared" si="63"/>
        <v>0</v>
      </c>
      <c r="AD1358" s="555">
        <f t="shared" si="64"/>
        <v>0</v>
      </c>
    </row>
    <row r="1359" s="555" customFormat="1" ht="19" customHeight="1" spans="1:30">
      <c r="A1359" s="574">
        <v>45322</v>
      </c>
      <c r="B1359" s="575" t="s">
        <v>45</v>
      </c>
      <c r="C1359" s="575" t="s">
        <v>32</v>
      </c>
      <c r="D1359" s="576">
        <v>50</v>
      </c>
      <c r="E1359" s="575" t="s">
        <v>39</v>
      </c>
      <c r="F1359" s="576">
        <v>0.46</v>
      </c>
      <c r="G1359" s="576">
        <v>1.17</v>
      </c>
      <c r="H1359" s="576">
        <v>1.97</v>
      </c>
      <c r="I1359" s="576">
        <v>1.848</v>
      </c>
      <c r="J1359" s="576">
        <v>1.76</v>
      </c>
      <c r="K1359" s="576">
        <v>0</v>
      </c>
      <c r="L1359" s="580">
        <v>0</v>
      </c>
      <c r="M1359" s="576">
        <v>561</v>
      </c>
      <c r="N1359" s="575"/>
      <c r="O1359" s="575"/>
      <c r="P1359" s="575"/>
      <c r="Q1359" s="576">
        <v>7203</v>
      </c>
      <c r="R1359" s="576">
        <v>561</v>
      </c>
      <c r="S1359" s="580">
        <v>0.0779</v>
      </c>
      <c r="T1359" s="576">
        <v>0.0025</v>
      </c>
      <c r="U1359" s="576">
        <v>0</v>
      </c>
      <c r="V1359" s="576">
        <v>0</v>
      </c>
      <c r="W1359" s="576">
        <v>0</v>
      </c>
      <c r="X1359" s="575">
        <v>0</v>
      </c>
      <c r="Y1359" s="576">
        <v>0</v>
      </c>
      <c r="Z1359" s="576">
        <v>0</v>
      </c>
      <c r="AA1359" s="576">
        <v>0</v>
      </c>
      <c r="AB1359" s="580">
        <v>0.9977</v>
      </c>
      <c r="AC1359" s="575">
        <f t="shared" si="63"/>
        <v>0</v>
      </c>
      <c r="AD1359" s="555">
        <f t="shared" si="64"/>
        <v>0.0025</v>
      </c>
    </row>
    <row r="1360" s="555" customFormat="1" ht="19" customHeight="1" spans="1:30">
      <c r="A1360" s="574">
        <v>45322</v>
      </c>
      <c r="B1360" s="575" t="s">
        <v>42</v>
      </c>
      <c r="C1360" s="575" t="s">
        <v>32</v>
      </c>
      <c r="D1360" s="576">
        <v>30</v>
      </c>
      <c r="E1360" s="575" t="s">
        <v>33</v>
      </c>
      <c r="F1360" s="576">
        <v>6.2</v>
      </c>
      <c r="G1360" s="576">
        <v>1.31</v>
      </c>
      <c r="H1360" s="576">
        <v>14.9012</v>
      </c>
      <c r="I1360" s="576">
        <v>14.6953</v>
      </c>
      <c r="J1360" s="576">
        <v>14.6748</v>
      </c>
      <c r="K1360" s="576">
        <v>0</v>
      </c>
      <c r="L1360" s="580">
        <v>0</v>
      </c>
      <c r="M1360" s="576">
        <v>371.8959</v>
      </c>
      <c r="N1360" s="575"/>
      <c r="O1360" s="575"/>
      <c r="P1360" s="575"/>
      <c r="Q1360" s="576">
        <v>3672</v>
      </c>
      <c r="R1360" s="576">
        <v>371.8959</v>
      </c>
      <c r="S1360" s="580">
        <v>0.1013</v>
      </c>
      <c r="T1360" s="576">
        <v>0</v>
      </c>
      <c r="U1360" s="576">
        <v>0</v>
      </c>
      <c r="V1360" s="576">
        <v>0</v>
      </c>
      <c r="W1360" s="576">
        <v>0</v>
      </c>
      <c r="X1360" s="575">
        <v>0</v>
      </c>
      <c r="Y1360" s="576">
        <v>0</v>
      </c>
      <c r="Z1360" s="576">
        <v>0</v>
      </c>
      <c r="AA1360" s="576">
        <v>0</v>
      </c>
      <c r="AB1360" s="580">
        <v>1</v>
      </c>
      <c r="AC1360" s="575">
        <f t="shared" si="63"/>
        <v>0</v>
      </c>
      <c r="AD1360" s="555">
        <f t="shared" si="64"/>
        <v>0</v>
      </c>
    </row>
    <row r="1361" s="555" customFormat="1" ht="19" customHeight="1" spans="1:30">
      <c r="A1361" s="574">
        <v>45322</v>
      </c>
      <c r="B1361" s="575" t="s">
        <v>47</v>
      </c>
      <c r="C1361" s="575" t="s">
        <v>32</v>
      </c>
      <c r="D1361" s="576">
        <v>150</v>
      </c>
      <c r="E1361" s="575" t="s">
        <v>144</v>
      </c>
      <c r="F1361" s="576">
        <v>2.35</v>
      </c>
      <c r="G1361" s="576">
        <v>0.79</v>
      </c>
      <c r="H1361" s="576">
        <v>41.8182</v>
      </c>
      <c r="I1361" s="576">
        <v>41.0176</v>
      </c>
      <c r="J1361" s="576">
        <v>40.4803</v>
      </c>
      <c r="K1361" s="576">
        <v>0</v>
      </c>
      <c r="L1361" s="580">
        <v>0</v>
      </c>
      <c r="M1361" s="576">
        <v>1455.8915</v>
      </c>
      <c r="N1361" s="576">
        <v>1335</v>
      </c>
      <c r="O1361" s="580">
        <v>1.0906</v>
      </c>
      <c r="P1361" s="580">
        <v>0.0906</v>
      </c>
      <c r="Q1361" s="576">
        <v>24402</v>
      </c>
      <c r="R1361" s="576">
        <v>1455.8915</v>
      </c>
      <c r="S1361" s="580">
        <v>0.0597</v>
      </c>
      <c r="T1361" s="576">
        <v>0</v>
      </c>
      <c r="U1361" s="576">
        <v>0</v>
      </c>
      <c r="V1361" s="576">
        <v>0</v>
      </c>
      <c r="W1361" s="576">
        <v>0</v>
      </c>
      <c r="X1361" s="575">
        <v>0</v>
      </c>
      <c r="Y1361" s="576">
        <v>0</v>
      </c>
      <c r="Z1361" s="576">
        <v>0</v>
      </c>
      <c r="AA1361" s="576">
        <v>0</v>
      </c>
      <c r="AB1361" s="580">
        <v>1</v>
      </c>
      <c r="AC1361" s="575">
        <f t="shared" si="63"/>
        <v>0</v>
      </c>
      <c r="AD1361" s="555">
        <f t="shared" si="64"/>
        <v>0</v>
      </c>
    </row>
    <row r="1362" s="555" customFormat="1" ht="19" customHeight="1" spans="1:30">
      <c r="A1362" s="574">
        <v>45322</v>
      </c>
      <c r="B1362" s="575" t="s">
        <v>37</v>
      </c>
      <c r="C1362" s="575" t="s">
        <v>32</v>
      </c>
      <c r="D1362" s="576">
        <v>100</v>
      </c>
      <c r="E1362" s="575" t="s">
        <v>35</v>
      </c>
      <c r="F1362" s="576">
        <v>4.35</v>
      </c>
      <c r="G1362" s="576">
        <v>0</v>
      </c>
      <c r="H1362" s="576">
        <v>36.922</v>
      </c>
      <c r="I1362" s="576">
        <v>35.4375</v>
      </c>
      <c r="J1362" s="576">
        <v>34.774</v>
      </c>
      <c r="K1362" s="576">
        <v>1.2921</v>
      </c>
      <c r="L1362" s="580">
        <v>0.0352</v>
      </c>
      <c r="M1362" s="576">
        <v>986.608</v>
      </c>
      <c r="N1362" s="575"/>
      <c r="O1362" s="575"/>
      <c r="P1362" s="575"/>
      <c r="Q1362" s="576">
        <v>15895</v>
      </c>
      <c r="R1362" s="576">
        <v>986.608</v>
      </c>
      <c r="S1362" s="580">
        <v>0.0621</v>
      </c>
      <c r="T1362" s="576">
        <v>0.1295</v>
      </c>
      <c r="U1362" s="576">
        <v>0</v>
      </c>
      <c r="V1362" s="576">
        <v>0</v>
      </c>
      <c r="W1362" s="576">
        <v>0</v>
      </c>
      <c r="X1362" s="575">
        <v>0</v>
      </c>
      <c r="Y1362" s="576">
        <v>0.0629</v>
      </c>
      <c r="Z1362" s="576">
        <v>0</v>
      </c>
      <c r="AA1362" s="576">
        <v>0</v>
      </c>
      <c r="AB1362" s="580">
        <v>0.9965</v>
      </c>
      <c r="AC1362" s="575">
        <f t="shared" si="63"/>
        <v>0</v>
      </c>
      <c r="AD1362" s="555">
        <f t="shared" si="64"/>
        <v>0.1295</v>
      </c>
    </row>
    <row r="1363" s="555" customFormat="1" ht="19" customHeight="1" spans="1:30">
      <c r="A1363" s="574">
        <v>45322</v>
      </c>
      <c r="B1363" s="575" t="s">
        <v>43</v>
      </c>
      <c r="C1363" s="575" t="s">
        <v>32</v>
      </c>
      <c r="D1363" s="576">
        <v>300</v>
      </c>
      <c r="E1363" s="575" t="s">
        <v>35</v>
      </c>
      <c r="F1363" s="576">
        <v>5.21</v>
      </c>
      <c r="G1363" s="576">
        <v>0</v>
      </c>
      <c r="H1363" s="576">
        <v>144.9128</v>
      </c>
      <c r="I1363" s="576">
        <v>132.1781</v>
      </c>
      <c r="J1363" s="576">
        <v>126.786</v>
      </c>
      <c r="K1363" s="576">
        <v>12.7347</v>
      </c>
      <c r="L1363" s="580">
        <v>0.0879</v>
      </c>
      <c r="M1363" s="576">
        <v>4119.82</v>
      </c>
      <c r="N1363" s="575"/>
      <c r="O1363" s="575"/>
      <c r="P1363" s="575"/>
      <c r="Q1363" s="576">
        <v>57321</v>
      </c>
      <c r="R1363" s="576">
        <v>4119.82</v>
      </c>
      <c r="S1363" s="580">
        <v>0.0719</v>
      </c>
      <c r="T1363" s="576">
        <v>0</v>
      </c>
      <c r="U1363" s="576">
        <v>0</v>
      </c>
      <c r="V1363" s="576">
        <v>0</v>
      </c>
      <c r="W1363" s="576">
        <v>0</v>
      </c>
      <c r="X1363" s="575">
        <v>0</v>
      </c>
      <c r="Y1363" s="576">
        <v>0</v>
      </c>
      <c r="Z1363" s="576">
        <v>0</v>
      </c>
      <c r="AA1363" s="576">
        <v>0</v>
      </c>
      <c r="AB1363" s="580">
        <v>1</v>
      </c>
      <c r="AC1363" s="575">
        <f t="shared" si="63"/>
        <v>0</v>
      </c>
      <c r="AD1363" s="555">
        <f t="shared" si="64"/>
        <v>0</v>
      </c>
    </row>
    <row r="1364" s="555" customFormat="1" ht="19" customHeight="1" spans="1:30">
      <c r="A1364" s="574">
        <v>45322</v>
      </c>
      <c r="B1364" s="575" t="s">
        <v>50</v>
      </c>
      <c r="C1364" s="575" t="s">
        <v>32</v>
      </c>
      <c r="D1364" s="576">
        <v>50</v>
      </c>
      <c r="E1364" s="575" t="s">
        <v>144</v>
      </c>
      <c r="F1364" s="576">
        <v>2.78</v>
      </c>
      <c r="G1364" s="576">
        <v>0</v>
      </c>
      <c r="H1364" s="576">
        <v>11.8988</v>
      </c>
      <c r="I1364" s="576">
        <v>11.445</v>
      </c>
      <c r="J1364" s="576">
        <v>11.41</v>
      </c>
      <c r="K1364" s="576">
        <v>0.4888</v>
      </c>
      <c r="L1364" s="580">
        <f>K1364/H1364</f>
        <v>0.0410797727501933</v>
      </c>
      <c r="M1364" s="576">
        <v>388.5</v>
      </c>
      <c r="N1364" s="575"/>
      <c r="O1364" s="575"/>
      <c r="P1364" s="575"/>
      <c r="Q1364" s="576">
        <v>6762</v>
      </c>
      <c r="R1364" s="576">
        <v>388.5</v>
      </c>
      <c r="S1364" s="580">
        <v>0.0575</v>
      </c>
      <c r="T1364" s="576">
        <v>0</v>
      </c>
      <c r="U1364" s="576">
        <v>0</v>
      </c>
      <c r="V1364" s="576">
        <v>0</v>
      </c>
      <c r="W1364" s="576">
        <v>0</v>
      </c>
      <c r="X1364" s="575">
        <v>0</v>
      </c>
      <c r="Y1364" s="576">
        <v>0</v>
      </c>
      <c r="Z1364" s="576">
        <v>0</v>
      </c>
      <c r="AA1364" s="576">
        <v>0</v>
      </c>
      <c r="AB1364" s="580">
        <v>1</v>
      </c>
      <c r="AC1364" s="575">
        <f t="shared" si="63"/>
        <v>0</v>
      </c>
      <c r="AD1364" s="555">
        <f t="shared" si="64"/>
        <v>0</v>
      </c>
    </row>
    <row r="1365" s="555" customFormat="1" ht="19" customHeight="1" spans="1:30">
      <c r="A1365" s="574">
        <v>45322</v>
      </c>
      <c r="B1365" s="575" t="s">
        <v>49</v>
      </c>
      <c r="C1365" s="575" t="s">
        <v>32</v>
      </c>
      <c r="D1365" s="576">
        <v>100</v>
      </c>
      <c r="E1365" s="575" t="s">
        <v>39</v>
      </c>
      <c r="F1365" s="576">
        <v>3.05</v>
      </c>
      <c r="G1365" s="576">
        <v>0.4</v>
      </c>
      <c r="H1365" s="576">
        <v>15.5336</v>
      </c>
      <c r="I1365" s="576">
        <v>15.5336</v>
      </c>
      <c r="J1365" s="576">
        <v>13.4211</v>
      </c>
      <c r="K1365" s="576">
        <v>0</v>
      </c>
      <c r="L1365" s="580">
        <v>0</v>
      </c>
      <c r="M1365" s="576">
        <v>1052.478</v>
      </c>
      <c r="N1365" s="575"/>
      <c r="O1365" s="575"/>
      <c r="P1365" s="575"/>
      <c r="Q1365" s="576">
        <v>14225</v>
      </c>
      <c r="R1365" s="576">
        <v>1052.478</v>
      </c>
      <c r="S1365" s="580">
        <v>0.074</v>
      </c>
      <c r="T1365" s="576">
        <v>0</v>
      </c>
      <c r="U1365" s="576">
        <v>0</v>
      </c>
      <c r="V1365" s="576">
        <v>0</v>
      </c>
      <c r="W1365" s="576">
        <v>0</v>
      </c>
      <c r="X1365" s="575">
        <v>0</v>
      </c>
      <c r="Y1365" s="576">
        <v>0</v>
      </c>
      <c r="Z1365" s="576">
        <v>0</v>
      </c>
      <c r="AA1365" s="576">
        <v>0</v>
      </c>
      <c r="AB1365" s="580">
        <v>1</v>
      </c>
      <c r="AC1365" s="575">
        <f t="shared" si="63"/>
        <v>0</v>
      </c>
      <c r="AD1365" s="555">
        <f t="shared" si="64"/>
        <v>0</v>
      </c>
    </row>
    <row r="1366" s="555" customFormat="1" ht="19" customHeight="1" spans="1:30">
      <c r="A1366" s="574">
        <v>45322</v>
      </c>
      <c r="B1366" s="575" t="s">
        <v>46</v>
      </c>
      <c r="C1366" s="575" t="s">
        <v>32</v>
      </c>
      <c r="D1366" s="576">
        <v>30</v>
      </c>
      <c r="E1366" s="575" t="s">
        <v>35</v>
      </c>
      <c r="F1366" s="576">
        <v>6.26</v>
      </c>
      <c r="G1366" s="576">
        <v>2.54</v>
      </c>
      <c r="H1366" s="576">
        <v>15.7937</v>
      </c>
      <c r="I1366" s="576">
        <v>15.484</v>
      </c>
      <c r="J1366" s="576">
        <v>15.456</v>
      </c>
      <c r="K1366" s="576">
        <v>0</v>
      </c>
      <c r="L1366" s="580">
        <v>0</v>
      </c>
      <c r="M1366" s="576">
        <v>419.608</v>
      </c>
      <c r="N1366" s="575"/>
      <c r="O1366" s="575"/>
      <c r="P1366" s="575"/>
      <c r="Q1366" s="576">
        <v>4708</v>
      </c>
      <c r="R1366" s="576">
        <v>419.608</v>
      </c>
      <c r="S1366" s="580">
        <v>0.0891</v>
      </c>
      <c r="T1366" s="576">
        <v>0</v>
      </c>
      <c r="U1366" s="576">
        <v>0</v>
      </c>
      <c r="V1366" s="576">
        <v>0</v>
      </c>
      <c r="W1366" s="576">
        <v>0</v>
      </c>
      <c r="X1366" s="575">
        <v>0</v>
      </c>
      <c r="Y1366" s="576">
        <v>0</v>
      </c>
      <c r="Z1366" s="576">
        <v>0</v>
      </c>
      <c r="AA1366" s="576">
        <v>0</v>
      </c>
      <c r="AB1366" s="580">
        <v>1</v>
      </c>
      <c r="AC1366" s="575">
        <f t="shared" si="63"/>
        <v>0</v>
      </c>
      <c r="AD1366" s="555">
        <f t="shared" si="64"/>
        <v>0</v>
      </c>
    </row>
    <row r="1367" s="555" customFormat="1" ht="19" customHeight="1" spans="1:30">
      <c r="A1367" s="574">
        <v>45322</v>
      </c>
      <c r="B1367" s="575" t="s">
        <v>51</v>
      </c>
      <c r="C1367" s="575" t="s">
        <v>32</v>
      </c>
      <c r="D1367" s="576">
        <v>100</v>
      </c>
      <c r="E1367" s="575" t="s">
        <v>39</v>
      </c>
      <c r="F1367" s="576">
        <v>0.88</v>
      </c>
      <c r="G1367" s="576">
        <v>2</v>
      </c>
      <c r="H1367" s="576">
        <v>11.6832</v>
      </c>
      <c r="I1367" s="576">
        <v>11.6832</v>
      </c>
      <c r="J1367" s="576">
        <v>11.662</v>
      </c>
      <c r="K1367" s="576">
        <v>0</v>
      </c>
      <c r="L1367" s="580">
        <v>0</v>
      </c>
      <c r="M1367" s="576">
        <v>962.5252</v>
      </c>
      <c r="N1367" s="575"/>
      <c r="O1367" s="575"/>
      <c r="P1367" s="575"/>
      <c r="Q1367" s="576">
        <v>11688</v>
      </c>
      <c r="R1367" s="576">
        <v>962.5252</v>
      </c>
      <c r="S1367" s="580">
        <v>0.0824</v>
      </c>
      <c r="T1367" s="576">
        <v>0</v>
      </c>
      <c r="U1367" s="576">
        <v>0</v>
      </c>
      <c r="V1367" s="576">
        <v>0</v>
      </c>
      <c r="W1367" s="576">
        <v>0</v>
      </c>
      <c r="X1367" s="575">
        <v>0</v>
      </c>
      <c r="Y1367" s="576">
        <v>0</v>
      </c>
      <c r="Z1367" s="576">
        <v>0</v>
      </c>
      <c r="AA1367" s="576">
        <v>0</v>
      </c>
      <c r="AB1367" s="580">
        <v>1</v>
      </c>
      <c r="AC1367" s="575">
        <f t="shared" si="63"/>
        <v>0</v>
      </c>
      <c r="AD1367" s="555">
        <f t="shared" si="64"/>
        <v>0</v>
      </c>
    </row>
    <row r="1368" s="555" customFormat="1" ht="19" customHeight="1" spans="1:30">
      <c r="A1368" s="574">
        <v>45322</v>
      </c>
      <c r="B1368" s="575" t="s">
        <v>52</v>
      </c>
      <c r="C1368" s="575" t="s">
        <v>32</v>
      </c>
      <c r="D1368" s="576">
        <v>150</v>
      </c>
      <c r="E1368" s="575" t="s">
        <v>35</v>
      </c>
      <c r="F1368" s="576">
        <v>4.42</v>
      </c>
      <c r="G1368" s="576">
        <v>2</v>
      </c>
      <c r="H1368" s="576">
        <v>61.7372</v>
      </c>
      <c r="I1368" s="576">
        <v>61.7372</v>
      </c>
      <c r="J1368" s="576">
        <v>60.9</v>
      </c>
      <c r="K1368" s="576">
        <v>0</v>
      </c>
      <c r="L1368" s="580">
        <v>0</v>
      </c>
      <c r="M1368" s="576">
        <v>1930.425</v>
      </c>
      <c r="N1368" s="575"/>
      <c r="O1368" s="575"/>
      <c r="P1368" s="575"/>
      <c r="Q1368" s="576">
        <v>25456</v>
      </c>
      <c r="R1368" s="576">
        <v>1930.425</v>
      </c>
      <c r="S1368" s="580">
        <v>0.0758</v>
      </c>
      <c r="T1368" s="576">
        <v>0</v>
      </c>
      <c r="U1368" s="576">
        <v>0</v>
      </c>
      <c r="V1368" s="576">
        <v>0</v>
      </c>
      <c r="W1368" s="576">
        <v>0</v>
      </c>
      <c r="X1368" s="575">
        <v>0</v>
      </c>
      <c r="Y1368" s="576">
        <v>0</v>
      </c>
      <c r="Z1368" s="576">
        <v>0</v>
      </c>
      <c r="AA1368" s="576">
        <v>0</v>
      </c>
      <c r="AB1368" s="580">
        <v>1</v>
      </c>
      <c r="AC1368" s="575">
        <f t="shared" si="63"/>
        <v>0</v>
      </c>
      <c r="AD1368" s="555">
        <f t="shared" si="64"/>
        <v>0</v>
      </c>
    </row>
    <row r="1369" s="555" customFormat="1" ht="19" customHeight="1" spans="1:30">
      <c r="A1369" s="574">
        <v>45322</v>
      </c>
      <c r="B1369" s="575" t="s">
        <v>53</v>
      </c>
      <c r="C1369" s="575" t="s">
        <v>32</v>
      </c>
      <c r="D1369" s="576">
        <v>100</v>
      </c>
      <c r="E1369" s="575" t="s">
        <v>35</v>
      </c>
      <c r="F1369" s="576">
        <v>2.69</v>
      </c>
      <c r="G1369" s="576">
        <v>0</v>
      </c>
      <c r="H1369" s="576">
        <v>22.192</v>
      </c>
      <c r="I1369" s="576">
        <v>21.8879</v>
      </c>
      <c r="J1369" s="576">
        <v>21.818</v>
      </c>
      <c r="K1369" s="576">
        <v>0</v>
      </c>
      <c r="L1369" s="580">
        <v>0</v>
      </c>
      <c r="M1369" s="576">
        <v>659.7546</v>
      </c>
      <c r="N1369" s="575"/>
      <c r="O1369" s="575"/>
      <c r="P1369" s="575"/>
      <c r="Q1369" s="576">
        <v>15134</v>
      </c>
      <c r="R1369" s="576">
        <v>659.7546</v>
      </c>
      <c r="S1369" s="580">
        <v>0.0436</v>
      </c>
      <c r="T1369" s="576">
        <v>0</v>
      </c>
      <c r="U1369" s="576">
        <v>0</v>
      </c>
      <c r="V1369" s="576">
        <v>0</v>
      </c>
      <c r="W1369" s="576">
        <v>0</v>
      </c>
      <c r="X1369" s="575">
        <v>0</v>
      </c>
      <c r="Y1369" s="576">
        <v>0</v>
      </c>
      <c r="Z1369" s="576">
        <v>0</v>
      </c>
      <c r="AA1369" s="576">
        <v>0</v>
      </c>
      <c r="AB1369" s="580">
        <v>1</v>
      </c>
      <c r="AC1369" s="575">
        <f t="shared" si="63"/>
        <v>0</v>
      </c>
      <c r="AD1369" s="555">
        <f t="shared" si="64"/>
        <v>0</v>
      </c>
    </row>
    <row r="1370" s="555" customFormat="1" ht="19" customHeight="1" spans="1:30">
      <c r="A1370" s="574">
        <v>45322</v>
      </c>
      <c r="B1370" s="575" t="s">
        <v>58</v>
      </c>
      <c r="C1370" s="575" t="s">
        <v>56</v>
      </c>
      <c r="D1370" s="576">
        <v>15</v>
      </c>
      <c r="E1370" s="575" t="s">
        <v>35</v>
      </c>
      <c r="F1370" s="576">
        <v>0</v>
      </c>
      <c r="G1370" s="576">
        <v>3.25</v>
      </c>
      <c r="H1370" s="576">
        <v>2.5452</v>
      </c>
      <c r="I1370" s="576">
        <v>2.5452</v>
      </c>
      <c r="J1370" s="576">
        <v>2.52</v>
      </c>
      <c r="K1370" s="576">
        <v>0</v>
      </c>
      <c r="L1370" s="580">
        <v>0</v>
      </c>
      <c r="M1370" s="576">
        <v>125.37</v>
      </c>
      <c r="N1370" s="575"/>
      <c r="O1370" s="575"/>
      <c r="P1370" s="575"/>
      <c r="Q1370" s="576">
        <v>3444</v>
      </c>
      <c r="R1370" s="576">
        <v>125.37</v>
      </c>
      <c r="S1370" s="580">
        <v>0.0364</v>
      </c>
      <c r="T1370" s="576">
        <v>0</v>
      </c>
      <c r="U1370" s="576">
        <v>0</v>
      </c>
      <c r="V1370" s="576">
        <v>0</v>
      </c>
      <c r="W1370" s="576">
        <v>0</v>
      </c>
      <c r="X1370" s="575">
        <v>0</v>
      </c>
      <c r="Y1370" s="576">
        <v>0</v>
      </c>
      <c r="Z1370" s="576">
        <v>0</v>
      </c>
      <c r="AA1370" s="576">
        <v>0</v>
      </c>
      <c r="AB1370" s="580">
        <v>1</v>
      </c>
      <c r="AC1370" s="575">
        <f t="shared" si="63"/>
        <v>0</v>
      </c>
      <c r="AD1370" s="555">
        <f t="shared" si="64"/>
        <v>0</v>
      </c>
    </row>
    <row r="1371" s="555" customFormat="1" ht="19" customHeight="1" spans="1:30">
      <c r="A1371" s="574">
        <v>45322</v>
      </c>
      <c r="B1371" s="575" t="s">
        <v>55</v>
      </c>
      <c r="C1371" s="575" t="s">
        <v>56</v>
      </c>
      <c r="D1371" s="576">
        <v>100</v>
      </c>
      <c r="E1371" s="575" t="s">
        <v>35</v>
      </c>
      <c r="F1371" s="576">
        <v>0</v>
      </c>
      <c r="G1371" s="576">
        <v>5.15</v>
      </c>
      <c r="H1371" s="576">
        <v>68.6943</v>
      </c>
      <c r="I1371" s="576">
        <v>64.9041</v>
      </c>
      <c r="J1371" s="576">
        <v>63.2791</v>
      </c>
      <c r="K1371" s="576">
        <v>0</v>
      </c>
      <c r="L1371" s="580">
        <v>0</v>
      </c>
      <c r="M1371" s="576">
        <v>2189.8768</v>
      </c>
      <c r="N1371" s="575"/>
      <c r="O1371" s="575"/>
      <c r="P1371" s="575"/>
      <c r="Q1371" s="576">
        <v>28860</v>
      </c>
      <c r="R1371" s="576">
        <v>2189.8768</v>
      </c>
      <c r="S1371" s="580">
        <v>0.0759</v>
      </c>
      <c r="T1371" s="576">
        <v>0</v>
      </c>
      <c r="U1371" s="576">
        <v>3.7902</v>
      </c>
      <c r="V1371" s="576">
        <v>0</v>
      </c>
      <c r="W1371" s="576">
        <v>0</v>
      </c>
      <c r="X1371" s="575">
        <v>0</v>
      </c>
      <c r="Y1371" s="576">
        <v>0</v>
      </c>
      <c r="Z1371" s="576">
        <v>0</v>
      </c>
      <c r="AA1371" s="576">
        <v>0</v>
      </c>
      <c r="AB1371" s="580">
        <v>1</v>
      </c>
      <c r="AC1371" s="575">
        <f t="shared" si="63"/>
        <v>3.7902</v>
      </c>
      <c r="AD1371" s="555">
        <f t="shared" si="64"/>
        <v>0</v>
      </c>
    </row>
    <row r="1372" s="555" customFormat="1" ht="19" customHeight="1" spans="1:30">
      <c r="A1372" s="574">
        <v>45322</v>
      </c>
      <c r="B1372" s="575" t="s">
        <v>57</v>
      </c>
      <c r="C1372" s="575" t="s">
        <v>32</v>
      </c>
      <c r="D1372" s="576">
        <v>20</v>
      </c>
      <c r="E1372" s="575" t="s">
        <v>35</v>
      </c>
      <c r="F1372" s="576">
        <v>6.15</v>
      </c>
      <c r="G1372" s="576">
        <v>0</v>
      </c>
      <c r="H1372" s="576">
        <v>10.3123</v>
      </c>
      <c r="I1372" s="576">
        <v>10.1588</v>
      </c>
      <c r="J1372" s="576">
        <v>10.0419</v>
      </c>
      <c r="K1372" s="576">
        <v>0.1535</v>
      </c>
      <c r="L1372" s="580">
        <v>0.0149</v>
      </c>
      <c r="M1372" s="576">
        <v>260.3766</v>
      </c>
      <c r="N1372" s="575"/>
      <c r="O1372" s="575"/>
      <c r="P1372" s="575"/>
      <c r="Q1372" s="576">
        <v>3541</v>
      </c>
      <c r="R1372" s="576">
        <v>260.3766</v>
      </c>
      <c r="S1372" s="580">
        <v>0.0735</v>
      </c>
      <c r="T1372" s="576">
        <v>0</v>
      </c>
      <c r="U1372" s="576">
        <v>0</v>
      </c>
      <c r="V1372" s="576">
        <v>0</v>
      </c>
      <c r="W1372" s="576">
        <v>0</v>
      </c>
      <c r="X1372" s="575">
        <v>0</v>
      </c>
      <c r="Y1372" s="576">
        <v>0</v>
      </c>
      <c r="Z1372" s="576">
        <v>0</v>
      </c>
      <c r="AA1372" s="576">
        <v>0</v>
      </c>
      <c r="AB1372" s="580">
        <v>1</v>
      </c>
      <c r="AC1372" s="575">
        <f t="shared" si="63"/>
        <v>0</v>
      </c>
      <c r="AD1372" s="555">
        <f t="shared" si="64"/>
        <v>0</v>
      </c>
    </row>
    <row r="1373" s="555" customFormat="1" ht="19" customHeight="1" spans="1:30">
      <c r="A1373" s="574">
        <v>45322</v>
      </c>
      <c r="B1373" s="575" t="s">
        <v>60</v>
      </c>
      <c r="C1373" s="575" t="s">
        <v>56</v>
      </c>
      <c r="D1373" s="576">
        <v>200</v>
      </c>
      <c r="E1373" s="575" t="s">
        <v>35</v>
      </c>
      <c r="F1373" s="576">
        <v>0</v>
      </c>
      <c r="G1373" s="576">
        <v>2.49</v>
      </c>
      <c r="H1373" s="576">
        <v>2.346</v>
      </c>
      <c r="I1373" s="576">
        <v>2.346</v>
      </c>
      <c r="J1373" s="576">
        <v>0.88</v>
      </c>
      <c r="K1373" s="576">
        <v>0</v>
      </c>
      <c r="L1373" s="580">
        <v>0</v>
      </c>
      <c r="M1373" s="576">
        <v>5063.08</v>
      </c>
      <c r="N1373" s="575"/>
      <c r="O1373" s="575"/>
      <c r="P1373" s="575"/>
      <c r="Q1373" s="576">
        <v>61425</v>
      </c>
      <c r="R1373" s="576">
        <v>5063.08</v>
      </c>
      <c r="S1373" s="580">
        <v>0.0824</v>
      </c>
      <c r="T1373" s="576">
        <v>0</v>
      </c>
      <c r="U1373" s="576">
        <v>0</v>
      </c>
      <c r="V1373" s="576">
        <v>0</v>
      </c>
      <c r="W1373" s="576">
        <v>0</v>
      </c>
      <c r="X1373" s="575">
        <v>0</v>
      </c>
      <c r="Y1373" s="576">
        <v>0</v>
      </c>
      <c r="Z1373" s="576">
        <v>0</v>
      </c>
      <c r="AA1373" s="576">
        <v>0</v>
      </c>
      <c r="AB1373" s="580">
        <v>1</v>
      </c>
      <c r="AC1373" s="575">
        <f t="shared" si="63"/>
        <v>0</v>
      </c>
      <c r="AD1373" s="555">
        <f t="shared" si="64"/>
        <v>0</v>
      </c>
    </row>
    <row r="1374" s="555" customFormat="1" ht="19" customHeight="1" spans="1:30">
      <c r="A1374" s="574">
        <v>45322</v>
      </c>
      <c r="B1374" s="575" t="s">
        <v>68</v>
      </c>
      <c r="C1374" s="575" t="s">
        <v>56</v>
      </c>
      <c r="D1374" s="576">
        <v>200</v>
      </c>
      <c r="E1374" s="575" t="s">
        <v>35</v>
      </c>
      <c r="F1374" s="576">
        <v>0</v>
      </c>
      <c r="G1374" s="576">
        <v>2.39</v>
      </c>
      <c r="H1374" s="576">
        <v>0.8154</v>
      </c>
      <c r="I1374" s="576">
        <v>0.8154</v>
      </c>
      <c r="J1374" s="576">
        <v>0</v>
      </c>
      <c r="K1374" s="576">
        <v>0</v>
      </c>
      <c r="L1374" s="580">
        <v>0</v>
      </c>
      <c r="M1374" s="576">
        <v>6867.52</v>
      </c>
      <c r="N1374" s="575"/>
      <c r="O1374" s="575"/>
      <c r="P1374" s="575"/>
      <c r="Q1374" s="576">
        <v>59159</v>
      </c>
      <c r="R1374" s="576">
        <v>6867.52</v>
      </c>
      <c r="S1374" s="580">
        <v>0.1161</v>
      </c>
      <c r="T1374" s="576">
        <v>0</v>
      </c>
      <c r="U1374" s="576">
        <v>0</v>
      </c>
      <c r="V1374" s="576">
        <v>0</v>
      </c>
      <c r="W1374" s="576">
        <v>0</v>
      </c>
      <c r="X1374" s="575">
        <v>0</v>
      </c>
      <c r="Y1374" s="576">
        <v>0</v>
      </c>
      <c r="Z1374" s="576">
        <v>0</v>
      </c>
      <c r="AA1374" s="576">
        <v>0</v>
      </c>
      <c r="AB1374" s="580">
        <v>1</v>
      </c>
      <c r="AC1374" s="575">
        <f t="shared" si="63"/>
        <v>0</v>
      </c>
      <c r="AD1374" s="555">
        <f t="shared" si="64"/>
        <v>0</v>
      </c>
    </row>
    <row r="1375" s="555" customFormat="1" ht="19" customHeight="1" spans="1:30">
      <c r="A1375" s="574">
        <v>45322</v>
      </c>
      <c r="B1375" s="575" t="s">
        <v>63</v>
      </c>
      <c r="C1375" s="575" t="s">
        <v>56</v>
      </c>
      <c r="D1375" s="576">
        <v>50</v>
      </c>
      <c r="E1375" s="575" t="s">
        <v>35</v>
      </c>
      <c r="F1375" s="576">
        <v>0</v>
      </c>
      <c r="G1375" s="576">
        <v>7.77</v>
      </c>
      <c r="H1375" s="576">
        <v>62.7615</v>
      </c>
      <c r="I1375" s="576">
        <v>61.9529</v>
      </c>
      <c r="J1375" s="576">
        <v>60.06</v>
      </c>
      <c r="K1375" s="576">
        <v>0</v>
      </c>
      <c r="L1375" s="580">
        <v>0</v>
      </c>
      <c r="M1375" s="576">
        <v>1047.69</v>
      </c>
      <c r="N1375" s="575"/>
      <c r="O1375" s="575"/>
      <c r="P1375" s="575"/>
      <c r="Q1375" s="576">
        <v>12070</v>
      </c>
      <c r="R1375" s="576">
        <v>1047.69</v>
      </c>
      <c r="S1375" s="580">
        <v>0.0868</v>
      </c>
      <c r="T1375" s="576">
        <v>0</v>
      </c>
      <c r="U1375" s="576">
        <v>0</v>
      </c>
      <c r="V1375" s="576">
        <v>0</v>
      </c>
      <c r="W1375" s="576">
        <v>0</v>
      </c>
      <c r="X1375" s="575">
        <v>0</v>
      </c>
      <c r="Y1375" s="576">
        <v>0</v>
      </c>
      <c r="Z1375" s="576">
        <v>0</v>
      </c>
      <c r="AA1375" s="576">
        <v>0</v>
      </c>
      <c r="AB1375" s="580">
        <v>1</v>
      </c>
      <c r="AC1375" s="575">
        <f t="shared" si="63"/>
        <v>0</v>
      </c>
      <c r="AD1375" s="555">
        <f t="shared" si="64"/>
        <v>0</v>
      </c>
    </row>
    <row r="1376" s="555" customFormat="1" ht="19" customHeight="1" spans="1:30">
      <c r="A1376" s="574">
        <v>45322</v>
      </c>
      <c r="B1376" s="575" t="s">
        <v>66</v>
      </c>
      <c r="C1376" s="575" t="s">
        <v>56</v>
      </c>
      <c r="D1376" s="576">
        <v>80</v>
      </c>
      <c r="E1376" s="575" t="s">
        <v>35</v>
      </c>
      <c r="F1376" s="576">
        <v>0</v>
      </c>
      <c r="G1376" s="576">
        <v>5.43</v>
      </c>
      <c r="H1376" s="576">
        <v>64.075</v>
      </c>
      <c r="I1376" s="576">
        <v>63.3918</v>
      </c>
      <c r="J1376" s="576">
        <v>61.5824</v>
      </c>
      <c r="K1376" s="576">
        <v>0</v>
      </c>
      <c r="L1376" s="580">
        <v>0</v>
      </c>
      <c r="M1376" s="576">
        <v>1644.8415</v>
      </c>
      <c r="N1376" s="575"/>
      <c r="O1376" s="575"/>
      <c r="P1376" s="575"/>
      <c r="Q1376" s="576">
        <v>18237</v>
      </c>
      <c r="R1376" s="576">
        <v>1644.8415</v>
      </c>
      <c r="S1376" s="580">
        <v>0.0902</v>
      </c>
      <c r="T1376" s="576">
        <v>0</v>
      </c>
      <c r="U1376" s="576">
        <v>0</v>
      </c>
      <c r="V1376" s="576">
        <v>0</v>
      </c>
      <c r="W1376" s="576">
        <v>0</v>
      </c>
      <c r="X1376" s="575">
        <v>0</v>
      </c>
      <c r="Y1376" s="576">
        <v>0</v>
      </c>
      <c r="Z1376" s="576">
        <v>0</v>
      </c>
      <c r="AA1376" s="576">
        <v>0</v>
      </c>
      <c r="AB1376" s="580">
        <v>0</v>
      </c>
      <c r="AC1376" s="575">
        <f t="shared" si="63"/>
        <v>0</v>
      </c>
      <c r="AD1376" s="555">
        <f t="shared" si="64"/>
        <v>0</v>
      </c>
    </row>
    <row r="1377" s="555" customFormat="1" ht="19" customHeight="1" spans="1:30">
      <c r="A1377" s="574">
        <v>45322</v>
      </c>
      <c r="B1377" s="575" t="s">
        <v>65</v>
      </c>
      <c r="C1377" s="575" t="s">
        <v>56</v>
      </c>
      <c r="D1377" s="576">
        <v>50</v>
      </c>
      <c r="E1377" s="575" t="s">
        <v>35</v>
      </c>
      <c r="F1377" s="576">
        <v>0</v>
      </c>
      <c r="G1377" s="576">
        <v>11.99</v>
      </c>
      <c r="H1377" s="576">
        <v>106.1592</v>
      </c>
      <c r="I1377" s="576">
        <v>105.0258</v>
      </c>
      <c r="J1377" s="576">
        <v>104.258</v>
      </c>
      <c r="K1377" s="576">
        <v>0</v>
      </c>
      <c r="L1377" s="580">
        <v>0</v>
      </c>
      <c r="M1377" s="576">
        <v>833.338</v>
      </c>
      <c r="N1377" s="575"/>
      <c r="O1377" s="575"/>
      <c r="P1377" s="575"/>
      <c r="Q1377" s="576">
        <v>12700</v>
      </c>
      <c r="R1377" s="576">
        <v>833.338</v>
      </c>
      <c r="S1377" s="580">
        <v>0.0656</v>
      </c>
      <c r="T1377" s="576">
        <v>0</v>
      </c>
      <c r="U1377" s="576">
        <v>0.23</v>
      </c>
      <c r="V1377" s="576">
        <v>0</v>
      </c>
      <c r="W1377" s="576">
        <v>0</v>
      </c>
      <c r="X1377" s="575">
        <v>0</v>
      </c>
      <c r="Y1377" s="576">
        <v>0</v>
      </c>
      <c r="Z1377" s="576">
        <v>0</v>
      </c>
      <c r="AA1377" s="576">
        <v>0</v>
      </c>
      <c r="AB1377" s="580">
        <v>1</v>
      </c>
      <c r="AC1377" s="575">
        <f t="shared" si="63"/>
        <v>0.23</v>
      </c>
      <c r="AD1377" s="555">
        <f t="shared" si="64"/>
        <v>0</v>
      </c>
    </row>
    <row r="1378" s="555" customFormat="1" ht="19" customHeight="1" spans="1:30">
      <c r="A1378" s="574">
        <v>45322</v>
      </c>
      <c r="B1378" s="575" t="s">
        <v>72</v>
      </c>
      <c r="C1378" s="575" t="s">
        <v>56</v>
      </c>
      <c r="D1378" s="576">
        <v>20.4</v>
      </c>
      <c r="E1378" s="575" t="s">
        <v>179</v>
      </c>
      <c r="F1378" s="576">
        <v>0</v>
      </c>
      <c r="G1378" s="576">
        <v>5.98</v>
      </c>
      <c r="H1378" s="576">
        <v>23.4732</v>
      </c>
      <c r="I1378" s="576">
        <v>23.352</v>
      </c>
      <c r="J1378" s="576">
        <v>23.2822</v>
      </c>
      <c r="K1378" s="576">
        <v>0</v>
      </c>
      <c r="L1378" s="580">
        <v>0</v>
      </c>
      <c r="M1378" s="576">
        <v>537.9021</v>
      </c>
      <c r="N1378" s="575"/>
      <c r="O1378" s="575"/>
      <c r="P1378" s="575"/>
      <c r="Q1378" s="576">
        <v>5372</v>
      </c>
      <c r="R1378" s="576">
        <v>537.9021</v>
      </c>
      <c r="S1378" s="580">
        <v>0.1001</v>
      </c>
      <c r="T1378" s="576">
        <v>0</v>
      </c>
      <c r="U1378" s="576">
        <v>0</v>
      </c>
      <c r="V1378" s="576">
        <v>0</v>
      </c>
      <c r="W1378" s="576">
        <v>0</v>
      </c>
      <c r="X1378" s="575">
        <v>0</v>
      </c>
      <c r="Y1378" s="576">
        <v>0</v>
      </c>
      <c r="Z1378" s="576">
        <v>0</v>
      </c>
      <c r="AA1378" s="576">
        <v>0</v>
      </c>
      <c r="AB1378" s="580">
        <v>1</v>
      </c>
      <c r="AC1378" s="575">
        <f t="shared" si="63"/>
        <v>0</v>
      </c>
      <c r="AD1378" s="555">
        <f t="shared" si="64"/>
        <v>0</v>
      </c>
    </row>
    <row r="1379" s="555" customFormat="1" ht="19" customHeight="1" spans="1:30">
      <c r="A1379" s="574">
        <v>45322</v>
      </c>
      <c r="B1379" s="575" t="s">
        <v>59</v>
      </c>
      <c r="C1379" s="575" t="s">
        <v>56</v>
      </c>
      <c r="D1379" s="576">
        <v>100</v>
      </c>
      <c r="E1379" s="575" t="s">
        <v>35</v>
      </c>
      <c r="F1379" s="576">
        <v>0</v>
      </c>
      <c r="G1379" s="576">
        <v>3.93</v>
      </c>
      <c r="H1379" s="576">
        <v>23.4428</v>
      </c>
      <c r="I1379" s="576">
        <v>23.1356</v>
      </c>
      <c r="J1379" s="576">
        <v>22.44</v>
      </c>
      <c r="K1379" s="576">
        <v>0</v>
      </c>
      <c r="L1379" s="580">
        <v>0</v>
      </c>
      <c r="M1379" s="576">
        <v>2480.544</v>
      </c>
      <c r="N1379" s="575"/>
      <c r="O1379" s="575"/>
      <c r="P1379" s="575"/>
      <c r="Q1379" s="576">
        <v>25315</v>
      </c>
      <c r="R1379" s="576">
        <v>2480.544</v>
      </c>
      <c r="S1379" s="580">
        <v>0.098</v>
      </c>
      <c r="T1379" s="576">
        <v>0.3072</v>
      </c>
      <c r="U1379" s="576">
        <v>0</v>
      </c>
      <c r="V1379" s="576">
        <v>0</v>
      </c>
      <c r="W1379" s="576">
        <v>0</v>
      </c>
      <c r="X1379" s="575">
        <v>0</v>
      </c>
      <c r="Y1379" s="576">
        <v>0</v>
      </c>
      <c r="Z1379" s="576">
        <v>0</v>
      </c>
      <c r="AA1379" s="576">
        <v>0</v>
      </c>
      <c r="AB1379" s="580">
        <v>0.0099</v>
      </c>
      <c r="AC1379" s="575">
        <f t="shared" si="63"/>
        <v>0</v>
      </c>
      <c r="AD1379" s="555">
        <f t="shared" si="64"/>
        <v>0.3072</v>
      </c>
    </row>
    <row r="1380" s="555" customFormat="1" ht="19" customHeight="1" spans="1:30">
      <c r="A1380" s="574">
        <v>45322</v>
      </c>
      <c r="B1380" s="575" t="s">
        <v>71</v>
      </c>
      <c r="C1380" s="575" t="s">
        <v>56</v>
      </c>
      <c r="D1380" s="576">
        <v>49.5</v>
      </c>
      <c r="E1380" s="575" t="s">
        <v>35</v>
      </c>
      <c r="F1380" s="576">
        <v>0</v>
      </c>
      <c r="G1380" s="576">
        <v>6.2</v>
      </c>
      <c r="H1380" s="576">
        <v>37.4618</v>
      </c>
      <c r="I1380" s="576">
        <v>37.4618</v>
      </c>
      <c r="J1380" s="576">
        <v>36.201</v>
      </c>
      <c r="K1380" s="576">
        <v>0</v>
      </c>
      <c r="L1380" s="580">
        <v>0</v>
      </c>
      <c r="M1380" s="576">
        <v>567.0786</v>
      </c>
      <c r="N1380" s="576">
        <v>854</v>
      </c>
      <c r="O1380" s="580">
        <v>0.664</v>
      </c>
      <c r="P1380" s="580">
        <v>-0.336</v>
      </c>
      <c r="Q1380" s="576">
        <v>12723</v>
      </c>
      <c r="R1380" s="576">
        <v>567.0786</v>
      </c>
      <c r="S1380" s="580">
        <v>0.0446</v>
      </c>
      <c r="T1380" s="576">
        <v>0</v>
      </c>
      <c r="U1380" s="576">
        <v>0</v>
      </c>
      <c r="V1380" s="576">
        <v>0</v>
      </c>
      <c r="W1380" s="576">
        <v>0</v>
      </c>
      <c r="X1380" s="575">
        <v>0</v>
      </c>
      <c r="Y1380" s="576">
        <v>0</v>
      </c>
      <c r="Z1380" s="576">
        <v>0</v>
      </c>
      <c r="AA1380" s="576">
        <v>0</v>
      </c>
      <c r="AB1380" s="580">
        <v>1</v>
      </c>
      <c r="AC1380" s="575">
        <f t="shared" si="63"/>
        <v>0</v>
      </c>
      <c r="AD1380" s="555">
        <f t="shared" si="64"/>
        <v>0</v>
      </c>
    </row>
    <row r="1381" s="555" customFormat="1" ht="19" customHeight="1" spans="1:30">
      <c r="A1381" s="574">
        <v>45322</v>
      </c>
      <c r="B1381" s="575" t="s">
        <v>75</v>
      </c>
      <c r="C1381" s="575" t="s">
        <v>56</v>
      </c>
      <c r="D1381" s="576">
        <v>200</v>
      </c>
      <c r="E1381" s="575" t="s">
        <v>39</v>
      </c>
      <c r="F1381" s="576">
        <v>0</v>
      </c>
      <c r="G1381" s="576">
        <v>6.15</v>
      </c>
      <c r="H1381" s="576">
        <v>190.8061</v>
      </c>
      <c r="I1381" s="576">
        <v>190.5068</v>
      </c>
      <c r="J1381" s="576">
        <v>186.12</v>
      </c>
      <c r="K1381" s="576">
        <v>0</v>
      </c>
      <c r="L1381" s="580">
        <v>0</v>
      </c>
      <c r="M1381" s="576">
        <v>2074.38</v>
      </c>
      <c r="N1381" s="575"/>
      <c r="O1381" s="575"/>
      <c r="P1381" s="575"/>
      <c r="Q1381" s="576">
        <v>45530</v>
      </c>
      <c r="R1381" s="576">
        <v>2074.38</v>
      </c>
      <c r="S1381" s="580">
        <v>0.0456</v>
      </c>
      <c r="T1381" s="576">
        <v>0.1875</v>
      </c>
      <c r="U1381" s="576">
        <v>0.1118</v>
      </c>
      <c r="V1381" s="576">
        <v>0</v>
      </c>
      <c r="W1381" s="576">
        <v>0</v>
      </c>
      <c r="X1381" s="575">
        <v>0</v>
      </c>
      <c r="Y1381" s="576">
        <v>0</v>
      </c>
      <c r="Z1381" s="576">
        <v>0</v>
      </c>
      <c r="AA1381" s="576">
        <v>0</v>
      </c>
      <c r="AB1381" s="580">
        <v>0.999</v>
      </c>
      <c r="AC1381" s="575">
        <f t="shared" si="63"/>
        <v>0.1118</v>
      </c>
      <c r="AD1381" s="555">
        <f t="shared" si="64"/>
        <v>0.1875</v>
      </c>
    </row>
    <row r="1382" s="555" customFormat="1" ht="19" customHeight="1" spans="1:30">
      <c r="A1382" s="574">
        <v>45322</v>
      </c>
      <c r="B1382" s="575" t="s">
        <v>70</v>
      </c>
      <c r="C1382" s="575" t="s">
        <v>56</v>
      </c>
      <c r="D1382" s="576">
        <v>200</v>
      </c>
      <c r="E1382" s="575" t="s">
        <v>35</v>
      </c>
      <c r="F1382" s="576">
        <v>0</v>
      </c>
      <c r="G1382" s="576">
        <v>2.09</v>
      </c>
      <c r="H1382" s="576">
        <v>0.0674</v>
      </c>
      <c r="I1382" s="576">
        <v>0.0674</v>
      </c>
      <c r="J1382" s="576">
        <v>0</v>
      </c>
      <c r="K1382" s="576">
        <v>0</v>
      </c>
      <c r="L1382" s="580">
        <v>0</v>
      </c>
      <c r="M1382" s="576">
        <v>3691.05</v>
      </c>
      <c r="N1382" s="575"/>
      <c r="O1382" s="575"/>
      <c r="P1382" s="575"/>
      <c r="Q1382" s="576">
        <v>30140</v>
      </c>
      <c r="R1382" s="576">
        <v>3691.05</v>
      </c>
      <c r="S1382" s="580">
        <v>0.1225</v>
      </c>
      <c r="T1382" s="576">
        <v>0</v>
      </c>
      <c r="U1382" s="576">
        <v>0</v>
      </c>
      <c r="V1382" s="576">
        <v>0</v>
      </c>
      <c r="W1382" s="576">
        <v>0</v>
      </c>
      <c r="X1382" s="575">
        <v>0</v>
      </c>
      <c r="Y1382" s="576">
        <v>0</v>
      </c>
      <c r="Z1382" s="576">
        <v>0</v>
      </c>
      <c r="AA1382" s="576">
        <v>0</v>
      </c>
      <c r="AB1382" s="580">
        <v>0.4762</v>
      </c>
      <c r="AC1382" s="575">
        <f t="shared" si="63"/>
        <v>0</v>
      </c>
      <c r="AD1382" s="555">
        <f t="shared" si="64"/>
        <v>0</v>
      </c>
    </row>
    <row r="1383" s="555" customFormat="1" ht="19" customHeight="1" spans="1:30">
      <c r="A1383" s="574">
        <v>45322</v>
      </c>
      <c r="B1383" s="575" t="s">
        <v>76</v>
      </c>
      <c r="C1383" s="575" t="s">
        <v>56</v>
      </c>
      <c r="D1383" s="576">
        <v>100</v>
      </c>
      <c r="E1383" s="575" t="s">
        <v>35</v>
      </c>
      <c r="F1383" s="576">
        <v>0</v>
      </c>
      <c r="G1383" s="576">
        <v>2.2</v>
      </c>
      <c r="H1383" s="576">
        <v>1.7886</v>
      </c>
      <c r="I1383" s="576">
        <v>1.7886</v>
      </c>
      <c r="J1383" s="576">
        <v>1.617</v>
      </c>
      <c r="K1383" s="576">
        <v>0</v>
      </c>
      <c r="L1383" s="580">
        <v>0</v>
      </c>
      <c r="M1383" s="576">
        <v>1729.9656</v>
      </c>
      <c r="N1383" s="575"/>
      <c r="O1383" s="575"/>
      <c r="P1383" s="575"/>
      <c r="Q1383" s="576">
        <v>24615</v>
      </c>
      <c r="R1383" s="576">
        <v>1729.9656</v>
      </c>
      <c r="S1383" s="580">
        <v>0.0703</v>
      </c>
      <c r="T1383" s="576">
        <v>0</v>
      </c>
      <c r="U1383" s="576">
        <v>0</v>
      </c>
      <c r="V1383" s="576">
        <v>0</v>
      </c>
      <c r="W1383" s="576">
        <v>0</v>
      </c>
      <c r="X1383" s="575">
        <v>0</v>
      </c>
      <c r="Y1383" s="576">
        <v>0</v>
      </c>
      <c r="Z1383" s="576">
        <v>0</v>
      </c>
      <c r="AA1383" s="576">
        <v>0</v>
      </c>
      <c r="AB1383" s="580">
        <v>0.9222</v>
      </c>
      <c r="AC1383" s="575">
        <f t="shared" si="63"/>
        <v>0</v>
      </c>
      <c r="AD1383" s="555">
        <f t="shared" si="64"/>
        <v>0</v>
      </c>
    </row>
    <row r="1384" s="555" customFormat="1" ht="19" customHeight="1" spans="1:30">
      <c r="A1384" s="574">
        <v>45322</v>
      </c>
      <c r="B1384" s="575" t="s">
        <v>61</v>
      </c>
      <c r="C1384" s="575" t="s">
        <v>56</v>
      </c>
      <c r="D1384" s="576">
        <v>275</v>
      </c>
      <c r="E1384" s="575" t="s">
        <v>35</v>
      </c>
      <c r="F1384" s="576">
        <v>0</v>
      </c>
      <c r="G1384" s="576">
        <v>3.15</v>
      </c>
      <c r="H1384" s="576">
        <v>20.3166</v>
      </c>
      <c r="I1384" s="576">
        <v>16.8142</v>
      </c>
      <c r="J1384" s="576">
        <v>14.96</v>
      </c>
      <c r="K1384" s="576">
        <v>0</v>
      </c>
      <c r="L1384" s="580">
        <v>0</v>
      </c>
      <c r="M1384" s="576">
        <v>9737.2</v>
      </c>
      <c r="N1384" s="575"/>
      <c r="O1384" s="575"/>
      <c r="P1384" s="575"/>
      <c r="Q1384" s="576">
        <v>83580</v>
      </c>
      <c r="R1384" s="576">
        <v>9737.2</v>
      </c>
      <c r="S1384" s="580">
        <v>0.1165</v>
      </c>
      <c r="T1384" s="576">
        <v>0</v>
      </c>
      <c r="U1384" s="576">
        <v>0</v>
      </c>
      <c r="V1384" s="576">
        <v>0</v>
      </c>
      <c r="W1384" s="576">
        <v>0</v>
      </c>
      <c r="X1384" s="575">
        <v>0</v>
      </c>
      <c r="Y1384" s="576">
        <v>3.5204</v>
      </c>
      <c r="Z1384" s="576">
        <v>0</v>
      </c>
      <c r="AA1384" s="576">
        <v>0</v>
      </c>
      <c r="AB1384" s="580">
        <v>1</v>
      </c>
      <c r="AC1384" s="575">
        <f t="shared" si="63"/>
        <v>0</v>
      </c>
      <c r="AD1384" s="555">
        <f t="shared" si="64"/>
        <v>0</v>
      </c>
    </row>
    <row r="1385" s="555" customFormat="1" ht="19" customHeight="1" spans="1:30">
      <c r="A1385" s="574">
        <v>45322</v>
      </c>
      <c r="B1385" s="575" t="s">
        <v>62</v>
      </c>
      <c r="C1385" s="575" t="s">
        <v>56</v>
      </c>
      <c r="D1385" s="576">
        <v>200</v>
      </c>
      <c r="E1385" s="575" t="s">
        <v>35</v>
      </c>
      <c r="F1385" s="576">
        <v>0</v>
      </c>
      <c r="G1385" s="576">
        <v>3.87</v>
      </c>
      <c r="H1385" s="576">
        <v>17.9549</v>
      </c>
      <c r="I1385" s="576">
        <v>12.8003</v>
      </c>
      <c r="J1385" s="576">
        <v>11.88</v>
      </c>
      <c r="K1385" s="576">
        <v>0</v>
      </c>
      <c r="L1385" s="580">
        <v>0</v>
      </c>
      <c r="M1385" s="576">
        <v>6336</v>
      </c>
      <c r="N1385" s="575"/>
      <c r="O1385" s="575"/>
      <c r="P1385" s="575"/>
      <c r="Q1385" s="576">
        <v>61280</v>
      </c>
      <c r="R1385" s="576">
        <v>6336</v>
      </c>
      <c r="S1385" s="580">
        <v>0.1034</v>
      </c>
      <c r="T1385" s="576">
        <v>0</v>
      </c>
      <c r="U1385" s="576">
        <v>0</v>
      </c>
      <c r="V1385" s="576">
        <v>0</v>
      </c>
      <c r="W1385" s="576">
        <v>0</v>
      </c>
      <c r="X1385" s="575">
        <v>0</v>
      </c>
      <c r="Y1385" s="576">
        <v>5.1546</v>
      </c>
      <c r="Z1385" s="576">
        <v>0</v>
      </c>
      <c r="AA1385" s="576">
        <v>0</v>
      </c>
      <c r="AB1385" s="580">
        <v>1</v>
      </c>
      <c r="AC1385" s="575">
        <f t="shared" si="63"/>
        <v>0</v>
      </c>
      <c r="AD1385" s="555">
        <f t="shared" si="64"/>
        <v>0</v>
      </c>
    </row>
    <row r="1386" s="555" customFormat="1" ht="19" customHeight="1" spans="1:30">
      <c r="A1386" s="574">
        <v>45322</v>
      </c>
      <c r="B1386" s="575" t="s">
        <v>67</v>
      </c>
      <c r="C1386" s="575" t="s">
        <v>56</v>
      </c>
      <c r="D1386" s="576">
        <v>100</v>
      </c>
      <c r="E1386" s="575" t="s">
        <v>35</v>
      </c>
      <c r="F1386" s="576">
        <v>0</v>
      </c>
      <c r="G1386" s="576">
        <v>2.65</v>
      </c>
      <c r="H1386" s="576">
        <v>10.2438</v>
      </c>
      <c r="I1386" s="576">
        <v>10.2438</v>
      </c>
      <c r="J1386" s="576">
        <v>9.24</v>
      </c>
      <c r="K1386" s="576">
        <v>0</v>
      </c>
      <c r="L1386" s="580">
        <v>0</v>
      </c>
      <c r="M1386" s="576">
        <v>1756.26</v>
      </c>
      <c r="N1386" s="575"/>
      <c r="O1386" s="575"/>
      <c r="P1386" s="575"/>
      <c r="Q1386" s="576">
        <v>27774</v>
      </c>
      <c r="R1386" s="576">
        <v>1756.26</v>
      </c>
      <c r="S1386" s="580">
        <v>0.0632</v>
      </c>
      <c r="T1386" s="576">
        <v>0</v>
      </c>
      <c r="U1386" s="576">
        <v>0</v>
      </c>
      <c r="V1386" s="576">
        <v>0</v>
      </c>
      <c r="W1386" s="576">
        <v>0</v>
      </c>
      <c r="X1386" s="575">
        <v>0</v>
      </c>
      <c r="Y1386" s="576">
        <v>0</v>
      </c>
      <c r="Z1386" s="576">
        <v>0</v>
      </c>
      <c r="AA1386" s="576">
        <v>0</v>
      </c>
      <c r="AB1386" s="580">
        <v>1</v>
      </c>
      <c r="AC1386" s="575">
        <f t="shared" si="63"/>
        <v>0</v>
      </c>
      <c r="AD1386" s="555">
        <f t="shared" si="64"/>
        <v>0</v>
      </c>
    </row>
    <row r="1387" s="555" customFormat="1" ht="19" customHeight="1" spans="1:30">
      <c r="A1387" s="574">
        <v>45322</v>
      </c>
      <c r="B1387" s="575" t="s">
        <v>73</v>
      </c>
      <c r="C1387" s="575" t="s">
        <v>56</v>
      </c>
      <c r="D1387" s="576">
        <v>150</v>
      </c>
      <c r="E1387" s="575" t="s">
        <v>35</v>
      </c>
      <c r="F1387" s="576">
        <v>0</v>
      </c>
      <c r="G1387" s="576">
        <v>7.09</v>
      </c>
      <c r="H1387" s="576">
        <v>155.6568</v>
      </c>
      <c r="I1387" s="576">
        <v>24.8852</v>
      </c>
      <c r="J1387" s="576">
        <v>22.88</v>
      </c>
      <c r="K1387" s="576">
        <v>130.7716</v>
      </c>
      <c r="L1387" s="580">
        <v>0.8401</v>
      </c>
      <c r="M1387" s="576">
        <v>6049.12</v>
      </c>
      <c r="N1387" s="575"/>
      <c r="O1387" s="575"/>
      <c r="P1387" s="575"/>
      <c r="Q1387" s="576">
        <v>38110</v>
      </c>
      <c r="R1387" s="576">
        <v>6049.12</v>
      </c>
      <c r="S1387" s="580">
        <v>0.1587</v>
      </c>
      <c r="T1387" s="576">
        <v>0</v>
      </c>
      <c r="U1387" s="576">
        <v>0</v>
      </c>
      <c r="V1387" s="576">
        <v>0</v>
      </c>
      <c r="W1387" s="576">
        <v>0</v>
      </c>
      <c r="X1387" s="575">
        <v>0</v>
      </c>
      <c r="Y1387" s="576">
        <v>0</v>
      </c>
      <c r="Z1387" s="576">
        <v>0</v>
      </c>
      <c r="AA1387" s="576">
        <v>0</v>
      </c>
      <c r="AB1387" s="580">
        <v>1</v>
      </c>
      <c r="AC1387" s="575">
        <f t="shared" si="63"/>
        <v>0</v>
      </c>
      <c r="AD1387" s="555">
        <f t="shared" si="64"/>
        <v>0</v>
      </c>
    </row>
    <row r="1388" s="555" customFormat="1" ht="19" customHeight="1" spans="1:30">
      <c r="A1388" s="574">
        <v>45322</v>
      </c>
      <c r="B1388" s="575" t="s">
        <v>74</v>
      </c>
      <c r="C1388" s="575" t="s">
        <v>56</v>
      </c>
      <c r="D1388" s="576">
        <v>50</v>
      </c>
      <c r="E1388" s="575" t="s">
        <v>35</v>
      </c>
      <c r="F1388" s="576">
        <v>0</v>
      </c>
      <c r="G1388" s="576">
        <v>5.18</v>
      </c>
      <c r="H1388" s="576">
        <v>33.473</v>
      </c>
      <c r="I1388" s="576">
        <v>11.7669</v>
      </c>
      <c r="J1388" s="576">
        <v>11.946</v>
      </c>
      <c r="K1388" s="576">
        <v>21.7061</v>
      </c>
      <c r="L1388" s="580">
        <v>0.6485</v>
      </c>
      <c r="M1388" s="576">
        <v>198.3608</v>
      </c>
      <c r="N1388" s="575"/>
      <c r="O1388" s="575"/>
      <c r="P1388" s="575"/>
      <c r="Q1388" s="576">
        <v>5770</v>
      </c>
      <c r="R1388" s="576">
        <v>198.3608</v>
      </c>
      <c r="S1388" s="580">
        <v>0.0344</v>
      </c>
      <c r="T1388" s="576">
        <v>0</v>
      </c>
      <c r="U1388" s="576">
        <v>0</v>
      </c>
      <c r="V1388" s="576">
        <v>0</v>
      </c>
      <c r="W1388" s="576">
        <v>0</v>
      </c>
      <c r="X1388" s="575">
        <v>0</v>
      </c>
      <c r="Y1388" s="576">
        <v>0</v>
      </c>
      <c r="Z1388" s="576">
        <v>0</v>
      </c>
      <c r="AA1388" s="576">
        <v>0</v>
      </c>
      <c r="AB1388" s="580">
        <v>1</v>
      </c>
      <c r="AC1388" s="575">
        <f t="shared" si="63"/>
        <v>0</v>
      </c>
      <c r="AD1388" s="555">
        <f t="shared" si="64"/>
        <v>0</v>
      </c>
    </row>
    <row r="1389" s="555" customFormat="1" ht="19" customHeight="1" spans="1:30">
      <c r="A1389" s="574">
        <v>45322</v>
      </c>
      <c r="B1389" s="575" t="s">
        <v>64</v>
      </c>
      <c r="C1389" s="575" t="s">
        <v>56</v>
      </c>
      <c r="D1389" s="576">
        <v>60</v>
      </c>
      <c r="E1389" s="575" t="s">
        <v>35</v>
      </c>
      <c r="F1389" s="576">
        <v>0</v>
      </c>
      <c r="G1389" s="576">
        <v>3.54</v>
      </c>
      <c r="H1389" s="576">
        <v>3.663</v>
      </c>
      <c r="I1389" s="576">
        <v>3.663</v>
      </c>
      <c r="J1389" s="576">
        <v>3.15</v>
      </c>
      <c r="K1389" s="576">
        <v>0</v>
      </c>
      <c r="L1389" s="580">
        <v>0</v>
      </c>
      <c r="M1389" s="576">
        <v>1455.3</v>
      </c>
      <c r="N1389" s="575"/>
      <c r="O1389" s="575"/>
      <c r="P1389" s="575"/>
      <c r="Q1389" s="576">
        <v>14049</v>
      </c>
      <c r="R1389" s="576">
        <v>1455.3</v>
      </c>
      <c r="S1389" s="580">
        <v>0.1036</v>
      </c>
      <c r="T1389" s="576">
        <v>0</v>
      </c>
      <c r="U1389" s="576">
        <v>0</v>
      </c>
      <c r="V1389" s="576">
        <v>0</v>
      </c>
      <c r="W1389" s="576">
        <v>0</v>
      </c>
      <c r="X1389" s="575">
        <v>0</v>
      </c>
      <c r="Y1389" s="576">
        <v>0</v>
      </c>
      <c r="Z1389" s="576">
        <v>0</v>
      </c>
      <c r="AA1389" s="576">
        <v>0</v>
      </c>
      <c r="AB1389" s="580">
        <v>1</v>
      </c>
      <c r="AC1389" s="575">
        <f t="shared" si="63"/>
        <v>0</v>
      </c>
      <c r="AD1389" s="555">
        <f t="shared" si="64"/>
        <v>0</v>
      </c>
    </row>
    <row r="1390" s="557" customFormat="1" customHeight="1" spans="1:30">
      <c r="A1390" s="574">
        <v>45322</v>
      </c>
      <c r="B1390" s="575" t="s">
        <v>77</v>
      </c>
      <c r="C1390" s="593" t="s">
        <v>32</v>
      </c>
      <c r="D1390" s="593">
        <v>100</v>
      </c>
      <c r="E1390" s="593" t="s">
        <v>33</v>
      </c>
      <c r="F1390" s="608">
        <v>19.9</v>
      </c>
      <c r="G1390" s="593">
        <v>2.3</v>
      </c>
      <c r="H1390" s="609">
        <v>44.2222</v>
      </c>
      <c r="I1390" s="609">
        <v>15.819</v>
      </c>
      <c r="J1390" s="609">
        <v>14.623</v>
      </c>
      <c r="K1390" s="593">
        <v>0</v>
      </c>
      <c r="L1390" s="593">
        <v>0</v>
      </c>
      <c r="M1390" s="609">
        <v>395.857</v>
      </c>
      <c r="N1390" s="593">
        <v>200</v>
      </c>
      <c r="O1390" s="615">
        <v>1.9793</v>
      </c>
      <c r="P1390" s="608">
        <v>97.93</v>
      </c>
      <c r="Q1390" s="593">
        <v>17591</v>
      </c>
      <c r="R1390" s="609">
        <v>395.857</v>
      </c>
      <c r="S1390" s="615">
        <v>0.0225</v>
      </c>
      <c r="T1390" s="593">
        <v>0</v>
      </c>
      <c r="U1390" s="593">
        <v>0</v>
      </c>
      <c r="V1390" s="593">
        <v>0</v>
      </c>
      <c r="W1390" s="593">
        <v>0</v>
      </c>
      <c r="X1390" s="593">
        <v>0</v>
      </c>
      <c r="Y1390" s="593">
        <v>0</v>
      </c>
      <c r="Z1390" s="593">
        <v>0</v>
      </c>
      <c r="AA1390" s="609">
        <v>28.4032</v>
      </c>
      <c r="AB1390" s="616">
        <v>1</v>
      </c>
      <c r="AC1390" s="575">
        <f t="shared" si="63"/>
        <v>0</v>
      </c>
      <c r="AD1390" s="620">
        <f t="shared" si="64"/>
        <v>0</v>
      </c>
    </row>
    <row r="1391" s="557" customFormat="1" customHeight="1" spans="1:30">
      <c r="A1391" s="574">
        <v>45322</v>
      </c>
      <c r="B1391" s="593" t="s">
        <v>81</v>
      </c>
      <c r="C1391" s="593" t="s">
        <v>175</v>
      </c>
      <c r="D1391" s="593">
        <v>100</v>
      </c>
      <c r="E1391" s="593" t="s">
        <v>180</v>
      </c>
      <c r="F1391" s="593" t="s">
        <v>176</v>
      </c>
      <c r="G1391" s="593">
        <v>5.21</v>
      </c>
      <c r="H1391" s="593">
        <v>0</v>
      </c>
      <c r="I1391" s="593">
        <v>0</v>
      </c>
      <c r="J1391" s="593">
        <v>1.3552</v>
      </c>
      <c r="K1391" s="593">
        <v>0</v>
      </c>
      <c r="L1391" s="615">
        <v>0</v>
      </c>
      <c r="M1391" s="593">
        <v>9.1256</v>
      </c>
      <c r="N1391" s="593">
        <v>127</v>
      </c>
      <c r="O1391" s="615">
        <v>0.0719</v>
      </c>
      <c r="P1391" s="615">
        <v>-0.0333</v>
      </c>
      <c r="Q1391" s="593">
        <v>13183</v>
      </c>
      <c r="R1391" s="593">
        <v>9.1256</v>
      </c>
      <c r="S1391" s="615">
        <v>0.0007</v>
      </c>
      <c r="T1391" s="593">
        <v>0</v>
      </c>
      <c r="U1391" s="593">
        <v>0</v>
      </c>
      <c r="V1391" s="593">
        <v>0</v>
      </c>
      <c r="W1391" s="593">
        <v>0</v>
      </c>
      <c r="X1391" s="593">
        <v>0</v>
      </c>
      <c r="Y1391" s="593">
        <v>0</v>
      </c>
      <c r="Z1391" s="593">
        <v>0</v>
      </c>
      <c r="AA1391" s="593">
        <v>5.1742</v>
      </c>
      <c r="AB1391" s="615">
        <v>1</v>
      </c>
      <c r="AC1391" s="575">
        <f t="shared" si="63"/>
        <v>0</v>
      </c>
      <c r="AD1391" s="620">
        <f t="shared" si="64"/>
        <v>0</v>
      </c>
    </row>
    <row r="1392" s="557" customFormat="1" customHeight="1" spans="1:30">
      <c r="A1392" s="574">
        <v>45322</v>
      </c>
      <c r="B1392" s="593" t="s">
        <v>84</v>
      </c>
      <c r="C1392" s="593" t="s">
        <v>175</v>
      </c>
      <c r="D1392" s="593">
        <v>33</v>
      </c>
      <c r="E1392" s="593" t="s">
        <v>35</v>
      </c>
      <c r="F1392" s="593" t="s">
        <v>176</v>
      </c>
      <c r="G1392" s="593">
        <v>3.64</v>
      </c>
      <c r="H1392" s="593">
        <v>12.5143</v>
      </c>
      <c r="I1392" s="593">
        <v>12.3572</v>
      </c>
      <c r="J1392" s="593">
        <v>11.815</v>
      </c>
      <c r="K1392" s="593">
        <v>0</v>
      </c>
      <c r="L1392" s="615">
        <v>0</v>
      </c>
      <c r="M1392" s="593">
        <v>399.3</v>
      </c>
      <c r="N1392" s="593">
        <v>185</v>
      </c>
      <c r="O1392" s="615">
        <v>2.1583</v>
      </c>
      <c r="P1392" s="615">
        <v>1.1583</v>
      </c>
      <c r="Q1392" s="593">
        <v>7604</v>
      </c>
      <c r="R1392" s="593">
        <v>399.3</v>
      </c>
      <c r="S1392" s="615">
        <v>0.0525</v>
      </c>
      <c r="T1392" s="593">
        <v>0</v>
      </c>
      <c r="U1392" s="593">
        <v>0</v>
      </c>
      <c r="V1392" s="593">
        <v>0</v>
      </c>
      <c r="W1392" s="593">
        <v>0</v>
      </c>
      <c r="X1392" s="593">
        <v>0</v>
      </c>
      <c r="Y1392" s="593">
        <v>0</v>
      </c>
      <c r="Z1392" s="593">
        <v>0</v>
      </c>
      <c r="AA1392" s="593">
        <v>0</v>
      </c>
      <c r="AB1392" s="615">
        <v>1</v>
      </c>
      <c r="AC1392" s="575">
        <f t="shared" si="63"/>
        <v>0</v>
      </c>
      <c r="AD1392" s="620">
        <f t="shared" si="64"/>
        <v>0</v>
      </c>
    </row>
    <row r="1393" s="557" customFormat="1" customHeight="1" spans="1:30">
      <c r="A1393" s="574">
        <v>45322</v>
      </c>
      <c r="B1393" s="575" t="s">
        <v>85</v>
      </c>
      <c r="C1393" s="593" t="s">
        <v>177</v>
      </c>
      <c r="D1393" s="593">
        <v>60</v>
      </c>
      <c r="E1393" s="593" t="s">
        <v>107</v>
      </c>
      <c r="F1393" s="593">
        <v>0.52</v>
      </c>
      <c r="G1393" s="593">
        <v>1.71</v>
      </c>
      <c r="H1393" s="582">
        <v>4.7716</v>
      </c>
      <c r="I1393" s="593">
        <v>4.5738</v>
      </c>
      <c r="J1393" s="609">
        <v>4.4</v>
      </c>
      <c r="K1393" s="575">
        <v>0</v>
      </c>
      <c r="L1393" s="615">
        <v>0</v>
      </c>
      <c r="M1393" s="593">
        <v>583.44</v>
      </c>
      <c r="N1393" s="593">
        <v>174</v>
      </c>
      <c r="O1393" s="615">
        <v>3.3531</v>
      </c>
      <c r="P1393" s="593" t="s">
        <v>176</v>
      </c>
      <c r="Q1393" s="593">
        <v>5420</v>
      </c>
      <c r="R1393" s="593">
        <v>583.44</v>
      </c>
      <c r="S1393" s="615">
        <v>0.1076</v>
      </c>
      <c r="T1393" s="593">
        <v>0</v>
      </c>
      <c r="U1393" s="593">
        <v>0</v>
      </c>
      <c r="V1393" s="593">
        <v>0</v>
      </c>
      <c r="W1393" s="593">
        <v>0</v>
      </c>
      <c r="X1393" s="593">
        <v>0</v>
      </c>
      <c r="Y1393" s="593">
        <v>0</v>
      </c>
      <c r="Z1393" s="593">
        <v>0</v>
      </c>
      <c r="AA1393" s="593">
        <v>0</v>
      </c>
      <c r="AB1393" s="615">
        <v>1</v>
      </c>
      <c r="AC1393" s="575">
        <f t="shared" si="63"/>
        <v>0</v>
      </c>
      <c r="AD1393" s="620">
        <f t="shared" si="64"/>
        <v>0</v>
      </c>
    </row>
    <row r="1394" s="557" customFormat="1" customHeight="1" spans="1:30">
      <c r="A1394" s="574">
        <v>45322</v>
      </c>
      <c r="B1394" s="575" t="s">
        <v>87</v>
      </c>
      <c r="C1394" s="593" t="s">
        <v>32</v>
      </c>
      <c r="D1394" s="593">
        <v>100</v>
      </c>
      <c r="E1394" s="593" t="s">
        <v>39</v>
      </c>
      <c r="F1394" s="593">
        <v>1.02</v>
      </c>
      <c r="G1394" s="593">
        <v>2.37</v>
      </c>
      <c r="H1394" s="593" t="s">
        <v>176</v>
      </c>
      <c r="I1394" s="593">
        <v>3.38</v>
      </c>
      <c r="J1394" s="593">
        <v>3.2032</v>
      </c>
      <c r="K1394" s="593">
        <v>0</v>
      </c>
      <c r="L1394" s="615">
        <v>0</v>
      </c>
      <c r="M1394" s="593">
        <v>162.8858</v>
      </c>
      <c r="N1394" s="593">
        <v>21</v>
      </c>
      <c r="O1394" s="615">
        <v>7.7565</v>
      </c>
      <c r="P1394" s="615">
        <v>6.7565</v>
      </c>
      <c r="Q1394" s="593">
        <v>6350</v>
      </c>
      <c r="R1394" s="593">
        <v>162.8858</v>
      </c>
      <c r="S1394" s="615">
        <v>0.0257</v>
      </c>
      <c r="T1394" s="593">
        <v>0</v>
      </c>
      <c r="U1394" s="593">
        <v>0</v>
      </c>
      <c r="V1394" s="593">
        <v>0</v>
      </c>
      <c r="W1394" s="593">
        <v>0</v>
      </c>
      <c r="X1394" s="593">
        <v>0</v>
      </c>
      <c r="Y1394" s="593">
        <v>0</v>
      </c>
      <c r="Z1394" s="593">
        <v>0</v>
      </c>
      <c r="AA1394" s="593">
        <v>0</v>
      </c>
      <c r="AB1394" s="615">
        <v>1</v>
      </c>
      <c r="AC1394" s="575">
        <f t="shared" si="63"/>
        <v>0</v>
      </c>
      <c r="AD1394" s="620">
        <f t="shared" si="64"/>
        <v>0</v>
      </c>
    </row>
    <row r="1395" s="557" customFormat="1" customHeight="1" spans="1:30">
      <c r="A1395" s="574">
        <v>45322</v>
      </c>
      <c r="B1395" s="575" t="s">
        <v>88</v>
      </c>
      <c r="C1395" s="593" t="s">
        <v>177</v>
      </c>
      <c r="D1395" s="593">
        <v>50</v>
      </c>
      <c r="E1395" s="593" t="s">
        <v>33</v>
      </c>
      <c r="F1395" s="593">
        <v>4.94</v>
      </c>
      <c r="G1395" s="593">
        <v>1.31</v>
      </c>
      <c r="H1395" s="593">
        <v>18.5911</v>
      </c>
      <c r="I1395" s="593">
        <v>8.9311</v>
      </c>
      <c r="J1395" s="609">
        <v>8.9037</v>
      </c>
      <c r="K1395" s="593">
        <v>9.66</v>
      </c>
      <c r="L1395" s="616">
        <v>0.52</v>
      </c>
      <c r="M1395" s="593">
        <v>307.0714</v>
      </c>
      <c r="N1395" s="593">
        <v>653</v>
      </c>
      <c r="O1395" s="615">
        <v>0.4702</v>
      </c>
      <c r="P1395" s="593">
        <v>0</v>
      </c>
      <c r="Q1395" s="593">
        <v>6458</v>
      </c>
      <c r="R1395" s="593">
        <v>307.0714</v>
      </c>
      <c r="S1395" s="615">
        <v>0.0476</v>
      </c>
      <c r="T1395" s="593">
        <v>0</v>
      </c>
      <c r="U1395" s="593">
        <v>0</v>
      </c>
      <c r="V1395" s="593">
        <v>0</v>
      </c>
      <c r="W1395" s="593">
        <v>0</v>
      </c>
      <c r="X1395" s="593">
        <v>0</v>
      </c>
      <c r="Y1395" s="593">
        <v>0</v>
      </c>
      <c r="Z1395" s="593">
        <v>0</v>
      </c>
      <c r="AA1395" s="593">
        <v>0</v>
      </c>
      <c r="AB1395" s="615">
        <v>1</v>
      </c>
      <c r="AC1395" s="575">
        <f t="shared" si="63"/>
        <v>0</v>
      </c>
      <c r="AD1395" s="620">
        <f t="shared" si="64"/>
        <v>0</v>
      </c>
    </row>
    <row r="1396" customHeight="1" spans="1:26">
      <c r="A1396" s="610">
        <v>45292</v>
      </c>
      <c r="B1396" s="611" t="s">
        <v>181</v>
      </c>
      <c r="C1396" s="611" t="s">
        <v>32</v>
      </c>
      <c r="D1396" s="612">
        <v>100</v>
      </c>
      <c r="E1396" s="612" t="s">
        <v>35</v>
      </c>
      <c r="F1396" s="612">
        <v>3.7</v>
      </c>
      <c r="G1396" s="612">
        <v>2.51</v>
      </c>
      <c r="H1396" s="613">
        <v>31.518</v>
      </c>
      <c r="I1396" s="613">
        <v>21.978</v>
      </c>
      <c r="J1396" s="613">
        <v>21.12</v>
      </c>
      <c r="K1396" s="613">
        <v>9.42</v>
      </c>
      <c r="L1396" s="617">
        <f t="shared" ref="L1396:L1431" si="65">K1396/H1396</f>
        <v>0.298876832286313</v>
      </c>
      <c r="M1396" s="613">
        <v>21.12</v>
      </c>
      <c r="N1396" s="613">
        <v>555</v>
      </c>
      <c r="O1396" s="617">
        <f t="shared" ref="O1396:O1426" si="66">M1396/N1396</f>
        <v>0.0380540540540541</v>
      </c>
      <c r="P1396" s="617" t="s">
        <v>176</v>
      </c>
      <c r="Q1396" s="613">
        <v>12118</v>
      </c>
      <c r="R1396" s="613">
        <v>21.12</v>
      </c>
      <c r="S1396" s="617">
        <f t="shared" ref="S1396:S1426" si="67">R1396/Q1396</f>
        <v>0.00174286185839247</v>
      </c>
      <c r="T1396" s="613">
        <v>0</v>
      </c>
      <c r="U1396" s="613">
        <v>0</v>
      </c>
      <c r="V1396" s="613">
        <v>0</v>
      </c>
      <c r="W1396" s="613">
        <v>0</v>
      </c>
      <c r="X1396" s="613">
        <v>0</v>
      </c>
      <c r="Y1396" s="613">
        <v>0</v>
      </c>
      <c r="Z1396" s="613">
        <v>0</v>
      </c>
    </row>
    <row r="1397" customHeight="1" spans="1:26">
      <c r="A1397" s="610">
        <v>45293</v>
      </c>
      <c r="B1397" s="611" t="s">
        <v>181</v>
      </c>
      <c r="C1397" s="611" t="s">
        <v>32</v>
      </c>
      <c r="D1397" s="612">
        <v>100</v>
      </c>
      <c r="E1397" s="612" t="s">
        <v>182</v>
      </c>
      <c r="F1397" s="612">
        <v>0.37</v>
      </c>
      <c r="G1397" s="612">
        <v>1.42</v>
      </c>
      <c r="H1397" s="613">
        <v>3.3467</v>
      </c>
      <c r="I1397" s="613">
        <v>3.33</v>
      </c>
      <c r="J1397" s="613">
        <v>3.96</v>
      </c>
      <c r="K1397" s="613">
        <v>0</v>
      </c>
      <c r="L1397" s="617">
        <f t="shared" si="65"/>
        <v>0</v>
      </c>
      <c r="M1397" s="613">
        <v>25.08</v>
      </c>
      <c r="N1397" s="613">
        <v>555</v>
      </c>
      <c r="O1397" s="617">
        <f t="shared" si="66"/>
        <v>0.0451891891891892</v>
      </c>
      <c r="P1397" s="617" t="s">
        <v>176</v>
      </c>
      <c r="Q1397" s="613">
        <v>12118</v>
      </c>
      <c r="R1397" s="613">
        <v>25.08</v>
      </c>
      <c r="S1397" s="617">
        <f t="shared" si="67"/>
        <v>0.00206964845684106</v>
      </c>
      <c r="T1397" s="613">
        <v>0</v>
      </c>
      <c r="U1397" s="613">
        <v>0</v>
      </c>
      <c r="V1397" s="613">
        <v>0</v>
      </c>
      <c r="W1397" s="613">
        <v>0</v>
      </c>
      <c r="X1397" s="613">
        <v>0</v>
      </c>
      <c r="Y1397" s="613">
        <v>0</v>
      </c>
      <c r="Z1397" s="613">
        <v>0</v>
      </c>
    </row>
    <row r="1398" customHeight="1" spans="1:26">
      <c r="A1398" s="610">
        <v>45294</v>
      </c>
      <c r="B1398" s="611" t="s">
        <v>181</v>
      </c>
      <c r="C1398" s="611" t="s">
        <v>32</v>
      </c>
      <c r="D1398" s="612">
        <v>100</v>
      </c>
      <c r="E1398" s="612" t="s">
        <v>39</v>
      </c>
      <c r="F1398" s="612">
        <v>0.85</v>
      </c>
      <c r="G1398" s="612">
        <v>1.61</v>
      </c>
      <c r="H1398" s="613">
        <v>7.1395</v>
      </c>
      <c r="I1398" s="613">
        <v>7.104</v>
      </c>
      <c r="J1398" s="613">
        <v>6.6</v>
      </c>
      <c r="K1398" s="613">
        <v>0</v>
      </c>
      <c r="L1398" s="617">
        <f t="shared" si="65"/>
        <v>0</v>
      </c>
      <c r="M1398" s="613">
        <v>31.68</v>
      </c>
      <c r="N1398" s="613">
        <v>555</v>
      </c>
      <c r="O1398" s="617">
        <f t="shared" si="66"/>
        <v>0.0570810810810811</v>
      </c>
      <c r="P1398" s="617" t="s">
        <v>176</v>
      </c>
      <c r="Q1398" s="613">
        <v>12118</v>
      </c>
      <c r="R1398" s="613">
        <v>31.68</v>
      </c>
      <c r="S1398" s="617">
        <f t="shared" si="67"/>
        <v>0.00261429278758871</v>
      </c>
      <c r="T1398" s="613">
        <v>0</v>
      </c>
      <c r="U1398" s="613">
        <v>0</v>
      </c>
      <c r="V1398" s="613">
        <v>0</v>
      </c>
      <c r="W1398" s="613">
        <v>0</v>
      </c>
      <c r="X1398" s="613">
        <v>0</v>
      </c>
      <c r="Y1398" s="613">
        <v>0</v>
      </c>
      <c r="Z1398" s="613">
        <v>0</v>
      </c>
    </row>
    <row r="1399" customHeight="1" spans="1:26">
      <c r="A1399" s="610">
        <v>45295</v>
      </c>
      <c r="B1399" s="611" t="s">
        <v>181</v>
      </c>
      <c r="C1399" s="611" t="s">
        <v>32</v>
      </c>
      <c r="D1399" s="612">
        <v>100</v>
      </c>
      <c r="E1399" s="612" t="s">
        <v>48</v>
      </c>
      <c r="F1399" s="612">
        <v>4.05</v>
      </c>
      <c r="G1399" s="612">
        <v>1.63</v>
      </c>
      <c r="H1399" s="613">
        <v>31.4585</v>
      </c>
      <c r="I1399" s="613">
        <v>31.302</v>
      </c>
      <c r="J1399" s="618">
        <v>31.02</v>
      </c>
      <c r="K1399" s="613">
        <v>0</v>
      </c>
      <c r="L1399" s="617">
        <f t="shared" si="65"/>
        <v>0</v>
      </c>
      <c r="M1399" s="613">
        <v>62.7</v>
      </c>
      <c r="N1399" s="613">
        <v>555</v>
      </c>
      <c r="O1399" s="617">
        <f t="shared" si="66"/>
        <v>0.112972972972973</v>
      </c>
      <c r="P1399" s="617" t="s">
        <v>176</v>
      </c>
      <c r="Q1399" s="613">
        <v>12118</v>
      </c>
      <c r="R1399" s="613">
        <v>62.7</v>
      </c>
      <c r="S1399" s="617">
        <f t="shared" si="67"/>
        <v>0.00517412114210266</v>
      </c>
      <c r="T1399" s="613">
        <v>0</v>
      </c>
      <c r="U1399" s="613">
        <v>0</v>
      </c>
      <c r="V1399" s="613">
        <v>0</v>
      </c>
      <c r="W1399" s="613">
        <v>0</v>
      </c>
      <c r="X1399" s="613">
        <v>0</v>
      </c>
      <c r="Y1399" s="613">
        <v>0</v>
      </c>
      <c r="Z1399" s="613">
        <v>0</v>
      </c>
    </row>
    <row r="1400" customHeight="1" spans="1:26">
      <c r="A1400" s="610">
        <v>45296</v>
      </c>
      <c r="B1400" s="611" t="s">
        <v>181</v>
      </c>
      <c r="C1400" s="611" t="s">
        <v>32</v>
      </c>
      <c r="D1400" s="612">
        <v>100</v>
      </c>
      <c r="E1400" s="612" t="s">
        <v>96</v>
      </c>
      <c r="F1400" s="611">
        <v>3.6</v>
      </c>
      <c r="G1400" s="614">
        <v>1</v>
      </c>
      <c r="H1400" s="613">
        <v>26.9963</v>
      </c>
      <c r="I1400" s="613">
        <v>26.862</v>
      </c>
      <c r="J1400" s="613">
        <v>27.06</v>
      </c>
      <c r="K1400" s="613">
        <v>0</v>
      </c>
      <c r="L1400" s="617">
        <f t="shared" si="65"/>
        <v>0</v>
      </c>
      <c r="M1400" s="613">
        <v>89.76</v>
      </c>
      <c r="N1400" s="613">
        <v>555</v>
      </c>
      <c r="O1400" s="617">
        <f t="shared" si="66"/>
        <v>0.16172972972973</v>
      </c>
      <c r="P1400" s="617" t="s">
        <v>176</v>
      </c>
      <c r="Q1400" s="613">
        <v>12118</v>
      </c>
      <c r="R1400" s="613">
        <v>89.76</v>
      </c>
      <c r="S1400" s="617">
        <f t="shared" si="67"/>
        <v>0.00740716289816801</v>
      </c>
      <c r="T1400" s="613">
        <v>0</v>
      </c>
      <c r="U1400" s="613">
        <v>0</v>
      </c>
      <c r="V1400" s="613">
        <v>0</v>
      </c>
      <c r="W1400" s="613">
        <v>0</v>
      </c>
      <c r="X1400" s="613">
        <v>0</v>
      </c>
      <c r="Y1400" s="613">
        <v>0</v>
      </c>
      <c r="Z1400" s="613">
        <v>0</v>
      </c>
    </row>
    <row r="1401" customHeight="1" spans="1:26">
      <c r="A1401" s="610">
        <v>45297</v>
      </c>
      <c r="B1401" s="611" t="s">
        <v>181</v>
      </c>
      <c r="C1401" s="611" t="s">
        <v>32</v>
      </c>
      <c r="D1401" s="612">
        <v>100</v>
      </c>
      <c r="E1401" s="612" t="s">
        <v>33</v>
      </c>
      <c r="F1401" s="612">
        <v>2.59</v>
      </c>
      <c r="G1401" s="612">
        <v>0.76</v>
      </c>
      <c r="H1401" s="613">
        <v>22.0879</v>
      </c>
      <c r="I1401" s="613">
        <v>21.978</v>
      </c>
      <c r="J1401" s="613">
        <v>21.78</v>
      </c>
      <c r="K1401" s="613">
        <v>0</v>
      </c>
      <c r="L1401" s="617">
        <f t="shared" si="65"/>
        <v>0</v>
      </c>
      <c r="M1401" s="613">
        <v>111.54</v>
      </c>
      <c r="N1401" s="613">
        <v>555</v>
      </c>
      <c r="O1401" s="617">
        <f t="shared" si="66"/>
        <v>0.200972972972973</v>
      </c>
      <c r="P1401" s="617" t="s">
        <v>176</v>
      </c>
      <c r="Q1401" s="613">
        <v>12118</v>
      </c>
      <c r="R1401" s="613">
        <v>111.54</v>
      </c>
      <c r="S1401" s="617">
        <f t="shared" si="67"/>
        <v>0.00920448918963525</v>
      </c>
      <c r="T1401" s="613">
        <v>0</v>
      </c>
      <c r="U1401" s="613">
        <v>0</v>
      </c>
      <c r="V1401" s="613">
        <v>0</v>
      </c>
      <c r="W1401" s="613">
        <v>0</v>
      </c>
      <c r="X1401" s="613">
        <v>0</v>
      </c>
      <c r="Y1401" s="613">
        <v>0</v>
      </c>
      <c r="Z1401" s="613">
        <v>0</v>
      </c>
    </row>
    <row r="1402" customHeight="1" spans="1:26">
      <c r="A1402" s="610">
        <v>45298</v>
      </c>
      <c r="B1402" s="611" t="s">
        <v>181</v>
      </c>
      <c r="C1402" s="611" t="s">
        <v>32</v>
      </c>
      <c r="D1402" s="612">
        <v>100</v>
      </c>
      <c r="E1402" s="612" t="s">
        <v>33</v>
      </c>
      <c r="F1402" s="611">
        <v>2.25</v>
      </c>
      <c r="G1402" s="614">
        <v>2.9</v>
      </c>
      <c r="H1402" s="613">
        <v>19.1875</v>
      </c>
      <c r="I1402" s="613">
        <v>19.092</v>
      </c>
      <c r="J1402" s="613">
        <v>18.48</v>
      </c>
      <c r="K1402" s="613">
        <v>0</v>
      </c>
      <c r="L1402" s="617">
        <f t="shared" si="65"/>
        <v>0</v>
      </c>
      <c r="M1402" s="613">
        <v>130.02</v>
      </c>
      <c r="N1402" s="613">
        <v>555</v>
      </c>
      <c r="O1402" s="617">
        <f t="shared" si="66"/>
        <v>0.23427027027027</v>
      </c>
      <c r="P1402" s="617" t="s">
        <v>176</v>
      </c>
      <c r="Q1402" s="613">
        <v>12118</v>
      </c>
      <c r="R1402" s="613">
        <v>130.02</v>
      </c>
      <c r="S1402" s="617">
        <f t="shared" si="67"/>
        <v>0.0107294933157287</v>
      </c>
      <c r="T1402" s="613">
        <v>0</v>
      </c>
      <c r="U1402" s="613">
        <v>0</v>
      </c>
      <c r="V1402" s="613">
        <v>0</v>
      </c>
      <c r="W1402" s="613">
        <v>0</v>
      </c>
      <c r="X1402" s="613">
        <v>0</v>
      </c>
      <c r="Y1402" s="613">
        <v>0</v>
      </c>
      <c r="Z1402" s="613">
        <v>0</v>
      </c>
    </row>
    <row r="1403" customHeight="1" spans="1:26">
      <c r="A1403" s="610">
        <v>45299</v>
      </c>
      <c r="B1403" s="611" t="s">
        <v>181</v>
      </c>
      <c r="C1403" s="611" t="s">
        <v>32</v>
      </c>
      <c r="D1403" s="612">
        <v>100</v>
      </c>
      <c r="E1403" s="612" t="s">
        <v>33</v>
      </c>
      <c r="F1403" s="611">
        <v>3.11</v>
      </c>
      <c r="G1403" s="614">
        <v>2.14</v>
      </c>
      <c r="H1403" s="613">
        <v>23.4265</v>
      </c>
      <c r="I1403" s="613">
        <v>23.31</v>
      </c>
      <c r="J1403" s="613">
        <v>23.1</v>
      </c>
      <c r="K1403" s="613">
        <v>0</v>
      </c>
      <c r="L1403" s="617">
        <f t="shared" si="65"/>
        <v>0</v>
      </c>
      <c r="M1403" s="613">
        <v>153.12</v>
      </c>
      <c r="N1403" s="613">
        <v>555</v>
      </c>
      <c r="O1403" s="617">
        <f t="shared" si="66"/>
        <v>0.275891891891892</v>
      </c>
      <c r="P1403" s="617" t="s">
        <v>176</v>
      </c>
      <c r="Q1403" s="613">
        <v>12118</v>
      </c>
      <c r="R1403" s="613">
        <v>153.12</v>
      </c>
      <c r="S1403" s="617">
        <f t="shared" si="67"/>
        <v>0.0126357484733454</v>
      </c>
      <c r="T1403" s="613">
        <v>0</v>
      </c>
      <c r="U1403" s="613">
        <v>0</v>
      </c>
      <c r="V1403" s="613">
        <v>0</v>
      </c>
      <c r="W1403" s="613">
        <v>0</v>
      </c>
      <c r="X1403" s="613">
        <v>0</v>
      </c>
      <c r="Y1403" s="613">
        <v>0</v>
      </c>
      <c r="Z1403" s="613">
        <v>0</v>
      </c>
    </row>
    <row r="1404" customHeight="1" spans="1:26">
      <c r="A1404" s="610">
        <v>45300</v>
      </c>
      <c r="B1404" s="611" t="s">
        <v>181</v>
      </c>
      <c r="C1404" s="611" t="s">
        <v>32</v>
      </c>
      <c r="D1404" s="612">
        <v>100</v>
      </c>
      <c r="E1404" s="612" t="s">
        <v>33</v>
      </c>
      <c r="F1404" s="611">
        <v>3.57</v>
      </c>
      <c r="G1404" s="614">
        <v>0.65</v>
      </c>
      <c r="H1404" s="613">
        <v>25.2114</v>
      </c>
      <c r="I1404" s="613">
        <v>25.086</v>
      </c>
      <c r="J1404" s="613">
        <v>25.74</v>
      </c>
      <c r="K1404" s="613">
        <v>0</v>
      </c>
      <c r="L1404" s="617">
        <f t="shared" si="65"/>
        <v>0</v>
      </c>
      <c r="M1404" s="613">
        <v>178.86</v>
      </c>
      <c r="N1404" s="613">
        <v>555</v>
      </c>
      <c r="O1404" s="617">
        <f t="shared" si="66"/>
        <v>0.32227027027027</v>
      </c>
      <c r="P1404" s="617" t="s">
        <v>176</v>
      </c>
      <c r="Q1404" s="613">
        <v>12118</v>
      </c>
      <c r="R1404" s="613">
        <v>178.86</v>
      </c>
      <c r="S1404" s="617">
        <f t="shared" si="67"/>
        <v>0.0147598613632613</v>
      </c>
      <c r="T1404" s="613">
        <v>0</v>
      </c>
      <c r="U1404" s="613">
        <v>0</v>
      </c>
      <c r="V1404" s="613">
        <v>0</v>
      </c>
      <c r="W1404" s="613">
        <v>0</v>
      </c>
      <c r="X1404" s="613">
        <v>0</v>
      </c>
      <c r="Y1404" s="613">
        <v>0</v>
      </c>
      <c r="Z1404" s="613">
        <v>0</v>
      </c>
    </row>
    <row r="1405" customHeight="1" spans="1:26">
      <c r="A1405" s="610">
        <v>45301</v>
      </c>
      <c r="B1405" s="611" t="s">
        <v>181</v>
      </c>
      <c r="C1405" s="611" t="s">
        <v>32</v>
      </c>
      <c r="D1405" s="612">
        <v>100</v>
      </c>
      <c r="E1405" s="612" t="s">
        <v>35</v>
      </c>
      <c r="F1405" s="611">
        <v>4.74</v>
      </c>
      <c r="G1405" s="614">
        <v>2.07</v>
      </c>
      <c r="H1405" s="613">
        <v>37.9287</v>
      </c>
      <c r="I1405" s="613">
        <v>37.74</v>
      </c>
      <c r="J1405" s="613">
        <v>36.96</v>
      </c>
      <c r="K1405" s="613">
        <v>0</v>
      </c>
      <c r="L1405" s="617">
        <f t="shared" si="65"/>
        <v>0</v>
      </c>
      <c r="M1405" s="613">
        <v>215.82</v>
      </c>
      <c r="N1405" s="613">
        <v>555</v>
      </c>
      <c r="O1405" s="617">
        <f t="shared" si="66"/>
        <v>0.388864864864865</v>
      </c>
      <c r="P1405" s="617" t="s">
        <v>176</v>
      </c>
      <c r="Q1405" s="613">
        <v>12118</v>
      </c>
      <c r="R1405" s="613">
        <v>215.82</v>
      </c>
      <c r="S1405" s="617">
        <f t="shared" si="67"/>
        <v>0.0178098696154481</v>
      </c>
      <c r="T1405" s="613">
        <v>0</v>
      </c>
      <c r="U1405" s="613">
        <v>0</v>
      </c>
      <c r="V1405" s="613">
        <v>0</v>
      </c>
      <c r="W1405" s="613">
        <v>0</v>
      </c>
      <c r="X1405" s="613">
        <v>0</v>
      </c>
      <c r="Y1405" s="613">
        <v>0</v>
      </c>
      <c r="Z1405" s="613">
        <v>0</v>
      </c>
    </row>
    <row r="1406" customHeight="1" spans="1:26">
      <c r="A1406" s="610">
        <v>45302</v>
      </c>
      <c r="B1406" s="611" t="s">
        <v>181</v>
      </c>
      <c r="C1406" s="611" t="s">
        <v>32</v>
      </c>
      <c r="D1406" s="612">
        <v>100</v>
      </c>
      <c r="E1406" s="612" t="s">
        <v>35</v>
      </c>
      <c r="F1406" s="611">
        <v>4.54</v>
      </c>
      <c r="G1406" s="614">
        <v>1.77</v>
      </c>
      <c r="H1406" s="613">
        <v>36.3669</v>
      </c>
      <c r="I1406" s="619">
        <v>36.186</v>
      </c>
      <c r="J1406" s="619">
        <v>35.64</v>
      </c>
      <c r="K1406" s="613">
        <v>0</v>
      </c>
      <c r="L1406" s="617">
        <f t="shared" si="65"/>
        <v>0</v>
      </c>
      <c r="M1406" s="613">
        <v>251.46</v>
      </c>
      <c r="N1406" s="613">
        <v>555</v>
      </c>
      <c r="O1406" s="617">
        <f t="shared" si="66"/>
        <v>0.453081081081081</v>
      </c>
      <c r="P1406" s="617" t="s">
        <v>176</v>
      </c>
      <c r="Q1406" s="613">
        <v>12118</v>
      </c>
      <c r="R1406" s="613">
        <v>251.46</v>
      </c>
      <c r="S1406" s="617">
        <f t="shared" si="67"/>
        <v>0.0207509490014854</v>
      </c>
      <c r="T1406" s="613">
        <v>0</v>
      </c>
      <c r="U1406" s="613">
        <v>0</v>
      </c>
      <c r="V1406" s="613">
        <v>0</v>
      </c>
      <c r="W1406" s="613">
        <v>0</v>
      </c>
      <c r="X1406" s="613">
        <v>0</v>
      </c>
      <c r="Y1406" s="613">
        <v>0</v>
      </c>
      <c r="Z1406" s="613">
        <v>0</v>
      </c>
    </row>
    <row r="1407" customHeight="1" spans="1:26">
      <c r="A1407" s="610">
        <v>45303</v>
      </c>
      <c r="B1407" s="611" t="s">
        <v>181</v>
      </c>
      <c r="C1407" s="611" t="s">
        <v>32</v>
      </c>
      <c r="D1407" s="612">
        <v>100</v>
      </c>
      <c r="E1407" s="612" t="s">
        <v>35</v>
      </c>
      <c r="F1407" s="611">
        <v>4.82</v>
      </c>
      <c r="G1407" s="614">
        <v>1.7</v>
      </c>
      <c r="H1407" s="613">
        <v>38.598</v>
      </c>
      <c r="I1407" s="619">
        <v>38.406</v>
      </c>
      <c r="J1407" s="619">
        <v>38.28</v>
      </c>
      <c r="K1407" s="613">
        <v>0</v>
      </c>
      <c r="L1407" s="617">
        <f t="shared" si="65"/>
        <v>0</v>
      </c>
      <c r="M1407" s="613">
        <v>289.74</v>
      </c>
      <c r="N1407" s="613">
        <v>555</v>
      </c>
      <c r="O1407" s="617">
        <f t="shared" si="66"/>
        <v>0.522054054054054</v>
      </c>
      <c r="P1407" s="617" t="s">
        <v>176</v>
      </c>
      <c r="Q1407" s="613">
        <v>12118</v>
      </c>
      <c r="R1407" s="613">
        <v>289.74</v>
      </c>
      <c r="S1407" s="617">
        <f t="shared" si="67"/>
        <v>0.0239098861198218</v>
      </c>
      <c r="T1407" s="613">
        <v>0</v>
      </c>
      <c r="U1407" s="613">
        <v>0</v>
      </c>
      <c r="V1407" s="613">
        <v>0</v>
      </c>
      <c r="W1407" s="613">
        <v>0</v>
      </c>
      <c r="X1407" s="613">
        <v>0</v>
      </c>
      <c r="Y1407" s="613">
        <v>0</v>
      </c>
      <c r="Z1407" s="613">
        <v>0</v>
      </c>
    </row>
    <row r="1408" customHeight="1" spans="1:26">
      <c r="A1408" s="610">
        <v>45304</v>
      </c>
      <c r="B1408" s="611" t="s">
        <v>181</v>
      </c>
      <c r="C1408" s="611" t="s">
        <v>32</v>
      </c>
      <c r="D1408" s="612">
        <v>100</v>
      </c>
      <c r="E1408" s="612" t="s">
        <v>35</v>
      </c>
      <c r="F1408" s="611">
        <v>4.63</v>
      </c>
      <c r="G1408" s="611">
        <v>1.28</v>
      </c>
      <c r="H1408" s="611">
        <v>36.8131</v>
      </c>
      <c r="I1408" s="619">
        <v>36.63</v>
      </c>
      <c r="J1408" s="619">
        <v>36.3</v>
      </c>
      <c r="K1408" s="613">
        <v>0</v>
      </c>
      <c r="L1408" s="617">
        <f t="shared" si="65"/>
        <v>0</v>
      </c>
      <c r="M1408" s="613">
        <v>326.04</v>
      </c>
      <c r="N1408" s="613">
        <v>555</v>
      </c>
      <c r="O1408" s="617">
        <f t="shared" si="66"/>
        <v>0.58745945945946</v>
      </c>
      <c r="P1408" s="617" t="s">
        <v>176</v>
      </c>
      <c r="Q1408" s="613">
        <v>12118</v>
      </c>
      <c r="R1408" s="613">
        <v>326.04</v>
      </c>
      <c r="S1408" s="617">
        <f t="shared" si="67"/>
        <v>0.0269054299389338</v>
      </c>
      <c r="T1408" s="613">
        <v>0</v>
      </c>
      <c r="U1408" s="613">
        <v>0</v>
      </c>
      <c r="V1408" s="613">
        <v>0</v>
      </c>
      <c r="W1408" s="613">
        <v>0</v>
      </c>
      <c r="X1408" s="613">
        <v>0</v>
      </c>
      <c r="Y1408" s="613">
        <v>0</v>
      </c>
      <c r="Z1408" s="613">
        <v>0</v>
      </c>
    </row>
    <row r="1409" customHeight="1" spans="1:26">
      <c r="A1409" s="610">
        <v>45305</v>
      </c>
      <c r="B1409" s="611" t="s">
        <v>181</v>
      </c>
      <c r="C1409" s="611" t="s">
        <v>32</v>
      </c>
      <c r="D1409" s="612">
        <v>100</v>
      </c>
      <c r="E1409" s="612" t="s">
        <v>39</v>
      </c>
      <c r="F1409" s="611">
        <v>1.33</v>
      </c>
      <c r="G1409" s="611">
        <v>1.72</v>
      </c>
      <c r="H1409" s="611">
        <v>11.3786</v>
      </c>
      <c r="I1409" s="619">
        <v>11.322</v>
      </c>
      <c r="J1409" s="619">
        <v>11.22</v>
      </c>
      <c r="K1409" s="613">
        <v>0</v>
      </c>
      <c r="L1409" s="617">
        <f t="shared" si="65"/>
        <v>0</v>
      </c>
      <c r="M1409" s="613">
        <v>337.26</v>
      </c>
      <c r="N1409" s="613">
        <v>555</v>
      </c>
      <c r="O1409" s="617">
        <f t="shared" si="66"/>
        <v>0.607675675675676</v>
      </c>
      <c r="P1409" s="617" t="s">
        <v>176</v>
      </c>
      <c r="Q1409" s="613">
        <v>12118</v>
      </c>
      <c r="R1409" s="613">
        <v>337.26</v>
      </c>
      <c r="S1409" s="617">
        <f t="shared" si="67"/>
        <v>0.0278313253012048</v>
      </c>
      <c r="T1409" s="613">
        <v>0</v>
      </c>
      <c r="U1409" s="613">
        <v>0</v>
      </c>
      <c r="V1409" s="613">
        <v>0</v>
      </c>
      <c r="W1409" s="613">
        <v>0</v>
      </c>
      <c r="X1409" s="613">
        <v>0</v>
      </c>
      <c r="Y1409" s="613">
        <v>0</v>
      </c>
      <c r="Z1409" s="613">
        <v>0</v>
      </c>
    </row>
    <row r="1410" customHeight="1" spans="1:26">
      <c r="A1410" s="610">
        <v>45306</v>
      </c>
      <c r="B1410" s="611" t="s">
        <v>181</v>
      </c>
      <c r="C1410" s="611" t="s">
        <v>32</v>
      </c>
      <c r="D1410" s="612">
        <v>100</v>
      </c>
      <c r="E1410" s="611" t="s">
        <v>39</v>
      </c>
      <c r="F1410" s="611">
        <v>0.24</v>
      </c>
      <c r="G1410" s="611">
        <v>4.08</v>
      </c>
      <c r="H1410" s="613">
        <v>2.4542</v>
      </c>
      <c r="I1410" s="613">
        <v>2.442</v>
      </c>
      <c r="J1410" s="619">
        <v>2.64</v>
      </c>
      <c r="K1410" s="613">
        <v>0</v>
      </c>
      <c r="L1410" s="617">
        <f t="shared" si="65"/>
        <v>0</v>
      </c>
      <c r="M1410" s="613">
        <v>339.9</v>
      </c>
      <c r="N1410" s="613">
        <v>555</v>
      </c>
      <c r="O1410" s="617">
        <f t="shared" si="66"/>
        <v>0.612432432432432</v>
      </c>
      <c r="P1410" s="617" t="s">
        <v>176</v>
      </c>
      <c r="Q1410" s="613">
        <v>12118</v>
      </c>
      <c r="R1410" s="613">
        <v>339.9</v>
      </c>
      <c r="S1410" s="617">
        <f t="shared" si="67"/>
        <v>0.0280491830335039</v>
      </c>
      <c r="T1410" s="613">
        <v>0</v>
      </c>
      <c r="U1410" s="613">
        <v>0</v>
      </c>
      <c r="V1410" s="613">
        <v>0</v>
      </c>
      <c r="W1410" s="613">
        <v>0</v>
      </c>
      <c r="X1410" s="613">
        <v>0</v>
      </c>
      <c r="Y1410" s="613">
        <v>0</v>
      </c>
      <c r="Z1410" s="613">
        <v>0</v>
      </c>
    </row>
    <row r="1411" customHeight="1" spans="1:26">
      <c r="A1411" s="610">
        <v>45307</v>
      </c>
      <c r="B1411" s="611" t="s">
        <v>181</v>
      </c>
      <c r="C1411" s="611" t="s">
        <v>32</v>
      </c>
      <c r="D1411" s="612">
        <v>100</v>
      </c>
      <c r="E1411" s="611" t="s">
        <v>183</v>
      </c>
      <c r="F1411" s="611">
        <v>0.19</v>
      </c>
      <c r="G1411" s="611">
        <v>2.75</v>
      </c>
      <c r="H1411" s="613">
        <v>2.008</v>
      </c>
      <c r="I1411" s="613">
        <v>1.998</v>
      </c>
      <c r="J1411" s="619">
        <v>1.98</v>
      </c>
      <c r="K1411" s="613">
        <v>0</v>
      </c>
      <c r="L1411" s="617">
        <f t="shared" si="65"/>
        <v>0</v>
      </c>
      <c r="M1411" s="613">
        <v>341.88</v>
      </c>
      <c r="N1411" s="613">
        <v>555</v>
      </c>
      <c r="O1411" s="617">
        <f t="shared" si="66"/>
        <v>0.616</v>
      </c>
      <c r="P1411" s="617" t="s">
        <v>176</v>
      </c>
      <c r="Q1411" s="613">
        <v>12118</v>
      </c>
      <c r="R1411" s="613">
        <v>341.88</v>
      </c>
      <c r="S1411" s="617">
        <f t="shared" si="67"/>
        <v>0.0282125763327282</v>
      </c>
      <c r="T1411" s="613">
        <v>0</v>
      </c>
      <c r="U1411" s="613">
        <v>0</v>
      </c>
      <c r="V1411" s="613">
        <v>0</v>
      </c>
      <c r="W1411" s="613">
        <v>0</v>
      </c>
      <c r="X1411" s="613">
        <v>0</v>
      </c>
      <c r="Y1411" s="613">
        <v>0</v>
      </c>
      <c r="Z1411" s="613">
        <v>0</v>
      </c>
    </row>
    <row r="1412" customHeight="1" spans="1:26">
      <c r="A1412" s="610">
        <v>45308</v>
      </c>
      <c r="B1412" s="611" t="s">
        <v>181</v>
      </c>
      <c r="C1412" s="611" t="s">
        <v>32</v>
      </c>
      <c r="D1412" s="612">
        <v>100</v>
      </c>
      <c r="E1412" s="611" t="s">
        <v>184</v>
      </c>
      <c r="F1412" s="611">
        <v>0.18</v>
      </c>
      <c r="G1412" s="611">
        <v>1.56</v>
      </c>
      <c r="H1412" s="613">
        <v>2.2311</v>
      </c>
      <c r="I1412" s="613">
        <v>2.22</v>
      </c>
      <c r="J1412" s="619">
        <v>1.98</v>
      </c>
      <c r="K1412" s="613">
        <v>0</v>
      </c>
      <c r="L1412" s="617">
        <f t="shared" si="65"/>
        <v>0</v>
      </c>
      <c r="M1412" s="613">
        <v>343.86</v>
      </c>
      <c r="N1412" s="613">
        <v>555</v>
      </c>
      <c r="O1412" s="617">
        <f t="shared" si="66"/>
        <v>0.619567567567568</v>
      </c>
      <c r="P1412" s="617" t="s">
        <v>176</v>
      </c>
      <c r="Q1412" s="613">
        <v>12118</v>
      </c>
      <c r="R1412" s="613">
        <v>343.86</v>
      </c>
      <c r="S1412" s="617">
        <f t="shared" si="67"/>
        <v>0.0283759696319525</v>
      </c>
      <c r="T1412" s="613">
        <v>0</v>
      </c>
      <c r="U1412" s="613">
        <v>0</v>
      </c>
      <c r="V1412" s="613">
        <v>0</v>
      </c>
      <c r="W1412" s="613">
        <v>0</v>
      </c>
      <c r="X1412" s="613">
        <v>0</v>
      </c>
      <c r="Y1412" s="613">
        <v>0</v>
      </c>
      <c r="Z1412" s="613">
        <v>0</v>
      </c>
    </row>
    <row r="1413" customHeight="1" spans="1:26">
      <c r="A1413" s="610">
        <v>45309</v>
      </c>
      <c r="B1413" s="611" t="s">
        <v>181</v>
      </c>
      <c r="C1413" s="611" t="s">
        <v>32</v>
      </c>
      <c r="D1413" s="612">
        <v>100</v>
      </c>
      <c r="E1413" s="611" t="s">
        <v>91</v>
      </c>
      <c r="F1413" s="614">
        <v>0.2</v>
      </c>
      <c r="G1413" s="614">
        <v>2.5</v>
      </c>
      <c r="H1413" s="613">
        <v>1.7849</v>
      </c>
      <c r="I1413" s="613">
        <v>1.776</v>
      </c>
      <c r="J1413" s="628">
        <v>1.98</v>
      </c>
      <c r="K1413" s="613">
        <v>0</v>
      </c>
      <c r="L1413" s="617">
        <f t="shared" si="65"/>
        <v>0</v>
      </c>
      <c r="M1413" s="613">
        <v>345.84</v>
      </c>
      <c r="N1413" s="613">
        <v>555</v>
      </c>
      <c r="O1413" s="617">
        <f t="shared" si="66"/>
        <v>0.623135135135135</v>
      </c>
      <c r="P1413" s="617" t="s">
        <v>176</v>
      </c>
      <c r="Q1413" s="613">
        <v>12118</v>
      </c>
      <c r="R1413" s="613">
        <v>345.84</v>
      </c>
      <c r="S1413" s="617">
        <f t="shared" si="67"/>
        <v>0.0285393629311768</v>
      </c>
      <c r="T1413" s="613">
        <v>0</v>
      </c>
      <c r="U1413" s="613">
        <v>0</v>
      </c>
      <c r="V1413" s="613">
        <v>0</v>
      </c>
      <c r="W1413" s="613">
        <v>0</v>
      </c>
      <c r="X1413" s="613">
        <v>0</v>
      </c>
      <c r="Y1413" s="613">
        <v>0</v>
      </c>
      <c r="Z1413" s="613">
        <v>0</v>
      </c>
    </row>
    <row r="1414" customHeight="1" spans="1:26">
      <c r="A1414" s="610">
        <v>45310</v>
      </c>
      <c r="B1414" s="611" t="s">
        <v>181</v>
      </c>
      <c r="C1414" s="611" t="s">
        <v>32</v>
      </c>
      <c r="D1414" s="612">
        <v>100</v>
      </c>
      <c r="E1414" s="611" t="s">
        <v>91</v>
      </c>
      <c r="F1414" s="611">
        <v>0.26</v>
      </c>
      <c r="G1414" s="611">
        <v>2.85</v>
      </c>
      <c r="H1414" s="613">
        <v>2.9004</v>
      </c>
      <c r="I1414" s="613">
        <v>2.886</v>
      </c>
      <c r="J1414" s="628">
        <v>2.64</v>
      </c>
      <c r="K1414" s="613">
        <v>0</v>
      </c>
      <c r="L1414" s="617">
        <f t="shared" si="65"/>
        <v>0</v>
      </c>
      <c r="M1414" s="613">
        <v>348.48</v>
      </c>
      <c r="N1414" s="613">
        <v>555</v>
      </c>
      <c r="O1414" s="617">
        <f t="shared" si="66"/>
        <v>0.627891891891892</v>
      </c>
      <c r="P1414" s="617" t="s">
        <v>176</v>
      </c>
      <c r="Q1414" s="613">
        <v>12118</v>
      </c>
      <c r="R1414" s="613">
        <v>348.48</v>
      </c>
      <c r="S1414" s="617">
        <f t="shared" si="67"/>
        <v>0.0287572206634758</v>
      </c>
      <c r="T1414" s="613">
        <v>0</v>
      </c>
      <c r="U1414" s="622">
        <v>0</v>
      </c>
      <c r="V1414" s="613">
        <v>0</v>
      </c>
      <c r="W1414" s="613">
        <v>0</v>
      </c>
      <c r="X1414" s="613">
        <v>0</v>
      </c>
      <c r="Y1414" s="613">
        <v>0</v>
      </c>
      <c r="Z1414" s="613">
        <v>0</v>
      </c>
    </row>
    <row r="1415" customHeight="1" spans="1:26">
      <c r="A1415" s="610">
        <v>45311</v>
      </c>
      <c r="B1415" s="611" t="s">
        <v>181</v>
      </c>
      <c r="C1415" s="611" t="s">
        <v>32</v>
      </c>
      <c r="D1415" s="612">
        <v>100</v>
      </c>
      <c r="E1415" s="611" t="s">
        <v>33</v>
      </c>
      <c r="F1415" s="611">
        <v>1.59</v>
      </c>
      <c r="G1415" s="611">
        <v>2.03</v>
      </c>
      <c r="H1415" s="613">
        <v>13.6097</v>
      </c>
      <c r="I1415" s="613">
        <v>13.542</v>
      </c>
      <c r="J1415" s="628">
        <v>13.2</v>
      </c>
      <c r="K1415" s="613">
        <v>0</v>
      </c>
      <c r="L1415" s="617">
        <f t="shared" si="65"/>
        <v>0</v>
      </c>
      <c r="M1415" s="613">
        <v>361.68</v>
      </c>
      <c r="N1415" s="613">
        <v>555</v>
      </c>
      <c r="O1415" s="617">
        <f t="shared" si="66"/>
        <v>0.651675675675676</v>
      </c>
      <c r="P1415" s="617" t="s">
        <v>176</v>
      </c>
      <c r="Q1415" s="613">
        <v>12118</v>
      </c>
      <c r="R1415" s="613">
        <v>361.68</v>
      </c>
      <c r="S1415" s="617">
        <f t="shared" si="67"/>
        <v>0.0298465093249711</v>
      </c>
      <c r="T1415" s="613">
        <v>0</v>
      </c>
      <c r="U1415" s="622">
        <v>0</v>
      </c>
      <c r="V1415" s="613">
        <v>0</v>
      </c>
      <c r="W1415" s="613">
        <v>0</v>
      </c>
      <c r="X1415" s="613">
        <v>0</v>
      </c>
      <c r="Y1415" s="613">
        <v>0</v>
      </c>
      <c r="Z1415" s="613">
        <v>0</v>
      </c>
    </row>
    <row r="1416" customHeight="1" spans="1:26">
      <c r="A1416" s="610">
        <v>45312</v>
      </c>
      <c r="B1416" s="611" t="s">
        <v>181</v>
      </c>
      <c r="C1416" s="611" t="s">
        <v>32</v>
      </c>
      <c r="D1416" s="612">
        <v>100</v>
      </c>
      <c r="E1416" s="611" t="s">
        <v>33</v>
      </c>
      <c r="F1416" s="611">
        <v>3.01</v>
      </c>
      <c r="G1416" s="611">
        <v>2.49</v>
      </c>
      <c r="H1416" s="613">
        <v>25.4345</v>
      </c>
      <c r="I1416" s="613">
        <v>25.308</v>
      </c>
      <c r="J1416" s="628">
        <v>25.08</v>
      </c>
      <c r="K1416" s="613">
        <v>0</v>
      </c>
      <c r="L1416" s="617">
        <f t="shared" si="65"/>
        <v>0</v>
      </c>
      <c r="M1416" s="613">
        <v>386.76</v>
      </c>
      <c r="N1416" s="613">
        <v>555</v>
      </c>
      <c r="O1416" s="617">
        <f t="shared" si="66"/>
        <v>0.696864864864865</v>
      </c>
      <c r="P1416" s="617" t="s">
        <v>176</v>
      </c>
      <c r="Q1416" s="613">
        <v>12118</v>
      </c>
      <c r="R1416" s="613">
        <v>386.76</v>
      </c>
      <c r="S1416" s="617">
        <f t="shared" si="67"/>
        <v>0.0319161577818122</v>
      </c>
      <c r="T1416" s="613">
        <v>0</v>
      </c>
      <c r="U1416" s="622">
        <v>0</v>
      </c>
      <c r="V1416" s="613">
        <v>0</v>
      </c>
      <c r="W1416" s="613">
        <v>0</v>
      </c>
      <c r="X1416" s="613">
        <v>0</v>
      </c>
      <c r="Y1416" s="613">
        <v>0</v>
      </c>
      <c r="Z1416" s="613">
        <v>0</v>
      </c>
    </row>
    <row r="1417" customHeight="1" spans="1:26">
      <c r="A1417" s="610">
        <v>45313</v>
      </c>
      <c r="B1417" s="611" t="s">
        <v>181</v>
      </c>
      <c r="C1417" s="611" t="s">
        <v>32</v>
      </c>
      <c r="D1417" s="612">
        <v>100</v>
      </c>
      <c r="E1417" s="611" t="s">
        <v>39</v>
      </c>
      <c r="F1417" s="611">
        <v>1.86</v>
      </c>
      <c r="G1417" s="611">
        <v>4.66</v>
      </c>
      <c r="H1417" s="613">
        <v>15.8408</v>
      </c>
      <c r="I1417" s="613">
        <v>15.762</v>
      </c>
      <c r="J1417" s="628">
        <v>15.84</v>
      </c>
      <c r="K1417" s="613">
        <v>0</v>
      </c>
      <c r="L1417" s="617">
        <f t="shared" si="65"/>
        <v>0</v>
      </c>
      <c r="M1417" s="613">
        <v>402.6</v>
      </c>
      <c r="N1417" s="613">
        <v>555</v>
      </c>
      <c r="O1417" s="617">
        <f t="shared" si="66"/>
        <v>0.725405405405405</v>
      </c>
      <c r="P1417" s="617" t="s">
        <v>176</v>
      </c>
      <c r="Q1417" s="613">
        <v>12118</v>
      </c>
      <c r="R1417" s="613">
        <v>402.6</v>
      </c>
      <c r="S1417" s="617">
        <f t="shared" si="67"/>
        <v>0.0332233041756065</v>
      </c>
      <c r="T1417" s="613">
        <v>0</v>
      </c>
      <c r="U1417" s="622">
        <v>0</v>
      </c>
      <c r="V1417" s="613">
        <v>0</v>
      </c>
      <c r="W1417" s="613">
        <v>0</v>
      </c>
      <c r="X1417" s="613">
        <v>0</v>
      </c>
      <c r="Y1417" s="613">
        <v>0</v>
      </c>
      <c r="Z1417" s="613">
        <v>0</v>
      </c>
    </row>
    <row r="1418" customHeight="1" spans="1:26">
      <c r="A1418" s="610">
        <v>45314</v>
      </c>
      <c r="B1418" s="611" t="s">
        <v>181</v>
      </c>
      <c r="C1418" s="611" t="s">
        <v>32</v>
      </c>
      <c r="D1418" s="612">
        <v>100</v>
      </c>
      <c r="E1418" s="612" t="s">
        <v>35</v>
      </c>
      <c r="F1418" s="614">
        <v>6.38</v>
      </c>
      <c r="G1418" s="611">
        <v>2.47</v>
      </c>
      <c r="H1418" s="613">
        <v>50.4229</v>
      </c>
      <c r="I1418" s="613">
        <v>50.172</v>
      </c>
      <c r="J1418" s="613">
        <v>49.5</v>
      </c>
      <c r="K1418" s="613">
        <v>0</v>
      </c>
      <c r="L1418" s="617">
        <f t="shared" si="65"/>
        <v>0</v>
      </c>
      <c r="M1418" s="613">
        <v>452.1</v>
      </c>
      <c r="N1418" s="613">
        <v>555</v>
      </c>
      <c r="O1418" s="617">
        <f t="shared" si="66"/>
        <v>0.814594594594595</v>
      </c>
      <c r="P1418" s="617" t="s">
        <v>176</v>
      </c>
      <c r="Q1418" s="613">
        <v>12118</v>
      </c>
      <c r="R1418" s="613">
        <v>452.1</v>
      </c>
      <c r="S1418" s="617">
        <f t="shared" si="67"/>
        <v>0.0373081366562139</v>
      </c>
      <c r="T1418" s="613">
        <v>0</v>
      </c>
      <c r="U1418" s="613">
        <v>0</v>
      </c>
      <c r="V1418" s="613">
        <v>0</v>
      </c>
      <c r="W1418" s="613">
        <v>0</v>
      </c>
      <c r="X1418" s="613">
        <v>0</v>
      </c>
      <c r="Y1418" s="613">
        <v>0</v>
      </c>
      <c r="Z1418" s="613">
        <v>0</v>
      </c>
    </row>
    <row r="1419" customHeight="1" spans="1:26">
      <c r="A1419" s="610">
        <v>45315</v>
      </c>
      <c r="B1419" s="611" t="s">
        <v>181</v>
      </c>
      <c r="C1419" s="611" t="s">
        <v>32</v>
      </c>
      <c r="D1419" s="612">
        <v>100</v>
      </c>
      <c r="E1419" s="612" t="s">
        <v>33</v>
      </c>
      <c r="F1419" s="614">
        <v>3.6</v>
      </c>
      <c r="G1419" s="614">
        <v>0.9</v>
      </c>
      <c r="H1419" s="613">
        <v>28.7812</v>
      </c>
      <c r="I1419" s="613">
        <v>28.638</v>
      </c>
      <c r="J1419" s="613">
        <v>28.38</v>
      </c>
      <c r="K1419" s="613">
        <v>0</v>
      </c>
      <c r="L1419" s="617">
        <f t="shared" si="65"/>
        <v>0</v>
      </c>
      <c r="M1419" s="613">
        <v>480.48</v>
      </c>
      <c r="N1419" s="613">
        <v>555</v>
      </c>
      <c r="O1419" s="617">
        <f t="shared" si="66"/>
        <v>0.86572972972973</v>
      </c>
      <c r="P1419" s="617" t="s">
        <v>176</v>
      </c>
      <c r="Q1419" s="613">
        <v>12118</v>
      </c>
      <c r="R1419" s="613">
        <v>480.48</v>
      </c>
      <c r="S1419" s="617">
        <f t="shared" si="67"/>
        <v>0.0396501072784288</v>
      </c>
      <c r="T1419" s="613">
        <v>0</v>
      </c>
      <c r="U1419" s="613">
        <v>0</v>
      </c>
      <c r="V1419" s="613">
        <v>0</v>
      </c>
      <c r="W1419" s="613">
        <v>0</v>
      </c>
      <c r="X1419" s="613">
        <v>0</v>
      </c>
      <c r="Y1419" s="613">
        <v>0</v>
      </c>
      <c r="Z1419" s="613">
        <v>0</v>
      </c>
    </row>
    <row r="1420" customHeight="1" spans="1:26">
      <c r="A1420" s="610">
        <v>45316</v>
      </c>
      <c r="B1420" s="611" t="s">
        <v>181</v>
      </c>
      <c r="C1420" s="611" t="s">
        <v>32</v>
      </c>
      <c r="D1420" s="612">
        <v>100</v>
      </c>
      <c r="E1420" s="612" t="s">
        <v>113</v>
      </c>
      <c r="F1420" s="614">
        <v>4.61</v>
      </c>
      <c r="G1420" s="611">
        <v>0.81</v>
      </c>
      <c r="H1420" s="613">
        <v>39.2674</v>
      </c>
      <c r="I1420" s="613">
        <v>39.072</v>
      </c>
      <c r="J1420" s="613">
        <v>38.94</v>
      </c>
      <c r="K1420" s="613">
        <v>0</v>
      </c>
      <c r="L1420" s="617">
        <f t="shared" si="65"/>
        <v>0</v>
      </c>
      <c r="M1420" s="613">
        <v>519.42</v>
      </c>
      <c r="N1420" s="613">
        <v>555</v>
      </c>
      <c r="O1420" s="617">
        <f t="shared" si="66"/>
        <v>0.935891891891892</v>
      </c>
      <c r="P1420" s="617" t="s">
        <v>176</v>
      </c>
      <c r="Q1420" s="613">
        <v>12118</v>
      </c>
      <c r="R1420" s="613">
        <v>519.42</v>
      </c>
      <c r="S1420" s="617">
        <f t="shared" si="67"/>
        <v>0.0428635088298399</v>
      </c>
      <c r="T1420" s="613">
        <v>0</v>
      </c>
      <c r="U1420" s="613">
        <v>0</v>
      </c>
      <c r="V1420" s="613">
        <v>0</v>
      </c>
      <c r="W1420" s="613">
        <v>0</v>
      </c>
      <c r="X1420" s="613">
        <v>0</v>
      </c>
      <c r="Y1420" s="613">
        <v>0</v>
      </c>
      <c r="Z1420" s="613">
        <v>0</v>
      </c>
    </row>
    <row r="1421" customHeight="1" spans="1:26">
      <c r="A1421" s="610">
        <v>45317</v>
      </c>
      <c r="B1421" s="611" t="s">
        <v>181</v>
      </c>
      <c r="C1421" s="611" t="s">
        <v>32</v>
      </c>
      <c r="D1421" s="612">
        <v>100</v>
      </c>
      <c r="E1421" s="611" t="s">
        <v>39</v>
      </c>
      <c r="F1421" s="614">
        <v>1.81</v>
      </c>
      <c r="G1421" s="611">
        <v>0.47</v>
      </c>
      <c r="H1421" s="613">
        <v>15.3946</v>
      </c>
      <c r="I1421" s="613">
        <v>15.318</v>
      </c>
      <c r="J1421" s="613">
        <v>15.18</v>
      </c>
      <c r="K1421" s="613">
        <v>0</v>
      </c>
      <c r="L1421" s="617">
        <f t="shared" si="65"/>
        <v>0</v>
      </c>
      <c r="M1421" s="613">
        <v>534.6</v>
      </c>
      <c r="N1421" s="613">
        <v>555</v>
      </c>
      <c r="O1421" s="617">
        <f t="shared" si="66"/>
        <v>0.963243243243243</v>
      </c>
      <c r="P1421" s="617" t="s">
        <v>176</v>
      </c>
      <c r="Q1421" s="613">
        <v>12118</v>
      </c>
      <c r="R1421" s="613">
        <v>534.6</v>
      </c>
      <c r="S1421" s="617">
        <f t="shared" si="67"/>
        <v>0.0441161907905595</v>
      </c>
      <c r="T1421" s="613">
        <v>0</v>
      </c>
      <c r="U1421" s="613">
        <v>0</v>
      </c>
      <c r="V1421" s="613">
        <v>0</v>
      </c>
      <c r="W1421" s="613">
        <v>0</v>
      </c>
      <c r="X1421" s="613">
        <v>0</v>
      </c>
      <c r="Y1421" s="613">
        <v>0</v>
      </c>
      <c r="Z1421" s="613">
        <v>0</v>
      </c>
    </row>
    <row r="1422" customHeight="1" spans="1:26">
      <c r="A1422" s="610">
        <v>45318</v>
      </c>
      <c r="B1422" s="611" t="s">
        <v>181</v>
      </c>
      <c r="C1422" s="611" t="s">
        <v>32</v>
      </c>
      <c r="D1422" s="612">
        <v>100</v>
      </c>
      <c r="E1422" s="612" t="s">
        <v>96</v>
      </c>
      <c r="F1422" s="614">
        <v>4.92</v>
      </c>
      <c r="G1422" s="611">
        <v>0.51</v>
      </c>
      <c r="H1422" s="613">
        <v>36.59</v>
      </c>
      <c r="I1422" s="613">
        <v>36.408</v>
      </c>
      <c r="J1422" s="613">
        <v>36.3</v>
      </c>
      <c r="K1422" s="613">
        <v>0</v>
      </c>
      <c r="L1422" s="617">
        <f t="shared" si="65"/>
        <v>0</v>
      </c>
      <c r="M1422" s="613">
        <v>570.9</v>
      </c>
      <c r="N1422" s="613">
        <v>555</v>
      </c>
      <c r="O1422" s="617">
        <f t="shared" si="66"/>
        <v>1.02864864864865</v>
      </c>
      <c r="P1422" s="617" t="s">
        <v>176</v>
      </c>
      <c r="Q1422" s="613">
        <v>12118</v>
      </c>
      <c r="R1422" s="613">
        <v>570.9</v>
      </c>
      <c r="S1422" s="617">
        <f t="shared" si="67"/>
        <v>0.0471117346096716</v>
      </c>
      <c r="T1422" s="613">
        <v>0</v>
      </c>
      <c r="U1422" s="613">
        <v>0</v>
      </c>
      <c r="V1422" s="613">
        <v>0</v>
      </c>
      <c r="W1422" s="613">
        <v>0</v>
      </c>
      <c r="X1422" s="613">
        <v>0</v>
      </c>
      <c r="Y1422" s="613">
        <v>0</v>
      </c>
      <c r="Z1422" s="613">
        <v>0</v>
      </c>
    </row>
    <row r="1423" customHeight="1" spans="1:26">
      <c r="A1423" s="610">
        <v>45319</v>
      </c>
      <c r="B1423" s="611" t="s">
        <v>181</v>
      </c>
      <c r="C1423" s="611" t="s">
        <v>32</v>
      </c>
      <c r="D1423" s="612">
        <v>100</v>
      </c>
      <c r="E1423" s="612" t="s">
        <v>113</v>
      </c>
      <c r="F1423" s="614">
        <v>4.02</v>
      </c>
      <c r="G1423" s="611">
        <v>0.88</v>
      </c>
      <c r="H1423" s="613">
        <v>34.3589</v>
      </c>
      <c r="I1423" s="613">
        <v>34.188</v>
      </c>
      <c r="J1423" s="613">
        <v>33.66</v>
      </c>
      <c r="K1423" s="613">
        <v>0</v>
      </c>
      <c r="L1423" s="617">
        <f t="shared" si="65"/>
        <v>0</v>
      </c>
      <c r="M1423" s="613">
        <v>604.56</v>
      </c>
      <c r="N1423" s="613">
        <v>555</v>
      </c>
      <c r="O1423" s="617">
        <f t="shared" si="66"/>
        <v>1.0892972972973</v>
      </c>
      <c r="P1423" s="617" t="s">
        <v>176</v>
      </c>
      <c r="Q1423" s="613">
        <v>12118</v>
      </c>
      <c r="R1423" s="613">
        <v>604.56</v>
      </c>
      <c r="S1423" s="617">
        <f t="shared" si="67"/>
        <v>0.0498894206964846</v>
      </c>
      <c r="T1423" s="613">
        <v>0</v>
      </c>
      <c r="U1423" s="613">
        <v>0</v>
      </c>
      <c r="V1423" s="613">
        <v>0</v>
      </c>
      <c r="W1423" s="613">
        <v>0</v>
      </c>
      <c r="X1423" s="613">
        <v>0</v>
      </c>
      <c r="Y1423" s="613">
        <v>0</v>
      </c>
      <c r="Z1423" s="613">
        <v>0</v>
      </c>
    </row>
    <row r="1424" customHeight="1" spans="1:26">
      <c r="A1424" s="610">
        <v>45320</v>
      </c>
      <c r="B1424" s="611" t="s">
        <v>181</v>
      </c>
      <c r="C1424" s="611" t="s">
        <v>32</v>
      </c>
      <c r="D1424" s="612">
        <v>100</v>
      </c>
      <c r="E1424" s="612" t="s">
        <v>33</v>
      </c>
      <c r="F1424" s="614">
        <v>2.82</v>
      </c>
      <c r="G1424" s="614">
        <v>1.9</v>
      </c>
      <c r="H1424" s="613">
        <v>24.0959</v>
      </c>
      <c r="I1424" s="613">
        <v>23.976</v>
      </c>
      <c r="J1424" s="613">
        <v>23.76</v>
      </c>
      <c r="K1424" s="613">
        <v>0</v>
      </c>
      <c r="L1424" s="617">
        <f t="shared" si="65"/>
        <v>0</v>
      </c>
      <c r="M1424" s="613">
        <v>628.32</v>
      </c>
      <c r="N1424" s="613">
        <v>555</v>
      </c>
      <c r="O1424" s="617">
        <f t="shared" si="66"/>
        <v>1.13210810810811</v>
      </c>
      <c r="P1424" s="617" t="s">
        <v>176</v>
      </c>
      <c r="Q1424" s="613">
        <v>12118</v>
      </c>
      <c r="R1424" s="613">
        <v>628.32</v>
      </c>
      <c r="S1424" s="617">
        <f t="shared" si="67"/>
        <v>0.0518501402871761</v>
      </c>
      <c r="T1424" s="613">
        <v>0</v>
      </c>
      <c r="U1424" s="613">
        <v>0</v>
      </c>
      <c r="V1424" s="613">
        <v>0</v>
      </c>
      <c r="W1424" s="613">
        <v>0</v>
      </c>
      <c r="X1424" s="613">
        <v>0</v>
      </c>
      <c r="Y1424" s="613">
        <v>0</v>
      </c>
      <c r="Z1424" s="613">
        <v>0</v>
      </c>
    </row>
    <row r="1425" customHeight="1" spans="1:26">
      <c r="A1425" s="610">
        <v>45321</v>
      </c>
      <c r="B1425" s="611" t="s">
        <v>181</v>
      </c>
      <c r="C1425" s="611" t="s">
        <v>32</v>
      </c>
      <c r="D1425" s="612">
        <v>100</v>
      </c>
      <c r="E1425" s="611" t="s">
        <v>183</v>
      </c>
      <c r="F1425" s="614">
        <v>0.94</v>
      </c>
      <c r="G1425" s="611">
        <v>1.32</v>
      </c>
      <c r="H1425" s="613">
        <v>8.7013</v>
      </c>
      <c r="I1425" s="629">
        <v>8.658</v>
      </c>
      <c r="J1425" s="629">
        <v>8.58</v>
      </c>
      <c r="K1425" s="613">
        <v>0</v>
      </c>
      <c r="L1425" s="617">
        <f t="shared" si="65"/>
        <v>0</v>
      </c>
      <c r="M1425" s="613">
        <v>636.9</v>
      </c>
      <c r="N1425" s="613">
        <v>555</v>
      </c>
      <c r="O1425" s="617">
        <f t="shared" si="66"/>
        <v>1.14756756756757</v>
      </c>
      <c r="P1425" s="617" t="s">
        <v>176</v>
      </c>
      <c r="Q1425" s="613">
        <v>12118</v>
      </c>
      <c r="R1425" s="613">
        <v>636.9</v>
      </c>
      <c r="S1425" s="617">
        <f t="shared" si="67"/>
        <v>0.052558177917148</v>
      </c>
      <c r="T1425" s="613">
        <v>0</v>
      </c>
      <c r="U1425" s="613">
        <v>0</v>
      </c>
      <c r="V1425" s="613">
        <v>0</v>
      </c>
      <c r="W1425" s="613">
        <v>0</v>
      </c>
      <c r="X1425" s="613">
        <v>0</v>
      </c>
      <c r="Y1425" s="613">
        <v>0</v>
      </c>
      <c r="Z1425" s="613">
        <v>0</v>
      </c>
    </row>
    <row r="1426" customHeight="1" spans="1:26">
      <c r="A1426" s="610">
        <v>45322</v>
      </c>
      <c r="B1426" s="611" t="s">
        <v>181</v>
      </c>
      <c r="C1426" s="611" t="s">
        <v>32</v>
      </c>
      <c r="D1426" s="612">
        <v>100</v>
      </c>
      <c r="E1426" s="611" t="s">
        <v>91</v>
      </c>
      <c r="F1426" s="614">
        <v>0.4</v>
      </c>
      <c r="G1426" s="611">
        <v>0.77</v>
      </c>
      <c r="H1426" s="613">
        <v>3.5698</v>
      </c>
      <c r="I1426" s="613">
        <v>3.552</v>
      </c>
      <c r="J1426" s="619">
        <v>3.3</v>
      </c>
      <c r="K1426" s="613">
        <v>0</v>
      </c>
      <c r="L1426" s="617">
        <f t="shared" si="65"/>
        <v>0</v>
      </c>
      <c r="M1426" s="613">
        <v>640.2</v>
      </c>
      <c r="N1426" s="613">
        <v>555</v>
      </c>
      <c r="O1426" s="617">
        <f t="shared" si="66"/>
        <v>1.15351351351351</v>
      </c>
      <c r="P1426" s="617" t="s">
        <v>176</v>
      </c>
      <c r="Q1426" s="613">
        <v>12118</v>
      </c>
      <c r="R1426" s="613">
        <v>640.2</v>
      </c>
      <c r="S1426" s="617">
        <f t="shared" si="67"/>
        <v>0.0528305000825219</v>
      </c>
      <c r="T1426" s="613">
        <v>0</v>
      </c>
      <c r="U1426" s="613">
        <v>0</v>
      </c>
      <c r="V1426" s="613">
        <v>0</v>
      </c>
      <c r="W1426" s="613">
        <v>0</v>
      </c>
      <c r="X1426" s="613">
        <v>0</v>
      </c>
      <c r="Y1426" s="613">
        <v>0</v>
      </c>
      <c r="Z1426" s="613">
        <v>0</v>
      </c>
    </row>
    <row r="1427" customHeight="1" spans="1:26">
      <c r="A1427" s="610">
        <v>45292</v>
      </c>
      <c r="B1427" s="611" t="s">
        <v>185</v>
      </c>
      <c r="C1427" s="611" t="s">
        <v>32</v>
      </c>
      <c r="D1427" s="611">
        <v>150</v>
      </c>
      <c r="E1427" s="621" t="s">
        <v>35</v>
      </c>
      <c r="F1427" s="612">
        <v>1.69</v>
      </c>
      <c r="G1427" s="612">
        <v>1.31</v>
      </c>
      <c r="H1427" s="622">
        <v>38.5113</v>
      </c>
      <c r="I1427" s="613">
        <v>38.3197</v>
      </c>
      <c r="J1427" s="611">
        <v>38.137</v>
      </c>
      <c r="K1427" s="624">
        <v>0</v>
      </c>
      <c r="L1427" s="630">
        <f t="shared" si="65"/>
        <v>0</v>
      </c>
      <c r="M1427" s="613">
        <v>38.3197</v>
      </c>
      <c r="N1427" s="612">
        <v>1033</v>
      </c>
      <c r="O1427" s="630">
        <f t="shared" ref="O1427:O1457" si="68">M1427/N1427*100%</f>
        <v>0.0370955469506292</v>
      </c>
      <c r="P1427" s="630" t="s">
        <v>176</v>
      </c>
      <c r="Q1427" s="612">
        <v>21210</v>
      </c>
      <c r="R1427" s="613">
        <v>38.3197</v>
      </c>
      <c r="S1427" s="630">
        <f t="shared" ref="S1427:S1457" si="69">R1427/Q1427*100%</f>
        <v>0.00180668081093824</v>
      </c>
      <c r="T1427" s="612">
        <v>0</v>
      </c>
      <c r="U1427" s="612">
        <v>0</v>
      </c>
      <c r="V1427" s="612">
        <v>0</v>
      </c>
      <c r="W1427" s="612">
        <v>0</v>
      </c>
      <c r="X1427" s="612">
        <v>0</v>
      </c>
      <c r="Y1427" s="612">
        <v>0</v>
      </c>
      <c r="Z1427" s="612">
        <v>0</v>
      </c>
    </row>
    <row r="1428" customHeight="1" spans="1:26">
      <c r="A1428" s="610">
        <v>45293</v>
      </c>
      <c r="B1428" s="611" t="s">
        <v>185</v>
      </c>
      <c r="C1428" s="611" t="s">
        <v>32</v>
      </c>
      <c r="D1428" s="611">
        <v>150</v>
      </c>
      <c r="E1428" s="621" t="s">
        <v>39</v>
      </c>
      <c r="F1428" s="621">
        <v>0.667</v>
      </c>
      <c r="G1428" s="621">
        <v>1.05</v>
      </c>
      <c r="H1428" s="621">
        <v>15.1798</v>
      </c>
      <c r="I1428" s="621">
        <v>15.1043</v>
      </c>
      <c r="J1428" s="621">
        <v>14.927</v>
      </c>
      <c r="K1428" s="624">
        <v>0</v>
      </c>
      <c r="L1428" s="630">
        <f t="shared" si="65"/>
        <v>0</v>
      </c>
      <c r="M1428" s="621">
        <v>53.0640000000014</v>
      </c>
      <c r="N1428" s="612">
        <v>1033</v>
      </c>
      <c r="O1428" s="630">
        <f t="shared" si="68"/>
        <v>0.051368828654406</v>
      </c>
      <c r="P1428" s="630" t="s">
        <v>176</v>
      </c>
      <c r="Q1428" s="612">
        <v>21210</v>
      </c>
      <c r="R1428" s="613">
        <v>53.0640000000014</v>
      </c>
      <c r="S1428" s="630">
        <f t="shared" si="69"/>
        <v>0.00250183875530417</v>
      </c>
      <c r="T1428" s="612">
        <v>0</v>
      </c>
      <c r="U1428" s="612">
        <v>0</v>
      </c>
      <c r="V1428" s="612">
        <v>0</v>
      </c>
      <c r="W1428" s="612">
        <v>0</v>
      </c>
      <c r="X1428" s="612">
        <v>0</v>
      </c>
      <c r="Y1428" s="612">
        <v>0</v>
      </c>
      <c r="Z1428" s="612">
        <v>0</v>
      </c>
    </row>
    <row r="1429" customHeight="1" spans="1:26">
      <c r="A1429" s="610">
        <v>45294</v>
      </c>
      <c r="B1429" s="611" t="s">
        <v>185</v>
      </c>
      <c r="C1429" s="611" t="s">
        <v>32</v>
      </c>
      <c r="D1429" s="612">
        <v>150</v>
      </c>
      <c r="E1429" s="623" t="s">
        <v>39</v>
      </c>
      <c r="F1429" s="623">
        <v>1.747</v>
      </c>
      <c r="G1429" s="623">
        <v>1.7</v>
      </c>
      <c r="H1429" s="623">
        <v>41.7615</v>
      </c>
      <c r="I1429" s="623">
        <v>41.5538</v>
      </c>
      <c r="J1429" s="631">
        <v>41.3710000000009</v>
      </c>
      <c r="K1429" s="632">
        <v>0</v>
      </c>
      <c r="L1429" s="630">
        <f t="shared" si="65"/>
        <v>0</v>
      </c>
      <c r="M1429" s="623">
        <v>94.4350000000023</v>
      </c>
      <c r="N1429" s="623">
        <v>1033</v>
      </c>
      <c r="O1429" s="633">
        <f t="shared" si="68"/>
        <v>0.0914181994191697</v>
      </c>
      <c r="P1429" s="630" t="s">
        <v>176</v>
      </c>
      <c r="Q1429" s="623">
        <v>21210</v>
      </c>
      <c r="R1429" s="623">
        <v>94.4350000000023</v>
      </c>
      <c r="S1429" s="633">
        <f t="shared" si="69"/>
        <v>0.00445238095238106</v>
      </c>
      <c r="T1429" s="623">
        <v>0</v>
      </c>
      <c r="U1429" s="623">
        <v>0</v>
      </c>
      <c r="V1429" s="623">
        <v>0</v>
      </c>
      <c r="W1429" s="623">
        <v>0</v>
      </c>
      <c r="X1429" s="623">
        <v>0</v>
      </c>
      <c r="Y1429" s="623">
        <v>0</v>
      </c>
      <c r="Z1429" s="623">
        <v>0</v>
      </c>
    </row>
    <row r="1430" customHeight="1" spans="1:26">
      <c r="A1430" s="610">
        <v>45295</v>
      </c>
      <c r="B1430" s="611" t="s">
        <v>185</v>
      </c>
      <c r="C1430" s="621" t="s">
        <v>32</v>
      </c>
      <c r="D1430" s="612">
        <v>150</v>
      </c>
      <c r="E1430" s="621" t="s">
        <v>35</v>
      </c>
      <c r="F1430" s="621">
        <v>2.21</v>
      </c>
      <c r="G1430" s="621">
        <v>1.98</v>
      </c>
      <c r="H1430" s="621">
        <v>53.9743</v>
      </c>
      <c r="I1430" s="621">
        <v>53.7057</v>
      </c>
      <c r="J1430" s="621">
        <v>53.526</v>
      </c>
      <c r="K1430" s="624">
        <v>0</v>
      </c>
      <c r="L1430" s="630">
        <f t="shared" si="65"/>
        <v>0</v>
      </c>
      <c r="M1430" s="621">
        <v>147.961</v>
      </c>
      <c r="N1430" s="621">
        <v>1033</v>
      </c>
      <c r="O1430" s="633">
        <f t="shared" si="68"/>
        <v>0.143234269119071</v>
      </c>
      <c r="P1430" s="630" t="s">
        <v>176</v>
      </c>
      <c r="Q1430" s="623">
        <v>21210</v>
      </c>
      <c r="R1430" s="621">
        <v>147.961</v>
      </c>
      <c r="S1430" s="633">
        <f t="shared" si="69"/>
        <v>0.00697600188590288</v>
      </c>
      <c r="T1430" s="621">
        <v>0</v>
      </c>
      <c r="U1430" s="621">
        <v>0</v>
      </c>
      <c r="V1430" s="621">
        <v>0</v>
      </c>
      <c r="W1430" s="621">
        <v>0</v>
      </c>
      <c r="X1430" s="621">
        <v>0</v>
      </c>
      <c r="Y1430" s="621">
        <v>0</v>
      </c>
      <c r="Z1430" s="621">
        <v>0</v>
      </c>
    </row>
    <row r="1431" customHeight="1" spans="1:26">
      <c r="A1431" s="610">
        <v>45296</v>
      </c>
      <c r="B1431" s="611" t="s">
        <v>185</v>
      </c>
      <c r="C1431" s="611" t="s">
        <v>32</v>
      </c>
      <c r="D1431" s="611">
        <v>150</v>
      </c>
      <c r="E1431" s="611" t="s">
        <v>35</v>
      </c>
      <c r="F1431" s="611">
        <v>2.52</v>
      </c>
      <c r="G1431" s="611">
        <v>1.46</v>
      </c>
      <c r="H1431" s="611">
        <v>61.0779</v>
      </c>
      <c r="I1431" s="613">
        <v>60.774</v>
      </c>
      <c r="J1431" s="611">
        <v>60.566</v>
      </c>
      <c r="K1431" s="624">
        <v>0</v>
      </c>
      <c r="L1431" s="630">
        <f t="shared" si="65"/>
        <v>0</v>
      </c>
      <c r="M1431" s="611">
        <v>208.527</v>
      </c>
      <c r="N1431" s="612">
        <v>1033</v>
      </c>
      <c r="O1431" s="633">
        <f t="shared" si="68"/>
        <v>0.201865440464666</v>
      </c>
      <c r="P1431" s="630" t="s">
        <v>176</v>
      </c>
      <c r="Q1431" s="623">
        <v>21210</v>
      </c>
      <c r="R1431" s="613">
        <v>208.527</v>
      </c>
      <c r="S1431" s="633">
        <f t="shared" si="69"/>
        <v>0.00983154172560113</v>
      </c>
      <c r="T1431" s="621">
        <v>0</v>
      </c>
      <c r="U1431" s="621">
        <v>0</v>
      </c>
      <c r="V1431" s="621">
        <v>0</v>
      </c>
      <c r="W1431" s="621">
        <v>0</v>
      </c>
      <c r="X1431" s="621">
        <v>0</v>
      </c>
      <c r="Y1431" s="621">
        <v>0</v>
      </c>
      <c r="Z1431" s="621">
        <v>0</v>
      </c>
    </row>
    <row r="1432" customHeight="1" spans="1:26">
      <c r="A1432" s="610">
        <v>45297</v>
      </c>
      <c r="B1432" s="611" t="s">
        <v>185</v>
      </c>
      <c r="C1432" s="611" t="s">
        <v>32</v>
      </c>
      <c r="D1432" s="611">
        <v>150</v>
      </c>
      <c r="E1432" s="611" t="s">
        <v>33</v>
      </c>
      <c r="F1432" s="611">
        <v>1.725</v>
      </c>
      <c r="G1432" s="611">
        <v>0.63</v>
      </c>
      <c r="H1432" s="613">
        <v>38.543</v>
      </c>
      <c r="I1432" s="613">
        <v>38.3513</v>
      </c>
      <c r="J1432" s="611">
        <v>38.181</v>
      </c>
      <c r="K1432" s="624">
        <v>0</v>
      </c>
      <c r="L1432" s="630">
        <v>0</v>
      </c>
      <c r="M1432" s="611">
        <v>246.708</v>
      </c>
      <c r="N1432" s="612">
        <v>1033</v>
      </c>
      <c r="O1432" s="633">
        <f t="shared" si="68"/>
        <v>0.238826718296225</v>
      </c>
      <c r="P1432" s="630" t="s">
        <v>176</v>
      </c>
      <c r="Q1432" s="623">
        <v>21210</v>
      </c>
      <c r="R1432" s="611">
        <v>246.708</v>
      </c>
      <c r="S1432" s="633">
        <f t="shared" si="69"/>
        <v>0.0116316831683168</v>
      </c>
      <c r="T1432" s="621">
        <v>0</v>
      </c>
      <c r="U1432" s="621">
        <v>0</v>
      </c>
      <c r="V1432" s="621">
        <v>0</v>
      </c>
      <c r="W1432" s="621">
        <v>0</v>
      </c>
      <c r="X1432" s="621">
        <v>0</v>
      </c>
      <c r="Y1432" s="621">
        <v>0</v>
      </c>
      <c r="Z1432" s="621">
        <v>0</v>
      </c>
    </row>
    <row r="1433" customHeight="1" spans="1:26">
      <c r="A1433" s="610">
        <v>45298</v>
      </c>
      <c r="B1433" s="611" t="s">
        <v>185</v>
      </c>
      <c r="C1433" s="611" t="s">
        <v>32</v>
      </c>
      <c r="D1433" s="611">
        <v>150</v>
      </c>
      <c r="E1433" s="623" t="s">
        <v>33</v>
      </c>
      <c r="F1433" s="623">
        <v>0.969</v>
      </c>
      <c r="G1433" s="623">
        <v>1.37</v>
      </c>
      <c r="H1433" s="623">
        <v>19.9724</v>
      </c>
      <c r="I1433" s="623">
        <v>19.8729999999992</v>
      </c>
      <c r="J1433" s="623">
        <v>19.6789999999999</v>
      </c>
      <c r="K1433" s="624">
        <v>0</v>
      </c>
      <c r="L1433" s="634">
        <v>0</v>
      </c>
      <c r="M1433" s="623">
        <v>266.387000000002</v>
      </c>
      <c r="N1433" s="623">
        <v>1033</v>
      </c>
      <c r="O1433" s="633">
        <f t="shared" si="68"/>
        <v>0.2578770571152</v>
      </c>
      <c r="P1433" s="630" t="s">
        <v>176</v>
      </c>
      <c r="Q1433" s="623">
        <v>21210</v>
      </c>
      <c r="R1433" s="623">
        <v>266.387000000002</v>
      </c>
      <c r="S1433" s="633">
        <f t="shared" si="69"/>
        <v>0.012559500235738</v>
      </c>
      <c r="T1433" s="623">
        <v>0</v>
      </c>
      <c r="U1433" s="623">
        <v>0</v>
      </c>
      <c r="V1433" s="623">
        <v>0</v>
      </c>
      <c r="W1433" s="623">
        <v>0</v>
      </c>
      <c r="X1433" s="623">
        <v>0</v>
      </c>
      <c r="Y1433" s="623">
        <v>0</v>
      </c>
      <c r="Z1433" s="623">
        <v>0</v>
      </c>
    </row>
    <row r="1434" customHeight="1" spans="1:26">
      <c r="A1434" s="610">
        <v>45299</v>
      </c>
      <c r="B1434" s="611" t="s">
        <v>185</v>
      </c>
      <c r="C1434" s="611" t="s">
        <v>32</v>
      </c>
      <c r="D1434" s="612">
        <v>150</v>
      </c>
      <c r="E1434" s="611" t="s">
        <v>35</v>
      </c>
      <c r="F1434" s="611">
        <v>2.58</v>
      </c>
      <c r="G1434" s="611">
        <v>1.28</v>
      </c>
      <c r="H1434" s="611">
        <v>60.6698</v>
      </c>
      <c r="I1434" s="613">
        <v>60.368</v>
      </c>
      <c r="J1434" s="611">
        <v>60.17</v>
      </c>
      <c r="K1434" s="624">
        <v>0</v>
      </c>
      <c r="L1434" s="630">
        <v>0</v>
      </c>
      <c r="M1434" s="611">
        <v>326.557</v>
      </c>
      <c r="N1434" s="612">
        <v>1033</v>
      </c>
      <c r="O1434" s="633">
        <f t="shared" si="68"/>
        <v>0.316124878993224</v>
      </c>
      <c r="P1434" s="630" t="s">
        <v>176</v>
      </c>
      <c r="Q1434" s="623">
        <v>21210</v>
      </c>
      <c r="R1434" s="613">
        <v>326.557</v>
      </c>
      <c r="S1434" s="633">
        <f t="shared" si="69"/>
        <v>0.0153963696369637</v>
      </c>
      <c r="T1434" s="623">
        <v>0</v>
      </c>
      <c r="U1434" s="623">
        <v>0</v>
      </c>
      <c r="V1434" s="623">
        <v>0</v>
      </c>
      <c r="W1434" s="623">
        <v>0</v>
      </c>
      <c r="X1434" s="623">
        <v>0</v>
      </c>
      <c r="Y1434" s="623">
        <v>0</v>
      </c>
      <c r="Z1434" s="623">
        <v>0</v>
      </c>
    </row>
    <row r="1435" customHeight="1" spans="1:26">
      <c r="A1435" s="610">
        <v>45300</v>
      </c>
      <c r="B1435" s="611" t="s">
        <v>185</v>
      </c>
      <c r="C1435" s="611" t="s">
        <v>32</v>
      </c>
      <c r="D1435" s="611">
        <v>150</v>
      </c>
      <c r="E1435" s="611" t="s">
        <v>35</v>
      </c>
      <c r="F1435" s="623">
        <v>2.56</v>
      </c>
      <c r="G1435" s="623">
        <v>0.79</v>
      </c>
      <c r="H1435" s="623">
        <v>59.342</v>
      </c>
      <c r="I1435" s="623">
        <v>59.0468</v>
      </c>
      <c r="J1435" s="623">
        <v>58.828</v>
      </c>
      <c r="K1435" s="632">
        <v>0</v>
      </c>
      <c r="L1435" s="630">
        <v>0</v>
      </c>
      <c r="M1435" s="623">
        <v>385.385</v>
      </c>
      <c r="N1435" s="612">
        <v>1033</v>
      </c>
      <c r="O1435" s="633">
        <f t="shared" si="68"/>
        <v>0.373073572120039</v>
      </c>
      <c r="P1435" s="630" t="s">
        <v>176</v>
      </c>
      <c r="Q1435" s="623">
        <v>21210</v>
      </c>
      <c r="R1435" s="623">
        <v>385.385</v>
      </c>
      <c r="S1435" s="633">
        <f t="shared" si="69"/>
        <v>0.0181699669966997</v>
      </c>
      <c r="T1435" s="623">
        <v>0</v>
      </c>
      <c r="U1435" s="623">
        <v>0</v>
      </c>
      <c r="V1435" s="623">
        <v>0</v>
      </c>
      <c r="W1435" s="623">
        <v>0</v>
      </c>
      <c r="X1435" s="623">
        <v>0</v>
      </c>
      <c r="Y1435" s="623">
        <v>0</v>
      </c>
      <c r="Z1435" s="623">
        <v>0</v>
      </c>
    </row>
    <row r="1436" customHeight="1" spans="1:26">
      <c r="A1436" s="610">
        <v>45301</v>
      </c>
      <c r="B1436" s="611" t="s">
        <v>185</v>
      </c>
      <c r="C1436" s="611" t="s">
        <v>32</v>
      </c>
      <c r="D1436" s="611">
        <v>150</v>
      </c>
      <c r="E1436" s="611" t="s">
        <v>35</v>
      </c>
      <c r="F1436" s="611">
        <v>2.95</v>
      </c>
      <c r="G1436" s="611">
        <v>1.47</v>
      </c>
      <c r="H1436" s="613">
        <v>71.1467</v>
      </c>
      <c r="I1436" s="613">
        <v>70.7928</v>
      </c>
      <c r="J1436" s="611">
        <v>70.576</v>
      </c>
      <c r="K1436" s="624">
        <v>0</v>
      </c>
      <c r="L1436" s="630">
        <v>0</v>
      </c>
      <c r="M1436" s="611">
        <v>455.961</v>
      </c>
      <c r="N1436" s="612">
        <v>1033</v>
      </c>
      <c r="O1436" s="633">
        <f t="shared" si="68"/>
        <v>0.441394966118103</v>
      </c>
      <c r="P1436" s="630" t="s">
        <v>176</v>
      </c>
      <c r="Q1436" s="623">
        <v>21210</v>
      </c>
      <c r="R1436" s="623">
        <v>455.961</v>
      </c>
      <c r="S1436" s="633">
        <f t="shared" si="69"/>
        <v>0.0214974540311174</v>
      </c>
      <c r="T1436" s="623">
        <v>0</v>
      </c>
      <c r="U1436" s="623">
        <v>0</v>
      </c>
      <c r="V1436" s="623">
        <v>0</v>
      </c>
      <c r="W1436" s="623">
        <v>0</v>
      </c>
      <c r="X1436" s="623">
        <v>0</v>
      </c>
      <c r="Y1436" s="623">
        <v>0</v>
      </c>
      <c r="Z1436" s="623">
        <v>0</v>
      </c>
    </row>
    <row r="1437" customHeight="1" spans="1:26">
      <c r="A1437" s="610">
        <v>45302</v>
      </c>
      <c r="B1437" s="611" t="s">
        <v>185</v>
      </c>
      <c r="C1437" s="611" t="s">
        <v>32</v>
      </c>
      <c r="D1437" s="611">
        <v>150</v>
      </c>
      <c r="E1437" s="611" t="s">
        <v>35</v>
      </c>
      <c r="F1437" s="611">
        <v>2.85</v>
      </c>
      <c r="G1437" s="611">
        <v>1.59</v>
      </c>
      <c r="H1437" s="611">
        <v>68.3257</v>
      </c>
      <c r="I1437" s="613">
        <v>67.9857</v>
      </c>
      <c r="J1437" s="611">
        <v>67.793</v>
      </c>
      <c r="K1437" s="624">
        <v>0</v>
      </c>
      <c r="L1437" s="630">
        <v>0</v>
      </c>
      <c r="M1437" s="611">
        <v>523.754</v>
      </c>
      <c r="N1437" s="612">
        <v>1033</v>
      </c>
      <c r="O1437" s="633">
        <f t="shared" si="68"/>
        <v>0.507022265246854</v>
      </c>
      <c r="P1437" s="630" t="s">
        <v>176</v>
      </c>
      <c r="Q1437" s="623">
        <v>21210</v>
      </c>
      <c r="R1437" s="613">
        <v>519.2</v>
      </c>
      <c r="S1437" s="633">
        <f t="shared" si="69"/>
        <v>0.0244790193305045</v>
      </c>
      <c r="T1437" s="623">
        <v>0</v>
      </c>
      <c r="U1437" s="623">
        <v>0</v>
      </c>
      <c r="V1437" s="623">
        <v>0</v>
      </c>
      <c r="W1437" s="623">
        <v>0</v>
      </c>
      <c r="X1437" s="623">
        <v>0</v>
      </c>
      <c r="Y1437" s="623">
        <v>0</v>
      </c>
      <c r="Z1437" s="623">
        <v>0</v>
      </c>
    </row>
    <row r="1438" customHeight="1" spans="1:26">
      <c r="A1438" s="610">
        <v>45303</v>
      </c>
      <c r="B1438" s="611" t="s">
        <v>185</v>
      </c>
      <c r="C1438" s="611" t="s">
        <v>32</v>
      </c>
      <c r="D1438" s="611">
        <v>150</v>
      </c>
      <c r="E1438" s="611" t="s">
        <v>35</v>
      </c>
      <c r="F1438" s="611">
        <v>3.083</v>
      </c>
      <c r="G1438" s="611">
        <v>1.16</v>
      </c>
      <c r="H1438" s="611">
        <v>74.2966</v>
      </c>
      <c r="I1438" s="613">
        <v>73.927</v>
      </c>
      <c r="J1438" s="611">
        <v>73.7</v>
      </c>
      <c r="K1438" s="624">
        <v>0</v>
      </c>
      <c r="L1438" s="630">
        <v>0</v>
      </c>
      <c r="M1438" s="611">
        <v>597.454</v>
      </c>
      <c r="N1438" s="612">
        <v>1033</v>
      </c>
      <c r="O1438" s="633">
        <f t="shared" si="68"/>
        <v>0.578367860600194</v>
      </c>
      <c r="P1438" s="630" t="s">
        <v>176</v>
      </c>
      <c r="Q1438" s="623">
        <v>21210</v>
      </c>
      <c r="R1438" s="613">
        <v>597.454</v>
      </c>
      <c r="S1438" s="633">
        <f t="shared" si="69"/>
        <v>0.0281685054219708</v>
      </c>
      <c r="T1438" s="623">
        <v>0</v>
      </c>
      <c r="U1438" s="623">
        <v>0</v>
      </c>
      <c r="V1438" s="623">
        <v>0</v>
      </c>
      <c r="W1438" s="623">
        <v>0</v>
      </c>
      <c r="X1438" s="623">
        <v>0</v>
      </c>
      <c r="Y1438" s="623">
        <v>0</v>
      </c>
      <c r="Z1438" s="623">
        <v>0</v>
      </c>
    </row>
    <row r="1439" customHeight="1" spans="1:26">
      <c r="A1439" s="610">
        <v>45304</v>
      </c>
      <c r="B1439" s="611" t="s">
        <v>185</v>
      </c>
      <c r="C1439" s="611" t="s">
        <v>32</v>
      </c>
      <c r="D1439" s="612">
        <v>150</v>
      </c>
      <c r="E1439" s="611" t="s">
        <v>35</v>
      </c>
      <c r="F1439" s="611">
        <v>2.82</v>
      </c>
      <c r="G1439" s="611">
        <v>0.85</v>
      </c>
      <c r="H1439" s="611">
        <v>68.5701</v>
      </c>
      <c r="I1439" s="613">
        <v>68.229</v>
      </c>
      <c r="J1439" s="611">
        <v>66.275</v>
      </c>
      <c r="K1439" s="624">
        <v>0</v>
      </c>
      <c r="L1439" s="630">
        <v>0</v>
      </c>
      <c r="M1439" s="611">
        <v>663.729</v>
      </c>
      <c r="N1439" s="612">
        <v>1033</v>
      </c>
      <c r="O1439" s="633">
        <f t="shared" si="68"/>
        <v>0.642525653436593</v>
      </c>
      <c r="P1439" s="630" t="s">
        <v>176</v>
      </c>
      <c r="Q1439" s="623">
        <v>21210</v>
      </c>
      <c r="R1439" s="611">
        <v>663.729</v>
      </c>
      <c r="S1439" s="633">
        <f t="shared" si="69"/>
        <v>0.0312932107496464</v>
      </c>
      <c r="T1439" s="623">
        <v>0</v>
      </c>
      <c r="U1439" s="623">
        <v>0</v>
      </c>
      <c r="V1439" s="623">
        <v>0</v>
      </c>
      <c r="W1439" s="623">
        <v>0</v>
      </c>
      <c r="X1439" s="623">
        <v>0</v>
      </c>
      <c r="Y1439" s="623">
        <v>0</v>
      </c>
      <c r="Z1439" s="623">
        <v>0</v>
      </c>
    </row>
    <row r="1440" customHeight="1" spans="1:26">
      <c r="A1440" s="610">
        <v>45305</v>
      </c>
      <c r="B1440" s="611" t="s">
        <v>185</v>
      </c>
      <c r="C1440" s="611" t="s">
        <v>32</v>
      </c>
      <c r="D1440" s="611">
        <v>150</v>
      </c>
      <c r="E1440" s="611" t="s">
        <v>39</v>
      </c>
      <c r="F1440" s="611">
        <v>1.45</v>
      </c>
      <c r="G1440" s="611">
        <v>1.66</v>
      </c>
      <c r="H1440" s="611">
        <v>29.3342</v>
      </c>
      <c r="I1440" s="613">
        <v>29.1883</v>
      </c>
      <c r="J1440" s="611">
        <v>28.966</v>
      </c>
      <c r="K1440" s="624">
        <v>0</v>
      </c>
      <c r="L1440" s="630">
        <v>0</v>
      </c>
      <c r="M1440" s="611">
        <v>692.725</v>
      </c>
      <c r="N1440" s="612">
        <v>1033</v>
      </c>
      <c r="O1440" s="633">
        <f t="shared" si="68"/>
        <v>0.670595353339787</v>
      </c>
      <c r="P1440" s="630" t="s">
        <v>176</v>
      </c>
      <c r="Q1440" s="623">
        <v>21210</v>
      </c>
      <c r="R1440" s="613">
        <v>692.725</v>
      </c>
      <c r="S1440" s="633">
        <f t="shared" si="69"/>
        <v>0.0326603017444602</v>
      </c>
      <c r="T1440" s="623">
        <v>0</v>
      </c>
      <c r="U1440" s="623">
        <v>0</v>
      </c>
      <c r="V1440" s="623">
        <v>0</v>
      </c>
      <c r="W1440" s="623">
        <v>0</v>
      </c>
      <c r="X1440" s="623">
        <v>0</v>
      </c>
      <c r="Y1440" s="623">
        <v>0</v>
      </c>
      <c r="Z1440" s="623">
        <v>0</v>
      </c>
    </row>
    <row r="1441" customHeight="1" spans="1:26">
      <c r="A1441" s="610">
        <v>45306</v>
      </c>
      <c r="B1441" s="611" t="s">
        <v>185</v>
      </c>
      <c r="C1441" s="611" t="s">
        <v>32</v>
      </c>
      <c r="D1441" s="611">
        <v>150</v>
      </c>
      <c r="E1441" s="611" t="s">
        <v>39</v>
      </c>
      <c r="F1441" s="611">
        <v>0.19</v>
      </c>
      <c r="G1441" s="611">
        <v>1.57</v>
      </c>
      <c r="H1441" s="611">
        <v>4.2245</v>
      </c>
      <c r="I1441" s="613">
        <v>4.2035</v>
      </c>
      <c r="J1441" s="611">
        <v>4.004</v>
      </c>
      <c r="K1441" s="624">
        <v>0</v>
      </c>
      <c r="L1441" s="630">
        <v>0</v>
      </c>
      <c r="M1441" s="611">
        <v>696.729</v>
      </c>
      <c r="N1441" s="612">
        <v>1033</v>
      </c>
      <c r="O1441" s="633">
        <f t="shared" si="68"/>
        <v>0.674471442400775</v>
      </c>
      <c r="P1441" s="630" t="s">
        <v>176</v>
      </c>
      <c r="Q1441" s="623">
        <v>21210</v>
      </c>
      <c r="R1441" s="613">
        <v>696.729</v>
      </c>
      <c r="S1441" s="633">
        <f t="shared" si="69"/>
        <v>0.032849080622348</v>
      </c>
      <c r="T1441" s="623">
        <v>0</v>
      </c>
      <c r="U1441" s="623">
        <v>0</v>
      </c>
      <c r="V1441" s="623">
        <v>0</v>
      </c>
      <c r="W1441" s="623">
        <v>0</v>
      </c>
      <c r="X1441" s="623">
        <v>0</v>
      </c>
      <c r="Y1441" s="623">
        <v>0</v>
      </c>
      <c r="Z1441" s="623">
        <v>0</v>
      </c>
    </row>
    <row r="1442" customHeight="1" spans="1:26">
      <c r="A1442" s="610">
        <v>45307</v>
      </c>
      <c r="B1442" s="611" t="s">
        <v>185</v>
      </c>
      <c r="C1442" s="611" t="s">
        <v>32</v>
      </c>
      <c r="D1442" s="611">
        <v>150</v>
      </c>
      <c r="E1442" s="611" t="s">
        <v>107</v>
      </c>
      <c r="F1442" s="611">
        <v>0.17</v>
      </c>
      <c r="G1442" s="611">
        <v>1.55</v>
      </c>
      <c r="H1442" s="611">
        <v>4.3406</v>
      </c>
      <c r="I1442" s="613">
        <v>4.319</v>
      </c>
      <c r="J1442" s="611">
        <v>4.114</v>
      </c>
      <c r="K1442" s="624">
        <v>0</v>
      </c>
      <c r="L1442" s="630">
        <v>0</v>
      </c>
      <c r="M1442" s="611">
        <v>700.843</v>
      </c>
      <c r="N1442" s="612">
        <v>1033</v>
      </c>
      <c r="O1442" s="633">
        <f t="shared" si="68"/>
        <v>0.678454017424976</v>
      </c>
      <c r="P1442" s="630" t="s">
        <v>176</v>
      </c>
      <c r="Q1442" s="623">
        <v>21210</v>
      </c>
      <c r="R1442" s="613">
        <v>700.843</v>
      </c>
      <c r="S1442" s="633">
        <f t="shared" si="69"/>
        <v>0.0330430457331447</v>
      </c>
      <c r="T1442" s="623">
        <v>0</v>
      </c>
      <c r="U1442" s="623">
        <v>0</v>
      </c>
      <c r="V1442" s="623">
        <v>0</v>
      </c>
      <c r="W1442" s="623">
        <v>0</v>
      </c>
      <c r="X1442" s="623">
        <v>0</v>
      </c>
      <c r="Y1442" s="623">
        <v>0</v>
      </c>
      <c r="Z1442" s="623">
        <v>0</v>
      </c>
    </row>
    <row r="1443" customHeight="1" spans="1:26">
      <c r="A1443" s="610">
        <v>45308</v>
      </c>
      <c r="B1443" s="611" t="s">
        <v>185</v>
      </c>
      <c r="C1443" s="611" t="s">
        <v>32</v>
      </c>
      <c r="D1443" s="611">
        <v>150</v>
      </c>
      <c r="E1443" s="611" t="s">
        <v>107</v>
      </c>
      <c r="F1443" s="611">
        <v>0.2</v>
      </c>
      <c r="G1443" s="611">
        <v>1.02</v>
      </c>
      <c r="H1443" s="611">
        <v>5.1883</v>
      </c>
      <c r="I1443" s="613">
        <v>5.1625</v>
      </c>
      <c r="J1443" s="611">
        <v>4.972</v>
      </c>
      <c r="K1443" s="624">
        <v>0</v>
      </c>
      <c r="L1443" s="630">
        <v>0</v>
      </c>
      <c r="M1443" s="611">
        <v>705.815</v>
      </c>
      <c r="N1443" s="612">
        <v>1033</v>
      </c>
      <c r="O1443" s="633">
        <f t="shared" si="68"/>
        <v>0.683267182962246</v>
      </c>
      <c r="P1443" s="630" t="s">
        <v>176</v>
      </c>
      <c r="Q1443" s="623">
        <v>21210</v>
      </c>
      <c r="R1443" s="613">
        <v>705.815</v>
      </c>
      <c r="S1443" s="633">
        <f t="shared" si="69"/>
        <v>0.0332774634606318</v>
      </c>
      <c r="T1443" s="623">
        <v>0</v>
      </c>
      <c r="U1443" s="623">
        <v>0</v>
      </c>
      <c r="V1443" s="623">
        <v>0</v>
      </c>
      <c r="W1443" s="623">
        <v>0</v>
      </c>
      <c r="X1443" s="623">
        <v>0</v>
      </c>
      <c r="Y1443" s="623">
        <v>0</v>
      </c>
      <c r="Z1443" s="623">
        <v>0</v>
      </c>
    </row>
    <row r="1444" customHeight="1" spans="1:26">
      <c r="A1444" s="610">
        <v>45309</v>
      </c>
      <c r="B1444" s="611" t="s">
        <v>185</v>
      </c>
      <c r="C1444" s="611" t="s">
        <v>32</v>
      </c>
      <c r="D1444" s="612">
        <v>150</v>
      </c>
      <c r="E1444" s="611" t="s">
        <v>107</v>
      </c>
      <c r="F1444" s="611">
        <v>0.25</v>
      </c>
      <c r="G1444" s="611">
        <v>1.58</v>
      </c>
      <c r="H1444" s="611">
        <v>6.0483</v>
      </c>
      <c r="I1444" s="613">
        <v>6.0182</v>
      </c>
      <c r="J1444" s="611">
        <v>5.819</v>
      </c>
      <c r="K1444" s="624">
        <v>0</v>
      </c>
      <c r="L1444" s="630">
        <v>0</v>
      </c>
      <c r="M1444" s="611">
        <v>711.634</v>
      </c>
      <c r="N1444" s="612">
        <v>1033</v>
      </c>
      <c r="O1444" s="633">
        <f t="shared" si="68"/>
        <v>0.688900290416263</v>
      </c>
      <c r="P1444" s="630" t="s">
        <v>176</v>
      </c>
      <c r="Q1444" s="623">
        <v>21210</v>
      </c>
      <c r="R1444" s="613">
        <v>711.634</v>
      </c>
      <c r="S1444" s="633">
        <f t="shared" si="69"/>
        <v>0.0335518151815182</v>
      </c>
      <c r="T1444" s="623">
        <v>0</v>
      </c>
      <c r="U1444" s="623">
        <v>0</v>
      </c>
      <c r="V1444" s="623">
        <v>0</v>
      </c>
      <c r="W1444" s="623">
        <v>0</v>
      </c>
      <c r="X1444" s="623">
        <v>0</v>
      </c>
      <c r="Y1444" s="623">
        <v>0</v>
      </c>
      <c r="Z1444" s="623">
        <v>0</v>
      </c>
    </row>
    <row r="1445" customHeight="1" spans="1:26">
      <c r="A1445" s="610">
        <v>45310</v>
      </c>
      <c r="B1445" s="611" t="s">
        <v>185</v>
      </c>
      <c r="C1445" s="611" t="s">
        <v>32</v>
      </c>
      <c r="D1445" s="611">
        <v>150</v>
      </c>
      <c r="E1445" s="621" t="s">
        <v>91</v>
      </c>
      <c r="F1445" s="621">
        <v>0.25</v>
      </c>
      <c r="G1445" s="621">
        <v>2.17</v>
      </c>
      <c r="H1445" s="621">
        <v>6.3936</v>
      </c>
      <c r="I1445" s="621">
        <v>6.0743</v>
      </c>
      <c r="J1445" s="635">
        <v>5.973</v>
      </c>
      <c r="K1445" s="624">
        <v>0</v>
      </c>
      <c r="L1445" s="630">
        <v>0</v>
      </c>
      <c r="M1445" s="611">
        <v>717.607</v>
      </c>
      <c r="N1445" s="612">
        <v>1033</v>
      </c>
      <c r="O1445" s="633">
        <f t="shared" si="68"/>
        <v>0.69468247821878</v>
      </c>
      <c r="P1445" s="630" t="s">
        <v>176</v>
      </c>
      <c r="Q1445" s="623">
        <v>21210</v>
      </c>
      <c r="R1445" s="613">
        <v>717.607</v>
      </c>
      <c r="S1445" s="633">
        <f t="shared" si="69"/>
        <v>0.0338334276284771</v>
      </c>
      <c r="T1445" s="623">
        <v>0</v>
      </c>
      <c r="U1445" s="623">
        <v>0</v>
      </c>
      <c r="V1445" s="623">
        <v>0</v>
      </c>
      <c r="W1445" s="623">
        <v>0</v>
      </c>
      <c r="X1445" s="623">
        <v>0</v>
      </c>
      <c r="Y1445" s="623">
        <v>0</v>
      </c>
      <c r="Z1445" s="623">
        <v>0</v>
      </c>
    </row>
    <row r="1446" customHeight="1" spans="1:26">
      <c r="A1446" s="610">
        <v>45311</v>
      </c>
      <c r="B1446" s="611" t="s">
        <v>185</v>
      </c>
      <c r="C1446" s="611" t="s">
        <v>32</v>
      </c>
      <c r="D1446" s="611">
        <v>150</v>
      </c>
      <c r="E1446" s="611" t="s">
        <v>39</v>
      </c>
      <c r="F1446" s="611">
        <v>1.43</v>
      </c>
      <c r="G1446" s="611">
        <v>1.67</v>
      </c>
      <c r="H1446" s="611">
        <v>31.2794</v>
      </c>
      <c r="I1446" s="613">
        <v>31.1237</v>
      </c>
      <c r="J1446" s="611">
        <v>31.031</v>
      </c>
      <c r="K1446" s="624">
        <v>0</v>
      </c>
      <c r="L1446" s="630">
        <v>0</v>
      </c>
      <c r="M1446" s="611">
        <v>748.638</v>
      </c>
      <c r="N1446" s="612">
        <v>1033</v>
      </c>
      <c r="O1446" s="633">
        <f t="shared" si="68"/>
        <v>0.724722168441433</v>
      </c>
      <c r="P1446" s="630" t="s">
        <v>176</v>
      </c>
      <c r="Q1446" s="623">
        <v>21210</v>
      </c>
      <c r="R1446" s="613">
        <v>748.638</v>
      </c>
      <c r="S1446" s="633">
        <f t="shared" si="69"/>
        <v>0.0352964639321075</v>
      </c>
      <c r="T1446" s="623">
        <v>0</v>
      </c>
      <c r="U1446" s="623">
        <v>0</v>
      </c>
      <c r="V1446" s="623">
        <v>0</v>
      </c>
      <c r="W1446" s="623">
        <v>0</v>
      </c>
      <c r="X1446" s="623">
        <v>0</v>
      </c>
      <c r="Y1446" s="623">
        <v>0</v>
      </c>
      <c r="Z1446" s="623">
        <v>0</v>
      </c>
    </row>
    <row r="1447" customHeight="1" spans="1:26">
      <c r="A1447" s="610">
        <v>45312</v>
      </c>
      <c r="B1447" s="611" t="s">
        <v>185</v>
      </c>
      <c r="C1447" s="611" t="s">
        <v>32</v>
      </c>
      <c r="D1447" s="611">
        <v>150</v>
      </c>
      <c r="E1447" s="621" t="s">
        <v>39</v>
      </c>
      <c r="F1447" s="621">
        <v>1.61</v>
      </c>
      <c r="G1447" s="621">
        <v>1.51</v>
      </c>
      <c r="H1447" s="621">
        <v>34.6702</v>
      </c>
      <c r="I1447" s="621">
        <v>34.4978</v>
      </c>
      <c r="J1447" s="621">
        <v>34.419</v>
      </c>
      <c r="K1447" s="624">
        <v>0</v>
      </c>
      <c r="L1447" s="630">
        <v>0</v>
      </c>
      <c r="M1447" s="621">
        <v>783.057</v>
      </c>
      <c r="N1447" s="612">
        <v>1033</v>
      </c>
      <c r="O1447" s="633">
        <f t="shared" si="68"/>
        <v>0.758041626331075</v>
      </c>
      <c r="P1447" s="630" t="s">
        <v>176</v>
      </c>
      <c r="Q1447" s="623">
        <v>21210</v>
      </c>
      <c r="R1447" s="621">
        <v>783.057</v>
      </c>
      <c r="S1447" s="633">
        <f t="shared" si="69"/>
        <v>0.0369192362093352</v>
      </c>
      <c r="T1447" s="623">
        <v>0</v>
      </c>
      <c r="U1447" s="623">
        <v>0</v>
      </c>
      <c r="V1447" s="623">
        <v>0</v>
      </c>
      <c r="W1447" s="623">
        <v>0</v>
      </c>
      <c r="X1447" s="623">
        <v>0</v>
      </c>
      <c r="Y1447" s="623">
        <v>0</v>
      </c>
      <c r="Z1447" s="623">
        <v>0</v>
      </c>
    </row>
    <row r="1448" customHeight="1" spans="1:26">
      <c r="A1448" s="610">
        <v>45313</v>
      </c>
      <c r="B1448" s="611" t="s">
        <v>185</v>
      </c>
      <c r="C1448" s="611" t="s">
        <v>32</v>
      </c>
      <c r="D1448" s="611">
        <v>150</v>
      </c>
      <c r="E1448" s="611" t="s">
        <v>39</v>
      </c>
      <c r="F1448" s="614">
        <v>1.6</v>
      </c>
      <c r="G1448" s="611">
        <v>2.22</v>
      </c>
      <c r="H1448" s="624">
        <v>34.672</v>
      </c>
      <c r="I1448" s="622">
        <v>34.4995</v>
      </c>
      <c r="J1448" s="621">
        <v>34.386</v>
      </c>
      <c r="K1448" s="624">
        <v>0</v>
      </c>
      <c r="L1448" s="630">
        <v>0</v>
      </c>
      <c r="M1448" s="621">
        <v>817.433</v>
      </c>
      <c r="N1448" s="612">
        <v>1033</v>
      </c>
      <c r="O1448" s="633">
        <f t="shared" si="68"/>
        <v>0.791319457889642</v>
      </c>
      <c r="P1448" s="621" t="s">
        <v>176</v>
      </c>
      <c r="Q1448" s="621">
        <v>21210</v>
      </c>
      <c r="R1448" s="621">
        <v>817.433</v>
      </c>
      <c r="S1448" s="633">
        <f t="shared" si="69"/>
        <v>0.0385399811409712</v>
      </c>
      <c r="T1448" s="623">
        <v>0</v>
      </c>
      <c r="U1448" s="623">
        <v>0</v>
      </c>
      <c r="V1448" s="623">
        <v>0</v>
      </c>
      <c r="W1448" s="623">
        <v>0</v>
      </c>
      <c r="X1448" s="623">
        <v>0</v>
      </c>
      <c r="Y1448" s="623">
        <v>0</v>
      </c>
      <c r="Z1448" s="623">
        <v>0</v>
      </c>
    </row>
    <row r="1449" customHeight="1" spans="1:26">
      <c r="A1449" s="610">
        <v>45314</v>
      </c>
      <c r="B1449" s="611" t="s">
        <v>185</v>
      </c>
      <c r="C1449" s="611" t="s">
        <v>32</v>
      </c>
      <c r="D1449" s="612">
        <v>150</v>
      </c>
      <c r="E1449" s="611" t="s">
        <v>35</v>
      </c>
      <c r="F1449" s="611">
        <v>3.68</v>
      </c>
      <c r="G1449" s="611">
        <v>1.3</v>
      </c>
      <c r="H1449" s="613">
        <v>81.1628</v>
      </c>
      <c r="I1449" s="613">
        <v>80.759</v>
      </c>
      <c r="J1449" s="611">
        <v>80.553</v>
      </c>
      <c r="K1449" s="624">
        <v>0</v>
      </c>
      <c r="L1449" s="630">
        <v>0</v>
      </c>
      <c r="M1449" s="611">
        <v>897.996</v>
      </c>
      <c r="N1449" s="612">
        <v>1033</v>
      </c>
      <c r="O1449" s="633">
        <f t="shared" si="68"/>
        <v>0.86930880929332</v>
      </c>
      <c r="P1449" s="621" t="s">
        <v>176</v>
      </c>
      <c r="Q1449" s="621">
        <v>21210</v>
      </c>
      <c r="R1449" s="621">
        <v>897.996</v>
      </c>
      <c r="S1449" s="633">
        <f t="shared" si="69"/>
        <v>0.0423383309759547</v>
      </c>
      <c r="T1449" s="623">
        <v>0</v>
      </c>
      <c r="U1449" s="623">
        <v>0</v>
      </c>
      <c r="V1449" s="623">
        <v>0</v>
      </c>
      <c r="W1449" s="623">
        <v>0</v>
      </c>
      <c r="X1449" s="623">
        <v>0</v>
      </c>
      <c r="Y1449" s="623">
        <v>0</v>
      </c>
      <c r="Z1449" s="623">
        <v>0</v>
      </c>
    </row>
    <row r="1450" customHeight="1" spans="1:26">
      <c r="A1450" s="610">
        <v>45315</v>
      </c>
      <c r="B1450" s="611" t="s">
        <v>185</v>
      </c>
      <c r="C1450" s="611" t="s">
        <v>32</v>
      </c>
      <c r="D1450" s="611">
        <v>150</v>
      </c>
      <c r="E1450" s="611" t="s">
        <v>35</v>
      </c>
      <c r="F1450" s="623">
        <v>2.74</v>
      </c>
      <c r="G1450" s="623">
        <v>0.98</v>
      </c>
      <c r="H1450" s="625">
        <v>67.44</v>
      </c>
      <c r="I1450" s="623">
        <v>62.9895</v>
      </c>
      <c r="J1450" s="623">
        <v>62.821</v>
      </c>
      <c r="K1450" s="624">
        <v>0</v>
      </c>
      <c r="L1450" s="634">
        <v>0</v>
      </c>
      <c r="M1450" s="623">
        <v>960.817</v>
      </c>
      <c r="N1450" s="623">
        <v>1033</v>
      </c>
      <c r="O1450" s="633">
        <f t="shared" si="68"/>
        <v>0.930122942884802</v>
      </c>
      <c r="P1450" s="634" t="s">
        <v>176</v>
      </c>
      <c r="Q1450" s="621">
        <v>21210</v>
      </c>
      <c r="R1450" s="623">
        <v>960.817</v>
      </c>
      <c r="S1450" s="633">
        <f t="shared" si="69"/>
        <v>0.0453001885902876</v>
      </c>
      <c r="T1450" s="623">
        <v>0</v>
      </c>
      <c r="U1450" s="623">
        <v>0</v>
      </c>
      <c r="V1450" s="623">
        <v>0</v>
      </c>
      <c r="W1450" s="623">
        <v>0</v>
      </c>
      <c r="X1450" s="623">
        <v>0</v>
      </c>
      <c r="Y1450" s="623">
        <v>0</v>
      </c>
      <c r="Z1450" s="623">
        <v>0</v>
      </c>
    </row>
    <row r="1451" customHeight="1" spans="1:26">
      <c r="A1451" s="610">
        <v>45316</v>
      </c>
      <c r="B1451" s="611" t="s">
        <v>185</v>
      </c>
      <c r="C1451" s="611" t="s">
        <v>32</v>
      </c>
      <c r="D1451" s="611">
        <v>150</v>
      </c>
      <c r="E1451" s="623" t="s">
        <v>33</v>
      </c>
      <c r="F1451" s="623">
        <v>2.63</v>
      </c>
      <c r="G1451" s="623">
        <v>0.85</v>
      </c>
      <c r="H1451" s="623">
        <v>64.4532</v>
      </c>
      <c r="I1451" s="623">
        <v>59.7030000000004</v>
      </c>
      <c r="J1451" s="623">
        <v>59.5320000000004</v>
      </c>
      <c r="K1451" s="623">
        <v>0</v>
      </c>
      <c r="L1451" s="634">
        <v>0</v>
      </c>
      <c r="M1451" s="623">
        <v>1020.349</v>
      </c>
      <c r="N1451" s="623">
        <v>1033</v>
      </c>
      <c r="O1451" s="633">
        <f t="shared" si="68"/>
        <v>0.987753146176186</v>
      </c>
      <c r="P1451" s="621" t="s">
        <v>176</v>
      </c>
      <c r="Q1451" s="621">
        <v>21210</v>
      </c>
      <c r="R1451" s="623">
        <v>1020.349</v>
      </c>
      <c r="S1451" s="633">
        <f t="shared" si="69"/>
        <v>0.0481069778406412</v>
      </c>
      <c r="T1451" s="623">
        <v>0</v>
      </c>
      <c r="U1451" s="623">
        <v>0</v>
      </c>
      <c r="V1451" s="623">
        <v>0</v>
      </c>
      <c r="W1451" s="623">
        <v>0</v>
      </c>
      <c r="X1451" s="623">
        <v>0</v>
      </c>
      <c r="Y1451" s="623">
        <v>0</v>
      </c>
      <c r="Z1451" s="623">
        <v>0</v>
      </c>
    </row>
    <row r="1452" customHeight="1" spans="1:26">
      <c r="A1452" s="610">
        <v>45317</v>
      </c>
      <c r="B1452" s="611" t="s">
        <v>185</v>
      </c>
      <c r="C1452" s="611" t="s">
        <v>32</v>
      </c>
      <c r="D1452" s="611">
        <v>150</v>
      </c>
      <c r="E1452" s="623" t="s">
        <v>33</v>
      </c>
      <c r="F1452" s="623">
        <v>1.719</v>
      </c>
      <c r="G1452" s="623">
        <v>1.12</v>
      </c>
      <c r="H1452" s="623">
        <v>38.2596</v>
      </c>
      <c r="I1452" s="623">
        <v>35.6387</v>
      </c>
      <c r="J1452" s="623">
        <v>35.4640000000018</v>
      </c>
      <c r="K1452" s="623">
        <v>0</v>
      </c>
      <c r="L1452" s="634">
        <v>0</v>
      </c>
      <c r="M1452" s="623">
        <v>1055.813</v>
      </c>
      <c r="N1452" s="623">
        <v>1033</v>
      </c>
      <c r="O1452" s="633">
        <f t="shared" si="68"/>
        <v>1.02208422071636</v>
      </c>
      <c r="P1452" s="634" t="s">
        <v>176</v>
      </c>
      <c r="Q1452" s="621">
        <v>21210</v>
      </c>
      <c r="R1452" s="623">
        <v>1055.813</v>
      </c>
      <c r="S1452" s="633">
        <f t="shared" si="69"/>
        <v>0.0497790193305045</v>
      </c>
      <c r="T1452" s="623">
        <v>0</v>
      </c>
      <c r="U1452" s="623">
        <v>0</v>
      </c>
      <c r="V1452" s="623">
        <v>0</v>
      </c>
      <c r="W1452" s="623">
        <v>0</v>
      </c>
      <c r="X1452" s="623">
        <v>0</v>
      </c>
      <c r="Y1452" s="623">
        <v>0</v>
      </c>
      <c r="Z1452" s="623">
        <v>0</v>
      </c>
    </row>
    <row r="1453" customHeight="1" spans="1:26">
      <c r="A1453" s="610">
        <v>45318</v>
      </c>
      <c r="B1453" s="611" t="s">
        <v>185</v>
      </c>
      <c r="C1453" s="611" t="s">
        <v>32</v>
      </c>
      <c r="D1453" s="611">
        <v>150</v>
      </c>
      <c r="E1453" s="623" t="s">
        <v>33</v>
      </c>
      <c r="F1453" s="626">
        <v>2.8</v>
      </c>
      <c r="G1453" s="621">
        <v>1.6</v>
      </c>
      <c r="H1453" s="621">
        <v>64.2612</v>
      </c>
      <c r="I1453" s="624">
        <v>63.9415</v>
      </c>
      <c r="J1453" s="621">
        <v>63.767</v>
      </c>
      <c r="K1453" s="624">
        <v>0</v>
      </c>
      <c r="L1453" s="630">
        <v>0</v>
      </c>
      <c r="M1453" s="621">
        <v>1119.58</v>
      </c>
      <c r="N1453" s="612">
        <v>1033</v>
      </c>
      <c r="O1453" s="633">
        <f t="shared" si="68"/>
        <v>1.08381413359148</v>
      </c>
      <c r="P1453" s="634" t="s">
        <v>176</v>
      </c>
      <c r="Q1453" s="621">
        <v>21210</v>
      </c>
      <c r="R1453" s="611">
        <v>1119.58</v>
      </c>
      <c r="S1453" s="633">
        <f t="shared" si="69"/>
        <v>0.0527854785478548</v>
      </c>
      <c r="T1453" s="623">
        <v>0</v>
      </c>
      <c r="U1453" s="623">
        <v>0</v>
      </c>
      <c r="V1453" s="623">
        <v>0</v>
      </c>
      <c r="W1453" s="623">
        <v>0</v>
      </c>
      <c r="X1453" s="623">
        <v>0</v>
      </c>
      <c r="Y1453" s="623">
        <v>0</v>
      </c>
      <c r="Z1453" s="623">
        <v>0</v>
      </c>
    </row>
    <row r="1454" customHeight="1" spans="1:26">
      <c r="A1454" s="610">
        <v>45319</v>
      </c>
      <c r="B1454" s="611" t="s">
        <v>185</v>
      </c>
      <c r="C1454" s="611" t="s">
        <v>32</v>
      </c>
      <c r="D1454" s="612">
        <v>150</v>
      </c>
      <c r="E1454" s="621" t="s">
        <v>33</v>
      </c>
      <c r="F1454" s="614">
        <v>2.55</v>
      </c>
      <c r="G1454" s="611">
        <v>1.31</v>
      </c>
      <c r="H1454" s="611">
        <v>58.1267</v>
      </c>
      <c r="I1454" s="613">
        <v>57.8375</v>
      </c>
      <c r="J1454" s="611">
        <v>57.662</v>
      </c>
      <c r="K1454" s="624">
        <v>0</v>
      </c>
      <c r="L1454" s="630">
        <v>0</v>
      </c>
      <c r="M1454" s="611">
        <v>1177.242</v>
      </c>
      <c r="N1454" s="612">
        <v>1033</v>
      </c>
      <c r="O1454" s="633">
        <f t="shared" si="68"/>
        <v>1.13963407550823</v>
      </c>
      <c r="P1454" s="634" t="s">
        <v>176</v>
      </c>
      <c r="Q1454" s="621">
        <v>21210</v>
      </c>
      <c r="R1454" s="611">
        <v>1177.242</v>
      </c>
      <c r="S1454" s="633">
        <f t="shared" si="69"/>
        <v>0.0555041018387553</v>
      </c>
      <c r="T1454" s="623">
        <v>0</v>
      </c>
      <c r="U1454" s="623">
        <v>0</v>
      </c>
      <c r="V1454" s="623">
        <v>0</v>
      </c>
      <c r="W1454" s="623">
        <v>0</v>
      </c>
      <c r="X1454" s="623">
        <v>0</v>
      </c>
      <c r="Y1454" s="623">
        <v>0</v>
      </c>
      <c r="Z1454" s="623">
        <v>0</v>
      </c>
    </row>
    <row r="1455" customHeight="1" spans="1:26">
      <c r="A1455" s="610">
        <v>45320</v>
      </c>
      <c r="B1455" s="611" t="s">
        <v>185</v>
      </c>
      <c r="C1455" s="611" t="s">
        <v>32</v>
      </c>
      <c r="D1455" s="611">
        <v>150</v>
      </c>
      <c r="E1455" s="621" t="s">
        <v>33</v>
      </c>
      <c r="F1455" s="611">
        <v>2.09</v>
      </c>
      <c r="G1455" s="611">
        <v>1.84</v>
      </c>
      <c r="H1455" s="613">
        <v>48.99</v>
      </c>
      <c r="I1455" s="613">
        <v>48.7463</v>
      </c>
      <c r="J1455" s="611">
        <v>48.554</v>
      </c>
      <c r="K1455" s="624">
        <v>0</v>
      </c>
      <c r="L1455" s="630">
        <v>0</v>
      </c>
      <c r="M1455" s="611">
        <v>1225.796</v>
      </c>
      <c r="N1455" s="612">
        <v>1033</v>
      </c>
      <c r="O1455" s="633">
        <f t="shared" si="68"/>
        <v>1.18663697967086</v>
      </c>
      <c r="P1455" s="634" t="s">
        <v>176</v>
      </c>
      <c r="Q1455" s="621">
        <v>21210</v>
      </c>
      <c r="R1455" s="611">
        <v>1225.796</v>
      </c>
      <c r="S1455" s="633">
        <f t="shared" si="69"/>
        <v>0.0577933050447902</v>
      </c>
      <c r="T1455" s="623">
        <v>0</v>
      </c>
      <c r="U1455" s="623">
        <v>0</v>
      </c>
      <c r="V1455" s="623">
        <v>0</v>
      </c>
      <c r="W1455" s="623">
        <v>0</v>
      </c>
      <c r="X1455" s="623">
        <v>0</v>
      </c>
      <c r="Y1455" s="623">
        <v>0</v>
      </c>
      <c r="Z1455" s="623">
        <v>0</v>
      </c>
    </row>
    <row r="1456" customHeight="1" spans="1:26">
      <c r="A1456" s="610">
        <v>45321</v>
      </c>
      <c r="B1456" s="611" t="s">
        <v>185</v>
      </c>
      <c r="C1456" s="611" t="s">
        <v>32</v>
      </c>
      <c r="D1456" s="611">
        <v>150</v>
      </c>
      <c r="E1456" s="611" t="s">
        <v>39</v>
      </c>
      <c r="F1456" s="611">
        <v>0.953</v>
      </c>
      <c r="G1456" s="611">
        <v>0.65</v>
      </c>
      <c r="H1456" s="611">
        <v>18.7887</v>
      </c>
      <c r="I1456" s="613">
        <v>18.6952</v>
      </c>
      <c r="J1456" s="611">
        <v>18.491</v>
      </c>
      <c r="K1456" s="624">
        <v>0</v>
      </c>
      <c r="L1456" s="630">
        <v>0</v>
      </c>
      <c r="M1456" s="611">
        <v>1244.287</v>
      </c>
      <c r="N1456" s="612">
        <v>1033</v>
      </c>
      <c r="O1456" s="633">
        <f t="shared" si="68"/>
        <v>1.20453727008712</v>
      </c>
      <c r="P1456" s="634" t="s">
        <v>176</v>
      </c>
      <c r="Q1456" s="621">
        <v>21210</v>
      </c>
      <c r="R1456" s="611">
        <v>1244.287</v>
      </c>
      <c r="S1456" s="633">
        <f t="shared" si="69"/>
        <v>0.058665110796794</v>
      </c>
      <c r="T1456" s="623">
        <v>0</v>
      </c>
      <c r="U1456" s="623">
        <v>0</v>
      </c>
      <c r="V1456" s="623">
        <v>0</v>
      </c>
      <c r="W1456" s="623">
        <v>0</v>
      </c>
      <c r="X1456" s="623">
        <v>0</v>
      </c>
      <c r="Y1456" s="623">
        <v>0</v>
      </c>
      <c r="Z1456" s="623">
        <v>0</v>
      </c>
    </row>
    <row r="1457" customHeight="1" spans="1:26">
      <c r="A1457" s="610">
        <v>45322</v>
      </c>
      <c r="B1457" s="611" t="s">
        <v>185</v>
      </c>
      <c r="C1457" s="611" t="s">
        <v>32</v>
      </c>
      <c r="D1457" s="611">
        <v>150</v>
      </c>
      <c r="E1457" s="611" t="s">
        <v>91</v>
      </c>
      <c r="F1457" s="611">
        <v>0.36</v>
      </c>
      <c r="G1457" s="611">
        <v>0.98</v>
      </c>
      <c r="H1457" s="611">
        <v>9.0648</v>
      </c>
      <c r="I1457" s="613">
        <v>8.176</v>
      </c>
      <c r="J1457" s="611">
        <v>7.975</v>
      </c>
      <c r="K1457" s="613">
        <v>0</v>
      </c>
      <c r="L1457" s="630">
        <v>0</v>
      </c>
      <c r="M1457" s="611">
        <v>1252.232</v>
      </c>
      <c r="N1457" s="612">
        <v>1033</v>
      </c>
      <c r="O1457" s="633">
        <f t="shared" si="68"/>
        <v>1.2122284607938</v>
      </c>
      <c r="P1457" s="634" t="s">
        <v>176</v>
      </c>
      <c r="Q1457" s="621">
        <v>21210</v>
      </c>
      <c r="R1457" s="611">
        <v>1252.232</v>
      </c>
      <c r="S1457" s="633">
        <f t="shared" si="69"/>
        <v>0.0590396982555398</v>
      </c>
      <c r="T1457" s="623">
        <v>0</v>
      </c>
      <c r="U1457" s="623">
        <v>0</v>
      </c>
      <c r="V1457" s="623">
        <v>0</v>
      </c>
      <c r="W1457" s="623">
        <v>0</v>
      </c>
      <c r="X1457" s="623">
        <v>0</v>
      </c>
      <c r="Y1457" s="623">
        <v>0</v>
      </c>
      <c r="Z1457" s="623">
        <v>0</v>
      </c>
    </row>
    <row r="1458" customHeight="1" spans="1:26">
      <c r="A1458" s="610">
        <v>45292</v>
      </c>
      <c r="B1458" s="611" t="s">
        <v>186</v>
      </c>
      <c r="C1458" s="611" t="s">
        <v>32</v>
      </c>
      <c r="D1458" s="612">
        <v>100</v>
      </c>
      <c r="E1458" s="627" t="s">
        <v>33</v>
      </c>
      <c r="F1458" s="612">
        <v>0.31</v>
      </c>
      <c r="G1458" s="612">
        <v>2.71</v>
      </c>
      <c r="H1458" s="613"/>
      <c r="I1458" s="613">
        <v>1.8039</v>
      </c>
      <c r="J1458" s="613">
        <v>1.7226</v>
      </c>
      <c r="K1458" s="613">
        <v>0</v>
      </c>
      <c r="L1458" s="617" t="e">
        <f t="shared" ref="L1458:L1488" si="70">K1458/H1458</f>
        <v>#DIV/0!</v>
      </c>
      <c r="M1458" s="613">
        <v>1.7226</v>
      </c>
      <c r="N1458" s="613">
        <v>629</v>
      </c>
      <c r="O1458" s="617">
        <f t="shared" ref="O1458:O1519" si="71">M1458/N1458</f>
        <v>0.00273863275039746</v>
      </c>
      <c r="P1458" s="617" t="s">
        <v>176</v>
      </c>
      <c r="Q1458" s="613">
        <v>11388</v>
      </c>
      <c r="R1458" s="636">
        <v>1.7226</v>
      </c>
      <c r="S1458" s="617">
        <f t="shared" ref="S1458:S1521" si="72">R1458/Q1458</f>
        <v>0.000151264488935722</v>
      </c>
      <c r="T1458" s="613">
        <v>0</v>
      </c>
      <c r="U1458" s="613">
        <v>0</v>
      </c>
      <c r="V1458" s="613">
        <v>0</v>
      </c>
      <c r="W1458" s="613">
        <v>0</v>
      </c>
      <c r="X1458" s="613">
        <v>0</v>
      </c>
      <c r="Y1458" s="613">
        <v>0</v>
      </c>
      <c r="Z1458" s="613">
        <v>0</v>
      </c>
    </row>
    <row r="1459" customHeight="1" spans="1:26">
      <c r="A1459" s="610">
        <v>45293</v>
      </c>
      <c r="B1459" s="611" t="s">
        <v>186</v>
      </c>
      <c r="C1459" s="611" t="s">
        <v>32</v>
      </c>
      <c r="D1459" s="612">
        <v>100</v>
      </c>
      <c r="E1459" s="627" t="s">
        <v>91</v>
      </c>
      <c r="F1459" s="612">
        <v>0.66</v>
      </c>
      <c r="G1459" s="612">
        <v>1.5</v>
      </c>
      <c r="H1459" s="613"/>
      <c r="I1459" s="613">
        <v>0.2961</v>
      </c>
      <c r="J1459" s="613">
        <v>0.231</v>
      </c>
      <c r="K1459" s="613">
        <v>0</v>
      </c>
      <c r="L1459" s="617" t="e">
        <f t="shared" si="70"/>
        <v>#DIV/0!</v>
      </c>
      <c r="M1459" s="613">
        <v>1.9536</v>
      </c>
      <c r="N1459" s="613">
        <v>629</v>
      </c>
      <c r="O1459" s="617">
        <f t="shared" si="71"/>
        <v>0.00310588235294118</v>
      </c>
      <c r="P1459" s="617" t="s">
        <v>176</v>
      </c>
      <c r="Q1459" s="613">
        <v>11388</v>
      </c>
      <c r="R1459" s="636">
        <v>1.9536</v>
      </c>
      <c r="S1459" s="617">
        <f t="shared" si="72"/>
        <v>0.000171548998946259</v>
      </c>
      <c r="T1459" s="613">
        <v>0</v>
      </c>
      <c r="U1459" s="613">
        <v>0</v>
      </c>
      <c r="V1459" s="613">
        <v>0</v>
      </c>
      <c r="W1459" s="613">
        <v>0</v>
      </c>
      <c r="X1459" s="613">
        <v>0</v>
      </c>
      <c r="Y1459" s="613">
        <v>0</v>
      </c>
      <c r="Z1459" s="613">
        <v>0</v>
      </c>
    </row>
    <row r="1460" customHeight="1" spans="1:26">
      <c r="A1460" s="610">
        <v>45294</v>
      </c>
      <c r="B1460" s="611" t="s">
        <v>186</v>
      </c>
      <c r="C1460" s="611" t="s">
        <v>32</v>
      </c>
      <c r="D1460" s="612">
        <v>100</v>
      </c>
      <c r="E1460" s="627" t="s">
        <v>131</v>
      </c>
      <c r="F1460" s="612">
        <v>0</v>
      </c>
      <c r="G1460" s="612">
        <v>1.61</v>
      </c>
      <c r="H1460" s="613"/>
      <c r="I1460" s="613">
        <v>0.3969</v>
      </c>
      <c r="J1460" s="613">
        <v>0.33</v>
      </c>
      <c r="K1460" s="613">
        <v>0</v>
      </c>
      <c r="L1460" s="617" t="e">
        <f t="shared" si="70"/>
        <v>#DIV/0!</v>
      </c>
      <c r="M1460" s="613">
        <v>2.2836</v>
      </c>
      <c r="N1460" s="613">
        <v>629</v>
      </c>
      <c r="O1460" s="617">
        <f t="shared" si="71"/>
        <v>0.00363052464228935</v>
      </c>
      <c r="P1460" s="617" t="s">
        <v>176</v>
      </c>
      <c r="Q1460" s="613">
        <v>11388</v>
      </c>
      <c r="R1460" s="636">
        <v>2.2836</v>
      </c>
      <c r="S1460" s="617">
        <f t="shared" si="72"/>
        <v>0.000200526870389884</v>
      </c>
      <c r="T1460" s="613">
        <v>0</v>
      </c>
      <c r="U1460" s="613">
        <v>0</v>
      </c>
      <c r="V1460" s="613">
        <v>0</v>
      </c>
      <c r="W1460" s="613">
        <v>0</v>
      </c>
      <c r="X1460" s="613">
        <v>0</v>
      </c>
      <c r="Y1460" s="613">
        <v>0</v>
      </c>
      <c r="Z1460" s="613">
        <v>0</v>
      </c>
    </row>
    <row r="1461" customHeight="1" spans="1:26">
      <c r="A1461" s="610">
        <v>45295</v>
      </c>
      <c r="B1461" s="611" t="s">
        <v>186</v>
      </c>
      <c r="C1461" s="611" t="s">
        <v>32</v>
      </c>
      <c r="D1461" s="612">
        <v>100</v>
      </c>
      <c r="E1461" s="627" t="s">
        <v>33</v>
      </c>
      <c r="F1461" s="612">
        <v>0.64</v>
      </c>
      <c r="G1461" s="612">
        <v>1.35</v>
      </c>
      <c r="H1461" s="613"/>
      <c r="I1461" s="613">
        <v>2.016</v>
      </c>
      <c r="J1461" s="618">
        <v>1.9404</v>
      </c>
      <c r="K1461" s="613">
        <v>0</v>
      </c>
      <c r="L1461" s="617" t="e">
        <f t="shared" si="70"/>
        <v>#DIV/0!</v>
      </c>
      <c r="M1461" s="613">
        <v>4.224</v>
      </c>
      <c r="N1461" s="613">
        <v>629</v>
      </c>
      <c r="O1461" s="617">
        <f t="shared" si="71"/>
        <v>0.0067154213036566</v>
      </c>
      <c r="P1461" s="617" t="s">
        <v>176</v>
      </c>
      <c r="Q1461" s="613">
        <v>11388</v>
      </c>
      <c r="R1461" s="636">
        <v>4.224</v>
      </c>
      <c r="S1461" s="617">
        <f t="shared" si="72"/>
        <v>0.000370916754478398</v>
      </c>
      <c r="T1461" s="613">
        <v>0</v>
      </c>
      <c r="U1461" s="613">
        <v>0</v>
      </c>
      <c r="V1461" s="613">
        <v>0</v>
      </c>
      <c r="W1461" s="613">
        <v>0</v>
      </c>
      <c r="X1461" s="613">
        <v>0</v>
      </c>
      <c r="Y1461" s="613">
        <v>0</v>
      </c>
      <c r="Z1461" s="613">
        <v>0</v>
      </c>
    </row>
    <row r="1462" customHeight="1" spans="1:26">
      <c r="A1462" s="610">
        <v>45296</v>
      </c>
      <c r="B1462" s="611" t="s">
        <v>186</v>
      </c>
      <c r="C1462" s="611" t="s">
        <v>32</v>
      </c>
      <c r="D1462" s="612">
        <v>100</v>
      </c>
      <c r="E1462" s="627" t="s">
        <v>33</v>
      </c>
      <c r="F1462" s="612">
        <v>2.37</v>
      </c>
      <c r="G1462" s="614">
        <v>1.38</v>
      </c>
      <c r="H1462" s="613"/>
      <c r="I1462" s="613">
        <v>1.9068</v>
      </c>
      <c r="J1462" s="613">
        <v>1.8282</v>
      </c>
      <c r="K1462" s="613">
        <v>0</v>
      </c>
      <c r="L1462" s="617" t="e">
        <f t="shared" si="70"/>
        <v>#DIV/0!</v>
      </c>
      <c r="M1462" s="613">
        <v>6.0522</v>
      </c>
      <c r="N1462" s="613">
        <v>629</v>
      </c>
      <c r="O1462" s="617">
        <f t="shared" si="71"/>
        <v>0.00962193958664547</v>
      </c>
      <c r="P1462" s="617" t="s">
        <v>176</v>
      </c>
      <c r="Q1462" s="613">
        <v>11388</v>
      </c>
      <c r="R1462" s="636">
        <v>6.0522</v>
      </c>
      <c r="S1462" s="617">
        <f t="shared" si="72"/>
        <v>0.00053145416227608</v>
      </c>
      <c r="T1462" s="613">
        <v>0</v>
      </c>
      <c r="U1462" s="613">
        <v>0</v>
      </c>
      <c r="V1462" s="613">
        <v>0</v>
      </c>
      <c r="W1462" s="613">
        <v>0</v>
      </c>
      <c r="X1462" s="613">
        <v>0</v>
      </c>
      <c r="Y1462" s="613">
        <v>0</v>
      </c>
      <c r="Z1462" s="613">
        <v>0</v>
      </c>
    </row>
    <row r="1463" customHeight="1" spans="1:26">
      <c r="A1463" s="610">
        <v>45297</v>
      </c>
      <c r="B1463" s="611" t="s">
        <v>186</v>
      </c>
      <c r="C1463" s="611" t="s">
        <v>32</v>
      </c>
      <c r="D1463" s="612">
        <v>100</v>
      </c>
      <c r="E1463" s="627" t="s">
        <v>33</v>
      </c>
      <c r="F1463" s="612">
        <v>2.04</v>
      </c>
      <c r="G1463" s="612">
        <v>1.06</v>
      </c>
      <c r="H1463" s="613"/>
      <c r="I1463" s="613">
        <v>1.1256</v>
      </c>
      <c r="J1463" s="613">
        <v>1.0692</v>
      </c>
      <c r="K1463" s="613">
        <v>0</v>
      </c>
      <c r="L1463" s="617" t="e">
        <f t="shared" si="70"/>
        <v>#DIV/0!</v>
      </c>
      <c r="M1463" s="613">
        <v>7.1214</v>
      </c>
      <c r="N1463" s="613">
        <v>629</v>
      </c>
      <c r="O1463" s="617">
        <f t="shared" si="71"/>
        <v>0.0113217806041335</v>
      </c>
      <c r="P1463" s="617" t="s">
        <v>176</v>
      </c>
      <c r="Q1463" s="613">
        <v>11388</v>
      </c>
      <c r="R1463" s="636">
        <v>7.1214</v>
      </c>
      <c r="S1463" s="617">
        <f t="shared" si="72"/>
        <v>0.000625342465753425</v>
      </c>
      <c r="T1463" s="613">
        <v>0</v>
      </c>
      <c r="U1463" s="613">
        <v>0</v>
      </c>
      <c r="V1463" s="613">
        <v>0</v>
      </c>
      <c r="W1463" s="613">
        <v>0</v>
      </c>
      <c r="X1463" s="613">
        <v>0</v>
      </c>
      <c r="Y1463" s="613">
        <v>0</v>
      </c>
      <c r="Z1463" s="613">
        <v>0</v>
      </c>
    </row>
    <row r="1464" customHeight="1" spans="1:26">
      <c r="A1464" s="610">
        <v>45298</v>
      </c>
      <c r="B1464" s="611" t="s">
        <v>186</v>
      </c>
      <c r="C1464" s="611" t="s">
        <v>32</v>
      </c>
      <c r="D1464" s="612">
        <v>100</v>
      </c>
      <c r="E1464" s="627" t="s">
        <v>33</v>
      </c>
      <c r="F1464" s="612">
        <v>1.85</v>
      </c>
      <c r="G1464" s="614">
        <v>3.1</v>
      </c>
      <c r="H1464" s="613"/>
      <c r="I1464" s="613">
        <v>1.1739</v>
      </c>
      <c r="J1464" s="613">
        <v>1.1022</v>
      </c>
      <c r="K1464" s="613">
        <v>0</v>
      </c>
      <c r="L1464" s="617" t="e">
        <f t="shared" si="70"/>
        <v>#DIV/0!</v>
      </c>
      <c r="M1464" s="613">
        <v>8.2236</v>
      </c>
      <c r="N1464" s="613">
        <v>629</v>
      </c>
      <c r="O1464" s="617">
        <f t="shared" si="71"/>
        <v>0.0130740858505564</v>
      </c>
      <c r="P1464" s="617" t="s">
        <v>176</v>
      </c>
      <c r="Q1464" s="613">
        <v>11388</v>
      </c>
      <c r="R1464" s="636">
        <v>8.2236</v>
      </c>
      <c r="S1464" s="617">
        <f t="shared" si="72"/>
        <v>0.000722128556375132</v>
      </c>
      <c r="T1464" s="613">
        <v>0</v>
      </c>
      <c r="U1464" s="613">
        <v>0</v>
      </c>
      <c r="V1464" s="613">
        <v>0</v>
      </c>
      <c r="W1464" s="613">
        <v>0</v>
      </c>
      <c r="X1464" s="613">
        <v>0</v>
      </c>
      <c r="Y1464" s="613">
        <v>0</v>
      </c>
      <c r="Z1464" s="613">
        <v>0</v>
      </c>
    </row>
    <row r="1465" customHeight="1" spans="1:26">
      <c r="A1465" s="610">
        <v>45299</v>
      </c>
      <c r="B1465" s="611" t="s">
        <v>186</v>
      </c>
      <c r="C1465" s="611" t="s">
        <v>32</v>
      </c>
      <c r="D1465" s="612">
        <v>100</v>
      </c>
      <c r="E1465" s="627" t="s">
        <v>33</v>
      </c>
      <c r="F1465" s="612">
        <v>2.98</v>
      </c>
      <c r="G1465" s="614">
        <v>1.9</v>
      </c>
      <c r="H1465" s="613"/>
      <c r="I1465" s="613">
        <v>2.3457</v>
      </c>
      <c r="J1465" s="613">
        <v>2.2704</v>
      </c>
      <c r="K1465" s="613">
        <v>0</v>
      </c>
      <c r="L1465" s="617" t="e">
        <f t="shared" si="70"/>
        <v>#DIV/0!</v>
      </c>
      <c r="M1465" s="613">
        <v>10.494</v>
      </c>
      <c r="N1465" s="613">
        <v>629</v>
      </c>
      <c r="O1465" s="617">
        <f t="shared" si="71"/>
        <v>0.0166836248012719</v>
      </c>
      <c r="P1465" s="617" t="s">
        <v>176</v>
      </c>
      <c r="Q1465" s="613">
        <v>11388</v>
      </c>
      <c r="R1465" s="636">
        <v>10.494</v>
      </c>
      <c r="S1465" s="617">
        <f t="shared" si="72"/>
        <v>0.000921496311907271</v>
      </c>
      <c r="T1465" s="613">
        <v>0</v>
      </c>
      <c r="U1465" s="613">
        <v>0</v>
      </c>
      <c r="V1465" s="613">
        <v>0</v>
      </c>
      <c r="W1465" s="613">
        <v>0</v>
      </c>
      <c r="X1465" s="613">
        <v>0</v>
      </c>
      <c r="Y1465" s="613">
        <v>0</v>
      </c>
      <c r="Z1465" s="613">
        <v>0</v>
      </c>
    </row>
    <row r="1466" customHeight="1" spans="1:26">
      <c r="A1466" s="610">
        <v>45300</v>
      </c>
      <c r="B1466" s="611" t="s">
        <v>186</v>
      </c>
      <c r="C1466" s="611" t="s">
        <v>32</v>
      </c>
      <c r="D1466" s="612">
        <v>100</v>
      </c>
      <c r="E1466" s="627" t="s">
        <v>33</v>
      </c>
      <c r="F1466" s="612">
        <v>3.14</v>
      </c>
      <c r="G1466" s="614">
        <v>0.7</v>
      </c>
      <c r="H1466" s="613"/>
      <c r="I1466" s="613">
        <v>3.5868</v>
      </c>
      <c r="J1466" s="613">
        <v>3.5046</v>
      </c>
      <c r="K1466" s="613">
        <v>0</v>
      </c>
      <c r="L1466" s="617" t="e">
        <f t="shared" si="70"/>
        <v>#DIV/0!</v>
      </c>
      <c r="M1466" s="613">
        <v>13.9986</v>
      </c>
      <c r="N1466" s="613">
        <v>629</v>
      </c>
      <c r="O1466" s="617">
        <f t="shared" si="71"/>
        <v>0.0222553259141494</v>
      </c>
      <c r="P1466" s="617" t="s">
        <v>176</v>
      </c>
      <c r="Q1466" s="613">
        <v>11388</v>
      </c>
      <c r="R1466" s="636">
        <v>13.9986</v>
      </c>
      <c r="S1466" s="617">
        <f t="shared" si="72"/>
        <v>0.00122924130663857</v>
      </c>
      <c r="T1466" s="613">
        <v>0</v>
      </c>
      <c r="U1466" s="613">
        <v>0</v>
      </c>
      <c r="V1466" s="613">
        <v>0</v>
      </c>
      <c r="W1466" s="613">
        <v>0</v>
      </c>
      <c r="X1466" s="613">
        <v>0</v>
      </c>
      <c r="Y1466" s="613">
        <v>0</v>
      </c>
      <c r="Z1466" s="613">
        <v>0</v>
      </c>
    </row>
    <row r="1467" customHeight="1" spans="1:26">
      <c r="A1467" s="610">
        <v>45301</v>
      </c>
      <c r="B1467" s="611" t="s">
        <v>186</v>
      </c>
      <c r="C1467" s="611" t="s">
        <v>32</v>
      </c>
      <c r="D1467" s="612">
        <v>100</v>
      </c>
      <c r="E1467" s="627" t="s">
        <v>33</v>
      </c>
      <c r="F1467" s="612">
        <v>3.46</v>
      </c>
      <c r="G1467" s="614">
        <v>1.22</v>
      </c>
      <c r="H1467" s="613"/>
      <c r="I1467" s="613">
        <v>6.6234</v>
      </c>
      <c r="J1467" s="613">
        <v>4.4286</v>
      </c>
      <c r="K1467" s="613">
        <v>0</v>
      </c>
      <c r="L1467" s="617" t="e">
        <f t="shared" si="70"/>
        <v>#DIV/0!</v>
      </c>
      <c r="M1467" s="613">
        <v>18.4272</v>
      </c>
      <c r="N1467" s="613">
        <v>629</v>
      </c>
      <c r="O1467" s="617">
        <f t="shared" si="71"/>
        <v>0.0292960254372019</v>
      </c>
      <c r="P1467" s="617" t="s">
        <v>176</v>
      </c>
      <c r="Q1467" s="613">
        <v>11388</v>
      </c>
      <c r="R1467" s="636">
        <v>18.4272</v>
      </c>
      <c r="S1467" s="617">
        <f t="shared" si="72"/>
        <v>0.00161812434141201</v>
      </c>
      <c r="T1467" s="613">
        <v>0</v>
      </c>
      <c r="U1467" s="613">
        <v>0</v>
      </c>
      <c r="V1467" s="613">
        <v>0</v>
      </c>
      <c r="W1467" s="613">
        <v>0</v>
      </c>
      <c r="X1467" s="613">
        <v>0</v>
      </c>
      <c r="Y1467" s="613">
        <v>0</v>
      </c>
      <c r="Z1467" s="613">
        <v>0</v>
      </c>
    </row>
    <row r="1468" customHeight="1" spans="1:26">
      <c r="A1468" s="610">
        <v>45302</v>
      </c>
      <c r="B1468" s="611" t="s">
        <v>186</v>
      </c>
      <c r="C1468" s="611" t="s">
        <v>32</v>
      </c>
      <c r="D1468" s="612">
        <v>100</v>
      </c>
      <c r="E1468" s="627" t="s">
        <v>33</v>
      </c>
      <c r="F1468" s="612">
        <v>3.41</v>
      </c>
      <c r="G1468" s="614">
        <v>1.27</v>
      </c>
      <c r="H1468" s="613"/>
      <c r="I1468" s="619">
        <v>2.4171</v>
      </c>
      <c r="J1468" s="619">
        <v>4.4286</v>
      </c>
      <c r="K1468" s="613">
        <v>0</v>
      </c>
      <c r="L1468" s="617" t="e">
        <f t="shared" si="70"/>
        <v>#DIV/0!</v>
      </c>
      <c r="M1468" s="613">
        <v>22.8558</v>
      </c>
      <c r="N1468" s="613">
        <v>629</v>
      </c>
      <c r="O1468" s="617">
        <f t="shared" si="71"/>
        <v>0.0363367249602544</v>
      </c>
      <c r="P1468" s="617" t="s">
        <v>176</v>
      </c>
      <c r="Q1468" s="613">
        <v>11388</v>
      </c>
      <c r="R1468" s="636">
        <v>22.8558</v>
      </c>
      <c r="S1468" s="617">
        <f t="shared" si="72"/>
        <v>0.00200700737618546</v>
      </c>
      <c r="T1468" s="613">
        <v>0</v>
      </c>
      <c r="U1468" s="613">
        <v>0</v>
      </c>
      <c r="V1468" s="613">
        <v>0</v>
      </c>
      <c r="W1468" s="613">
        <v>0</v>
      </c>
      <c r="X1468" s="613">
        <v>0</v>
      </c>
      <c r="Y1468" s="613">
        <v>0</v>
      </c>
      <c r="Z1468" s="613">
        <v>0</v>
      </c>
    </row>
    <row r="1469" customHeight="1" spans="1:26">
      <c r="A1469" s="610">
        <v>45303</v>
      </c>
      <c r="B1469" s="611" t="s">
        <v>186</v>
      </c>
      <c r="C1469" s="611" t="s">
        <v>32</v>
      </c>
      <c r="D1469" s="612">
        <v>100</v>
      </c>
      <c r="E1469" s="627" t="s">
        <v>33</v>
      </c>
      <c r="F1469" s="612">
        <v>1.51</v>
      </c>
      <c r="G1469" s="614">
        <v>0.94</v>
      </c>
      <c r="H1469" s="613"/>
      <c r="I1469" s="619">
        <v>4.6683</v>
      </c>
      <c r="J1469" s="619">
        <v>4.5804</v>
      </c>
      <c r="K1469" s="613">
        <v>0</v>
      </c>
      <c r="L1469" s="617" t="e">
        <f t="shared" si="70"/>
        <v>#DIV/0!</v>
      </c>
      <c r="M1469" s="613">
        <v>27.4362</v>
      </c>
      <c r="N1469" s="613">
        <v>629</v>
      </c>
      <c r="O1469" s="617">
        <f t="shared" si="71"/>
        <v>0.043618759936407</v>
      </c>
      <c r="P1469" s="617" t="s">
        <v>176</v>
      </c>
      <c r="Q1469" s="613">
        <v>11388</v>
      </c>
      <c r="R1469" s="636">
        <v>27.4362</v>
      </c>
      <c r="S1469" s="617">
        <f t="shared" si="72"/>
        <v>0.00240922023182297</v>
      </c>
      <c r="T1469" s="613">
        <v>0</v>
      </c>
      <c r="U1469" s="613">
        <v>0</v>
      </c>
      <c r="V1469" s="613">
        <v>0</v>
      </c>
      <c r="W1469" s="613">
        <v>0</v>
      </c>
      <c r="X1469" s="613">
        <v>0</v>
      </c>
      <c r="Y1469" s="613">
        <v>0</v>
      </c>
      <c r="Z1469" s="613">
        <v>0</v>
      </c>
    </row>
    <row r="1470" customHeight="1" spans="1:26">
      <c r="A1470" s="610">
        <v>45304</v>
      </c>
      <c r="B1470" s="611" t="s">
        <v>186</v>
      </c>
      <c r="C1470" s="611" t="s">
        <v>32</v>
      </c>
      <c r="D1470" s="612">
        <v>100</v>
      </c>
      <c r="E1470" s="627" t="s">
        <v>33</v>
      </c>
      <c r="F1470" s="612">
        <v>4.04</v>
      </c>
      <c r="G1470" s="611">
        <v>1.07</v>
      </c>
      <c r="H1470" s="611"/>
      <c r="I1470" s="619">
        <v>4.494</v>
      </c>
      <c r="J1470" s="619">
        <v>4.4088</v>
      </c>
      <c r="K1470" s="613">
        <v>0</v>
      </c>
      <c r="L1470" s="617" t="e">
        <f t="shared" si="70"/>
        <v>#DIV/0!</v>
      </c>
      <c r="M1470" s="613">
        <v>31.845</v>
      </c>
      <c r="N1470" s="613">
        <v>629</v>
      </c>
      <c r="O1470" s="617">
        <f t="shared" si="71"/>
        <v>0.0506279809220986</v>
      </c>
      <c r="P1470" s="617" t="s">
        <v>176</v>
      </c>
      <c r="Q1470" s="613">
        <v>11388</v>
      </c>
      <c r="R1470" s="636">
        <v>31.845</v>
      </c>
      <c r="S1470" s="617">
        <f t="shared" si="72"/>
        <v>0.0027963645943098</v>
      </c>
      <c r="T1470" s="613">
        <v>0</v>
      </c>
      <c r="U1470" s="613">
        <v>0</v>
      </c>
      <c r="V1470" s="613">
        <v>0</v>
      </c>
      <c r="W1470" s="613">
        <v>0</v>
      </c>
      <c r="X1470" s="613">
        <v>0</v>
      </c>
      <c r="Y1470" s="613">
        <v>0</v>
      </c>
      <c r="Z1470" s="613">
        <v>0</v>
      </c>
    </row>
    <row r="1471" customHeight="1" spans="1:26">
      <c r="A1471" s="610">
        <v>45305</v>
      </c>
      <c r="B1471" s="611" t="s">
        <v>186</v>
      </c>
      <c r="C1471" s="611" t="s">
        <v>32</v>
      </c>
      <c r="D1471" s="612">
        <v>100</v>
      </c>
      <c r="E1471" s="627" t="s">
        <v>33</v>
      </c>
      <c r="F1471" s="612">
        <v>1.64</v>
      </c>
      <c r="G1471" s="611">
        <v>2.21</v>
      </c>
      <c r="H1471" s="611"/>
      <c r="I1471" s="619">
        <v>1.6737</v>
      </c>
      <c r="J1471" s="619">
        <v>1.5972</v>
      </c>
      <c r="K1471" s="613">
        <v>0</v>
      </c>
      <c r="L1471" s="617" t="e">
        <f t="shared" si="70"/>
        <v>#DIV/0!</v>
      </c>
      <c r="M1471" s="613">
        <v>33.4422</v>
      </c>
      <c r="N1471" s="613">
        <v>629</v>
      </c>
      <c r="O1471" s="617">
        <f t="shared" si="71"/>
        <v>0.0531672496025437</v>
      </c>
      <c r="P1471" s="617" t="s">
        <v>176</v>
      </c>
      <c r="Q1471" s="613">
        <v>11388</v>
      </c>
      <c r="R1471" s="636">
        <v>33.4422</v>
      </c>
      <c r="S1471" s="617">
        <f t="shared" si="72"/>
        <v>0.00293661749209694</v>
      </c>
      <c r="T1471" s="613">
        <v>0</v>
      </c>
      <c r="U1471" s="613">
        <v>0</v>
      </c>
      <c r="V1471" s="613">
        <v>0</v>
      </c>
      <c r="W1471" s="613">
        <v>0</v>
      </c>
      <c r="X1471" s="613">
        <v>0</v>
      </c>
      <c r="Y1471" s="613">
        <v>0</v>
      </c>
      <c r="Z1471" s="613">
        <v>0</v>
      </c>
    </row>
    <row r="1472" customHeight="1" spans="1:26">
      <c r="A1472" s="610">
        <v>45306</v>
      </c>
      <c r="B1472" s="611" t="s">
        <v>186</v>
      </c>
      <c r="C1472" s="611" t="s">
        <v>32</v>
      </c>
      <c r="D1472" s="612">
        <v>100</v>
      </c>
      <c r="E1472" s="627" t="s">
        <v>33</v>
      </c>
      <c r="F1472" s="612">
        <v>0.32</v>
      </c>
      <c r="G1472" s="611">
        <v>2.88</v>
      </c>
      <c r="H1472" s="613"/>
      <c r="I1472" s="613">
        <v>0.306599999999999</v>
      </c>
      <c r="J1472" s="619">
        <v>0.231000000000004</v>
      </c>
      <c r="K1472" s="613">
        <v>0</v>
      </c>
      <c r="L1472" s="617" t="e">
        <f t="shared" si="70"/>
        <v>#DIV/0!</v>
      </c>
      <c r="M1472" s="613">
        <v>33.6732</v>
      </c>
      <c r="N1472" s="613">
        <v>629</v>
      </c>
      <c r="O1472" s="617">
        <f t="shared" si="71"/>
        <v>0.0535344992050874</v>
      </c>
      <c r="P1472" s="617" t="s">
        <v>176</v>
      </c>
      <c r="Q1472" s="613">
        <v>11388</v>
      </c>
      <c r="R1472" s="636">
        <v>33.6732</v>
      </c>
      <c r="S1472" s="617">
        <f t="shared" si="72"/>
        <v>0.00295690200210748</v>
      </c>
      <c r="T1472" s="613">
        <v>0</v>
      </c>
      <c r="U1472" s="613">
        <v>0</v>
      </c>
      <c r="V1472" s="613">
        <v>0</v>
      </c>
      <c r="W1472" s="613">
        <v>0</v>
      </c>
      <c r="X1472" s="613">
        <v>0</v>
      </c>
      <c r="Y1472" s="613">
        <v>0</v>
      </c>
      <c r="Z1472" s="613">
        <v>0</v>
      </c>
    </row>
    <row r="1473" customHeight="1" spans="1:26">
      <c r="A1473" s="610">
        <v>45307</v>
      </c>
      <c r="B1473" s="611" t="s">
        <v>186</v>
      </c>
      <c r="C1473" s="611" t="s">
        <v>32</v>
      </c>
      <c r="D1473" s="612">
        <v>100</v>
      </c>
      <c r="E1473" s="627" t="s">
        <v>33</v>
      </c>
      <c r="F1473" s="612">
        <v>0.23</v>
      </c>
      <c r="G1473" s="611">
        <v>3.42</v>
      </c>
      <c r="H1473" s="613"/>
      <c r="I1473" s="613">
        <v>0.220499999999999</v>
      </c>
      <c r="J1473" s="619">
        <v>0.151799999999998</v>
      </c>
      <c r="K1473" s="613">
        <v>0</v>
      </c>
      <c r="L1473" s="617" t="e">
        <f t="shared" si="70"/>
        <v>#DIV/0!</v>
      </c>
      <c r="M1473" s="613">
        <v>33.825</v>
      </c>
      <c r="N1473" s="613">
        <v>629</v>
      </c>
      <c r="O1473" s="617">
        <f t="shared" si="71"/>
        <v>0.0537758346581876</v>
      </c>
      <c r="P1473" s="617" t="s">
        <v>176</v>
      </c>
      <c r="Q1473" s="613">
        <v>11388</v>
      </c>
      <c r="R1473" s="636">
        <v>33.825</v>
      </c>
      <c r="S1473" s="617">
        <f t="shared" si="72"/>
        <v>0.00297023182297155</v>
      </c>
      <c r="T1473" s="613">
        <v>0</v>
      </c>
      <c r="U1473" s="613">
        <v>0</v>
      </c>
      <c r="V1473" s="613">
        <v>0</v>
      </c>
      <c r="W1473" s="613">
        <v>0</v>
      </c>
      <c r="X1473" s="613">
        <v>0</v>
      </c>
      <c r="Y1473" s="613">
        <v>0</v>
      </c>
      <c r="Z1473" s="613">
        <v>0</v>
      </c>
    </row>
    <row r="1474" customHeight="1" spans="1:26">
      <c r="A1474" s="610">
        <v>45308</v>
      </c>
      <c r="B1474" s="611" t="s">
        <v>186</v>
      </c>
      <c r="C1474" s="611" t="s">
        <v>32</v>
      </c>
      <c r="D1474" s="612">
        <v>100</v>
      </c>
      <c r="E1474" s="627" t="s">
        <v>107</v>
      </c>
      <c r="F1474" s="612">
        <v>0.32</v>
      </c>
      <c r="G1474" s="611">
        <v>2.16</v>
      </c>
      <c r="H1474" s="613"/>
      <c r="I1474" s="613">
        <v>0.315000000000003</v>
      </c>
      <c r="J1474" s="619">
        <v>0.250800000000002</v>
      </c>
      <c r="K1474" s="613">
        <v>0</v>
      </c>
      <c r="L1474" s="617" t="e">
        <f t="shared" si="70"/>
        <v>#DIV/0!</v>
      </c>
      <c r="M1474" s="613">
        <v>34.0758</v>
      </c>
      <c r="N1474" s="613">
        <v>629</v>
      </c>
      <c r="O1474" s="617">
        <f t="shared" si="71"/>
        <v>0.0541745627980922</v>
      </c>
      <c r="P1474" s="617" t="s">
        <v>176</v>
      </c>
      <c r="Q1474" s="613">
        <v>11388</v>
      </c>
      <c r="R1474" s="636">
        <v>34.0758</v>
      </c>
      <c r="S1474" s="617">
        <f t="shared" si="72"/>
        <v>0.0029922550052687</v>
      </c>
      <c r="T1474" s="613">
        <v>0</v>
      </c>
      <c r="U1474" s="613">
        <v>0</v>
      </c>
      <c r="V1474" s="613">
        <v>0</v>
      </c>
      <c r="W1474" s="613">
        <v>0</v>
      </c>
      <c r="X1474" s="613">
        <v>0</v>
      </c>
      <c r="Y1474" s="613">
        <v>0</v>
      </c>
      <c r="Z1474" s="613">
        <v>0</v>
      </c>
    </row>
    <row r="1475" customHeight="1" spans="1:26">
      <c r="A1475" s="610">
        <v>45309</v>
      </c>
      <c r="B1475" s="611" t="s">
        <v>186</v>
      </c>
      <c r="C1475" s="611" t="s">
        <v>32</v>
      </c>
      <c r="D1475" s="612">
        <v>100</v>
      </c>
      <c r="E1475" s="627" t="s">
        <v>33</v>
      </c>
      <c r="F1475" s="612">
        <v>0.33</v>
      </c>
      <c r="G1475" s="614">
        <v>2.71</v>
      </c>
      <c r="H1475" s="613"/>
      <c r="I1475" s="613">
        <v>0.0482999999999993</v>
      </c>
      <c r="J1475" s="628">
        <v>0.0329999999999964</v>
      </c>
      <c r="K1475" s="613">
        <v>0</v>
      </c>
      <c r="L1475" s="617" t="e">
        <f t="shared" si="70"/>
        <v>#DIV/0!</v>
      </c>
      <c r="M1475" s="613">
        <v>34.1088</v>
      </c>
      <c r="N1475" s="613">
        <v>629</v>
      </c>
      <c r="O1475" s="617">
        <f t="shared" si="71"/>
        <v>0.054227027027027</v>
      </c>
      <c r="P1475" s="617" t="s">
        <v>176</v>
      </c>
      <c r="Q1475" s="613">
        <v>11388</v>
      </c>
      <c r="R1475" s="636">
        <v>34.1088</v>
      </c>
      <c r="S1475" s="617">
        <f t="shared" si="72"/>
        <v>0.00299515279241307</v>
      </c>
      <c r="T1475" s="613">
        <v>0</v>
      </c>
      <c r="U1475" s="613">
        <v>0</v>
      </c>
      <c r="V1475" s="613">
        <v>0</v>
      </c>
      <c r="W1475" s="613">
        <v>0</v>
      </c>
      <c r="X1475" s="613">
        <v>0</v>
      </c>
      <c r="Y1475" s="613">
        <v>0</v>
      </c>
      <c r="Z1475" s="613">
        <v>0</v>
      </c>
    </row>
    <row r="1476" customHeight="1" spans="1:26">
      <c r="A1476" s="610">
        <v>45310</v>
      </c>
      <c r="B1476" s="611" t="s">
        <v>186</v>
      </c>
      <c r="C1476" s="611" t="s">
        <v>32</v>
      </c>
      <c r="D1476" s="612">
        <v>100</v>
      </c>
      <c r="E1476" s="627" t="s">
        <v>33</v>
      </c>
      <c r="F1476" s="612">
        <v>0.43</v>
      </c>
      <c r="G1476" s="611">
        <v>4.97</v>
      </c>
      <c r="H1476" s="613"/>
      <c r="I1476" s="613">
        <v>0.440999999999998</v>
      </c>
      <c r="J1476" s="628">
        <v>0.363000000000004</v>
      </c>
      <c r="K1476" s="613">
        <v>0</v>
      </c>
      <c r="L1476" s="617" t="e">
        <f t="shared" si="70"/>
        <v>#DIV/0!</v>
      </c>
      <c r="M1476" s="613">
        <v>34.4718</v>
      </c>
      <c r="N1476" s="613">
        <v>629</v>
      </c>
      <c r="O1476" s="617">
        <f t="shared" si="71"/>
        <v>0.05480413354531</v>
      </c>
      <c r="P1476" s="617" t="s">
        <v>176</v>
      </c>
      <c r="Q1476" s="613">
        <v>11388</v>
      </c>
      <c r="R1476" s="636">
        <v>34.4718</v>
      </c>
      <c r="S1476" s="617">
        <f t="shared" si="72"/>
        <v>0.00302702845100105</v>
      </c>
      <c r="T1476" s="613">
        <v>0</v>
      </c>
      <c r="U1476" s="622">
        <v>0</v>
      </c>
      <c r="V1476" s="613">
        <v>0</v>
      </c>
      <c r="W1476" s="613">
        <v>0</v>
      </c>
      <c r="X1476" s="613">
        <v>0</v>
      </c>
      <c r="Y1476" s="613">
        <v>0</v>
      </c>
      <c r="Z1476" s="613">
        <v>0</v>
      </c>
    </row>
    <row r="1477" customHeight="1" spans="1:26">
      <c r="A1477" s="610">
        <v>45311</v>
      </c>
      <c r="B1477" s="611" t="s">
        <v>186</v>
      </c>
      <c r="C1477" s="611" t="s">
        <v>32</v>
      </c>
      <c r="D1477" s="612">
        <v>100</v>
      </c>
      <c r="E1477" s="627" t="s">
        <v>33</v>
      </c>
      <c r="F1477" s="612">
        <v>0.79</v>
      </c>
      <c r="G1477" s="611">
        <v>2.29</v>
      </c>
      <c r="H1477" s="613"/>
      <c r="I1477" s="613">
        <v>3.4629</v>
      </c>
      <c r="J1477" s="628">
        <v>3.3726</v>
      </c>
      <c r="K1477" s="613">
        <v>0</v>
      </c>
      <c r="L1477" s="617" t="e">
        <f t="shared" si="70"/>
        <v>#DIV/0!</v>
      </c>
      <c r="M1477" s="613">
        <v>37.8444</v>
      </c>
      <c r="N1477" s="613">
        <v>629</v>
      </c>
      <c r="O1477" s="617">
        <f t="shared" si="71"/>
        <v>0.0601659777424483</v>
      </c>
      <c r="P1477" s="617" t="s">
        <v>176</v>
      </c>
      <c r="Q1477" s="613">
        <v>11388</v>
      </c>
      <c r="R1477" s="636">
        <v>37.8444</v>
      </c>
      <c r="S1477" s="617">
        <f t="shared" si="72"/>
        <v>0.0033231822971549</v>
      </c>
      <c r="T1477" s="613">
        <v>0</v>
      </c>
      <c r="U1477" s="622">
        <v>0</v>
      </c>
      <c r="V1477" s="613">
        <v>0</v>
      </c>
      <c r="W1477" s="613">
        <v>0</v>
      </c>
      <c r="X1477" s="613">
        <v>0</v>
      </c>
      <c r="Y1477" s="613">
        <v>0</v>
      </c>
      <c r="Z1477" s="613">
        <v>0</v>
      </c>
    </row>
    <row r="1478" customHeight="1" spans="1:26">
      <c r="A1478" s="610">
        <v>45312</v>
      </c>
      <c r="B1478" s="611" t="s">
        <v>186</v>
      </c>
      <c r="C1478" s="611" t="s">
        <v>32</v>
      </c>
      <c r="D1478" s="612">
        <v>100</v>
      </c>
      <c r="E1478" s="627" t="s">
        <v>33</v>
      </c>
      <c r="F1478" s="612">
        <v>1.87</v>
      </c>
      <c r="G1478" s="611">
        <v>2.98</v>
      </c>
      <c r="H1478" s="613"/>
      <c r="I1478" s="613">
        <v>2.3772</v>
      </c>
      <c r="J1478" s="628">
        <v>2.2836</v>
      </c>
      <c r="K1478" s="613">
        <v>0</v>
      </c>
      <c r="L1478" s="617" t="e">
        <f t="shared" si="70"/>
        <v>#DIV/0!</v>
      </c>
      <c r="M1478" s="613">
        <v>40.128</v>
      </c>
      <c r="N1478" s="613">
        <v>629</v>
      </c>
      <c r="O1478" s="617">
        <f t="shared" si="71"/>
        <v>0.0637965023847377</v>
      </c>
      <c r="P1478" s="617" t="s">
        <v>176</v>
      </c>
      <c r="Q1478" s="613">
        <v>11388</v>
      </c>
      <c r="R1478" s="636">
        <v>40.128</v>
      </c>
      <c r="S1478" s="617">
        <f t="shared" si="72"/>
        <v>0.00352370916754478</v>
      </c>
      <c r="T1478" s="613">
        <v>0</v>
      </c>
      <c r="U1478" s="622">
        <v>0</v>
      </c>
      <c r="V1478" s="613">
        <v>0</v>
      </c>
      <c r="W1478" s="613">
        <v>0</v>
      </c>
      <c r="X1478" s="613">
        <v>0</v>
      </c>
      <c r="Y1478" s="613">
        <v>0</v>
      </c>
      <c r="Z1478" s="613">
        <v>0</v>
      </c>
    </row>
    <row r="1479" customHeight="1" spans="1:26">
      <c r="A1479" s="610">
        <v>45313</v>
      </c>
      <c r="B1479" s="611" t="s">
        <v>186</v>
      </c>
      <c r="C1479" s="611" t="s">
        <v>32</v>
      </c>
      <c r="D1479" s="612">
        <v>100</v>
      </c>
      <c r="E1479" s="627" t="s">
        <v>33</v>
      </c>
      <c r="F1479" s="612">
        <v>1.63</v>
      </c>
      <c r="G1479" s="611">
        <v>2.73</v>
      </c>
      <c r="H1479" s="613"/>
      <c r="I1479" s="613">
        <v>3.39828</v>
      </c>
      <c r="J1479" s="628">
        <v>3.2406</v>
      </c>
      <c r="K1479" s="613">
        <v>0</v>
      </c>
      <c r="L1479" s="617" t="e">
        <f t="shared" si="70"/>
        <v>#DIV/0!</v>
      </c>
      <c r="M1479" s="613">
        <v>43.3686</v>
      </c>
      <c r="N1479" s="613">
        <v>629</v>
      </c>
      <c r="O1479" s="617">
        <f t="shared" si="71"/>
        <v>0.0689484896661367</v>
      </c>
      <c r="P1479" s="617" t="s">
        <v>176</v>
      </c>
      <c r="Q1479" s="613">
        <v>11388</v>
      </c>
      <c r="R1479" s="636">
        <v>43.3686</v>
      </c>
      <c r="S1479" s="617">
        <f t="shared" si="72"/>
        <v>0.00380827186512118</v>
      </c>
      <c r="T1479" s="613">
        <v>0</v>
      </c>
      <c r="U1479" s="622">
        <v>0</v>
      </c>
      <c r="V1479" s="613">
        <v>0</v>
      </c>
      <c r="W1479" s="613">
        <v>0</v>
      </c>
      <c r="X1479" s="613">
        <v>0</v>
      </c>
      <c r="Y1479" s="613">
        <v>0</v>
      </c>
      <c r="Z1479" s="613">
        <v>0</v>
      </c>
    </row>
    <row r="1480" customHeight="1" spans="1:26">
      <c r="A1480" s="610">
        <v>45314</v>
      </c>
      <c r="B1480" s="611" t="s">
        <v>186</v>
      </c>
      <c r="C1480" s="611" t="s">
        <v>32</v>
      </c>
      <c r="D1480" s="612">
        <v>100</v>
      </c>
      <c r="E1480" s="627" t="s">
        <v>35</v>
      </c>
      <c r="F1480" s="612">
        <v>4.33</v>
      </c>
      <c r="G1480" s="611">
        <v>1.37</v>
      </c>
      <c r="H1480" s="613"/>
      <c r="I1480" s="613">
        <v>14.02332</v>
      </c>
      <c r="J1480" s="613">
        <v>13.6884</v>
      </c>
      <c r="K1480" s="613">
        <v>0</v>
      </c>
      <c r="L1480" s="617" t="e">
        <f t="shared" si="70"/>
        <v>#DIV/0!</v>
      </c>
      <c r="M1480" s="613">
        <v>57.057</v>
      </c>
      <c r="N1480" s="613">
        <v>629</v>
      </c>
      <c r="O1480" s="617">
        <f t="shared" si="71"/>
        <v>0.0907106518282989</v>
      </c>
      <c r="P1480" s="617" t="s">
        <v>176</v>
      </c>
      <c r="Q1480" s="613">
        <v>11388</v>
      </c>
      <c r="R1480" s="636">
        <v>57.057</v>
      </c>
      <c r="S1480" s="617">
        <f t="shared" si="72"/>
        <v>0.00501027397260274</v>
      </c>
      <c r="T1480" s="613">
        <v>0</v>
      </c>
      <c r="U1480" s="613">
        <v>0</v>
      </c>
      <c r="V1480" s="613">
        <v>0</v>
      </c>
      <c r="W1480" s="613">
        <v>0</v>
      </c>
      <c r="X1480" s="613">
        <v>0</v>
      </c>
      <c r="Y1480" s="613">
        <v>0</v>
      </c>
      <c r="Z1480" s="613">
        <v>0</v>
      </c>
    </row>
    <row r="1481" customHeight="1" spans="1:26">
      <c r="A1481" s="610">
        <v>45315</v>
      </c>
      <c r="B1481" s="611" t="s">
        <v>186</v>
      </c>
      <c r="C1481" s="611" t="s">
        <v>32</v>
      </c>
      <c r="D1481" s="612">
        <v>100</v>
      </c>
      <c r="E1481" s="627" t="s">
        <v>35</v>
      </c>
      <c r="F1481" s="612">
        <v>3.88</v>
      </c>
      <c r="G1481" s="614">
        <v>1.01</v>
      </c>
      <c r="H1481" s="613"/>
      <c r="I1481" s="613">
        <v>11.75232</v>
      </c>
      <c r="J1481" s="613">
        <v>11.451</v>
      </c>
      <c r="K1481" s="613">
        <v>0</v>
      </c>
      <c r="L1481" s="617" t="e">
        <f t="shared" si="70"/>
        <v>#DIV/0!</v>
      </c>
      <c r="M1481" s="613">
        <v>68.508</v>
      </c>
      <c r="N1481" s="613">
        <v>629</v>
      </c>
      <c r="O1481" s="617">
        <f t="shared" si="71"/>
        <v>0.10891573926868</v>
      </c>
      <c r="P1481" s="617" t="s">
        <v>176</v>
      </c>
      <c r="Q1481" s="613">
        <v>11388</v>
      </c>
      <c r="R1481" s="636">
        <v>68.508</v>
      </c>
      <c r="S1481" s="617">
        <f t="shared" si="72"/>
        <v>0.00601580611169652</v>
      </c>
      <c r="T1481" s="613">
        <v>0</v>
      </c>
      <c r="U1481" s="613">
        <v>0</v>
      </c>
      <c r="V1481" s="613">
        <v>0</v>
      </c>
      <c r="W1481" s="613">
        <v>0</v>
      </c>
      <c r="X1481" s="613">
        <v>0</v>
      </c>
      <c r="Y1481" s="613">
        <v>0</v>
      </c>
      <c r="Z1481" s="613">
        <v>0</v>
      </c>
    </row>
    <row r="1482" customHeight="1" spans="1:26">
      <c r="A1482" s="610">
        <v>45316</v>
      </c>
      <c r="B1482" s="611" t="s">
        <v>186</v>
      </c>
      <c r="C1482" s="611" t="s">
        <v>32</v>
      </c>
      <c r="D1482" s="612">
        <v>100</v>
      </c>
      <c r="E1482" s="627" t="s">
        <v>35</v>
      </c>
      <c r="F1482" s="612">
        <v>4.2</v>
      </c>
      <c r="G1482" s="611">
        <v>0.8</v>
      </c>
      <c r="H1482" s="613"/>
      <c r="I1482" s="613">
        <v>12.7635</v>
      </c>
      <c r="J1482" s="613">
        <v>12.4542</v>
      </c>
      <c r="K1482" s="613">
        <v>0</v>
      </c>
      <c r="L1482" s="617" t="e">
        <f t="shared" si="70"/>
        <v>#DIV/0!</v>
      </c>
      <c r="M1482" s="613">
        <v>80.9622</v>
      </c>
      <c r="N1482" s="613">
        <v>629</v>
      </c>
      <c r="O1482" s="617">
        <f t="shared" si="71"/>
        <v>0.12871573926868</v>
      </c>
      <c r="P1482" s="617" t="s">
        <v>176</v>
      </c>
      <c r="Q1482" s="613">
        <v>11388</v>
      </c>
      <c r="R1482" s="636">
        <v>80.9622</v>
      </c>
      <c r="S1482" s="617">
        <f t="shared" si="72"/>
        <v>0.00710943097997893</v>
      </c>
      <c r="T1482" s="613">
        <v>0</v>
      </c>
      <c r="U1482" s="613">
        <v>0</v>
      </c>
      <c r="V1482" s="613">
        <v>0</v>
      </c>
      <c r="W1482" s="613">
        <v>0</v>
      </c>
      <c r="X1482" s="613">
        <v>0</v>
      </c>
      <c r="Y1482" s="613">
        <v>0</v>
      </c>
      <c r="Z1482" s="613">
        <v>0</v>
      </c>
    </row>
    <row r="1483" customHeight="1" spans="1:26">
      <c r="A1483" s="610">
        <v>45317</v>
      </c>
      <c r="B1483" s="611" t="s">
        <v>186</v>
      </c>
      <c r="C1483" s="611" t="s">
        <v>32</v>
      </c>
      <c r="D1483" s="612">
        <v>100</v>
      </c>
      <c r="E1483" s="627" t="s">
        <v>33</v>
      </c>
      <c r="F1483" s="612">
        <v>1.78</v>
      </c>
      <c r="G1483" s="611">
        <v>0.56</v>
      </c>
      <c r="H1483" s="613"/>
      <c r="I1483" s="613">
        <v>3.42654</v>
      </c>
      <c r="J1483" s="613">
        <v>3.3132</v>
      </c>
      <c r="K1483" s="613">
        <v>0</v>
      </c>
      <c r="L1483" s="617" t="e">
        <f t="shared" si="70"/>
        <v>#DIV/0!</v>
      </c>
      <c r="M1483" s="613">
        <v>84.2754</v>
      </c>
      <c r="N1483" s="613">
        <v>629</v>
      </c>
      <c r="O1483" s="617">
        <f t="shared" si="71"/>
        <v>0.133983147853736</v>
      </c>
      <c r="P1483" s="617" t="s">
        <v>176</v>
      </c>
      <c r="Q1483" s="613">
        <v>11388</v>
      </c>
      <c r="R1483" s="636">
        <v>84.2754</v>
      </c>
      <c r="S1483" s="617">
        <f t="shared" si="72"/>
        <v>0.00740036880927292</v>
      </c>
      <c r="T1483" s="613">
        <v>0</v>
      </c>
      <c r="U1483" s="613">
        <v>0</v>
      </c>
      <c r="V1483" s="613">
        <v>0</v>
      </c>
      <c r="W1483" s="613">
        <v>0</v>
      </c>
      <c r="X1483" s="613">
        <v>0</v>
      </c>
      <c r="Y1483" s="613">
        <v>0</v>
      </c>
      <c r="Z1483" s="613">
        <v>0</v>
      </c>
    </row>
    <row r="1484" customHeight="1" spans="1:26">
      <c r="A1484" s="610">
        <v>45318</v>
      </c>
      <c r="B1484" s="611" t="s">
        <v>186</v>
      </c>
      <c r="C1484" s="611" t="s">
        <v>32</v>
      </c>
      <c r="D1484" s="612">
        <v>100</v>
      </c>
      <c r="E1484" s="627" t="s">
        <v>35</v>
      </c>
      <c r="F1484" s="612">
        <v>3.91</v>
      </c>
      <c r="G1484" s="611">
        <v>0.58</v>
      </c>
      <c r="H1484" s="613"/>
      <c r="I1484" s="613">
        <v>6.50448</v>
      </c>
      <c r="J1484" s="613">
        <v>6.369</v>
      </c>
      <c r="K1484" s="613">
        <v>1.58</v>
      </c>
      <c r="L1484" s="617" t="e">
        <f t="shared" si="70"/>
        <v>#DIV/0!</v>
      </c>
      <c r="M1484" s="613">
        <v>90.6444</v>
      </c>
      <c r="N1484" s="613">
        <v>629</v>
      </c>
      <c r="O1484" s="617">
        <f t="shared" si="71"/>
        <v>0.144108744038156</v>
      </c>
      <c r="P1484" s="617" t="s">
        <v>176</v>
      </c>
      <c r="Q1484" s="613">
        <v>11388</v>
      </c>
      <c r="R1484" s="636">
        <v>90.6444</v>
      </c>
      <c r="S1484" s="617">
        <f t="shared" si="72"/>
        <v>0.00795964172813488</v>
      </c>
      <c r="T1484" s="613">
        <v>0</v>
      </c>
      <c r="U1484" s="613">
        <v>0</v>
      </c>
      <c r="V1484" s="613">
        <v>0</v>
      </c>
      <c r="W1484" s="613">
        <v>0</v>
      </c>
      <c r="X1484" s="613">
        <v>0</v>
      </c>
      <c r="Y1484" s="613">
        <v>0</v>
      </c>
      <c r="Z1484" s="613">
        <v>0</v>
      </c>
    </row>
    <row r="1485" customHeight="1" spans="1:26">
      <c r="A1485" s="610">
        <v>45319</v>
      </c>
      <c r="B1485" s="611" t="s">
        <v>186</v>
      </c>
      <c r="C1485" s="611" t="s">
        <v>32</v>
      </c>
      <c r="D1485" s="612">
        <v>100</v>
      </c>
      <c r="E1485" s="627" t="s">
        <v>33</v>
      </c>
      <c r="F1485" s="612">
        <v>3.61</v>
      </c>
      <c r="G1485" s="611">
        <v>0.89</v>
      </c>
      <c r="H1485" s="613"/>
      <c r="I1485" s="613">
        <v>6.16326</v>
      </c>
      <c r="J1485" s="613">
        <v>5.93999999999999</v>
      </c>
      <c r="K1485" s="613">
        <v>2.67</v>
      </c>
      <c r="L1485" s="617" t="e">
        <f t="shared" si="70"/>
        <v>#DIV/0!</v>
      </c>
      <c r="M1485" s="613">
        <v>96.5844</v>
      </c>
      <c r="N1485" s="613">
        <v>629</v>
      </c>
      <c r="O1485" s="617">
        <f t="shared" si="71"/>
        <v>0.153552305246423</v>
      </c>
      <c r="P1485" s="617" t="s">
        <v>176</v>
      </c>
      <c r="Q1485" s="613">
        <v>11388</v>
      </c>
      <c r="R1485" s="636">
        <v>96.5844</v>
      </c>
      <c r="S1485" s="617">
        <f t="shared" si="72"/>
        <v>0.00848124341412013</v>
      </c>
      <c r="T1485" s="613">
        <v>0</v>
      </c>
      <c r="U1485" s="613">
        <v>0</v>
      </c>
      <c r="V1485" s="613">
        <v>0</v>
      </c>
      <c r="W1485" s="613">
        <v>0</v>
      </c>
      <c r="X1485" s="613">
        <v>0</v>
      </c>
      <c r="Y1485" s="613">
        <v>0</v>
      </c>
      <c r="Z1485" s="613">
        <v>0</v>
      </c>
    </row>
    <row r="1486" customHeight="1" spans="1:26">
      <c r="A1486" s="610">
        <v>45320</v>
      </c>
      <c r="B1486" s="611" t="s">
        <v>186</v>
      </c>
      <c r="C1486" s="611" t="s">
        <v>32</v>
      </c>
      <c r="D1486" s="612">
        <v>100</v>
      </c>
      <c r="E1486" s="627" t="s">
        <v>33</v>
      </c>
      <c r="F1486" s="612">
        <v>3.11</v>
      </c>
      <c r="G1486" s="614">
        <v>1.37</v>
      </c>
      <c r="H1486" s="613"/>
      <c r="I1486" s="613">
        <v>7.99188</v>
      </c>
      <c r="J1486" s="613">
        <v>7.75500000000001</v>
      </c>
      <c r="K1486" s="613">
        <v>0</v>
      </c>
      <c r="L1486" s="617" t="e">
        <f t="shared" si="70"/>
        <v>#DIV/0!</v>
      </c>
      <c r="M1486" s="613">
        <v>104.3394</v>
      </c>
      <c r="N1486" s="613">
        <v>629</v>
      </c>
      <c r="O1486" s="617">
        <f t="shared" si="71"/>
        <v>0.165881399046105</v>
      </c>
      <c r="P1486" s="617" t="s">
        <v>176</v>
      </c>
      <c r="Q1486" s="613">
        <v>11388</v>
      </c>
      <c r="R1486" s="636">
        <v>104.3394</v>
      </c>
      <c r="S1486" s="617">
        <f t="shared" si="72"/>
        <v>0.00916222339304531</v>
      </c>
      <c r="T1486" s="613">
        <v>0</v>
      </c>
      <c r="U1486" s="613">
        <v>0</v>
      </c>
      <c r="V1486" s="613">
        <v>0</v>
      </c>
      <c r="W1486" s="613">
        <v>0</v>
      </c>
      <c r="X1486" s="613">
        <v>0</v>
      </c>
      <c r="Y1486" s="613">
        <v>0</v>
      </c>
      <c r="Z1486" s="613">
        <v>0</v>
      </c>
    </row>
    <row r="1487" customHeight="1" spans="1:26">
      <c r="A1487" s="610">
        <v>45321</v>
      </c>
      <c r="B1487" s="611" t="s">
        <v>186</v>
      </c>
      <c r="C1487" s="611" t="s">
        <v>32</v>
      </c>
      <c r="D1487" s="612">
        <v>100</v>
      </c>
      <c r="E1487" s="627" t="s">
        <v>183</v>
      </c>
      <c r="F1487" s="612">
        <v>3.11</v>
      </c>
      <c r="G1487" s="611">
        <v>0.65</v>
      </c>
      <c r="H1487" s="613"/>
      <c r="I1487" s="629">
        <v>2.88402</v>
      </c>
      <c r="J1487" s="629">
        <v>2.73899999999999</v>
      </c>
      <c r="K1487" s="613">
        <v>0</v>
      </c>
      <c r="L1487" s="617" t="e">
        <f t="shared" si="70"/>
        <v>#DIV/0!</v>
      </c>
      <c r="M1487" s="613">
        <v>107.0784</v>
      </c>
      <c r="N1487" s="613">
        <v>629</v>
      </c>
      <c r="O1487" s="617">
        <f t="shared" si="71"/>
        <v>0.170235930047695</v>
      </c>
      <c r="P1487" s="617" t="s">
        <v>176</v>
      </c>
      <c r="Q1487" s="613">
        <v>11388</v>
      </c>
      <c r="R1487" s="636">
        <v>107.0784</v>
      </c>
      <c r="S1487" s="617">
        <f t="shared" si="72"/>
        <v>0.0094027397260274</v>
      </c>
      <c r="T1487" s="613">
        <v>0</v>
      </c>
      <c r="U1487" s="613">
        <v>0</v>
      </c>
      <c r="V1487" s="613">
        <v>0</v>
      </c>
      <c r="W1487" s="613">
        <v>0</v>
      </c>
      <c r="X1487" s="613">
        <v>0</v>
      </c>
      <c r="Y1487" s="613">
        <v>0</v>
      </c>
      <c r="Z1487" s="613">
        <v>0</v>
      </c>
    </row>
    <row r="1488" customHeight="1" spans="1:26">
      <c r="A1488" s="610">
        <v>45322</v>
      </c>
      <c r="B1488" s="611" t="s">
        <v>186</v>
      </c>
      <c r="C1488" s="611" t="s">
        <v>32</v>
      </c>
      <c r="D1488" s="612">
        <v>100</v>
      </c>
      <c r="E1488" s="611" t="s">
        <v>91</v>
      </c>
      <c r="F1488" s="612">
        <v>0.53</v>
      </c>
      <c r="G1488" s="611">
        <v>0.94</v>
      </c>
      <c r="H1488" s="613"/>
      <c r="I1488" s="613">
        <v>1.36619999999999</v>
      </c>
      <c r="J1488" s="619">
        <v>1.24739999999999</v>
      </c>
      <c r="K1488" s="613">
        <v>0</v>
      </c>
      <c r="L1488" s="617" t="e">
        <f t="shared" si="70"/>
        <v>#DIV/0!</v>
      </c>
      <c r="M1488" s="613">
        <v>108.3258</v>
      </c>
      <c r="N1488" s="613">
        <v>629</v>
      </c>
      <c r="O1488" s="617">
        <f t="shared" si="71"/>
        <v>0.172219077901431</v>
      </c>
      <c r="P1488" s="617" t="s">
        <v>176</v>
      </c>
      <c r="Q1488" s="613">
        <v>11388</v>
      </c>
      <c r="R1488" s="636">
        <v>108.3258</v>
      </c>
      <c r="S1488" s="617">
        <f t="shared" si="72"/>
        <v>0.0095122760800843</v>
      </c>
      <c r="T1488" s="613">
        <v>0</v>
      </c>
      <c r="U1488" s="613">
        <v>0</v>
      </c>
      <c r="V1488" s="613">
        <v>0</v>
      </c>
      <c r="W1488" s="613">
        <v>0</v>
      </c>
      <c r="X1488" s="613">
        <v>0</v>
      </c>
      <c r="Y1488" s="613">
        <v>0</v>
      </c>
      <c r="Z1488" s="613">
        <v>0</v>
      </c>
    </row>
    <row r="1489" customHeight="1" spans="1:26">
      <c r="A1489" s="610">
        <v>45292</v>
      </c>
      <c r="B1489" s="611" t="s">
        <v>187</v>
      </c>
      <c r="C1489" s="611" t="s">
        <v>32</v>
      </c>
      <c r="D1489" s="611">
        <v>100</v>
      </c>
      <c r="E1489" s="612" t="s">
        <v>39</v>
      </c>
      <c r="F1489" s="637">
        <v>1.351</v>
      </c>
      <c r="G1489" s="612">
        <v>2.224</v>
      </c>
      <c r="H1489" s="622">
        <v>18.2263</v>
      </c>
      <c r="I1489" s="612">
        <v>18.1356</v>
      </c>
      <c r="J1489" s="622">
        <v>18.0312</v>
      </c>
      <c r="K1489" s="622">
        <v>0</v>
      </c>
      <c r="L1489" s="630">
        <v>0</v>
      </c>
      <c r="M1489" s="622">
        <v>18.0312</v>
      </c>
      <c r="N1489" s="641">
        <v>611</v>
      </c>
      <c r="O1489" s="630">
        <f t="shared" si="71"/>
        <v>0.0295109656301146</v>
      </c>
      <c r="P1489" s="630" t="s">
        <v>176</v>
      </c>
      <c r="Q1489" s="645">
        <v>11210</v>
      </c>
      <c r="R1489" s="622">
        <v>18.0312</v>
      </c>
      <c r="S1489" s="630">
        <f t="shared" si="72"/>
        <v>0.00160849241748439</v>
      </c>
      <c r="T1489" s="612">
        <v>0</v>
      </c>
      <c r="U1489" s="612">
        <v>0</v>
      </c>
      <c r="V1489" s="612">
        <v>0</v>
      </c>
      <c r="W1489" s="612">
        <v>0</v>
      </c>
      <c r="X1489" s="612">
        <v>0</v>
      </c>
      <c r="Y1489" s="612">
        <v>0</v>
      </c>
      <c r="Z1489" s="612">
        <v>0</v>
      </c>
    </row>
    <row r="1490" customHeight="1" spans="1:26">
      <c r="A1490" s="610">
        <v>45293</v>
      </c>
      <c r="B1490" s="611" t="s">
        <v>187</v>
      </c>
      <c r="C1490" s="611" t="s">
        <v>32</v>
      </c>
      <c r="D1490" s="611">
        <v>100</v>
      </c>
      <c r="E1490" s="612" t="s">
        <v>107</v>
      </c>
      <c r="F1490" s="637">
        <v>0.3794</v>
      </c>
      <c r="G1490" s="612">
        <v>0.833</v>
      </c>
      <c r="H1490" s="612">
        <v>5.3797</v>
      </c>
      <c r="I1490" s="612">
        <v>5.3529</v>
      </c>
      <c r="J1490" s="622">
        <v>5.2668</v>
      </c>
      <c r="K1490" s="622">
        <v>0</v>
      </c>
      <c r="L1490" s="630">
        <v>0</v>
      </c>
      <c r="M1490" s="622">
        <v>23.298</v>
      </c>
      <c r="N1490" s="641">
        <v>611</v>
      </c>
      <c r="O1490" s="630">
        <f t="shared" si="71"/>
        <v>0.0381309328968903</v>
      </c>
      <c r="P1490" s="630" t="s">
        <v>176</v>
      </c>
      <c r="Q1490" s="645">
        <v>11210</v>
      </c>
      <c r="R1490" s="622">
        <v>23.298</v>
      </c>
      <c r="S1490" s="630">
        <f t="shared" si="72"/>
        <v>0.00207832292595896</v>
      </c>
      <c r="T1490" s="612">
        <v>0</v>
      </c>
      <c r="U1490" s="612">
        <v>0</v>
      </c>
      <c r="V1490" s="612">
        <v>0</v>
      </c>
      <c r="W1490" s="612">
        <v>0</v>
      </c>
      <c r="X1490" s="612">
        <v>0</v>
      </c>
      <c r="Y1490" s="612">
        <v>0</v>
      </c>
      <c r="Z1490" s="612">
        <v>0</v>
      </c>
    </row>
    <row r="1491" customHeight="1" spans="1:26">
      <c r="A1491" s="610">
        <v>45294</v>
      </c>
      <c r="B1491" s="611" t="s">
        <v>187</v>
      </c>
      <c r="C1491" s="611" t="s">
        <v>32</v>
      </c>
      <c r="D1491" s="611">
        <v>100</v>
      </c>
      <c r="E1491" s="612" t="s">
        <v>114</v>
      </c>
      <c r="F1491" s="637">
        <v>1.425</v>
      </c>
      <c r="G1491" s="612">
        <v>0.804</v>
      </c>
      <c r="H1491" s="612">
        <v>18.9143</v>
      </c>
      <c r="I1491" s="612">
        <v>18.8202</v>
      </c>
      <c r="J1491" s="622">
        <v>18.7044</v>
      </c>
      <c r="K1491" s="622">
        <v>0</v>
      </c>
      <c r="L1491" s="630">
        <v>0</v>
      </c>
      <c r="M1491" s="622">
        <v>42.0024</v>
      </c>
      <c r="N1491" s="641">
        <v>611</v>
      </c>
      <c r="O1491" s="630">
        <f t="shared" si="71"/>
        <v>0.0687436988543371</v>
      </c>
      <c r="P1491" s="630" t="s">
        <v>176</v>
      </c>
      <c r="Q1491" s="645">
        <v>11210</v>
      </c>
      <c r="R1491" s="622">
        <v>42.0024</v>
      </c>
      <c r="S1491" s="630">
        <f t="shared" si="72"/>
        <v>0.00374686886708296</v>
      </c>
      <c r="T1491" s="612">
        <v>0</v>
      </c>
      <c r="U1491" s="612">
        <v>0</v>
      </c>
      <c r="V1491" s="612">
        <v>0</v>
      </c>
      <c r="W1491" s="612">
        <v>0</v>
      </c>
      <c r="X1491" s="612">
        <v>0</v>
      </c>
      <c r="Y1491" s="612">
        <v>0</v>
      </c>
      <c r="Z1491" s="612">
        <v>0</v>
      </c>
    </row>
    <row r="1492" customHeight="1" spans="1:26">
      <c r="A1492" s="610">
        <v>45295</v>
      </c>
      <c r="B1492" s="611" t="s">
        <v>187</v>
      </c>
      <c r="C1492" s="611" t="s">
        <v>32</v>
      </c>
      <c r="D1492" s="611">
        <v>100</v>
      </c>
      <c r="E1492" s="612" t="s">
        <v>35</v>
      </c>
      <c r="F1492" s="637">
        <v>2.59</v>
      </c>
      <c r="G1492" s="612">
        <v>1.724</v>
      </c>
      <c r="H1492" s="622">
        <v>37.1976</v>
      </c>
      <c r="I1492" s="612">
        <v>37.0125</v>
      </c>
      <c r="J1492" s="622">
        <v>36.8412</v>
      </c>
      <c r="K1492" s="622">
        <v>0</v>
      </c>
      <c r="L1492" s="630">
        <v>0</v>
      </c>
      <c r="M1492" s="622">
        <v>78.8436</v>
      </c>
      <c r="N1492" s="641">
        <v>611</v>
      </c>
      <c r="O1492" s="630">
        <f t="shared" si="71"/>
        <v>0.129040261865794</v>
      </c>
      <c r="P1492" s="630" t="s">
        <v>176</v>
      </c>
      <c r="Q1492" s="645">
        <v>11210</v>
      </c>
      <c r="R1492" s="622">
        <v>78.8436</v>
      </c>
      <c r="S1492" s="630">
        <f t="shared" si="72"/>
        <v>0.00703332738626227</v>
      </c>
      <c r="T1492" s="612">
        <v>0</v>
      </c>
      <c r="U1492" s="612">
        <v>0</v>
      </c>
      <c r="V1492" s="612">
        <v>0</v>
      </c>
      <c r="W1492" s="612">
        <v>0</v>
      </c>
      <c r="X1492" s="612">
        <v>0</v>
      </c>
      <c r="Y1492" s="612">
        <v>0</v>
      </c>
      <c r="Z1492" s="612">
        <v>0</v>
      </c>
    </row>
    <row r="1493" customHeight="1" spans="1:26">
      <c r="A1493" s="610">
        <v>45296</v>
      </c>
      <c r="B1493" s="611" t="s">
        <v>187</v>
      </c>
      <c r="C1493" s="611" t="s">
        <v>32</v>
      </c>
      <c r="D1493" s="611">
        <v>100</v>
      </c>
      <c r="E1493" s="612" t="s">
        <v>35</v>
      </c>
      <c r="F1493" s="637">
        <v>2.83</v>
      </c>
      <c r="G1493" s="612">
        <v>0.783</v>
      </c>
      <c r="H1493" s="622">
        <v>39.7291</v>
      </c>
      <c r="I1493" s="612">
        <v>39.5304</v>
      </c>
      <c r="J1493" s="622">
        <v>39.3426</v>
      </c>
      <c r="K1493" s="622">
        <v>0</v>
      </c>
      <c r="L1493" s="630">
        <v>0</v>
      </c>
      <c r="M1493" s="622">
        <v>118.1862</v>
      </c>
      <c r="N1493" s="641">
        <v>611</v>
      </c>
      <c r="O1493" s="630">
        <f t="shared" si="71"/>
        <v>0.193430769230769</v>
      </c>
      <c r="P1493" s="630" t="s">
        <v>176</v>
      </c>
      <c r="Q1493" s="645">
        <v>11210</v>
      </c>
      <c r="R1493" s="622">
        <v>118.1862</v>
      </c>
      <c r="S1493" s="630">
        <f t="shared" si="72"/>
        <v>0.0105429259589652</v>
      </c>
      <c r="T1493" s="612">
        <v>0</v>
      </c>
      <c r="U1493" s="612">
        <v>0</v>
      </c>
      <c r="V1493" s="612">
        <v>0</v>
      </c>
      <c r="W1493" s="612">
        <v>0</v>
      </c>
      <c r="X1493" s="612">
        <v>0</v>
      </c>
      <c r="Y1493" s="612">
        <v>0</v>
      </c>
      <c r="Z1493" s="612">
        <v>0</v>
      </c>
    </row>
    <row r="1494" customHeight="1" spans="1:26">
      <c r="A1494" s="610">
        <v>45297</v>
      </c>
      <c r="B1494" s="611" t="s">
        <v>187</v>
      </c>
      <c r="C1494" s="611" t="s">
        <v>32</v>
      </c>
      <c r="D1494" s="611">
        <v>100</v>
      </c>
      <c r="E1494" s="612" t="s">
        <v>35</v>
      </c>
      <c r="F1494" s="637">
        <v>1.996</v>
      </c>
      <c r="G1494" s="612">
        <v>0.672</v>
      </c>
      <c r="H1494" s="622">
        <v>27.0819</v>
      </c>
      <c r="I1494" s="612">
        <v>26.9472</v>
      </c>
      <c r="J1494" s="628">
        <v>26.8224</v>
      </c>
      <c r="K1494" s="622">
        <v>0</v>
      </c>
      <c r="L1494" s="630">
        <v>0</v>
      </c>
      <c r="M1494" s="622">
        <v>145.0086</v>
      </c>
      <c r="N1494" s="641">
        <v>611</v>
      </c>
      <c r="O1494" s="630">
        <f t="shared" si="71"/>
        <v>0.237329950900164</v>
      </c>
      <c r="P1494" s="630" t="s">
        <v>176</v>
      </c>
      <c r="Q1494" s="645">
        <v>11210</v>
      </c>
      <c r="R1494" s="622">
        <v>145.0086</v>
      </c>
      <c r="S1494" s="630">
        <f t="shared" si="72"/>
        <v>0.0129356467439786</v>
      </c>
      <c r="T1494" s="612">
        <v>0</v>
      </c>
      <c r="U1494" s="612">
        <v>0</v>
      </c>
      <c r="V1494" s="612">
        <v>0</v>
      </c>
      <c r="W1494" s="612">
        <v>0</v>
      </c>
      <c r="X1494" s="612">
        <v>0</v>
      </c>
      <c r="Y1494" s="612">
        <v>0</v>
      </c>
      <c r="Z1494" s="612">
        <v>0</v>
      </c>
    </row>
    <row r="1495" customHeight="1" spans="1:26">
      <c r="A1495" s="610">
        <v>45298</v>
      </c>
      <c r="B1495" s="611" t="s">
        <v>187</v>
      </c>
      <c r="C1495" s="611" t="s">
        <v>32</v>
      </c>
      <c r="D1495" s="611">
        <v>100</v>
      </c>
      <c r="E1495" s="612" t="s">
        <v>33</v>
      </c>
      <c r="F1495" s="637">
        <v>1.587</v>
      </c>
      <c r="G1495" s="637">
        <v>0.586</v>
      </c>
      <c r="H1495" s="622">
        <v>21.4321</v>
      </c>
      <c r="I1495" s="622">
        <v>21.3255</v>
      </c>
      <c r="J1495" s="622">
        <v>21.2058</v>
      </c>
      <c r="K1495" s="622">
        <v>0</v>
      </c>
      <c r="L1495" s="630">
        <v>0</v>
      </c>
      <c r="M1495" s="622">
        <v>166.2144</v>
      </c>
      <c r="N1495" s="641">
        <v>611</v>
      </c>
      <c r="O1495" s="630">
        <f t="shared" si="71"/>
        <v>0.272036661211129</v>
      </c>
      <c r="P1495" s="630" t="s">
        <v>176</v>
      </c>
      <c r="Q1495" s="645">
        <v>11210</v>
      </c>
      <c r="R1495" s="622">
        <v>166.2144</v>
      </c>
      <c r="S1495" s="630">
        <f t="shared" si="72"/>
        <v>0.0148273327386262</v>
      </c>
      <c r="T1495" s="612">
        <v>0</v>
      </c>
      <c r="U1495" s="612">
        <v>0</v>
      </c>
      <c r="V1495" s="612">
        <v>0</v>
      </c>
      <c r="W1495" s="612">
        <v>0</v>
      </c>
      <c r="X1495" s="612">
        <v>0</v>
      </c>
      <c r="Y1495" s="612">
        <v>0</v>
      </c>
      <c r="Z1495" s="612">
        <v>0</v>
      </c>
    </row>
    <row r="1496" customHeight="1" spans="1:26">
      <c r="A1496" s="610">
        <v>45299</v>
      </c>
      <c r="B1496" s="611" t="s">
        <v>187</v>
      </c>
      <c r="C1496" s="611" t="s">
        <v>32</v>
      </c>
      <c r="D1496" s="611">
        <v>100</v>
      </c>
      <c r="E1496" s="612" t="s">
        <v>33</v>
      </c>
      <c r="F1496" s="637">
        <v>2.105</v>
      </c>
      <c r="G1496" s="612">
        <v>0.339</v>
      </c>
      <c r="H1496" s="612">
        <v>29.8425</v>
      </c>
      <c r="I1496" s="622">
        <v>29.694</v>
      </c>
      <c r="J1496" s="622">
        <v>29.5482</v>
      </c>
      <c r="K1496" s="622">
        <v>0</v>
      </c>
      <c r="L1496" s="630">
        <v>0</v>
      </c>
      <c r="M1496" s="622">
        <v>195.7626</v>
      </c>
      <c r="N1496" s="641">
        <v>611</v>
      </c>
      <c r="O1496" s="630">
        <f t="shared" si="71"/>
        <v>0.32039705400982</v>
      </c>
      <c r="P1496" s="630" t="s">
        <v>176</v>
      </c>
      <c r="Q1496" s="645">
        <v>11210</v>
      </c>
      <c r="R1496" s="622">
        <v>195.7626</v>
      </c>
      <c r="S1496" s="630">
        <f t="shared" si="72"/>
        <v>0.0174632114183764</v>
      </c>
      <c r="T1496" s="612">
        <v>0</v>
      </c>
      <c r="U1496" s="612">
        <v>0</v>
      </c>
      <c r="V1496" s="612">
        <v>0</v>
      </c>
      <c r="W1496" s="612">
        <v>0</v>
      </c>
      <c r="X1496" s="612">
        <v>0</v>
      </c>
      <c r="Y1496" s="612">
        <v>0</v>
      </c>
      <c r="Z1496" s="612">
        <v>0</v>
      </c>
    </row>
    <row r="1497" customHeight="1" spans="1:26">
      <c r="A1497" s="610">
        <v>45300</v>
      </c>
      <c r="B1497" s="611" t="s">
        <v>187</v>
      </c>
      <c r="C1497" s="611" t="s">
        <v>32</v>
      </c>
      <c r="D1497" s="611">
        <v>100</v>
      </c>
      <c r="E1497" s="612" t="s">
        <v>35</v>
      </c>
      <c r="F1497" s="637">
        <v>2.892</v>
      </c>
      <c r="G1497" s="612">
        <v>0.508</v>
      </c>
      <c r="H1497" s="622">
        <v>40.8719</v>
      </c>
      <c r="I1497" s="622">
        <v>40.6686</v>
      </c>
      <c r="J1497" s="622">
        <v>40.4778</v>
      </c>
      <c r="K1497" s="622">
        <v>0</v>
      </c>
      <c r="L1497" s="630">
        <v>0</v>
      </c>
      <c r="M1497" s="622">
        <v>236.2404</v>
      </c>
      <c r="N1497" s="641">
        <v>611</v>
      </c>
      <c r="O1497" s="630">
        <f t="shared" si="71"/>
        <v>0.386645499181669</v>
      </c>
      <c r="P1497" s="630" t="s">
        <v>176</v>
      </c>
      <c r="Q1497" s="645">
        <v>11210</v>
      </c>
      <c r="R1497" s="622">
        <v>236.2404</v>
      </c>
      <c r="S1497" s="630">
        <f t="shared" si="72"/>
        <v>0.0210740767172168</v>
      </c>
      <c r="T1497" s="612">
        <v>0</v>
      </c>
      <c r="U1497" s="612">
        <v>0</v>
      </c>
      <c r="V1497" s="612">
        <v>0</v>
      </c>
      <c r="W1497" s="612">
        <v>0</v>
      </c>
      <c r="X1497" s="612">
        <v>0</v>
      </c>
      <c r="Y1497" s="612">
        <v>0</v>
      </c>
      <c r="Z1497" s="612">
        <v>0</v>
      </c>
    </row>
    <row r="1498" customHeight="1" spans="1:26">
      <c r="A1498" s="610">
        <v>45301</v>
      </c>
      <c r="B1498" s="611" t="s">
        <v>187</v>
      </c>
      <c r="C1498" s="611" t="s">
        <v>32</v>
      </c>
      <c r="D1498" s="611">
        <v>100</v>
      </c>
      <c r="E1498" s="612" t="s">
        <v>35</v>
      </c>
      <c r="F1498" s="637">
        <v>3.387</v>
      </c>
      <c r="G1498" s="612">
        <v>2.116</v>
      </c>
      <c r="H1498" s="622">
        <v>48.6639</v>
      </c>
      <c r="I1498" s="622">
        <v>48.4218</v>
      </c>
      <c r="J1498" s="622">
        <v>48.1932</v>
      </c>
      <c r="K1498" s="622">
        <v>0</v>
      </c>
      <c r="L1498" s="630">
        <v>0</v>
      </c>
      <c r="M1498" s="622">
        <v>284.4336</v>
      </c>
      <c r="N1498" s="641">
        <v>611</v>
      </c>
      <c r="O1498" s="630">
        <f t="shared" si="71"/>
        <v>0.465521440261866</v>
      </c>
      <c r="P1498" s="630" t="s">
        <v>176</v>
      </c>
      <c r="Q1498" s="645">
        <v>11210</v>
      </c>
      <c r="R1498" s="622">
        <v>284.4336</v>
      </c>
      <c r="S1498" s="630">
        <f t="shared" si="72"/>
        <v>0.0253732024977699</v>
      </c>
      <c r="T1498" s="612">
        <v>0</v>
      </c>
      <c r="U1498" s="612">
        <v>0</v>
      </c>
      <c r="V1498" s="612">
        <v>0</v>
      </c>
      <c r="W1498" s="612">
        <v>0</v>
      </c>
      <c r="X1498" s="612">
        <v>0</v>
      </c>
      <c r="Y1498" s="612">
        <v>0</v>
      </c>
      <c r="Z1498" s="612">
        <v>0</v>
      </c>
    </row>
    <row r="1499" customHeight="1" spans="1:26">
      <c r="A1499" s="610">
        <v>45302</v>
      </c>
      <c r="B1499" s="611" t="s">
        <v>187</v>
      </c>
      <c r="C1499" s="611" t="s">
        <v>32</v>
      </c>
      <c r="D1499" s="611">
        <v>100</v>
      </c>
      <c r="E1499" s="612" t="s">
        <v>35</v>
      </c>
      <c r="F1499" s="637">
        <v>3.152</v>
      </c>
      <c r="G1499" s="612">
        <v>1.151</v>
      </c>
      <c r="H1499" s="612">
        <v>45.0212</v>
      </c>
      <c r="I1499" s="612">
        <v>44.7972</v>
      </c>
      <c r="J1499" s="622">
        <v>44.5698</v>
      </c>
      <c r="K1499" s="622">
        <v>0</v>
      </c>
      <c r="L1499" s="630">
        <v>0</v>
      </c>
      <c r="M1499" s="622">
        <v>329.0034</v>
      </c>
      <c r="N1499" s="641">
        <v>611</v>
      </c>
      <c r="O1499" s="630">
        <f t="shared" si="71"/>
        <v>0.538467103109656</v>
      </c>
      <c r="P1499" s="630" t="s">
        <v>176</v>
      </c>
      <c r="Q1499" s="645">
        <v>11210</v>
      </c>
      <c r="R1499" s="622">
        <v>329.0034</v>
      </c>
      <c r="S1499" s="630">
        <f t="shared" si="72"/>
        <v>0.0293490990187333</v>
      </c>
      <c r="T1499" s="612">
        <v>0</v>
      </c>
      <c r="U1499" s="612">
        <v>0</v>
      </c>
      <c r="V1499" s="612">
        <v>0</v>
      </c>
      <c r="W1499" s="612">
        <v>0</v>
      </c>
      <c r="X1499" s="612">
        <v>0</v>
      </c>
      <c r="Y1499" s="612">
        <v>0</v>
      </c>
      <c r="Z1499" s="612">
        <v>0</v>
      </c>
    </row>
    <row r="1500" customHeight="1" spans="1:26">
      <c r="A1500" s="610">
        <v>45303</v>
      </c>
      <c r="B1500" s="611" t="s">
        <v>187</v>
      </c>
      <c r="C1500" s="611" t="s">
        <v>32</v>
      </c>
      <c r="D1500" s="611">
        <v>100</v>
      </c>
      <c r="E1500" s="612" t="s">
        <v>35</v>
      </c>
      <c r="F1500" s="637">
        <v>3.455</v>
      </c>
      <c r="G1500" s="612">
        <v>0.807</v>
      </c>
      <c r="H1500" s="612">
        <v>48.8876</v>
      </c>
      <c r="I1500" s="612">
        <v>48.6444</v>
      </c>
      <c r="J1500" s="622">
        <v>48.411</v>
      </c>
      <c r="K1500" s="622">
        <v>0</v>
      </c>
      <c r="L1500" s="630">
        <v>0</v>
      </c>
      <c r="M1500" s="622">
        <v>377.4144</v>
      </c>
      <c r="N1500" s="641">
        <v>611</v>
      </c>
      <c r="O1500" s="630">
        <f t="shared" si="71"/>
        <v>0.617699509001637</v>
      </c>
      <c r="P1500" s="630" t="s">
        <v>176</v>
      </c>
      <c r="Q1500" s="645">
        <v>11210</v>
      </c>
      <c r="R1500" s="622">
        <v>377.4144</v>
      </c>
      <c r="S1500" s="630">
        <f t="shared" si="72"/>
        <v>0.0336676538804639</v>
      </c>
      <c r="T1500" s="612">
        <v>0</v>
      </c>
      <c r="U1500" s="612">
        <v>0</v>
      </c>
      <c r="V1500" s="612">
        <v>0</v>
      </c>
      <c r="W1500" s="612">
        <v>0</v>
      </c>
      <c r="X1500" s="612">
        <v>0</v>
      </c>
      <c r="Y1500" s="612">
        <v>0</v>
      </c>
      <c r="Z1500" s="612">
        <v>0</v>
      </c>
    </row>
    <row r="1501" customHeight="1" spans="1:26">
      <c r="A1501" s="610">
        <v>45304</v>
      </c>
      <c r="B1501" s="611" t="s">
        <v>187</v>
      </c>
      <c r="C1501" s="611" t="s">
        <v>32</v>
      </c>
      <c r="D1501" s="611">
        <v>100</v>
      </c>
      <c r="E1501" s="612" t="s">
        <v>35</v>
      </c>
      <c r="F1501" s="637">
        <v>3.292</v>
      </c>
      <c r="G1501" s="612">
        <v>0.866</v>
      </c>
      <c r="H1501" s="622">
        <v>46.7096</v>
      </c>
      <c r="I1501" s="622">
        <v>46.4772</v>
      </c>
      <c r="J1501" s="622">
        <v>46.2528</v>
      </c>
      <c r="K1501" s="622">
        <v>0</v>
      </c>
      <c r="L1501" s="630">
        <v>0</v>
      </c>
      <c r="M1501" s="622">
        <v>423.6672</v>
      </c>
      <c r="N1501" s="641">
        <v>611</v>
      </c>
      <c r="O1501" s="630">
        <f t="shared" si="71"/>
        <v>0.693399672667758</v>
      </c>
      <c r="P1501" s="630" t="s">
        <v>176</v>
      </c>
      <c r="Q1501" s="645">
        <v>11210</v>
      </c>
      <c r="R1501" s="622">
        <v>423.6672</v>
      </c>
      <c r="S1501" s="630">
        <f t="shared" si="72"/>
        <v>0.0377936842105263</v>
      </c>
      <c r="T1501" s="612">
        <v>0</v>
      </c>
      <c r="U1501" s="612">
        <v>0</v>
      </c>
      <c r="V1501" s="612">
        <v>0</v>
      </c>
      <c r="W1501" s="612">
        <v>0</v>
      </c>
      <c r="X1501" s="612">
        <v>0</v>
      </c>
      <c r="Y1501" s="612">
        <v>0</v>
      </c>
      <c r="Z1501" s="612">
        <v>0</v>
      </c>
    </row>
    <row r="1502" customHeight="1" spans="1:26">
      <c r="A1502" s="610">
        <v>45305</v>
      </c>
      <c r="B1502" s="611" t="s">
        <v>187</v>
      </c>
      <c r="C1502" s="611" t="s">
        <v>32</v>
      </c>
      <c r="D1502" s="611">
        <v>100</v>
      </c>
      <c r="E1502" s="612" t="s">
        <v>33</v>
      </c>
      <c r="F1502" s="637">
        <v>1.493</v>
      </c>
      <c r="G1502" s="612">
        <v>2.004</v>
      </c>
      <c r="H1502" s="612">
        <v>19.9105</v>
      </c>
      <c r="I1502" s="612">
        <v>19.8114</v>
      </c>
      <c r="J1502" s="622">
        <v>19.6944</v>
      </c>
      <c r="K1502" s="622">
        <v>0</v>
      </c>
      <c r="L1502" s="630">
        <v>0</v>
      </c>
      <c r="M1502" s="622">
        <v>443.3616</v>
      </c>
      <c r="N1502" s="641">
        <v>611</v>
      </c>
      <c r="O1502" s="630">
        <f t="shared" si="71"/>
        <v>0.725632733224223</v>
      </c>
      <c r="P1502" s="630" t="s">
        <v>176</v>
      </c>
      <c r="Q1502" s="645">
        <v>11210</v>
      </c>
      <c r="R1502" s="622">
        <v>443.3616</v>
      </c>
      <c r="S1502" s="630">
        <f t="shared" si="72"/>
        <v>0.0395505441570027</v>
      </c>
      <c r="T1502" s="612">
        <v>0</v>
      </c>
      <c r="U1502" s="612">
        <v>0</v>
      </c>
      <c r="V1502" s="612">
        <v>0</v>
      </c>
      <c r="W1502" s="612">
        <v>0</v>
      </c>
      <c r="X1502" s="612">
        <v>0</v>
      </c>
      <c r="Y1502" s="612">
        <v>0</v>
      </c>
      <c r="Z1502" s="612">
        <v>0</v>
      </c>
    </row>
    <row r="1503" customHeight="1" spans="1:26">
      <c r="A1503" s="610">
        <v>45306</v>
      </c>
      <c r="B1503" s="611" t="s">
        <v>187</v>
      </c>
      <c r="C1503" s="611" t="s">
        <v>32</v>
      </c>
      <c r="D1503" s="611">
        <v>100</v>
      </c>
      <c r="E1503" s="612" t="s">
        <v>39</v>
      </c>
      <c r="F1503" s="637">
        <v>0.2089</v>
      </c>
      <c r="G1503" s="612">
        <v>3.003</v>
      </c>
      <c r="H1503" s="622">
        <v>3.2291</v>
      </c>
      <c r="I1503" s="622">
        <v>3.213</v>
      </c>
      <c r="J1503" s="622">
        <v>3.1284</v>
      </c>
      <c r="K1503" s="622">
        <v>0</v>
      </c>
      <c r="L1503" s="630">
        <v>0</v>
      </c>
      <c r="M1503" s="622">
        <v>446.49</v>
      </c>
      <c r="N1503" s="641">
        <v>611</v>
      </c>
      <c r="O1503" s="630">
        <f t="shared" si="71"/>
        <v>0.730752864157119</v>
      </c>
      <c r="P1503" s="630" t="s">
        <v>176</v>
      </c>
      <c r="Q1503" s="645">
        <v>11210</v>
      </c>
      <c r="R1503" s="622">
        <v>446.49</v>
      </c>
      <c r="S1503" s="630">
        <f t="shared" si="72"/>
        <v>0.0398296164139161</v>
      </c>
      <c r="T1503" s="612">
        <v>0</v>
      </c>
      <c r="U1503" s="612">
        <v>0</v>
      </c>
      <c r="V1503" s="612">
        <v>0</v>
      </c>
      <c r="W1503" s="612">
        <v>0</v>
      </c>
      <c r="X1503" s="612">
        <v>0</v>
      </c>
      <c r="Y1503" s="612">
        <v>0</v>
      </c>
      <c r="Z1503" s="612">
        <v>0</v>
      </c>
    </row>
    <row r="1504" customHeight="1" spans="1:26">
      <c r="A1504" s="610">
        <v>45307</v>
      </c>
      <c r="B1504" s="611" t="s">
        <v>187</v>
      </c>
      <c r="C1504" s="611" t="s">
        <v>32</v>
      </c>
      <c r="D1504" s="611">
        <v>100</v>
      </c>
      <c r="E1504" s="612" t="s">
        <v>107</v>
      </c>
      <c r="F1504" s="637">
        <v>0.1008</v>
      </c>
      <c r="G1504" s="612">
        <v>1.585</v>
      </c>
      <c r="H1504" s="612">
        <v>1.9501</v>
      </c>
      <c r="I1504" s="612">
        <v>1.9404</v>
      </c>
      <c r="J1504" s="622">
        <v>1.8546</v>
      </c>
      <c r="K1504" s="622">
        <v>0</v>
      </c>
      <c r="L1504" s="630">
        <v>0</v>
      </c>
      <c r="M1504" s="622">
        <v>448.3446</v>
      </c>
      <c r="N1504" s="641">
        <v>611</v>
      </c>
      <c r="O1504" s="630">
        <f t="shared" si="71"/>
        <v>0.73378821603928</v>
      </c>
      <c r="P1504" s="630" t="s">
        <v>176</v>
      </c>
      <c r="Q1504" s="645">
        <v>11210</v>
      </c>
      <c r="R1504" s="622">
        <v>448.3446</v>
      </c>
      <c r="S1504" s="630">
        <f t="shared" si="72"/>
        <v>0.0399950579839429</v>
      </c>
      <c r="T1504" s="612">
        <v>0</v>
      </c>
      <c r="U1504" s="612">
        <v>0</v>
      </c>
      <c r="V1504" s="612">
        <v>0</v>
      </c>
      <c r="W1504" s="612">
        <v>0</v>
      </c>
      <c r="X1504" s="612">
        <v>0</v>
      </c>
      <c r="Y1504" s="612">
        <v>0</v>
      </c>
      <c r="Z1504" s="612">
        <v>0</v>
      </c>
    </row>
    <row r="1505" customHeight="1" spans="1:26">
      <c r="A1505" s="610">
        <v>45308</v>
      </c>
      <c r="B1505" s="611" t="s">
        <v>187</v>
      </c>
      <c r="C1505" s="611" t="s">
        <v>32</v>
      </c>
      <c r="D1505" s="611">
        <v>100</v>
      </c>
      <c r="E1505" s="612" t="s">
        <v>107</v>
      </c>
      <c r="F1505" s="637">
        <v>0.195</v>
      </c>
      <c r="G1505" s="612">
        <v>1.011</v>
      </c>
      <c r="H1505" s="612">
        <v>3.1847</v>
      </c>
      <c r="I1505" s="622">
        <v>3.1689</v>
      </c>
      <c r="J1505" s="612">
        <v>3.0756</v>
      </c>
      <c r="K1505" s="622">
        <v>0</v>
      </c>
      <c r="L1505" s="630">
        <v>0</v>
      </c>
      <c r="M1505" s="622">
        <v>451.4202</v>
      </c>
      <c r="N1505" s="641">
        <v>611</v>
      </c>
      <c r="O1505" s="630">
        <f t="shared" si="71"/>
        <v>0.738821931260229</v>
      </c>
      <c r="P1505" s="630" t="s">
        <v>176</v>
      </c>
      <c r="Q1505" s="645">
        <v>11210</v>
      </c>
      <c r="R1505" s="622">
        <v>451.4202</v>
      </c>
      <c r="S1505" s="630">
        <f t="shared" si="72"/>
        <v>0.0402694201605709</v>
      </c>
      <c r="T1505" s="612">
        <v>0</v>
      </c>
      <c r="U1505" s="612">
        <v>0</v>
      </c>
      <c r="V1505" s="612">
        <v>0</v>
      </c>
      <c r="W1505" s="612">
        <v>0</v>
      </c>
      <c r="X1505" s="612">
        <v>0</v>
      </c>
      <c r="Y1505" s="612">
        <v>0</v>
      </c>
      <c r="Z1505" s="612">
        <v>0</v>
      </c>
    </row>
    <row r="1506" customHeight="1" spans="1:26">
      <c r="A1506" s="610">
        <v>45309</v>
      </c>
      <c r="B1506" s="611" t="s">
        <v>187</v>
      </c>
      <c r="C1506" s="611" t="s">
        <v>32</v>
      </c>
      <c r="D1506" s="611">
        <v>100</v>
      </c>
      <c r="E1506" s="612" t="s">
        <v>107</v>
      </c>
      <c r="F1506" s="638">
        <v>0.1528</v>
      </c>
      <c r="G1506" s="612">
        <v>1.638</v>
      </c>
      <c r="H1506" s="622">
        <v>2.6001</v>
      </c>
      <c r="I1506" s="642">
        <v>2.5872</v>
      </c>
      <c r="J1506" s="612">
        <v>2.4948</v>
      </c>
      <c r="K1506" s="622">
        <v>0</v>
      </c>
      <c r="L1506" s="630">
        <v>0</v>
      </c>
      <c r="M1506" s="622">
        <v>453.915</v>
      </c>
      <c r="N1506" s="641">
        <v>611</v>
      </c>
      <c r="O1506" s="630">
        <f t="shared" si="71"/>
        <v>0.742905073649755</v>
      </c>
      <c r="P1506" s="630" t="s">
        <v>176</v>
      </c>
      <c r="Q1506" s="645">
        <v>11210</v>
      </c>
      <c r="R1506" s="622">
        <v>453.915</v>
      </c>
      <c r="S1506" s="630">
        <f t="shared" si="72"/>
        <v>0.0404919714540589</v>
      </c>
      <c r="T1506" s="612">
        <v>0</v>
      </c>
      <c r="U1506" s="612">
        <v>0</v>
      </c>
      <c r="V1506" s="612">
        <v>0</v>
      </c>
      <c r="W1506" s="612">
        <v>0</v>
      </c>
      <c r="X1506" s="612">
        <v>0</v>
      </c>
      <c r="Y1506" s="612">
        <v>0</v>
      </c>
      <c r="Z1506" s="612">
        <v>0</v>
      </c>
    </row>
    <row r="1507" customHeight="1" spans="1:26">
      <c r="A1507" s="610">
        <v>45310</v>
      </c>
      <c r="B1507" s="611" t="s">
        <v>187</v>
      </c>
      <c r="C1507" s="611" t="s">
        <v>32</v>
      </c>
      <c r="D1507" s="611">
        <v>100</v>
      </c>
      <c r="E1507" s="612" t="s">
        <v>107</v>
      </c>
      <c r="F1507" s="637">
        <v>0.2466</v>
      </c>
      <c r="G1507" s="612">
        <v>2.056</v>
      </c>
      <c r="H1507" s="622">
        <v>3.8242</v>
      </c>
      <c r="I1507" s="612">
        <v>3.8052</v>
      </c>
      <c r="J1507" s="612">
        <v>3.7026</v>
      </c>
      <c r="K1507" s="622">
        <v>0</v>
      </c>
      <c r="L1507" s="630">
        <v>0</v>
      </c>
      <c r="M1507" s="622">
        <v>457.6176</v>
      </c>
      <c r="N1507" s="641">
        <v>611</v>
      </c>
      <c r="O1507" s="630">
        <f t="shared" si="71"/>
        <v>0.748964975450082</v>
      </c>
      <c r="P1507" s="630" t="s">
        <v>176</v>
      </c>
      <c r="Q1507" s="645">
        <v>11210</v>
      </c>
      <c r="R1507" s="622">
        <v>457.6176</v>
      </c>
      <c r="S1507" s="630">
        <f t="shared" si="72"/>
        <v>0.0408222658340767</v>
      </c>
      <c r="T1507" s="612">
        <v>0</v>
      </c>
      <c r="U1507" s="612">
        <v>0</v>
      </c>
      <c r="V1507" s="612">
        <v>0</v>
      </c>
      <c r="W1507" s="612">
        <v>0</v>
      </c>
      <c r="X1507" s="612">
        <v>0</v>
      </c>
      <c r="Y1507" s="612">
        <v>0</v>
      </c>
      <c r="Z1507" s="612">
        <v>0</v>
      </c>
    </row>
    <row r="1508" customHeight="1" spans="1:26">
      <c r="A1508" s="610">
        <v>45311</v>
      </c>
      <c r="B1508" s="611" t="s">
        <v>187</v>
      </c>
      <c r="C1508" s="611" t="s">
        <v>32</v>
      </c>
      <c r="D1508" s="611">
        <v>100</v>
      </c>
      <c r="E1508" s="612" t="s">
        <v>39</v>
      </c>
      <c r="F1508" s="637">
        <v>1.012</v>
      </c>
      <c r="G1508" s="612">
        <v>1.464</v>
      </c>
      <c r="H1508" s="622">
        <v>14.2205</v>
      </c>
      <c r="I1508" s="612">
        <v>14.1498</v>
      </c>
      <c r="J1508" s="622">
        <v>14.058</v>
      </c>
      <c r="K1508" s="622">
        <v>0</v>
      </c>
      <c r="L1508" s="630">
        <v>0</v>
      </c>
      <c r="M1508" s="622">
        <v>471.6756</v>
      </c>
      <c r="N1508" s="641">
        <v>611</v>
      </c>
      <c r="O1508" s="630">
        <f t="shared" si="71"/>
        <v>0.771973158756137</v>
      </c>
      <c r="P1508" s="630" t="s">
        <v>176</v>
      </c>
      <c r="Q1508" s="645">
        <v>11210</v>
      </c>
      <c r="R1508" s="622">
        <v>471.6756</v>
      </c>
      <c r="S1508" s="630">
        <f t="shared" si="72"/>
        <v>0.0420763247100803</v>
      </c>
      <c r="T1508" s="612">
        <v>0</v>
      </c>
      <c r="U1508" s="612">
        <v>0</v>
      </c>
      <c r="V1508" s="612">
        <v>0</v>
      </c>
      <c r="W1508" s="612">
        <v>0</v>
      </c>
      <c r="X1508" s="612">
        <v>0</v>
      </c>
      <c r="Y1508" s="612">
        <v>0</v>
      </c>
      <c r="Z1508" s="612">
        <v>0</v>
      </c>
    </row>
    <row r="1509" customHeight="1" spans="1:26">
      <c r="A1509" s="610">
        <v>45312</v>
      </c>
      <c r="B1509" s="611" t="s">
        <v>187</v>
      </c>
      <c r="C1509" s="611" t="s">
        <v>32</v>
      </c>
      <c r="D1509" s="611">
        <v>100</v>
      </c>
      <c r="E1509" s="612" t="s">
        <v>33</v>
      </c>
      <c r="F1509" s="637">
        <v>2.101</v>
      </c>
      <c r="G1509" s="612">
        <v>2.817</v>
      </c>
      <c r="H1509" s="622">
        <v>30.5495</v>
      </c>
      <c r="I1509" s="612">
        <v>30.3975</v>
      </c>
      <c r="J1509" s="612">
        <v>30.2478</v>
      </c>
      <c r="K1509" s="622">
        <v>0</v>
      </c>
      <c r="L1509" s="630">
        <v>0</v>
      </c>
      <c r="M1509" s="622">
        <v>501.9234</v>
      </c>
      <c r="N1509" s="641">
        <v>611</v>
      </c>
      <c r="O1509" s="630">
        <f t="shared" si="71"/>
        <v>0.821478559738134</v>
      </c>
      <c r="P1509" s="630" t="s">
        <v>176</v>
      </c>
      <c r="Q1509" s="645">
        <v>11210</v>
      </c>
      <c r="R1509" s="622">
        <v>501.9234</v>
      </c>
      <c r="S1509" s="630">
        <f t="shared" si="72"/>
        <v>0.0447746119536128</v>
      </c>
      <c r="T1509" s="612">
        <v>0</v>
      </c>
      <c r="U1509" s="612">
        <v>0</v>
      </c>
      <c r="V1509" s="612">
        <v>0</v>
      </c>
      <c r="W1509" s="612">
        <v>0</v>
      </c>
      <c r="X1509" s="612">
        <v>0</v>
      </c>
      <c r="Y1509" s="612">
        <v>0</v>
      </c>
      <c r="Z1509" s="612">
        <v>0</v>
      </c>
    </row>
    <row r="1510" customHeight="1" spans="1:26">
      <c r="A1510" s="610">
        <v>45313</v>
      </c>
      <c r="B1510" s="611" t="s">
        <v>187</v>
      </c>
      <c r="C1510" s="611" t="s">
        <v>32</v>
      </c>
      <c r="D1510" s="611">
        <v>100</v>
      </c>
      <c r="E1510" s="612" t="s">
        <v>39</v>
      </c>
      <c r="F1510" s="637">
        <v>0.967</v>
      </c>
      <c r="G1510" s="612">
        <v>5.057</v>
      </c>
      <c r="H1510" s="612">
        <v>13.9968</v>
      </c>
      <c r="I1510" s="612">
        <v>13.9272</v>
      </c>
      <c r="J1510" s="622">
        <v>13.8138</v>
      </c>
      <c r="K1510" s="622">
        <v>0</v>
      </c>
      <c r="L1510" s="630">
        <v>0</v>
      </c>
      <c r="M1510" s="622">
        <v>515.7372</v>
      </c>
      <c r="N1510" s="641">
        <v>611</v>
      </c>
      <c r="O1510" s="630">
        <f t="shared" si="71"/>
        <v>0.844087070376432</v>
      </c>
      <c r="P1510" s="630" t="s">
        <v>176</v>
      </c>
      <c r="Q1510" s="645">
        <v>11210</v>
      </c>
      <c r="R1510" s="622">
        <v>515.7372</v>
      </c>
      <c r="S1510" s="630">
        <f t="shared" si="72"/>
        <v>0.0460068867082962</v>
      </c>
      <c r="T1510" s="612">
        <v>0</v>
      </c>
      <c r="U1510" s="612">
        <v>0</v>
      </c>
      <c r="V1510" s="612">
        <v>0</v>
      </c>
      <c r="W1510" s="612">
        <v>0</v>
      </c>
      <c r="X1510" s="612">
        <v>0</v>
      </c>
      <c r="Y1510" s="612">
        <v>0</v>
      </c>
      <c r="Z1510" s="612">
        <v>0</v>
      </c>
    </row>
    <row r="1511" customHeight="1" spans="1:26">
      <c r="A1511" s="610">
        <v>45314</v>
      </c>
      <c r="B1511" s="611" t="s">
        <v>187</v>
      </c>
      <c r="C1511" s="611" t="s">
        <v>32</v>
      </c>
      <c r="D1511" s="611">
        <v>100</v>
      </c>
      <c r="E1511" s="612" t="s">
        <v>35</v>
      </c>
      <c r="F1511" s="637">
        <v>4.124</v>
      </c>
      <c r="G1511" s="612">
        <v>2.7</v>
      </c>
      <c r="H1511" s="612">
        <v>60.4996</v>
      </c>
      <c r="I1511" s="612">
        <v>60.1986</v>
      </c>
      <c r="J1511" s="622">
        <v>59.9016</v>
      </c>
      <c r="K1511" s="622">
        <v>0</v>
      </c>
      <c r="L1511" s="630">
        <v>0</v>
      </c>
      <c r="M1511" s="622">
        <v>575.6388</v>
      </c>
      <c r="N1511" s="641">
        <v>611</v>
      </c>
      <c r="O1511" s="630">
        <f t="shared" si="71"/>
        <v>0.942125695581015</v>
      </c>
      <c r="P1511" s="630" t="s">
        <v>176</v>
      </c>
      <c r="Q1511" s="645">
        <v>11210</v>
      </c>
      <c r="R1511" s="622">
        <v>575.6388</v>
      </c>
      <c r="S1511" s="630">
        <f t="shared" si="72"/>
        <v>0.0513504727921499</v>
      </c>
      <c r="T1511" s="612">
        <v>0</v>
      </c>
      <c r="U1511" s="612">
        <v>0</v>
      </c>
      <c r="V1511" s="612">
        <v>0</v>
      </c>
      <c r="W1511" s="612">
        <v>0</v>
      </c>
      <c r="X1511" s="612">
        <v>0</v>
      </c>
      <c r="Y1511" s="612">
        <v>0</v>
      </c>
      <c r="Z1511" s="612">
        <v>0</v>
      </c>
    </row>
    <row r="1512" customHeight="1" spans="1:26">
      <c r="A1512" s="610">
        <v>45315</v>
      </c>
      <c r="B1512" s="611" t="s">
        <v>187</v>
      </c>
      <c r="C1512" s="611" t="s">
        <v>32</v>
      </c>
      <c r="D1512" s="611">
        <v>100</v>
      </c>
      <c r="E1512" s="612" t="s">
        <v>35</v>
      </c>
      <c r="F1512" s="637">
        <v>2.824</v>
      </c>
      <c r="G1512" s="612">
        <v>0.411</v>
      </c>
      <c r="H1512" s="612">
        <v>37.7189</v>
      </c>
      <c r="I1512" s="612">
        <v>37.5312</v>
      </c>
      <c r="J1512" s="612">
        <v>37.3692</v>
      </c>
      <c r="K1512" s="622">
        <v>0</v>
      </c>
      <c r="L1512" s="630">
        <v>0</v>
      </c>
      <c r="M1512" s="622">
        <v>613.008</v>
      </c>
      <c r="N1512" s="641">
        <v>611</v>
      </c>
      <c r="O1512" s="630">
        <f t="shared" si="71"/>
        <v>1.00328641571195</v>
      </c>
      <c r="P1512" s="630" t="s">
        <v>176</v>
      </c>
      <c r="Q1512" s="645">
        <v>11210</v>
      </c>
      <c r="R1512" s="622">
        <v>613.008</v>
      </c>
      <c r="S1512" s="630">
        <f t="shared" si="72"/>
        <v>0.0546840321141838</v>
      </c>
      <c r="T1512" s="612">
        <v>0</v>
      </c>
      <c r="U1512" s="612">
        <v>0</v>
      </c>
      <c r="V1512" s="612">
        <v>0</v>
      </c>
      <c r="W1512" s="612">
        <v>0</v>
      </c>
      <c r="X1512" s="612">
        <v>0</v>
      </c>
      <c r="Y1512" s="612">
        <v>0</v>
      </c>
      <c r="Z1512" s="612">
        <v>0</v>
      </c>
    </row>
    <row r="1513" customHeight="1" spans="1:26">
      <c r="A1513" s="610">
        <v>45316</v>
      </c>
      <c r="B1513" s="611" t="s">
        <v>187</v>
      </c>
      <c r="C1513" s="611" t="s">
        <v>32</v>
      </c>
      <c r="D1513" s="611">
        <v>100</v>
      </c>
      <c r="E1513" s="612" t="s">
        <v>35</v>
      </c>
      <c r="F1513" s="637">
        <v>2.713</v>
      </c>
      <c r="G1513" s="612">
        <v>0.434</v>
      </c>
      <c r="H1513" s="622">
        <v>35.7793</v>
      </c>
      <c r="I1513" s="636">
        <v>35.6013</v>
      </c>
      <c r="J1513" s="622">
        <v>35.4354</v>
      </c>
      <c r="K1513" s="622">
        <v>0</v>
      </c>
      <c r="L1513" s="630">
        <v>0</v>
      </c>
      <c r="M1513" s="622">
        <v>648.4434</v>
      </c>
      <c r="N1513" s="641">
        <v>611</v>
      </c>
      <c r="O1513" s="630">
        <f t="shared" si="71"/>
        <v>1.0612821603928</v>
      </c>
      <c r="P1513" s="630" t="s">
        <v>176</v>
      </c>
      <c r="Q1513" s="645">
        <v>11210</v>
      </c>
      <c r="R1513" s="622">
        <v>648.4434</v>
      </c>
      <c r="S1513" s="630">
        <f t="shared" si="72"/>
        <v>0.0578450847457627</v>
      </c>
      <c r="T1513" s="612">
        <v>0</v>
      </c>
      <c r="U1513" s="612">
        <v>0</v>
      </c>
      <c r="V1513" s="612">
        <v>0</v>
      </c>
      <c r="W1513" s="612">
        <v>0</v>
      </c>
      <c r="X1513" s="612">
        <v>0</v>
      </c>
      <c r="Y1513" s="612">
        <v>0</v>
      </c>
      <c r="Z1513" s="612">
        <v>0</v>
      </c>
    </row>
    <row r="1514" customHeight="1" spans="1:26">
      <c r="A1514" s="610">
        <v>45317</v>
      </c>
      <c r="B1514" s="611" t="s">
        <v>187</v>
      </c>
      <c r="C1514" s="611" t="s">
        <v>32</v>
      </c>
      <c r="D1514" s="611">
        <v>100</v>
      </c>
      <c r="E1514" s="612" t="s">
        <v>96</v>
      </c>
      <c r="F1514" s="637">
        <v>1.644</v>
      </c>
      <c r="G1514" s="612">
        <v>0.304</v>
      </c>
      <c r="H1514" s="612">
        <v>22.3101</v>
      </c>
      <c r="I1514" s="612">
        <v>22.1991</v>
      </c>
      <c r="J1514" s="622">
        <v>22.077</v>
      </c>
      <c r="K1514" s="622">
        <v>0</v>
      </c>
      <c r="L1514" s="630">
        <v>0</v>
      </c>
      <c r="M1514" s="622">
        <v>670.5204</v>
      </c>
      <c r="N1514" s="641">
        <v>611</v>
      </c>
      <c r="O1514" s="630">
        <f t="shared" si="71"/>
        <v>1.0974147299509</v>
      </c>
      <c r="P1514" s="630" t="s">
        <v>176</v>
      </c>
      <c r="Q1514" s="645">
        <v>11210</v>
      </c>
      <c r="R1514" s="622">
        <v>670.5204</v>
      </c>
      <c r="S1514" s="630">
        <f t="shared" si="72"/>
        <v>0.0598144870651204</v>
      </c>
      <c r="T1514" s="612">
        <v>0</v>
      </c>
      <c r="U1514" s="612">
        <v>0</v>
      </c>
      <c r="V1514" s="612">
        <v>0</v>
      </c>
      <c r="W1514" s="612">
        <v>0</v>
      </c>
      <c r="X1514" s="612">
        <v>0</v>
      </c>
      <c r="Y1514" s="612">
        <v>0</v>
      </c>
      <c r="Z1514" s="612">
        <v>0</v>
      </c>
    </row>
    <row r="1515" customHeight="1" spans="1:26">
      <c r="A1515" s="610">
        <v>45318</v>
      </c>
      <c r="B1515" s="611" t="s">
        <v>187</v>
      </c>
      <c r="C1515" s="611" t="s">
        <v>32</v>
      </c>
      <c r="D1515" s="611">
        <v>100</v>
      </c>
      <c r="E1515" s="612" t="s">
        <v>96</v>
      </c>
      <c r="F1515" s="637">
        <v>3.03889</v>
      </c>
      <c r="G1515" s="612">
        <v>0.411</v>
      </c>
      <c r="H1515" s="612">
        <v>41.0784</v>
      </c>
      <c r="I1515" s="622">
        <v>41.2524</v>
      </c>
      <c r="J1515" s="612">
        <v>41.0784</v>
      </c>
      <c r="K1515" s="622">
        <v>0</v>
      </c>
      <c r="L1515" s="630">
        <v>0</v>
      </c>
      <c r="M1515" s="622">
        <v>711.5988</v>
      </c>
      <c r="N1515" s="641">
        <v>611</v>
      </c>
      <c r="O1515" s="630">
        <f t="shared" si="71"/>
        <v>1.16464615384615</v>
      </c>
      <c r="P1515" s="630" t="s">
        <v>176</v>
      </c>
      <c r="Q1515" s="645">
        <v>11210</v>
      </c>
      <c r="R1515" s="622">
        <v>711.5988</v>
      </c>
      <c r="S1515" s="630">
        <f t="shared" si="72"/>
        <v>0.0634789295272078</v>
      </c>
      <c r="T1515" s="612">
        <v>0</v>
      </c>
      <c r="U1515" s="612">
        <v>0</v>
      </c>
      <c r="V1515" s="612">
        <v>0</v>
      </c>
      <c r="W1515" s="612">
        <v>0</v>
      </c>
      <c r="X1515" s="612">
        <v>0</v>
      </c>
      <c r="Y1515" s="612">
        <v>0</v>
      </c>
      <c r="Z1515" s="612">
        <v>0</v>
      </c>
    </row>
    <row r="1516" customHeight="1" spans="1:26">
      <c r="A1516" s="610">
        <v>45319</v>
      </c>
      <c r="B1516" s="611" t="s">
        <v>187</v>
      </c>
      <c r="C1516" s="611" t="s">
        <v>32</v>
      </c>
      <c r="D1516" s="611">
        <v>100</v>
      </c>
      <c r="E1516" s="612" t="s">
        <v>33</v>
      </c>
      <c r="F1516" s="637">
        <v>2.166</v>
      </c>
      <c r="G1516" s="612">
        <v>0.46</v>
      </c>
      <c r="H1516" s="612">
        <v>26.7822</v>
      </c>
      <c r="I1516" s="622">
        <v>26.649</v>
      </c>
      <c r="J1516" s="612">
        <v>26.5188</v>
      </c>
      <c r="K1516" s="622">
        <v>0</v>
      </c>
      <c r="L1516" s="630">
        <v>0</v>
      </c>
      <c r="M1516" s="622">
        <v>738.1176</v>
      </c>
      <c r="N1516" s="641">
        <v>611</v>
      </c>
      <c r="O1516" s="630">
        <f t="shared" si="71"/>
        <v>1.20804844517185</v>
      </c>
      <c r="P1516" s="630" t="s">
        <v>176</v>
      </c>
      <c r="Q1516" s="645">
        <v>11210</v>
      </c>
      <c r="R1516" s="622">
        <v>738.1176</v>
      </c>
      <c r="S1516" s="630">
        <f t="shared" si="72"/>
        <v>0.0658445673505798</v>
      </c>
      <c r="T1516" s="612">
        <v>0</v>
      </c>
      <c r="U1516" s="612">
        <v>0</v>
      </c>
      <c r="V1516" s="612">
        <v>0</v>
      </c>
      <c r="W1516" s="612">
        <v>0</v>
      </c>
      <c r="X1516" s="612">
        <v>0</v>
      </c>
      <c r="Y1516" s="612">
        <v>0</v>
      </c>
      <c r="Z1516" s="612">
        <v>0</v>
      </c>
    </row>
    <row r="1517" customHeight="1" spans="1:26">
      <c r="A1517" s="610">
        <v>45320</v>
      </c>
      <c r="B1517" s="611" t="s">
        <v>187</v>
      </c>
      <c r="C1517" s="611" t="s">
        <v>32</v>
      </c>
      <c r="D1517" s="611">
        <v>100</v>
      </c>
      <c r="E1517" s="612" t="s">
        <v>33</v>
      </c>
      <c r="F1517" s="637">
        <v>1.336</v>
      </c>
      <c r="G1517" s="612">
        <v>0.854</v>
      </c>
      <c r="H1517" s="622">
        <v>18.3803</v>
      </c>
      <c r="I1517" s="612">
        <v>18.2889</v>
      </c>
      <c r="J1517" s="622">
        <v>18.183</v>
      </c>
      <c r="K1517" s="622">
        <v>0</v>
      </c>
      <c r="L1517" s="630">
        <v>0</v>
      </c>
      <c r="M1517" s="622">
        <v>756.3006</v>
      </c>
      <c r="N1517" s="641">
        <v>611</v>
      </c>
      <c r="O1517" s="630">
        <f t="shared" si="71"/>
        <v>1.23780785597381</v>
      </c>
      <c r="P1517" s="630" t="s">
        <v>176</v>
      </c>
      <c r="Q1517" s="645">
        <v>11210</v>
      </c>
      <c r="R1517" s="622">
        <v>756.3006</v>
      </c>
      <c r="S1517" s="630">
        <f t="shared" si="72"/>
        <v>0.0674666012488849</v>
      </c>
      <c r="T1517" s="612">
        <v>0</v>
      </c>
      <c r="U1517" s="612">
        <v>0</v>
      </c>
      <c r="V1517" s="612">
        <v>0</v>
      </c>
      <c r="W1517" s="612">
        <v>0</v>
      </c>
      <c r="X1517" s="612">
        <v>0</v>
      </c>
      <c r="Y1517" s="612">
        <v>0</v>
      </c>
      <c r="Z1517" s="612">
        <v>0</v>
      </c>
    </row>
    <row r="1518" customHeight="1" spans="1:26">
      <c r="A1518" s="610">
        <v>45321</v>
      </c>
      <c r="B1518" s="611" t="s">
        <v>187</v>
      </c>
      <c r="C1518" s="611" t="s">
        <v>32</v>
      </c>
      <c r="D1518" s="611">
        <v>100</v>
      </c>
      <c r="E1518" s="612" t="s">
        <v>183</v>
      </c>
      <c r="F1518" s="637">
        <v>0.869</v>
      </c>
      <c r="G1518" s="637">
        <v>0.819</v>
      </c>
      <c r="H1518" s="612">
        <v>12.1058</v>
      </c>
      <c r="I1518" s="612">
        <v>12.0456</v>
      </c>
      <c r="J1518" s="622">
        <v>11.9328</v>
      </c>
      <c r="K1518" s="622">
        <v>0</v>
      </c>
      <c r="L1518" s="630">
        <v>0</v>
      </c>
      <c r="M1518" s="622">
        <v>768.2334</v>
      </c>
      <c r="N1518" s="641">
        <v>611</v>
      </c>
      <c r="O1518" s="630">
        <f t="shared" si="71"/>
        <v>1.25733780687398</v>
      </c>
      <c r="P1518" s="630" t="s">
        <v>176</v>
      </c>
      <c r="Q1518" s="645">
        <v>11210</v>
      </c>
      <c r="R1518" s="622">
        <v>768.2334</v>
      </c>
      <c r="S1518" s="630">
        <f t="shared" si="72"/>
        <v>0.0685310793933988</v>
      </c>
      <c r="T1518" s="612">
        <v>0</v>
      </c>
      <c r="U1518" s="612">
        <v>0</v>
      </c>
      <c r="V1518" s="612">
        <v>0</v>
      </c>
      <c r="W1518" s="612">
        <v>0</v>
      </c>
      <c r="X1518" s="612">
        <v>0</v>
      </c>
      <c r="Y1518" s="612">
        <v>0</v>
      </c>
      <c r="Z1518" s="612">
        <v>0</v>
      </c>
    </row>
    <row r="1519" customHeight="1" spans="1:26">
      <c r="A1519" s="610">
        <v>45322</v>
      </c>
      <c r="B1519" s="611" t="s">
        <v>187</v>
      </c>
      <c r="C1519" s="611" t="s">
        <v>32</v>
      </c>
      <c r="D1519" s="611">
        <v>100</v>
      </c>
      <c r="E1519" s="612" t="s">
        <v>91</v>
      </c>
      <c r="F1519" s="637">
        <v>0.284</v>
      </c>
      <c r="G1519" s="637">
        <v>0.369</v>
      </c>
      <c r="H1519" s="622">
        <v>4.2189</v>
      </c>
      <c r="I1519" s="622">
        <v>4.1979</v>
      </c>
      <c r="J1519" s="622">
        <v>4.1118</v>
      </c>
      <c r="K1519" s="622">
        <v>0</v>
      </c>
      <c r="L1519" s="630">
        <v>0</v>
      </c>
      <c r="M1519" s="622">
        <v>772.3452</v>
      </c>
      <c r="N1519" s="641">
        <v>611</v>
      </c>
      <c r="O1519" s="630">
        <f t="shared" si="71"/>
        <v>1.2640674304419</v>
      </c>
      <c r="P1519" s="630" t="s">
        <v>176</v>
      </c>
      <c r="Q1519" s="645">
        <v>11210</v>
      </c>
      <c r="R1519" s="622">
        <v>772.3452</v>
      </c>
      <c r="S1519" s="630">
        <f t="shared" si="72"/>
        <v>0.0688978768956289</v>
      </c>
      <c r="T1519" s="612">
        <v>0</v>
      </c>
      <c r="U1519" s="612">
        <v>0</v>
      </c>
      <c r="V1519" s="612">
        <v>0</v>
      </c>
      <c r="W1519" s="612">
        <v>0</v>
      </c>
      <c r="X1519" s="612">
        <v>0</v>
      </c>
      <c r="Y1519" s="612">
        <v>0</v>
      </c>
      <c r="Z1519" s="612">
        <v>0</v>
      </c>
    </row>
    <row r="1520" customHeight="1" spans="1:26">
      <c r="A1520" s="610">
        <v>45292</v>
      </c>
      <c r="B1520" s="639" t="s">
        <v>188</v>
      </c>
      <c r="C1520" s="639" t="s">
        <v>32</v>
      </c>
      <c r="D1520" s="639">
        <v>100</v>
      </c>
      <c r="E1520" s="640" t="s">
        <v>35</v>
      </c>
      <c r="F1520" s="640">
        <v>4.18</v>
      </c>
      <c r="G1520" s="640" t="s">
        <v>176</v>
      </c>
      <c r="H1520" s="618">
        <v>34.4505</v>
      </c>
      <c r="I1520" s="618">
        <v>29.304</v>
      </c>
      <c r="J1520" s="618">
        <v>28.7284</v>
      </c>
      <c r="K1520" s="618">
        <v>4.31</v>
      </c>
      <c r="L1520" s="643">
        <f t="shared" ref="L1520:L1527" si="73">K1520/(K1520+I1520)</f>
        <v>0.128220384363658</v>
      </c>
      <c r="M1520" s="618">
        <v>28.7284</v>
      </c>
      <c r="N1520" s="640">
        <v>631</v>
      </c>
      <c r="O1520" s="644">
        <f t="shared" ref="O1520:O1581" si="74">N1520/M1520</f>
        <v>21.9643279820665</v>
      </c>
      <c r="P1520" s="640" t="s">
        <v>176</v>
      </c>
      <c r="Q1520" s="640">
        <v>11430</v>
      </c>
      <c r="R1520" s="618">
        <v>28.7284</v>
      </c>
      <c r="S1520" s="643">
        <f t="shared" si="72"/>
        <v>0.0025134208223972</v>
      </c>
      <c r="T1520" s="618">
        <v>0</v>
      </c>
      <c r="U1520" s="618">
        <v>0</v>
      </c>
      <c r="V1520" s="618">
        <v>0</v>
      </c>
      <c r="W1520" s="618">
        <v>0</v>
      </c>
      <c r="X1520" s="618">
        <v>0</v>
      </c>
      <c r="Y1520" s="618">
        <v>0</v>
      </c>
      <c r="Z1520" s="618">
        <v>0</v>
      </c>
    </row>
    <row r="1521" customHeight="1" spans="1:26">
      <c r="A1521" s="610">
        <v>45293</v>
      </c>
      <c r="B1521" s="639" t="s">
        <v>188</v>
      </c>
      <c r="C1521" s="639" t="s">
        <v>32</v>
      </c>
      <c r="D1521" s="639">
        <v>100</v>
      </c>
      <c r="E1521" s="640" t="s">
        <v>91</v>
      </c>
      <c r="F1521" s="640">
        <v>0.45</v>
      </c>
      <c r="G1521" s="640" t="s">
        <v>176</v>
      </c>
      <c r="H1521" s="618">
        <v>4.6853</v>
      </c>
      <c r="I1521" s="618">
        <v>4.662</v>
      </c>
      <c r="J1521" s="618">
        <v>4.4752</v>
      </c>
      <c r="K1521" s="618">
        <v>0</v>
      </c>
      <c r="L1521" s="643">
        <f t="shared" si="73"/>
        <v>0</v>
      </c>
      <c r="M1521" s="618">
        <v>33.2036</v>
      </c>
      <c r="N1521" s="640">
        <v>631</v>
      </c>
      <c r="O1521" s="644">
        <f t="shared" si="74"/>
        <v>19.0039634256526</v>
      </c>
      <c r="P1521" s="640" t="s">
        <v>176</v>
      </c>
      <c r="Q1521" s="640">
        <v>11430</v>
      </c>
      <c r="R1521" s="618">
        <v>33.2036</v>
      </c>
      <c r="S1521" s="643">
        <f t="shared" si="72"/>
        <v>0.00290495188101487</v>
      </c>
      <c r="T1521" s="618">
        <v>0</v>
      </c>
      <c r="U1521" s="618">
        <v>0</v>
      </c>
      <c r="V1521" s="618">
        <v>0</v>
      </c>
      <c r="W1521" s="618">
        <v>0</v>
      </c>
      <c r="X1521" s="618">
        <v>0</v>
      </c>
      <c r="Y1521" s="618">
        <v>0</v>
      </c>
      <c r="Z1521" s="618">
        <v>0</v>
      </c>
    </row>
    <row r="1522" customHeight="1" spans="1:26">
      <c r="A1522" s="610">
        <v>45294</v>
      </c>
      <c r="B1522" s="639" t="s">
        <v>188</v>
      </c>
      <c r="C1522" s="639" t="s">
        <v>32</v>
      </c>
      <c r="D1522" s="639">
        <v>100</v>
      </c>
      <c r="E1522" s="640" t="s">
        <v>39</v>
      </c>
      <c r="F1522" s="640">
        <v>0.33</v>
      </c>
      <c r="G1522" s="640" t="s">
        <v>176</v>
      </c>
      <c r="H1522" s="618">
        <v>8.0707</v>
      </c>
      <c r="I1522" s="618">
        <v>7.548</v>
      </c>
      <c r="J1522" s="618">
        <v>6.8528</v>
      </c>
      <c r="K1522" s="618">
        <v>0</v>
      </c>
      <c r="L1522" s="643">
        <f t="shared" si="73"/>
        <v>0</v>
      </c>
      <c r="M1522" s="618">
        <v>40.0564</v>
      </c>
      <c r="N1522" s="640">
        <v>631</v>
      </c>
      <c r="O1522" s="644">
        <f t="shared" si="74"/>
        <v>15.752788568119</v>
      </c>
      <c r="P1522" s="640" t="s">
        <v>176</v>
      </c>
      <c r="Q1522" s="640">
        <v>11430</v>
      </c>
      <c r="R1522" s="618">
        <v>40.0564</v>
      </c>
      <c r="S1522" s="643">
        <f t="shared" ref="S1522:S1581" si="75">R1522/Q1522</f>
        <v>0.00350449693788276</v>
      </c>
      <c r="T1522" s="618">
        <v>0</v>
      </c>
      <c r="U1522" s="618">
        <v>0</v>
      </c>
      <c r="V1522" s="618">
        <v>0</v>
      </c>
      <c r="W1522" s="618">
        <v>0</v>
      </c>
      <c r="X1522" s="618">
        <v>0</v>
      </c>
      <c r="Y1522" s="618">
        <v>0</v>
      </c>
      <c r="Z1522" s="618">
        <v>0</v>
      </c>
    </row>
    <row r="1523" customHeight="1" spans="1:26">
      <c r="A1523" s="610">
        <v>45295</v>
      </c>
      <c r="B1523" s="639" t="s">
        <v>188</v>
      </c>
      <c r="C1523" s="639" t="s">
        <v>32</v>
      </c>
      <c r="D1523" s="639">
        <v>100</v>
      </c>
      <c r="E1523" s="640" t="s">
        <v>35</v>
      </c>
      <c r="F1523" s="640">
        <v>5.03</v>
      </c>
      <c r="G1523" s="640" t="s">
        <v>176</v>
      </c>
      <c r="H1523" s="618">
        <v>41.9447</v>
      </c>
      <c r="I1523" s="618">
        <v>41.736</v>
      </c>
      <c r="J1523" s="618">
        <v>41.4024</v>
      </c>
      <c r="K1523" s="618">
        <v>0</v>
      </c>
      <c r="L1523" s="643">
        <f t="shared" si="73"/>
        <v>0</v>
      </c>
      <c r="M1523" s="618">
        <v>81.4588</v>
      </c>
      <c r="N1523" s="640">
        <v>631</v>
      </c>
      <c r="O1523" s="644">
        <f t="shared" si="74"/>
        <v>7.74624718262484</v>
      </c>
      <c r="P1523" s="640" t="s">
        <v>176</v>
      </c>
      <c r="Q1523" s="640">
        <v>11430</v>
      </c>
      <c r="R1523" s="618">
        <v>81.4588</v>
      </c>
      <c r="S1523" s="643">
        <f t="shared" si="75"/>
        <v>0.00712675415573053</v>
      </c>
      <c r="T1523" s="618">
        <v>0</v>
      </c>
      <c r="U1523" s="618">
        <v>0</v>
      </c>
      <c r="V1523" s="618">
        <v>0</v>
      </c>
      <c r="W1523" s="618">
        <v>0</v>
      </c>
      <c r="X1523" s="618">
        <v>0</v>
      </c>
      <c r="Y1523" s="618">
        <v>0</v>
      </c>
      <c r="Z1523" s="618">
        <v>0</v>
      </c>
    </row>
    <row r="1524" customHeight="1" spans="1:26">
      <c r="A1524" s="610">
        <v>45296</v>
      </c>
      <c r="B1524" s="639" t="s">
        <v>188</v>
      </c>
      <c r="C1524" s="639" t="s">
        <v>32</v>
      </c>
      <c r="D1524" s="639">
        <v>100</v>
      </c>
      <c r="E1524" s="640" t="s">
        <v>35</v>
      </c>
      <c r="F1524" s="640">
        <v>4.81</v>
      </c>
      <c r="G1524" s="640" t="s">
        <v>176</v>
      </c>
      <c r="H1524" s="618">
        <v>39.0443</v>
      </c>
      <c r="I1524" s="618">
        <v>38.85</v>
      </c>
      <c r="J1524" s="618">
        <v>37.6876</v>
      </c>
      <c r="K1524" s="618">
        <v>0</v>
      </c>
      <c r="L1524" s="643">
        <f t="shared" si="73"/>
        <v>0</v>
      </c>
      <c r="M1524" s="618">
        <v>119.1464</v>
      </c>
      <c r="N1524" s="640">
        <v>631</v>
      </c>
      <c r="O1524" s="644">
        <f t="shared" si="74"/>
        <v>5.29600558640462</v>
      </c>
      <c r="P1524" s="640" t="s">
        <v>176</v>
      </c>
      <c r="Q1524" s="640">
        <v>11430</v>
      </c>
      <c r="R1524" s="618">
        <v>119.1464</v>
      </c>
      <c r="S1524" s="643">
        <f t="shared" si="75"/>
        <v>0.0104240069991251</v>
      </c>
      <c r="T1524" s="618">
        <v>0</v>
      </c>
      <c r="U1524" s="618">
        <v>0</v>
      </c>
      <c r="V1524" s="618">
        <v>0</v>
      </c>
      <c r="W1524" s="618">
        <v>0</v>
      </c>
      <c r="X1524" s="618">
        <v>0</v>
      </c>
      <c r="Y1524" s="618">
        <v>0</v>
      </c>
      <c r="Z1524" s="618">
        <v>0</v>
      </c>
    </row>
    <row r="1525" customHeight="1" spans="1:26">
      <c r="A1525" s="610">
        <v>45297</v>
      </c>
      <c r="B1525" s="639" t="s">
        <v>188</v>
      </c>
      <c r="C1525" s="639" t="s">
        <v>32</v>
      </c>
      <c r="D1525" s="639">
        <v>100</v>
      </c>
      <c r="E1525" s="640" t="s">
        <v>35</v>
      </c>
      <c r="F1525" s="640">
        <v>2.58</v>
      </c>
      <c r="G1525" s="640" t="s">
        <v>176</v>
      </c>
      <c r="H1525" s="618">
        <v>23.4265</v>
      </c>
      <c r="I1525" s="618">
        <v>23.31</v>
      </c>
      <c r="J1525" s="618">
        <v>22.8103</v>
      </c>
      <c r="K1525" s="618">
        <v>0</v>
      </c>
      <c r="L1525" s="643">
        <f t="shared" si="73"/>
        <v>0</v>
      </c>
      <c r="M1525" s="618">
        <v>141.9567</v>
      </c>
      <c r="N1525" s="640">
        <v>631</v>
      </c>
      <c r="O1525" s="644">
        <f t="shared" si="74"/>
        <v>4.44501738910527</v>
      </c>
      <c r="P1525" s="640" t="s">
        <v>176</v>
      </c>
      <c r="Q1525" s="640">
        <v>11430</v>
      </c>
      <c r="R1525" s="618">
        <v>141.9567</v>
      </c>
      <c r="S1525" s="643">
        <f t="shared" si="75"/>
        <v>0.0124196587926509</v>
      </c>
      <c r="T1525" s="618">
        <v>0</v>
      </c>
      <c r="U1525" s="618">
        <v>0</v>
      </c>
      <c r="V1525" s="618">
        <v>0</v>
      </c>
      <c r="W1525" s="618">
        <v>0</v>
      </c>
      <c r="X1525" s="618">
        <v>0</v>
      </c>
      <c r="Y1525" s="618">
        <v>0</v>
      </c>
      <c r="Z1525" s="618">
        <v>0</v>
      </c>
    </row>
    <row r="1526" customHeight="1" spans="1:26">
      <c r="A1526" s="610">
        <v>45298</v>
      </c>
      <c r="B1526" s="639" t="s">
        <v>188</v>
      </c>
      <c r="C1526" s="639" t="s">
        <v>32</v>
      </c>
      <c r="D1526" s="639">
        <v>100</v>
      </c>
      <c r="E1526" s="640" t="s">
        <v>39</v>
      </c>
      <c r="F1526" s="640">
        <v>2.44</v>
      </c>
      <c r="G1526" s="640" t="s">
        <v>176</v>
      </c>
      <c r="H1526" s="618">
        <v>21.6417</v>
      </c>
      <c r="I1526" s="618">
        <v>21.534</v>
      </c>
      <c r="J1526" s="618">
        <v>21.3158</v>
      </c>
      <c r="K1526" s="618">
        <v>0</v>
      </c>
      <c r="L1526" s="643">
        <f t="shared" si="73"/>
        <v>0</v>
      </c>
      <c r="M1526" s="618">
        <v>163.2725</v>
      </c>
      <c r="N1526" s="640">
        <v>631</v>
      </c>
      <c r="O1526" s="644">
        <f t="shared" si="74"/>
        <v>3.86470471144865</v>
      </c>
      <c r="P1526" s="640" t="s">
        <v>176</v>
      </c>
      <c r="Q1526" s="640">
        <v>11430</v>
      </c>
      <c r="R1526" s="618">
        <v>163.2725</v>
      </c>
      <c r="S1526" s="643">
        <f t="shared" si="75"/>
        <v>0.0142845581802275</v>
      </c>
      <c r="T1526" s="618">
        <v>0</v>
      </c>
      <c r="U1526" s="618">
        <v>0</v>
      </c>
      <c r="V1526" s="618">
        <v>0</v>
      </c>
      <c r="W1526" s="618">
        <v>0</v>
      </c>
      <c r="X1526" s="618">
        <v>0</v>
      </c>
      <c r="Y1526" s="618">
        <v>0</v>
      </c>
      <c r="Z1526" s="618">
        <v>0</v>
      </c>
    </row>
    <row r="1527" customHeight="1" spans="1:26">
      <c r="A1527" s="610">
        <v>45299</v>
      </c>
      <c r="B1527" s="639" t="s">
        <v>188</v>
      </c>
      <c r="C1527" s="639" t="s">
        <v>32</v>
      </c>
      <c r="D1527" s="639">
        <v>100</v>
      </c>
      <c r="E1527" s="640" t="s">
        <v>39</v>
      </c>
      <c r="F1527" s="640">
        <v>3.05</v>
      </c>
      <c r="G1527" s="640" t="s">
        <v>176</v>
      </c>
      <c r="H1527" s="618">
        <v>25.6752</v>
      </c>
      <c r="I1527" s="618">
        <v>24.198</v>
      </c>
      <c r="J1527" s="618">
        <v>23.4286</v>
      </c>
      <c r="K1527" s="618">
        <v>0</v>
      </c>
      <c r="L1527" s="643">
        <f t="shared" si="73"/>
        <v>0</v>
      </c>
      <c r="M1527" s="618">
        <v>186.7011</v>
      </c>
      <c r="N1527" s="640">
        <v>631</v>
      </c>
      <c r="O1527" s="644">
        <f t="shared" si="74"/>
        <v>3.37973370269377</v>
      </c>
      <c r="P1527" s="640" t="s">
        <v>176</v>
      </c>
      <c r="Q1527" s="640">
        <v>11430</v>
      </c>
      <c r="R1527" s="618">
        <v>186.7011</v>
      </c>
      <c r="S1527" s="643">
        <f t="shared" si="75"/>
        <v>0.0163343044619423</v>
      </c>
      <c r="T1527" s="618">
        <v>0</v>
      </c>
      <c r="U1527" s="618">
        <v>0</v>
      </c>
      <c r="V1527" s="618">
        <v>0</v>
      </c>
      <c r="W1527" s="618">
        <v>0</v>
      </c>
      <c r="X1527" s="618">
        <v>0</v>
      </c>
      <c r="Y1527" s="618">
        <v>0</v>
      </c>
      <c r="Z1527" s="618">
        <v>0</v>
      </c>
    </row>
    <row r="1528" customHeight="1" spans="1:26">
      <c r="A1528" s="610">
        <v>45300</v>
      </c>
      <c r="B1528" s="639" t="s">
        <v>188</v>
      </c>
      <c r="C1528" s="639" t="s">
        <v>32</v>
      </c>
      <c r="D1528" s="639">
        <v>100</v>
      </c>
      <c r="E1528" s="640" t="s">
        <v>35</v>
      </c>
      <c r="F1528" s="640">
        <v>3.0917</v>
      </c>
      <c r="G1528" s="640" t="s">
        <v>176</v>
      </c>
      <c r="H1528" s="618">
        <v>26.55</v>
      </c>
      <c r="I1528" s="618">
        <v>0</v>
      </c>
      <c r="J1528" s="618">
        <v>0</v>
      </c>
      <c r="K1528" s="618">
        <v>0</v>
      </c>
      <c r="L1528" s="643">
        <v>0</v>
      </c>
      <c r="M1528" s="618">
        <v>186.7011</v>
      </c>
      <c r="N1528" s="640">
        <v>631</v>
      </c>
      <c r="O1528" s="644">
        <f t="shared" si="74"/>
        <v>3.37973370269377</v>
      </c>
      <c r="P1528" s="640" t="s">
        <v>176</v>
      </c>
      <c r="Q1528" s="640">
        <v>11430</v>
      </c>
      <c r="R1528" s="618">
        <v>186.7011</v>
      </c>
      <c r="S1528" s="643">
        <f t="shared" si="75"/>
        <v>0.0163343044619423</v>
      </c>
      <c r="T1528" s="618">
        <v>26.418</v>
      </c>
      <c r="U1528" s="618">
        <v>0</v>
      </c>
      <c r="V1528" s="618">
        <v>0</v>
      </c>
      <c r="W1528" s="618">
        <v>0</v>
      </c>
      <c r="X1528" s="618">
        <v>0</v>
      </c>
      <c r="Y1528" s="618">
        <v>0</v>
      </c>
      <c r="Z1528" s="618">
        <v>0</v>
      </c>
    </row>
    <row r="1529" customHeight="1" spans="1:26">
      <c r="A1529" s="610">
        <v>45301</v>
      </c>
      <c r="B1529" s="639" t="s">
        <v>188</v>
      </c>
      <c r="C1529" s="639" t="s">
        <v>32</v>
      </c>
      <c r="D1529" s="639">
        <v>100</v>
      </c>
      <c r="E1529" s="640" t="s">
        <v>35</v>
      </c>
      <c r="F1529" s="640">
        <v>4.84</v>
      </c>
      <c r="G1529" s="640" t="s">
        <v>176</v>
      </c>
      <c r="H1529" s="618">
        <v>22.53</v>
      </c>
      <c r="I1529" s="618">
        <v>0</v>
      </c>
      <c r="J1529" s="618">
        <v>0</v>
      </c>
      <c r="K1529" s="618">
        <v>0</v>
      </c>
      <c r="L1529" s="643">
        <v>0</v>
      </c>
      <c r="M1529" s="618">
        <v>186.7011</v>
      </c>
      <c r="N1529" s="640">
        <v>631</v>
      </c>
      <c r="O1529" s="644">
        <f t="shared" si="74"/>
        <v>3.37973370269377</v>
      </c>
      <c r="P1529" s="640" t="s">
        <v>176</v>
      </c>
      <c r="Q1529" s="640">
        <v>11430</v>
      </c>
      <c r="R1529" s="618">
        <v>186.7011</v>
      </c>
      <c r="S1529" s="643">
        <f t="shared" si="75"/>
        <v>0.0163343044619423</v>
      </c>
      <c r="T1529" s="618">
        <v>22.422</v>
      </c>
      <c r="U1529" s="618">
        <v>0</v>
      </c>
      <c r="V1529" s="618">
        <v>0</v>
      </c>
      <c r="W1529" s="618">
        <v>0</v>
      </c>
      <c r="X1529" s="618">
        <v>0</v>
      </c>
      <c r="Y1529" s="618">
        <v>0</v>
      </c>
      <c r="Z1529" s="618">
        <v>0</v>
      </c>
    </row>
    <row r="1530" customHeight="1" spans="1:26">
      <c r="A1530" s="610">
        <v>45302</v>
      </c>
      <c r="B1530" s="639" t="s">
        <v>188</v>
      </c>
      <c r="C1530" s="639" t="s">
        <v>32</v>
      </c>
      <c r="D1530" s="639">
        <v>100</v>
      </c>
      <c r="E1530" s="640" t="s">
        <v>35</v>
      </c>
      <c r="F1530" s="640">
        <v>4.81</v>
      </c>
      <c r="G1530" s="640" t="s">
        <v>176</v>
      </c>
      <c r="H1530" s="618">
        <v>34.2504</v>
      </c>
      <c r="I1530" s="618">
        <v>0</v>
      </c>
      <c r="J1530" s="618">
        <v>0</v>
      </c>
      <c r="K1530" s="618">
        <v>0</v>
      </c>
      <c r="L1530" s="643">
        <v>0</v>
      </c>
      <c r="M1530" s="618">
        <v>186.7011</v>
      </c>
      <c r="N1530" s="640">
        <v>631</v>
      </c>
      <c r="O1530" s="644">
        <f t="shared" si="74"/>
        <v>3.37973370269377</v>
      </c>
      <c r="P1530" s="640" t="s">
        <v>176</v>
      </c>
      <c r="Q1530" s="640">
        <v>11430</v>
      </c>
      <c r="R1530" s="618">
        <v>186.7011</v>
      </c>
      <c r="S1530" s="643">
        <f t="shared" si="75"/>
        <v>0.0163343044619423</v>
      </c>
      <c r="T1530" s="618">
        <v>34.08</v>
      </c>
      <c r="U1530" s="618">
        <v>0</v>
      </c>
      <c r="V1530" s="618">
        <v>0</v>
      </c>
      <c r="W1530" s="618">
        <v>0</v>
      </c>
      <c r="X1530" s="618">
        <v>0</v>
      </c>
      <c r="Y1530" s="618">
        <v>0</v>
      </c>
      <c r="Z1530" s="618">
        <v>0</v>
      </c>
    </row>
    <row r="1531" customHeight="1" spans="1:26">
      <c r="A1531" s="610">
        <v>45303</v>
      </c>
      <c r="B1531" s="639" t="s">
        <v>188</v>
      </c>
      <c r="C1531" s="639" t="s">
        <v>32</v>
      </c>
      <c r="D1531" s="639">
        <v>100</v>
      </c>
      <c r="E1531" s="640" t="s">
        <v>35</v>
      </c>
      <c r="F1531" s="640">
        <v>5.21</v>
      </c>
      <c r="G1531" s="640" t="s">
        <v>176</v>
      </c>
      <c r="H1531" s="618">
        <v>24.7652</v>
      </c>
      <c r="I1531" s="618">
        <v>0</v>
      </c>
      <c r="J1531" s="618">
        <v>0</v>
      </c>
      <c r="K1531" s="618">
        <v>0</v>
      </c>
      <c r="L1531" s="643">
        <v>0</v>
      </c>
      <c r="M1531" s="618">
        <v>186.7011</v>
      </c>
      <c r="N1531" s="640">
        <v>631</v>
      </c>
      <c r="O1531" s="644">
        <f t="shared" si="74"/>
        <v>3.37973370269377</v>
      </c>
      <c r="P1531" s="640" t="s">
        <v>176</v>
      </c>
      <c r="Q1531" s="640">
        <v>11430</v>
      </c>
      <c r="R1531" s="618">
        <v>186.7011</v>
      </c>
      <c r="S1531" s="643">
        <f t="shared" si="75"/>
        <v>0.0163343044619423</v>
      </c>
      <c r="T1531" s="618">
        <v>24.642</v>
      </c>
      <c r="U1531" s="618">
        <v>0</v>
      </c>
      <c r="V1531" s="618">
        <v>0</v>
      </c>
      <c r="W1531" s="618">
        <v>0</v>
      </c>
      <c r="X1531" s="618">
        <v>0</v>
      </c>
      <c r="Y1531" s="618">
        <v>0</v>
      </c>
      <c r="Z1531" s="618">
        <v>0</v>
      </c>
    </row>
    <row r="1532" customHeight="1" spans="1:26">
      <c r="A1532" s="610">
        <v>45304</v>
      </c>
      <c r="B1532" s="639" t="s">
        <v>188</v>
      </c>
      <c r="C1532" s="639" t="s">
        <v>32</v>
      </c>
      <c r="D1532" s="639">
        <v>100</v>
      </c>
      <c r="E1532" s="640" t="s">
        <v>35</v>
      </c>
      <c r="F1532" s="640">
        <v>5.08</v>
      </c>
      <c r="G1532" s="640" t="s">
        <v>176</v>
      </c>
      <c r="H1532" s="618">
        <v>38.3749</v>
      </c>
      <c r="I1532" s="618">
        <v>38.184</v>
      </c>
      <c r="J1532" s="618">
        <v>36.9339</v>
      </c>
      <c r="K1532" s="618">
        <v>0</v>
      </c>
      <c r="L1532" s="643">
        <f t="shared" ref="L1532:L1581" si="76">K1532/(K1532+I1532)</f>
        <v>0</v>
      </c>
      <c r="M1532" s="618">
        <v>223.635</v>
      </c>
      <c r="N1532" s="640">
        <v>631</v>
      </c>
      <c r="O1532" s="644">
        <f t="shared" si="74"/>
        <v>2.82156192009301</v>
      </c>
      <c r="P1532" s="640" t="s">
        <v>176</v>
      </c>
      <c r="Q1532" s="640">
        <v>11430</v>
      </c>
      <c r="R1532" s="618">
        <v>223.635</v>
      </c>
      <c r="S1532" s="643">
        <f t="shared" si="75"/>
        <v>0.0195656167979003</v>
      </c>
      <c r="T1532" s="618">
        <v>0</v>
      </c>
      <c r="U1532" s="618">
        <v>0</v>
      </c>
      <c r="V1532" s="618">
        <v>0</v>
      </c>
      <c r="W1532" s="618">
        <v>0</v>
      </c>
      <c r="X1532" s="618">
        <v>0</v>
      </c>
      <c r="Y1532" s="618">
        <v>0</v>
      </c>
      <c r="Z1532" s="618">
        <v>0</v>
      </c>
    </row>
    <row r="1533" customHeight="1" spans="1:26">
      <c r="A1533" s="610">
        <v>45305</v>
      </c>
      <c r="B1533" s="639" t="s">
        <v>188</v>
      </c>
      <c r="C1533" s="639" t="s">
        <v>32</v>
      </c>
      <c r="D1533" s="639">
        <v>100</v>
      </c>
      <c r="E1533" s="640" t="s">
        <v>33</v>
      </c>
      <c r="F1533" s="640">
        <v>1.21</v>
      </c>
      <c r="G1533" s="640" t="s">
        <v>176</v>
      </c>
      <c r="H1533" s="618">
        <v>10.2631</v>
      </c>
      <c r="I1533" s="618">
        <v>10.212</v>
      </c>
      <c r="J1533" s="618">
        <v>10.231</v>
      </c>
      <c r="K1533" s="618">
        <v>0</v>
      </c>
      <c r="L1533" s="643">
        <f t="shared" si="76"/>
        <v>0</v>
      </c>
      <c r="M1533" s="618">
        <v>233.866</v>
      </c>
      <c r="N1533" s="640">
        <v>631</v>
      </c>
      <c r="O1533" s="644">
        <f t="shared" si="74"/>
        <v>2.69812627744093</v>
      </c>
      <c r="P1533" s="640" t="s">
        <v>176</v>
      </c>
      <c r="Q1533" s="640">
        <v>11430</v>
      </c>
      <c r="R1533" s="618">
        <v>233.866</v>
      </c>
      <c r="S1533" s="643">
        <f t="shared" si="75"/>
        <v>0.0204607174103237</v>
      </c>
      <c r="T1533" s="618">
        <v>0</v>
      </c>
      <c r="U1533" s="618">
        <v>0</v>
      </c>
      <c r="V1533" s="618">
        <v>0</v>
      </c>
      <c r="W1533" s="618">
        <v>0</v>
      </c>
      <c r="X1533" s="618">
        <v>0</v>
      </c>
      <c r="Y1533" s="618">
        <v>0</v>
      </c>
      <c r="Z1533" s="618">
        <v>0</v>
      </c>
    </row>
    <row r="1534" customHeight="1" spans="1:26">
      <c r="A1534" s="610">
        <v>45306</v>
      </c>
      <c r="B1534" s="639" t="s">
        <v>188</v>
      </c>
      <c r="C1534" s="639" t="s">
        <v>32</v>
      </c>
      <c r="D1534" s="639">
        <v>100</v>
      </c>
      <c r="E1534" s="640" t="s">
        <v>39</v>
      </c>
      <c r="F1534" s="640">
        <v>5.84</v>
      </c>
      <c r="G1534" s="640" t="s">
        <v>176</v>
      </c>
      <c r="H1534" s="618">
        <v>4.016</v>
      </c>
      <c r="I1534" s="618">
        <v>3.996</v>
      </c>
      <c r="J1534" s="618">
        <v>3.8469</v>
      </c>
      <c r="K1534" s="618">
        <v>0</v>
      </c>
      <c r="L1534" s="643">
        <f t="shared" si="76"/>
        <v>0</v>
      </c>
      <c r="M1534" s="618">
        <v>237.7129</v>
      </c>
      <c r="N1534" s="640">
        <v>631</v>
      </c>
      <c r="O1534" s="644">
        <f t="shared" si="74"/>
        <v>2.65446258911485</v>
      </c>
      <c r="P1534" s="640" t="s">
        <v>176</v>
      </c>
      <c r="Q1534" s="640">
        <v>11430</v>
      </c>
      <c r="R1534" s="618">
        <v>237.7129</v>
      </c>
      <c r="S1534" s="643">
        <f t="shared" si="75"/>
        <v>0.0207972790901137</v>
      </c>
      <c r="T1534" s="618">
        <v>0</v>
      </c>
      <c r="U1534" s="618">
        <v>0</v>
      </c>
      <c r="V1534" s="618">
        <v>0</v>
      </c>
      <c r="W1534" s="618">
        <v>0</v>
      </c>
      <c r="X1534" s="618">
        <v>0</v>
      </c>
      <c r="Y1534" s="618">
        <v>0</v>
      </c>
      <c r="Z1534" s="618">
        <v>0</v>
      </c>
    </row>
    <row r="1535" customHeight="1" spans="1:26">
      <c r="A1535" s="610">
        <v>45307</v>
      </c>
      <c r="B1535" s="639" t="s">
        <v>188</v>
      </c>
      <c r="C1535" s="639" t="s">
        <v>32</v>
      </c>
      <c r="D1535" s="639">
        <v>100</v>
      </c>
      <c r="E1535" s="640" t="s">
        <v>91</v>
      </c>
      <c r="F1535" s="640">
        <v>0.11</v>
      </c>
      <c r="G1535" s="640" t="s">
        <v>176</v>
      </c>
      <c r="H1535" s="618">
        <v>2.4542</v>
      </c>
      <c r="I1535" s="618">
        <v>2.442</v>
      </c>
      <c r="J1535" s="618">
        <v>2.317</v>
      </c>
      <c r="K1535" s="618">
        <v>0</v>
      </c>
      <c r="L1535" s="643">
        <f t="shared" si="76"/>
        <v>0</v>
      </c>
      <c r="M1535" s="618">
        <v>240.0299</v>
      </c>
      <c r="N1535" s="640">
        <v>631</v>
      </c>
      <c r="O1535" s="644">
        <f t="shared" si="74"/>
        <v>2.62883915712168</v>
      </c>
      <c r="P1535" s="640" t="s">
        <v>176</v>
      </c>
      <c r="Q1535" s="640">
        <v>11430</v>
      </c>
      <c r="R1535" s="618">
        <v>240.0299</v>
      </c>
      <c r="S1535" s="643">
        <f t="shared" si="75"/>
        <v>0.0209999912510936</v>
      </c>
      <c r="T1535" s="618">
        <v>0</v>
      </c>
      <c r="U1535" s="618">
        <v>0</v>
      </c>
      <c r="V1535" s="618">
        <v>0</v>
      </c>
      <c r="W1535" s="618">
        <v>0</v>
      </c>
      <c r="X1535" s="618">
        <v>0</v>
      </c>
      <c r="Y1535" s="618">
        <v>0</v>
      </c>
      <c r="Z1535" s="618">
        <v>0</v>
      </c>
    </row>
    <row r="1536" customHeight="1" spans="1:26">
      <c r="A1536" s="610">
        <v>45308</v>
      </c>
      <c r="B1536" s="639" t="s">
        <v>188</v>
      </c>
      <c r="C1536" s="639" t="s">
        <v>32</v>
      </c>
      <c r="D1536" s="639">
        <v>100</v>
      </c>
      <c r="E1536" s="640" t="s">
        <v>91</v>
      </c>
      <c r="F1536" s="640">
        <v>2.03</v>
      </c>
      <c r="G1536" s="640" t="s">
        <v>176</v>
      </c>
      <c r="H1536" s="618">
        <v>2.008</v>
      </c>
      <c r="I1536" s="618">
        <v>1.998</v>
      </c>
      <c r="J1536" s="618">
        <v>1.7978</v>
      </c>
      <c r="K1536" s="618">
        <v>0</v>
      </c>
      <c r="L1536" s="643">
        <f t="shared" si="76"/>
        <v>0</v>
      </c>
      <c r="M1536" s="618">
        <v>241.8277</v>
      </c>
      <c r="N1536" s="640">
        <v>631</v>
      </c>
      <c r="O1536" s="644">
        <f t="shared" si="74"/>
        <v>2.60929579200398</v>
      </c>
      <c r="P1536" s="640" t="s">
        <v>176</v>
      </c>
      <c r="Q1536" s="640">
        <v>11430</v>
      </c>
      <c r="R1536" s="618">
        <v>241.8277</v>
      </c>
      <c r="S1536" s="643">
        <f t="shared" si="75"/>
        <v>0.0211572790901137</v>
      </c>
      <c r="T1536" s="618">
        <v>0</v>
      </c>
      <c r="U1536" s="618">
        <v>0</v>
      </c>
      <c r="V1536" s="618">
        <v>0</v>
      </c>
      <c r="W1536" s="618">
        <v>0</v>
      </c>
      <c r="X1536" s="618">
        <v>0</v>
      </c>
      <c r="Y1536" s="618">
        <v>0</v>
      </c>
      <c r="Z1536" s="618">
        <v>0</v>
      </c>
    </row>
    <row r="1537" customHeight="1" spans="1:26">
      <c r="A1537" s="610">
        <v>45309</v>
      </c>
      <c r="B1537" s="639" t="s">
        <v>188</v>
      </c>
      <c r="C1537" s="639" t="s">
        <v>32</v>
      </c>
      <c r="D1537" s="639">
        <v>100</v>
      </c>
      <c r="E1537" s="640" t="s">
        <v>91</v>
      </c>
      <c r="F1537" s="640">
        <v>0.19</v>
      </c>
      <c r="G1537" s="640" t="s">
        <v>176</v>
      </c>
      <c r="H1537" s="618">
        <v>2.2311</v>
      </c>
      <c r="I1537" s="618">
        <v>2.22</v>
      </c>
      <c r="J1537" s="618">
        <v>1.9351</v>
      </c>
      <c r="K1537" s="618">
        <v>0</v>
      </c>
      <c r="L1537" s="643">
        <f t="shared" si="76"/>
        <v>0</v>
      </c>
      <c r="M1537" s="618">
        <v>243.7628</v>
      </c>
      <c r="N1537" s="640">
        <v>631</v>
      </c>
      <c r="O1537" s="644">
        <f t="shared" si="74"/>
        <v>2.58858201497521</v>
      </c>
      <c r="P1537" s="640" t="s">
        <v>176</v>
      </c>
      <c r="Q1537" s="640">
        <v>11430</v>
      </c>
      <c r="R1537" s="618">
        <v>243.7628</v>
      </c>
      <c r="S1537" s="643">
        <f t="shared" si="75"/>
        <v>0.0213265791776028</v>
      </c>
      <c r="T1537" s="618">
        <v>0</v>
      </c>
      <c r="U1537" s="618">
        <v>0</v>
      </c>
      <c r="V1537" s="618">
        <v>0</v>
      </c>
      <c r="W1537" s="618">
        <v>0</v>
      </c>
      <c r="X1537" s="618">
        <v>0</v>
      </c>
      <c r="Y1537" s="618">
        <v>0</v>
      </c>
      <c r="Z1537" s="618">
        <v>0</v>
      </c>
    </row>
    <row r="1538" customHeight="1" spans="1:26">
      <c r="A1538" s="610">
        <v>45310</v>
      </c>
      <c r="B1538" s="639" t="s">
        <v>188</v>
      </c>
      <c r="C1538" s="639" t="s">
        <v>32</v>
      </c>
      <c r="D1538" s="639">
        <v>100</v>
      </c>
      <c r="E1538" s="640" t="s">
        <v>91</v>
      </c>
      <c r="F1538" s="640">
        <v>0.3</v>
      </c>
      <c r="G1538" s="640" t="s">
        <v>176</v>
      </c>
      <c r="H1538" s="618">
        <v>3.1235</v>
      </c>
      <c r="I1538" s="618">
        <v>3.108</v>
      </c>
      <c r="J1538" s="618">
        <v>3.0196</v>
      </c>
      <c r="K1538" s="618">
        <v>0</v>
      </c>
      <c r="L1538" s="643">
        <f t="shared" si="76"/>
        <v>0</v>
      </c>
      <c r="M1538" s="618">
        <v>246.7824</v>
      </c>
      <c r="N1538" s="640">
        <v>631</v>
      </c>
      <c r="O1538" s="644">
        <f t="shared" si="74"/>
        <v>2.55690843431298</v>
      </c>
      <c r="P1538" s="640" t="s">
        <v>176</v>
      </c>
      <c r="Q1538" s="640">
        <v>11430</v>
      </c>
      <c r="R1538" s="618">
        <v>246.7824</v>
      </c>
      <c r="S1538" s="643">
        <f t="shared" si="75"/>
        <v>0.0215907611548556</v>
      </c>
      <c r="T1538" s="618">
        <v>0</v>
      </c>
      <c r="U1538" s="618">
        <v>0</v>
      </c>
      <c r="V1538" s="618">
        <v>0</v>
      </c>
      <c r="W1538" s="618">
        <v>0</v>
      </c>
      <c r="X1538" s="618">
        <v>0</v>
      </c>
      <c r="Y1538" s="618">
        <v>0</v>
      </c>
      <c r="Z1538" s="618">
        <v>0</v>
      </c>
    </row>
    <row r="1539" customHeight="1" spans="1:26">
      <c r="A1539" s="610">
        <v>45311</v>
      </c>
      <c r="B1539" s="639" t="s">
        <v>188</v>
      </c>
      <c r="C1539" s="639" t="s">
        <v>32</v>
      </c>
      <c r="D1539" s="639">
        <v>100</v>
      </c>
      <c r="E1539" s="640" t="s">
        <v>189</v>
      </c>
      <c r="F1539" s="640">
        <v>1.99</v>
      </c>
      <c r="G1539" s="640" t="s">
        <v>176</v>
      </c>
      <c r="H1539" s="618">
        <v>15.1715</v>
      </c>
      <c r="I1539" s="618">
        <v>15.096</v>
      </c>
      <c r="J1539" s="618">
        <v>15.0452</v>
      </c>
      <c r="K1539" s="618">
        <v>0</v>
      </c>
      <c r="L1539" s="643">
        <f t="shared" si="76"/>
        <v>0</v>
      </c>
      <c r="M1539" s="618">
        <v>261.8276</v>
      </c>
      <c r="N1539" s="640">
        <v>631</v>
      </c>
      <c r="O1539" s="644">
        <f t="shared" si="74"/>
        <v>2.40998275200934</v>
      </c>
      <c r="P1539" s="640" t="s">
        <v>176</v>
      </c>
      <c r="Q1539" s="640">
        <v>11430</v>
      </c>
      <c r="R1539" s="618">
        <v>261.8276</v>
      </c>
      <c r="S1539" s="643">
        <f t="shared" si="75"/>
        <v>0.0229070516185477</v>
      </c>
      <c r="T1539" s="618">
        <v>0</v>
      </c>
      <c r="U1539" s="618">
        <v>0</v>
      </c>
      <c r="V1539" s="618">
        <v>0</v>
      </c>
      <c r="W1539" s="618">
        <v>0</v>
      </c>
      <c r="X1539" s="618">
        <v>0</v>
      </c>
      <c r="Y1539" s="618">
        <v>0</v>
      </c>
      <c r="Z1539" s="618">
        <v>0</v>
      </c>
    </row>
    <row r="1540" customHeight="1" spans="1:26">
      <c r="A1540" s="610">
        <v>45312</v>
      </c>
      <c r="B1540" s="639" t="s">
        <v>188</v>
      </c>
      <c r="C1540" s="639" t="s">
        <v>32</v>
      </c>
      <c r="D1540" s="639">
        <v>100</v>
      </c>
      <c r="E1540" s="640" t="s">
        <v>39</v>
      </c>
      <c r="F1540" s="640">
        <v>2.44</v>
      </c>
      <c r="G1540" s="640" t="s">
        <v>176</v>
      </c>
      <c r="H1540" s="618">
        <v>23.2034</v>
      </c>
      <c r="I1540" s="618">
        <v>23.088</v>
      </c>
      <c r="J1540" s="618">
        <v>22.9714</v>
      </c>
      <c r="K1540" s="618">
        <v>0</v>
      </c>
      <c r="L1540" s="643">
        <f t="shared" si="76"/>
        <v>0</v>
      </c>
      <c r="M1540" s="618">
        <v>284.799</v>
      </c>
      <c r="N1540" s="640">
        <v>631</v>
      </c>
      <c r="O1540" s="644">
        <f t="shared" si="74"/>
        <v>2.21559766712664</v>
      </c>
      <c r="P1540" s="640" t="s">
        <v>176</v>
      </c>
      <c r="Q1540" s="640">
        <v>11430</v>
      </c>
      <c r="R1540" s="618">
        <v>284.799</v>
      </c>
      <c r="S1540" s="643">
        <f t="shared" si="75"/>
        <v>0.0249167979002625</v>
      </c>
      <c r="T1540" s="618">
        <v>0</v>
      </c>
      <c r="U1540" s="618">
        <v>0</v>
      </c>
      <c r="V1540" s="618">
        <v>0</v>
      </c>
      <c r="W1540" s="618">
        <v>0</v>
      </c>
      <c r="X1540" s="618">
        <v>0</v>
      </c>
      <c r="Y1540" s="618">
        <v>0</v>
      </c>
      <c r="Z1540" s="618">
        <v>0</v>
      </c>
    </row>
    <row r="1541" customHeight="1" spans="1:26">
      <c r="A1541" s="610">
        <v>45313</v>
      </c>
      <c r="B1541" s="639" t="s">
        <v>188</v>
      </c>
      <c r="C1541" s="639" t="s">
        <v>32</v>
      </c>
      <c r="D1541" s="639">
        <v>100</v>
      </c>
      <c r="E1541" s="640" t="s">
        <v>35</v>
      </c>
      <c r="F1541" s="640">
        <v>1.99</v>
      </c>
      <c r="G1541" s="640" t="s">
        <v>176</v>
      </c>
      <c r="H1541" s="618">
        <v>20.0799</v>
      </c>
      <c r="I1541" s="618">
        <v>19.98</v>
      </c>
      <c r="J1541" s="618">
        <v>19.6477</v>
      </c>
      <c r="K1541" s="618">
        <v>0</v>
      </c>
      <c r="L1541" s="643">
        <f t="shared" si="76"/>
        <v>0</v>
      </c>
      <c r="M1541" s="618">
        <v>304.4467</v>
      </c>
      <c r="N1541" s="640">
        <v>631</v>
      </c>
      <c r="O1541" s="644">
        <f t="shared" si="74"/>
        <v>2.07261238174038</v>
      </c>
      <c r="P1541" s="640" t="s">
        <v>176</v>
      </c>
      <c r="Q1541" s="640">
        <v>11430</v>
      </c>
      <c r="R1541" s="618">
        <v>304.4467</v>
      </c>
      <c r="S1541" s="643">
        <f t="shared" si="75"/>
        <v>0.0266357567804025</v>
      </c>
      <c r="T1541" s="618">
        <v>0</v>
      </c>
      <c r="U1541" s="618">
        <v>0</v>
      </c>
      <c r="V1541" s="618">
        <v>0</v>
      </c>
      <c r="W1541" s="618">
        <v>0</v>
      </c>
      <c r="X1541" s="618">
        <v>0</v>
      </c>
      <c r="Y1541" s="618">
        <v>0</v>
      </c>
      <c r="Z1541" s="618">
        <v>0</v>
      </c>
    </row>
    <row r="1542" customHeight="1" spans="1:26">
      <c r="A1542" s="610">
        <v>45314</v>
      </c>
      <c r="B1542" s="639" t="s">
        <v>188</v>
      </c>
      <c r="C1542" s="639" t="s">
        <v>32</v>
      </c>
      <c r="D1542" s="639">
        <v>100</v>
      </c>
      <c r="E1542" s="640" t="s">
        <v>35</v>
      </c>
      <c r="F1542" s="640">
        <v>6.4</v>
      </c>
      <c r="G1542" s="640" t="s">
        <v>176</v>
      </c>
      <c r="H1542" s="618">
        <v>53.9926</v>
      </c>
      <c r="I1542" s="618">
        <v>53.724</v>
      </c>
      <c r="J1542" s="618">
        <v>53.3658</v>
      </c>
      <c r="K1542" s="618">
        <v>0</v>
      </c>
      <c r="L1542" s="643">
        <f t="shared" si="76"/>
        <v>0</v>
      </c>
      <c r="M1542" s="618">
        <v>357.8125</v>
      </c>
      <c r="N1542" s="640">
        <v>631</v>
      </c>
      <c r="O1542" s="644">
        <f t="shared" si="74"/>
        <v>1.76349344978166</v>
      </c>
      <c r="P1542" s="640" t="s">
        <v>176</v>
      </c>
      <c r="Q1542" s="640">
        <v>11430</v>
      </c>
      <c r="R1542" s="618">
        <v>357.8125</v>
      </c>
      <c r="S1542" s="643">
        <f t="shared" si="75"/>
        <v>0.0313046806649169</v>
      </c>
      <c r="T1542" s="618">
        <v>0</v>
      </c>
      <c r="U1542" s="618">
        <v>0</v>
      </c>
      <c r="V1542" s="618">
        <v>0</v>
      </c>
      <c r="W1542" s="618">
        <v>0</v>
      </c>
      <c r="X1542" s="618">
        <v>0</v>
      </c>
      <c r="Y1542" s="618">
        <v>0</v>
      </c>
      <c r="Z1542" s="618">
        <v>0</v>
      </c>
    </row>
    <row r="1543" customHeight="1" spans="1:26">
      <c r="A1543" s="610">
        <v>45315</v>
      </c>
      <c r="B1543" s="639" t="s">
        <v>188</v>
      </c>
      <c r="C1543" s="639" t="s">
        <v>32</v>
      </c>
      <c r="D1543" s="639">
        <v>100</v>
      </c>
      <c r="E1543" s="640" t="s">
        <v>35</v>
      </c>
      <c r="F1543" s="640">
        <v>4.83</v>
      </c>
      <c r="G1543" s="640" t="s">
        <v>176</v>
      </c>
      <c r="H1543" s="618">
        <v>40.3829</v>
      </c>
      <c r="I1543" s="618">
        <v>40.182</v>
      </c>
      <c r="J1543" s="618">
        <v>38.5639</v>
      </c>
      <c r="K1543" s="618">
        <v>0</v>
      </c>
      <c r="L1543" s="643">
        <f t="shared" si="76"/>
        <v>0</v>
      </c>
      <c r="M1543" s="618">
        <v>396.3764</v>
      </c>
      <c r="N1543" s="640">
        <v>631</v>
      </c>
      <c r="O1543" s="644">
        <f t="shared" si="74"/>
        <v>1.59192121428016</v>
      </c>
      <c r="P1543" s="640" t="s">
        <v>176</v>
      </c>
      <c r="Q1543" s="640">
        <v>11430</v>
      </c>
      <c r="R1543" s="618">
        <v>396.3764</v>
      </c>
      <c r="S1543" s="643">
        <f t="shared" si="75"/>
        <v>0.0346786001749781</v>
      </c>
      <c r="T1543" s="618">
        <v>0</v>
      </c>
      <c r="U1543" s="618">
        <v>0</v>
      </c>
      <c r="V1543" s="618">
        <v>0</v>
      </c>
      <c r="W1543" s="618">
        <v>0</v>
      </c>
      <c r="X1543" s="618">
        <v>0</v>
      </c>
      <c r="Y1543" s="618">
        <v>0</v>
      </c>
      <c r="Z1543" s="618">
        <v>0</v>
      </c>
    </row>
    <row r="1544" customHeight="1" spans="1:26">
      <c r="A1544" s="610">
        <v>45316</v>
      </c>
      <c r="B1544" s="639" t="s">
        <v>188</v>
      </c>
      <c r="C1544" s="639" t="s">
        <v>32</v>
      </c>
      <c r="D1544" s="639">
        <v>100</v>
      </c>
      <c r="E1544" s="640" t="s">
        <v>35</v>
      </c>
      <c r="F1544" s="640">
        <v>5.87</v>
      </c>
      <c r="G1544" s="640" t="s">
        <v>176</v>
      </c>
      <c r="H1544" s="618">
        <v>47.9687</v>
      </c>
      <c r="I1544" s="618">
        <v>47.73</v>
      </c>
      <c r="J1544" s="618">
        <v>47.0251</v>
      </c>
      <c r="K1544" s="618">
        <v>0</v>
      </c>
      <c r="L1544" s="643">
        <f t="shared" si="76"/>
        <v>0</v>
      </c>
      <c r="M1544" s="618">
        <v>443.4015</v>
      </c>
      <c r="N1544" s="640">
        <v>631</v>
      </c>
      <c r="O1544" s="644">
        <f t="shared" si="74"/>
        <v>1.42308945729773</v>
      </c>
      <c r="P1544" s="640" t="s">
        <v>176</v>
      </c>
      <c r="Q1544" s="640">
        <v>11430</v>
      </c>
      <c r="R1544" s="618">
        <v>443.4015</v>
      </c>
      <c r="S1544" s="643">
        <f t="shared" si="75"/>
        <v>0.038792782152231</v>
      </c>
      <c r="T1544" s="618">
        <v>0</v>
      </c>
      <c r="U1544" s="618">
        <v>0</v>
      </c>
      <c r="V1544" s="618">
        <v>0</v>
      </c>
      <c r="W1544" s="618">
        <v>0</v>
      </c>
      <c r="X1544" s="618">
        <v>0</v>
      </c>
      <c r="Y1544" s="618">
        <v>0</v>
      </c>
      <c r="Z1544" s="618">
        <v>0</v>
      </c>
    </row>
    <row r="1545" customHeight="1" spans="1:26">
      <c r="A1545" s="610">
        <v>45317</v>
      </c>
      <c r="B1545" s="639" t="s">
        <v>188</v>
      </c>
      <c r="C1545" s="639" t="s">
        <v>32</v>
      </c>
      <c r="D1545" s="639">
        <v>100</v>
      </c>
      <c r="E1545" s="640" t="s">
        <v>39</v>
      </c>
      <c r="F1545" s="640">
        <v>1.89</v>
      </c>
      <c r="G1545" s="640" t="s">
        <v>176</v>
      </c>
      <c r="H1545" s="618">
        <v>18.0719</v>
      </c>
      <c r="I1545" s="618">
        <v>17.982</v>
      </c>
      <c r="J1545" s="618">
        <v>16.4592</v>
      </c>
      <c r="K1545" s="618">
        <v>0</v>
      </c>
      <c r="L1545" s="643">
        <f t="shared" si="76"/>
        <v>0</v>
      </c>
      <c r="M1545" s="618">
        <v>459.8607</v>
      </c>
      <c r="N1545" s="640">
        <v>631</v>
      </c>
      <c r="O1545" s="644">
        <f t="shared" si="74"/>
        <v>1.37215465465955</v>
      </c>
      <c r="P1545" s="640" t="s">
        <v>176</v>
      </c>
      <c r="Q1545" s="640">
        <v>11430</v>
      </c>
      <c r="R1545" s="618">
        <v>459.8607</v>
      </c>
      <c r="S1545" s="643">
        <f t="shared" si="75"/>
        <v>0.040232782152231</v>
      </c>
      <c r="T1545" s="618">
        <v>0</v>
      </c>
      <c r="U1545" s="618">
        <v>0</v>
      </c>
      <c r="V1545" s="618">
        <v>0</v>
      </c>
      <c r="W1545" s="618">
        <v>0</v>
      </c>
      <c r="X1545" s="618">
        <v>0</v>
      </c>
      <c r="Y1545" s="618">
        <v>0</v>
      </c>
      <c r="Z1545" s="618">
        <v>0</v>
      </c>
    </row>
    <row r="1546" customHeight="1" spans="1:26">
      <c r="A1546" s="610">
        <v>45318</v>
      </c>
      <c r="B1546" s="639" t="s">
        <v>188</v>
      </c>
      <c r="C1546" s="639" t="s">
        <v>32</v>
      </c>
      <c r="D1546" s="639">
        <v>100</v>
      </c>
      <c r="E1546" s="640" t="s">
        <v>35</v>
      </c>
      <c r="F1546" s="640">
        <v>5.14</v>
      </c>
      <c r="G1546" s="640" t="s">
        <v>176</v>
      </c>
      <c r="H1546" s="618">
        <v>43.1798</v>
      </c>
      <c r="I1546" s="618">
        <v>41.514</v>
      </c>
      <c r="J1546" s="618">
        <v>39.5858</v>
      </c>
      <c r="K1546" s="618">
        <v>0</v>
      </c>
      <c r="L1546" s="643">
        <f t="shared" si="76"/>
        <v>0</v>
      </c>
      <c r="M1546" s="618">
        <v>499.4465</v>
      </c>
      <c r="N1546" s="640">
        <v>631</v>
      </c>
      <c r="O1546" s="644">
        <f t="shared" si="74"/>
        <v>1.26339858223053</v>
      </c>
      <c r="P1546" s="640" t="s">
        <v>176</v>
      </c>
      <c r="Q1546" s="640">
        <v>11430</v>
      </c>
      <c r="R1546" s="618">
        <v>499.4465</v>
      </c>
      <c r="S1546" s="643">
        <f t="shared" si="75"/>
        <v>0.0436961067366579</v>
      </c>
      <c r="T1546" s="618">
        <v>0</v>
      </c>
      <c r="U1546" s="618">
        <v>0</v>
      </c>
      <c r="V1546" s="618">
        <v>0</v>
      </c>
      <c r="W1546" s="618">
        <v>0</v>
      </c>
      <c r="X1546" s="618">
        <v>0</v>
      </c>
      <c r="Y1546" s="618">
        <v>0</v>
      </c>
      <c r="Z1546" s="618">
        <v>0</v>
      </c>
    </row>
    <row r="1547" customHeight="1" spans="1:26">
      <c r="A1547" s="610">
        <v>45319</v>
      </c>
      <c r="B1547" s="639" t="s">
        <v>188</v>
      </c>
      <c r="C1547" s="639" t="s">
        <v>32</v>
      </c>
      <c r="D1547" s="639">
        <v>100</v>
      </c>
      <c r="E1547" s="640" t="s">
        <v>35</v>
      </c>
      <c r="F1547" s="640">
        <v>5.42</v>
      </c>
      <c r="G1547" s="640" t="s">
        <v>176</v>
      </c>
      <c r="H1547" s="618">
        <v>42.8371</v>
      </c>
      <c r="I1547" s="618">
        <v>42.624</v>
      </c>
      <c r="J1547" s="618">
        <v>41.771</v>
      </c>
      <c r="K1547" s="618">
        <v>0</v>
      </c>
      <c r="L1547" s="643">
        <f t="shared" si="76"/>
        <v>0</v>
      </c>
      <c r="M1547" s="618">
        <v>541.2175</v>
      </c>
      <c r="N1547" s="640">
        <v>631</v>
      </c>
      <c r="O1547" s="644">
        <f t="shared" si="74"/>
        <v>1.16588986867572</v>
      </c>
      <c r="P1547" s="640" t="s">
        <v>176</v>
      </c>
      <c r="Q1547" s="640">
        <v>11430</v>
      </c>
      <c r="R1547" s="618">
        <v>541.2175</v>
      </c>
      <c r="S1547" s="643">
        <f t="shared" si="75"/>
        <v>0.0473506124234471</v>
      </c>
      <c r="T1547" s="618">
        <v>0</v>
      </c>
      <c r="U1547" s="618">
        <v>0</v>
      </c>
      <c r="V1547" s="618">
        <v>0</v>
      </c>
      <c r="W1547" s="618">
        <v>0</v>
      </c>
      <c r="X1547" s="618">
        <v>0</v>
      </c>
      <c r="Y1547" s="618">
        <v>0</v>
      </c>
      <c r="Z1547" s="618">
        <v>0</v>
      </c>
    </row>
    <row r="1548" customHeight="1" spans="1:26">
      <c r="A1548" s="610">
        <v>45320</v>
      </c>
      <c r="B1548" s="639" t="s">
        <v>188</v>
      </c>
      <c r="C1548" s="639" t="s">
        <v>32</v>
      </c>
      <c r="D1548" s="639">
        <v>100</v>
      </c>
      <c r="E1548" s="640" t="s">
        <v>35</v>
      </c>
      <c r="F1548" s="640">
        <v>2.96</v>
      </c>
      <c r="G1548" s="640" t="s">
        <v>176</v>
      </c>
      <c r="H1548" s="618">
        <v>25.2114</v>
      </c>
      <c r="I1548" s="618">
        <v>25.086</v>
      </c>
      <c r="J1548" s="618">
        <v>23.1186</v>
      </c>
      <c r="K1548" s="618">
        <v>0</v>
      </c>
      <c r="L1548" s="643">
        <f t="shared" si="76"/>
        <v>0</v>
      </c>
      <c r="M1548" s="618">
        <v>564.3361</v>
      </c>
      <c r="N1548" s="640">
        <v>631</v>
      </c>
      <c r="O1548" s="644">
        <f t="shared" si="74"/>
        <v>1.11812800917751</v>
      </c>
      <c r="P1548" s="640" t="s">
        <v>176</v>
      </c>
      <c r="Q1548" s="640">
        <v>11430</v>
      </c>
      <c r="R1548" s="618">
        <v>564.3361</v>
      </c>
      <c r="S1548" s="643">
        <f t="shared" si="75"/>
        <v>0.0493732370953631</v>
      </c>
      <c r="T1548" s="618">
        <v>0</v>
      </c>
      <c r="U1548" s="618">
        <v>0</v>
      </c>
      <c r="V1548" s="618">
        <v>0</v>
      </c>
      <c r="W1548" s="618">
        <v>0</v>
      </c>
      <c r="X1548" s="618">
        <v>0</v>
      </c>
      <c r="Y1548" s="618">
        <v>0</v>
      </c>
      <c r="Z1548" s="618">
        <v>0</v>
      </c>
    </row>
    <row r="1549" customHeight="1" spans="1:26">
      <c r="A1549" s="610">
        <v>45321</v>
      </c>
      <c r="B1549" s="639" t="s">
        <v>188</v>
      </c>
      <c r="C1549" s="639" t="s">
        <v>32</v>
      </c>
      <c r="D1549" s="639">
        <v>100</v>
      </c>
      <c r="E1549" s="640" t="s">
        <v>39</v>
      </c>
      <c r="F1549" s="640">
        <v>1.25</v>
      </c>
      <c r="G1549" s="640" t="s">
        <v>176</v>
      </c>
      <c r="H1549" s="618">
        <v>11.8248</v>
      </c>
      <c r="I1549" s="618">
        <v>11.766</v>
      </c>
      <c r="J1549" s="618">
        <v>10.8556</v>
      </c>
      <c r="K1549" s="618">
        <v>0</v>
      </c>
      <c r="L1549" s="643">
        <f t="shared" si="76"/>
        <v>0</v>
      </c>
      <c r="M1549" s="618">
        <v>575.1917</v>
      </c>
      <c r="N1549" s="640">
        <v>631</v>
      </c>
      <c r="O1549" s="644">
        <f t="shared" si="74"/>
        <v>1.09702556556362</v>
      </c>
      <c r="P1549" s="640" t="s">
        <v>176</v>
      </c>
      <c r="Q1549" s="640">
        <v>11430</v>
      </c>
      <c r="R1549" s="618">
        <v>575.1917</v>
      </c>
      <c r="S1549" s="643">
        <f t="shared" si="75"/>
        <v>0.0503229833770779</v>
      </c>
      <c r="T1549" s="618">
        <v>0</v>
      </c>
      <c r="U1549" s="618">
        <v>0</v>
      </c>
      <c r="V1549" s="618">
        <v>0</v>
      </c>
      <c r="W1549" s="618">
        <v>0</v>
      </c>
      <c r="X1549" s="618">
        <v>0</v>
      </c>
      <c r="Y1549" s="618">
        <v>0</v>
      </c>
      <c r="Z1549" s="618">
        <v>0</v>
      </c>
    </row>
    <row r="1550" customHeight="1" spans="1:26">
      <c r="A1550" s="610">
        <v>45322</v>
      </c>
      <c r="B1550" s="639" t="s">
        <v>188</v>
      </c>
      <c r="C1550" s="639" t="s">
        <v>32</v>
      </c>
      <c r="D1550" s="639">
        <v>100</v>
      </c>
      <c r="E1550" s="640" t="s">
        <v>107</v>
      </c>
      <c r="F1550" s="640">
        <v>0.48</v>
      </c>
      <c r="G1550" s="640" t="s">
        <v>176</v>
      </c>
      <c r="H1550" s="618">
        <v>4.9084</v>
      </c>
      <c r="I1550" s="618">
        <v>4.884</v>
      </c>
      <c r="J1550" s="618">
        <v>12.5924</v>
      </c>
      <c r="K1550" s="618">
        <v>0</v>
      </c>
      <c r="L1550" s="643">
        <f t="shared" si="76"/>
        <v>0</v>
      </c>
      <c r="M1550" s="618">
        <v>587.7841</v>
      </c>
      <c r="N1550" s="640">
        <v>631</v>
      </c>
      <c r="O1550" s="644">
        <f t="shared" si="74"/>
        <v>1.07352342467243</v>
      </c>
      <c r="P1550" s="640" t="s">
        <v>176</v>
      </c>
      <c r="Q1550" s="640">
        <v>11430</v>
      </c>
      <c r="R1550" s="618">
        <v>587.7841</v>
      </c>
      <c r="S1550" s="643">
        <f t="shared" si="75"/>
        <v>0.0514246806649169</v>
      </c>
      <c r="T1550" s="618">
        <v>0</v>
      </c>
      <c r="U1550" s="618">
        <v>0</v>
      </c>
      <c r="V1550" s="618">
        <v>0</v>
      </c>
      <c r="W1550" s="618">
        <v>0</v>
      </c>
      <c r="X1550" s="618">
        <v>0</v>
      </c>
      <c r="Y1550" s="618">
        <v>0</v>
      </c>
      <c r="Z1550" s="618">
        <v>0</v>
      </c>
    </row>
    <row r="1551" customHeight="1" spans="1:26">
      <c r="A1551" s="610">
        <v>45292</v>
      </c>
      <c r="B1551" s="639" t="s">
        <v>190</v>
      </c>
      <c r="C1551" s="639" t="s">
        <v>175</v>
      </c>
      <c r="D1551" s="639">
        <v>200</v>
      </c>
      <c r="E1551" s="640" t="s">
        <v>35</v>
      </c>
      <c r="F1551" s="640" t="s">
        <v>176</v>
      </c>
      <c r="G1551" s="640">
        <v>5.05</v>
      </c>
      <c r="H1551" s="618">
        <v>139.273</v>
      </c>
      <c r="I1551" s="618">
        <v>138.0307</v>
      </c>
      <c r="J1551" s="618">
        <v>136.2716</v>
      </c>
      <c r="K1551" s="618">
        <v>0</v>
      </c>
      <c r="L1551" s="643">
        <f t="shared" si="76"/>
        <v>0</v>
      </c>
      <c r="M1551" s="618">
        <v>136.2716</v>
      </c>
      <c r="N1551" s="640">
        <v>1390</v>
      </c>
      <c r="O1551" s="644">
        <f t="shared" si="74"/>
        <v>10.200217800334</v>
      </c>
      <c r="P1551" s="640" t="s">
        <v>176</v>
      </c>
      <c r="Q1551" s="640">
        <v>25666</v>
      </c>
      <c r="R1551" s="618">
        <v>136.2716</v>
      </c>
      <c r="S1551" s="643">
        <f t="shared" si="75"/>
        <v>0.0053094210239227</v>
      </c>
      <c r="T1551" s="618">
        <v>0</v>
      </c>
      <c r="U1551" s="618">
        <v>0.0254</v>
      </c>
      <c r="V1551" s="618">
        <v>0</v>
      </c>
      <c r="W1551" s="618">
        <v>0</v>
      </c>
      <c r="X1551" s="618">
        <v>0</v>
      </c>
      <c r="Y1551" s="618">
        <v>0</v>
      </c>
      <c r="Z1551" s="618">
        <v>0</v>
      </c>
    </row>
    <row r="1552" customHeight="1" spans="1:26">
      <c r="A1552" s="610">
        <v>45293</v>
      </c>
      <c r="B1552" s="639" t="s">
        <v>190</v>
      </c>
      <c r="C1552" s="639" t="s">
        <v>175</v>
      </c>
      <c r="D1552" s="639">
        <v>200</v>
      </c>
      <c r="E1552" s="640" t="s">
        <v>91</v>
      </c>
      <c r="F1552" s="640" t="s">
        <v>176</v>
      </c>
      <c r="G1552" s="640">
        <v>3.17</v>
      </c>
      <c r="H1552" s="618">
        <v>32.24</v>
      </c>
      <c r="I1552" s="618">
        <v>31.9525</v>
      </c>
      <c r="J1552" s="618">
        <v>30.7248</v>
      </c>
      <c r="K1552" s="618">
        <v>0</v>
      </c>
      <c r="L1552" s="643">
        <f t="shared" si="76"/>
        <v>0</v>
      </c>
      <c r="M1552" s="618">
        <v>166.9964</v>
      </c>
      <c r="N1552" s="640">
        <v>1390</v>
      </c>
      <c r="O1552" s="644">
        <f t="shared" si="74"/>
        <v>8.32353272286109</v>
      </c>
      <c r="P1552" s="640" t="s">
        <v>176</v>
      </c>
      <c r="Q1552" s="640">
        <v>25666</v>
      </c>
      <c r="R1552" s="618">
        <v>166.9964</v>
      </c>
      <c r="S1552" s="643">
        <f t="shared" si="75"/>
        <v>0.0065065222473311</v>
      </c>
      <c r="T1552" s="618">
        <v>0</v>
      </c>
      <c r="U1552" s="618">
        <v>0</v>
      </c>
      <c r="V1552" s="618">
        <v>0</v>
      </c>
      <c r="W1552" s="618">
        <v>0</v>
      </c>
      <c r="X1552" s="618">
        <v>0</v>
      </c>
      <c r="Y1552" s="618">
        <v>0</v>
      </c>
      <c r="Z1552" s="618">
        <v>0</v>
      </c>
    </row>
    <row r="1553" customHeight="1" spans="1:26">
      <c r="A1553" s="610">
        <v>45294</v>
      </c>
      <c r="B1553" s="639" t="s">
        <v>190</v>
      </c>
      <c r="C1553" s="639" t="s">
        <v>175</v>
      </c>
      <c r="D1553" s="639">
        <v>200</v>
      </c>
      <c r="E1553" s="640" t="s">
        <v>39</v>
      </c>
      <c r="F1553" s="640" t="s">
        <v>176</v>
      </c>
      <c r="G1553" s="640">
        <v>2.94</v>
      </c>
      <c r="H1553" s="618">
        <v>18.7509</v>
      </c>
      <c r="I1553" s="618">
        <v>18.5836</v>
      </c>
      <c r="J1553" s="618">
        <v>17.3472</v>
      </c>
      <c r="K1553" s="618">
        <v>0</v>
      </c>
      <c r="L1553" s="643">
        <f t="shared" si="76"/>
        <v>0</v>
      </c>
      <c r="M1553" s="618">
        <v>184.3436</v>
      </c>
      <c r="N1553" s="640">
        <v>1390</v>
      </c>
      <c r="O1553" s="644">
        <f t="shared" si="74"/>
        <v>7.5402671966914</v>
      </c>
      <c r="P1553" s="640" t="s">
        <v>176</v>
      </c>
      <c r="Q1553" s="640">
        <v>25666</v>
      </c>
      <c r="R1553" s="618">
        <v>184.3436</v>
      </c>
      <c r="S1553" s="643">
        <f t="shared" si="75"/>
        <v>0.0071824047377854</v>
      </c>
      <c r="T1553" s="618">
        <v>0.5355</v>
      </c>
      <c r="U1553" s="618">
        <v>0</v>
      </c>
      <c r="V1553" s="618">
        <v>0</v>
      </c>
      <c r="W1553" s="618">
        <v>0</v>
      </c>
      <c r="X1553" s="618">
        <v>0</v>
      </c>
      <c r="Y1553" s="618">
        <v>0</v>
      </c>
      <c r="Z1553" s="618">
        <v>0</v>
      </c>
    </row>
    <row r="1554" customHeight="1" spans="1:26">
      <c r="A1554" s="610">
        <v>45295</v>
      </c>
      <c r="B1554" s="639" t="s">
        <v>190</v>
      </c>
      <c r="C1554" s="639" t="s">
        <v>175</v>
      </c>
      <c r="D1554" s="639">
        <v>200</v>
      </c>
      <c r="E1554" s="640" t="s">
        <v>35</v>
      </c>
      <c r="F1554" s="640" t="s">
        <v>176</v>
      </c>
      <c r="G1554" s="640">
        <v>4.39</v>
      </c>
      <c r="H1554" s="618">
        <v>69.7664</v>
      </c>
      <c r="I1554" s="618">
        <v>69.1441</v>
      </c>
      <c r="J1554" s="618">
        <v>68.5976</v>
      </c>
      <c r="K1554" s="618">
        <v>0</v>
      </c>
      <c r="L1554" s="643">
        <f t="shared" si="76"/>
        <v>0</v>
      </c>
      <c r="M1554" s="618">
        <v>252.9412</v>
      </c>
      <c r="N1554" s="640">
        <v>1390</v>
      </c>
      <c r="O1554" s="644">
        <f t="shared" si="74"/>
        <v>5.49534832601411</v>
      </c>
      <c r="P1554" s="640" t="s">
        <v>176</v>
      </c>
      <c r="Q1554" s="640">
        <v>25666</v>
      </c>
      <c r="R1554" s="618">
        <v>252.9412</v>
      </c>
      <c r="S1554" s="643">
        <f t="shared" si="75"/>
        <v>0.00985510792488117</v>
      </c>
      <c r="T1554" s="618">
        <v>0.22</v>
      </c>
      <c r="U1554" s="618">
        <v>0</v>
      </c>
      <c r="V1554" s="618">
        <v>0</v>
      </c>
      <c r="W1554" s="618">
        <v>0</v>
      </c>
      <c r="X1554" s="618">
        <v>0</v>
      </c>
      <c r="Y1554" s="618">
        <v>0</v>
      </c>
      <c r="Z1554" s="618">
        <v>0</v>
      </c>
    </row>
    <row r="1555" customHeight="1" spans="1:26">
      <c r="A1555" s="610">
        <v>45296</v>
      </c>
      <c r="B1555" s="639" t="s">
        <v>190</v>
      </c>
      <c r="C1555" s="639" t="s">
        <v>175</v>
      </c>
      <c r="D1555" s="639">
        <v>200</v>
      </c>
      <c r="E1555" s="640" t="s">
        <v>35</v>
      </c>
      <c r="F1555" s="640" t="s">
        <v>176</v>
      </c>
      <c r="G1555" s="640">
        <v>2.24</v>
      </c>
      <c r="H1555" s="618">
        <v>2.2109</v>
      </c>
      <c r="I1555" s="618">
        <v>2.1911</v>
      </c>
      <c r="J1555" s="618">
        <v>1.9124</v>
      </c>
      <c r="K1555" s="618">
        <v>0</v>
      </c>
      <c r="L1555" s="643">
        <f t="shared" si="76"/>
        <v>0</v>
      </c>
      <c r="M1555" s="618">
        <v>254.8536</v>
      </c>
      <c r="N1555" s="640">
        <v>1390</v>
      </c>
      <c r="O1555" s="644">
        <f t="shared" si="74"/>
        <v>5.45411169392938</v>
      </c>
      <c r="P1555" s="640" t="s">
        <v>176</v>
      </c>
      <c r="Q1555" s="640">
        <v>25666</v>
      </c>
      <c r="R1555" s="618">
        <v>254.8536</v>
      </c>
      <c r="S1555" s="643">
        <f t="shared" si="75"/>
        <v>0.00992961895114159</v>
      </c>
      <c r="T1555" s="618">
        <v>0.0151</v>
      </c>
      <c r="U1555" s="618">
        <v>0</v>
      </c>
      <c r="V1555" s="618">
        <v>0</v>
      </c>
      <c r="W1555" s="618">
        <v>0</v>
      </c>
      <c r="X1555" s="618">
        <v>0</v>
      </c>
      <c r="Y1555" s="618">
        <v>0</v>
      </c>
      <c r="Z1555" s="618">
        <v>0</v>
      </c>
    </row>
    <row r="1556" customHeight="1" spans="1:26">
      <c r="A1556" s="610">
        <v>45297</v>
      </c>
      <c r="B1556" s="639" t="s">
        <v>190</v>
      </c>
      <c r="C1556" s="639" t="s">
        <v>175</v>
      </c>
      <c r="D1556" s="639">
        <v>200</v>
      </c>
      <c r="E1556" s="640" t="s">
        <v>35</v>
      </c>
      <c r="F1556" s="640" t="s">
        <v>176</v>
      </c>
      <c r="G1556" s="640">
        <v>3.27</v>
      </c>
      <c r="H1556" s="618">
        <v>53.3989</v>
      </c>
      <c r="I1556" s="618">
        <v>52.9226</v>
      </c>
      <c r="J1556" s="618">
        <v>51.9897</v>
      </c>
      <c r="K1556" s="618">
        <v>0</v>
      </c>
      <c r="L1556" s="643">
        <f t="shared" si="76"/>
        <v>0</v>
      </c>
      <c r="M1556" s="618">
        <v>306.8433</v>
      </c>
      <c r="N1556" s="640">
        <v>1390</v>
      </c>
      <c r="O1556" s="644">
        <f t="shared" si="74"/>
        <v>4.52999951441012</v>
      </c>
      <c r="P1556" s="640" t="s">
        <v>176</v>
      </c>
      <c r="Q1556" s="640">
        <v>25666</v>
      </c>
      <c r="R1556" s="618">
        <v>306.8433</v>
      </c>
      <c r="S1556" s="643">
        <f t="shared" si="75"/>
        <v>0.0119552442920595</v>
      </c>
      <c r="T1556" s="618">
        <v>0.0368</v>
      </c>
      <c r="U1556" s="618">
        <v>0</v>
      </c>
      <c r="V1556" s="618">
        <v>0</v>
      </c>
      <c r="W1556" s="618">
        <v>0</v>
      </c>
      <c r="X1556" s="618">
        <v>0</v>
      </c>
      <c r="Y1556" s="618">
        <v>0</v>
      </c>
      <c r="Z1556" s="618">
        <v>0</v>
      </c>
    </row>
    <row r="1557" customHeight="1" spans="1:26">
      <c r="A1557" s="610">
        <v>45298</v>
      </c>
      <c r="B1557" s="639" t="s">
        <v>190</v>
      </c>
      <c r="C1557" s="639" t="s">
        <v>175</v>
      </c>
      <c r="D1557" s="639">
        <v>200</v>
      </c>
      <c r="E1557" s="640" t="s">
        <v>39</v>
      </c>
      <c r="F1557" s="640" t="s">
        <v>176</v>
      </c>
      <c r="G1557" s="640">
        <v>6.41</v>
      </c>
      <c r="H1557" s="618">
        <v>206.2148</v>
      </c>
      <c r="I1557" s="618">
        <v>204.3754</v>
      </c>
      <c r="J1557" s="618">
        <v>203.0842</v>
      </c>
      <c r="K1557" s="618">
        <v>0</v>
      </c>
      <c r="L1557" s="643">
        <f t="shared" si="76"/>
        <v>0</v>
      </c>
      <c r="M1557" s="618">
        <v>509.9275</v>
      </c>
      <c r="N1557" s="640">
        <v>1390</v>
      </c>
      <c r="O1557" s="644">
        <f t="shared" si="74"/>
        <v>2.72587769830025</v>
      </c>
      <c r="P1557" s="640" t="s">
        <v>176</v>
      </c>
      <c r="Q1557" s="640">
        <v>25666</v>
      </c>
      <c r="R1557" s="618">
        <v>509.9275</v>
      </c>
      <c r="S1557" s="643">
        <f t="shared" si="75"/>
        <v>0.0198678212421102</v>
      </c>
      <c r="T1557" s="618">
        <v>0</v>
      </c>
      <c r="U1557" s="618">
        <v>0</v>
      </c>
      <c r="V1557" s="618">
        <v>0</v>
      </c>
      <c r="W1557" s="618">
        <v>0</v>
      </c>
      <c r="X1557" s="618">
        <v>0</v>
      </c>
      <c r="Y1557" s="618">
        <v>0</v>
      </c>
      <c r="Z1557" s="618">
        <v>0</v>
      </c>
    </row>
    <row r="1558" customHeight="1" spans="1:26">
      <c r="A1558" s="610">
        <v>45299</v>
      </c>
      <c r="B1558" s="639" t="s">
        <v>190</v>
      </c>
      <c r="C1558" s="639" t="s">
        <v>175</v>
      </c>
      <c r="D1558" s="639">
        <v>200</v>
      </c>
      <c r="E1558" s="640" t="s">
        <v>39</v>
      </c>
      <c r="F1558" s="640" t="s">
        <v>176</v>
      </c>
      <c r="G1558" s="640">
        <v>3.3</v>
      </c>
      <c r="H1558" s="618">
        <v>45.3785</v>
      </c>
      <c r="I1558" s="618">
        <v>43.9738</v>
      </c>
      <c r="J1558" s="618">
        <v>42.5714</v>
      </c>
      <c r="K1558" s="618">
        <v>0</v>
      </c>
      <c r="L1558" s="643">
        <f t="shared" si="76"/>
        <v>0</v>
      </c>
      <c r="M1558" s="618">
        <v>552.4989</v>
      </c>
      <c r="N1558" s="640">
        <v>1390</v>
      </c>
      <c r="O1558" s="644">
        <f t="shared" si="74"/>
        <v>2.51584211298882</v>
      </c>
      <c r="P1558" s="640" t="s">
        <v>176</v>
      </c>
      <c r="Q1558" s="640">
        <v>25666</v>
      </c>
      <c r="R1558" s="618">
        <v>552.4989</v>
      </c>
      <c r="S1558" s="643">
        <f t="shared" si="75"/>
        <v>0.0215264902984493</v>
      </c>
      <c r="T1558" s="618">
        <v>0</v>
      </c>
      <c r="U1558" s="618">
        <v>0</v>
      </c>
      <c r="V1558" s="618">
        <v>0</v>
      </c>
      <c r="W1558" s="618">
        <v>0</v>
      </c>
      <c r="X1558" s="618">
        <v>0</v>
      </c>
      <c r="Y1558" s="618">
        <v>0</v>
      </c>
      <c r="Z1558" s="618">
        <v>0</v>
      </c>
    </row>
    <row r="1559" customHeight="1" spans="1:26">
      <c r="A1559" s="610">
        <v>45300</v>
      </c>
      <c r="B1559" s="639" t="s">
        <v>190</v>
      </c>
      <c r="C1559" s="639" t="s">
        <v>175</v>
      </c>
      <c r="D1559" s="639">
        <v>200</v>
      </c>
      <c r="E1559" s="640" t="s">
        <v>35</v>
      </c>
      <c r="F1559" s="640" t="s">
        <v>176</v>
      </c>
      <c r="G1559" s="640">
        <v>3.25</v>
      </c>
      <c r="H1559" s="618">
        <v>31.7439</v>
      </c>
      <c r="I1559" s="618">
        <v>2.8327</v>
      </c>
      <c r="J1559" s="618">
        <v>4.4</v>
      </c>
      <c r="K1559" s="618">
        <v>0</v>
      </c>
      <c r="L1559" s="643">
        <f t="shared" si="76"/>
        <v>0</v>
      </c>
      <c r="M1559" s="618">
        <v>556.8989</v>
      </c>
      <c r="N1559" s="640">
        <v>1390</v>
      </c>
      <c r="O1559" s="644">
        <f t="shared" si="74"/>
        <v>2.49596470741817</v>
      </c>
      <c r="P1559" s="640" t="s">
        <v>176</v>
      </c>
      <c r="Q1559" s="640">
        <v>25666</v>
      </c>
      <c r="R1559" s="618">
        <v>556.8989</v>
      </c>
      <c r="S1559" s="643">
        <f t="shared" si="75"/>
        <v>0.0216979233226837</v>
      </c>
      <c r="T1559" s="618">
        <v>28.9022</v>
      </c>
      <c r="U1559" s="618">
        <v>0</v>
      </c>
      <c r="V1559" s="618">
        <v>0</v>
      </c>
      <c r="W1559" s="618">
        <v>0</v>
      </c>
      <c r="X1559" s="618">
        <v>0</v>
      </c>
      <c r="Y1559" s="618">
        <v>0</v>
      </c>
      <c r="Z1559" s="618">
        <v>0</v>
      </c>
    </row>
    <row r="1560" customHeight="1" spans="1:26">
      <c r="A1560" s="610">
        <v>45301</v>
      </c>
      <c r="B1560" s="639" t="s">
        <v>190</v>
      </c>
      <c r="C1560" s="639" t="s">
        <v>175</v>
      </c>
      <c r="D1560" s="639">
        <v>200</v>
      </c>
      <c r="E1560" s="640" t="s">
        <v>35</v>
      </c>
      <c r="F1560" s="640" t="s">
        <v>176</v>
      </c>
      <c r="G1560" s="640">
        <v>2.66</v>
      </c>
      <c r="H1560" s="618">
        <v>18.6755</v>
      </c>
      <c r="I1560" s="618">
        <v>0</v>
      </c>
      <c r="J1560" s="618">
        <v>0</v>
      </c>
      <c r="K1560" s="618">
        <v>0</v>
      </c>
      <c r="L1560" s="643" t="e">
        <f t="shared" si="76"/>
        <v>#DIV/0!</v>
      </c>
      <c r="M1560" s="618">
        <v>556.8989</v>
      </c>
      <c r="N1560" s="640">
        <v>1390</v>
      </c>
      <c r="O1560" s="644">
        <f t="shared" si="74"/>
        <v>2.49596470741817</v>
      </c>
      <c r="P1560" s="640" t="s">
        <v>176</v>
      </c>
      <c r="Q1560" s="640">
        <v>25666</v>
      </c>
      <c r="R1560" s="618">
        <v>556.8989</v>
      </c>
      <c r="S1560" s="643">
        <f t="shared" si="75"/>
        <v>0.0216979233226837</v>
      </c>
      <c r="T1560" s="618">
        <v>18.5087</v>
      </c>
      <c r="U1560" s="618">
        <v>0</v>
      </c>
      <c r="V1560" s="618">
        <v>0</v>
      </c>
      <c r="W1560" s="618">
        <v>0</v>
      </c>
      <c r="X1560" s="618">
        <v>0</v>
      </c>
      <c r="Y1560" s="618">
        <v>0</v>
      </c>
      <c r="Z1560" s="618">
        <v>0</v>
      </c>
    </row>
    <row r="1561" customHeight="1" spans="1:26">
      <c r="A1561" s="610">
        <v>45302</v>
      </c>
      <c r="B1561" s="639" t="s">
        <v>190</v>
      </c>
      <c r="C1561" s="639" t="s">
        <v>175</v>
      </c>
      <c r="D1561" s="639">
        <v>200</v>
      </c>
      <c r="E1561" s="640" t="s">
        <v>35</v>
      </c>
      <c r="F1561" s="640" t="s">
        <v>176</v>
      </c>
      <c r="G1561" s="640">
        <v>3.9</v>
      </c>
      <c r="H1561" s="618">
        <v>48.6725</v>
      </c>
      <c r="I1561" s="618">
        <v>0</v>
      </c>
      <c r="J1561" s="618">
        <v>0</v>
      </c>
      <c r="K1561" s="618">
        <v>0</v>
      </c>
      <c r="L1561" s="643" t="e">
        <f t="shared" si="76"/>
        <v>#DIV/0!</v>
      </c>
      <c r="M1561" s="618">
        <v>556.8989</v>
      </c>
      <c r="N1561" s="640">
        <v>1390</v>
      </c>
      <c r="O1561" s="644">
        <f t="shared" si="74"/>
        <v>2.49596470741817</v>
      </c>
      <c r="P1561" s="640" t="s">
        <v>176</v>
      </c>
      <c r="Q1561" s="640">
        <v>25666</v>
      </c>
      <c r="R1561" s="618">
        <v>556.8989</v>
      </c>
      <c r="S1561" s="643">
        <f t="shared" si="75"/>
        <v>0.0216979233226837</v>
      </c>
      <c r="T1561" s="618">
        <v>48.2384</v>
      </c>
      <c r="U1561" s="618">
        <v>0</v>
      </c>
      <c r="V1561" s="618">
        <v>0</v>
      </c>
      <c r="W1561" s="618">
        <v>0</v>
      </c>
      <c r="X1561" s="618">
        <v>0</v>
      </c>
      <c r="Y1561" s="618">
        <v>0</v>
      </c>
      <c r="Z1561" s="618">
        <v>0</v>
      </c>
    </row>
    <row r="1562" customHeight="1" spans="1:26">
      <c r="A1562" s="610">
        <v>45303</v>
      </c>
      <c r="B1562" s="639" t="s">
        <v>190</v>
      </c>
      <c r="C1562" s="639" t="s">
        <v>175</v>
      </c>
      <c r="D1562" s="639">
        <v>200</v>
      </c>
      <c r="E1562" s="640" t="s">
        <v>35</v>
      </c>
      <c r="F1562" s="640" t="s">
        <v>176</v>
      </c>
      <c r="G1562" s="640">
        <v>2.68</v>
      </c>
      <c r="H1562" s="618">
        <v>18.7102</v>
      </c>
      <c r="I1562" s="618">
        <v>0.3952</v>
      </c>
      <c r="J1562" s="618">
        <v>0</v>
      </c>
      <c r="K1562" s="618">
        <v>0</v>
      </c>
      <c r="L1562" s="643">
        <f t="shared" si="76"/>
        <v>0</v>
      </c>
      <c r="M1562" s="618">
        <v>556.8989</v>
      </c>
      <c r="N1562" s="640">
        <v>1390</v>
      </c>
      <c r="O1562" s="644">
        <f t="shared" si="74"/>
        <v>2.49596470741817</v>
      </c>
      <c r="P1562" s="640" t="s">
        <v>176</v>
      </c>
      <c r="Q1562" s="640">
        <v>25666</v>
      </c>
      <c r="R1562" s="618">
        <v>556.8989</v>
      </c>
      <c r="S1562" s="643">
        <f t="shared" si="75"/>
        <v>0.0216979233226837</v>
      </c>
      <c r="T1562" s="618">
        <v>18.315</v>
      </c>
      <c r="U1562" s="618">
        <v>0</v>
      </c>
      <c r="V1562" s="618">
        <v>0</v>
      </c>
      <c r="W1562" s="618">
        <v>0</v>
      </c>
      <c r="X1562" s="618">
        <v>0</v>
      </c>
      <c r="Y1562" s="618">
        <v>0</v>
      </c>
      <c r="Z1562" s="618">
        <v>0</v>
      </c>
    </row>
    <row r="1563" customHeight="1" spans="1:26">
      <c r="A1563" s="610">
        <v>45304</v>
      </c>
      <c r="B1563" s="639" t="s">
        <v>190</v>
      </c>
      <c r="C1563" s="639" t="s">
        <v>175</v>
      </c>
      <c r="D1563" s="639">
        <v>200</v>
      </c>
      <c r="E1563" s="640" t="s">
        <v>35</v>
      </c>
      <c r="F1563" s="640" t="s">
        <v>176</v>
      </c>
      <c r="G1563" s="640">
        <v>3.56</v>
      </c>
      <c r="H1563" s="618">
        <v>34.2963</v>
      </c>
      <c r="I1563" s="618">
        <v>33.9904</v>
      </c>
      <c r="J1563" s="618">
        <v>33.4661</v>
      </c>
      <c r="K1563" s="618">
        <v>0</v>
      </c>
      <c r="L1563" s="643">
        <f t="shared" si="76"/>
        <v>0</v>
      </c>
      <c r="M1563" s="618">
        <v>590.365</v>
      </c>
      <c r="N1563" s="640">
        <v>1390</v>
      </c>
      <c r="O1563" s="644">
        <f t="shared" si="74"/>
        <v>2.35447562101412</v>
      </c>
      <c r="P1563" s="640" t="s">
        <v>176</v>
      </c>
      <c r="Q1563" s="640">
        <v>25666</v>
      </c>
      <c r="R1563" s="618">
        <v>590.365</v>
      </c>
      <c r="S1563" s="643">
        <f t="shared" si="75"/>
        <v>0.0230018312163952</v>
      </c>
      <c r="T1563" s="618">
        <v>0</v>
      </c>
      <c r="U1563" s="618">
        <v>0</v>
      </c>
      <c r="V1563" s="618">
        <v>0</v>
      </c>
      <c r="W1563" s="618">
        <v>0</v>
      </c>
      <c r="X1563" s="618">
        <v>0</v>
      </c>
      <c r="Y1563" s="618">
        <v>0</v>
      </c>
      <c r="Z1563" s="618">
        <v>0</v>
      </c>
    </row>
    <row r="1564" customHeight="1" spans="1:26">
      <c r="A1564" s="610">
        <v>45305</v>
      </c>
      <c r="B1564" s="639" t="s">
        <v>190</v>
      </c>
      <c r="C1564" s="639" t="s">
        <v>175</v>
      </c>
      <c r="D1564" s="639">
        <v>200</v>
      </c>
      <c r="E1564" s="640" t="s">
        <v>33</v>
      </c>
      <c r="F1564" s="640" t="s">
        <v>176</v>
      </c>
      <c r="G1564" s="640">
        <v>6.36</v>
      </c>
      <c r="H1564" s="618">
        <v>230.6216</v>
      </c>
      <c r="I1564" s="618">
        <v>228.5645</v>
      </c>
      <c r="J1564" s="618">
        <v>227.369</v>
      </c>
      <c r="K1564" s="618">
        <v>0</v>
      </c>
      <c r="L1564" s="643">
        <f t="shared" si="76"/>
        <v>0</v>
      </c>
      <c r="M1564" s="618">
        <v>817.734</v>
      </c>
      <c r="N1564" s="640">
        <v>1390</v>
      </c>
      <c r="O1564" s="644">
        <f t="shared" si="74"/>
        <v>1.69981925662868</v>
      </c>
      <c r="P1564" s="640" t="s">
        <v>176</v>
      </c>
      <c r="Q1564" s="640">
        <v>25666</v>
      </c>
      <c r="R1564" s="618">
        <v>817.734</v>
      </c>
      <c r="S1564" s="643">
        <f t="shared" si="75"/>
        <v>0.0318605937816567</v>
      </c>
      <c r="T1564" s="618">
        <v>0</v>
      </c>
      <c r="U1564" s="618">
        <v>0</v>
      </c>
      <c r="V1564" s="618">
        <v>0</v>
      </c>
      <c r="W1564" s="618">
        <v>0.9654</v>
      </c>
      <c r="X1564" s="618">
        <v>0</v>
      </c>
      <c r="Y1564" s="618">
        <v>0</v>
      </c>
      <c r="Z1564" s="618">
        <v>0</v>
      </c>
    </row>
    <row r="1565" customHeight="1" spans="1:26">
      <c r="A1565" s="610">
        <v>45306</v>
      </c>
      <c r="B1565" s="639" t="s">
        <v>190</v>
      </c>
      <c r="C1565" s="639" t="s">
        <v>175</v>
      </c>
      <c r="D1565" s="639">
        <v>200</v>
      </c>
      <c r="E1565" s="640" t="s">
        <v>39</v>
      </c>
      <c r="F1565" s="640" t="s">
        <v>176</v>
      </c>
      <c r="G1565" s="640">
        <v>6.62</v>
      </c>
      <c r="H1565" s="618">
        <v>223.0706</v>
      </c>
      <c r="I1565" s="618">
        <v>221.0809</v>
      </c>
      <c r="J1565" s="618">
        <v>220.5531</v>
      </c>
      <c r="K1565" s="618">
        <v>0</v>
      </c>
      <c r="L1565" s="643">
        <f t="shared" si="76"/>
        <v>0</v>
      </c>
      <c r="M1565" s="618">
        <v>1038.2871</v>
      </c>
      <c r="N1565" s="640">
        <v>1390</v>
      </c>
      <c r="O1565" s="644">
        <f t="shared" si="74"/>
        <v>1.33874339765947</v>
      </c>
      <c r="P1565" s="640" t="s">
        <v>176</v>
      </c>
      <c r="Q1565" s="640">
        <v>25666</v>
      </c>
      <c r="R1565" s="618">
        <v>1038.2871</v>
      </c>
      <c r="S1565" s="643">
        <f t="shared" si="75"/>
        <v>0.0404537949037637</v>
      </c>
      <c r="T1565" s="618">
        <v>0</v>
      </c>
      <c r="U1565" s="618">
        <v>0.6061</v>
      </c>
      <c r="V1565" s="618">
        <v>0</v>
      </c>
      <c r="W1565" s="618">
        <v>0</v>
      </c>
      <c r="X1565" s="618">
        <v>0</v>
      </c>
      <c r="Y1565" s="618">
        <v>0</v>
      </c>
      <c r="Z1565" s="618">
        <v>0</v>
      </c>
    </row>
    <row r="1566" customHeight="1" spans="1:26">
      <c r="A1566" s="610">
        <v>45307</v>
      </c>
      <c r="B1566" s="639" t="s">
        <v>190</v>
      </c>
      <c r="C1566" s="639" t="s">
        <v>175</v>
      </c>
      <c r="D1566" s="639">
        <v>200</v>
      </c>
      <c r="E1566" s="640" t="s">
        <v>91</v>
      </c>
      <c r="F1566" s="640" t="s">
        <v>176</v>
      </c>
      <c r="G1566" s="640">
        <v>5.14</v>
      </c>
      <c r="H1566" s="618">
        <v>115.207</v>
      </c>
      <c r="I1566" s="618">
        <v>112.7116</v>
      </c>
      <c r="J1566" s="618">
        <v>112.083</v>
      </c>
      <c r="K1566" s="618">
        <v>0</v>
      </c>
      <c r="L1566" s="643">
        <f t="shared" si="76"/>
        <v>0</v>
      </c>
      <c r="M1566" s="618">
        <v>1150.3701</v>
      </c>
      <c r="N1566" s="640">
        <v>1390</v>
      </c>
      <c r="O1566" s="644">
        <f t="shared" si="74"/>
        <v>1.20830678752864</v>
      </c>
      <c r="P1566" s="640" t="s">
        <v>176</v>
      </c>
      <c r="Q1566" s="640">
        <v>25666</v>
      </c>
      <c r="R1566" s="618">
        <v>1150.3701</v>
      </c>
      <c r="S1566" s="643">
        <f t="shared" si="75"/>
        <v>0.0448207784617782</v>
      </c>
      <c r="T1566" s="618">
        <v>0</v>
      </c>
      <c r="U1566" s="618">
        <v>1.4678</v>
      </c>
      <c r="V1566" s="618">
        <v>0</v>
      </c>
      <c r="W1566" s="618">
        <v>0</v>
      </c>
      <c r="X1566" s="618">
        <v>0</v>
      </c>
      <c r="Y1566" s="618">
        <v>0</v>
      </c>
      <c r="Z1566" s="618">
        <v>0</v>
      </c>
    </row>
    <row r="1567" customHeight="1" spans="1:26">
      <c r="A1567" s="610">
        <v>45308</v>
      </c>
      <c r="B1567" s="639" t="s">
        <v>190</v>
      </c>
      <c r="C1567" s="639" t="s">
        <v>175</v>
      </c>
      <c r="D1567" s="639">
        <v>200</v>
      </c>
      <c r="E1567" s="640" t="s">
        <v>91</v>
      </c>
      <c r="F1567" s="640" t="s">
        <v>176</v>
      </c>
      <c r="G1567" s="640">
        <v>4.17</v>
      </c>
      <c r="H1567" s="618">
        <v>24.0193</v>
      </c>
      <c r="I1567" s="618">
        <v>23.8051</v>
      </c>
      <c r="J1567" s="618">
        <v>22.4022</v>
      </c>
      <c r="K1567" s="618">
        <v>0</v>
      </c>
      <c r="L1567" s="643">
        <f t="shared" si="76"/>
        <v>0</v>
      </c>
      <c r="M1567" s="618">
        <v>1172.7723</v>
      </c>
      <c r="N1567" s="640">
        <v>1390</v>
      </c>
      <c r="O1567" s="644">
        <f t="shared" si="74"/>
        <v>1.18522581067101</v>
      </c>
      <c r="P1567" s="640" t="s">
        <v>176</v>
      </c>
      <c r="Q1567" s="640">
        <v>25666</v>
      </c>
      <c r="R1567" s="618">
        <v>1172.7723</v>
      </c>
      <c r="S1567" s="643">
        <f t="shared" si="75"/>
        <v>0.0456936141198473</v>
      </c>
      <c r="T1567" s="618">
        <v>0</v>
      </c>
      <c r="U1567" s="618">
        <v>0</v>
      </c>
      <c r="V1567" s="618">
        <v>0</v>
      </c>
      <c r="W1567" s="618">
        <v>0</v>
      </c>
      <c r="X1567" s="618">
        <v>0</v>
      </c>
      <c r="Y1567" s="618">
        <v>0</v>
      </c>
      <c r="Z1567" s="618">
        <v>0</v>
      </c>
    </row>
    <row r="1568" customHeight="1" spans="1:26">
      <c r="A1568" s="610">
        <v>45309</v>
      </c>
      <c r="B1568" s="639" t="s">
        <v>190</v>
      </c>
      <c r="C1568" s="639" t="s">
        <v>175</v>
      </c>
      <c r="D1568" s="639">
        <v>200</v>
      </c>
      <c r="E1568" s="640" t="s">
        <v>91</v>
      </c>
      <c r="F1568" s="640" t="s">
        <v>176</v>
      </c>
      <c r="G1568" s="640">
        <v>6.83</v>
      </c>
      <c r="H1568" s="618">
        <v>239.0029</v>
      </c>
      <c r="I1568" s="618">
        <v>226.3112</v>
      </c>
      <c r="J1568" s="618">
        <v>224.6649</v>
      </c>
      <c r="K1568" s="618">
        <v>0</v>
      </c>
      <c r="L1568" s="643">
        <f t="shared" si="76"/>
        <v>0</v>
      </c>
      <c r="M1568" s="618">
        <v>1397.4372</v>
      </c>
      <c r="N1568" s="640">
        <v>1390</v>
      </c>
      <c r="O1568" s="644">
        <f t="shared" si="74"/>
        <v>0.994677971933193</v>
      </c>
      <c r="P1568" s="640" t="s">
        <v>176</v>
      </c>
      <c r="Q1568" s="640">
        <v>25666</v>
      </c>
      <c r="R1568" s="618">
        <v>1397.4372</v>
      </c>
      <c r="S1568" s="643">
        <f t="shared" si="75"/>
        <v>0.0544470194031014</v>
      </c>
      <c r="T1568" s="618">
        <v>10.5599</v>
      </c>
      <c r="U1568" s="618">
        <v>0</v>
      </c>
      <c r="V1568" s="618">
        <v>0</v>
      </c>
      <c r="W1568" s="618">
        <v>0</v>
      </c>
      <c r="X1568" s="618">
        <v>0</v>
      </c>
      <c r="Y1568" s="618">
        <v>0</v>
      </c>
      <c r="Z1568" s="618">
        <v>0</v>
      </c>
    </row>
    <row r="1569" customHeight="1" spans="1:26">
      <c r="A1569" s="610">
        <v>45310</v>
      </c>
      <c r="B1569" s="639" t="s">
        <v>190</v>
      </c>
      <c r="C1569" s="639" t="s">
        <v>175</v>
      </c>
      <c r="D1569" s="639">
        <v>200</v>
      </c>
      <c r="E1569" s="640" t="s">
        <v>91</v>
      </c>
      <c r="F1569" s="640" t="s">
        <v>176</v>
      </c>
      <c r="G1569" s="640">
        <v>6.92</v>
      </c>
      <c r="H1569" s="618">
        <v>243.6538</v>
      </c>
      <c r="I1569" s="618">
        <v>241.4805</v>
      </c>
      <c r="J1569" s="618">
        <v>241.1804</v>
      </c>
      <c r="K1569" s="618">
        <v>0</v>
      </c>
      <c r="L1569" s="643">
        <f t="shared" si="76"/>
        <v>0</v>
      </c>
      <c r="M1569" s="618">
        <v>1638.6176</v>
      </c>
      <c r="N1569" s="640">
        <v>1390</v>
      </c>
      <c r="O1569" s="644">
        <f t="shared" si="74"/>
        <v>0.848276010217393</v>
      </c>
      <c r="P1569" s="640" t="s">
        <v>176</v>
      </c>
      <c r="Q1569" s="640">
        <v>25666</v>
      </c>
      <c r="R1569" s="618">
        <v>1638.6176</v>
      </c>
      <c r="S1569" s="643">
        <f t="shared" si="75"/>
        <v>0.0638439024390244</v>
      </c>
      <c r="T1569" s="618">
        <v>0</v>
      </c>
      <c r="U1569" s="618">
        <v>0</v>
      </c>
      <c r="V1569" s="618">
        <v>0</v>
      </c>
      <c r="W1569" s="618">
        <v>0</v>
      </c>
      <c r="X1569" s="618">
        <v>0</v>
      </c>
      <c r="Y1569" s="618">
        <v>0</v>
      </c>
      <c r="Z1569" s="618">
        <v>0</v>
      </c>
    </row>
    <row r="1570" customHeight="1" spans="1:26">
      <c r="A1570" s="610">
        <v>45311</v>
      </c>
      <c r="B1570" s="639" t="s">
        <v>190</v>
      </c>
      <c r="C1570" s="639" t="s">
        <v>175</v>
      </c>
      <c r="D1570" s="639">
        <v>200</v>
      </c>
      <c r="E1570" s="640" t="s">
        <v>189</v>
      </c>
      <c r="F1570" s="640" t="s">
        <v>176</v>
      </c>
      <c r="G1570" s="640">
        <v>4.94</v>
      </c>
      <c r="H1570" s="618">
        <v>116.461</v>
      </c>
      <c r="I1570" s="618">
        <v>115.4222</v>
      </c>
      <c r="J1570" s="618">
        <v>114.7548</v>
      </c>
      <c r="K1570" s="618">
        <v>0</v>
      </c>
      <c r="L1570" s="643">
        <f t="shared" si="76"/>
        <v>0</v>
      </c>
      <c r="M1570" s="618">
        <v>1753.3724</v>
      </c>
      <c r="N1570" s="640">
        <v>1390</v>
      </c>
      <c r="O1570" s="644">
        <f t="shared" si="74"/>
        <v>0.792758001665818</v>
      </c>
      <c r="P1570" s="640" t="s">
        <v>176</v>
      </c>
      <c r="Q1570" s="640">
        <v>25666</v>
      </c>
      <c r="R1570" s="618">
        <v>1753.3724</v>
      </c>
      <c r="S1570" s="643">
        <f t="shared" si="75"/>
        <v>0.0683149848048001</v>
      </c>
      <c r="T1570" s="618">
        <v>0.208</v>
      </c>
      <c r="U1570" s="618">
        <v>0</v>
      </c>
      <c r="V1570" s="618">
        <v>0</v>
      </c>
      <c r="W1570" s="618">
        <v>0</v>
      </c>
      <c r="X1570" s="618">
        <v>0</v>
      </c>
      <c r="Y1570" s="618">
        <v>0</v>
      </c>
      <c r="Z1570" s="618">
        <v>0</v>
      </c>
    </row>
    <row r="1571" customHeight="1" spans="1:26">
      <c r="A1571" s="610">
        <v>45312</v>
      </c>
      <c r="B1571" s="639" t="s">
        <v>190</v>
      </c>
      <c r="C1571" s="639" t="s">
        <v>175</v>
      </c>
      <c r="D1571" s="639">
        <v>200</v>
      </c>
      <c r="E1571" s="640" t="s">
        <v>39</v>
      </c>
      <c r="F1571" s="640" t="s">
        <v>176</v>
      </c>
      <c r="G1571" s="640">
        <v>8.8</v>
      </c>
      <c r="H1571" s="618">
        <v>356.5095</v>
      </c>
      <c r="I1571" s="618">
        <v>353.1576</v>
      </c>
      <c r="J1571" s="618">
        <v>351.0286</v>
      </c>
      <c r="K1571" s="618">
        <v>0</v>
      </c>
      <c r="L1571" s="643">
        <f t="shared" si="76"/>
        <v>0</v>
      </c>
      <c r="M1571" s="618">
        <v>2104.401</v>
      </c>
      <c r="N1571" s="640">
        <v>1390</v>
      </c>
      <c r="O1571" s="644">
        <f t="shared" si="74"/>
        <v>0.660520499657622</v>
      </c>
      <c r="P1571" s="640" t="s">
        <v>176</v>
      </c>
      <c r="Q1571" s="640">
        <v>25666</v>
      </c>
      <c r="R1571" s="618">
        <v>2104.401</v>
      </c>
      <c r="S1571" s="643">
        <f t="shared" si="75"/>
        <v>0.0819917790072469</v>
      </c>
      <c r="T1571" s="618">
        <v>0</v>
      </c>
      <c r="U1571" s="618">
        <v>0.1735</v>
      </c>
      <c r="V1571" s="618">
        <v>0</v>
      </c>
      <c r="W1571" s="618">
        <v>0</v>
      </c>
      <c r="X1571" s="618">
        <v>0</v>
      </c>
      <c r="Y1571" s="618">
        <v>0</v>
      </c>
      <c r="Z1571" s="618">
        <v>0</v>
      </c>
    </row>
    <row r="1572" customHeight="1" spans="1:26">
      <c r="A1572" s="610">
        <v>45313</v>
      </c>
      <c r="B1572" s="639" t="s">
        <v>190</v>
      </c>
      <c r="C1572" s="639" t="s">
        <v>175</v>
      </c>
      <c r="D1572" s="639">
        <v>200</v>
      </c>
      <c r="E1572" s="640" t="s">
        <v>35</v>
      </c>
      <c r="F1572" s="640" t="s">
        <v>176</v>
      </c>
      <c r="G1572" s="640">
        <v>8.11</v>
      </c>
      <c r="H1572" s="618">
        <v>331.9001</v>
      </c>
      <c r="I1572" s="618">
        <v>328.9396</v>
      </c>
      <c r="J1572" s="618">
        <v>327.9523</v>
      </c>
      <c r="K1572" s="618">
        <v>0</v>
      </c>
      <c r="L1572" s="643">
        <f t="shared" si="76"/>
        <v>0</v>
      </c>
      <c r="M1572" s="618">
        <v>2432.3533</v>
      </c>
      <c r="N1572" s="640">
        <v>1390</v>
      </c>
      <c r="O1572" s="644">
        <f t="shared" si="74"/>
        <v>0.571463035406904</v>
      </c>
      <c r="P1572" s="640" t="s">
        <v>176</v>
      </c>
      <c r="Q1572" s="640">
        <v>25666</v>
      </c>
      <c r="R1572" s="618">
        <v>2432.3533</v>
      </c>
      <c r="S1572" s="643">
        <f t="shared" si="75"/>
        <v>0.094769473233071</v>
      </c>
      <c r="T1572" s="618">
        <v>0</v>
      </c>
      <c r="U1572" s="618">
        <v>0</v>
      </c>
      <c r="V1572" s="618">
        <v>0</v>
      </c>
      <c r="W1572" s="618">
        <v>0</v>
      </c>
      <c r="X1572" s="618">
        <v>0</v>
      </c>
      <c r="Y1572" s="618">
        <v>0</v>
      </c>
      <c r="Z1572" s="618">
        <v>0</v>
      </c>
    </row>
    <row r="1573" customHeight="1" spans="1:26">
      <c r="A1573" s="610">
        <v>45314</v>
      </c>
      <c r="B1573" s="639" t="s">
        <v>190</v>
      </c>
      <c r="C1573" s="639" t="s">
        <v>175</v>
      </c>
      <c r="D1573" s="639">
        <v>200</v>
      </c>
      <c r="E1573" s="640" t="s">
        <v>35</v>
      </c>
      <c r="F1573" s="640" t="s">
        <v>176</v>
      </c>
      <c r="G1573" s="640">
        <v>4.16</v>
      </c>
      <c r="H1573" s="618">
        <v>74.84</v>
      </c>
      <c r="I1573" s="618">
        <v>74.1724</v>
      </c>
      <c r="J1573" s="618">
        <v>74.2342</v>
      </c>
      <c r="K1573" s="618">
        <v>0</v>
      </c>
      <c r="L1573" s="643">
        <f t="shared" si="76"/>
        <v>0</v>
      </c>
      <c r="M1573" s="618">
        <v>2506.5875</v>
      </c>
      <c r="N1573" s="640">
        <v>1390</v>
      </c>
      <c r="O1573" s="644">
        <f t="shared" si="74"/>
        <v>0.554538790287592</v>
      </c>
      <c r="P1573" s="640" t="s">
        <v>176</v>
      </c>
      <c r="Q1573" s="640">
        <v>25666</v>
      </c>
      <c r="R1573" s="618">
        <v>2506.5875</v>
      </c>
      <c r="S1573" s="643">
        <f t="shared" si="75"/>
        <v>0.0976617899166212</v>
      </c>
      <c r="T1573" s="618">
        <v>0</v>
      </c>
      <c r="U1573" s="618">
        <v>0</v>
      </c>
      <c r="V1573" s="618">
        <v>0</v>
      </c>
      <c r="W1573" s="618">
        <v>0</v>
      </c>
      <c r="X1573" s="618">
        <v>0</v>
      </c>
      <c r="Y1573" s="618">
        <v>0</v>
      </c>
      <c r="Z1573" s="618">
        <v>0</v>
      </c>
    </row>
    <row r="1574" customHeight="1" spans="1:26">
      <c r="A1574" s="610">
        <v>45315</v>
      </c>
      <c r="B1574" s="639" t="s">
        <v>190</v>
      </c>
      <c r="C1574" s="639" t="s">
        <v>175</v>
      </c>
      <c r="D1574" s="639">
        <v>200</v>
      </c>
      <c r="E1574" s="640" t="s">
        <v>35</v>
      </c>
      <c r="F1574" s="640" t="s">
        <v>176</v>
      </c>
      <c r="G1574" s="640">
        <v>1.95</v>
      </c>
      <c r="H1574" s="618">
        <v>1.2701</v>
      </c>
      <c r="I1574" s="618">
        <v>1.2587</v>
      </c>
      <c r="J1574" s="618">
        <v>1.0361</v>
      </c>
      <c r="K1574" s="618">
        <v>0</v>
      </c>
      <c r="L1574" s="643">
        <f t="shared" si="76"/>
        <v>0</v>
      </c>
      <c r="M1574" s="618">
        <v>2507.6236</v>
      </c>
      <c r="N1574" s="640">
        <v>1390</v>
      </c>
      <c r="O1574" s="644">
        <f t="shared" si="74"/>
        <v>0.554309665932319</v>
      </c>
      <c r="P1574" s="640" t="s">
        <v>176</v>
      </c>
      <c r="Q1574" s="640">
        <v>25666</v>
      </c>
      <c r="R1574" s="618">
        <v>2507.6236</v>
      </c>
      <c r="S1574" s="643">
        <f t="shared" si="75"/>
        <v>0.0977021584976233</v>
      </c>
      <c r="T1574" s="618">
        <v>0</v>
      </c>
      <c r="U1574" s="618">
        <v>0</v>
      </c>
      <c r="V1574" s="618">
        <v>0</v>
      </c>
      <c r="W1574" s="618">
        <v>0</v>
      </c>
      <c r="X1574" s="618">
        <v>0</v>
      </c>
      <c r="Y1574" s="618">
        <v>0</v>
      </c>
      <c r="Z1574" s="618">
        <v>0</v>
      </c>
    </row>
    <row r="1575" customHeight="1" spans="1:26">
      <c r="A1575" s="610">
        <v>45316</v>
      </c>
      <c r="B1575" s="639" t="s">
        <v>190</v>
      </c>
      <c r="C1575" s="639" t="s">
        <v>175</v>
      </c>
      <c r="D1575" s="639">
        <v>200</v>
      </c>
      <c r="E1575" s="640" t="s">
        <v>35</v>
      </c>
      <c r="F1575" s="640" t="s">
        <v>176</v>
      </c>
      <c r="G1575" s="640">
        <v>2.09</v>
      </c>
      <c r="H1575" s="618">
        <v>6.0636</v>
      </c>
      <c r="I1575" s="618">
        <v>6.0095</v>
      </c>
      <c r="J1575" s="618">
        <v>5.7749</v>
      </c>
      <c r="K1575" s="618">
        <v>0</v>
      </c>
      <c r="L1575" s="643">
        <f t="shared" si="76"/>
        <v>0</v>
      </c>
      <c r="M1575" s="618">
        <v>2513.3985</v>
      </c>
      <c r="N1575" s="640">
        <v>1390</v>
      </c>
      <c r="O1575" s="644">
        <f t="shared" si="74"/>
        <v>0.553036058547819</v>
      </c>
      <c r="P1575" s="640" t="s">
        <v>176</v>
      </c>
      <c r="Q1575" s="640">
        <v>25666</v>
      </c>
      <c r="R1575" s="618">
        <v>2513.3985</v>
      </c>
      <c r="S1575" s="643">
        <f t="shared" si="75"/>
        <v>0.0979271604457259</v>
      </c>
      <c r="T1575" s="618">
        <v>0</v>
      </c>
      <c r="U1575" s="618">
        <v>0</v>
      </c>
      <c r="V1575" s="618">
        <v>0</v>
      </c>
      <c r="W1575" s="618">
        <v>0</v>
      </c>
      <c r="X1575" s="618">
        <v>0</v>
      </c>
      <c r="Y1575" s="618">
        <v>0</v>
      </c>
      <c r="Z1575" s="618">
        <v>0</v>
      </c>
    </row>
    <row r="1576" customHeight="1" spans="1:26">
      <c r="A1576" s="610">
        <v>45317</v>
      </c>
      <c r="B1576" s="639" t="s">
        <v>190</v>
      </c>
      <c r="C1576" s="639" t="s">
        <v>175</v>
      </c>
      <c r="D1576" s="639">
        <v>200</v>
      </c>
      <c r="E1576" s="640" t="s">
        <v>39</v>
      </c>
      <c r="F1576" s="640" t="s">
        <v>176</v>
      </c>
      <c r="G1576" s="640">
        <v>1.85</v>
      </c>
      <c r="H1576" s="618">
        <v>3.5257</v>
      </c>
      <c r="I1576" s="618">
        <v>3.4943</v>
      </c>
      <c r="J1576" s="618">
        <v>3.3408</v>
      </c>
      <c r="K1576" s="618">
        <v>0</v>
      </c>
      <c r="L1576" s="643">
        <f t="shared" si="76"/>
        <v>0</v>
      </c>
      <c r="M1576" s="618">
        <v>2516.7393</v>
      </c>
      <c r="N1576" s="640">
        <v>1390</v>
      </c>
      <c r="O1576" s="644">
        <f t="shared" si="74"/>
        <v>0.552301940848621</v>
      </c>
      <c r="P1576" s="640" t="s">
        <v>176</v>
      </c>
      <c r="Q1576" s="640">
        <v>25666</v>
      </c>
      <c r="R1576" s="618">
        <v>2516.7393</v>
      </c>
      <c r="S1576" s="643">
        <f t="shared" si="75"/>
        <v>0.0980573248655809</v>
      </c>
      <c r="T1576" s="618">
        <v>0</v>
      </c>
      <c r="U1576" s="618">
        <v>0</v>
      </c>
      <c r="V1576" s="618">
        <v>0</v>
      </c>
      <c r="W1576" s="618">
        <v>0</v>
      </c>
      <c r="X1576" s="618">
        <v>0</v>
      </c>
      <c r="Y1576" s="618">
        <v>0</v>
      </c>
      <c r="Z1576" s="618">
        <v>0</v>
      </c>
    </row>
    <row r="1577" customHeight="1" spans="1:26">
      <c r="A1577" s="610">
        <v>45318</v>
      </c>
      <c r="B1577" s="639" t="s">
        <v>190</v>
      </c>
      <c r="C1577" s="639" t="s">
        <v>175</v>
      </c>
      <c r="D1577" s="639">
        <v>200</v>
      </c>
      <c r="E1577" s="640" t="s">
        <v>35</v>
      </c>
      <c r="F1577" s="640" t="s">
        <v>176</v>
      </c>
      <c r="G1577" s="640">
        <v>1.19</v>
      </c>
      <c r="H1577" s="618">
        <v>0.224</v>
      </c>
      <c r="I1577" s="618">
        <v>0.222</v>
      </c>
      <c r="J1577" s="618">
        <v>0.0142</v>
      </c>
      <c r="K1577" s="618">
        <v>0</v>
      </c>
      <c r="L1577" s="643">
        <f t="shared" si="76"/>
        <v>0</v>
      </c>
      <c r="M1577" s="618">
        <v>2516.7535</v>
      </c>
      <c r="N1577" s="640">
        <v>1390</v>
      </c>
      <c r="O1577" s="644">
        <f t="shared" si="74"/>
        <v>0.552298824656447</v>
      </c>
      <c r="P1577" s="640" t="s">
        <v>176</v>
      </c>
      <c r="Q1577" s="640">
        <v>25666</v>
      </c>
      <c r="R1577" s="618">
        <v>2516.7535</v>
      </c>
      <c r="S1577" s="643">
        <f t="shared" si="75"/>
        <v>0.0980578781267046</v>
      </c>
      <c r="T1577" s="618">
        <v>0</v>
      </c>
      <c r="U1577" s="618">
        <v>0</v>
      </c>
      <c r="V1577" s="618">
        <v>0</v>
      </c>
      <c r="W1577" s="618">
        <v>0</v>
      </c>
      <c r="X1577" s="618">
        <v>0</v>
      </c>
      <c r="Y1577" s="618">
        <v>0</v>
      </c>
      <c r="Z1577" s="618">
        <v>0</v>
      </c>
    </row>
    <row r="1578" customHeight="1" spans="1:26">
      <c r="A1578" s="610">
        <v>45319</v>
      </c>
      <c r="B1578" s="639" t="s">
        <v>190</v>
      </c>
      <c r="C1578" s="639" t="s">
        <v>175</v>
      </c>
      <c r="D1578" s="639">
        <v>200</v>
      </c>
      <c r="E1578" s="640" t="s">
        <v>35</v>
      </c>
      <c r="F1578" s="640" t="s">
        <v>176</v>
      </c>
      <c r="G1578" s="640">
        <v>1.39</v>
      </c>
      <c r="H1578" s="618">
        <v>0.0179</v>
      </c>
      <c r="I1578" s="618">
        <v>0.0178</v>
      </c>
      <c r="J1578" s="618">
        <v>0.029</v>
      </c>
      <c r="K1578" s="618">
        <v>0</v>
      </c>
      <c r="L1578" s="643">
        <f t="shared" si="76"/>
        <v>0</v>
      </c>
      <c r="M1578" s="618">
        <v>2516.7825</v>
      </c>
      <c r="N1578" s="640">
        <v>1390</v>
      </c>
      <c r="O1578" s="644">
        <f t="shared" si="74"/>
        <v>0.552292460711245</v>
      </c>
      <c r="P1578" s="640" t="s">
        <v>176</v>
      </c>
      <c r="Q1578" s="640">
        <v>25666</v>
      </c>
      <c r="R1578" s="618">
        <v>2516.7825</v>
      </c>
      <c r="S1578" s="643">
        <f t="shared" si="75"/>
        <v>0.0980590080261825</v>
      </c>
      <c r="T1578" s="618">
        <v>0</v>
      </c>
      <c r="U1578" s="618">
        <v>0</v>
      </c>
      <c r="V1578" s="618">
        <v>0</v>
      </c>
      <c r="W1578" s="618">
        <v>0</v>
      </c>
      <c r="X1578" s="618">
        <v>0</v>
      </c>
      <c r="Y1578" s="618">
        <v>0</v>
      </c>
      <c r="Z1578" s="618">
        <v>0</v>
      </c>
    </row>
    <row r="1579" customHeight="1" spans="1:26">
      <c r="A1579" s="610">
        <v>45320</v>
      </c>
      <c r="B1579" s="639" t="s">
        <v>190</v>
      </c>
      <c r="C1579" s="639" t="s">
        <v>175</v>
      </c>
      <c r="D1579" s="639">
        <v>200</v>
      </c>
      <c r="E1579" s="640" t="s">
        <v>35</v>
      </c>
      <c r="F1579" s="640" t="s">
        <v>176</v>
      </c>
      <c r="G1579" s="640">
        <v>2.26</v>
      </c>
      <c r="H1579" s="618">
        <v>11.0185</v>
      </c>
      <c r="I1579" s="618">
        <v>10.9202</v>
      </c>
      <c r="J1579" s="618">
        <v>9.8814</v>
      </c>
      <c r="K1579" s="618">
        <v>0</v>
      </c>
      <c r="L1579" s="643">
        <f t="shared" si="76"/>
        <v>0</v>
      </c>
      <c r="M1579" s="618">
        <v>2526.6639</v>
      </c>
      <c r="N1579" s="640">
        <v>1390</v>
      </c>
      <c r="O1579" s="644">
        <f t="shared" si="74"/>
        <v>0.550132528509233</v>
      </c>
      <c r="P1579" s="640" t="s">
        <v>176</v>
      </c>
      <c r="Q1579" s="640">
        <v>25666</v>
      </c>
      <c r="R1579" s="618">
        <v>2526.6639</v>
      </c>
      <c r="S1579" s="643">
        <f t="shared" si="75"/>
        <v>0.098444007636562</v>
      </c>
      <c r="T1579" s="618">
        <v>0</v>
      </c>
      <c r="U1579" s="618">
        <v>0</v>
      </c>
      <c r="V1579" s="618">
        <v>0</v>
      </c>
      <c r="W1579" s="618">
        <v>0</v>
      </c>
      <c r="X1579" s="618">
        <v>0</v>
      </c>
      <c r="Y1579" s="618">
        <v>0</v>
      </c>
      <c r="Z1579" s="618">
        <v>0</v>
      </c>
    </row>
    <row r="1580" customHeight="1" spans="1:26">
      <c r="A1580" s="610">
        <v>45321</v>
      </c>
      <c r="B1580" s="639" t="s">
        <v>190</v>
      </c>
      <c r="C1580" s="639" t="s">
        <v>175</v>
      </c>
      <c r="D1580" s="639">
        <v>200</v>
      </c>
      <c r="E1580" s="640" t="s">
        <v>39</v>
      </c>
      <c r="F1580" s="640" t="s">
        <v>176</v>
      </c>
      <c r="G1580" s="640">
        <v>1.62</v>
      </c>
      <c r="H1580" s="618">
        <v>2.3744</v>
      </c>
      <c r="I1580" s="618">
        <v>2.3532</v>
      </c>
      <c r="J1580" s="618">
        <v>2.3444</v>
      </c>
      <c r="K1580" s="618">
        <v>0</v>
      </c>
      <c r="L1580" s="643">
        <f t="shared" si="76"/>
        <v>0</v>
      </c>
      <c r="M1580" s="618">
        <v>2529.0083</v>
      </c>
      <c r="N1580" s="640">
        <v>1390</v>
      </c>
      <c r="O1580" s="644">
        <f t="shared" si="74"/>
        <v>0.549622553631002</v>
      </c>
      <c r="P1580" s="640" t="s">
        <v>176</v>
      </c>
      <c r="Q1580" s="640">
        <v>25666</v>
      </c>
      <c r="R1580" s="618">
        <v>2529.0083</v>
      </c>
      <c r="S1580" s="643">
        <f t="shared" si="75"/>
        <v>0.0985353502688382</v>
      </c>
      <c r="T1580" s="618">
        <v>0</v>
      </c>
      <c r="U1580" s="618">
        <v>0</v>
      </c>
      <c r="V1580" s="618">
        <v>0</v>
      </c>
      <c r="W1580" s="618">
        <v>0</v>
      </c>
      <c r="X1580" s="618">
        <v>0</v>
      </c>
      <c r="Y1580" s="618">
        <v>0</v>
      </c>
      <c r="Z1580" s="618">
        <v>0</v>
      </c>
    </row>
    <row r="1581" customHeight="1" spans="1:26">
      <c r="A1581" s="610">
        <v>45322</v>
      </c>
      <c r="B1581" s="639" t="s">
        <v>190</v>
      </c>
      <c r="C1581" s="639" t="s">
        <v>175</v>
      </c>
      <c r="D1581" s="639">
        <v>200</v>
      </c>
      <c r="E1581" s="640" t="s">
        <v>107</v>
      </c>
      <c r="F1581" s="640" t="s">
        <v>176</v>
      </c>
      <c r="G1581" s="640">
        <v>3.63</v>
      </c>
      <c r="H1581" s="618">
        <v>91.5009</v>
      </c>
      <c r="I1581" s="618">
        <v>90.6848</v>
      </c>
      <c r="J1581" s="618">
        <v>82.0076</v>
      </c>
      <c r="K1581" s="618">
        <v>0</v>
      </c>
      <c r="L1581" s="643">
        <f t="shared" si="76"/>
        <v>0</v>
      </c>
      <c r="M1581" s="618">
        <v>2611.0159</v>
      </c>
      <c r="N1581" s="640">
        <v>1390</v>
      </c>
      <c r="O1581" s="644">
        <f t="shared" si="74"/>
        <v>0.532359837410412</v>
      </c>
      <c r="P1581" s="640" t="s">
        <v>176</v>
      </c>
      <c r="Q1581" s="640">
        <v>25666</v>
      </c>
      <c r="R1581" s="618">
        <v>2611.0159</v>
      </c>
      <c r="S1581" s="643">
        <f t="shared" si="75"/>
        <v>0.101730534559339</v>
      </c>
      <c r="T1581" s="618">
        <v>0.1468</v>
      </c>
      <c r="U1581" s="618">
        <v>0</v>
      </c>
      <c r="V1581" s="618">
        <v>0</v>
      </c>
      <c r="W1581" s="618">
        <v>0</v>
      </c>
      <c r="X1581" s="618">
        <v>0</v>
      </c>
      <c r="Y1581" s="618">
        <v>0</v>
      </c>
      <c r="Z1581" s="618">
        <v>0</v>
      </c>
    </row>
    <row r="1582" customHeight="1" spans="1:26">
      <c r="A1582" s="610">
        <v>45292</v>
      </c>
      <c r="B1582" s="639" t="s">
        <v>191</v>
      </c>
      <c r="C1582" s="639" t="s">
        <v>32</v>
      </c>
      <c r="D1582" s="639">
        <v>100</v>
      </c>
      <c r="E1582" s="640" t="s">
        <v>35</v>
      </c>
      <c r="F1582" s="640">
        <v>4.22</v>
      </c>
      <c r="G1582" s="640">
        <v>0.75</v>
      </c>
      <c r="H1582" s="618">
        <v>23.8</v>
      </c>
      <c r="I1582" s="618">
        <v>23.68</v>
      </c>
      <c r="J1582" s="646">
        <v>23.1000000000001</v>
      </c>
      <c r="K1582" s="618">
        <v>9.46</v>
      </c>
      <c r="L1582" s="643">
        <v>0.3975</v>
      </c>
      <c r="M1582" s="647">
        <v>23.1000000000001</v>
      </c>
      <c r="N1582" s="618">
        <v>850</v>
      </c>
      <c r="O1582" s="644">
        <v>0.0272</v>
      </c>
      <c r="P1582" s="640" t="s">
        <v>176</v>
      </c>
      <c r="Q1582" s="640">
        <v>11816</v>
      </c>
      <c r="R1582" s="618">
        <v>23.1</v>
      </c>
      <c r="S1582" s="643">
        <v>0.002</v>
      </c>
      <c r="T1582" s="618">
        <v>0</v>
      </c>
      <c r="U1582" s="618">
        <v>0.9195</v>
      </c>
      <c r="V1582" s="618">
        <v>0</v>
      </c>
      <c r="W1582" s="618">
        <v>0</v>
      </c>
      <c r="X1582" s="618">
        <v>0</v>
      </c>
      <c r="Y1582" s="618">
        <v>0</v>
      </c>
      <c r="Z1582" s="618">
        <v>0</v>
      </c>
    </row>
    <row r="1583" customHeight="1" spans="1:26">
      <c r="A1583" s="610">
        <v>45293</v>
      </c>
      <c r="B1583" s="639" t="s">
        <v>191</v>
      </c>
      <c r="C1583" s="639" t="s">
        <v>32</v>
      </c>
      <c r="D1583" s="639">
        <v>100</v>
      </c>
      <c r="E1583" s="640" t="s">
        <v>107</v>
      </c>
      <c r="F1583" s="640">
        <v>0.46</v>
      </c>
      <c r="G1583" s="640">
        <v>0.8</v>
      </c>
      <c r="H1583" s="618">
        <v>5.02</v>
      </c>
      <c r="I1583" s="618">
        <v>4.995</v>
      </c>
      <c r="J1583" s="646">
        <v>5.28</v>
      </c>
      <c r="K1583" s="618">
        <v>0</v>
      </c>
      <c r="L1583" s="643">
        <v>0</v>
      </c>
      <c r="M1583" s="647">
        <v>28.3800000000001</v>
      </c>
      <c r="N1583" s="618">
        <v>850</v>
      </c>
      <c r="O1583" s="644">
        <v>0.0334</v>
      </c>
      <c r="P1583" s="640" t="s">
        <v>176</v>
      </c>
      <c r="Q1583" s="640">
        <v>1200</v>
      </c>
      <c r="R1583" s="618">
        <v>28.38</v>
      </c>
      <c r="S1583" s="643">
        <v>0.0024</v>
      </c>
      <c r="T1583" s="618">
        <v>0</v>
      </c>
      <c r="U1583" s="618">
        <v>0.1928</v>
      </c>
      <c r="V1583" s="618">
        <v>0</v>
      </c>
      <c r="W1583" s="618">
        <v>0</v>
      </c>
      <c r="X1583" s="618">
        <v>0</v>
      </c>
      <c r="Y1583" s="618">
        <v>0</v>
      </c>
      <c r="Z1583" s="618">
        <v>0</v>
      </c>
    </row>
    <row r="1584" customHeight="1" spans="1:26">
      <c r="A1584" s="610">
        <v>45294</v>
      </c>
      <c r="B1584" s="639" t="s">
        <v>191</v>
      </c>
      <c r="C1584" s="639" t="s">
        <v>32</v>
      </c>
      <c r="D1584" s="639">
        <v>100</v>
      </c>
      <c r="E1584" s="640" t="s">
        <v>39</v>
      </c>
      <c r="F1584" s="640">
        <v>0.69</v>
      </c>
      <c r="G1584" s="640">
        <v>1.08</v>
      </c>
      <c r="H1584" s="618">
        <v>6.32</v>
      </c>
      <c r="I1584" s="618">
        <v>6.29</v>
      </c>
      <c r="J1584" s="646">
        <v>5.93999999999999</v>
      </c>
      <c r="K1584" s="618">
        <v>0</v>
      </c>
      <c r="L1584" s="643">
        <v>0</v>
      </c>
      <c r="M1584" s="585">
        <v>34.3200000000001</v>
      </c>
      <c r="N1584" s="618">
        <v>850</v>
      </c>
      <c r="O1584" s="644">
        <v>0.0404</v>
      </c>
      <c r="P1584" s="640" t="s">
        <v>176</v>
      </c>
      <c r="Q1584" s="640">
        <v>1200</v>
      </c>
      <c r="R1584" s="618">
        <v>34.32</v>
      </c>
      <c r="S1584" s="643">
        <v>0.0029</v>
      </c>
      <c r="T1584" s="618">
        <v>0</v>
      </c>
      <c r="U1584" s="618">
        <v>0.2553</v>
      </c>
      <c r="V1584" s="618">
        <v>0</v>
      </c>
      <c r="W1584" s="618">
        <v>0</v>
      </c>
      <c r="X1584" s="618">
        <v>0</v>
      </c>
      <c r="Y1584" s="618">
        <v>0</v>
      </c>
      <c r="Z1584" s="618">
        <v>0</v>
      </c>
    </row>
    <row r="1585" customHeight="1" spans="1:26">
      <c r="A1585" s="610">
        <v>45295</v>
      </c>
      <c r="B1585" s="639" t="s">
        <v>191</v>
      </c>
      <c r="C1585" s="639" t="s">
        <v>32</v>
      </c>
      <c r="D1585" s="639">
        <v>100</v>
      </c>
      <c r="E1585" s="640" t="s">
        <v>35</v>
      </c>
      <c r="F1585" s="640">
        <v>3.9</v>
      </c>
      <c r="G1585" s="640">
        <v>1.02</v>
      </c>
      <c r="H1585" s="618">
        <v>29</v>
      </c>
      <c r="I1585" s="618">
        <v>28.86</v>
      </c>
      <c r="J1585" s="646">
        <v>29.0399999999998</v>
      </c>
      <c r="K1585" s="618">
        <v>0</v>
      </c>
      <c r="L1585" s="643">
        <v>0</v>
      </c>
      <c r="M1585" s="585">
        <v>63.3599999999999</v>
      </c>
      <c r="N1585" s="618">
        <v>850</v>
      </c>
      <c r="O1585" s="644">
        <v>0.0745</v>
      </c>
      <c r="P1585" s="640" t="s">
        <v>176</v>
      </c>
      <c r="Q1585" s="640">
        <v>1200</v>
      </c>
      <c r="R1585" s="618">
        <v>63.36</v>
      </c>
      <c r="S1585" s="643">
        <v>0.0053</v>
      </c>
      <c r="T1585" s="618">
        <v>0</v>
      </c>
      <c r="U1585" s="618">
        <v>1.4374</v>
      </c>
      <c r="V1585" s="618">
        <v>0</v>
      </c>
      <c r="W1585" s="618">
        <v>0</v>
      </c>
      <c r="X1585" s="618">
        <v>0</v>
      </c>
      <c r="Y1585" s="618">
        <v>0</v>
      </c>
      <c r="Z1585" s="618">
        <v>0</v>
      </c>
    </row>
    <row r="1586" customHeight="1" spans="1:26">
      <c r="A1586" s="610">
        <v>45296</v>
      </c>
      <c r="B1586" s="639" t="s">
        <v>191</v>
      </c>
      <c r="C1586" s="639" t="s">
        <v>32</v>
      </c>
      <c r="D1586" s="639">
        <v>100</v>
      </c>
      <c r="E1586" s="640" t="s">
        <v>35</v>
      </c>
      <c r="F1586" s="640">
        <v>4.42</v>
      </c>
      <c r="G1586" s="640">
        <v>1.13</v>
      </c>
      <c r="H1586" s="618">
        <v>34.21</v>
      </c>
      <c r="I1586" s="618">
        <v>34.04</v>
      </c>
      <c r="J1586" s="646">
        <v>33.6600000000001</v>
      </c>
      <c r="K1586" s="618">
        <v>0</v>
      </c>
      <c r="L1586" s="643">
        <v>0</v>
      </c>
      <c r="M1586" s="585">
        <v>97.02</v>
      </c>
      <c r="N1586" s="618">
        <v>850</v>
      </c>
      <c r="O1586" s="644">
        <v>0.1141</v>
      </c>
      <c r="P1586" s="640" t="s">
        <v>176</v>
      </c>
      <c r="Q1586" s="640">
        <v>1200</v>
      </c>
      <c r="R1586" s="618">
        <v>97.02</v>
      </c>
      <c r="S1586" s="643">
        <v>0.0082</v>
      </c>
      <c r="T1586" s="618">
        <v>0</v>
      </c>
      <c r="U1586" s="618">
        <v>1.31</v>
      </c>
      <c r="V1586" s="618">
        <v>0</v>
      </c>
      <c r="W1586" s="618">
        <v>0</v>
      </c>
      <c r="X1586" s="618">
        <v>0</v>
      </c>
      <c r="Y1586" s="618">
        <v>0</v>
      </c>
      <c r="Z1586" s="618">
        <v>0</v>
      </c>
    </row>
    <row r="1587" customHeight="1" spans="1:26">
      <c r="A1587" s="610">
        <v>45297</v>
      </c>
      <c r="B1587" s="639" t="s">
        <v>191</v>
      </c>
      <c r="C1587" s="639" t="s">
        <v>32</v>
      </c>
      <c r="D1587" s="639">
        <v>100</v>
      </c>
      <c r="E1587" s="640" t="s">
        <v>35</v>
      </c>
      <c r="F1587" s="640">
        <v>2.14</v>
      </c>
      <c r="G1587" s="640">
        <v>0.59</v>
      </c>
      <c r="H1587" s="618">
        <v>16.92</v>
      </c>
      <c r="I1587" s="618">
        <v>16.84</v>
      </c>
      <c r="J1587" s="646">
        <v>16.5</v>
      </c>
      <c r="K1587" s="618">
        <v>0</v>
      </c>
      <c r="L1587" s="643">
        <v>0</v>
      </c>
      <c r="M1587" s="585">
        <v>113.52</v>
      </c>
      <c r="N1587" s="618">
        <v>850</v>
      </c>
      <c r="O1587" s="644">
        <v>0.1336</v>
      </c>
      <c r="P1587" s="640" t="s">
        <v>176</v>
      </c>
      <c r="Q1587" s="640">
        <v>1200</v>
      </c>
      <c r="R1587" s="618">
        <v>113.52</v>
      </c>
      <c r="S1587" s="643">
        <v>0.0096</v>
      </c>
      <c r="T1587" s="618">
        <v>0</v>
      </c>
      <c r="U1587" s="618">
        <v>0.7427</v>
      </c>
      <c r="V1587" s="618">
        <v>0</v>
      </c>
      <c r="W1587" s="618">
        <v>0</v>
      </c>
      <c r="X1587" s="618">
        <v>0</v>
      </c>
      <c r="Y1587" s="618">
        <v>0</v>
      </c>
      <c r="Z1587" s="618">
        <v>0</v>
      </c>
    </row>
    <row r="1588" customHeight="1" spans="1:26">
      <c r="A1588" s="610">
        <v>45298</v>
      </c>
      <c r="B1588" s="639" t="s">
        <v>191</v>
      </c>
      <c r="C1588" s="639" t="s">
        <v>32</v>
      </c>
      <c r="D1588" s="639">
        <v>100</v>
      </c>
      <c r="E1588" s="640" t="s">
        <v>33</v>
      </c>
      <c r="F1588" s="640">
        <v>2.08</v>
      </c>
      <c r="G1588" s="640">
        <v>2.12</v>
      </c>
      <c r="H1588" s="618">
        <v>18.5925</v>
      </c>
      <c r="I1588" s="618">
        <v>18.5</v>
      </c>
      <c r="J1588" s="646">
        <v>18.4800000000001</v>
      </c>
      <c r="K1588" s="618">
        <v>0</v>
      </c>
      <c r="L1588" s="643">
        <v>0</v>
      </c>
      <c r="M1588" s="585">
        <v>132</v>
      </c>
      <c r="N1588" s="618">
        <v>850</v>
      </c>
      <c r="O1588" s="644">
        <v>0.155294117647059</v>
      </c>
      <c r="P1588" s="640" t="s">
        <v>176</v>
      </c>
      <c r="Q1588" s="640">
        <v>1200</v>
      </c>
      <c r="R1588" s="618">
        <v>132</v>
      </c>
      <c r="S1588" s="643">
        <v>0.0111000000000001</v>
      </c>
      <c r="T1588" s="618">
        <v>0</v>
      </c>
      <c r="U1588" s="618">
        <v>0.7748</v>
      </c>
      <c r="V1588" s="618">
        <v>0</v>
      </c>
      <c r="W1588" s="618">
        <v>0</v>
      </c>
      <c r="X1588" s="618">
        <v>0</v>
      </c>
      <c r="Y1588" s="618">
        <v>0</v>
      </c>
      <c r="Z1588" s="618">
        <v>0</v>
      </c>
    </row>
    <row r="1589" customHeight="1" spans="1:26">
      <c r="A1589" s="610">
        <v>45299</v>
      </c>
      <c r="B1589" s="639" t="s">
        <v>191</v>
      </c>
      <c r="C1589" s="639" t="s">
        <v>32</v>
      </c>
      <c r="D1589" s="639">
        <v>100</v>
      </c>
      <c r="E1589" s="640" t="s">
        <v>35</v>
      </c>
      <c r="F1589" s="640">
        <v>1.65</v>
      </c>
      <c r="G1589" s="640">
        <v>1.03</v>
      </c>
      <c r="H1589" s="618">
        <v>27.7028249999991</v>
      </c>
      <c r="I1589" s="618">
        <v>27.5649999999991</v>
      </c>
      <c r="J1589" s="646">
        <v>27.06</v>
      </c>
      <c r="K1589" s="618">
        <v>0</v>
      </c>
      <c r="L1589" s="643">
        <v>0</v>
      </c>
      <c r="M1589" s="585">
        <v>159.06</v>
      </c>
      <c r="N1589" s="618">
        <v>850</v>
      </c>
      <c r="O1589" s="644">
        <v>0.187129411764706</v>
      </c>
      <c r="P1589" s="640" t="s">
        <v>176</v>
      </c>
      <c r="Q1589" s="640">
        <v>1200</v>
      </c>
      <c r="R1589" s="618">
        <v>159.06</v>
      </c>
      <c r="S1589" s="643">
        <v>0.0133970833333333</v>
      </c>
      <c r="T1589" s="618">
        <v>0</v>
      </c>
      <c r="U1589" s="618">
        <v>1.1565</v>
      </c>
      <c r="V1589" s="618">
        <v>0</v>
      </c>
      <c r="W1589" s="618">
        <v>0</v>
      </c>
      <c r="X1589" s="618">
        <v>0</v>
      </c>
      <c r="Y1589" s="618">
        <v>0</v>
      </c>
      <c r="Z1589" s="618">
        <v>0</v>
      </c>
    </row>
    <row r="1590" customHeight="1" spans="1:26">
      <c r="A1590" s="610">
        <v>45300</v>
      </c>
      <c r="B1590" s="639" t="s">
        <v>191</v>
      </c>
      <c r="C1590" s="639" t="s">
        <v>32</v>
      </c>
      <c r="D1590" s="639">
        <v>100</v>
      </c>
      <c r="E1590" s="640" t="s">
        <v>33</v>
      </c>
      <c r="F1590" s="640">
        <v>3.65</v>
      </c>
      <c r="G1590" s="640">
        <v>0.68</v>
      </c>
      <c r="H1590" s="618">
        <v>29.38</v>
      </c>
      <c r="I1590" s="618">
        <v>29.23</v>
      </c>
      <c r="J1590" s="646">
        <v>29.7</v>
      </c>
      <c r="K1590" s="618">
        <v>0</v>
      </c>
      <c r="L1590" s="643">
        <v>0</v>
      </c>
      <c r="M1590" s="585">
        <v>188.76</v>
      </c>
      <c r="N1590" s="618">
        <v>850</v>
      </c>
      <c r="O1590" s="644">
        <v>0.2221</v>
      </c>
      <c r="P1590" s="640" t="s">
        <v>176</v>
      </c>
      <c r="Q1590" s="640">
        <v>1200</v>
      </c>
      <c r="R1590" s="618">
        <v>188.76</v>
      </c>
      <c r="S1590" s="643">
        <v>0.0158</v>
      </c>
      <c r="T1590" s="618">
        <v>0</v>
      </c>
      <c r="U1590" s="618">
        <v>1.1337</v>
      </c>
      <c r="V1590" s="618">
        <v>0</v>
      </c>
      <c r="W1590" s="618">
        <v>0</v>
      </c>
      <c r="X1590" s="618">
        <v>0</v>
      </c>
      <c r="Y1590" s="618">
        <v>0</v>
      </c>
      <c r="Z1590" s="618">
        <v>0</v>
      </c>
    </row>
    <row r="1591" customHeight="1" spans="1:26">
      <c r="A1591" s="610">
        <v>45301</v>
      </c>
      <c r="B1591" s="639" t="s">
        <v>191</v>
      </c>
      <c r="C1591" s="639" t="s">
        <v>32</v>
      </c>
      <c r="D1591" s="639">
        <v>100</v>
      </c>
      <c r="E1591" s="640" t="s">
        <v>35</v>
      </c>
      <c r="F1591" s="640">
        <v>4.65</v>
      </c>
      <c r="G1591" s="640">
        <v>1.31</v>
      </c>
      <c r="H1591" s="618">
        <v>36.44</v>
      </c>
      <c r="I1591" s="618">
        <v>36.26</v>
      </c>
      <c r="J1591" s="646">
        <v>35.6399999999999</v>
      </c>
      <c r="K1591" s="618">
        <v>0</v>
      </c>
      <c r="L1591" s="643">
        <v>0</v>
      </c>
      <c r="M1591" s="585">
        <v>224.4</v>
      </c>
      <c r="N1591" s="618">
        <v>850</v>
      </c>
      <c r="O1591" s="644">
        <v>0.264</v>
      </c>
      <c r="P1591" s="640" t="s">
        <v>176</v>
      </c>
      <c r="Q1591" s="640">
        <v>1200</v>
      </c>
      <c r="R1591" s="618">
        <v>224.4</v>
      </c>
      <c r="S1591" s="643">
        <v>0.0189</v>
      </c>
      <c r="T1591" s="618">
        <v>0</v>
      </c>
      <c r="U1591" s="618">
        <v>1.4503</v>
      </c>
      <c r="V1591" s="618">
        <v>0</v>
      </c>
      <c r="W1591" s="618">
        <v>0</v>
      </c>
      <c r="X1591" s="618">
        <v>0</v>
      </c>
      <c r="Y1591" s="618">
        <v>0</v>
      </c>
      <c r="Z1591" s="618">
        <v>0</v>
      </c>
    </row>
    <row r="1592" customHeight="1" spans="1:26">
      <c r="A1592" s="610">
        <v>45302</v>
      </c>
      <c r="B1592" s="639" t="s">
        <v>191</v>
      </c>
      <c r="C1592" s="639" t="s">
        <v>32</v>
      </c>
      <c r="D1592" s="639">
        <v>100</v>
      </c>
      <c r="E1592" s="640" t="s">
        <v>35</v>
      </c>
      <c r="F1592" s="640">
        <v>4.64</v>
      </c>
      <c r="G1592" s="640">
        <v>0.95</v>
      </c>
      <c r="H1592" s="618">
        <v>36.06945</v>
      </c>
      <c r="I1592" s="618">
        <v>35.89</v>
      </c>
      <c r="J1592" s="646">
        <v>35.6399999999999</v>
      </c>
      <c r="K1592" s="618">
        <v>0</v>
      </c>
      <c r="L1592" s="643">
        <v>0</v>
      </c>
      <c r="M1592" s="585">
        <v>260.04</v>
      </c>
      <c r="N1592" s="618">
        <v>850</v>
      </c>
      <c r="O1592" s="644">
        <v>0.305929411764706</v>
      </c>
      <c r="P1592" s="640" t="s">
        <v>176</v>
      </c>
      <c r="Q1592" s="640">
        <v>1200</v>
      </c>
      <c r="R1592" s="618">
        <v>260.04</v>
      </c>
      <c r="S1592" s="643">
        <v>0.0218454166666667</v>
      </c>
      <c r="T1592" s="618">
        <v>0</v>
      </c>
      <c r="U1592" s="618">
        <v>1.5144</v>
      </c>
      <c r="V1592" s="618">
        <v>0</v>
      </c>
      <c r="W1592" s="618">
        <v>0</v>
      </c>
      <c r="X1592" s="618">
        <v>0</v>
      </c>
      <c r="Y1592" s="618">
        <v>0</v>
      </c>
      <c r="Z1592" s="618">
        <v>0</v>
      </c>
    </row>
    <row r="1593" customHeight="1" spans="1:26">
      <c r="A1593" s="610">
        <v>45303</v>
      </c>
      <c r="B1593" s="639" t="s">
        <v>191</v>
      </c>
      <c r="C1593" s="639" t="s">
        <v>32</v>
      </c>
      <c r="D1593" s="639">
        <v>100</v>
      </c>
      <c r="E1593" s="640" t="s">
        <v>35</v>
      </c>
      <c r="F1593" s="640">
        <v>4.92</v>
      </c>
      <c r="G1593" s="640">
        <v>0.86</v>
      </c>
      <c r="H1593" s="618">
        <v>37.56</v>
      </c>
      <c r="I1593" s="618">
        <v>37.37</v>
      </c>
      <c r="J1593" s="646">
        <v>37.62</v>
      </c>
      <c r="K1593" s="618">
        <v>0</v>
      </c>
      <c r="L1593" s="643">
        <v>0</v>
      </c>
      <c r="M1593" s="585">
        <v>297.66</v>
      </c>
      <c r="N1593" s="618">
        <v>850</v>
      </c>
      <c r="O1593" s="644">
        <v>0.3502</v>
      </c>
      <c r="P1593" s="640" t="s">
        <v>176</v>
      </c>
      <c r="Q1593" s="640">
        <v>1200</v>
      </c>
      <c r="R1593" s="618">
        <v>297.66</v>
      </c>
      <c r="S1593" s="643">
        <v>0.025</v>
      </c>
      <c r="T1593" s="618">
        <v>0</v>
      </c>
      <c r="U1593" s="618">
        <v>1.58176</v>
      </c>
      <c r="V1593" s="618">
        <v>0</v>
      </c>
      <c r="W1593" s="618">
        <v>0</v>
      </c>
      <c r="X1593" s="618">
        <v>0</v>
      </c>
      <c r="Y1593" s="618">
        <v>0</v>
      </c>
      <c r="Z1593" s="618">
        <v>0</v>
      </c>
    </row>
    <row r="1594" customHeight="1" spans="1:26">
      <c r="A1594" s="610">
        <v>45304</v>
      </c>
      <c r="B1594" s="639" t="s">
        <v>191</v>
      </c>
      <c r="C1594" s="639" t="s">
        <v>32</v>
      </c>
      <c r="D1594" s="639">
        <v>100</v>
      </c>
      <c r="E1594" s="640" t="s">
        <v>35</v>
      </c>
      <c r="F1594" s="640">
        <v>4.66</v>
      </c>
      <c r="G1594" s="640">
        <v>0.95</v>
      </c>
      <c r="H1594" s="618">
        <v>35.51</v>
      </c>
      <c r="I1594" s="618">
        <v>35.34</v>
      </c>
      <c r="J1594" s="646">
        <v>34.9800000000001</v>
      </c>
      <c r="K1594" s="618">
        <v>0</v>
      </c>
      <c r="L1594" s="643">
        <v>0</v>
      </c>
      <c r="M1594" s="585">
        <v>332.64</v>
      </c>
      <c r="N1594" s="618">
        <v>850</v>
      </c>
      <c r="O1594" s="644">
        <v>0.3913</v>
      </c>
      <c r="P1594" s="640" t="s">
        <v>176</v>
      </c>
      <c r="Q1594" s="640">
        <v>1200</v>
      </c>
      <c r="R1594" s="618">
        <v>332.64</v>
      </c>
      <c r="S1594" s="643">
        <v>0.0279</v>
      </c>
      <c r="T1594" s="618">
        <v>0</v>
      </c>
      <c r="U1594" s="618">
        <v>1.49548</v>
      </c>
      <c r="V1594" s="618">
        <v>0</v>
      </c>
      <c r="W1594" s="618">
        <v>0</v>
      </c>
      <c r="X1594" s="618">
        <v>0</v>
      </c>
      <c r="Y1594" s="618">
        <v>0</v>
      </c>
      <c r="Z1594" s="618">
        <v>0</v>
      </c>
    </row>
    <row r="1595" customHeight="1" spans="1:26">
      <c r="A1595" s="610">
        <v>45305</v>
      </c>
      <c r="B1595" s="639" t="s">
        <v>191</v>
      </c>
      <c r="C1595" s="639" t="s">
        <v>32</v>
      </c>
      <c r="D1595" s="639">
        <v>100</v>
      </c>
      <c r="E1595" s="640" t="s">
        <v>39</v>
      </c>
      <c r="F1595" s="640">
        <v>1.56</v>
      </c>
      <c r="G1595" s="640">
        <v>1.2</v>
      </c>
      <c r="H1595" s="618">
        <v>14.5</v>
      </c>
      <c r="I1595" s="618">
        <v>14.43</v>
      </c>
      <c r="J1595" s="646">
        <v>14.5199999999999</v>
      </c>
      <c r="K1595" s="618">
        <v>0</v>
      </c>
      <c r="L1595" s="643">
        <v>0</v>
      </c>
      <c r="M1595" s="585">
        <v>347.16</v>
      </c>
      <c r="N1595" s="618">
        <v>850</v>
      </c>
      <c r="O1595" s="644">
        <v>0.4084</v>
      </c>
      <c r="P1595" s="640" t="s">
        <v>176</v>
      </c>
      <c r="Q1595" s="640">
        <v>1200</v>
      </c>
      <c r="R1595" s="618">
        <v>347.16</v>
      </c>
      <c r="S1595" s="643">
        <v>0.0291</v>
      </c>
      <c r="T1595" s="618">
        <v>0</v>
      </c>
      <c r="U1595" s="618">
        <v>0</v>
      </c>
      <c r="V1595" s="618">
        <v>0</v>
      </c>
      <c r="W1595" s="618">
        <v>0</v>
      </c>
      <c r="X1595" s="618">
        <v>0</v>
      </c>
      <c r="Y1595" s="618">
        <v>0</v>
      </c>
      <c r="Z1595" s="618">
        <v>0</v>
      </c>
    </row>
    <row r="1596" customHeight="1" spans="1:26">
      <c r="A1596" s="610">
        <v>45306</v>
      </c>
      <c r="B1596" s="639" t="s">
        <v>191</v>
      </c>
      <c r="C1596" s="639" t="s">
        <v>32</v>
      </c>
      <c r="D1596" s="639">
        <v>100</v>
      </c>
      <c r="E1596" s="640" t="s">
        <v>39</v>
      </c>
      <c r="F1596" s="640">
        <v>0.49</v>
      </c>
      <c r="G1596" s="640">
        <v>2.05</v>
      </c>
      <c r="H1596" s="618">
        <v>6.13645000000117</v>
      </c>
      <c r="I1596" s="618">
        <v>5.73500000000109</v>
      </c>
      <c r="J1596" s="646">
        <v>5.28000000000012</v>
      </c>
      <c r="K1596" s="618">
        <v>0</v>
      </c>
      <c r="L1596" s="643">
        <v>0</v>
      </c>
      <c r="M1596" s="585">
        <v>352.44</v>
      </c>
      <c r="N1596" s="618">
        <v>850</v>
      </c>
      <c r="O1596" s="644">
        <v>0.414635294117647</v>
      </c>
      <c r="P1596" s="640" t="s">
        <v>176</v>
      </c>
      <c r="Q1596" s="640">
        <v>1200</v>
      </c>
      <c r="R1596" s="618">
        <v>352.44</v>
      </c>
      <c r="S1596" s="643">
        <v>0.0295845833333333</v>
      </c>
      <c r="T1596" s="618">
        <v>0</v>
      </c>
      <c r="U1596" s="618">
        <v>0</v>
      </c>
      <c r="V1596" s="618">
        <v>0</v>
      </c>
      <c r="W1596" s="618">
        <v>0</v>
      </c>
      <c r="X1596" s="618">
        <v>0</v>
      </c>
      <c r="Y1596" s="618">
        <v>0</v>
      </c>
      <c r="Z1596" s="618">
        <v>0</v>
      </c>
    </row>
    <row r="1597" customHeight="1" spans="1:26">
      <c r="A1597" s="610">
        <v>45307</v>
      </c>
      <c r="B1597" s="639" t="s">
        <v>191</v>
      </c>
      <c r="C1597" s="639" t="s">
        <v>32</v>
      </c>
      <c r="D1597" s="639">
        <v>100</v>
      </c>
      <c r="E1597" s="640" t="s">
        <v>107</v>
      </c>
      <c r="F1597" s="640">
        <v>0.09</v>
      </c>
      <c r="G1597" s="640">
        <v>1.64</v>
      </c>
      <c r="H1597" s="618">
        <v>1.86</v>
      </c>
      <c r="I1597" s="618">
        <v>1.85</v>
      </c>
      <c r="J1597" s="646">
        <v>1.97999999999984</v>
      </c>
      <c r="K1597" s="618">
        <v>0</v>
      </c>
      <c r="L1597" s="643">
        <v>0</v>
      </c>
      <c r="M1597" s="585">
        <v>354.42</v>
      </c>
      <c r="N1597" s="618">
        <v>850</v>
      </c>
      <c r="O1597" s="644">
        <v>0.417</v>
      </c>
      <c r="P1597" s="640" t="s">
        <v>176</v>
      </c>
      <c r="Q1597" s="640">
        <v>1200</v>
      </c>
      <c r="R1597" s="618">
        <v>354.42</v>
      </c>
      <c r="S1597" s="643">
        <v>0.0297</v>
      </c>
      <c r="T1597" s="618">
        <v>0</v>
      </c>
      <c r="U1597" s="618">
        <v>0</v>
      </c>
      <c r="V1597" s="618">
        <v>0</v>
      </c>
      <c r="W1597" s="618">
        <v>0</v>
      </c>
      <c r="X1597" s="618">
        <v>0</v>
      </c>
      <c r="Y1597" s="618">
        <v>0</v>
      </c>
      <c r="Z1597" s="618">
        <v>0</v>
      </c>
    </row>
    <row r="1598" customHeight="1" spans="1:26">
      <c r="A1598" s="610">
        <v>45308</v>
      </c>
      <c r="B1598" s="639" t="s">
        <v>191</v>
      </c>
      <c r="C1598" s="639" t="s">
        <v>32</v>
      </c>
      <c r="D1598" s="639">
        <v>100</v>
      </c>
      <c r="E1598" s="640" t="s">
        <v>107</v>
      </c>
      <c r="F1598" s="640">
        <v>0.16</v>
      </c>
      <c r="G1598" s="640">
        <v>1.31</v>
      </c>
      <c r="H1598" s="618">
        <v>2.6</v>
      </c>
      <c r="I1598" s="618">
        <v>2.59</v>
      </c>
      <c r="J1598" s="646">
        <v>1.98000000000008</v>
      </c>
      <c r="K1598" s="618">
        <v>0</v>
      </c>
      <c r="L1598" s="643">
        <v>0</v>
      </c>
      <c r="M1598" s="585">
        <v>356.4</v>
      </c>
      <c r="N1598" s="618">
        <v>850</v>
      </c>
      <c r="O1598" s="644">
        <v>0.4193</v>
      </c>
      <c r="P1598" s="640" t="s">
        <v>176</v>
      </c>
      <c r="Q1598" s="640">
        <v>1200</v>
      </c>
      <c r="R1598" s="618">
        <v>356.4</v>
      </c>
      <c r="S1598" s="643">
        <v>0.03</v>
      </c>
      <c r="T1598" s="618">
        <v>0</v>
      </c>
      <c r="U1598" s="618">
        <v>0</v>
      </c>
      <c r="V1598" s="618">
        <v>0</v>
      </c>
      <c r="W1598" s="618">
        <v>0</v>
      </c>
      <c r="X1598" s="618">
        <v>0</v>
      </c>
      <c r="Y1598" s="618">
        <v>0</v>
      </c>
      <c r="Z1598" s="618">
        <v>0</v>
      </c>
    </row>
    <row r="1599" customHeight="1" spans="1:26">
      <c r="A1599" s="610">
        <v>45309</v>
      </c>
      <c r="B1599" s="639" t="s">
        <v>191</v>
      </c>
      <c r="C1599" s="639" t="s">
        <v>32</v>
      </c>
      <c r="D1599" s="639">
        <v>100</v>
      </c>
      <c r="E1599" s="640" t="s">
        <v>107</v>
      </c>
      <c r="F1599" s="640">
        <v>0.97</v>
      </c>
      <c r="G1599" s="640">
        <v>1.21</v>
      </c>
      <c r="H1599" s="618">
        <v>3.35</v>
      </c>
      <c r="I1599" s="618">
        <v>3.33</v>
      </c>
      <c r="J1599" s="646">
        <v>3.30000000000005</v>
      </c>
      <c r="K1599" s="618">
        <v>0</v>
      </c>
      <c r="L1599" s="643">
        <v>0</v>
      </c>
      <c r="M1599" s="585">
        <v>359.7</v>
      </c>
      <c r="N1599" s="618">
        <v>850</v>
      </c>
      <c r="O1599" s="644">
        <v>0.4332</v>
      </c>
      <c r="P1599" s="640" t="s">
        <v>176</v>
      </c>
      <c r="Q1599" s="640">
        <v>1200</v>
      </c>
      <c r="R1599" s="618">
        <v>359.7</v>
      </c>
      <c r="S1599" s="643">
        <v>0.0302320833333334</v>
      </c>
      <c r="T1599" s="618">
        <v>0</v>
      </c>
      <c r="U1599" s="618">
        <v>0</v>
      </c>
      <c r="V1599" s="618">
        <v>0</v>
      </c>
      <c r="W1599" s="618">
        <v>0</v>
      </c>
      <c r="X1599" s="618">
        <v>0</v>
      </c>
      <c r="Y1599" s="618">
        <v>0</v>
      </c>
      <c r="Z1599" s="618">
        <v>0</v>
      </c>
    </row>
    <row r="1600" customHeight="1" spans="1:26">
      <c r="A1600" s="610">
        <v>45310</v>
      </c>
      <c r="B1600" s="639" t="s">
        <v>191</v>
      </c>
      <c r="C1600" s="639" t="s">
        <v>32</v>
      </c>
      <c r="D1600" s="639">
        <v>100</v>
      </c>
      <c r="E1600" s="640" t="s">
        <v>107</v>
      </c>
      <c r="F1600" s="640">
        <v>0.94</v>
      </c>
      <c r="G1600" s="640">
        <v>2.51</v>
      </c>
      <c r="H1600" s="618">
        <v>3.34665000000013</v>
      </c>
      <c r="I1600" s="618">
        <v>3.33000000000013</v>
      </c>
      <c r="J1600" s="646">
        <v>3.30000000000005</v>
      </c>
      <c r="K1600" s="618">
        <v>0</v>
      </c>
      <c r="L1600" s="643">
        <v>0</v>
      </c>
      <c r="M1600" s="585">
        <v>363</v>
      </c>
      <c r="N1600" s="618">
        <v>850</v>
      </c>
      <c r="O1600" s="644">
        <v>0.427058823529412</v>
      </c>
      <c r="P1600" s="640" t="s">
        <v>176</v>
      </c>
      <c r="Q1600" s="640">
        <v>1200</v>
      </c>
      <c r="R1600" s="618">
        <v>363</v>
      </c>
      <c r="S1600" s="643">
        <v>0.0305095833333334</v>
      </c>
      <c r="T1600" s="618">
        <v>0</v>
      </c>
      <c r="U1600" s="618">
        <v>0</v>
      </c>
      <c r="V1600" s="618">
        <v>0</v>
      </c>
      <c r="W1600" s="618">
        <v>0</v>
      </c>
      <c r="X1600" s="618">
        <v>0</v>
      </c>
      <c r="Y1600" s="618">
        <v>0</v>
      </c>
      <c r="Z1600" s="618">
        <v>0</v>
      </c>
    </row>
    <row r="1601" customHeight="1" spans="1:26">
      <c r="A1601" s="610">
        <v>45311</v>
      </c>
      <c r="B1601" s="639" t="s">
        <v>191</v>
      </c>
      <c r="C1601" s="639" t="s">
        <v>32</v>
      </c>
      <c r="D1601" s="639">
        <v>100</v>
      </c>
      <c r="E1601" s="640" t="s">
        <v>138</v>
      </c>
      <c r="F1601" s="640">
        <v>2.58</v>
      </c>
      <c r="G1601" s="640">
        <v>1.46</v>
      </c>
      <c r="H1601" s="618">
        <v>23.24</v>
      </c>
      <c r="I1601" s="618">
        <v>23.12</v>
      </c>
      <c r="J1601" s="646">
        <v>23.0999999999999</v>
      </c>
      <c r="K1601" s="618">
        <v>0</v>
      </c>
      <c r="L1601" s="643">
        <v>0</v>
      </c>
      <c r="M1601" s="585">
        <v>386.1</v>
      </c>
      <c r="N1601" s="618">
        <v>850</v>
      </c>
      <c r="O1601" s="644">
        <v>0.4542</v>
      </c>
      <c r="P1601" s="640" t="s">
        <v>176</v>
      </c>
      <c r="Q1601" s="640">
        <v>1200</v>
      </c>
      <c r="R1601" s="618">
        <v>386.1</v>
      </c>
      <c r="S1601" s="643">
        <v>0.0324</v>
      </c>
      <c r="T1601" s="618">
        <v>0</v>
      </c>
      <c r="U1601" s="618">
        <v>0</v>
      </c>
      <c r="V1601" s="618">
        <v>0</v>
      </c>
      <c r="W1601" s="618">
        <v>0</v>
      </c>
      <c r="X1601" s="618">
        <v>0</v>
      </c>
      <c r="Y1601" s="618">
        <v>0</v>
      </c>
      <c r="Z1601" s="618">
        <v>0</v>
      </c>
    </row>
    <row r="1602" customHeight="1" spans="1:26">
      <c r="A1602" s="610">
        <v>45312</v>
      </c>
      <c r="B1602" s="639" t="s">
        <v>191</v>
      </c>
      <c r="C1602" s="639" t="s">
        <v>32</v>
      </c>
      <c r="D1602" s="639">
        <v>100</v>
      </c>
      <c r="E1602" s="640" t="s">
        <v>33</v>
      </c>
      <c r="F1602" s="640">
        <v>2.19</v>
      </c>
      <c r="G1602" s="640">
        <v>1.86</v>
      </c>
      <c r="H1602" s="618">
        <v>20.6376749999992</v>
      </c>
      <c r="I1602" s="618">
        <v>20.5349999999992</v>
      </c>
      <c r="J1602" s="646">
        <v>20.4600000000002</v>
      </c>
      <c r="K1602" s="618">
        <v>0</v>
      </c>
      <c r="L1602" s="643">
        <v>0</v>
      </c>
      <c r="M1602" s="585">
        <v>406.56</v>
      </c>
      <c r="N1602" s="618">
        <v>850</v>
      </c>
      <c r="O1602" s="644">
        <v>0.478305882352941</v>
      </c>
      <c r="P1602" s="640" t="s">
        <v>176</v>
      </c>
      <c r="Q1602" s="640">
        <v>1200</v>
      </c>
      <c r="R1602" s="618">
        <v>406.56</v>
      </c>
      <c r="S1602" s="643">
        <v>0.0341479166666665</v>
      </c>
      <c r="T1602" s="618">
        <v>0</v>
      </c>
      <c r="U1602" s="618">
        <v>0</v>
      </c>
      <c r="V1602" s="618">
        <v>0</v>
      </c>
      <c r="W1602" s="618">
        <v>0</v>
      </c>
      <c r="X1602" s="618">
        <v>0</v>
      </c>
      <c r="Y1602" s="618">
        <v>0</v>
      </c>
      <c r="Z1602" s="618">
        <v>0</v>
      </c>
    </row>
    <row r="1603" customHeight="1" spans="1:26">
      <c r="A1603" s="610">
        <v>45313</v>
      </c>
      <c r="B1603" s="639" t="s">
        <v>191</v>
      </c>
      <c r="C1603" s="639" t="s">
        <v>32</v>
      </c>
      <c r="D1603" s="639">
        <v>100</v>
      </c>
      <c r="E1603" s="640" t="s">
        <v>33</v>
      </c>
      <c r="F1603" s="640">
        <v>0.52</v>
      </c>
      <c r="G1603" s="640">
        <v>3.15</v>
      </c>
      <c r="H1603" s="618">
        <v>21.38</v>
      </c>
      <c r="I1603" s="618">
        <v>21.28</v>
      </c>
      <c r="J1603" s="646">
        <v>21.12</v>
      </c>
      <c r="K1603" s="618">
        <v>0</v>
      </c>
      <c r="L1603" s="643">
        <v>0</v>
      </c>
      <c r="M1603" s="585">
        <v>427.68</v>
      </c>
      <c r="N1603" s="618">
        <v>850</v>
      </c>
      <c r="O1603" s="644">
        <v>0.5032</v>
      </c>
      <c r="P1603" s="640" t="s">
        <v>176</v>
      </c>
      <c r="Q1603" s="640">
        <v>1200</v>
      </c>
      <c r="R1603" s="618">
        <v>427.68</v>
      </c>
      <c r="S1603" s="643">
        <v>0.0359</v>
      </c>
      <c r="T1603" s="618">
        <v>0</v>
      </c>
      <c r="U1603" s="618">
        <v>0</v>
      </c>
      <c r="V1603" s="618">
        <v>0</v>
      </c>
      <c r="W1603" s="618">
        <v>0</v>
      </c>
      <c r="X1603" s="618">
        <v>0</v>
      </c>
      <c r="Y1603" s="618">
        <v>0</v>
      </c>
      <c r="Z1603" s="618">
        <v>0</v>
      </c>
    </row>
    <row r="1604" customHeight="1" spans="1:26">
      <c r="A1604" s="610">
        <v>45314</v>
      </c>
      <c r="B1604" s="639" t="s">
        <v>191</v>
      </c>
      <c r="C1604" s="639" t="s">
        <v>32</v>
      </c>
      <c r="D1604" s="639">
        <v>100</v>
      </c>
      <c r="E1604" s="640" t="s">
        <v>35</v>
      </c>
      <c r="F1604" s="640">
        <v>6.15</v>
      </c>
      <c r="G1604" s="640">
        <v>1.44</v>
      </c>
      <c r="H1604" s="618">
        <v>43.51</v>
      </c>
      <c r="I1604" s="618">
        <v>43.29</v>
      </c>
      <c r="J1604" s="646">
        <v>42.8999999999999</v>
      </c>
      <c r="K1604" s="618">
        <v>0</v>
      </c>
      <c r="L1604" s="643">
        <v>0</v>
      </c>
      <c r="M1604" s="585">
        <v>470.58</v>
      </c>
      <c r="N1604" s="618">
        <v>850</v>
      </c>
      <c r="O1604" s="644">
        <v>0.5536</v>
      </c>
      <c r="P1604" s="640" t="s">
        <v>176</v>
      </c>
      <c r="Q1604" s="640">
        <v>1200</v>
      </c>
      <c r="R1604" s="618">
        <v>470.58</v>
      </c>
      <c r="S1604" s="643">
        <v>0.0395</v>
      </c>
      <c r="T1604" s="618">
        <v>0</v>
      </c>
      <c r="U1604" s="618">
        <v>0</v>
      </c>
      <c r="V1604" s="618">
        <v>0</v>
      </c>
      <c r="W1604" s="618">
        <v>0</v>
      </c>
      <c r="X1604" s="618">
        <v>0</v>
      </c>
      <c r="Y1604" s="618">
        <v>0</v>
      </c>
      <c r="Z1604" s="618">
        <v>0</v>
      </c>
    </row>
    <row r="1605" customHeight="1" spans="1:26">
      <c r="A1605" s="610">
        <v>45315</v>
      </c>
      <c r="B1605" s="639" t="s">
        <v>191</v>
      </c>
      <c r="C1605" s="639" t="s">
        <v>32</v>
      </c>
      <c r="D1605" s="639">
        <v>100</v>
      </c>
      <c r="E1605" s="640" t="s">
        <v>35</v>
      </c>
      <c r="F1605" s="640">
        <v>5.15</v>
      </c>
      <c r="G1605" s="640">
        <v>0.92</v>
      </c>
      <c r="H1605" s="618">
        <v>33.84</v>
      </c>
      <c r="I1605" s="618">
        <v>33.67</v>
      </c>
      <c r="J1605" s="646">
        <v>33</v>
      </c>
      <c r="K1605" s="618">
        <v>0</v>
      </c>
      <c r="L1605" s="643">
        <v>0</v>
      </c>
      <c r="M1605" s="585">
        <v>503.58</v>
      </c>
      <c r="N1605" s="618">
        <v>850</v>
      </c>
      <c r="O1605" s="644">
        <v>0.5924</v>
      </c>
      <c r="P1605" s="640" t="s">
        <v>176</v>
      </c>
      <c r="Q1605" s="640">
        <v>1200</v>
      </c>
      <c r="R1605" s="618">
        <v>503.58</v>
      </c>
      <c r="S1605" s="643">
        <v>0.0423</v>
      </c>
      <c r="T1605" s="618">
        <v>0</v>
      </c>
      <c r="U1605" s="618">
        <v>0</v>
      </c>
      <c r="V1605" s="618">
        <v>0</v>
      </c>
      <c r="W1605" s="618">
        <v>0</v>
      </c>
      <c r="X1605" s="618">
        <v>0</v>
      </c>
      <c r="Y1605" s="618">
        <v>0</v>
      </c>
      <c r="Z1605" s="618">
        <v>0</v>
      </c>
    </row>
    <row r="1606" customHeight="1" spans="1:26">
      <c r="A1606" s="610">
        <v>45316</v>
      </c>
      <c r="B1606" s="639" t="s">
        <v>191</v>
      </c>
      <c r="C1606" s="639" t="s">
        <v>32</v>
      </c>
      <c r="D1606" s="639">
        <v>100</v>
      </c>
      <c r="E1606" s="640" t="s">
        <v>35</v>
      </c>
      <c r="F1606" s="640">
        <v>5.81</v>
      </c>
      <c r="G1606" s="640">
        <v>1.08</v>
      </c>
      <c r="H1606" s="618">
        <v>47.04</v>
      </c>
      <c r="I1606" s="618">
        <v>46.805</v>
      </c>
      <c r="J1606" s="646">
        <v>46.8600000000001</v>
      </c>
      <c r="K1606" s="618">
        <v>0</v>
      </c>
      <c r="L1606" s="643">
        <v>0</v>
      </c>
      <c r="M1606" s="585">
        <v>550.44</v>
      </c>
      <c r="N1606" s="618">
        <v>850</v>
      </c>
      <c r="O1606" s="644">
        <v>0.6476</v>
      </c>
      <c r="P1606" s="640" t="s">
        <v>176</v>
      </c>
      <c r="Q1606" s="640">
        <v>1200</v>
      </c>
      <c r="R1606" s="618">
        <v>550.44</v>
      </c>
      <c r="S1606" s="643">
        <v>0.0462</v>
      </c>
      <c r="T1606" s="618">
        <v>0</v>
      </c>
      <c r="U1606" s="618">
        <v>0</v>
      </c>
      <c r="V1606" s="618">
        <v>0</v>
      </c>
      <c r="W1606" s="618">
        <v>0</v>
      </c>
      <c r="X1606" s="618">
        <v>0</v>
      </c>
      <c r="Y1606" s="618">
        <v>0</v>
      </c>
      <c r="Z1606" s="618">
        <v>0</v>
      </c>
    </row>
    <row r="1607" customHeight="1" spans="1:26">
      <c r="A1607" s="610">
        <v>45317</v>
      </c>
      <c r="B1607" s="639" t="s">
        <v>191</v>
      </c>
      <c r="C1607" s="639" t="s">
        <v>32</v>
      </c>
      <c r="D1607" s="639">
        <v>100</v>
      </c>
      <c r="E1607" s="640" t="s">
        <v>35</v>
      </c>
      <c r="F1607" s="640">
        <v>1.81</v>
      </c>
      <c r="G1607" s="640">
        <v>0.63</v>
      </c>
      <c r="H1607" s="618">
        <v>17.29</v>
      </c>
      <c r="I1607" s="618">
        <v>17.2</v>
      </c>
      <c r="J1607" s="646">
        <v>17.1599999999999</v>
      </c>
      <c r="K1607" s="618">
        <v>0</v>
      </c>
      <c r="L1607" s="643">
        <v>0</v>
      </c>
      <c r="M1607" s="585">
        <v>567.6</v>
      </c>
      <c r="N1607" s="618">
        <v>850</v>
      </c>
      <c r="O1607" s="644">
        <v>0.667764705882353</v>
      </c>
      <c r="P1607" s="640" t="s">
        <v>176</v>
      </c>
      <c r="Q1607" s="640">
        <v>1200</v>
      </c>
      <c r="R1607" s="618">
        <v>567.6</v>
      </c>
      <c r="S1607" s="643">
        <v>0.0476683333333333</v>
      </c>
      <c r="T1607" s="618">
        <v>0</v>
      </c>
      <c r="U1607" s="618">
        <v>0</v>
      </c>
      <c r="V1607" s="618">
        <v>0</v>
      </c>
      <c r="W1607" s="618">
        <v>0</v>
      </c>
      <c r="X1607" s="618">
        <v>0</v>
      </c>
      <c r="Y1607" s="618">
        <v>0</v>
      </c>
      <c r="Z1607" s="618">
        <v>0</v>
      </c>
    </row>
    <row r="1608" customHeight="1" spans="1:26">
      <c r="A1608" s="610">
        <v>45318</v>
      </c>
      <c r="B1608" s="639" t="s">
        <v>191</v>
      </c>
      <c r="C1608" s="639" t="s">
        <v>32</v>
      </c>
      <c r="D1608" s="639">
        <v>100</v>
      </c>
      <c r="E1608" s="640" t="s">
        <v>35</v>
      </c>
      <c r="F1608" s="640">
        <v>5.32</v>
      </c>
      <c r="G1608" s="640">
        <v>0.81</v>
      </c>
      <c r="H1608" s="618">
        <v>41.46</v>
      </c>
      <c r="I1608" s="618">
        <v>41.26</v>
      </c>
      <c r="J1608" s="646">
        <v>40.9200000000001</v>
      </c>
      <c r="K1608" s="618">
        <v>0</v>
      </c>
      <c r="L1608" s="643">
        <v>0</v>
      </c>
      <c r="M1608" s="585">
        <v>608.52</v>
      </c>
      <c r="N1608" s="618">
        <v>850</v>
      </c>
      <c r="O1608" s="644">
        <v>0.7159</v>
      </c>
      <c r="P1608" s="640" t="s">
        <v>176</v>
      </c>
      <c r="Q1608" s="640">
        <v>1200</v>
      </c>
      <c r="R1608" s="618">
        <v>608.52</v>
      </c>
      <c r="S1608" s="643">
        <v>0.0511</v>
      </c>
      <c r="T1608" s="618">
        <v>0</v>
      </c>
      <c r="U1608" s="618">
        <v>0</v>
      </c>
      <c r="V1608" s="618">
        <v>0</v>
      </c>
      <c r="W1608" s="618">
        <v>0</v>
      </c>
      <c r="X1608" s="618">
        <v>0</v>
      </c>
      <c r="Y1608" s="618">
        <v>0</v>
      </c>
      <c r="Z1608" s="618">
        <v>0</v>
      </c>
    </row>
    <row r="1609" customHeight="1" spans="1:26">
      <c r="A1609" s="610">
        <v>45319</v>
      </c>
      <c r="B1609" s="639" t="s">
        <v>191</v>
      </c>
      <c r="C1609" s="639" t="s">
        <v>32</v>
      </c>
      <c r="D1609" s="639">
        <v>100</v>
      </c>
      <c r="E1609" s="640" t="s">
        <v>35</v>
      </c>
      <c r="F1609" s="640">
        <v>5.14</v>
      </c>
      <c r="G1609" s="640">
        <v>0.92</v>
      </c>
      <c r="H1609" s="618">
        <v>42.2049749999997</v>
      </c>
      <c r="I1609" s="618">
        <v>41.9949999999997</v>
      </c>
      <c r="J1609" s="646">
        <v>41.5799999999999</v>
      </c>
      <c r="K1609" s="618">
        <v>0</v>
      </c>
      <c r="L1609" s="643">
        <v>0</v>
      </c>
      <c r="M1609" s="585">
        <v>650.1</v>
      </c>
      <c r="N1609" s="618">
        <v>850</v>
      </c>
      <c r="O1609" s="644">
        <v>0.764823529411765</v>
      </c>
      <c r="P1609" s="640" t="s">
        <v>176</v>
      </c>
      <c r="Q1609" s="640">
        <v>1200</v>
      </c>
      <c r="R1609" s="618">
        <v>650.1</v>
      </c>
      <c r="S1609" s="643">
        <v>0.0546058333333333</v>
      </c>
      <c r="T1609" s="618">
        <v>0</v>
      </c>
      <c r="U1609" s="618">
        <v>0</v>
      </c>
      <c r="V1609" s="618">
        <v>0</v>
      </c>
      <c r="W1609" s="618">
        <v>0</v>
      </c>
      <c r="X1609" s="618">
        <v>0</v>
      </c>
      <c r="Y1609" s="618">
        <v>0</v>
      </c>
      <c r="Z1609" s="618">
        <v>0</v>
      </c>
    </row>
    <row r="1610" customHeight="1" spans="1:26">
      <c r="A1610" s="610">
        <v>45320</v>
      </c>
      <c r="B1610" s="639" t="s">
        <v>191</v>
      </c>
      <c r="C1610" s="639" t="s">
        <v>32</v>
      </c>
      <c r="D1610" s="639">
        <v>100</v>
      </c>
      <c r="E1610" s="640" t="s">
        <v>35</v>
      </c>
      <c r="F1610" s="640">
        <v>3.34</v>
      </c>
      <c r="G1610" s="640">
        <v>0.86</v>
      </c>
      <c r="H1610" s="618">
        <v>27.89</v>
      </c>
      <c r="I1610" s="618">
        <v>27.75</v>
      </c>
      <c r="J1610" s="646">
        <v>27.7200000000001</v>
      </c>
      <c r="K1610" s="618">
        <v>0</v>
      </c>
      <c r="L1610" s="643">
        <v>0</v>
      </c>
      <c r="M1610" s="585">
        <v>677.82</v>
      </c>
      <c r="N1610" s="618">
        <v>850</v>
      </c>
      <c r="O1610" s="644">
        <v>0.7974</v>
      </c>
      <c r="P1610" s="640" t="s">
        <v>176</v>
      </c>
      <c r="Q1610" s="640">
        <v>1200</v>
      </c>
      <c r="R1610" s="618">
        <v>677.82</v>
      </c>
      <c r="S1610" s="643">
        <v>0.0569</v>
      </c>
      <c r="T1610" s="618">
        <v>0</v>
      </c>
      <c r="U1610" s="618">
        <v>1.17299</v>
      </c>
      <c r="V1610" s="618">
        <v>0</v>
      </c>
      <c r="W1610" s="618">
        <v>0</v>
      </c>
      <c r="X1610" s="618">
        <v>0</v>
      </c>
      <c r="Y1610" s="618">
        <v>0</v>
      </c>
      <c r="Z1610" s="618">
        <v>0</v>
      </c>
    </row>
    <row r="1611" customHeight="1" spans="1:26">
      <c r="A1611" s="610">
        <v>45321</v>
      </c>
      <c r="B1611" s="639" t="s">
        <v>191</v>
      </c>
      <c r="C1611" s="639" t="s">
        <v>32</v>
      </c>
      <c r="D1611" s="639">
        <v>100</v>
      </c>
      <c r="E1611" s="640" t="s">
        <v>33</v>
      </c>
      <c r="F1611" s="640">
        <v>1.28</v>
      </c>
      <c r="G1611" s="640">
        <v>0.52</v>
      </c>
      <c r="H1611" s="618">
        <v>11.9</v>
      </c>
      <c r="I1611" s="618">
        <v>11.84</v>
      </c>
      <c r="J1611" s="646">
        <v>11.88</v>
      </c>
      <c r="K1611" s="618">
        <v>0</v>
      </c>
      <c r="L1611" s="643">
        <v>0</v>
      </c>
      <c r="M1611" s="585">
        <v>689.7</v>
      </c>
      <c r="N1611" s="618">
        <v>850</v>
      </c>
      <c r="O1611" s="644">
        <v>0.8114</v>
      </c>
      <c r="P1611" s="640" t="s">
        <v>176</v>
      </c>
      <c r="Q1611" s="640">
        <v>1200</v>
      </c>
      <c r="R1611" s="618">
        <v>698.7</v>
      </c>
      <c r="S1611" s="643">
        <v>0.0579</v>
      </c>
      <c r="T1611" s="618">
        <v>0</v>
      </c>
      <c r="U1611" s="618">
        <v>0.5165</v>
      </c>
      <c r="V1611" s="618">
        <v>0</v>
      </c>
      <c r="W1611" s="618">
        <v>0</v>
      </c>
      <c r="X1611" s="618">
        <v>0</v>
      </c>
      <c r="Y1611" s="618">
        <v>0</v>
      </c>
      <c r="Z1611" s="618">
        <v>0</v>
      </c>
    </row>
    <row r="1612" customHeight="1" spans="1:26">
      <c r="A1612" s="610">
        <v>45322</v>
      </c>
      <c r="B1612" s="639" t="s">
        <v>191</v>
      </c>
      <c r="C1612" s="639" t="s">
        <v>32</v>
      </c>
      <c r="D1612" s="639">
        <v>100</v>
      </c>
      <c r="E1612" s="640" t="s">
        <v>107</v>
      </c>
      <c r="F1612" s="640">
        <v>0.4</v>
      </c>
      <c r="G1612" s="640">
        <v>0.51</v>
      </c>
      <c r="H1612" s="618">
        <v>4.65</v>
      </c>
      <c r="I1612" s="618">
        <v>4.625</v>
      </c>
      <c r="J1612" s="646">
        <v>3.95999999999992</v>
      </c>
      <c r="K1612" s="618">
        <v>0</v>
      </c>
      <c r="L1612" s="643">
        <v>0</v>
      </c>
      <c r="M1612" s="585">
        <v>693.66</v>
      </c>
      <c r="N1612" s="618">
        <v>850</v>
      </c>
      <c r="O1612" s="644">
        <v>0.8161</v>
      </c>
      <c r="P1612" s="640" t="s">
        <v>176</v>
      </c>
      <c r="Q1612" s="640">
        <v>1200</v>
      </c>
      <c r="R1612" s="618">
        <v>693.66</v>
      </c>
      <c r="S1612" s="643">
        <v>0.0583</v>
      </c>
      <c r="T1612" s="618">
        <v>0</v>
      </c>
      <c r="U1612" s="618">
        <v>0.1912</v>
      </c>
      <c r="V1612" s="618">
        <v>0</v>
      </c>
      <c r="W1612" s="618">
        <v>0</v>
      </c>
      <c r="X1612" s="618">
        <v>0</v>
      </c>
      <c r="Y1612" s="618">
        <v>0</v>
      </c>
      <c r="Z1612" s="618">
        <v>0</v>
      </c>
    </row>
    <row r="1613" s="555" customFormat="1" ht="34" customHeight="1" spans="1:29">
      <c r="A1613" s="570" t="s">
        <v>192</v>
      </c>
      <c r="B1613" s="571"/>
      <c r="C1613" s="571"/>
      <c r="D1613" s="571"/>
      <c r="E1613" s="571"/>
      <c r="F1613" s="571"/>
      <c r="G1613" s="571"/>
      <c r="H1613" s="571"/>
      <c r="I1613" s="571"/>
      <c r="J1613" s="571"/>
      <c r="K1613" s="571"/>
      <c r="L1613" s="571"/>
      <c r="M1613" s="571"/>
      <c r="N1613" s="571"/>
      <c r="O1613" s="571"/>
      <c r="P1613" s="571"/>
      <c r="Q1613" s="571"/>
      <c r="R1613" s="571"/>
      <c r="S1613" s="571"/>
      <c r="T1613" s="571"/>
      <c r="U1613" s="571"/>
      <c r="V1613" s="571"/>
      <c r="W1613" s="571"/>
      <c r="X1613" s="571"/>
      <c r="Y1613" s="571"/>
      <c r="Z1613" s="571"/>
      <c r="AA1613" s="571"/>
      <c r="AB1613" s="571"/>
      <c r="AC1613" s="571"/>
    </row>
    <row r="1614" s="555" customFormat="1" ht="19" customHeight="1" spans="1:30">
      <c r="A1614" s="572" t="s">
        <v>1</v>
      </c>
      <c r="B1614" s="573" t="s">
        <v>2</v>
      </c>
      <c r="C1614" s="573" t="s">
        <v>3</v>
      </c>
      <c r="D1614" s="573" t="s">
        <v>4</v>
      </c>
      <c r="E1614" s="573" t="s">
        <v>5</v>
      </c>
      <c r="F1614" s="573" t="s">
        <v>6</v>
      </c>
      <c r="G1614" s="573" t="s">
        <v>7</v>
      </c>
      <c r="H1614" s="573" t="s">
        <v>8</v>
      </c>
      <c r="I1614" s="573" t="s">
        <v>9</v>
      </c>
      <c r="J1614" s="573" t="s">
        <v>10</v>
      </c>
      <c r="K1614" s="573" t="s">
        <v>11</v>
      </c>
      <c r="L1614" s="573" t="s">
        <v>12</v>
      </c>
      <c r="M1614" s="573" t="s">
        <v>13</v>
      </c>
      <c r="N1614" s="573" t="s">
        <v>14</v>
      </c>
      <c r="O1614" s="573" t="s">
        <v>15</v>
      </c>
      <c r="P1614" s="573" t="s">
        <v>16</v>
      </c>
      <c r="Q1614" s="573" t="s">
        <v>17</v>
      </c>
      <c r="R1614" s="573" t="s">
        <v>18</v>
      </c>
      <c r="S1614" s="573" t="s">
        <v>19</v>
      </c>
      <c r="T1614" s="573" t="s">
        <v>20</v>
      </c>
      <c r="U1614" s="573" t="s">
        <v>21</v>
      </c>
      <c r="V1614" s="573" t="s">
        <v>22</v>
      </c>
      <c r="W1614" s="573" t="s">
        <v>23</v>
      </c>
      <c r="X1614" s="573" t="s">
        <v>24</v>
      </c>
      <c r="Y1614" s="573" t="s">
        <v>25</v>
      </c>
      <c r="Z1614" s="573" t="s">
        <v>26</v>
      </c>
      <c r="AA1614" s="573" t="s">
        <v>27</v>
      </c>
      <c r="AB1614" s="573" t="s">
        <v>28</v>
      </c>
      <c r="AC1614" s="583" t="s">
        <v>29</v>
      </c>
      <c r="AD1614" s="583" t="s">
        <v>30</v>
      </c>
    </row>
    <row r="1615" s="555" customFormat="1" ht="19" customHeight="1" spans="1:30">
      <c r="A1615" s="574">
        <v>45323</v>
      </c>
      <c r="B1615" s="575" t="s">
        <v>49</v>
      </c>
      <c r="C1615" s="575" t="s">
        <v>32</v>
      </c>
      <c r="D1615" s="576">
        <v>100</v>
      </c>
      <c r="E1615" s="575" t="s">
        <v>39</v>
      </c>
      <c r="F1615" s="576">
        <v>3.03</v>
      </c>
      <c r="G1615" s="576">
        <v>0</v>
      </c>
      <c r="H1615" s="576">
        <v>25.3184</v>
      </c>
      <c r="I1615" s="576">
        <v>25.3184</v>
      </c>
      <c r="J1615" s="576">
        <v>23.7573</v>
      </c>
      <c r="K1615" s="576">
        <v>0</v>
      </c>
      <c r="L1615" s="580">
        <v>0</v>
      </c>
      <c r="M1615" s="576">
        <v>23.7573</v>
      </c>
      <c r="N1615" s="575"/>
      <c r="O1615" s="575"/>
      <c r="P1615" s="575"/>
      <c r="Q1615" s="576">
        <v>14225</v>
      </c>
      <c r="R1615" s="576">
        <v>1076.2353</v>
      </c>
      <c r="S1615" s="580">
        <v>0.0757</v>
      </c>
      <c r="T1615" s="576">
        <v>0</v>
      </c>
      <c r="U1615" s="576">
        <v>0</v>
      </c>
      <c r="V1615" s="576">
        <v>0</v>
      </c>
      <c r="W1615" s="576">
        <v>0</v>
      </c>
      <c r="X1615" s="575">
        <v>0</v>
      </c>
      <c r="Y1615" s="576">
        <v>0</v>
      </c>
      <c r="Z1615" s="576">
        <v>0</v>
      </c>
      <c r="AA1615" s="576">
        <v>0</v>
      </c>
      <c r="AB1615" s="580">
        <v>1</v>
      </c>
      <c r="AC1615" s="575">
        <f t="shared" ref="AC1615:AC1657" si="77">U1615+W1615</f>
        <v>0</v>
      </c>
      <c r="AD1615" s="555">
        <f t="shared" ref="AD1615:AD1657" si="78">T1615+V1615</f>
        <v>0</v>
      </c>
    </row>
    <row r="1616" s="555" customFormat="1" ht="19" customHeight="1" spans="1:30">
      <c r="A1616" s="574">
        <v>45323</v>
      </c>
      <c r="B1616" s="575" t="s">
        <v>34</v>
      </c>
      <c r="C1616" s="575" t="s">
        <v>32</v>
      </c>
      <c r="D1616" s="576">
        <v>10</v>
      </c>
      <c r="E1616" s="575" t="s">
        <v>39</v>
      </c>
      <c r="F1616" s="576">
        <v>1.77</v>
      </c>
      <c r="G1616" s="576">
        <v>0.5</v>
      </c>
      <c r="H1616" s="576">
        <v>0.7875</v>
      </c>
      <c r="I1616" s="576">
        <v>0.7195</v>
      </c>
      <c r="J1616" s="576">
        <v>0.66</v>
      </c>
      <c r="K1616" s="576">
        <v>0</v>
      </c>
      <c r="L1616" s="580">
        <v>0</v>
      </c>
      <c r="M1616" s="576">
        <v>0.66</v>
      </c>
      <c r="N1616" s="575"/>
      <c r="O1616" s="575"/>
      <c r="P1616" s="575"/>
      <c r="Q1616" s="576">
        <v>1258</v>
      </c>
      <c r="R1616" s="576">
        <v>114.84</v>
      </c>
      <c r="S1616" s="580">
        <v>0.0913</v>
      </c>
      <c r="T1616" s="576">
        <v>0</v>
      </c>
      <c r="U1616" s="576">
        <v>0</v>
      </c>
      <c r="V1616" s="576">
        <v>0</v>
      </c>
      <c r="W1616" s="576">
        <v>0</v>
      </c>
      <c r="X1616" s="575">
        <v>0</v>
      </c>
      <c r="Y1616" s="576">
        <v>0</v>
      </c>
      <c r="Z1616" s="576">
        <v>0</v>
      </c>
      <c r="AA1616" s="576">
        <v>0</v>
      </c>
      <c r="AB1616" s="580">
        <v>1</v>
      </c>
      <c r="AC1616" s="575">
        <f t="shared" si="77"/>
        <v>0</v>
      </c>
      <c r="AD1616" s="555">
        <f t="shared" si="78"/>
        <v>0</v>
      </c>
    </row>
    <row r="1617" s="555" customFormat="1" ht="19" customHeight="1" spans="1:30">
      <c r="A1617" s="574">
        <v>45323</v>
      </c>
      <c r="B1617" s="575" t="s">
        <v>40</v>
      </c>
      <c r="C1617" s="575" t="s">
        <v>32</v>
      </c>
      <c r="D1617" s="576">
        <v>30</v>
      </c>
      <c r="E1617" s="575" t="s">
        <v>35</v>
      </c>
      <c r="F1617" s="576">
        <v>5.18</v>
      </c>
      <c r="G1617" s="576">
        <v>0</v>
      </c>
      <c r="H1617" s="576">
        <v>4.0203</v>
      </c>
      <c r="I1617" s="576">
        <v>4.0203</v>
      </c>
      <c r="J1617" s="576">
        <v>4.0128</v>
      </c>
      <c r="K1617" s="576">
        <v>0</v>
      </c>
      <c r="L1617" s="580">
        <v>0</v>
      </c>
      <c r="M1617" s="576">
        <v>4.0128</v>
      </c>
      <c r="N1617" s="575"/>
      <c r="O1617" s="575"/>
      <c r="P1617" s="575"/>
      <c r="Q1617" s="576">
        <v>4805</v>
      </c>
      <c r="R1617" s="576">
        <v>337.2864</v>
      </c>
      <c r="S1617" s="580">
        <v>0.0702</v>
      </c>
      <c r="T1617" s="576">
        <v>0</v>
      </c>
      <c r="U1617" s="576">
        <v>0</v>
      </c>
      <c r="V1617" s="576">
        <v>0</v>
      </c>
      <c r="W1617" s="576">
        <v>0</v>
      </c>
      <c r="X1617" s="575">
        <v>0</v>
      </c>
      <c r="Y1617" s="576">
        <v>0</v>
      </c>
      <c r="Z1617" s="576">
        <v>0</v>
      </c>
      <c r="AA1617" s="576">
        <v>0</v>
      </c>
      <c r="AB1617" s="580">
        <v>1</v>
      </c>
      <c r="AC1617" s="575">
        <f t="shared" si="77"/>
        <v>0</v>
      </c>
      <c r="AD1617" s="555">
        <f t="shared" si="78"/>
        <v>0</v>
      </c>
    </row>
    <row r="1618" s="555" customFormat="1" ht="19" customHeight="1" spans="1:30">
      <c r="A1618" s="574">
        <v>45323</v>
      </c>
      <c r="B1618" s="575" t="s">
        <v>41</v>
      </c>
      <c r="C1618" s="575" t="s">
        <v>32</v>
      </c>
      <c r="D1618" s="576">
        <v>20</v>
      </c>
      <c r="E1618" s="575" t="s">
        <v>33</v>
      </c>
      <c r="F1618" s="576">
        <v>5.72</v>
      </c>
      <c r="G1618" s="576">
        <v>1.1</v>
      </c>
      <c r="H1618" s="576">
        <v>12.4255</v>
      </c>
      <c r="I1618" s="576">
        <v>12.1254</v>
      </c>
      <c r="J1618" s="576">
        <v>12.0982</v>
      </c>
      <c r="K1618" s="576">
        <v>0</v>
      </c>
      <c r="L1618" s="580">
        <v>0</v>
      </c>
      <c r="M1618" s="576">
        <v>12.0982</v>
      </c>
      <c r="N1618" s="575"/>
      <c r="O1618" s="575"/>
      <c r="P1618" s="575"/>
      <c r="Q1618" s="576">
        <v>4106</v>
      </c>
      <c r="R1618" s="576">
        <v>316.3515</v>
      </c>
      <c r="S1618" s="580">
        <v>0.077</v>
      </c>
      <c r="T1618" s="576">
        <v>0</v>
      </c>
      <c r="U1618" s="576">
        <v>0</v>
      </c>
      <c r="V1618" s="576">
        <v>0</v>
      </c>
      <c r="W1618" s="576">
        <v>0</v>
      </c>
      <c r="X1618" s="575">
        <v>0</v>
      </c>
      <c r="Y1618" s="576">
        <v>0</v>
      </c>
      <c r="Z1618" s="576">
        <v>0</v>
      </c>
      <c r="AA1618" s="576">
        <v>0</v>
      </c>
      <c r="AB1618" s="580">
        <v>1</v>
      </c>
      <c r="AC1618" s="575">
        <f t="shared" si="77"/>
        <v>0</v>
      </c>
      <c r="AD1618" s="555">
        <f t="shared" si="78"/>
        <v>0</v>
      </c>
    </row>
    <row r="1619" s="555" customFormat="1" ht="19" customHeight="1" spans="1:30">
      <c r="A1619" s="574">
        <v>45323</v>
      </c>
      <c r="B1619" s="575" t="s">
        <v>46</v>
      </c>
      <c r="C1619" s="575" t="s">
        <v>32</v>
      </c>
      <c r="D1619" s="576">
        <v>30</v>
      </c>
      <c r="E1619" s="575" t="s">
        <v>35</v>
      </c>
      <c r="F1619" s="576">
        <v>6.36</v>
      </c>
      <c r="G1619" s="576">
        <v>2.43</v>
      </c>
      <c r="H1619" s="576">
        <v>15.8508</v>
      </c>
      <c r="I1619" s="576">
        <v>15.54</v>
      </c>
      <c r="J1619" s="576">
        <v>15.512</v>
      </c>
      <c r="K1619" s="576">
        <v>0</v>
      </c>
      <c r="L1619" s="580">
        <v>0</v>
      </c>
      <c r="M1619" s="576">
        <v>15.512</v>
      </c>
      <c r="N1619" s="575"/>
      <c r="O1619" s="575"/>
      <c r="P1619" s="575"/>
      <c r="Q1619" s="576">
        <v>4708</v>
      </c>
      <c r="R1619" s="576">
        <v>435.12</v>
      </c>
      <c r="S1619" s="580">
        <v>0.0924</v>
      </c>
      <c r="T1619" s="576">
        <v>0</v>
      </c>
      <c r="U1619" s="576">
        <v>0</v>
      </c>
      <c r="V1619" s="576">
        <v>0</v>
      </c>
      <c r="W1619" s="576">
        <v>0</v>
      </c>
      <c r="X1619" s="575">
        <v>0</v>
      </c>
      <c r="Y1619" s="576">
        <v>0</v>
      </c>
      <c r="Z1619" s="576">
        <v>0</v>
      </c>
      <c r="AA1619" s="576">
        <v>0</v>
      </c>
      <c r="AB1619" s="580">
        <v>1</v>
      </c>
      <c r="AC1619" s="575">
        <f t="shared" si="77"/>
        <v>0</v>
      </c>
      <c r="AD1619" s="555">
        <f t="shared" si="78"/>
        <v>0</v>
      </c>
    </row>
    <row r="1620" s="555" customFormat="1" ht="19" customHeight="1" spans="1:30">
      <c r="A1620" s="574">
        <v>45323</v>
      </c>
      <c r="B1620" s="575" t="s">
        <v>38</v>
      </c>
      <c r="C1620" s="575" t="s">
        <v>32</v>
      </c>
      <c r="D1620" s="576">
        <v>5.48</v>
      </c>
      <c r="E1620" s="575" t="s">
        <v>173</v>
      </c>
      <c r="F1620" s="576">
        <v>1.83</v>
      </c>
      <c r="G1620" s="576">
        <v>0</v>
      </c>
      <c r="H1620" s="576">
        <v>1.16</v>
      </c>
      <c r="I1620" s="576">
        <v>1.16</v>
      </c>
      <c r="J1620" s="576">
        <v>1.064</v>
      </c>
      <c r="K1620" s="576">
        <v>0</v>
      </c>
      <c r="L1620" s="580">
        <v>0</v>
      </c>
      <c r="M1620" s="576">
        <v>1.064</v>
      </c>
      <c r="N1620" s="575"/>
      <c r="O1620" s="575"/>
      <c r="P1620" s="575"/>
      <c r="Q1620" s="576">
        <v>554</v>
      </c>
      <c r="R1620" s="576">
        <v>41.496</v>
      </c>
      <c r="S1620" s="580">
        <v>0.0749</v>
      </c>
      <c r="T1620" s="576">
        <v>0</v>
      </c>
      <c r="U1620" s="576">
        <v>0</v>
      </c>
      <c r="V1620" s="576">
        <v>0</v>
      </c>
      <c r="W1620" s="576">
        <v>0</v>
      </c>
      <c r="X1620" s="575">
        <v>0</v>
      </c>
      <c r="Y1620" s="576">
        <v>0</v>
      </c>
      <c r="Z1620" s="576">
        <v>0</v>
      </c>
      <c r="AA1620" s="576">
        <v>0</v>
      </c>
      <c r="AB1620" s="580">
        <v>1</v>
      </c>
      <c r="AC1620" s="575">
        <f t="shared" si="77"/>
        <v>0</v>
      </c>
      <c r="AD1620" s="555">
        <f t="shared" si="78"/>
        <v>0</v>
      </c>
    </row>
    <row r="1621" s="555" customFormat="1" ht="19" customHeight="1" spans="1:30">
      <c r="A1621" s="574">
        <v>45323</v>
      </c>
      <c r="B1621" s="575" t="s">
        <v>47</v>
      </c>
      <c r="C1621" s="575" t="s">
        <v>32</v>
      </c>
      <c r="D1621" s="576">
        <v>150</v>
      </c>
      <c r="E1621" s="575" t="s">
        <v>33</v>
      </c>
      <c r="F1621" s="576">
        <v>4.06</v>
      </c>
      <c r="G1621" s="576">
        <v>0.53</v>
      </c>
      <c r="H1621" s="576">
        <v>64.4112</v>
      </c>
      <c r="I1621" s="576">
        <v>40.8768</v>
      </c>
      <c r="J1621" s="576">
        <v>39.8657</v>
      </c>
      <c r="K1621" s="576">
        <v>23.53</v>
      </c>
      <c r="L1621" s="580">
        <v>0.3653</v>
      </c>
      <c r="M1621" s="576">
        <v>39.8657</v>
      </c>
      <c r="N1621" s="576">
        <v>1471</v>
      </c>
      <c r="O1621" s="580">
        <v>0.0271</v>
      </c>
      <c r="P1621" s="580">
        <v>-0.0074</v>
      </c>
      <c r="Q1621" s="576">
        <v>24402</v>
      </c>
      <c r="R1621" s="576">
        <v>1495.7572</v>
      </c>
      <c r="S1621" s="580">
        <v>0.0613</v>
      </c>
      <c r="T1621" s="576">
        <v>0</v>
      </c>
      <c r="U1621" s="576">
        <v>0</v>
      </c>
      <c r="V1621" s="576">
        <v>0</v>
      </c>
      <c r="W1621" s="576">
        <v>0</v>
      </c>
      <c r="X1621" s="575">
        <v>0</v>
      </c>
      <c r="Y1621" s="576">
        <v>0</v>
      </c>
      <c r="Z1621" s="576">
        <v>0</v>
      </c>
      <c r="AA1621" s="576">
        <v>0</v>
      </c>
      <c r="AB1621" s="580">
        <v>1</v>
      </c>
      <c r="AC1621" s="575">
        <f t="shared" si="77"/>
        <v>0</v>
      </c>
      <c r="AD1621" s="555">
        <f t="shared" si="78"/>
        <v>0</v>
      </c>
    </row>
    <row r="1622" s="555" customFormat="1" ht="19" customHeight="1" spans="1:30">
      <c r="A1622" s="574">
        <v>45323</v>
      </c>
      <c r="B1622" s="575" t="s">
        <v>36</v>
      </c>
      <c r="C1622" s="575" t="s">
        <v>32</v>
      </c>
      <c r="D1622" s="576">
        <v>80</v>
      </c>
      <c r="E1622" s="575" t="s">
        <v>123</v>
      </c>
      <c r="F1622" s="576">
        <v>2.57</v>
      </c>
      <c r="G1622" s="576">
        <v>1.12</v>
      </c>
      <c r="H1622" s="576">
        <v>18.06</v>
      </c>
      <c r="I1622" s="576">
        <v>17.64</v>
      </c>
      <c r="J1622" s="576">
        <v>17.6</v>
      </c>
      <c r="K1622" s="576">
        <v>0</v>
      </c>
      <c r="L1622" s="580">
        <v>0</v>
      </c>
      <c r="M1622" s="576">
        <v>17.6</v>
      </c>
      <c r="N1622" s="575"/>
      <c r="O1622" s="575"/>
      <c r="P1622" s="575"/>
      <c r="Q1622" s="576">
        <v>9570</v>
      </c>
      <c r="R1622" s="576">
        <v>990</v>
      </c>
      <c r="S1622" s="580">
        <v>0.1034</v>
      </c>
      <c r="T1622" s="576">
        <v>0</v>
      </c>
      <c r="U1622" s="576">
        <v>0</v>
      </c>
      <c r="V1622" s="576">
        <v>0</v>
      </c>
      <c r="W1622" s="576">
        <v>0</v>
      </c>
      <c r="X1622" s="575">
        <v>0</v>
      </c>
      <c r="Y1622" s="576">
        <v>0</v>
      </c>
      <c r="Z1622" s="576">
        <v>0</v>
      </c>
      <c r="AA1622" s="576">
        <v>0</v>
      </c>
      <c r="AB1622" s="580">
        <v>1</v>
      </c>
      <c r="AC1622" s="575">
        <f t="shared" si="77"/>
        <v>0</v>
      </c>
      <c r="AD1622" s="555">
        <f t="shared" si="78"/>
        <v>0</v>
      </c>
    </row>
    <row r="1623" s="555" customFormat="1" ht="19" customHeight="1" spans="1:30">
      <c r="A1623" s="574">
        <v>45323</v>
      </c>
      <c r="B1623" s="575" t="s">
        <v>37</v>
      </c>
      <c r="C1623" s="575" t="s">
        <v>32</v>
      </c>
      <c r="D1623" s="576">
        <v>100</v>
      </c>
      <c r="E1623" s="575" t="s">
        <v>35</v>
      </c>
      <c r="F1623" s="576">
        <v>5.08</v>
      </c>
      <c r="G1623" s="576">
        <v>0</v>
      </c>
      <c r="H1623" s="576">
        <v>43.358</v>
      </c>
      <c r="I1623" s="576">
        <v>41.0813</v>
      </c>
      <c r="J1623" s="576">
        <v>39.638</v>
      </c>
      <c r="K1623" s="576">
        <v>2.0625</v>
      </c>
      <c r="L1623" s="580">
        <v>0.0478</v>
      </c>
      <c r="M1623" s="576">
        <v>39.638</v>
      </c>
      <c r="N1623" s="575"/>
      <c r="O1623" s="575"/>
      <c r="P1623" s="575"/>
      <c r="Q1623" s="576">
        <v>15895</v>
      </c>
      <c r="R1623" s="576">
        <v>1026.246</v>
      </c>
      <c r="S1623" s="580">
        <v>0.0646</v>
      </c>
      <c r="T1623" s="576">
        <v>0.1442</v>
      </c>
      <c r="U1623" s="576">
        <v>0</v>
      </c>
      <c r="V1623" s="576">
        <v>0</v>
      </c>
      <c r="W1623" s="576">
        <v>0</v>
      </c>
      <c r="X1623" s="575">
        <v>0</v>
      </c>
      <c r="Y1623" s="576">
        <v>0.07</v>
      </c>
      <c r="Z1623" s="576">
        <v>0</v>
      </c>
      <c r="AA1623" s="576">
        <v>0</v>
      </c>
      <c r="AB1623" s="580">
        <v>0.9967</v>
      </c>
      <c r="AC1623" s="575">
        <f t="shared" si="77"/>
        <v>0</v>
      </c>
      <c r="AD1623" s="555">
        <f t="shared" si="78"/>
        <v>0.1442</v>
      </c>
    </row>
    <row r="1624" s="555" customFormat="1" ht="19" customHeight="1" spans="1:30">
      <c r="A1624" s="574">
        <v>45323</v>
      </c>
      <c r="B1624" s="575" t="s">
        <v>45</v>
      </c>
      <c r="C1624" s="575" t="s">
        <v>32</v>
      </c>
      <c r="D1624" s="576">
        <v>50</v>
      </c>
      <c r="E1624" s="575" t="s">
        <v>39</v>
      </c>
      <c r="F1624" s="576">
        <v>0.46</v>
      </c>
      <c r="G1624" s="576">
        <v>3.46</v>
      </c>
      <c r="H1624" s="576">
        <v>1.97</v>
      </c>
      <c r="I1624" s="576">
        <v>1.848</v>
      </c>
      <c r="J1624" s="576">
        <v>1.76</v>
      </c>
      <c r="K1624" s="576">
        <v>0</v>
      </c>
      <c r="L1624" s="580">
        <v>0</v>
      </c>
      <c r="M1624" s="576">
        <v>1.76</v>
      </c>
      <c r="N1624" s="575"/>
      <c r="O1624" s="575"/>
      <c r="P1624" s="575"/>
      <c r="Q1624" s="576">
        <v>7203</v>
      </c>
      <c r="R1624" s="576">
        <v>562.76</v>
      </c>
      <c r="S1624" s="580">
        <v>0.0781</v>
      </c>
      <c r="T1624" s="576">
        <v>0.0021</v>
      </c>
      <c r="U1624" s="576">
        <v>0</v>
      </c>
      <c r="V1624" s="576">
        <v>0</v>
      </c>
      <c r="W1624" s="576">
        <v>0</v>
      </c>
      <c r="X1624" s="575">
        <v>0</v>
      </c>
      <c r="Y1624" s="576">
        <v>0</v>
      </c>
      <c r="Z1624" s="576">
        <v>0</v>
      </c>
      <c r="AA1624" s="576">
        <v>0</v>
      </c>
      <c r="AB1624" s="580">
        <v>0.9989</v>
      </c>
      <c r="AC1624" s="575">
        <f t="shared" si="77"/>
        <v>0</v>
      </c>
      <c r="AD1624" s="555">
        <f t="shared" si="78"/>
        <v>0.0021</v>
      </c>
    </row>
    <row r="1625" s="555" customFormat="1" ht="19" customHeight="1" spans="1:30">
      <c r="A1625" s="574">
        <v>45323</v>
      </c>
      <c r="B1625" s="575" t="s">
        <v>50</v>
      </c>
      <c r="C1625" s="575" t="s">
        <v>32</v>
      </c>
      <c r="D1625" s="576">
        <v>50</v>
      </c>
      <c r="E1625" s="575" t="s">
        <v>39</v>
      </c>
      <c r="F1625" s="576">
        <v>1.54</v>
      </c>
      <c r="G1625" s="576">
        <v>0</v>
      </c>
      <c r="H1625" s="576">
        <v>7.1858</v>
      </c>
      <c r="I1625" s="576">
        <v>4.865</v>
      </c>
      <c r="J1625" s="576">
        <v>4.76</v>
      </c>
      <c r="K1625" s="576">
        <v>0.2691</v>
      </c>
      <c r="L1625" s="580">
        <f>K1625/H1625</f>
        <v>0.037448857468897</v>
      </c>
      <c r="M1625" s="576">
        <v>4.76</v>
      </c>
      <c r="N1625" s="575"/>
      <c r="O1625" s="575"/>
      <c r="P1625" s="575"/>
      <c r="Q1625" s="576">
        <v>6762</v>
      </c>
      <c r="R1625" s="576">
        <v>393.26</v>
      </c>
      <c r="S1625" s="580">
        <v>0.0582</v>
      </c>
      <c r="T1625" s="576">
        <v>0</v>
      </c>
      <c r="U1625" s="576">
        <v>0</v>
      </c>
      <c r="V1625" s="576">
        <v>0</v>
      </c>
      <c r="W1625" s="576">
        <v>0</v>
      </c>
      <c r="X1625" s="575">
        <v>0</v>
      </c>
      <c r="Y1625" s="576">
        <v>0</v>
      </c>
      <c r="Z1625" s="576">
        <v>0</v>
      </c>
      <c r="AA1625" s="576">
        <v>0</v>
      </c>
      <c r="AB1625" s="580">
        <v>1</v>
      </c>
      <c r="AC1625" s="575">
        <f t="shared" si="77"/>
        <v>0</v>
      </c>
      <c r="AD1625" s="555">
        <f t="shared" si="78"/>
        <v>0</v>
      </c>
    </row>
    <row r="1626" s="555" customFormat="1" ht="19" customHeight="1" spans="1:30">
      <c r="A1626" s="574">
        <v>45323</v>
      </c>
      <c r="B1626" s="575" t="s">
        <v>31</v>
      </c>
      <c r="C1626" s="575" t="s">
        <v>32</v>
      </c>
      <c r="D1626" s="576">
        <v>100</v>
      </c>
      <c r="E1626" s="575" t="s">
        <v>69</v>
      </c>
      <c r="F1626" s="576">
        <v>1.03</v>
      </c>
      <c r="G1626" s="576">
        <v>1.63</v>
      </c>
      <c r="H1626" s="576">
        <v>9.0141</v>
      </c>
      <c r="I1626" s="576">
        <v>8.9249</v>
      </c>
      <c r="J1626" s="576">
        <v>8.8375</v>
      </c>
      <c r="K1626" s="576">
        <v>0</v>
      </c>
      <c r="L1626" s="580">
        <v>0</v>
      </c>
      <c r="M1626" s="576">
        <v>8.8375</v>
      </c>
      <c r="N1626" s="575"/>
      <c r="O1626" s="575"/>
      <c r="P1626" s="575"/>
      <c r="Q1626" s="576">
        <v>14972</v>
      </c>
      <c r="R1626" s="576">
        <v>1309.9625</v>
      </c>
      <c r="S1626" s="580">
        <v>0.0875</v>
      </c>
      <c r="T1626" s="576">
        <v>0</v>
      </c>
      <c r="U1626" s="576">
        <v>0</v>
      </c>
      <c r="V1626" s="576">
        <v>0</v>
      </c>
      <c r="W1626" s="576">
        <v>0</v>
      </c>
      <c r="X1626" s="575">
        <v>0</v>
      </c>
      <c r="Y1626" s="576">
        <v>0</v>
      </c>
      <c r="Z1626" s="576">
        <v>0</v>
      </c>
      <c r="AA1626" s="576">
        <v>0</v>
      </c>
      <c r="AB1626" s="580">
        <v>1</v>
      </c>
      <c r="AC1626" s="575">
        <f t="shared" si="77"/>
        <v>0</v>
      </c>
      <c r="AD1626" s="555">
        <f t="shared" si="78"/>
        <v>0</v>
      </c>
    </row>
    <row r="1627" s="555" customFormat="1" ht="19" customHeight="1" spans="1:30">
      <c r="A1627" s="574">
        <v>45323</v>
      </c>
      <c r="B1627" s="575" t="s">
        <v>43</v>
      </c>
      <c r="C1627" s="575" t="s">
        <v>32</v>
      </c>
      <c r="D1627" s="576">
        <v>300</v>
      </c>
      <c r="E1627" s="575" t="s">
        <v>35</v>
      </c>
      <c r="F1627" s="576">
        <v>5.94</v>
      </c>
      <c r="G1627" s="576">
        <v>0</v>
      </c>
      <c r="H1627" s="576">
        <v>162.7026</v>
      </c>
      <c r="I1627" s="576">
        <v>127.3913</v>
      </c>
      <c r="J1627" s="576">
        <v>126.918</v>
      </c>
      <c r="K1627" s="576">
        <v>35.3113</v>
      </c>
      <c r="L1627" s="580">
        <v>0.217</v>
      </c>
      <c r="M1627" s="576">
        <v>126.918</v>
      </c>
      <c r="N1627" s="575"/>
      <c r="O1627" s="575"/>
      <c r="P1627" s="575"/>
      <c r="Q1627" s="576">
        <v>57321</v>
      </c>
      <c r="R1627" s="576">
        <v>4246.738</v>
      </c>
      <c r="S1627" s="580">
        <v>0.0741</v>
      </c>
      <c r="T1627" s="576">
        <v>0</v>
      </c>
      <c r="U1627" s="576">
        <v>0</v>
      </c>
      <c r="V1627" s="576">
        <v>0</v>
      </c>
      <c r="W1627" s="576">
        <v>0</v>
      </c>
      <c r="X1627" s="575">
        <v>0</v>
      </c>
      <c r="Y1627" s="576">
        <v>0</v>
      </c>
      <c r="Z1627" s="576">
        <v>0</v>
      </c>
      <c r="AA1627" s="576">
        <v>0</v>
      </c>
      <c r="AB1627" s="580">
        <v>1</v>
      </c>
      <c r="AC1627" s="575">
        <f t="shared" si="77"/>
        <v>0</v>
      </c>
      <c r="AD1627" s="555">
        <f t="shared" si="78"/>
        <v>0</v>
      </c>
    </row>
    <row r="1628" s="555" customFormat="1" ht="19" customHeight="1" spans="1:30">
      <c r="A1628" s="574">
        <v>45323</v>
      </c>
      <c r="B1628" s="575" t="s">
        <v>42</v>
      </c>
      <c r="C1628" s="575" t="s">
        <v>32</v>
      </c>
      <c r="D1628" s="576">
        <v>30</v>
      </c>
      <c r="E1628" s="575" t="s">
        <v>33</v>
      </c>
      <c r="F1628" s="576">
        <v>5.1</v>
      </c>
      <c r="G1628" s="576">
        <v>1.25</v>
      </c>
      <c r="H1628" s="576">
        <v>12.4601</v>
      </c>
      <c r="I1628" s="576">
        <v>12.2803</v>
      </c>
      <c r="J1628" s="576">
        <v>12.2596</v>
      </c>
      <c r="K1628" s="576">
        <v>1.34</v>
      </c>
      <c r="L1628" s="580">
        <v>0.0984</v>
      </c>
      <c r="M1628" s="576">
        <v>12.2596</v>
      </c>
      <c r="N1628" s="575"/>
      <c r="O1628" s="575"/>
      <c r="P1628" s="575"/>
      <c r="Q1628" s="576">
        <v>3672</v>
      </c>
      <c r="R1628" s="576">
        <v>384.1555</v>
      </c>
      <c r="S1628" s="580">
        <v>0.1046</v>
      </c>
      <c r="T1628" s="576">
        <v>0</v>
      </c>
      <c r="U1628" s="576">
        <v>0</v>
      </c>
      <c r="V1628" s="576">
        <v>0</v>
      </c>
      <c r="W1628" s="576">
        <v>0</v>
      </c>
      <c r="X1628" s="575">
        <v>0</v>
      </c>
      <c r="Y1628" s="576">
        <v>0</v>
      </c>
      <c r="Z1628" s="576">
        <v>0</v>
      </c>
      <c r="AA1628" s="576">
        <v>0</v>
      </c>
      <c r="AB1628" s="580">
        <v>1</v>
      </c>
      <c r="AC1628" s="575">
        <f t="shared" si="77"/>
        <v>0</v>
      </c>
      <c r="AD1628" s="555">
        <f t="shared" si="78"/>
        <v>0</v>
      </c>
    </row>
    <row r="1629" s="555" customFormat="1" ht="19" customHeight="1" spans="1:30">
      <c r="A1629" s="574">
        <v>45323</v>
      </c>
      <c r="B1629" s="575" t="s">
        <v>51</v>
      </c>
      <c r="C1629" s="575" t="s">
        <v>32</v>
      </c>
      <c r="D1629" s="576">
        <v>100</v>
      </c>
      <c r="E1629" s="575" t="s">
        <v>174</v>
      </c>
      <c r="F1629" s="576">
        <v>0.41</v>
      </c>
      <c r="G1629" s="576">
        <v>1.76</v>
      </c>
      <c r="H1629" s="576">
        <v>12.4672</v>
      </c>
      <c r="I1629" s="576">
        <v>12.4672</v>
      </c>
      <c r="J1629" s="576">
        <v>9.8084</v>
      </c>
      <c r="K1629" s="576">
        <v>0</v>
      </c>
      <c r="L1629" s="580">
        <v>0</v>
      </c>
      <c r="M1629" s="576">
        <v>9.8084</v>
      </c>
      <c r="N1629" s="575"/>
      <c r="O1629" s="575"/>
      <c r="P1629" s="575"/>
      <c r="Q1629" s="576">
        <v>11688</v>
      </c>
      <c r="R1629" s="576">
        <v>972.3336</v>
      </c>
      <c r="S1629" s="580">
        <v>0.0832</v>
      </c>
      <c r="T1629" s="576">
        <v>0</v>
      </c>
      <c r="U1629" s="576">
        <v>0</v>
      </c>
      <c r="V1629" s="576">
        <v>0</v>
      </c>
      <c r="W1629" s="576">
        <v>0</v>
      </c>
      <c r="X1629" s="575">
        <v>0</v>
      </c>
      <c r="Y1629" s="576">
        <v>0</v>
      </c>
      <c r="Z1629" s="576">
        <v>0</v>
      </c>
      <c r="AA1629" s="576">
        <v>0</v>
      </c>
      <c r="AB1629" s="580">
        <v>1</v>
      </c>
      <c r="AC1629" s="575">
        <f t="shared" si="77"/>
        <v>0</v>
      </c>
      <c r="AD1629" s="555">
        <f t="shared" si="78"/>
        <v>0</v>
      </c>
    </row>
    <row r="1630" s="555" customFormat="1" ht="19" customHeight="1" spans="1:30">
      <c r="A1630" s="574">
        <v>45323</v>
      </c>
      <c r="B1630" s="575" t="s">
        <v>52</v>
      </c>
      <c r="C1630" s="575" t="s">
        <v>32</v>
      </c>
      <c r="D1630" s="576">
        <v>150</v>
      </c>
      <c r="E1630" s="575" t="s">
        <v>35</v>
      </c>
      <c r="F1630" s="576">
        <v>5.51</v>
      </c>
      <c r="G1630" s="576">
        <v>3</v>
      </c>
      <c r="H1630" s="576">
        <v>76.2085</v>
      </c>
      <c r="I1630" s="576">
        <v>76.2085</v>
      </c>
      <c r="J1630" s="576">
        <v>76.125</v>
      </c>
      <c r="K1630" s="576">
        <v>0</v>
      </c>
      <c r="L1630" s="580">
        <v>0</v>
      </c>
      <c r="M1630" s="576">
        <v>76.125</v>
      </c>
      <c r="N1630" s="575"/>
      <c r="O1630" s="575"/>
      <c r="P1630" s="575"/>
      <c r="Q1630" s="576">
        <v>25456</v>
      </c>
      <c r="R1630" s="576">
        <v>2006.55</v>
      </c>
      <c r="S1630" s="580">
        <v>0.0788</v>
      </c>
      <c r="T1630" s="576">
        <v>0</v>
      </c>
      <c r="U1630" s="576">
        <v>0</v>
      </c>
      <c r="V1630" s="576">
        <v>0</v>
      </c>
      <c r="W1630" s="576">
        <v>0</v>
      </c>
      <c r="X1630" s="575">
        <v>0</v>
      </c>
      <c r="Y1630" s="576">
        <v>0</v>
      </c>
      <c r="Z1630" s="576">
        <v>0</v>
      </c>
      <c r="AA1630" s="576">
        <v>0</v>
      </c>
      <c r="AB1630" s="580">
        <v>1</v>
      </c>
      <c r="AC1630" s="575">
        <f t="shared" si="77"/>
        <v>0</v>
      </c>
      <c r="AD1630" s="555">
        <f t="shared" si="78"/>
        <v>0</v>
      </c>
    </row>
    <row r="1631" s="555" customFormat="1" ht="19" customHeight="1" spans="1:30">
      <c r="A1631" s="574">
        <v>45323</v>
      </c>
      <c r="B1631" s="575" t="s">
        <v>53</v>
      </c>
      <c r="C1631" s="575" t="s">
        <v>32</v>
      </c>
      <c r="D1631" s="576">
        <v>100</v>
      </c>
      <c r="E1631" s="575" t="s">
        <v>35</v>
      </c>
      <c r="F1631" s="576">
        <v>3.96</v>
      </c>
      <c r="G1631" s="576">
        <v>0</v>
      </c>
      <c r="H1631" s="576">
        <v>31.796</v>
      </c>
      <c r="I1631" s="576">
        <v>31.368</v>
      </c>
      <c r="J1631" s="576">
        <v>31.2819</v>
      </c>
      <c r="K1631" s="576">
        <v>0</v>
      </c>
      <c r="L1631" s="580">
        <v>0</v>
      </c>
      <c r="M1631" s="576">
        <v>31.2819</v>
      </c>
      <c r="N1631" s="575"/>
      <c r="O1631" s="575"/>
      <c r="P1631" s="575"/>
      <c r="Q1631" s="576">
        <v>15134</v>
      </c>
      <c r="R1631" s="576">
        <v>691.0365</v>
      </c>
      <c r="S1631" s="580">
        <v>0.0457</v>
      </c>
      <c r="T1631" s="576">
        <v>0</v>
      </c>
      <c r="U1631" s="576">
        <v>0</v>
      </c>
      <c r="V1631" s="576">
        <v>0</v>
      </c>
      <c r="W1631" s="576">
        <v>0</v>
      </c>
      <c r="X1631" s="575">
        <v>0</v>
      </c>
      <c r="Y1631" s="576">
        <v>0</v>
      </c>
      <c r="Z1631" s="576">
        <v>0</v>
      </c>
      <c r="AA1631" s="576">
        <v>0</v>
      </c>
      <c r="AB1631" s="580">
        <v>1</v>
      </c>
      <c r="AC1631" s="575">
        <f t="shared" si="77"/>
        <v>0</v>
      </c>
      <c r="AD1631" s="555">
        <f t="shared" si="78"/>
        <v>0</v>
      </c>
    </row>
    <row r="1632" s="555" customFormat="1" ht="19" customHeight="1" spans="1:30">
      <c r="A1632" s="574">
        <v>45323</v>
      </c>
      <c r="B1632" s="575" t="s">
        <v>55</v>
      </c>
      <c r="C1632" s="575" t="s">
        <v>56</v>
      </c>
      <c r="D1632" s="576">
        <v>100</v>
      </c>
      <c r="E1632" s="575" t="s">
        <v>35</v>
      </c>
      <c r="F1632" s="576">
        <v>0</v>
      </c>
      <c r="G1632" s="576">
        <v>3.94</v>
      </c>
      <c r="H1632" s="576">
        <v>35.3352</v>
      </c>
      <c r="I1632" s="576">
        <v>33.5676</v>
      </c>
      <c r="J1632" s="576">
        <v>31.4994</v>
      </c>
      <c r="K1632" s="576">
        <v>0</v>
      </c>
      <c r="L1632" s="580">
        <v>0</v>
      </c>
      <c r="M1632" s="576">
        <v>31.4994</v>
      </c>
      <c r="N1632" s="575"/>
      <c r="O1632" s="575"/>
      <c r="P1632" s="575"/>
      <c r="Q1632" s="576">
        <v>28860</v>
      </c>
      <c r="R1632" s="576">
        <v>2221.3762</v>
      </c>
      <c r="S1632" s="580">
        <v>0.077</v>
      </c>
      <c r="T1632" s="576">
        <v>0</v>
      </c>
      <c r="U1632" s="576">
        <v>1.7676</v>
      </c>
      <c r="V1632" s="576">
        <v>0</v>
      </c>
      <c r="W1632" s="576">
        <v>0</v>
      </c>
      <c r="X1632" s="575">
        <v>0</v>
      </c>
      <c r="Y1632" s="576">
        <v>0</v>
      </c>
      <c r="Z1632" s="576">
        <v>0</v>
      </c>
      <c r="AA1632" s="576">
        <v>0</v>
      </c>
      <c r="AB1632" s="580">
        <v>1</v>
      </c>
      <c r="AC1632" s="575">
        <f t="shared" si="77"/>
        <v>1.7676</v>
      </c>
      <c r="AD1632" s="555">
        <f t="shared" si="78"/>
        <v>0</v>
      </c>
    </row>
    <row r="1633" s="555" customFormat="1" ht="19" customHeight="1" spans="1:30">
      <c r="A1633" s="574">
        <v>45323</v>
      </c>
      <c r="B1633" s="575" t="s">
        <v>57</v>
      </c>
      <c r="C1633" s="575" t="s">
        <v>32</v>
      </c>
      <c r="D1633" s="576">
        <v>20</v>
      </c>
      <c r="E1633" s="575" t="s">
        <v>35</v>
      </c>
      <c r="F1633" s="576">
        <v>5.86</v>
      </c>
      <c r="G1633" s="576">
        <v>0</v>
      </c>
      <c r="H1633" s="576">
        <v>10.4307</v>
      </c>
      <c r="I1633" s="576">
        <v>9.919</v>
      </c>
      <c r="J1633" s="576">
        <v>9.7236</v>
      </c>
      <c r="K1633" s="576">
        <v>0.5117</v>
      </c>
      <c r="L1633" s="580">
        <v>0.0491</v>
      </c>
      <c r="M1633" s="576">
        <v>9.7236</v>
      </c>
      <c r="N1633" s="575"/>
      <c r="O1633" s="575"/>
      <c r="P1633" s="575"/>
      <c r="Q1633" s="576">
        <v>3541</v>
      </c>
      <c r="R1633" s="576">
        <v>270.1002</v>
      </c>
      <c r="S1633" s="580">
        <v>0.0763</v>
      </c>
      <c r="T1633" s="576">
        <v>0</v>
      </c>
      <c r="U1633" s="576">
        <v>0</v>
      </c>
      <c r="V1633" s="576">
        <v>0</v>
      </c>
      <c r="W1633" s="576">
        <v>0</v>
      </c>
      <c r="X1633" s="575">
        <v>0</v>
      </c>
      <c r="Y1633" s="576">
        <v>0</v>
      </c>
      <c r="Z1633" s="576">
        <v>0</v>
      </c>
      <c r="AA1633" s="576">
        <v>0</v>
      </c>
      <c r="AB1633" s="580">
        <v>1</v>
      </c>
      <c r="AC1633" s="575">
        <f t="shared" si="77"/>
        <v>0</v>
      </c>
      <c r="AD1633" s="555">
        <f t="shared" si="78"/>
        <v>0</v>
      </c>
    </row>
    <row r="1634" s="555" customFormat="1" ht="19" customHeight="1" spans="1:30">
      <c r="A1634" s="574">
        <v>45323</v>
      </c>
      <c r="B1634" s="575" t="s">
        <v>58</v>
      </c>
      <c r="C1634" s="575" t="s">
        <v>56</v>
      </c>
      <c r="D1634" s="576">
        <v>15</v>
      </c>
      <c r="E1634" s="575" t="s">
        <v>35</v>
      </c>
      <c r="F1634" s="576">
        <v>0</v>
      </c>
      <c r="G1634" s="576">
        <v>3.59</v>
      </c>
      <c r="H1634" s="576">
        <v>4.0034</v>
      </c>
      <c r="I1634" s="576">
        <v>4.0034</v>
      </c>
      <c r="J1634" s="576">
        <v>3.675</v>
      </c>
      <c r="K1634" s="576">
        <v>0</v>
      </c>
      <c r="L1634" s="580">
        <v>0</v>
      </c>
      <c r="M1634" s="576">
        <v>3.675</v>
      </c>
      <c r="N1634" s="575"/>
      <c r="O1634" s="575"/>
      <c r="P1634" s="575"/>
      <c r="Q1634" s="576">
        <v>3444</v>
      </c>
      <c r="R1634" s="576">
        <v>129.045</v>
      </c>
      <c r="S1634" s="580">
        <v>0.0375</v>
      </c>
      <c r="T1634" s="576">
        <v>0</v>
      </c>
      <c r="U1634" s="576">
        <v>0</v>
      </c>
      <c r="V1634" s="576">
        <v>0</v>
      </c>
      <c r="W1634" s="576">
        <v>0</v>
      </c>
      <c r="X1634" s="575">
        <v>0</v>
      </c>
      <c r="Y1634" s="576">
        <v>0</v>
      </c>
      <c r="Z1634" s="576">
        <v>0</v>
      </c>
      <c r="AA1634" s="576">
        <v>0</v>
      </c>
      <c r="AB1634" s="580">
        <v>0.9441</v>
      </c>
      <c r="AC1634" s="575">
        <f t="shared" si="77"/>
        <v>0</v>
      </c>
      <c r="AD1634" s="555">
        <f t="shared" si="78"/>
        <v>0</v>
      </c>
    </row>
    <row r="1635" s="555" customFormat="1" ht="19" customHeight="1" spans="1:30">
      <c r="A1635" s="574">
        <v>45323</v>
      </c>
      <c r="B1635" s="575" t="s">
        <v>60</v>
      </c>
      <c r="C1635" s="575" t="s">
        <v>56</v>
      </c>
      <c r="D1635" s="576">
        <v>200</v>
      </c>
      <c r="E1635" s="575" t="s">
        <v>35</v>
      </c>
      <c r="F1635" s="576">
        <v>0</v>
      </c>
      <c r="G1635" s="576">
        <v>3.11</v>
      </c>
      <c r="H1635" s="576">
        <v>29.5938</v>
      </c>
      <c r="I1635" s="576">
        <v>29.5938</v>
      </c>
      <c r="J1635" s="576">
        <v>24.64</v>
      </c>
      <c r="K1635" s="576">
        <v>0</v>
      </c>
      <c r="L1635" s="580">
        <v>0</v>
      </c>
      <c r="M1635" s="576">
        <v>24.64</v>
      </c>
      <c r="N1635" s="575"/>
      <c r="O1635" s="575"/>
      <c r="P1635" s="575"/>
      <c r="Q1635" s="576">
        <v>61425</v>
      </c>
      <c r="R1635" s="576">
        <v>5087.72</v>
      </c>
      <c r="S1635" s="580">
        <v>0.0828</v>
      </c>
      <c r="T1635" s="576">
        <v>0</v>
      </c>
      <c r="U1635" s="576">
        <v>0</v>
      </c>
      <c r="V1635" s="576">
        <v>0</v>
      </c>
      <c r="W1635" s="576">
        <v>0</v>
      </c>
      <c r="X1635" s="575">
        <v>0</v>
      </c>
      <c r="Y1635" s="576">
        <v>0</v>
      </c>
      <c r="Z1635" s="576">
        <v>0</v>
      </c>
      <c r="AA1635" s="576">
        <v>0</v>
      </c>
      <c r="AB1635" s="580">
        <v>1</v>
      </c>
      <c r="AC1635" s="575">
        <f t="shared" si="77"/>
        <v>0</v>
      </c>
      <c r="AD1635" s="555">
        <f t="shared" si="78"/>
        <v>0</v>
      </c>
    </row>
    <row r="1636" s="555" customFormat="1" ht="19" customHeight="1" spans="1:30">
      <c r="A1636" s="574">
        <v>45323</v>
      </c>
      <c r="B1636" s="575" t="s">
        <v>63</v>
      </c>
      <c r="C1636" s="575" t="s">
        <v>56</v>
      </c>
      <c r="D1636" s="576">
        <v>50</v>
      </c>
      <c r="E1636" s="575" t="s">
        <v>35</v>
      </c>
      <c r="F1636" s="576">
        <v>0</v>
      </c>
      <c r="G1636" s="576">
        <v>9.6</v>
      </c>
      <c r="H1636" s="576">
        <v>95.6163</v>
      </c>
      <c r="I1636" s="576">
        <v>94.2973</v>
      </c>
      <c r="J1636" s="576">
        <v>92.19</v>
      </c>
      <c r="K1636" s="576">
        <v>0.76</v>
      </c>
      <c r="L1636" s="580">
        <v>0.008</v>
      </c>
      <c r="M1636" s="576">
        <v>92.19</v>
      </c>
      <c r="N1636" s="575"/>
      <c r="O1636" s="575"/>
      <c r="P1636" s="575"/>
      <c r="Q1636" s="576">
        <v>12070</v>
      </c>
      <c r="R1636" s="576">
        <v>1139.88</v>
      </c>
      <c r="S1636" s="580">
        <v>0.0944</v>
      </c>
      <c r="T1636" s="576">
        <v>0</v>
      </c>
      <c r="U1636" s="576">
        <v>0</v>
      </c>
      <c r="V1636" s="576">
        <v>0</v>
      </c>
      <c r="W1636" s="576">
        <v>0</v>
      </c>
      <c r="X1636" s="575">
        <v>0</v>
      </c>
      <c r="Y1636" s="576">
        <v>0</v>
      </c>
      <c r="Z1636" s="576">
        <v>0</v>
      </c>
      <c r="AA1636" s="576">
        <v>0</v>
      </c>
      <c r="AB1636" s="580">
        <v>1</v>
      </c>
      <c r="AC1636" s="575">
        <f t="shared" si="77"/>
        <v>0</v>
      </c>
      <c r="AD1636" s="555">
        <f t="shared" si="78"/>
        <v>0</v>
      </c>
    </row>
    <row r="1637" s="555" customFormat="1" ht="19" customHeight="1" spans="1:30">
      <c r="A1637" s="574">
        <v>45323</v>
      </c>
      <c r="B1637" s="575" t="s">
        <v>67</v>
      </c>
      <c r="C1637" s="575" t="s">
        <v>56</v>
      </c>
      <c r="D1637" s="576">
        <v>100</v>
      </c>
      <c r="E1637" s="575" t="s">
        <v>35</v>
      </c>
      <c r="F1637" s="576">
        <v>0</v>
      </c>
      <c r="G1637" s="576">
        <v>3.97</v>
      </c>
      <c r="H1637" s="576">
        <v>51.2166</v>
      </c>
      <c r="I1637" s="576">
        <v>50.3626</v>
      </c>
      <c r="J1637" s="576">
        <v>49.5</v>
      </c>
      <c r="K1637" s="576">
        <v>0</v>
      </c>
      <c r="L1637" s="580">
        <v>0</v>
      </c>
      <c r="M1637" s="576">
        <v>49.5</v>
      </c>
      <c r="N1637" s="575"/>
      <c r="O1637" s="575"/>
      <c r="P1637" s="575"/>
      <c r="Q1637" s="576">
        <v>27774</v>
      </c>
      <c r="R1637" s="576">
        <v>1805.76</v>
      </c>
      <c r="S1637" s="580">
        <v>0.065</v>
      </c>
      <c r="T1637" s="576">
        <v>0</v>
      </c>
      <c r="U1637" s="576">
        <v>0.854</v>
      </c>
      <c r="V1637" s="576">
        <v>0</v>
      </c>
      <c r="W1637" s="576">
        <v>0</v>
      </c>
      <c r="X1637" s="575">
        <v>0</v>
      </c>
      <c r="Y1637" s="576">
        <v>0</v>
      </c>
      <c r="Z1637" s="576">
        <v>0</v>
      </c>
      <c r="AA1637" s="576">
        <v>0</v>
      </c>
      <c r="AB1637" s="580">
        <v>1</v>
      </c>
      <c r="AC1637" s="575">
        <f t="shared" si="77"/>
        <v>0.854</v>
      </c>
      <c r="AD1637" s="555">
        <f t="shared" si="78"/>
        <v>0</v>
      </c>
    </row>
    <row r="1638" s="555" customFormat="1" ht="19" customHeight="1" spans="1:30">
      <c r="A1638" s="574">
        <v>45323</v>
      </c>
      <c r="B1638" s="575" t="s">
        <v>65</v>
      </c>
      <c r="C1638" s="575" t="s">
        <v>56</v>
      </c>
      <c r="D1638" s="576">
        <v>50</v>
      </c>
      <c r="E1638" s="575" t="s">
        <v>35</v>
      </c>
      <c r="F1638" s="576">
        <v>0</v>
      </c>
      <c r="G1638" s="576">
        <v>8.27</v>
      </c>
      <c r="H1638" s="576">
        <v>70.1025</v>
      </c>
      <c r="I1638" s="576">
        <v>68.9074</v>
      </c>
      <c r="J1638" s="576">
        <v>67.76</v>
      </c>
      <c r="K1638" s="576">
        <v>0</v>
      </c>
      <c r="L1638" s="580">
        <v>0</v>
      </c>
      <c r="M1638" s="576">
        <v>67.76</v>
      </c>
      <c r="N1638" s="575"/>
      <c r="O1638" s="575"/>
      <c r="P1638" s="575"/>
      <c r="Q1638" s="576">
        <v>12700</v>
      </c>
      <c r="R1638" s="576">
        <v>901.098</v>
      </c>
      <c r="S1638" s="580">
        <v>0.071</v>
      </c>
      <c r="T1638" s="576">
        <v>0</v>
      </c>
      <c r="U1638" s="576">
        <v>0</v>
      </c>
      <c r="V1638" s="576">
        <v>0</v>
      </c>
      <c r="W1638" s="576">
        <v>0</v>
      </c>
      <c r="X1638" s="575">
        <v>0</v>
      </c>
      <c r="Y1638" s="576">
        <v>0</v>
      </c>
      <c r="Z1638" s="576">
        <v>0</v>
      </c>
      <c r="AA1638" s="576">
        <v>0</v>
      </c>
      <c r="AB1638" s="580">
        <v>1</v>
      </c>
      <c r="AC1638" s="575">
        <f t="shared" si="77"/>
        <v>0</v>
      </c>
      <c r="AD1638" s="555">
        <f t="shared" si="78"/>
        <v>0</v>
      </c>
    </row>
    <row r="1639" s="555" customFormat="1" ht="19" customHeight="1" spans="1:30">
      <c r="A1639" s="574">
        <v>45323</v>
      </c>
      <c r="B1639" s="575" t="s">
        <v>70</v>
      </c>
      <c r="C1639" s="575" t="s">
        <v>56</v>
      </c>
      <c r="D1639" s="576">
        <v>200</v>
      </c>
      <c r="E1639" s="575" t="s">
        <v>35</v>
      </c>
      <c r="F1639" s="576">
        <v>0</v>
      </c>
      <c r="G1639" s="576">
        <v>4.25</v>
      </c>
      <c r="H1639" s="576">
        <v>46.8385</v>
      </c>
      <c r="I1639" s="576">
        <v>27.6725</v>
      </c>
      <c r="J1639" s="576">
        <v>27.225</v>
      </c>
      <c r="K1639" s="576">
        <v>0</v>
      </c>
      <c r="L1639" s="580">
        <v>0</v>
      </c>
      <c r="M1639" s="576">
        <v>27.225</v>
      </c>
      <c r="N1639" s="575"/>
      <c r="O1639" s="575"/>
      <c r="P1639" s="575"/>
      <c r="Q1639" s="576">
        <v>30140</v>
      </c>
      <c r="R1639" s="576">
        <v>3718.275</v>
      </c>
      <c r="S1639" s="580">
        <v>0.1234</v>
      </c>
      <c r="T1639" s="576">
        <v>19.166</v>
      </c>
      <c r="U1639" s="576">
        <v>0</v>
      </c>
      <c r="V1639" s="576">
        <v>0</v>
      </c>
      <c r="W1639" s="576">
        <v>0</v>
      </c>
      <c r="X1639" s="575">
        <v>0</v>
      </c>
      <c r="Y1639" s="576">
        <v>0</v>
      </c>
      <c r="Z1639" s="576">
        <v>0</v>
      </c>
      <c r="AA1639" s="576">
        <v>0</v>
      </c>
      <c r="AB1639" s="580">
        <v>0.5714</v>
      </c>
      <c r="AC1639" s="575">
        <f t="shared" si="77"/>
        <v>0</v>
      </c>
      <c r="AD1639" s="555">
        <f t="shared" si="78"/>
        <v>19.166</v>
      </c>
    </row>
    <row r="1640" s="555" customFormat="1" ht="19" customHeight="1" spans="1:30">
      <c r="A1640" s="574">
        <v>45323</v>
      </c>
      <c r="B1640" s="575" t="s">
        <v>64</v>
      </c>
      <c r="C1640" s="575" t="s">
        <v>56</v>
      </c>
      <c r="D1640" s="576">
        <v>60</v>
      </c>
      <c r="E1640" s="575" t="s">
        <v>35</v>
      </c>
      <c r="F1640" s="576">
        <v>0</v>
      </c>
      <c r="G1640" s="576">
        <v>2.16</v>
      </c>
      <c r="H1640" s="576">
        <v>1.4903</v>
      </c>
      <c r="I1640" s="576">
        <v>1.4903</v>
      </c>
      <c r="J1640" s="576">
        <v>0.84</v>
      </c>
      <c r="K1640" s="576">
        <v>0</v>
      </c>
      <c r="L1640" s="580">
        <v>0</v>
      </c>
      <c r="M1640" s="576">
        <v>0.84</v>
      </c>
      <c r="N1640" s="575"/>
      <c r="O1640" s="575"/>
      <c r="P1640" s="575"/>
      <c r="Q1640" s="576">
        <v>14049</v>
      </c>
      <c r="R1640" s="576">
        <v>1456.14</v>
      </c>
      <c r="S1640" s="580">
        <v>0.1036</v>
      </c>
      <c r="T1640" s="576">
        <v>0</v>
      </c>
      <c r="U1640" s="576">
        <v>0</v>
      </c>
      <c r="V1640" s="576">
        <v>0</v>
      </c>
      <c r="W1640" s="576">
        <v>0</v>
      </c>
      <c r="X1640" s="575">
        <v>0</v>
      </c>
      <c r="Y1640" s="576">
        <v>0</v>
      </c>
      <c r="Z1640" s="576">
        <v>0</v>
      </c>
      <c r="AA1640" s="576">
        <v>0</v>
      </c>
      <c r="AB1640" s="580">
        <v>1</v>
      </c>
      <c r="AC1640" s="575">
        <f t="shared" si="77"/>
        <v>0</v>
      </c>
      <c r="AD1640" s="555">
        <f t="shared" si="78"/>
        <v>0</v>
      </c>
    </row>
    <row r="1641" s="555" customFormat="1" ht="19" customHeight="1" spans="1:30">
      <c r="A1641" s="574">
        <v>45323</v>
      </c>
      <c r="B1641" s="575" t="s">
        <v>61</v>
      </c>
      <c r="C1641" s="575" t="s">
        <v>56</v>
      </c>
      <c r="D1641" s="576">
        <v>275</v>
      </c>
      <c r="E1641" s="575" t="s">
        <v>35</v>
      </c>
      <c r="F1641" s="576">
        <v>0</v>
      </c>
      <c r="G1641" s="576">
        <v>2.92</v>
      </c>
      <c r="H1641" s="576">
        <v>30.5604</v>
      </c>
      <c r="I1641" s="576">
        <v>30.4155</v>
      </c>
      <c r="J1641" s="576">
        <v>27.28</v>
      </c>
      <c r="K1641" s="576">
        <v>0</v>
      </c>
      <c r="L1641" s="580">
        <v>0</v>
      </c>
      <c r="M1641" s="576">
        <v>27.28</v>
      </c>
      <c r="N1641" s="575"/>
      <c r="O1641" s="575"/>
      <c r="P1641" s="575"/>
      <c r="Q1641" s="576">
        <v>83580</v>
      </c>
      <c r="R1641" s="576">
        <v>9764.48</v>
      </c>
      <c r="S1641" s="580">
        <v>0.1168</v>
      </c>
      <c r="T1641" s="576">
        <v>0.1449</v>
      </c>
      <c r="U1641" s="576">
        <v>0</v>
      </c>
      <c r="V1641" s="576">
        <v>0</v>
      </c>
      <c r="W1641" s="576">
        <v>0</v>
      </c>
      <c r="X1641" s="575">
        <v>0</v>
      </c>
      <c r="Y1641" s="576">
        <v>0</v>
      </c>
      <c r="Z1641" s="576">
        <v>0</v>
      </c>
      <c r="AA1641" s="576">
        <v>0</v>
      </c>
      <c r="AB1641" s="580">
        <v>0.9953</v>
      </c>
      <c r="AC1641" s="575">
        <f t="shared" si="77"/>
        <v>0</v>
      </c>
      <c r="AD1641" s="555">
        <f t="shared" si="78"/>
        <v>0.1449</v>
      </c>
    </row>
    <row r="1642" s="555" customFormat="1" ht="19" customHeight="1" spans="1:30">
      <c r="A1642" s="574">
        <v>45323</v>
      </c>
      <c r="B1642" s="575" t="s">
        <v>62</v>
      </c>
      <c r="C1642" s="575" t="s">
        <v>56</v>
      </c>
      <c r="D1642" s="576">
        <v>200</v>
      </c>
      <c r="E1642" s="575" t="s">
        <v>35</v>
      </c>
      <c r="F1642" s="576">
        <v>0</v>
      </c>
      <c r="G1642" s="576">
        <v>3.45</v>
      </c>
      <c r="H1642" s="576">
        <v>27.8123</v>
      </c>
      <c r="I1642" s="576">
        <v>27.8123</v>
      </c>
      <c r="J1642" s="576">
        <v>15.84</v>
      </c>
      <c r="K1642" s="576">
        <v>0</v>
      </c>
      <c r="L1642" s="580">
        <v>0</v>
      </c>
      <c r="M1642" s="576">
        <v>15.84</v>
      </c>
      <c r="N1642" s="575"/>
      <c r="O1642" s="575"/>
      <c r="P1642" s="575"/>
      <c r="Q1642" s="576">
        <v>61280</v>
      </c>
      <c r="R1642" s="576">
        <v>6351.84</v>
      </c>
      <c r="S1642" s="580">
        <v>0.1037</v>
      </c>
      <c r="T1642" s="576">
        <v>0</v>
      </c>
      <c r="U1642" s="576">
        <v>0</v>
      </c>
      <c r="V1642" s="576">
        <v>0</v>
      </c>
      <c r="W1642" s="576">
        <v>0</v>
      </c>
      <c r="X1642" s="575">
        <v>0</v>
      </c>
      <c r="Y1642" s="576">
        <v>0</v>
      </c>
      <c r="Z1642" s="576">
        <v>0</v>
      </c>
      <c r="AA1642" s="576">
        <v>0</v>
      </c>
      <c r="AB1642" s="580">
        <v>1</v>
      </c>
      <c r="AC1642" s="575">
        <f t="shared" si="77"/>
        <v>0</v>
      </c>
      <c r="AD1642" s="555">
        <f t="shared" si="78"/>
        <v>0</v>
      </c>
    </row>
    <row r="1643" s="555" customFormat="1" ht="19" customHeight="1" spans="1:30">
      <c r="A1643" s="574">
        <v>45323</v>
      </c>
      <c r="B1643" s="575" t="s">
        <v>71</v>
      </c>
      <c r="C1643" s="575" t="s">
        <v>56</v>
      </c>
      <c r="D1643" s="576">
        <v>49.5</v>
      </c>
      <c r="E1643" s="575" t="s">
        <v>35</v>
      </c>
      <c r="F1643" s="576">
        <v>0</v>
      </c>
      <c r="G1643" s="576">
        <v>3.97</v>
      </c>
      <c r="H1643" s="576">
        <v>16.7383</v>
      </c>
      <c r="I1643" s="576">
        <v>16.7383</v>
      </c>
      <c r="J1643" s="576">
        <v>16.005</v>
      </c>
      <c r="K1643" s="576">
        <v>0</v>
      </c>
      <c r="L1643" s="580">
        <v>0</v>
      </c>
      <c r="M1643" s="576">
        <v>16.005</v>
      </c>
      <c r="N1643" s="576">
        <v>843</v>
      </c>
      <c r="O1643" s="580">
        <v>0.019</v>
      </c>
      <c r="P1643" s="580">
        <v>-0.0155</v>
      </c>
      <c r="Q1643" s="576">
        <v>12723</v>
      </c>
      <c r="R1643" s="576">
        <v>583.0836</v>
      </c>
      <c r="S1643" s="580">
        <v>0.0458</v>
      </c>
      <c r="T1643" s="576">
        <v>0</v>
      </c>
      <c r="U1643" s="576">
        <v>0</v>
      </c>
      <c r="V1643" s="576">
        <v>0</v>
      </c>
      <c r="W1643" s="576">
        <v>0</v>
      </c>
      <c r="X1643" s="575">
        <v>0</v>
      </c>
      <c r="Y1643" s="576">
        <v>0</v>
      </c>
      <c r="Z1643" s="576">
        <v>0</v>
      </c>
      <c r="AA1643" s="576">
        <v>0</v>
      </c>
      <c r="AB1643" s="580">
        <v>1</v>
      </c>
      <c r="AC1643" s="575">
        <f t="shared" si="77"/>
        <v>0</v>
      </c>
      <c r="AD1643" s="555">
        <f t="shared" si="78"/>
        <v>0</v>
      </c>
    </row>
    <row r="1644" s="555" customFormat="1" ht="19" customHeight="1" spans="1:30">
      <c r="A1644" s="574">
        <v>45323</v>
      </c>
      <c r="B1644" s="575" t="s">
        <v>72</v>
      </c>
      <c r="C1644" s="575" t="s">
        <v>56</v>
      </c>
      <c r="D1644" s="576">
        <v>20.4</v>
      </c>
      <c r="E1644" s="575" t="s">
        <v>180</v>
      </c>
      <c r="F1644" s="576">
        <v>0</v>
      </c>
      <c r="G1644" s="576">
        <v>7.39</v>
      </c>
      <c r="H1644" s="576">
        <v>36.0922</v>
      </c>
      <c r="I1644" s="576">
        <v>31.836</v>
      </c>
      <c r="J1644" s="576">
        <v>31.7885</v>
      </c>
      <c r="K1644" s="576">
        <v>0</v>
      </c>
      <c r="L1644" s="580">
        <v>0</v>
      </c>
      <c r="M1644" s="576">
        <v>31.7885</v>
      </c>
      <c r="N1644" s="575"/>
      <c r="O1644" s="575"/>
      <c r="P1644" s="575"/>
      <c r="Q1644" s="576">
        <v>5372</v>
      </c>
      <c r="R1644" s="576">
        <v>569.6906</v>
      </c>
      <c r="S1644" s="580">
        <v>0.106</v>
      </c>
      <c r="T1644" s="576">
        <v>0</v>
      </c>
      <c r="U1644" s="576">
        <v>0</v>
      </c>
      <c r="V1644" s="576">
        <v>0</v>
      </c>
      <c r="W1644" s="576">
        <v>0</v>
      </c>
      <c r="X1644" s="575">
        <v>0</v>
      </c>
      <c r="Y1644" s="576">
        <v>3.9966</v>
      </c>
      <c r="Z1644" s="576">
        <v>0</v>
      </c>
      <c r="AA1644" s="576">
        <v>0</v>
      </c>
      <c r="AB1644" s="580">
        <v>1</v>
      </c>
      <c r="AC1644" s="575">
        <f t="shared" si="77"/>
        <v>0</v>
      </c>
      <c r="AD1644" s="555">
        <f t="shared" si="78"/>
        <v>0</v>
      </c>
    </row>
    <row r="1645" s="555" customFormat="1" ht="19" customHeight="1" spans="1:30">
      <c r="A1645" s="574">
        <v>45323</v>
      </c>
      <c r="B1645" s="575" t="s">
        <v>68</v>
      </c>
      <c r="C1645" s="575" t="s">
        <v>56</v>
      </c>
      <c r="D1645" s="576">
        <v>200</v>
      </c>
      <c r="E1645" s="575" t="s">
        <v>35</v>
      </c>
      <c r="F1645" s="576">
        <v>0</v>
      </c>
      <c r="G1645" s="576">
        <v>3.65</v>
      </c>
      <c r="H1645" s="576">
        <v>70.5045</v>
      </c>
      <c r="I1645" s="576">
        <v>67.7605</v>
      </c>
      <c r="J1645" s="576">
        <v>64.24</v>
      </c>
      <c r="K1645" s="576">
        <v>0</v>
      </c>
      <c r="L1645" s="580">
        <v>0</v>
      </c>
      <c r="M1645" s="576">
        <v>64.24</v>
      </c>
      <c r="N1645" s="575"/>
      <c r="O1645" s="575"/>
      <c r="P1645" s="575"/>
      <c r="Q1645" s="576">
        <v>59159</v>
      </c>
      <c r="R1645" s="576">
        <v>6931.76</v>
      </c>
      <c r="S1645" s="580">
        <v>0.1172</v>
      </c>
      <c r="T1645" s="576">
        <v>0</v>
      </c>
      <c r="U1645" s="576">
        <v>2.744</v>
      </c>
      <c r="V1645" s="576">
        <v>0</v>
      </c>
      <c r="W1645" s="576">
        <v>0</v>
      </c>
      <c r="X1645" s="575">
        <v>0</v>
      </c>
      <c r="Y1645" s="576">
        <v>0</v>
      </c>
      <c r="Z1645" s="576">
        <v>0</v>
      </c>
      <c r="AA1645" s="576">
        <v>0</v>
      </c>
      <c r="AB1645" s="580">
        <v>1</v>
      </c>
      <c r="AC1645" s="575">
        <f t="shared" si="77"/>
        <v>2.744</v>
      </c>
      <c r="AD1645" s="555">
        <f t="shared" si="78"/>
        <v>0</v>
      </c>
    </row>
    <row r="1646" s="555" customFormat="1" ht="19" customHeight="1" spans="1:30">
      <c r="A1646" s="574">
        <v>45323</v>
      </c>
      <c r="B1646" s="575" t="s">
        <v>59</v>
      </c>
      <c r="C1646" s="575" t="s">
        <v>56</v>
      </c>
      <c r="D1646" s="576">
        <v>100</v>
      </c>
      <c r="E1646" s="575" t="s">
        <v>35</v>
      </c>
      <c r="F1646" s="576">
        <v>0</v>
      </c>
      <c r="G1646" s="576">
        <v>2.36</v>
      </c>
      <c r="H1646" s="576">
        <v>10.6577</v>
      </c>
      <c r="I1646" s="576">
        <v>10.6577</v>
      </c>
      <c r="J1646" s="576">
        <v>10.428</v>
      </c>
      <c r="K1646" s="576">
        <v>0</v>
      </c>
      <c r="L1646" s="580">
        <v>0</v>
      </c>
      <c r="M1646" s="576">
        <v>10.428</v>
      </c>
      <c r="N1646" s="575"/>
      <c r="O1646" s="575"/>
      <c r="P1646" s="575"/>
      <c r="Q1646" s="576">
        <v>25315</v>
      </c>
      <c r="R1646" s="576">
        <v>2490.972</v>
      </c>
      <c r="S1646" s="580">
        <v>0.0984</v>
      </c>
      <c r="T1646" s="576">
        <v>0</v>
      </c>
      <c r="U1646" s="576">
        <v>0</v>
      </c>
      <c r="V1646" s="576">
        <v>0</v>
      </c>
      <c r="W1646" s="576">
        <v>0</v>
      </c>
      <c r="X1646" s="575">
        <v>0</v>
      </c>
      <c r="Y1646" s="576">
        <v>0</v>
      </c>
      <c r="Z1646" s="576">
        <v>0</v>
      </c>
      <c r="AA1646" s="576">
        <v>0</v>
      </c>
      <c r="AB1646" s="580">
        <v>1</v>
      </c>
      <c r="AC1646" s="575">
        <f t="shared" si="77"/>
        <v>0</v>
      </c>
      <c r="AD1646" s="555">
        <f t="shared" si="78"/>
        <v>0</v>
      </c>
    </row>
    <row r="1647" s="555" customFormat="1" ht="19" customHeight="1" spans="1:30">
      <c r="A1647" s="574">
        <v>45323</v>
      </c>
      <c r="B1647" s="575" t="s">
        <v>74</v>
      </c>
      <c r="C1647" s="575" t="s">
        <v>56</v>
      </c>
      <c r="D1647" s="576">
        <v>50</v>
      </c>
      <c r="E1647" s="575" t="s">
        <v>35</v>
      </c>
      <c r="F1647" s="576">
        <v>0</v>
      </c>
      <c r="G1647" s="576">
        <v>4.38</v>
      </c>
      <c r="H1647" s="576">
        <v>25.399</v>
      </c>
      <c r="I1647" s="576">
        <v>8.1846</v>
      </c>
      <c r="J1647" s="576">
        <v>7.6076</v>
      </c>
      <c r="K1647" s="576">
        <v>17.2144</v>
      </c>
      <c r="L1647" s="580">
        <v>0.6778</v>
      </c>
      <c r="M1647" s="576">
        <v>7.6076</v>
      </c>
      <c r="N1647" s="575"/>
      <c r="O1647" s="575"/>
      <c r="P1647" s="575"/>
      <c r="Q1647" s="576">
        <v>5770</v>
      </c>
      <c r="R1647" s="576">
        <v>205.9684</v>
      </c>
      <c r="S1647" s="580">
        <v>0.0357</v>
      </c>
      <c r="T1647" s="576">
        <v>0</v>
      </c>
      <c r="U1647" s="576">
        <v>0</v>
      </c>
      <c r="V1647" s="576">
        <v>0</v>
      </c>
      <c r="W1647" s="576">
        <v>0</v>
      </c>
      <c r="X1647" s="575">
        <v>0</v>
      </c>
      <c r="Y1647" s="576">
        <v>0</v>
      </c>
      <c r="Z1647" s="576">
        <v>0</v>
      </c>
      <c r="AA1647" s="576">
        <v>0</v>
      </c>
      <c r="AB1647" s="580">
        <v>1</v>
      </c>
      <c r="AC1647" s="575">
        <f t="shared" si="77"/>
        <v>0</v>
      </c>
      <c r="AD1647" s="555">
        <f t="shared" si="78"/>
        <v>0</v>
      </c>
    </row>
    <row r="1648" s="555" customFormat="1" ht="19" customHeight="1" spans="1:30">
      <c r="A1648" s="574">
        <v>45323</v>
      </c>
      <c r="B1648" s="575" t="s">
        <v>75</v>
      </c>
      <c r="C1648" s="575" t="s">
        <v>56</v>
      </c>
      <c r="D1648" s="576">
        <v>200</v>
      </c>
      <c r="E1648" s="575" t="s">
        <v>39</v>
      </c>
      <c r="F1648" s="576">
        <v>0</v>
      </c>
      <c r="G1648" s="576">
        <v>3.18</v>
      </c>
      <c r="H1648" s="576">
        <v>29.4576</v>
      </c>
      <c r="I1648" s="576">
        <v>29.4576</v>
      </c>
      <c r="J1648" s="576">
        <v>27.72</v>
      </c>
      <c r="K1648" s="576">
        <v>0</v>
      </c>
      <c r="L1648" s="580">
        <v>0</v>
      </c>
      <c r="M1648" s="576">
        <v>27.72</v>
      </c>
      <c r="N1648" s="575"/>
      <c r="O1648" s="575"/>
      <c r="P1648" s="575"/>
      <c r="Q1648" s="576">
        <v>45530</v>
      </c>
      <c r="R1648" s="576">
        <v>2102.1</v>
      </c>
      <c r="S1648" s="580">
        <v>0.0462</v>
      </c>
      <c r="T1648" s="576">
        <v>0</v>
      </c>
      <c r="U1648" s="576">
        <v>0</v>
      </c>
      <c r="V1648" s="576">
        <v>0</v>
      </c>
      <c r="W1648" s="576">
        <v>0</v>
      </c>
      <c r="X1648" s="575">
        <v>0</v>
      </c>
      <c r="Y1648" s="576">
        <v>0</v>
      </c>
      <c r="Z1648" s="576">
        <v>0</v>
      </c>
      <c r="AA1648" s="576">
        <v>0</v>
      </c>
      <c r="AB1648" s="580">
        <v>1</v>
      </c>
      <c r="AC1648" s="575">
        <f t="shared" si="77"/>
        <v>0</v>
      </c>
      <c r="AD1648" s="555">
        <f t="shared" si="78"/>
        <v>0</v>
      </c>
    </row>
    <row r="1649" s="555" customFormat="1" ht="19" customHeight="1" spans="1:30">
      <c r="A1649" s="574">
        <v>45323</v>
      </c>
      <c r="B1649" s="575" t="s">
        <v>73</v>
      </c>
      <c r="C1649" s="575" t="s">
        <v>56</v>
      </c>
      <c r="D1649" s="576">
        <v>150</v>
      </c>
      <c r="E1649" s="575" t="s">
        <v>35</v>
      </c>
      <c r="F1649" s="576">
        <v>0</v>
      </c>
      <c r="G1649" s="576">
        <v>8.57</v>
      </c>
      <c r="H1649" s="576">
        <v>217.548</v>
      </c>
      <c r="I1649" s="576">
        <v>162.2569</v>
      </c>
      <c r="J1649" s="576">
        <v>156.64</v>
      </c>
      <c r="K1649" s="576">
        <v>51.1551</v>
      </c>
      <c r="L1649" s="580">
        <v>0.2397</v>
      </c>
      <c r="M1649" s="576">
        <v>156.64</v>
      </c>
      <c r="N1649" s="575"/>
      <c r="O1649" s="575"/>
      <c r="P1649" s="575"/>
      <c r="Q1649" s="576">
        <v>38110</v>
      </c>
      <c r="R1649" s="576">
        <v>6205.76</v>
      </c>
      <c r="S1649" s="580">
        <v>0.1628</v>
      </c>
      <c r="T1649" s="576">
        <v>0</v>
      </c>
      <c r="U1649" s="576">
        <v>4.136</v>
      </c>
      <c r="V1649" s="576">
        <v>0</v>
      </c>
      <c r="W1649" s="576">
        <v>0</v>
      </c>
      <c r="X1649" s="575">
        <v>0</v>
      </c>
      <c r="Y1649" s="576">
        <v>0</v>
      </c>
      <c r="Z1649" s="576">
        <v>0</v>
      </c>
      <c r="AA1649" s="576">
        <v>0</v>
      </c>
      <c r="AB1649" s="580">
        <v>1</v>
      </c>
      <c r="AC1649" s="575">
        <f t="shared" si="77"/>
        <v>4.136</v>
      </c>
      <c r="AD1649" s="555">
        <f t="shared" si="78"/>
        <v>0</v>
      </c>
    </row>
    <row r="1650" s="555" customFormat="1" ht="19" customHeight="1" spans="1:30">
      <c r="A1650" s="574">
        <v>45323</v>
      </c>
      <c r="B1650" s="575" t="s">
        <v>76</v>
      </c>
      <c r="C1650" s="575" t="s">
        <v>56</v>
      </c>
      <c r="D1650" s="576">
        <v>100</v>
      </c>
      <c r="E1650" s="575" t="s">
        <v>35</v>
      </c>
      <c r="F1650" s="576">
        <v>0</v>
      </c>
      <c r="G1650" s="576">
        <v>4.13</v>
      </c>
      <c r="H1650" s="576">
        <v>15.5746</v>
      </c>
      <c r="I1650" s="576">
        <v>14.4762</v>
      </c>
      <c r="J1650" s="576">
        <v>13.2594</v>
      </c>
      <c r="K1650" s="576">
        <v>0</v>
      </c>
      <c r="L1650" s="580">
        <v>0</v>
      </c>
      <c r="M1650" s="576">
        <v>13.2594</v>
      </c>
      <c r="N1650" s="575"/>
      <c r="O1650" s="575"/>
      <c r="P1650" s="575"/>
      <c r="Q1650" s="576">
        <v>24615</v>
      </c>
      <c r="R1650" s="576">
        <v>1743.225</v>
      </c>
      <c r="S1650" s="580">
        <v>0.0708</v>
      </c>
      <c r="T1650" s="576">
        <v>1.0984</v>
      </c>
      <c r="U1650" s="576">
        <v>0</v>
      </c>
      <c r="V1650" s="576">
        <v>0</v>
      </c>
      <c r="W1650" s="576">
        <v>0</v>
      </c>
      <c r="X1650" s="575">
        <v>0</v>
      </c>
      <c r="Y1650" s="576">
        <v>0</v>
      </c>
      <c r="Z1650" s="576">
        <v>0</v>
      </c>
      <c r="AA1650" s="576">
        <v>0</v>
      </c>
      <c r="AB1650" s="580">
        <v>0.9113</v>
      </c>
      <c r="AC1650" s="575">
        <f t="shared" si="77"/>
        <v>0</v>
      </c>
      <c r="AD1650" s="555">
        <f t="shared" si="78"/>
        <v>1.0984</v>
      </c>
    </row>
    <row r="1651" s="555" customFormat="1" ht="19" customHeight="1" spans="1:30">
      <c r="A1651" s="574">
        <v>45323</v>
      </c>
      <c r="B1651" s="575" t="s">
        <v>66</v>
      </c>
      <c r="C1651" s="575" t="s">
        <v>56</v>
      </c>
      <c r="D1651" s="576">
        <v>80</v>
      </c>
      <c r="E1651" s="575" t="s">
        <v>35</v>
      </c>
      <c r="F1651" s="576">
        <v>0</v>
      </c>
      <c r="G1651" s="576">
        <v>9.19</v>
      </c>
      <c r="H1651" s="576">
        <v>165.884</v>
      </c>
      <c r="I1651" s="576">
        <v>165.2825</v>
      </c>
      <c r="J1651" s="576">
        <v>162.1487</v>
      </c>
      <c r="K1651" s="576">
        <v>0</v>
      </c>
      <c r="L1651" s="580">
        <v>0</v>
      </c>
      <c r="M1651" s="576">
        <v>162.1487</v>
      </c>
      <c r="N1651" s="575"/>
      <c r="O1651" s="575"/>
      <c r="P1651" s="575"/>
      <c r="Q1651" s="576">
        <v>18237</v>
      </c>
      <c r="R1651" s="576">
        <v>1806.9902</v>
      </c>
      <c r="S1651" s="580">
        <v>0.0991</v>
      </c>
      <c r="T1651" s="576">
        <v>0</v>
      </c>
      <c r="U1651" s="576">
        <v>0</v>
      </c>
      <c r="V1651" s="576">
        <v>0</v>
      </c>
      <c r="W1651" s="576">
        <v>0</v>
      </c>
      <c r="X1651" s="575">
        <v>0</v>
      </c>
      <c r="Y1651" s="576">
        <v>0</v>
      </c>
      <c r="Z1651" s="576">
        <v>0</v>
      </c>
      <c r="AA1651" s="576">
        <v>0</v>
      </c>
      <c r="AB1651" s="580">
        <v>1</v>
      </c>
      <c r="AC1651" s="575">
        <f t="shared" si="77"/>
        <v>0</v>
      </c>
      <c r="AD1651" s="555">
        <f t="shared" si="78"/>
        <v>0</v>
      </c>
    </row>
    <row r="1652" s="556" customFormat="1" customHeight="1" spans="1:30">
      <c r="A1652" s="574">
        <v>45323</v>
      </c>
      <c r="B1652" s="575" t="s">
        <v>77</v>
      </c>
      <c r="C1652" s="593" t="s">
        <v>32</v>
      </c>
      <c r="D1652" s="593">
        <v>100</v>
      </c>
      <c r="E1652" s="593" t="s">
        <v>33</v>
      </c>
      <c r="F1652" s="608">
        <v>5.8</v>
      </c>
      <c r="G1652" s="593">
        <v>1.1</v>
      </c>
      <c r="H1652" s="609">
        <v>46.4222</v>
      </c>
      <c r="I1652" s="609">
        <v>30.8318</v>
      </c>
      <c r="J1652" s="609">
        <v>29.022</v>
      </c>
      <c r="K1652" s="593">
        <v>25.36944094</v>
      </c>
      <c r="L1652" s="593">
        <v>0.451403412</v>
      </c>
      <c r="M1652" s="609">
        <v>29.022</v>
      </c>
      <c r="N1652" s="593">
        <v>200</v>
      </c>
      <c r="O1652" s="615">
        <v>0.1451</v>
      </c>
      <c r="P1652" s="608">
        <v>11.29</v>
      </c>
      <c r="Q1652" s="593">
        <v>17591</v>
      </c>
      <c r="R1652" s="609">
        <v>424.879</v>
      </c>
      <c r="S1652" s="608">
        <v>2.42</v>
      </c>
      <c r="T1652" s="593">
        <v>0</v>
      </c>
      <c r="U1652" s="593">
        <v>0</v>
      </c>
      <c r="V1652" s="593">
        <v>0</v>
      </c>
      <c r="W1652" s="593">
        <v>0</v>
      </c>
      <c r="X1652" s="593">
        <v>0</v>
      </c>
      <c r="Y1652" s="593">
        <v>0</v>
      </c>
      <c r="Z1652" s="593">
        <v>0</v>
      </c>
      <c r="AA1652" s="609">
        <v>15.5904</v>
      </c>
      <c r="AB1652" s="593">
        <v>100</v>
      </c>
      <c r="AC1652" s="575">
        <f t="shared" si="77"/>
        <v>0</v>
      </c>
      <c r="AD1652" s="555">
        <f t="shared" si="78"/>
        <v>0</v>
      </c>
    </row>
    <row r="1653" s="556" customFormat="1" customHeight="1" spans="1:30">
      <c r="A1653" s="574">
        <v>45323</v>
      </c>
      <c r="B1653" s="575" t="s">
        <v>81</v>
      </c>
      <c r="C1653" s="593" t="s">
        <v>175</v>
      </c>
      <c r="D1653" s="593">
        <v>100</v>
      </c>
      <c r="E1653" s="593" t="s">
        <v>123</v>
      </c>
      <c r="F1653" s="593" t="s">
        <v>176</v>
      </c>
      <c r="G1653" s="593">
        <v>0</v>
      </c>
      <c r="H1653" s="593">
        <v>0</v>
      </c>
      <c r="I1653" s="593">
        <v>0</v>
      </c>
      <c r="J1653" s="593">
        <v>0.044</v>
      </c>
      <c r="K1653" s="593">
        <v>0</v>
      </c>
      <c r="L1653" s="615">
        <v>0</v>
      </c>
      <c r="M1653" s="582">
        <v>0.044</v>
      </c>
      <c r="N1653" s="593">
        <v>585</v>
      </c>
      <c r="O1653" s="615">
        <v>0.0001</v>
      </c>
      <c r="P1653" s="615">
        <v>-0.0333</v>
      </c>
      <c r="Q1653" s="593">
        <v>13183</v>
      </c>
      <c r="R1653" s="593">
        <v>9.1696</v>
      </c>
      <c r="S1653" s="615">
        <v>0.0007</v>
      </c>
      <c r="T1653" s="593">
        <v>0</v>
      </c>
      <c r="U1653" s="593">
        <v>0</v>
      </c>
      <c r="V1653" s="593">
        <v>0</v>
      </c>
      <c r="W1653" s="593">
        <v>0</v>
      </c>
      <c r="X1653" s="593">
        <v>0</v>
      </c>
      <c r="Y1653" s="593">
        <v>0</v>
      </c>
      <c r="Z1653" s="593">
        <v>0</v>
      </c>
      <c r="AA1653" s="593">
        <v>2.37</v>
      </c>
      <c r="AB1653" s="615">
        <v>1</v>
      </c>
      <c r="AC1653" s="575">
        <f t="shared" si="77"/>
        <v>0</v>
      </c>
      <c r="AD1653" s="555">
        <f t="shared" si="78"/>
        <v>0</v>
      </c>
    </row>
    <row r="1654" s="556" customFormat="1" customHeight="1" spans="1:30">
      <c r="A1654" s="574">
        <v>45323</v>
      </c>
      <c r="B1654" s="593" t="s">
        <v>84</v>
      </c>
      <c r="C1654" s="593" t="s">
        <v>175</v>
      </c>
      <c r="D1654" s="593">
        <v>33</v>
      </c>
      <c r="E1654" s="593" t="s">
        <v>35</v>
      </c>
      <c r="F1654" s="593" t="s">
        <v>176</v>
      </c>
      <c r="G1654" s="593">
        <v>1.93</v>
      </c>
      <c r="H1654" s="593">
        <v>2.255</v>
      </c>
      <c r="I1654" s="593">
        <v>2.1968</v>
      </c>
      <c r="J1654" s="593">
        <v>1.98</v>
      </c>
      <c r="K1654" s="593">
        <v>0</v>
      </c>
      <c r="L1654" s="615">
        <v>0</v>
      </c>
      <c r="M1654" s="593">
        <v>1.98</v>
      </c>
      <c r="N1654" s="593">
        <v>490</v>
      </c>
      <c r="O1654" s="615">
        <v>0.004</v>
      </c>
      <c r="P1654" s="615">
        <v>-0.8828</v>
      </c>
      <c r="Q1654" s="593">
        <v>7604</v>
      </c>
      <c r="R1654" s="593">
        <v>401.28</v>
      </c>
      <c r="S1654" s="615">
        <v>0.0527</v>
      </c>
      <c r="T1654" s="593">
        <v>0</v>
      </c>
      <c r="U1654" s="593">
        <v>0</v>
      </c>
      <c r="V1654" s="593">
        <v>0</v>
      </c>
      <c r="W1654" s="593">
        <v>0</v>
      </c>
      <c r="X1654" s="593">
        <v>0</v>
      </c>
      <c r="Y1654" s="593">
        <v>0</v>
      </c>
      <c r="Z1654" s="593">
        <v>0</v>
      </c>
      <c r="AA1654" s="593">
        <v>0</v>
      </c>
      <c r="AB1654" s="615">
        <v>1</v>
      </c>
      <c r="AC1654" s="575">
        <f t="shared" si="77"/>
        <v>0</v>
      </c>
      <c r="AD1654" s="555">
        <f t="shared" si="78"/>
        <v>0</v>
      </c>
    </row>
    <row r="1655" s="556" customFormat="1" customHeight="1" spans="1:30">
      <c r="A1655" s="574">
        <v>45323</v>
      </c>
      <c r="B1655" s="575" t="s">
        <v>85</v>
      </c>
      <c r="C1655" s="593" t="s">
        <v>177</v>
      </c>
      <c r="D1655" s="593">
        <v>60</v>
      </c>
      <c r="E1655" s="593" t="s">
        <v>107</v>
      </c>
      <c r="F1655" s="593">
        <v>0.34</v>
      </c>
      <c r="G1655" s="593">
        <v>1.23</v>
      </c>
      <c r="H1655" s="582">
        <v>3.4866</v>
      </c>
      <c r="I1655" s="593">
        <v>3.3621</v>
      </c>
      <c r="J1655" s="609">
        <v>3.52</v>
      </c>
      <c r="K1655" s="575">
        <v>0</v>
      </c>
      <c r="L1655" s="615">
        <v>0</v>
      </c>
      <c r="M1655" s="593">
        <v>3.52</v>
      </c>
      <c r="N1655" s="593">
        <v>174</v>
      </c>
      <c r="O1655" s="615">
        <v>0.0202</v>
      </c>
      <c r="P1655" s="593" t="s">
        <v>176</v>
      </c>
      <c r="Q1655" s="593">
        <v>5420</v>
      </c>
      <c r="R1655" s="593">
        <v>586.96</v>
      </c>
      <c r="S1655" s="615">
        <v>0.1083</v>
      </c>
      <c r="T1655" s="593">
        <v>0</v>
      </c>
      <c r="U1655" s="593">
        <v>0</v>
      </c>
      <c r="V1655" s="593">
        <v>0</v>
      </c>
      <c r="W1655" s="593">
        <v>0</v>
      </c>
      <c r="X1655" s="593">
        <v>0</v>
      </c>
      <c r="Y1655" s="593">
        <v>0</v>
      </c>
      <c r="Z1655" s="593">
        <v>0</v>
      </c>
      <c r="AA1655" s="593">
        <v>0</v>
      </c>
      <c r="AB1655" s="615">
        <v>1</v>
      </c>
      <c r="AC1655" s="575">
        <f t="shared" si="77"/>
        <v>0</v>
      </c>
      <c r="AD1655" s="555">
        <f t="shared" si="78"/>
        <v>0</v>
      </c>
    </row>
    <row r="1656" s="556" customFormat="1" customHeight="1" spans="1:30">
      <c r="A1656" s="574">
        <v>45323</v>
      </c>
      <c r="B1656" s="575" t="s">
        <v>87</v>
      </c>
      <c r="C1656" s="593" t="s">
        <v>32</v>
      </c>
      <c r="D1656" s="593">
        <v>100</v>
      </c>
      <c r="E1656" s="593" t="s">
        <v>123</v>
      </c>
      <c r="F1656" s="593">
        <v>0.63</v>
      </c>
      <c r="G1656" s="593">
        <v>2.07</v>
      </c>
      <c r="H1656" s="593">
        <v>1.7568</v>
      </c>
      <c r="I1656" s="593">
        <v>0.65</v>
      </c>
      <c r="J1656" s="593">
        <v>0.5544</v>
      </c>
      <c r="K1656" s="593">
        <v>0</v>
      </c>
      <c r="L1656" s="615">
        <v>0</v>
      </c>
      <c r="M1656" s="593">
        <v>0.5544</v>
      </c>
      <c r="N1656" s="593">
        <v>25</v>
      </c>
      <c r="O1656" s="615">
        <v>0.0222</v>
      </c>
      <c r="P1656" s="615">
        <v>-0.0101</v>
      </c>
      <c r="Q1656" s="593">
        <v>6350</v>
      </c>
      <c r="R1656" s="593">
        <v>163.4402</v>
      </c>
      <c r="S1656" s="615">
        <v>0.0257</v>
      </c>
      <c r="T1656" s="593">
        <v>0</v>
      </c>
      <c r="U1656" s="593">
        <v>0</v>
      </c>
      <c r="V1656" s="593">
        <v>0</v>
      </c>
      <c r="W1656" s="593">
        <v>0</v>
      </c>
      <c r="X1656" s="593">
        <v>0</v>
      </c>
      <c r="Y1656" s="593">
        <v>0</v>
      </c>
      <c r="Z1656" s="593">
        <v>0</v>
      </c>
      <c r="AA1656" s="593">
        <v>0</v>
      </c>
      <c r="AB1656" s="615">
        <v>1</v>
      </c>
      <c r="AC1656" s="575">
        <f t="shared" si="77"/>
        <v>0</v>
      </c>
      <c r="AD1656" s="555">
        <f t="shared" si="78"/>
        <v>0</v>
      </c>
    </row>
    <row r="1657" s="556" customFormat="1" customHeight="1" spans="1:30">
      <c r="A1657" s="574">
        <v>45323</v>
      </c>
      <c r="B1657" s="575" t="s">
        <v>88</v>
      </c>
      <c r="C1657" s="593" t="s">
        <v>177</v>
      </c>
      <c r="D1657" s="593">
        <v>50</v>
      </c>
      <c r="E1657" s="593" t="s">
        <v>33</v>
      </c>
      <c r="F1657" s="593">
        <v>4.7</v>
      </c>
      <c r="G1657" s="593">
        <v>1.25</v>
      </c>
      <c r="H1657" s="582">
        <v>17.6743</v>
      </c>
      <c r="I1657" s="582">
        <v>8.7601</v>
      </c>
      <c r="J1657" s="582">
        <v>8.7394</v>
      </c>
      <c r="K1657" s="593">
        <v>8.93</v>
      </c>
      <c r="L1657" s="615">
        <v>0.5053</v>
      </c>
      <c r="M1657" s="593">
        <v>8.7394</v>
      </c>
      <c r="N1657" s="593">
        <v>680</v>
      </c>
      <c r="O1657" s="615">
        <v>0.0129</v>
      </c>
      <c r="P1657" s="593"/>
      <c r="Q1657" s="593">
        <v>6458</v>
      </c>
      <c r="R1657" s="593">
        <v>315.8108</v>
      </c>
      <c r="S1657" s="615">
        <v>0.0489</v>
      </c>
      <c r="T1657" s="593">
        <v>0</v>
      </c>
      <c r="U1657" s="593">
        <v>0</v>
      </c>
      <c r="V1657" s="593">
        <v>0</v>
      </c>
      <c r="W1657" s="593">
        <v>0</v>
      </c>
      <c r="X1657" s="593">
        <v>0</v>
      </c>
      <c r="Y1657" s="593">
        <v>0</v>
      </c>
      <c r="Z1657" s="593">
        <v>0</v>
      </c>
      <c r="AA1657" s="593">
        <v>0</v>
      </c>
      <c r="AB1657" s="616">
        <v>1</v>
      </c>
      <c r="AC1657" s="575">
        <f t="shared" si="77"/>
        <v>0</v>
      </c>
      <c r="AD1657" s="555">
        <f t="shared" si="78"/>
        <v>0</v>
      </c>
    </row>
    <row r="1658" s="555" customFormat="1" ht="34" customHeight="1" spans="1:29">
      <c r="A1658" s="570" t="s">
        <v>193</v>
      </c>
      <c r="B1658" s="571"/>
      <c r="C1658" s="571"/>
      <c r="D1658" s="571"/>
      <c r="E1658" s="571"/>
      <c r="F1658" s="571"/>
      <c r="G1658" s="571"/>
      <c r="H1658" s="571"/>
      <c r="I1658" s="571"/>
      <c r="J1658" s="571"/>
      <c r="K1658" s="571"/>
      <c r="L1658" s="571"/>
      <c r="M1658" s="571"/>
      <c r="N1658" s="571"/>
      <c r="O1658" s="571"/>
      <c r="P1658" s="571"/>
      <c r="Q1658" s="571"/>
      <c r="R1658" s="571"/>
      <c r="S1658" s="571"/>
      <c r="T1658" s="571"/>
      <c r="U1658" s="571"/>
      <c r="V1658" s="571"/>
      <c r="W1658" s="571"/>
      <c r="X1658" s="571"/>
      <c r="Y1658" s="571"/>
      <c r="Z1658" s="571"/>
      <c r="AA1658" s="571"/>
      <c r="AB1658" s="571"/>
      <c r="AC1658" s="571"/>
    </row>
    <row r="1659" s="555" customFormat="1" ht="19" customHeight="1" spans="1:30">
      <c r="A1659" s="572" t="s">
        <v>1</v>
      </c>
      <c r="B1659" s="573" t="s">
        <v>2</v>
      </c>
      <c r="C1659" s="573" t="s">
        <v>3</v>
      </c>
      <c r="D1659" s="573" t="s">
        <v>4</v>
      </c>
      <c r="E1659" s="573" t="s">
        <v>5</v>
      </c>
      <c r="F1659" s="573" t="s">
        <v>6</v>
      </c>
      <c r="G1659" s="573" t="s">
        <v>7</v>
      </c>
      <c r="H1659" s="573" t="s">
        <v>8</v>
      </c>
      <c r="I1659" s="573" t="s">
        <v>9</v>
      </c>
      <c r="J1659" s="573" t="s">
        <v>10</v>
      </c>
      <c r="K1659" s="573" t="s">
        <v>11</v>
      </c>
      <c r="L1659" s="573" t="s">
        <v>12</v>
      </c>
      <c r="M1659" s="573" t="s">
        <v>13</v>
      </c>
      <c r="N1659" s="573" t="s">
        <v>14</v>
      </c>
      <c r="O1659" s="573" t="s">
        <v>15</v>
      </c>
      <c r="P1659" s="573" t="s">
        <v>16</v>
      </c>
      <c r="Q1659" s="573" t="s">
        <v>17</v>
      </c>
      <c r="R1659" s="573" t="s">
        <v>18</v>
      </c>
      <c r="S1659" s="573" t="s">
        <v>19</v>
      </c>
      <c r="T1659" s="573" t="s">
        <v>20</v>
      </c>
      <c r="U1659" s="573" t="s">
        <v>21</v>
      </c>
      <c r="V1659" s="573" t="s">
        <v>22</v>
      </c>
      <c r="W1659" s="573" t="s">
        <v>23</v>
      </c>
      <c r="X1659" s="573" t="s">
        <v>24</v>
      </c>
      <c r="Y1659" s="573" t="s">
        <v>25</v>
      </c>
      <c r="Z1659" s="573" t="s">
        <v>26</v>
      </c>
      <c r="AA1659" s="573" t="s">
        <v>27</v>
      </c>
      <c r="AB1659" s="573" t="s">
        <v>28</v>
      </c>
      <c r="AC1659" s="583" t="s">
        <v>29</v>
      </c>
      <c r="AD1659" s="583" t="s">
        <v>30</v>
      </c>
    </row>
    <row r="1660" s="555" customFormat="1" ht="19" customHeight="1" spans="1:30">
      <c r="A1660" s="574">
        <v>45324</v>
      </c>
      <c r="B1660" s="575" t="s">
        <v>31</v>
      </c>
      <c r="C1660" s="575" t="s">
        <v>32</v>
      </c>
      <c r="D1660" s="576">
        <v>100</v>
      </c>
      <c r="E1660" s="575" t="s">
        <v>39</v>
      </c>
      <c r="F1660" s="576">
        <v>1.91</v>
      </c>
      <c r="G1660" s="576">
        <v>0.9</v>
      </c>
      <c r="H1660" s="576">
        <v>16.9679</v>
      </c>
      <c r="I1660" s="576">
        <v>16.7999</v>
      </c>
      <c r="J1660" s="576">
        <v>16.7125</v>
      </c>
      <c r="K1660" s="576">
        <v>0</v>
      </c>
      <c r="L1660" s="580">
        <v>0</v>
      </c>
      <c r="M1660" s="576">
        <v>25.55</v>
      </c>
      <c r="N1660" s="575"/>
      <c r="O1660" s="575"/>
      <c r="P1660" s="575"/>
      <c r="Q1660" s="576">
        <v>14972</v>
      </c>
      <c r="R1660" s="576">
        <v>1326.675</v>
      </c>
      <c r="S1660" s="580">
        <v>0.0886</v>
      </c>
      <c r="T1660" s="576">
        <v>0</v>
      </c>
      <c r="U1660" s="576">
        <v>0</v>
      </c>
      <c r="V1660" s="576">
        <v>0</v>
      </c>
      <c r="W1660" s="576">
        <v>0</v>
      </c>
      <c r="X1660" s="575">
        <v>0</v>
      </c>
      <c r="Y1660" s="576">
        <v>0</v>
      </c>
      <c r="Z1660" s="576">
        <v>0</v>
      </c>
      <c r="AA1660" s="576">
        <v>0</v>
      </c>
      <c r="AB1660" s="580">
        <v>1</v>
      </c>
      <c r="AC1660" s="575">
        <f t="shared" ref="AC1660:AC1702" si="79">U1660+W1660</f>
        <v>0</v>
      </c>
      <c r="AD1660" s="555">
        <f t="shared" ref="AD1660:AD1702" si="80">T1660+V1660</f>
        <v>0</v>
      </c>
    </row>
    <row r="1661" s="555" customFormat="1" ht="19" customHeight="1" spans="1:30">
      <c r="A1661" s="574">
        <v>45324</v>
      </c>
      <c r="B1661" s="575" t="s">
        <v>37</v>
      </c>
      <c r="C1661" s="575" t="s">
        <v>32</v>
      </c>
      <c r="D1661" s="576">
        <v>100</v>
      </c>
      <c r="E1661" s="575" t="s">
        <v>35</v>
      </c>
      <c r="F1661" s="576">
        <v>2.52</v>
      </c>
      <c r="G1661" s="576">
        <v>0</v>
      </c>
      <c r="H1661" s="576">
        <v>22.718</v>
      </c>
      <c r="I1661" s="576">
        <v>21.8144</v>
      </c>
      <c r="J1661" s="576">
        <v>21.041</v>
      </c>
      <c r="K1661" s="576">
        <v>0.7767</v>
      </c>
      <c r="L1661" s="580">
        <v>0.0344</v>
      </c>
      <c r="M1661" s="576">
        <v>60.679</v>
      </c>
      <c r="N1661" s="575"/>
      <c r="O1661" s="575"/>
      <c r="P1661" s="575"/>
      <c r="Q1661" s="576">
        <v>15895</v>
      </c>
      <c r="R1661" s="576">
        <v>1047.287</v>
      </c>
      <c r="S1661" s="580">
        <v>0.0659</v>
      </c>
      <c r="T1661" s="576">
        <v>0.0847</v>
      </c>
      <c r="U1661" s="576">
        <v>0</v>
      </c>
      <c r="V1661" s="576">
        <v>0</v>
      </c>
      <c r="W1661" s="576">
        <v>0</v>
      </c>
      <c r="X1661" s="575">
        <v>0</v>
      </c>
      <c r="Y1661" s="576">
        <v>0.0422</v>
      </c>
      <c r="Z1661" s="576">
        <v>0</v>
      </c>
      <c r="AA1661" s="576">
        <v>0</v>
      </c>
      <c r="AB1661" s="580">
        <v>0.9963</v>
      </c>
      <c r="AC1661" s="575">
        <f t="shared" si="79"/>
        <v>0</v>
      </c>
      <c r="AD1661" s="555">
        <f t="shared" si="80"/>
        <v>0.0847</v>
      </c>
    </row>
    <row r="1662" s="555" customFormat="1" ht="19" customHeight="1" spans="1:30">
      <c r="A1662" s="574">
        <v>45324</v>
      </c>
      <c r="B1662" s="575" t="s">
        <v>36</v>
      </c>
      <c r="C1662" s="575" t="s">
        <v>32</v>
      </c>
      <c r="D1662" s="576">
        <v>80</v>
      </c>
      <c r="E1662" s="575" t="s">
        <v>39</v>
      </c>
      <c r="F1662" s="576">
        <v>2.11</v>
      </c>
      <c r="G1662" s="576">
        <v>0.64</v>
      </c>
      <c r="H1662" s="576">
        <v>14.6325</v>
      </c>
      <c r="I1662" s="576">
        <v>14.42</v>
      </c>
      <c r="J1662" s="576">
        <v>14.3</v>
      </c>
      <c r="K1662" s="576">
        <v>0</v>
      </c>
      <c r="L1662" s="580">
        <v>0</v>
      </c>
      <c r="M1662" s="576">
        <v>31.9</v>
      </c>
      <c r="N1662" s="575"/>
      <c r="O1662" s="575"/>
      <c r="P1662" s="575"/>
      <c r="Q1662" s="576">
        <v>9570</v>
      </c>
      <c r="R1662" s="576">
        <v>1004.3</v>
      </c>
      <c r="S1662" s="580">
        <v>0.1049</v>
      </c>
      <c r="T1662" s="576">
        <v>0</v>
      </c>
      <c r="U1662" s="576">
        <v>0</v>
      </c>
      <c r="V1662" s="576">
        <v>0</v>
      </c>
      <c r="W1662" s="576">
        <v>0</v>
      </c>
      <c r="X1662" s="575">
        <v>0</v>
      </c>
      <c r="Y1662" s="576">
        <v>0</v>
      </c>
      <c r="Z1662" s="576">
        <v>0</v>
      </c>
      <c r="AA1662" s="576">
        <v>0</v>
      </c>
      <c r="AB1662" s="580">
        <v>1</v>
      </c>
      <c r="AC1662" s="575">
        <f t="shared" si="79"/>
        <v>0</v>
      </c>
      <c r="AD1662" s="555">
        <f t="shared" si="80"/>
        <v>0</v>
      </c>
    </row>
    <row r="1663" s="555" customFormat="1" ht="19" customHeight="1" spans="1:30">
      <c r="A1663" s="574">
        <v>45324</v>
      </c>
      <c r="B1663" s="575" t="s">
        <v>40</v>
      </c>
      <c r="C1663" s="575" t="s">
        <v>32</v>
      </c>
      <c r="D1663" s="576">
        <v>30</v>
      </c>
      <c r="E1663" s="575" t="s">
        <v>35</v>
      </c>
      <c r="F1663" s="576">
        <v>6.64</v>
      </c>
      <c r="G1663" s="576">
        <v>0</v>
      </c>
      <c r="H1663" s="576">
        <v>14.4561</v>
      </c>
      <c r="I1663" s="576">
        <v>14.4561</v>
      </c>
      <c r="J1663" s="576">
        <v>14.3088</v>
      </c>
      <c r="K1663" s="576">
        <v>0</v>
      </c>
      <c r="L1663" s="580">
        <v>0</v>
      </c>
      <c r="M1663" s="576">
        <v>18.3216</v>
      </c>
      <c r="N1663" s="575"/>
      <c r="O1663" s="575"/>
      <c r="P1663" s="575"/>
      <c r="Q1663" s="576">
        <v>4805</v>
      </c>
      <c r="R1663" s="576">
        <v>351.5952</v>
      </c>
      <c r="S1663" s="580">
        <v>0.0732</v>
      </c>
      <c r="T1663" s="576">
        <v>0</v>
      </c>
      <c r="U1663" s="576">
        <v>0</v>
      </c>
      <c r="V1663" s="576">
        <v>0</v>
      </c>
      <c r="W1663" s="576">
        <v>0</v>
      </c>
      <c r="X1663" s="575">
        <v>0</v>
      </c>
      <c r="Y1663" s="576">
        <v>0</v>
      </c>
      <c r="Z1663" s="576">
        <v>0</v>
      </c>
      <c r="AA1663" s="576">
        <v>0</v>
      </c>
      <c r="AB1663" s="580">
        <v>1</v>
      </c>
      <c r="AC1663" s="575">
        <f t="shared" si="79"/>
        <v>0</v>
      </c>
      <c r="AD1663" s="555">
        <f t="shared" si="80"/>
        <v>0</v>
      </c>
    </row>
    <row r="1664" s="555" customFormat="1" ht="19" customHeight="1" spans="1:30">
      <c r="A1664" s="574">
        <v>45324</v>
      </c>
      <c r="B1664" s="575" t="s">
        <v>41</v>
      </c>
      <c r="C1664" s="575" t="s">
        <v>32</v>
      </c>
      <c r="D1664" s="576">
        <v>20</v>
      </c>
      <c r="E1664" s="575" t="s">
        <v>35</v>
      </c>
      <c r="F1664" s="576">
        <v>5.74</v>
      </c>
      <c r="G1664" s="576">
        <v>3.5</v>
      </c>
      <c r="H1664" s="576">
        <v>12.0281</v>
      </c>
      <c r="I1664" s="576">
        <v>12.1413</v>
      </c>
      <c r="J1664" s="576">
        <v>12.1226</v>
      </c>
      <c r="K1664" s="576">
        <v>0</v>
      </c>
      <c r="L1664" s="580">
        <v>0</v>
      </c>
      <c r="M1664" s="576">
        <v>24.2208</v>
      </c>
      <c r="N1664" s="575"/>
      <c r="O1664" s="575"/>
      <c r="P1664" s="575"/>
      <c r="Q1664" s="576">
        <v>4106</v>
      </c>
      <c r="R1664" s="576">
        <v>328.4741</v>
      </c>
      <c r="S1664" s="580">
        <v>0.08</v>
      </c>
      <c r="T1664" s="576">
        <v>0</v>
      </c>
      <c r="U1664" s="576">
        <v>0</v>
      </c>
      <c r="V1664" s="576">
        <v>0</v>
      </c>
      <c r="W1664" s="576">
        <v>0</v>
      </c>
      <c r="X1664" s="575">
        <v>0</v>
      </c>
      <c r="Y1664" s="576">
        <v>0</v>
      </c>
      <c r="Z1664" s="576">
        <v>0</v>
      </c>
      <c r="AA1664" s="576">
        <v>0</v>
      </c>
      <c r="AB1664" s="580">
        <v>1</v>
      </c>
      <c r="AC1664" s="575">
        <f t="shared" si="79"/>
        <v>0</v>
      </c>
      <c r="AD1664" s="555">
        <f t="shared" si="80"/>
        <v>0</v>
      </c>
    </row>
    <row r="1665" s="555" customFormat="1" ht="19" customHeight="1" spans="1:30">
      <c r="A1665" s="574">
        <v>45324</v>
      </c>
      <c r="B1665" s="575" t="s">
        <v>34</v>
      </c>
      <c r="C1665" s="575" t="s">
        <v>32</v>
      </c>
      <c r="D1665" s="576">
        <v>10</v>
      </c>
      <c r="E1665" s="575" t="s">
        <v>39</v>
      </c>
      <c r="F1665" s="576">
        <v>1.33</v>
      </c>
      <c r="G1665" s="576">
        <v>0.75</v>
      </c>
      <c r="H1665" s="576">
        <v>1.404</v>
      </c>
      <c r="I1665" s="576">
        <v>1.3787</v>
      </c>
      <c r="J1665" s="576">
        <v>1.32</v>
      </c>
      <c r="K1665" s="576">
        <v>0</v>
      </c>
      <c r="L1665" s="580">
        <v>0</v>
      </c>
      <c r="M1665" s="576">
        <v>1.98</v>
      </c>
      <c r="N1665" s="575"/>
      <c r="O1665" s="575"/>
      <c r="P1665" s="575"/>
      <c r="Q1665" s="576">
        <v>1258</v>
      </c>
      <c r="R1665" s="576">
        <v>116.16</v>
      </c>
      <c r="S1665" s="580">
        <v>0.0923</v>
      </c>
      <c r="T1665" s="576">
        <v>0</v>
      </c>
      <c r="U1665" s="576">
        <v>0</v>
      </c>
      <c r="V1665" s="576">
        <v>0</v>
      </c>
      <c r="W1665" s="576">
        <v>0</v>
      </c>
      <c r="X1665" s="575">
        <v>0</v>
      </c>
      <c r="Y1665" s="576">
        <v>0</v>
      </c>
      <c r="Z1665" s="576">
        <v>0</v>
      </c>
      <c r="AA1665" s="576">
        <v>0</v>
      </c>
      <c r="AB1665" s="580">
        <v>1</v>
      </c>
      <c r="AC1665" s="575">
        <f t="shared" si="79"/>
        <v>0</v>
      </c>
      <c r="AD1665" s="555">
        <f t="shared" si="80"/>
        <v>0</v>
      </c>
    </row>
    <row r="1666" s="555" customFormat="1" ht="19" customHeight="1" spans="1:30">
      <c r="A1666" s="574">
        <v>45324</v>
      </c>
      <c r="B1666" s="575" t="s">
        <v>47</v>
      </c>
      <c r="C1666" s="575" t="s">
        <v>32</v>
      </c>
      <c r="D1666" s="576">
        <v>150</v>
      </c>
      <c r="E1666" s="575" t="s">
        <v>69</v>
      </c>
      <c r="F1666" s="576">
        <v>1.92</v>
      </c>
      <c r="G1666" s="576">
        <v>1.62</v>
      </c>
      <c r="H1666" s="576">
        <v>23.5046</v>
      </c>
      <c r="I1666" s="576">
        <v>23.4047</v>
      </c>
      <c r="J1666" s="576">
        <v>23.0853</v>
      </c>
      <c r="K1666" s="576">
        <v>0</v>
      </c>
      <c r="L1666" s="580">
        <v>0</v>
      </c>
      <c r="M1666" s="576">
        <v>62.951</v>
      </c>
      <c r="N1666" s="576">
        <v>1471</v>
      </c>
      <c r="O1666" s="580">
        <v>0.0428</v>
      </c>
      <c r="P1666" s="580">
        <v>-0.0262</v>
      </c>
      <c r="Q1666" s="576">
        <v>24402</v>
      </c>
      <c r="R1666" s="576">
        <v>1518.8425</v>
      </c>
      <c r="S1666" s="580">
        <v>0.0622</v>
      </c>
      <c r="T1666" s="576">
        <v>0</v>
      </c>
      <c r="U1666" s="576">
        <v>0</v>
      </c>
      <c r="V1666" s="576">
        <v>0</v>
      </c>
      <c r="W1666" s="576">
        <v>0</v>
      </c>
      <c r="X1666" s="575">
        <v>0</v>
      </c>
      <c r="Y1666" s="576">
        <v>0</v>
      </c>
      <c r="Z1666" s="576">
        <v>0</v>
      </c>
      <c r="AA1666" s="576">
        <v>0</v>
      </c>
      <c r="AB1666" s="580">
        <v>1</v>
      </c>
      <c r="AC1666" s="575">
        <f t="shared" si="79"/>
        <v>0</v>
      </c>
      <c r="AD1666" s="555">
        <f t="shared" si="80"/>
        <v>0</v>
      </c>
    </row>
    <row r="1667" s="555" customFormat="1" ht="19" customHeight="1" spans="1:30">
      <c r="A1667" s="574">
        <v>45324</v>
      </c>
      <c r="B1667" s="575" t="s">
        <v>38</v>
      </c>
      <c r="C1667" s="575" t="s">
        <v>32</v>
      </c>
      <c r="D1667" s="576">
        <v>5.48</v>
      </c>
      <c r="E1667" s="575" t="s">
        <v>173</v>
      </c>
      <c r="F1667" s="576">
        <v>1.57</v>
      </c>
      <c r="G1667" s="576">
        <v>0</v>
      </c>
      <c r="H1667" s="576">
        <v>0.85</v>
      </c>
      <c r="I1667" s="576">
        <v>0.85</v>
      </c>
      <c r="J1667" s="576">
        <v>0.532</v>
      </c>
      <c r="K1667" s="576">
        <v>0</v>
      </c>
      <c r="L1667" s="580">
        <v>0</v>
      </c>
      <c r="M1667" s="576">
        <v>1.596</v>
      </c>
      <c r="N1667" s="575"/>
      <c r="O1667" s="575"/>
      <c r="P1667" s="575"/>
      <c r="Q1667" s="576">
        <v>554</v>
      </c>
      <c r="R1667" s="576">
        <v>42.028</v>
      </c>
      <c r="S1667" s="580">
        <v>0.0759</v>
      </c>
      <c r="T1667" s="576">
        <v>0</v>
      </c>
      <c r="U1667" s="576">
        <v>0</v>
      </c>
      <c r="V1667" s="576">
        <v>0</v>
      </c>
      <c r="W1667" s="576">
        <v>0</v>
      </c>
      <c r="X1667" s="575">
        <v>0</v>
      </c>
      <c r="Y1667" s="576">
        <v>0</v>
      </c>
      <c r="Z1667" s="576">
        <v>0</v>
      </c>
      <c r="AA1667" s="576">
        <v>0</v>
      </c>
      <c r="AB1667" s="580">
        <v>1</v>
      </c>
      <c r="AC1667" s="575">
        <f t="shared" si="79"/>
        <v>0</v>
      </c>
      <c r="AD1667" s="555">
        <f t="shared" si="80"/>
        <v>0</v>
      </c>
    </row>
    <row r="1668" s="555" customFormat="1" ht="19" customHeight="1" spans="1:30">
      <c r="A1668" s="574">
        <v>45324</v>
      </c>
      <c r="B1668" s="575" t="s">
        <v>45</v>
      </c>
      <c r="C1668" s="575" t="s">
        <v>32</v>
      </c>
      <c r="D1668" s="576">
        <v>50</v>
      </c>
      <c r="E1668" s="575" t="s">
        <v>174</v>
      </c>
      <c r="F1668" s="576">
        <v>0.87</v>
      </c>
      <c r="G1668" s="576">
        <v>3.01</v>
      </c>
      <c r="H1668" s="576">
        <v>3.73</v>
      </c>
      <c r="I1668" s="576">
        <v>3.612</v>
      </c>
      <c r="J1668" s="576">
        <v>3.52</v>
      </c>
      <c r="K1668" s="576">
        <v>0</v>
      </c>
      <c r="L1668" s="580">
        <v>0</v>
      </c>
      <c r="M1668" s="576">
        <v>5.28</v>
      </c>
      <c r="N1668" s="575"/>
      <c r="O1668" s="575"/>
      <c r="P1668" s="575"/>
      <c r="Q1668" s="576">
        <v>7203</v>
      </c>
      <c r="R1668" s="576">
        <v>566.28</v>
      </c>
      <c r="S1668" s="580">
        <v>0.0786</v>
      </c>
      <c r="T1668" s="576">
        <v>0.002</v>
      </c>
      <c r="U1668" s="576">
        <v>0</v>
      </c>
      <c r="V1668" s="576">
        <v>0</v>
      </c>
      <c r="W1668" s="576">
        <v>0</v>
      </c>
      <c r="X1668" s="575">
        <v>0</v>
      </c>
      <c r="Y1668" s="576">
        <v>0</v>
      </c>
      <c r="Z1668" s="576">
        <v>0</v>
      </c>
      <c r="AA1668" s="576">
        <v>0</v>
      </c>
      <c r="AB1668" s="580">
        <v>0.9988</v>
      </c>
      <c r="AC1668" s="575">
        <f t="shared" si="79"/>
        <v>0</v>
      </c>
      <c r="AD1668" s="555">
        <f t="shared" si="80"/>
        <v>0.002</v>
      </c>
    </row>
    <row r="1669" s="555" customFormat="1" ht="19" customHeight="1" spans="1:30">
      <c r="A1669" s="574">
        <v>45324</v>
      </c>
      <c r="B1669" s="575" t="s">
        <v>43</v>
      </c>
      <c r="C1669" s="575" t="s">
        <v>32</v>
      </c>
      <c r="D1669" s="576">
        <v>300</v>
      </c>
      <c r="E1669" s="575" t="s">
        <v>35</v>
      </c>
      <c r="F1669" s="576">
        <v>2.75</v>
      </c>
      <c r="G1669" s="576">
        <v>0</v>
      </c>
      <c r="H1669" s="576">
        <v>76.7685</v>
      </c>
      <c r="I1669" s="576">
        <v>76.7685</v>
      </c>
      <c r="J1669" s="576">
        <v>73.293</v>
      </c>
      <c r="K1669" s="576">
        <v>0</v>
      </c>
      <c r="L1669" s="580">
        <v>0</v>
      </c>
      <c r="M1669" s="576">
        <v>200.211</v>
      </c>
      <c r="N1669" s="575"/>
      <c r="O1669" s="575"/>
      <c r="P1669" s="575"/>
      <c r="Q1669" s="576">
        <v>57321</v>
      </c>
      <c r="R1669" s="576">
        <v>4320.031</v>
      </c>
      <c r="S1669" s="580">
        <v>0.0754</v>
      </c>
      <c r="T1669" s="576">
        <v>0</v>
      </c>
      <c r="U1669" s="576">
        <v>0</v>
      </c>
      <c r="V1669" s="576">
        <v>0</v>
      </c>
      <c r="W1669" s="576">
        <v>0</v>
      </c>
      <c r="X1669" s="575">
        <v>0</v>
      </c>
      <c r="Y1669" s="576">
        <v>0</v>
      </c>
      <c r="Z1669" s="576">
        <v>0</v>
      </c>
      <c r="AA1669" s="576">
        <v>0</v>
      </c>
      <c r="AB1669" s="580">
        <v>1</v>
      </c>
      <c r="AC1669" s="575">
        <f t="shared" si="79"/>
        <v>0</v>
      </c>
      <c r="AD1669" s="555">
        <f t="shared" si="80"/>
        <v>0</v>
      </c>
    </row>
    <row r="1670" s="555" customFormat="1" ht="19" customHeight="1" spans="1:30">
      <c r="A1670" s="574">
        <v>45324</v>
      </c>
      <c r="B1670" s="575" t="s">
        <v>46</v>
      </c>
      <c r="C1670" s="575" t="s">
        <v>32</v>
      </c>
      <c r="D1670" s="576">
        <v>30</v>
      </c>
      <c r="E1670" s="575" t="s">
        <v>35</v>
      </c>
      <c r="F1670" s="576">
        <v>4.35</v>
      </c>
      <c r="G1670" s="576">
        <v>2.08</v>
      </c>
      <c r="H1670" s="576">
        <v>10.8814</v>
      </c>
      <c r="I1670" s="576">
        <v>10.668</v>
      </c>
      <c r="J1670" s="576">
        <v>10.64</v>
      </c>
      <c r="K1670" s="576">
        <v>0</v>
      </c>
      <c r="L1670" s="580">
        <v>0</v>
      </c>
      <c r="M1670" s="576">
        <v>26.152</v>
      </c>
      <c r="N1670" s="575"/>
      <c r="O1670" s="575"/>
      <c r="P1670" s="575"/>
      <c r="Q1670" s="576">
        <v>4708</v>
      </c>
      <c r="R1670" s="576">
        <v>445.76</v>
      </c>
      <c r="S1670" s="580">
        <v>0.0947</v>
      </c>
      <c r="T1670" s="576">
        <v>0</v>
      </c>
      <c r="U1670" s="576">
        <v>0</v>
      </c>
      <c r="V1670" s="576">
        <v>0</v>
      </c>
      <c r="W1670" s="576">
        <v>0</v>
      </c>
      <c r="X1670" s="575">
        <v>0</v>
      </c>
      <c r="Y1670" s="576">
        <v>0</v>
      </c>
      <c r="Z1670" s="576">
        <v>0</v>
      </c>
      <c r="AA1670" s="576">
        <v>0</v>
      </c>
      <c r="AB1670" s="580">
        <v>1</v>
      </c>
      <c r="AC1670" s="575">
        <f t="shared" si="79"/>
        <v>0</v>
      </c>
      <c r="AD1670" s="555">
        <f t="shared" si="80"/>
        <v>0</v>
      </c>
    </row>
    <row r="1671" s="555" customFormat="1" ht="19" customHeight="1" spans="1:30">
      <c r="A1671" s="574">
        <v>45324</v>
      </c>
      <c r="B1671" s="575" t="s">
        <v>42</v>
      </c>
      <c r="C1671" s="575" t="s">
        <v>32</v>
      </c>
      <c r="D1671" s="576">
        <v>30</v>
      </c>
      <c r="E1671" s="575" t="s">
        <v>33</v>
      </c>
      <c r="F1671" s="576">
        <v>0</v>
      </c>
      <c r="G1671" s="576">
        <v>1.22</v>
      </c>
      <c r="H1671" s="576">
        <v>8.4516</v>
      </c>
      <c r="I1671" s="576">
        <v>8.2795</v>
      </c>
      <c r="J1671" s="576">
        <v>8.2584</v>
      </c>
      <c r="K1671" s="576">
        <v>0</v>
      </c>
      <c r="L1671" s="580">
        <v>0</v>
      </c>
      <c r="M1671" s="576">
        <v>20.518</v>
      </c>
      <c r="N1671" s="575"/>
      <c r="O1671" s="575"/>
      <c r="P1671" s="575"/>
      <c r="Q1671" s="576">
        <v>3672</v>
      </c>
      <c r="R1671" s="576">
        <v>392.4139</v>
      </c>
      <c r="S1671" s="580">
        <v>0.1069</v>
      </c>
      <c r="T1671" s="576">
        <v>0</v>
      </c>
      <c r="U1671" s="576">
        <v>0</v>
      </c>
      <c r="V1671" s="576">
        <v>0</v>
      </c>
      <c r="W1671" s="576">
        <v>0</v>
      </c>
      <c r="X1671" s="575">
        <v>0</v>
      </c>
      <c r="Y1671" s="576">
        <v>0</v>
      </c>
      <c r="Z1671" s="576">
        <v>0</v>
      </c>
      <c r="AA1671" s="576">
        <v>0</v>
      </c>
      <c r="AB1671" s="580">
        <v>1</v>
      </c>
      <c r="AC1671" s="575">
        <f t="shared" si="79"/>
        <v>0</v>
      </c>
      <c r="AD1671" s="555">
        <f t="shared" si="80"/>
        <v>0</v>
      </c>
    </row>
    <row r="1672" s="555" customFormat="1" ht="19" customHeight="1" spans="1:30">
      <c r="A1672" s="574">
        <v>45324</v>
      </c>
      <c r="B1672" s="575" t="s">
        <v>50</v>
      </c>
      <c r="C1672" s="575" t="s">
        <v>32</v>
      </c>
      <c r="D1672" s="576">
        <v>50</v>
      </c>
      <c r="E1672" s="575" t="s">
        <v>138</v>
      </c>
      <c r="F1672" s="576">
        <v>2.65</v>
      </c>
      <c r="G1672" s="576">
        <v>0</v>
      </c>
      <c r="H1672" s="576">
        <v>11.1058</v>
      </c>
      <c r="I1672" s="576">
        <v>10.605</v>
      </c>
      <c r="J1672" s="576">
        <v>10.5</v>
      </c>
      <c r="K1672" s="576">
        <v>0.5008</v>
      </c>
      <c r="L1672" s="580">
        <f>K1672/H1672</f>
        <v>0.0450935547191558</v>
      </c>
      <c r="M1672" s="576">
        <v>15.26</v>
      </c>
      <c r="N1672" s="575"/>
      <c r="O1672" s="575"/>
      <c r="P1672" s="575"/>
      <c r="Q1672" s="576">
        <v>6762</v>
      </c>
      <c r="R1672" s="576">
        <v>403.76</v>
      </c>
      <c r="S1672" s="580">
        <v>0.0597</v>
      </c>
      <c r="T1672" s="576">
        <v>0</v>
      </c>
      <c r="U1672" s="576">
        <v>0</v>
      </c>
      <c r="V1672" s="576">
        <v>0</v>
      </c>
      <c r="W1672" s="576">
        <v>0</v>
      </c>
      <c r="X1672" s="575">
        <v>0</v>
      </c>
      <c r="Y1672" s="576">
        <v>0</v>
      </c>
      <c r="Z1672" s="576">
        <v>0</v>
      </c>
      <c r="AA1672" s="576">
        <v>0</v>
      </c>
      <c r="AB1672" s="580">
        <v>1</v>
      </c>
      <c r="AC1672" s="575">
        <f t="shared" si="79"/>
        <v>0</v>
      </c>
      <c r="AD1672" s="555">
        <f t="shared" si="80"/>
        <v>0</v>
      </c>
    </row>
    <row r="1673" s="555" customFormat="1" ht="19" customHeight="1" spans="1:30">
      <c r="A1673" s="574">
        <v>45324</v>
      </c>
      <c r="B1673" s="575" t="s">
        <v>49</v>
      </c>
      <c r="C1673" s="575" t="s">
        <v>32</v>
      </c>
      <c r="D1673" s="576">
        <v>100</v>
      </c>
      <c r="E1673" s="575" t="s">
        <v>39</v>
      </c>
      <c r="F1673" s="576">
        <v>6.59</v>
      </c>
      <c r="G1673" s="576">
        <v>0</v>
      </c>
      <c r="H1673" s="576">
        <v>60.976</v>
      </c>
      <c r="I1673" s="576">
        <v>38.8443</v>
      </c>
      <c r="J1673" s="576">
        <v>37.2729</v>
      </c>
      <c r="K1673" s="576">
        <v>22.1317</v>
      </c>
      <c r="L1673" s="580">
        <v>0.363</v>
      </c>
      <c r="M1673" s="576">
        <v>61.0302</v>
      </c>
      <c r="N1673" s="575"/>
      <c r="O1673" s="575"/>
      <c r="P1673" s="575"/>
      <c r="Q1673" s="576">
        <v>14225</v>
      </c>
      <c r="R1673" s="576">
        <v>1113.5082</v>
      </c>
      <c r="S1673" s="580">
        <v>0.0783</v>
      </c>
      <c r="T1673" s="576">
        <v>0</v>
      </c>
      <c r="U1673" s="576">
        <v>0</v>
      </c>
      <c r="V1673" s="576">
        <v>0</v>
      </c>
      <c r="W1673" s="576">
        <v>0</v>
      </c>
      <c r="X1673" s="575">
        <v>0</v>
      </c>
      <c r="Y1673" s="576">
        <v>0</v>
      </c>
      <c r="Z1673" s="576">
        <v>0</v>
      </c>
      <c r="AA1673" s="576">
        <v>0</v>
      </c>
      <c r="AB1673" s="580">
        <v>1</v>
      </c>
      <c r="AC1673" s="575">
        <f t="shared" si="79"/>
        <v>0</v>
      </c>
      <c r="AD1673" s="555">
        <f t="shared" si="80"/>
        <v>0</v>
      </c>
    </row>
    <row r="1674" s="555" customFormat="1" ht="19" customHeight="1" spans="1:30">
      <c r="A1674" s="574">
        <v>45324</v>
      </c>
      <c r="B1674" s="575" t="s">
        <v>52</v>
      </c>
      <c r="C1674" s="575" t="s">
        <v>32</v>
      </c>
      <c r="D1674" s="576">
        <v>150</v>
      </c>
      <c r="E1674" s="575" t="s">
        <v>35</v>
      </c>
      <c r="F1674" s="576">
        <v>5.33</v>
      </c>
      <c r="G1674" s="576">
        <v>3</v>
      </c>
      <c r="H1674" s="576">
        <v>72.9919</v>
      </c>
      <c r="I1674" s="576">
        <v>72.9919</v>
      </c>
      <c r="J1674" s="576">
        <v>72.45</v>
      </c>
      <c r="K1674" s="576">
        <v>0</v>
      </c>
      <c r="L1674" s="580">
        <v>0</v>
      </c>
      <c r="M1674" s="576">
        <v>148.575</v>
      </c>
      <c r="N1674" s="575"/>
      <c r="O1674" s="575"/>
      <c r="P1674" s="575"/>
      <c r="Q1674" s="576">
        <v>25456</v>
      </c>
      <c r="R1674" s="576">
        <v>2079</v>
      </c>
      <c r="S1674" s="580">
        <v>0.0817</v>
      </c>
      <c r="T1674" s="576">
        <v>0</v>
      </c>
      <c r="U1674" s="576">
        <v>0</v>
      </c>
      <c r="V1674" s="576">
        <v>0</v>
      </c>
      <c r="W1674" s="576">
        <v>0</v>
      </c>
      <c r="X1674" s="575">
        <v>0</v>
      </c>
      <c r="Y1674" s="576">
        <v>0</v>
      </c>
      <c r="Z1674" s="576">
        <v>0</v>
      </c>
      <c r="AA1674" s="576">
        <v>0</v>
      </c>
      <c r="AB1674" s="580">
        <v>1</v>
      </c>
      <c r="AC1674" s="575">
        <f t="shared" si="79"/>
        <v>0</v>
      </c>
      <c r="AD1674" s="555">
        <f t="shared" si="80"/>
        <v>0</v>
      </c>
    </row>
    <row r="1675" s="555" customFormat="1" ht="19" customHeight="1" spans="1:30">
      <c r="A1675" s="574">
        <v>45324</v>
      </c>
      <c r="B1675" s="575" t="s">
        <v>51</v>
      </c>
      <c r="C1675" s="575" t="s">
        <v>32</v>
      </c>
      <c r="D1675" s="576">
        <v>100</v>
      </c>
      <c r="E1675" s="575" t="s">
        <v>35</v>
      </c>
      <c r="F1675" s="576">
        <v>3.52</v>
      </c>
      <c r="G1675" s="576">
        <v>1.89</v>
      </c>
      <c r="H1675" s="576">
        <v>69.3184</v>
      </c>
      <c r="I1675" s="576">
        <v>48.1024</v>
      </c>
      <c r="J1675" s="576">
        <v>46.9952</v>
      </c>
      <c r="K1675" s="576">
        <v>21.216</v>
      </c>
      <c r="L1675" s="580">
        <v>0.3061</v>
      </c>
      <c r="M1675" s="576">
        <v>56.8036</v>
      </c>
      <c r="N1675" s="575"/>
      <c r="O1675" s="575"/>
      <c r="P1675" s="575"/>
      <c r="Q1675" s="576">
        <v>11688</v>
      </c>
      <c r="R1675" s="576">
        <v>1019.3288</v>
      </c>
      <c r="S1675" s="580">
        <v>0.0872</v>
      </c>
      <c r="T1675" s="576">
        <v>0</v>
      </c>
      <c r="U1675" s="576">
        <v>0</v>
      </c>
      <c r="V1675" s="576">
        <v>0</v>
      </c>
      <c r="W1675" s="576">
        <v>0</v>
      </c>
      <c r="X1675" s="575">
        <v>0</v>
      </c>
      <c r="Y1675" s="576">
        <v>0</v>
      </c>
      <c r="Z1675" s="576">
        <v>0</v>
      </c>
      <c r="AA1675" s="576">
        <v>0</v>
      </c>
      <c r="AB1675" s="580">
        <v>1</v>
      </c>
      <c r="AC1675" s="575">
        <f t="shared" si="79"/>
        <v>0</v>
      </c>
      <c r="AD1675" s="555">
        <f t="shared" si="80"/>
        <v>0</v>
      </c>
    </row>
    <row r="1676" s="555" customFormat="1" ht="19" customHeight="1" spans="1:30">
      <c r="A1676" s="574">
        <v>45324</v>
      </c>
      <c r="B1676" s="575" t="s">
        <v>53</v>
      </c>
      <c r="C1676" s="575" t="s">
        <v>32</v>
      </c>
      <c r="D1676" s="576">
        <v>100</v>
      </c>
      <c r="E1676" s="575" t="s">
        <v>35</v>
      </c>
      <c r="F1676" s="576">
        <v>5.13</v>
      </c>
      <c r="G1676" s="576">
        <v>0</v>
      </c>
      <c r="H1676" s="576">
        <v>42.7355</v>
      </c>
      <c r="I1676" s="576">
        <v>42.048</v>
      </c>
      <c r="J1676" s="576">
        <v>41.969</v>
      </c>
      <c r="K1676" s="576">
        <v>0</v>
      </c>
      <c r="L1676" s="580">
        <v>0</v>
      </c>
      <c r="M1676" s="576">
        <v>73.2509</v>
      </c>
      <c r="N1676" s="575"/>
      <c r="O1676" s="575"/>
      <c r="P1676" s="575"/>
      <c r="Q1676" s="576">
        <v>15134</v>
      </c>
      <c r="R1676" s="576">
        <v>733.0055</v>
      </c>
      <c r="S1676" s="580">
        <v>0.0484</v>
      </c>
      <c r="T1676" s="576">
        <v>0</v>
      </c>
      <c r="U1676" s="576">
        <v>0</v>
      </c>
      <c r="V1676" s="576">
        <v>0</v>
      </c>
      <c r="W1676" s="576">
        <v>0</v>
      </c>
      <c r="X1676" s="575">
        <v>0</v>
      </c>
      <c r="Y1676" s="576">
        <v>0</v>
      </c>
      <c r="Z1676" s="576">
        <v>0</v>
      </c>
      <c r="AA1676" s="576">
        <v>0</v>
      </c>
      <c r="AB1676" s="580">
        <v>1</v>
      </c>
      <c r="AC1676" s="575">
        <f t="shared" si="79"/>
        <v>0</v>
      </c>
      <c r="AD1676" s="555">
        <f t="shared" si="80"/>
        <v>0</v>
      </c>
    </row>
    <row r="1677" s="555" customFormat="1" ht="19" customHeight="1" spans="1:30">
      <c r="A1677" s="574">
        <v>45324</v>
      </c>
      <c r="B1677" s="575" t="s">
        <v>58</v>
      </c>
      <c r="C1677" s="575" t="s">
        <v>56</v>
      </c>
      <c r="D1677" s="576">
        <v>15</v>
      </c>
      <c r="E1677" s="575" t="s">
        <v>35</v>
      </c>
      <c r="F1677" s="576">
        <v>0</v>
      </c>
      <c r="G1677" s="576">
        <v>3</v>
      </c>
      <c r="H1677" s="576">
        <v>1.8628</v>
      </c>
      <c r="I1677" s="576">
        <v>1.8628</v>
      </c>
      <c r="J1677" s="576">
        <v>1.785</v>
      </c>
      <c r="K1677" s="576">
        <v>0</v>
      </c>
      <c r="L1677" s="580">
        <v>0</v>
      </c>
      <c r="M1677" s="576">
        <v>5.46</v>
      </c>
      <c r="N1677" s="575"/>
      <c r="O1677" s="575"/>
      <c r="P1677" s="575"/>
      <c r="Q1677" s="576">
        <v>3444</v>
      </c>
      <c r="R1677" s="576">
        <v>130.83</v>
      </c>
      <c r="S1677" s="580">
        <v>0.038</v>
      </c>
      <c r="T1677" s="576">
        <v>0</v>
      </c>
      <c r="U1677" s="576">
        <v>0</v>
      </c>
      <c r="V1677" s="576">
        <v>0</v>
      </c>
      <c r="W1677" s="576">
        <v>0</v>
      </c>
      <c r="X1677" s="575">
        <v>0</v>
      </c>
      <c r="Y1677" s="576">
        <v>0</v>
      </c>
      <c r="Z1677" s="576">
        <v>0</v>
      </c>
      <c r="AA1677" s="576">
        <v>0</v>
      </c>
      <c r="AB1677" s="580">
        <v>0.9928</v>
      </c>
      <c r="AC1677" s="575">
        <f t="shared" si="79"/>
        <v>0</v>
      </c>
      <c r="AD1677" s="555">
        <f t="shared" si="80"/>
        <v>0</v>
      </c>
    </row>
    <row r="1678" s="555" customFormat="1" ht="19" customHeight="1" spans="1:30">
      <c r="A1678" s="574">
        <v>45324</v>
      </c>
      <c r="B1678" s="575" t="s">
        <v>68</v>
      </c>
      <c r="C1678" s="575" t="s">
        <v>56</v>
      </c>
      <c r="D1678" s="576">
        <v>200</v>
      </c>
      <c r="E1678" s="575" t="s">
        <v>35</v>
      </c>
      <c r="F1678" s="576">
        <v>0</v>
      </c>
      <c r="G1678" s="576">
        <v>8.42</v>
      </c>
      <c r="H1678" s="576">
        <v>331.5571</v>
      </c>
      <c r="I1678" s="576">
        <v>324.137</v>
      </c>
      <c r="J1678" s="576">
        <v>321.2</v>
      </c>
      <c r="K1678" s="576">
        <v>0</v>
      </c>
      <c r="L1678" s="580">
        <v>0</v>
      </c>
      <c r="M1678" s="576">
        <v>385.44</v>
      </c>
      <c r="N1678" s="575"/>
      <c r="O1678" s="575"/>
      <c r="P1678" s="575"/>
      <c r="Q1678" s="576">
        <v>59159</v>
      </c>
      <c r="R1678" s="576">
        <v>7252.96</v>
      </c>
      <c r="S1678" s="580">
        <v>0.1226</v>
      </c>
      <c r="T1678" s="576">
        <v>1.2484</v>
      </c>
      <c r="U1678" s="576">
        <v>6.1717</v>
      </c>
      <c r="V1678" s="576">
        <v>0</v>
      </c>
      <c r="W1678" s="576">
        <v>0</v>
      </c>
      <c r="X1678" s="575">
        <v>0</v>
      </c>
      <c r="Y1678" s="576">
        <v>0</v>
      </c>
      <c r="Z1678" s="576">
        <v>0</v>
      </c>
      <c r="AA1678" s="576">
        <v>0</v>
      </c>
      <c r="AB1678" s="580">
        <v>0.996</v>
      </c>
      <c r="AC1678" s="575">
        <f t="shared" si="79"/>
        <v>6.1717</v>
      </c>
      <c r="AD1678" s="555">
        <f t="shared" si="80"/>
        <v>1.2484</v>
      </c>
    </row>
    <row r="1679" s="555" customFormat="1" ht="19" customHeight="1" spans="1:30">
      <c r="A1679" s="574">
        <v>45324</v>
      </c>
      <c r="B1679" s="575" t="s">
        <v>55</v>
      </c>
      <c r="C1679" s="575" t="s">
        <v>56</v>
      </c>
      <c r="D1679" s="576">
        <v>100</v>
      </c>
      <c r="E1679" s="575" t="s">
        <v>35</v>
      </c>
      <c r="F1679" s="576">
        <v>0</v>
      </c>
      <c r="G1679" s="576">
        <v>3.02</v>
      </c>
      <c r="H1679" s="576">
        <v>14.7729</v>
      </c>
      <c r="I1679" s="576">
        <v>14.1791</v>
      </c>
      <c r="J1679" s="576">
        <v>13.4268</v>
      </c>
      <c r="K1679" s="576">
        <v>0</v>
      </c>
      <c r="L1679" s="580">
        <v>0</v>
      </c>
      <c r="M1679" s="576">
        <v>44.9262</v>
      </c>
      <c r="N1679" s="575"/>
      <c r="O1679" s="575"/>
      <c r="P1679" s="575"/>
      <c r="Q1679" s="576">
        <v>28860</v>
      </c>
      <c r="R1679" s="576">
        <v>2234.803</v>
      </c>
      <c r="S1679" s="580">
        <v>0.0774</v>
      </c>
      <c r="T1679" s="576">
        <v>0</v>
      </c>
      <c r="U1679" s="576">
        <v>0.5938</v>
      </c>
      <c r="V1679" s="576">
        <v>0</v>
      </c>
      <c r="W1679" s="576">
        <v>0</v>
      </c>
      <c r="X1679" s="575">
        <v>0</v>
      </c>
      <c r="Y1679" s="576">
        <v>0</v>
      </c>
      <c r="Z1679" s="576">
        <v>0</v>
      </c>
      <c r="AA1679" s="576">
        <v>0</v>
      </c>
      <c r="AB1679" s="580">
        <v>1</v>
      </c>
      <c r="AC1679" s="575">
        <f t="shared" si="79"/>
        <v>0.5938</v>
      </c>
      <c r="AD1679" s="555">
        <f t="shared" si="80"/>
        <v>0</v>
      </c>
    </row>
    <row r="1680" s="555" customFormat="1" ht="19" customHeight="1" spans="1:30">
      <c r="A1680" s="574">
        <v>45324</v>
      </c>
      <c r="B1680" s="575" t="s">
        <v>57</v>
      </c>
      <c r="C1680" s="575" t="s">
        <v>32</v>
      </c>
      <c r="D1680" s="576">
        <v>20</v>
      </c>
      <c r="E1680" s="575" t="s">
        <v>35</v>
      </c>
      <c r="F1680" s="576">
        <v>5.69</v>
      </c>
      <c r="G1680" s="576">
        <v>0</v>
      </c>
      <c r="H1680" s="576">
        <v>9.8671</v>
      </c>
      <c r="I1680" s="576">
        <v>9.6014</v>
      </c>
      <c r="J1680" s="576">
        <v>9.2942</v>
      </c>
      <c r="K1680" s="576">
        <v>0.2657</v>
      </c>
      <c r="L1680" s="580">
        <v>0.0269</v>
      </c>
      <c r="M1680" s="576">
        <v>19.0178</v>
      </c>
      <c r="N1680" s="575"/>
      <c r="O1680" s="575"/>
      <c r="P1680" s="575"/>
      <c r="Q1680" s="576">
        <v>3541</v>
      </c>
      <c r="R1680" s="576">
        <v>279.3944</v>
      </c>
      <c r="S1680" s="580">
        <v>0.0789</v>
      </c>
      <c r="T1680" s="576">
        <v>0</v>
      </c>
      <c r="U1680" s="576">
        <v>0</v>
      </c>
      <c r="V1680" s="576">
        <v>0</v>
      </c>
      <c r="W1680" s="576">
        <v>0</v>
      </c>
      <c r="X1680" s="575">
        <v>0</v>
      </c>
      <c r="Y1680" s="576">
        <v>0</v>
      </c>
      <c r="Z1680" s="576">
        <v>0</v>
      </c>
      <c r="AA1680" s="576">
        <v>0</v>
      </c>
      <c r="AB1680" s="580">
        <v>1</v>
      </c>
      <c r="AC1680" s="575">
        <f t="shared" si="79"/>
        <v>0</v>
      </c>
      <c r="AD1680" s="555">
        <f t="shared" si="80"/>
        <v>0</v>
      </c>
    </row>
    <row r="1681" s="555" customFormat="1" ht="19" customHeight="1" spans="1:30">
      <c r="A1681" s="574">
        <v>45324</v>
      </c>
      <c r="B1681" s="575" t="s">
        <v>59</v>
      </c>
      <c r="C1681" s="575" t="s">
        <v>56</v>
      </c>
      <c r="D1681" s="576">
        <v>100</v>
      </c>
      <c r="E1681" s="575" t="s">
        <v>35</v>
      </c>
      <c r="F1681" s="576">
        <v>0</v>
      </c>
      <c r="G1681" s="576">
        <v>2.33</v>
      </c>
      <c r="H1681" s="576">
        <v>3.4223</v>
      </c>
      <c r="I1681" s="576">
        <v>3.4223</v>
      </c>
      <c r="J1681" s="576">
        <v>3.168</v>
      </c>
      <c r="K1681" s="576">
        <v>0</v>
      </c>
      <c r="L1681" s="580">
        <v>0</v>
      </c>
      <c r="M1681" s="576">
        <v>13.596</v>
      </c>
      <c r="N1681" s="575"/>
      <c r="O1681" s="575"/>
      <c r="P1681" s="575"/>
      <c r="Q1681" s="576">
        <v>25315</v>
      </c>
      <c r="R1681" s="576">
        <v>2494.14</v>
      </c>
      <c r="S1681" s="580">
        <v>0.0985</v>
      </c>
      <c r="T1681" s="576">
        <v>0</v>
      </c>
      <c r="U1681" s="576">
        <v>0</v>
      </c>
      <c r="V1681" s="576">
        <v>0</v>
      </c>
      <c r="W1681" s="576">
        <v>0</v>
      </c>
      <c r="X1681" s="575">
        <v>0</v>
      </c>
      <c r="Y1681" s="576">
        <v>0</v>
      </c>
      <c r="Z1681" s="576">
        <v>0</v>
      </c>
      <c r="AA1681" s="576">
        <v>0</v>
      </c>
      <c r="AB1681" s="580">
        <v>1</v>
      </c>
      <c r="AC1681" s="575">
        <f t="shared" si="79"/>
        <v>0</v>
      </c>
      <c r="AD1681" s="555">
        <f t="shared" si="80"/>
        <v>0</v>
      </c>
    </row>
    <row r="1682" s="555" customFormat="1" ht="19" customHeight="1" spans="1:30">
      <c r="A1682" s="574">
        <v>45324</v>
      </c>
      <c r="B1682" s="575" t="s">
        <v>60</v>
      </c>
      <c r="C1682" s="575" t="s">
        <v>56</v>
      </c>
      <c r="D1682" s="576">
        <v>200</v>
      </c>
      <c r="E1682" s="575" t="s">
        <v>35</v>
      </c>
      <c r="F1682" s="576">
        <v>0</v>
      </c>
      <c r="G1682" s="576">
        <v>1.78</v>
      </c>
      <c r="H1682" s="576">
        <v>6.0917</v>
      </c>
      <c r="I1682" s="576">
        <v>6.0917</v>
      </c>
      <c r="J1682" s="576">
        <v>0.88</v>
      </c>
      <c r="K1682" s="576">
        <v>0</v>
      </c>
      <c r="L1682" s="580">
        <v>0</v>
      </c>
      <c r="M1682" s="576">
        <v>25.52</v>
      </c>
      <c r="N1682" s="575"/>
      <c r="O1682" s="575"/>
      <c r="P1682" s="575"/>
      <c r="Q1682" s="576">
        <v>61425</v>
      </c>
      <c r="R1682" s="576">
        <v>5088.6</v>
      </c>
      <c r="S1682" s="580">
        <v>0.0828</v>
      </c>
      <c r="T1682" s="576">
        <v>0</v>
      </c>
      <c r="U1682" s="576">
        <v>0</v>
      </c>
      <c r="V1682" s="576">
        <v>0</v>
      </c>
      <c r="W1682" s="576">
        <v>0</v>
      </c>
      <c r="X1682" s="575">
        <v>0</v>
      </c>
      <c r="Y1682" s="576">
        <v>0</v>
      </c>
      <c r="Z1682" s="576">
        <v>0</v>
      </c>
      <c r="AA1682" s="576">
        <v>0</v>
      </c>
      <c r="AB1682" s="580">
        <v>1</v>
      </c>
      <c r="AC1682" s="575">
        <f t="shared" si="79"/>
        <v>0</v>
      </c>
      <c r="AD1682" s="555">
        <f t="shared" si="80"/>
        <v>0</v>
      </c>
    </row>
    <row r="1683" s="555" customFormat="1" ht="19" customHeight="1" spans="1:30">
      <c r="A1683" s="574">
        <v>45324</v>
      </c>
      <c r="B1683" s="575" t="s">
        <v>64</v>
      </c>
      <c r="C1683" s="575" t="s">
        <v>56</v>
      </c>
      <c r="D1683" s="576">
        <v>60</v>
      </c>
      <c r="E1683" s="575" t="s">
        <v>35</v>
      </c>
      <c r="F1683" s="576">
        <v>0</v>
      </c>
      <c r="G1683" s="576">
        <v>2.83</v>
      </c>
      <c r="H1683" s="576">
        <v>6.96</v>
      </c>
      <c r="I1683" s="576">
        <v>6.96</v>
      </c>
      <c r="J1683" s="576">
        <v>5.88</v>
      </c>
      <c r="K1683" s="576">
        <v>0</v>
      </c>
      <c r="L1683" s="580">
        <v>0</v>
      </c>
      <c r="M1683" s="576">
        <v>6.72</v>
      </c>
      <c r="N1683" s="575"/>
      <c r="O1683" s="575"/>
      <c r="P1683" s="575"/>
      <c r="Q1683" s="576">
        <v>14049</v>
      </c>
      <c r="R1683" s="576">
        <v>1462.02</v>
      </c>
      <c r="S1683" s="580">
        <v>0.1041</v>
      </c>
      <c r="T1683" s="576">
        <v>0</v>
      </c>
      <c r="U1683" s="576">
        <v>0</v>
      </c>
      <c r="V1683" s="576">
        <v>0</v>
      </c>
      <c r="W1683" s="576">
        <v>0</v>
      </c>
      <c r="X1683" s="575">
        <v>0</v>
      </c>
      <c r="Y1683" s="576">
        <v>0</v>
      </c>
      <c r="Z1683" s="576">
        <v>0</v>
      </c>
      <c r="AA1683" s="576">
        <v>0</v>
      </c>
      <c r="AB1683" s="580">
        <v>1</v>
      </c>
      <c r="AC1683" s="575">
        <f t="shared" si="79"/>
        <v>0</v>
      </c>
      <c r="AD1683" s="555">
        <f t="shared" si="80"/>
        <v>0</v>
      </c>
    </row>
    <row r="1684" s="555" customFormat="1" ht="19" customHeight="1" spans="1:30">
      <c r="A1684" s="574">
        <v>45324</v>
      </c>
      <c r="B1684" s="575" t="s">
        <v>72</v>
      </c>
      <c r="C1684" s="575" t="s">
        <v>56</v>
      </c>
      <c r="D1684" s="576">
        <v>20.4</v>
      </c>
      <c r="E1684" s="575" t="s">
        <v>180</v>
      </c>
      <c r="F1684" s="576">
        <v>0</v>
      </c>
      <c r="G1684" s="576">
        <v>4.41</v>
      </c>
      <c r="H1684" s="576">
        <v>13.1624</v>
      </c>
      <c r="I1684" s="576">
        <v>11.928</v>
      </c>
      <c r="J1684" s="576">
        <v>11.8717</v>
      </c>
      <c r="K1684" s="576">
        <v>0</v>
      </c>
      <c r="L1684" s="580">
        <v>0</v>
      </c>
      <c r="M1684" s="576">
        <v>43.6602</v>
      </c>
      <c r="N1684" s="575"/>
      <c r="O1684" s="575"/>
      <c r="P1684" s="575"/>
      <c r="Q1684" s="576">
        <v>5372</v>
      </c>
      <c r="R1684" s="576">
        <v>581.5623</v>
      </c>
      <c r="S1684" s="580">
        <v>0.1083</v>
      </c>
      <c r="T1684" s="576">
        <v>0</v>
      </c>
      <c r="U1684" s="576">
        <v>0</v>
      </c>
      <c r="V1684" s="576">
        <v>0</v>
      </c>
      <c r="W1684" s="576">
        <v>0</v>
      </c>
      <c r="X1684" s="575">
        <v>0</v>
      </c>
      <c r="Y1684" s="576">
        <v>1.1803</v>
      </c>
      <c r="Z1684" s="576">
        <v>0</v>
      </c>
      <c r="AA1684" s="576">
        <v>0</v>
      </c>
      <c r="AB1684" s="580">
        <v>1</v>
      </c>
      <c r="AC1684" s="575">
        <f t="shared" si="79"/>
        <v>0</v>
      </c>
      <c r="AD1684" s="555">
        <f t="shared" si="80"/>
        <v>0</v>
      </c>
    </row>
    <row r="1685" s="555" customFormat="1" ht="19" customHeight="1" spans="1:30">
      <c r="A1685" s="574">
        <v>45324</v>
      </c>
      <c r="B1685" s="575" t="s">
        <v>63</v>
      </c>
      <c r="C1685" s="575" t="s">
        <v>56</v>
      </c>
      <c r="D1685" s="576">
        <v>50</v>
      </c>
      <c r="E1685" s="575" t="s">
        <v>174</v>
      </c>
      <c r="F1685" s="576">
        <v>0</v>
      </c>
      <c r="G1685" s="576">
        <v>5.15</v>
      </c>
      <c r="H1685" s="576">
        <v>18.8229</v>
      </c>
      <c r="I1685" s="576">
        <v>18.2036</v>
      </c>
      <c r="J1685" s="576">
        <v>17.64</v>
      </c>
      <c r="K1685" s="576">
        <v>0</v>
      </c>
      <c r="L1685" s="580">
        <v>0</v>
      </c>
      <c r="M1685" s="576">
        <v>109.83</v>
      </c>
      <c r="N1685" s="575"/>
      <c r="O1685" s="575"/>
      <c r="P1685" s="575"/>
      <c r="Q1685" s="576">
        <v>12070</v>
      </c>
      <c r="R1685" s="576">
        <v>1157.52</v>
      </c>
      <c r="S1685" s="580">
        <v>0.0959</v>
      </c>
      <c r="T1685" s="576">
        <v>0</v>
      </c>
      <c r="U1685" s="576">
        <v>0</v>
      </c>
      <c r="V1685" s="576">
        <v>0</v>
      </c>
      <c r="W1685" s="576">
        <v>0</v>
      </c>
      <c r="X1685" s="575">
        <v>0</v>
      </c>
      <c r="Y1685" s="576">
        <v>0</v>
      </c>
      <c r="Z1685" s="576">
        <v>0</v>
      </c>
      <c r="AA1685" s="576">
        <v>0</v>
      </c>
      <c r="AB1685" s="580">
        <v>1</v>
      </c>
      <c r="AC1685" s="575">
        <f t="shared" si="79"/>
        <v>0</v>
      </c>
      <c r="AD1685" s="555">
        <f t="shared" si="80"/>
        <v>0</v>
      </c>
    </row>
    <row r="1686" s="555" customFormat="1" ht="19" customHeight="1" spans="1:30">
      <c r="A1686" s="574">
        <v>45324</v>
      </c>
      <c r="B1686" s="575" t="s">
        <v>66</v>
      </c>
      <c r="C1686" s="575" t="s">
        <v>56</v>
      </c>
      <c r="D1686" s="576">
        <v>80</v>
      </c>
      <c r="E1686" s="575" t="s">
        <v>35</v>
      </c>
      <c r="F1686" s="576">
        <v>0</v>
      </c>
      <c r="G1686" s="576">
        <v>5.91</v>
      </c>
      <c r="H1686" s="576">
        <v>75.314</v>
      </c>
      <c r="I1686" s="576">
        <v>73.793</v>
      </c>
      <c r="J1686" s="576">
        <v>72.3183</v>
      </c>
      <c r="K1686" s="576">
        <v>0</v>
      </c>
      <c r="L1686" s="580">
        <v>0</v>
      </c>
      <c r="M1686" s="576">
        <v>234.467</v>
      </c>
      <c r="N1686" s="575"/>
      <c r="O1686" s="575"/>
      <c r="P1686" s="575"/>
      <c r="Q1686" s="576">
        <v>18237</v>
      </c>
      <c r="R1686" s="576">
        <v>1879.3085</v>
      </c>
      <c r="S1686" s="580">
        <v>0.103</v>
      </c>
      <c r="T1686" s="576">
        <v>0.8</v>
      </c>
      <c r="U1686" s="576">
        <v>0</v>
      </c>
      <c r="V1686" s="576">
        <v>0</v>
      </c>
      <c r="W1686" s="576">
        <v>0</v>
      </c>
      <c r="X1686" s="575">
        <v>0</v>
      </c>
      <c r="Y1686" s="576">
        <v>0</v>
      </c>
      <c r="Z1686" s="576">
        <v>0</v>
      </c>
      <c r="AA1686" s="576">
        <v>0</v>
      </c>
      <c r="AB1686" s="580">
        <v>0.9901</v>
      </c>
      <c r="AC1686" s="575">
        <f t="shared" si="79"/>
        <v>0</v>
      </c>
      <c r="AD1686" s="555">
        <f t="shared" si="80"/>
        <v>0.8</v>
      </c>
    </row>
    <row r="1687" s="555" customFormat="1" ht="19" customHeight="1" spans="1:30">
      <c r="A1687" s="574">
        <v>45324</v>
      </c>
      <c r="B1687" s="575" t="s">
        <v>65</v>
      </c>
      <c r="C1687" s="575" t="s">
        <v>56</v>
      </c>
      <c r="D1687" s="576">
        <v>50</v>
      </c>
      <c r="E1687" s="575" t="s">
        <v>35</v>
      </c>
      <c r="F1687" s="576">
        <v>0</v>
      </c>
      <c r="G1687" s="576">
        <v>5.46</v>
      </c>
      <c r="H1687" s="576">
        <v>37.6315</v>
      </c>
      <c r="I1687" s="576">
        <v>36.8939</v>
      </c>
      <c r="J1687" s="576">
        <v>36.41</v>
      </c>
      <c r="K1687" s="576">
        <v>0</v>
      </c>
      <c r="L1687" s="580">
        <v>0</v>
      </c>
      <c r="M1687" s="576">
        <v>104.17</v>
      </c>
      <c r="N1687" s="575"/>
      <c r="O1687" s="575"/>
      <c r="P1687" s="575"/>
      <c r="Q1687" s="576">
        <v>12700</v>
      </c>
      <c r="R1687" s="576">
        <v>937.508</v>
      </c>
      <c r="S1687" s="580">
        <v>0.0738</v>
      </c>
      <c r="T1687" s="576">
        <v>0.15</v>
      </c>
      <c r="U1687" s="576">
        <v>0.1</v>
      </c>
      <c r="V1687" s="576">
        <v>0</v>
      </c>
      <c r="W1687" s="576">
        <v>0</v>
      </c>
      <c r="X1687" s="575">
        <v>0</v>
      </c>
      <c r="Y1687" s="576">
        <v>0</v>
      </c>
      <c r="Z1687" s="576">
        <v>0</v>
      </c>
      <c r="AA1687" s="576">
        <v>0</v>
      </c>
      <c r="AB1687" s="580">
        <v>1</v>
      </c>
      <c r="AC1687" s="575">
        <f t="shared" si="79"/>
        <v>0.1</v>
      </c>
      <c r="AD1687" s="555">
        <f t="shared" si="80"/>
        <v>0.15</v>
      </c>
    </row>
    <row r="1688" s="555" customFormat="1" ht="19" customHeight="1" spans="1:30">
      <c r="A1688" s="574">
        <v>45324</v>
      </c>
      <c r="B1688" s="575" t="s">
        <v>67</v>
      </c>
      <c r="C1688" s="575" t="s">
        <v>56</v>
      </c>
      <c r="D1688" s="576">
        <v>100</v>
      </c>
      <c r="E1688" s="575" t="s">
        <v>35</v>
      </c>
      <c r="F1688" s="576">
        <v>0</v>
      </c>
      <c r="G1688" s="576">
        <v>4.94</v>
      </c>
      <c r="H1688" s="576">
        <v>69.405</v>
      </c>
      <c r="I1688" s="576">
        <v>69.405</v>
      </c>
      <c r="J1688" s="576">
        <v>67.98</v>
      </c>
      <c r="K1688" s="576">
        <v>0</v>
      </c>
      <c r="L1688" s="580">
        <v>0</v>
      </c>
      <c r="M1688" s="576">
        <v>117.48</v>
      </c>
      <c r="N1688" s="575"/>
      <c r="O1688" s="575"/>
      <c r="P1688" s="575"/>
      <c r="Q1688" s="576">
        <v>27774</v>
      </c>
      <c r="R1688" s="576">
        <v>1873.74</v>
      </c>
      <c r="S1688" s="580">
        <v>0.0675</v>
      </c>
      <c r="T1688" s="576">
        <v>0</v>
      </c>
      <c r="U1688" s="576">
        <v>0</v>
      </c>
      <c r="V1688" s="576">
        <v>0</v>
      </c>
      <c r="W1688" s="576">
        <v>0</v>
      </c>
      <c r="X1688" s="575">
        <v>0</v>
      </c>
      <c r="Y1688" s="576">
        <v>0</v>
      </c>
      <c r="Z1688" s="576">
        <v>0</v>
      </c>
      <c r="AA1688" s="576">
        <v>0</v>
      </c>
      <c r="AB1688" s="580">
        <v>1</v>
      </c>
      <c r="AC1688" s="575">
        <f t="shared" si="79"/>
        <v>0</v>
      </c>
      <c r="AD1688" s="555">
        <f t="shared" si="80"/>
        <v>0</v>
      </c>
    </row>
    <row r="1689" s="555" customFormat="1" ht="19" customHeight="1" spans="1:30">
      <c r="A1689" s="574">
        <v>45324</v>
      </c>
      <c r="B1689" s="575" t="s">
        <v>71</v>
      </c>
      <c r="C1689" s="575" t="s">
        <v>56</v>
      </c>
      <c r="D1689" s="576">
        <v>49.5</v>
      </c>
      <c r="E1689" s="575" t="s">
        <v>35</v>
      </c>
      <c r="F1689" s="576">
        <v>0</v>
      </c>
      <c r="G1689" s="576">
        <v>2.61</v>
      </c>
      <c r="H1689" s="576">
        <v>3.2055</v>
      </c>
      <c r="I1689" s="576">
        <v>3.2055</v>
      </c>
      <c r="J1689" s="576">
        <v>2.838</v>
      </c>
      <c r="K1689" s="576">
        <v>0</v>
      </c>
      <c r="L1689" s="580">
        <v>0</v>
      </c>
      <c r="M1689" s="576">
        <v>18.843</v>
      </c>
      <c r="N1689" s="576">
        <v>843</v>
      </c>
      <c r="O1689" s="580">
        <v>0.0224</v>
      </c>
      <c r="P1689" s="580">
        <v>-0.0466</v>
      </c>
      <c r="Q1689" s="576">
        <v>12723</v>
      </c>
      <c r="R1689" s="576">
        <v>585.9216</v>
      </c>
      <c r="S1689" s="580">
        <v>0.0461</v>
      </c>
      <c r="T1689" s="576">
        <v>0</v>
      </c>
      <c r="U1689" s="576">
        <v>0</v>
      </c>
      <c r="V1689" s="576">
        <v>0</v>
      </c>
      <c r="W1689" s="576">
        <v>0</v>
      </c>
      <c r="X1689" s="575">
        <v>0</v>
      </c>
      <c r="Y1689" s="576">
        <v>0</v>
      </c>
      <c r="Z1689" s="576">
        <v>0</v>
      </c>
      <c r="AA1689" s="576">
        <v>0</v>
      </c>
      <c r="AB1689" s="580">
        <v>1</v>
      </c>
      <c r="AC1689" s="575">
        <f t="shared" si="79"/>
        <v>0</v>
      </c>
      <c r="AD1689" s="555">
        <f t="shared" si="80"/>
        <v>0</v>
      </c>
    </row>
    <row r="1690" s="555" customFormat="1" ht="19" customHeight="1" spans="1:30">
      <c r="A1690" s="574">
        <v>45324</v>
      </c>
      <c r="B1690" s="575" t="s">
        <v>70</v>
      </c>
      <c r="C1690" s="575" t="s">
        <v>56</v>
      </c>
      <c r="D1690" s="576">
        <v>200</v>
      </c>
      <c r="E1690" s="575" t="s">
        <v>35</v>
      </c>
      <c r="F1690" s="576">
        <v>0</v>
      </c>
      <c r="G1690" s="576">
        <v>11.2</v>
      </c>
      <c r="H1690" s="576">
        <v>268.1559</v>
      </c>
      <c r="I1690" s="576">
        <v>160.2848</v>
      </c>
      <c r="J1690" s="576">
        <v>155.925</v>
      </c>
      <c r="K1690" s="576">
        <v>0</v>
      </c>
      <c r="L1690" s="580">
        <v>0</v>
      </c>
      <c r="M1690" s="576">
        <v>183.15</v>
      </c>
      <c r="N1690" s="575"/>
      <c r="O1690" s="575"/>
      <c r="P1690" s="575"/>
      <c r="Q1690" s="576">
        <v>30140</v>
      </c>
      <c r="R1690" s="576">
        <v>3874.2</v>
      </c>
      <c r="S1690" s="580">
        <v>0.1285</v>
      </c>
      <c r="T1690" s="576">
        <v>107.8711</v>
      </c>
      <c r="U1690" s="576">
        <v>0</v>
      </c>
      <c r="V1690" s="576">
        <v>0</v>
      </c>
      <c r="W1690" s="576">
        <v>0</v>
      </c>
      <c r="X1690" s="575">
        <v>0</v>
      </c>
      <c r="Y1690" s="576">
        <v>0</v>
      </c>
      <c r="Z1690" s="576">
        <v>0</v>
      </c>
      <c r="AA1690" s="576">
        <v>0</v>
      </c>
      <c r="AB1690" s="580">
        <v>0.5685</v>
      </c>
      <c r="AC1690" s="575">
        <f t="shared" si="79"/>
        <v>0</v>
      </c>
      <c r="AD1690" s="555">
        <f t="shared" si="80"/>
        <v>107.8711</v>
      </c>
    </row>
    <row r="1691" s="555" customFormat="1" ht="19" customHeight="1" spans="1:30">
      <c r="A1691" s="574">
        <v>45324</v>
      </c>
      <c r="B1691" s="575" t="s">
        <v>61</v>
      </c>
      <c r="C1691" s="575" t="s">
        <v>56</v>
      </c>
      <c r="D1691" s="576">
        <v>275</v>
      </c>
      <c r="E1691" s="575" t="s">
        <v>35</v>
      </c>
      <c r="F1691" s="576">
        <v>0</v>
      </c>
      <c r="G1691" s="576">
        <v>2.52</v>
      </c>
      <c r="H1691" s="576">
        <v>16.1853</v>
      </c>
      <c r="I1691" s="576">
        <v>16.1853</v>
      </c>
      <c r="J1691" s="576">
        <v>14.96</v>
      </c>
      <c r="K1691" s="576">
        <v>0</v>
      </c>
      <c r="L1691" s="580">
        <v>0</v>
      </c>
      <c r="M1691" s="576">
        <v>42.24</v>
      </c>
      <c r="N1691" s="575"/>
      <c r="O1691" s="575"/>
      <c r="P1691" s="575"/>
      <c r="Q1691" s="576">
        <v>83580</v>
      </c>
      <c r="R1691" s="576">
        <v>9779.44</v>
      </c>
      <c r="S1691" s="580">
        <v>0.117</v>
      </c>
      <c r="T1691" s="576">
        <v>0</v>
      </c>
      <c r="U1691" s="576">
        <v>0</v>
      </c>
      <c r="V1691" s="576">
        <v>0</v>
      </c>
      <c r="W1691" s="576">
        <v>0</v>
      </c>
      <c r="X1691" s="575">
        <v>0</v>
      </c>
      <c r="Y1691" s="576">
        <v>0</v>
      </c>
      <c r="Z1691" s="576">
        <v>0</v>
      </c>
      <c r="AA1691" s="576">
        <v>0</v>
      </c>
      <c r="AB1691" s="580">
        <v>1</v>
      </c>
      <c r="AC1691" s="575">
        <f t="shared" si="79"/>
        <v>0</v>
      </c>
      <c r="AD1691" s="555">
        <f t="shared" si="80"/>
        <v>0</v>
      </c>
    </row>
    <row r="1692" s="555" customFormat="1" ht="19" customHeight="1" spans="1:30">
      <c r="A1692" s="574">
        <v>45324</v>
      </c>
      <c r="B1692" s="575" t="s">
        <v>62</v>
      </c>
      <c r="C1692" s="575" t="s">
        <v>56</v>
      </c>
      <c r="D1692" s="576">
        <v>200</v>
      </c>
      <c r="E1692" s="575" t="s">
        <v>35</v>
      </c>
      <c r="F1692" s="576">
        <v>0</v>
      </c>
      <c r="G1692" s="576">
        <v>2.42</v>
      </c>
      <c r="H1692" s="576">
        <v>11.5308</v>
      </c>
      <c r="I1692" s="576">
        <v>11.5308</v>
      </c>
      <c r="J1692" s="576">
        <v>9.24</v>
      </c>
      <c r="K1692" s="576">
        <v>0</v>
      </c>
      <c r="L1692" s="580">
        <v>0</v>
      </c>
      <c r="M1692" s="576">
        <v>25.08</v>
      </c>
      <c r="N1692" s="575"/>
      <c r="O1692" s="575"/>
      <c r="P1692" s="575"/>
      <c r="Q1692" s="576">
        <v>61280</v>
      </c>
      <c r="R1692" s="576">
        <v>6361.08</v>
      </c>
      <c r="S1692" s="580">
        <v>0.1038</v>
      </c>
      <c r="T1692" s="576">
        <v>0</v>
      </c>
      <c r="U1692" s="576">
        <v>0</v>
      </c>
      <c r="V1692" s="576">
        <v>0</v>
      </c>
      <c r="W1692" s="576">
        <v>0</v>
      </c>
      <c r="X1692" s="575">
        <v>0</v>
      </c>
      <c r="Y1692" s="576">
        <v>0</v>
      </c>
      <c r="Z1692" s="576">
        <v>0</v>
      </c>
      <c r="AA1692" s="576">
        <v>0</v>
      </c>
      <c r="AB1692" s="580">
        <v>1</v>
      </c>
      <c r="AC1692" s="575">
        <f t="shared" si="79"/>
        <v>0</v>
      </c>
      <c r="AD1692" s="555">
        <f t="shared" si="80"/>
        <v>0</v>
      </c>
    </row>
    <row r="1693" s="555" customFormat="1" ht="19" customHeight="1" spans="1:30">
      <c r="A1693" s="574">
        <v>45324</v>
      </c>
      <c r="B1693" s="575" t="s">
        <v>75</v>
      </c>
      <c r="C1693" s="575" t="s">
        <v>56</v>
      </c>
      <c r="D1693" s="576">
        <v>200</v>
      </c>
      <c r="E1693" s="575" t="s">
        <v>39</v>
      </c>
      <c r="F1693" s="576">
        <v>0</v>
      </c>
      <c r="G1693" s="576">
        <v>3.15</v>
      </c>
      <c r="H1693" s="576">
        <v>33.5468</v>
      </c>
      <c r="I1693" s="576">
        <v>33.5468</v>
      </c>
      <c r="J1693" s="576">
        <v>31.02</v>
      </c>
      <c r="K1693" s="576">
        <v>0</v>
      </c>
      <c r="L1693" s="580">
        <v>0</v>
      </c>
      <c r="M1693" s="576">
        <v>58.74</v>
      </c>
      <c r="N1693" s="575"/>
      <c r="O1693" s="575"/>
      <c r="P1693" s="575"/>
      <c r="Q1693" s="576">
        <v>45530</v>
      </c>
      <c r="R1693" s="576">
        <v>2133.12</v>
      </c>
      <c r="S1693" s="580">
        <v>0.0469</v>
      </c>
      <c r="T1693" s="576">
        <v>0</v>
      </c>
      <c r="U1693" s="576">
        <v>0</v>
      </c>
      <c r="V1693" s="576">
        <v>0</v>
      </c>
      <c r="W1693" s="576">
        <v>0</v>
      </c>
      <c r="X1693" s="575">
        <v>0</v>
      </c>
      <c r="Y1693" s="576">
        <v>0</v>
      </c>
      <c r="Z1693" s="576">
        <v>0</v>
      </c>
      <c r="AA1693" s="576">
        <v>0</v>
      </c>
      <c r="AB1693" s="580">
        <v>1</v>
      </c>
      <c r="AC1693" s="575">
        <f t="shared" si="79"/>
        <v>0</v>
      </c>
      <c r="AD1693" s="555">
        <f t="shared" si="80"/>
        <v>0</v>
      </c>
    </row>
    <row r="1694" s="555" customFormat="1" ht="19" customHeight="1" spans="1:30">
      <c r="A1694" s="574">
        <v>45324</v>
      </c>
      <c r="B1694" s="575" t="s">
        <v>76</v>
      </c>
      <c r="C1694" s="575" t="s">
        <v>56</v>
      </c>
      <c r="D1694" s="576">
        <v>100</v>
      </c>
      <c r="E1694" s="575" t="s">
        <v>35</v>
      </c>
      <c r="F1694" s="576">
        <v>0</v>
      </c>
      <c r="G1694" s="576">
        <v>4.25</v>
      </c>
      <c r="H1694" s="576">
        <v>54.9441</v>
      </c>
      <c r="I1694" s="576">
        <v>51.7121</v>
      </c>
      <c r="J1694" s="576">
        <v>50.7144</v>
      </c>
      <c r="K1694" s="576">
        <v>0</v>
      </c>
      <c r="L1694" s="580">
        <v>0</v>
      </c>
      <c r="M1694" s="576">
        <v>63.9738</v>
      </c>
      <c r="N1694" s="575"/>
      <c r="O1694" s="575"/>
      <c r="P1694" s="575"/>
      <c r="Q1694" s="576">
        <v>24615</v>
      </c>
      <c r="R1694" s="576">
        <v>1793.9394</v>
      </c>
      <c r="S1694" s="580">
        <v>0.0729</v>
      </c>
      <c r="T1694" s="576">
        <v>3.232</v>
      </c>
      <c r="U1694" s="576">
        <v>0</v>
      </c>
      <c r="V1694" s="576">
        <v>0</v>
      </c>
      <c r="W1694" s="576">
        <v>0</v>
      </c>
      <c r="X1694" s="575">
        <v>0</v>
      </c>
      <c r="Y1694" s="576">
        <v>0</v>
      </c>
      <c r="Z1694" s="576">
        <v>0</v>
      </c>
      <c r="AA1694" s="576">
        <v>0</v>
      </c>
      <c r="AB1694" s="580">
        <v>0.9213</v>
      </c>
      <c r="AC1694" s="575">
        <f t="shared" si="79"/>
        <v>0</v>
      </c>
      <c r="AD1694" s="555">
        <f t="shared" si="80"/>
        <v>3.232</v>
      </c>
    </row>
    <row r="1695" s="555" customFormat="1" ht="19" customHeight="1" spans="1:30">
      <c r="A1695" s="574">
        <v>45324</v>
      </c>
      <c r="B1695" s="575" t="s">
        <v>74</v>
      </c>
      <c r="C1695" s="575" t="s">
        <v>56</v>
      </c>
      <c r="D1695" s="576">
        <v>50</v>
      </c>
      <c r="E1695" s="575" t="s">
        <v>35</v>
      </c>
      <c r="F1695" s="576">
        <v>0</v>
      </c>
      <c r="G1695" s="576">
        <v>4.77</v>
      </c>
      <c r="H1695" s="576">
        <v>23.203</v>
      </c>
      <c r="I1695" s="576">
        <v>11.1182</v>
      </c>
      <c r="J1695" s="576">
        <v>11.088</v>
      </c>
      <c r="K1695" s="576">
        <v>12.0848</v>
      </c>
      <c r="L1695" s="580">
        <v>0.5208</v>
      </c>
      <c r="M1695" s="576">
        <v>18.6956</v>
      </c>
      <c r="N1695" s="575"/>
      <c r="O1695" s="575"/>
      <c r="P1695" s="575"/>
      <c r="Q1695" s="576">
        <v>5770</v>
      </c>
      <c r="R1695" s="576">
        <v>217.0564</v>
      </c>
      <c r="S1695" s="580">
        <v>0.0376</v>
      </c>
      <c r="T1695" s="576">
        <v>0</v>
      </c>
      <c r="U1695" s="576">
        <v>0</v>
      </c>
      <c r="V1695" s="576">
        <v>0</v>
      </c>
      <c r="W1695" s="576">
        <v>0</v>
      </c>
      <c r="X1695" s="575">
        <v>0</v>
      </c>
      <c r="Y1695" s="576">
        <v>0</v>
      </c>
      <c r="Z1695" s="576">
        <v>0</v>
      </c>
      <c r="AA1695" s="576">
        <v>0</v>
      </c>
      <c r="AB1695" s="580">
        <v>1</v>
      </c>
      <c r="AC1695" s="575">
        <f t="shared" si="79"/>
        <v>0</v>
      </c>
      <c r="AD1695" s="555">
        <f t="shared" si="80"/>
        <v>0</v>
      </c>
    </row>
    <row r="1696" s="555" customFormat="1" ht="19" customHeight="1" spans="1:30">
      <c r="A1696" s="574">
        <v>45324</v>
      </c>
      <c r="B1696" s="575" t="s">
        <v>73</v>
      </c>
      <c r="C1696" s="575" t="s">
        <v>56</v>
      </c>
      <c r="D1696" s="576">
        <v>150</v>
      </c>
      <c r="E1696" s="575" t="s">
        <v>35</v>
      </c>
      <c r="F1696" s="576">
        <v>0</v>
      </c>
      <c r="G1696" s="576">
        <v>4.48</v>
      </c>
      <c r="H1696" s="576">
        <v>68.4506</v>
      </c>
      <c r="I1696" s="576">
        <v>66.599</v>
      </c>
      <c r="J1696" s="576">
        <v>65.12</v>
      </c>
      <c r="K1696" s="576">
        <v>0</v>
      </c>
      <c r="L1696" s="580">
        <v>0</v>
      </c>
      <c r="M1696" s="576">
        <v>221.76</v>
      </c>
      <c r="N1696" s="575"/>
      <c r="O1696" s="575"/>
      <c r="P1696" s="575"/>
      <c r="Q1696" s="576">
        <v>38110</v>
      </c>
      <c r="R1696" s="576">
        <v>6270.88</v>
      </c>
      <c r="S1696" s="580">
        <v>0.1645</v>
      </c>
      <c r="T1696" s="576">
        <v>0</v>
      </c>
      <c r="U1696" s="576">
        <v>0</v>
      </c>
      <c r="V1696" s="576">
        <v>0</v>
      </c>
      <c r="W1696" s="576">
        <v>0</v>
      </c>
      <c r="X1696" s="575">
        <v>0</v>
      </c>
      <c r="Y1696" s="576">
        <v>0</v>
      </c>
      <c r="Z1696" s="576">
        <v>0</v>
      </c>
      <c r="AA1696" s="576">
        <v>0</v>
      </c>
      <c r="AB1696" s="580">
        <v>1</v>
      </c>
      <c r="AC1696" s="575">
        <f t="shared" si="79"/>
        <v>0</v>
      </c>
      <c r="AD1696" s="555">
        <f t="shared" si="80"/>
        <v>0</v>
      </c>
    </row>
    <row r="1697" customHeight="1" spans="1:30">
      <c r="A1697" s="574">
        <v>45324</v>
      </c>
      <c r="B1697" s="575" t="s">
        <v>77</v>
      </c>
      <c r="C1697" s="593" t="s">
        <v>32</v>
      </c>
      <c r="D1697" s="593">
        <v>100</v>
      </c>
      <c r="E1697" s="593" t="s">
        <v>35</v>
      </c>
      <c r="F1697" s="608">
        <v>5.56</v>
      </c>
      <c r="G1697" s="593">
        <v>3.5</v>
      </c>
      <c r="H1697" s="609">
        <v>52.8396</v>
      </c>
      <c r="I1697" s="609">
        <v>10.4589</v>
      </c>
      <c r="J1697" s="609">
        <v>9.142</v>
      </c>
      <c r="K1697" s="593">
        <v>42.38</v>
      </c>
      <c r="L1697" s="615">
        <v>0.8021</v>
      </c>
      <c r="M1697" s="609">
        <v>38.164</v>
      </c>
      <c r="N1697" s="593">
        <v>200</v>
      </c>
      <c r="O1697" s="615">
        <v>0.1908</v>
      </c>
      <c r="P1697" s="608">
        <v>12.63</v>
      </c>
      <c r="Q1697" s="593">
        <v>17591</v>
      </c>
      <c r="R1697" s="609">
        <v>434.021</v>
      </c>
      <c r="S1697" s="615">
        <v>0.0247</v>
      </c>
      <c r="T1697" s="593">
        <v>0</v>
      </c>
      <c r="U1697" s="593">
        <v>0</v>
      </c>
      <c r="V1697" s="593">
        <v>0</v>
      </c>
      <c r="W1697" s="593">
        <v>0</v>
      </c>
      <c r="X1697" s="593">
        <v>0</v>
      </c>
      <c r="Y1697" s="593">
        <v>0</v>
      </c>
      <c r="Z1697" s="593">
        <v>0</v>
      </c>
      <c r="AA1697" s="609">
        <v>33.9856</v>
      </c>
      <c r="AB1697" s="616">
        <v>1</v>
      </c>
      <c r="AC1697" s="575">
        <f t="shared" si="79"/>
        <v>0</v>
      </c>
      <c r="AD1697" s="555">
        <f t="shared" si="80"/>
        <v>0</v>
      </c>
    </row>
    <row r="1698" customHeight="1" spans="1:30">
      <c r="A1698" s="574">
        <v>45324</v>
      </c>
      <c r="B1698" s="575" t="s">
        <v>81</v>
      </c>
      <c r="C1698" s="593" t="s">
        <v>175</v>
      </c>
      <c r="D1698" s="593">
        <v>100</v>
      </c>
      <c r="E1698" s="593" t="s">
        <v>123</v>
      </c>
      <c r="F1698" s="593" t="s">
        <v>176</v>
      </c>
      <c r="G1698" s="593">
        <v>0</v>
      </c>
      <c r="H1698" s="593">
        <v>0</v>
      </c>
      <c r="I1698" s="593">
        <v>0</v>
      </c>
      <c r="J1698" s="593">
        <v>0.0088</v>
      </c>
      <c r="K1698" s="593">
        <v>0</v>
      </c>
      <c r="L1698" s="615">
        <v>0</v>
      </c>
      <c r="M1698" s="582">
        <v>0.0528</v>
      </c>
      <c r="N1698" s="593">
        <v>585</v>
      </c>
      <c r="O1698" s="615">
        <v>0.0001</v>
      </c>
      <c r="P1698" s="615">
        <v>-0.0333</v>
      </c>
      <c r="Q1698" s="593">
        <v>13183</v>
      </c>
      <c r="R1698" s="593">
        <v>9.1784</v>
      </c>
      <c r="S1698" s="615">
        <v>0.0007</v>
      </c>
      <c r="T1698" s="593">
        <v>0</v>
      </c>
      <c r="U1698" s="593">
        <v>0</v>
      </c>
      <c r="V1698" s="593">
        <v>0</v>
      </c>
      <c r="W1698" s="593">
        <v>0</v>
      </c>
      <c r="X1698" s="593">
        <v>0</v>
      </c>
      <c r="Y1698" s="593">
        <v>0</v>
      </c>
      <c r="Z1698" s="593">
        <v>0</v>
      </c>
      <c r="AA1698" s="593">
        <v>1.1955</v>
      </c>
      <c r="AB1698" s="615">
        <v>1</v>
      </c>
      <c r="AC1698" s="575">
        <f t="shared" si="79"/>
        <v>0</v>
      </c>
      <c r="AD1698" s="555">
        <f t="shared" si="80"/>
        <v>0</v>
      </c>
    </row>
    <row r="1699" customHeight="1" spans="1:30">
      <c r="A1699" s="574">
        <v>45324</v>
      </c>
      <c r="B1699" s="593" t="s">
        <v>84</v>
      </c>
      <c r="C1699" s="593" t="s">
        <v>175</v>
      </c>
      <c r="D1699" s="593">
        <v>33</v>
      </c>
      <c r="E1699" s="593" t="s">
        <v>35</v>
      </c>
      <c r="F1699" s="593" t="s">
        <v>176</v>
      </c>
      <c r="G1699" s="593">
        <v>1.75</v>
      </c>
      <c r="H1699" s="593">
        <v>3.4122</v>
      </c>
      <c r="I1699" s="593">
        <v>3.3822</v>
      </c>
      <c r="J1699" s="593">
        <v>3.3</v>
      </c>
      <c r="K1699" s="593">
        <v>0</v>
      </c>
      <c r="L1699" s="615">
        <v>0</v>
      </c>
      <c r="M1699" s="593">
        <v>5.28</v>
      </c>
      <c r="N1699" s="593">
        <v>490</v>
      </c>
      <c r="O1699" s="615">
        <v>0.0107</v>
      </c>
      <c r="P1699" s="615">
        <v>-0.8437</v>
      </c>
      <c r="Q1699" s="593">
        <v>7604</v>
      </c>
      <c r="R1699" s="593">
        <v>404.58</v>
      </c>
      <c r="S1699" s="615">
        <v>0.0532</v>
      </c>
      <c r="T1699" s="593">
        <v>0</v>
      </c>
      <c r="U1699" s="593">
        <v>0</v>
      </c>
      <c r="V1699" s="593">
        <v>0</v>
      </c>
      <c r="W1699" s="593">
        <v>0</v>
      </c>
      <c r="X1699" s="593">
        <v>0</v>
      </c>
      <c r="Y1699" s="593">
        <v>0</v>
      </c>
      <c r="Z1699" s="593">
        <v>0</v>
      </c>
      <c r="AA1699" s="593">
        <v>0</v>
      </c>
      <c r="AB1699" s="615">
        <v>1</v>
      </c>
      <c r="AC1699" s="575">
        <f t="shared" si="79"/>
        <v>0</v>
      </c>
      <c r="AD1699" s="555">
        <f t="shared" si="80"/>
        <v>0</v>
      </c>
    </row>
    <row r="1700" customHeight="1" spans="1:30">
      <c r="A1700" s="574">
        <v>45324</v>
      </c>
      <c r="B1700" s="575" t="s">
        <v>85</v>
      </c>
      <c r="C1700" s="593" t="s">
        <v>177</v>
      </c>
      <c r="D1700" s="593">
        <v>60</v>
      </c>
      <c r="E1700" s="593" t="s">
        <v>107</v>
      </c>
      <c r="F1700" s="593">
        <v>0.42</v>
      </c>
      <c r="G1700" s="593">
        <v>3.84</v>
      </c>
      <c r="H1700" s="582">
        <v>6.2579</v>
      </c>
      <c r="I1700" s="593">
        <v>4.2147</v>
      </c>
      <c r="J1700" s="609">
        <v>4.4</v>
      </c>
      <c r="K1700" s="575">
        <v>0</v>
      </c>
      <c r="L1700" s="615">
        <v>0</v>
      </c>
      <c r="M1700" s="593">
        <v>7.92</v>
      </c>
      <c r="N1700" s="593">
        <v>175</v>
      </c>
      <c r="O1700" s="615">
        <v>0.0453</v>
      </c>
      <c r="P1700" s="593" t="s">
        <v>176</v>
      </c>
      <c r="Q1700" s="593">
        <v>5421</v>
      </c>
      <c r="R1700" s="593">
        <v>591.36</v>
      </c>
      <c r="S1700" s="615">
        <v>0.1091</v>
      </c>
      <c r="T1700" s="593">
        <v>0</v>
      </c>
      <c r="U1700" s="593">
        <v>0</v>
      </c>
      <c r="V1700" s="593">
        <v>0</v>
      </c>
      <c r="W1700" s="593">
        <v>0</v>
      </c>
      <c r="X1700" s="593">
        <v>0</v>
      </c>
      <c r="Y1700" s="593">
        <v>0</v>
      </c>
      <c r="Z1700" s="593">
        <v>0</v>
      </c>
      <c r="AA1700" s="593">
        <v>0</v>
      </c>
      <c r="AB1700" s="615">
        <v>1</v>
      </c>
      <c r="AC1700" s="575">
        <f t="shared" si="79"/>
        <v>0</v>
      </c>
      <c r="AD1700" s="555">
        <f t="shared" si="80"/>
        <v>0</v>
      </c>
    </row>
    <row r="1701" customHeight="1" spans="1:30">
      <c r="A1701" s="574">
        <v>45324</v>
      </c>
      <c r="B1701" s="575" t="s">
        <v>87</v>
      </c>
      <c r="C1701" s="593" t="s">
        <v>32</v>
      </c>
      <c r="D1701" s="593">
        <v>100</v>
      </c>
      <c r="E1701" s="593" t="s">
        <v>123</v>
      </c>
      <c r="F1701" s="593">
        <v>0.96</v>
      </c>
      <c r="G1701" s="593">
        <v>1.54</v>
      </c>
      <c r="H1701" s="593">
        <v>0</v>
      </c>
      <c r="I1701" s="593">
        <v>0.87</v>
      </c>
      <c r="J1701" s="593">
        <v>0.5929</v>
      </c>
      <c r="K1701" s="593">
        <v>0</v>
      </c>
      <c r="L1701" s="615">
        <v>0</v>
      </c>
      <c r="M1701" s="593">
        <v>1.1473</v>
      </c>
      <c r="N1701" s="593">
        <v>25</v>
      </c>
      <c r="O1701" s="615">
        <v>0.0459</v>
      </c>
      <c r="P1701" s="615">
        <v>-0.0231</v>
      </c>
      <c r="Q1701" s="593">
        <v>6350</v>
      </c>
      <c r="R1701" s="593">
        <v>164.0331</v>
      </c>
      <c r="S1701" s="615">
        <v>0.0258</v>
      </c>
      <c r="T1701" s="593">
        <v>0</v>
      </c>
      <c r="U1701" s="593">
        <v>0</v>
      </c>
      <c r="V1701" s="593">
        <v>0</v>
      </c>
      <c r="W1701" s="593">
        <v>0</v>
      </c>
      <c r="X1701" s="593">
        <v>0</v>
      </c>
      <c r="Y1701" s="593">
        <v>0</v>
      </c>
      <c r="Z1701" s="593">
        <v>0</v>
      </c>
      <c r="AA1701" s="593">
        <v>0</v>
      </c>
      <c r="AB1701" s="615">
        <v>1</v>
      </c>
      <c r="AC1701" s="575">
        <f t="shared" si="79"/>
        <v>0</v>
      </c>
      <c r="AD1701" s="555">
        <f t="shared" si="80"/>
        <v>0</v>
      </c>
    </row>
    <row r="1702" customHeight="1" spans="1:30">
      <c r="A1702" s="574">
        <v>45324</v>
      </c>
      <c r="B1702" s="575" t="s">
        <v>88</v>
      </c>
      <c r="C1702" s="593" t="s">
        <v>177</v>
      </c>
      <c r="D1702" s="593">
        <v>50</v>
      </c>
      <c r="E1702" s="593" t="s">
        <v>39</v>
      </c>
      <c r="F1702" s="593">
        <v>3.84</v>
      </c>
      <c r="G1702" s="593">
        <v>1.22</v>
      </c>
      <c r="H1702" s="593">
        <v>14.4361</v>
      </c>
      <c r="I1702" s="593">
        <v>14.2573</v>
      </c>
      <c r="J1702" s="593">
        <v>14.2375</v>
      </c>
      <c r="K1702" s="593">
        <v>0</v>
      </c>
      <c r="L1702" s="615">
        <v>0</v>
      </c>
      <c r="M1702" s="593">
        <v>22.9769</v>
      </c>
      <c r="N1702" s="593">
        <v>680</v>
      </c>
      <c r="O1702" s="615">
        <v>0.0338</v>
      </c>
      <c r="P1702" s="593"/>
      <c r="Q1702" s="593">
        <v>6458</v>
      </c>
      <c r="R1702" s="593">
        <v>330.0483</v>
      </c>
      <c r="S1702" s="615">
        <v>0.0511</v>
      </c>
      <c r="T1702" s="593">
        <v>0</v>
      </c>
      <c r="U1702" s="593">
        <v>0</v>
      </c>
      <c r="V1702" s="593">
        <v>0</v>
      </c>
      <c r="W1702" s="593">
        <v>0</v>
      </c>
      <c r="X1702" s="593">
        <v>0</v>
      </c>
      <c r="Y1702" s="593">
        <v>0</v>
      </c>
      <c r="Z1702" s="593">
        <v>0</v>
      </c>
      <c r="AA1702" s="593">
        <v>0</v>
      </c>
      <c r="AB1702" s="615">
        <v>1</v>
      </c>
      <c r="AC1702" s="575">
        <f t="shared" si="79"/>
        <v>0</v>
      </c>
      <c r="AD1702" s="555">
        <f t="shared" si="80"/>
        <v>0</v>
      </c>
    </row>
    <row r="1703" s="555" customFormat="1" ht="34" customHeight="1" spans="1:29">
      <c r="A1703" s="570" t="s">
        <v>194</v>
      </c>
      <c r="B1703" s="571"/>
      <c r="C1703" s="571"/>
      <c r="D1703" s="571"/>
      <c r="E1703" s="571"/>
      <c r="F1703" s="571"/>
      <c r="G1703" s="571"/>
      <c r="H1703" s="571"/>
      <c r="I1703" s="571"/>
      <c r="J1703" s="571"/>
      <c r="K1703" s="571"/>
      <c r="L1703" s="571"/>
      <c r="M1703" s="571"/>
      <c r="N1703" s="571"/>
      <c r="O1703" s="571"/>
      <c r="P1703" s="571"/>
      <c r="Q1703" s="571"/>
      <c r="R1703" s="571"/>
      <c r="S1703" s="571"/>
      <c r="T1703" s="571"/>
      <c r="U1703" s="571"/>
      <c r="V1703" s="571"/>
      <c r="W1703" s="571"/>
      <c r="X1703" s="571"/>
      <c r="Y1703" s="571"/>
      <c r="Z1703" s="571"/>
      <c r="AA1703" s="571"/>
      <c r="AB1703" s="571"/>
      <c r="AC1703" s="571"/>
    </row>
    <row r="1704" s="555" customFormat="1" ht="19" customHeight="1" spans="1:30">
      <c r="A1704" s="572" t="s">
        <v>1</v>
      </c>
      <c r="B1704" s="573" t="s">
        <v>2</v>
      </c>
      <c r="C1704" s="573" t="s">
        <v>3</v>
      </c>
      <c r="D1704" s="573" t="s">
        <v>4</v>
      </c>
      <c r="E1704" s="573" t="s">
        <v>5</v>
      </c>
      <c r="F1704" s="573" t="s">
        <v>6</v>
      </c>
      <c r="G1704" s="573" t="s">
        <v>7</v>
      </c>
      <c r="H1704" s="573" t="s">
        <v>8</v>
      </c>
      <c r="I1704" s="573" t="s">
        <v>9</v>
      </c>
      <c r="J1704" s="573" t="s">
        <v>10</v>
      </c>
      <c r="K1704" s="573" t="s">
        <v>11</v>
      </c>
      <c r="L1704" s="573" t="s">
        <v>12</v>
      </c>
      <c r="M1704" s="573" t="s">
        <v>13</v>
      </c>
      <c r="N1704" s="573" t="s">
        <v>14</v>
      </c>
      <c r="O1704" s="573" t="s">
        <v>15</v>
      </c>
      <c r="P1704" s="573" t="s">
        <v>16</v>
      </c>
      <c r="Q1704" s="573" t="s">
        <v>17</v>
      </c>
      <c r="R1704" s="573" t="s">
        <v>18</v>
      </c>
      <c r="S1704" s="573" t="s">
        <v>19</v>
      </c>
      <c r="T1704" s="573" t="s">
        <v>20</v>
      </c>
      <c r="U1704" s="573" t="s">
        <v>21</v>
      </c>
      <c r="V1704" s="573" t="s">
        <v>22</v>
      </c>
      <c r="W1704" s="573" t="s">
        <v>23</v>
      </c>
      <c r="X1704" s="573" t="s">
        <v>24</v>
      </c>
      <c r="Y1704" s="573" t="s">
        <v>25</v>
      </c>
      <c r="Z1704" s="573" t="s">
        <v>26</v>
      </c>
      <c r="AA1704" s="573" t="s">
        <v>27</v>
      </c>
      <c r="AB1704" s="573" t="s">
        <v>28</v>
      </c>
      <c r="AC1704" s="583" t="s">
        <v>29</v>
      </c>
      <c r="AD1704" s="583" t="s">
        <v>30</v>
      </c>
    </row>
    <row r="1705" s="555" customFormat="1" ht="19" customHeight="1" spans="1:30">
      <c r="A1705" s="574">
        <v>45325</v>
      </c>
      <c r="B1705" s="575" t="s">
        <v>31</v>
      </c>
      <c r="C1705" s="575" t="s">
        <v>32</v>
      </c>
      <c r="D1705" s="576">
        <v>100</v>
      </c>
      <c r="E1705" s="575" t="s">
        <v>138</v>
      </c>
      <c r="F1705" s="576">
        <v>3.26</v>
      </c>
      <c r="G1705" s="576">
        <v>0</v>
      </c>
      <c r="H1705" s="576">
        <v>28.8103</v>
      </c>
      <c r="I1705" s="576">
        <v>28.525</v>
      </c>
      <c r="J1705" s="576">
        <v>28.4375</v>
      </c>
      <c r="K1705" s="576">
        <v>0</v>
      </c>
      <c r="L1705" s="580">
        <v>0</v>
      </c>
      <c r="M1705" s="576">
        <v>53.9875</v>
      </c>
      <c r="N1705" s="575"/>
      <c r="O1705" s="575"/>
      <c r="P1705" s="575"/>
      <c r="Q1705" s="576">
        <v>14972</v>
      </c>
      <c r="R1705" s="576">
        <v>1355.1125</v>
      </c>
      <c r="S1705" s="580">
        <v>0.0905</v>
      </c>
      <c r="T1705" s="576">
        <v>0</v>
      </c>
      <c r="U1705" s="576">
        <v>0</v>
      </c>
      <c r="V1705" s="576">
        <v>0</v>
      </c>
      <c r="W1705" s="576">
        <v>0</v>
      </c>
      <c r="X1705" s="575">
        <v>0</v>
      </c>
      <c r="Y1705" s="576">
        <v>0</v>
      </c>
      <c r="Z1705" s="576">
        <v>0</v>
      </c>
      <c r="AA1705" s="576">
        <v>0</v>
      </c>
      <c r="AB1705" s="580">
        <v>1</v>
      </c>
      <c r="AC1705" s="575">
        <f t="shared" ref="AC1705:AC1747" si="81">U1705+W1705</f>
        <v>0</v>
      </c>
      <c r="AD1705" s="555">
        <f t="shared" ref="AD1705:AD1747" si="82">T1705+V1705</f>
        <v>0</v>
      </c>
    </row>
    <row r="1706" s="555" customFormat="1" ht="19" customHeight="1" spans="1:30">
      <c r="A1706" s="574">
        <v>45325</v>
      </c>
      <c r="B1706" s="575" t="s">
        <v>34</v>
      </c>
      <c r="C1706" s="575" t="s">
        <v>32</v>
      </c>
      <c r="D1706" s="576">
        <v>10</v>
      </c>
      <c r="E1706" s="575" t="s">
        <v>39</v>
      </c>
      <c r="F1706" s="576">
        <v>1.26</v>
      </c>
      <c r="G1706" s="576">
        <v>0.42</v>
      </c>
      <c r="H1706" s="576">
        <v>1.4049</v>
      </c>
      <c r="I1706" s="576">
        <v>1.3722</v>
      </c>
      <c r="J1706" s="576">
        <v>1.32</v>
      </c>
      <c r="K1706" s="576">
        <v>0</v>
      </c>
      <c r="L1706" s="580">
        <v>0</v>
      </c>
      <c r="M1706" s="576">
        <v>3.3</v>
      </c>
      <c r="N1706" s="575"/>
      <c r="O1706" s="575"/>
      <c r="P1706" s="575"/>
      <c r="Q1706" s="576">
        <v>1258</v>
      </c>
      <c r="R1706" s="576">
        <v>117.48</v>
      </c>
      <c r="S1706" s="580">
        <v>0.0934</v>
      </c>
      <c r="T1706" s="576">
        <v>0</v>
      </c>
      <c r="U1706" s="576">
        <v>0</v>
      </c>
      <c r="V1706" s="576">
        <v>0</v>
      </c>
      <c r="W1706" s="576">
        <v>0</v>
      </c>
      <c r="X1706" s="575">
        <v>0</v>
      </c>
      <c r="Y1706" s="576">
        <v>0</v>
      </c>
      <c r="Z1706" s="576">
        <v>0</v>
      </c>
      <c r="AA1706" s="576">
        <v>0</v>
      </c>
      <c r="AB1706" s="580">
        <v>1</v>
      </c>
      <c r="AC1706" s="575">
        <f t="shared" si="81"/>
        <v>0</v>
      </c>
      <c r="AD1706" s="555">
        <f t="shared" si="82"/>
        <v>0</v>
      </c>
    </row>
    <row r="1707" s="555" customFormat="1" ht="19" customHeight="1" spans="1:30">
      <c r="A1707" s="574">
        <v>45325</v>
      </c>
      <c r="B1707" s="575" t="s">
        <v>40</v>
      </c>
      <c r="C1707" s="575" t="s">
        <v>32</v>
      </c>
      <c r="D1707" s="576">
        <v>30</v>
      </c>
      <c r="E1707" s="575" t="s">
        <v>35</v>
      </c>
      <c r="F1707" s="576">
        <v>6.79</v>
      </c>
      <c r="G1707" s="576">
        <v>0</v>
      </c>
      <c r="H1707" s="576">
        <v>18.5154</v>
      </c>
      <c r="I1707" s="576">
        <v>18.5154</v>
      </c>
      <c r="J1707" s="576">
        <v>18.3744</v>
      </c>
      <c r="K1707" s="576">
        <v>0</v>
      </c>
      <c r="L1707" s="580">
        <v>0</v>
      </c>
      <c r="M1707" s="576">
        <v>36.696</v>
      </c>
      <c r="N1707" s="575"/>
      <c r="O1707" s="575"/>
      <c r="P1707" s="575"/>
      <c r="Q1707" s="576">
        <v>4805</v>
      </c>
      <c r="R1707" s="576">
        <v>369.9696</v>
      </c>
      <c r="S1707" s="580">
        <v>0.077</v>
      </c>
      <c r="T1707" s="576">
        <v>0</v>
      </c>
      <c r="U1707" s="576">
        <v>0</v>
      </c>
      <c r="V1707" s="576">
        <v>0</v>
      </c>
      <c r="W1707" s="576">
        <v>0</v>
      </c>
      <c r="X1707" s="575">
        <v>0</v>
      </c>
      <c r="Y1707" s="576">
        <v>0</v>
      </c>
      <c r="Z1707" s="576">
        <v>0</v>
      </c>
      <c r="AA1707" s="576">
        <v>0</v>
      </c>
      <c r="AB1707" s="580">
        <v>1</v>
      </c>
      <c r="AC1707" s="575">
        <f t="shared" si="81"/>
        <v>0</v>
      </c>
      <c r="AD1707" s="555">
        <f t="shared" si="82"/>
        <v>0</v>
      </c>
    </row>
    <row r="1708" s="555" customFormat="1" ht="19" customHeight="1" spans="1:30">
      <c r="A1708" s="574">
        <v>45325</v>
      </c>
      <c r="B1708" s="575" t="s">
        <v>41</v>
      </c>
      <c r="C1708" s="575" t="s">
        <v>32</v>
      </c>
      <c r="D1708" s="576">
        <v>20</v>
      </c>
      <c r="E1708" s="575" t="s">
        <v>33</v>
      </c>
      <c r="F1708" s="576">
        <v>5.25</v>
      </c>
      <c r="G1708" s="576">
        <v>1.4</v>
      </c>
      <c r="H1708" s="576">
        <v>11.1213</v>
      </c>
      <c r="I1708" s="576">
        <v>11.2355</v>
      </c>
      <c r="J1708" s="576">
        <v>11.2132</v>
      </c>
      <c r="K1708" s="576">
        <v>0</v>
      </c>
      <c r="L1708" s="580">
        <v>0</v>
      </c>
      <c r="M1708" s="576">
        <v>35.434</v>
      </c>
      <c r="N1708" s="575"/>
      <c r="O1708" s="575"/>
      <c r="P1708" s="575"/>
      <c r="Q1708" s="576">
        <v>4106</v>
      </c>
      <c r="R1708" s="576">
        <v>339.6873</v>
      </c>
      <c r="S1708" s="580">
        <v>0.0827</v>
      </c>
      <c r="T1708" s="576">
        <v>0</v>
      </c>
      <c r="U1708" s="576">
        <v>0</v>
      </c>
      <c r="V1708" s="576">
        <v>0</v>
      </c>
      <c r="W1708" s="576">
        <v>0</v>
      </c>
      <c r="X1708" s="575">
        <v>0</v>
      </c>
      <c r="Y1708" s="576">
        <v>0</v>
      </c>
      <c r="Z1708" s="576">
        <v>0</v>
      </c>
      <c r="AA1708" s="576">
        <v>0</v>
      </c>
      <c r="AB1708" s="580">
        <v>1</v>
      </c>
      <c r="AC1708" s="575">
        <f t="shared" si="81"/>
        <v>0</v>
      </c>
      <c r="AD1708" s="555">
        <f t="shared" si="82"/>
        <v>0</v>
      </c>
    </row>
    <row r="1709" s="555" customFormat="1" ht="19" customHeight="1" spans="1:30">
      <c r="A1709" s="574">
        <v>45325</v>
      </c>
      <c r="B1709" s="575" t="s">
        <v>46</v>
      </c>
      <c r="C1709" s="575" t="s">
        <v>32</v>
      </c>
      <c r="D1709" s="576">
        <v>30</v>
      </c>
      <c r="E1709" s="575" t="s">
        <v>35</v>
      </c>
      <c r="F1709" s="576">
        <v>4.02</v>
      </c>
      <c r="G1709" s="576">
        <v>2.3</v>
      </c>
      <c r="H1709" s="576">
        <v>9.9103</v>
      </c>
      <c r="I1709" s="576">
        <v>9.716</v>
      </c>
      <c r="J1709" s="576">
        <v>9.688</v>
      </c>
      <c r="K1709" s="576">
        <v>0</v>
      </c>
      <c r="L1709" s="580">
        <v>0</v>
      </c>
      <c r="M1709" s="576">
        <v>35.84</v>
      </c>
      <c r="N1709" s="575"/>
      <c r="O1709" s="575"/>
      <c r="P1709" s="575"/>
      <c r="Q1709" s="576">
        <v>4708</v>
      </c>
      <c r="R1709" s="576">
        <v>455.448</v>
      </c>
      <c r="S1709" s="580">
        <v>0.0967</v>
      </c>
      <c r="T1709" s="576">
        <v>0</v>
      </c>
      <c r="U1709" s="576">
        <v>0</v>
      </c>
      <c r="V1709" s="576">
        <v>0</v>
      </c>
      <c r="W1709" s="576">
        <v>0</v>
      </c>
      <c r="X1709" s="575">
        <v>0</v>
      </c>
      <c r="Y1709" s="576">
        <v>0</v>
      </c>
      <c r="Z1709" s="576">
        <v>0</v>
      </c>
      <c r="AA1709" s="576">
        <v>0</v>
      </c>
      <c r="AB1709" s="580">
        <v>1</v>
      </c>
      <c r="AC1709" s="575">
        <f t="shared" si="81"/>
        <v>0</v>
      </c>
      <c r="AD1709" s="555">
        <f t="shared" si="82"/>
        <v>0</v>
      </c>
    </row>
    <row r="1710" s="555" customFormat="1" ht="19" customHeight="1" spans="1:30">
      <c r="A1710" s="574">
        <v>45325</v>
      </c>
      <c r="B1710" s="575" t="s">
        <v>38</v>
      </c>
      <c r="C1710" s="575" t="s">
        <v>32</v>
      </c>
      <c r="D1710" s="576">
        <v>5.48</v>
      </c>
      <c r="E1710" s="575" t="s">
        <v>173</v>
      </c>
      <c r="F1710" s="576">
        <v>2.46</v>
      </c>
      <c r="G1710" s="576">
        <v>0</v>
      </c>
      <c r="H1710" s="576">
        <v>1.41</v>
      </c>
      <c r="I1710" s="576">
        <v>1.41</v>
      </c>
      <c r="J1710" s="576">
        <v>1.064</v>
      </c>
      <c r="K1710" s="576">
        <v>0</v>
      </c>
      <c r="L1710" s="580">
        <v>0</v>
      </c>
      <c r="M1710" s="576">
        <v>2.66</v>
      </c>
      <c r="N1710" s="575"/>
      <c r="O1710" s="575"/>
      <c r="P1710" s="575"/>
      <c r="Q1710" s="576">
        <v>554</v>
      </c>
      <c r="R1710" s="576">
        <v>43.092</v>
      </c>
      <c r="S1710" s="580">
        <v>0.0778</v>
      </c>
      <c r="T1710" s="576">
        <v>0</v>
      </c>
      <c r="U1710" s="576">
        <v>0</v>
      </c>
      <c r="V1710" s="576">
        <v>0</v>
      </c>
      <c r="W1710" s="576">
        <v>0</v>
      </c>
      <c r="X1710" s="575">
        <v>0</v>
      </c>
      <c r="Y1710" s="576">
        <v>0</v>
      </c>
      <c r="Z1710" s="576">
        <v>0</v>
      </c>
      <c r="AA1710" s="576">
        <v>0</v>
      </c>
      <c r="AB1710" s="580">
        <v>1</v>
      </c>
      <c r="AC1710" s="575">
        <f t="shared" si="81"/>
        <v>0</v>
      </c>
      <c r="AD1710" s="555">
        <f t="shared" si="82"/>
        <v>0</v>
      </c>
    </row>
    <row r="1711" s="555" customFormat="1" ht="19" customHeight="1" spans="1:30">
      <c r="A1711" s="574">
        <v>45325</v>
      </c>
      <c r="B1711" s="575" t="s">
        <v>37</v>
      </c>
      <c r="C1711" s="575" t="s">
        <v>32</v>
      </c>
      <c r="D1711" s="576">
        <v>100</v>
      </c>
      <c r="E1711" s="575" t="s">
        <v>35</v>
      </c>
      <c r="F1711" s="576">
        <v>4.56</v>
      </c>
      <c r="G1711" s="576">
        <v>0</v>
      </c>
      <c r="H1711" s="576">
        <v>40.848</v>
      </c>
      <c r="I1711" s="576">
        <v>40.2966</v>
      </c>
      <c r="J1711" s="576">
        <v>38.837</v>
      </c>
      <c r="K1711" s="576">
        <v>0.3455</v>
      </c>
      <c r="L1711" s="580">
        <v>0.0085</v>
      </c>
      <c r="M1711" s="576">
        <v>99.516</v>
      </c>
      <c r="N1711" s="575"/>
      <c r="O1711" s="575"/>
      <c r="P1711" s="575"/>
      <c r="Q1711" s="576">
        <v>15895</v>
      </c>
      <c r="R1711" s="576">
        <v>1086.124</v>
      </c>
      <c r="S1711" s="580">
        <v>0.0683</v>
      </c>
      <c r="T1711" s="576">
        <v>0.1386</v>
      </c>
      <c r="U1711" s="576">
        <v>0</v>
      </c>
      <c r="V1711" s="576">
        <v>0</v>
      </c>
      <c r="W1711" s="576">
        <v>0</v>
      </c>
      <c r="X1711" s="575">
        <v>0</v>
      </c>
      <c r="Y1711" s="576">
        <v>0.0673</v>
      </c>
      <c r="Z1711" s="576">
        <v>0</v>
      </c>
      <c r="AA1711" s="576">
        <v>0</v>
      </c>
      <c r="AB1711" s="580">
        <v>0.9966</v>
      </c>
      <c r="AC1711" s="575">
        <f t="shared" si="81"/>
        <v>0</v>
      </c>
      <c r="AD1711" s="555">
        <f t="shared" si="82"/>
        <v>0.1386</v>
      </c>
    </row>
    <row r="1712" s="555" customFormat="1" ht="19" customHeight="1" spans="1:30">
      <c r="A1712" s="574">
        <v>45325</v>
      </c>
      <c r="B1712" s="575" t="s">
        <v>45</v>
      </c>
      <c r="C1712" s="575" t="s">
        <v>32</v>
      </c>
      <c r="D1712" s="576">
        <v>50</v>
      </c>
      <c r="E1712" s="575" t="s">
        <v>174</v>
      </c>
      <c r="F1712" s="576">
        <v>1.7</v>
      </c>
      <c r="G1712" s="576">
        <v>1.35</v>
      </c>
      <c r="H1712" s="576">
        <v>7.25</v>
      </c>
      <c r="I1712" s="576">
        <v>7.14</v>
      </c>
      <c r="J1712" s="576">
        <v>7.04</v>
      </c>
      <c r="K1712" s="576">
        <v>0</v>
      </c>
      <c r="L1712" s="580">
        <v>0</v>
      </c>
      <c r="M1712" s="576">
        <v>12.32</v>
      </c>
      <c r="N1712" s="575"/>
      <c r="O1712" s="575"/>
      <c r="P1712" s="575"/>
      <c r="Q1712" s="576">
        <v>7203</v>
      </c>
      <c r="R1712" s="576">
        <v>573.32</v>
      </c>
      <c r="S1712" s="580">
        <v>0.0796</v>
      </c>
      <c r="T1712" s="576">
        <v>0.0075</v>
      </c>
      <c r="U1712" s="576">
        <v>0</v>
      </c>
      <c r="V1712" s="576">
        <v>0</v>
      </c>
      <c r="W1712" s="576">
        <v>0</v>
      </c>
      <c r="X1712" s="575">
        <v>0</v>
      </c>
      <c r="Y1712" s="576">
        <v>0</v>
      </c>
      <c r="Z1712" s="576">
        <v>0</v>
      </c>
      <c r="AA1712" s="576">
        <v>0</v>
      </c>
      <c r="AB1712" s="580">
        <v>0.9988</v>
      </c>
      <c r="AC1712" s="575">
        <f t="shared" si="81"/>
        <v>0</v>
      </c>
      <c r="AD1712" s="555">
        <f t="shared" si="82"/>
        <v>0.0075</v>
      </c>
    </row>
    <row r="1713" s="555" customFormat="1" ht="19" customHeight="1" spans="1:30">
      <c r="A1713" s="574">
        <v>45325</v>
      </c>
      <c r="B1713" s="575" t="s">
        <v>49</v>
      </c>
      <c r="C1713" s="575" t="s">
        <v>32</v>
      </c>
      <c r="D1713" s="576">
        <v>100</v>
      </c>
      <c r="E1713" s="575" t="s">
        <v>39</v>
      </c>
      <c r="F1713" s="576">
        <v>3.09</v>
      </c>
      <c r="G1713" s="576">
        <v>0</v>
      </c>
      <c r="H1713" s="576">
        <v>25.903</v>
      </c>
      <c r="I1713" s="576">
        <v>25.903</v>
      </c>
      <c r="J1713" s="576">
        <v>24.549</v>
      </c>
      <c r="K1713" s="576">
        <v>0</v>
      </c>
      <c r="L1713" s="580">
        <v>0</v>
      </c>
      <c r="M1713" s="576">
        <v>85.5792</v>
      </c>
      <c r="N1713" s="575"/>
      <c r="O1713" s="575"/>
      <c r="P1713" s="575"/>
      <c r="Q1713" s="576">
        <v>14225</v>
      </c>
      <c r="R1713" s="576">
        <v>1138.0572</v>
      </c>
      <c r="S1713" s="580">
        <v>0.08</v>
      </c>
      <c r="T1713" s="576">
        <v>0</v>
      </c>
      <c r="U1713" s="576">
        <v>0</v>
      </c>
      <c r="V1713" s="576">
        <v>0</v>
      </c>
      <c r="W1713" s="576">
        <v>0</v>
      </c>
      <c r="X1713" s="575">
        <v>0</v>
      </c>
      <c r="Y1713" s="576">
        <v>0</v>
      </c>
      <c r="Z1713" s="576">
        <v>0</v>
      </c>
      <c r="AA1713" s="576">
        <v>0</v>
      </c>
      <c r="AB1713" s="580">
        <v>1</v>
      </c>
      <c r="AC1713" s="575">
        <f t="shared" si="81"/>
        <v>0</v>
      </c>
      <c r="AD1713" s="555">
        <f t="shared" si="82"/>
        <v>0</v>
      </c>
    </row>
    <row r="1714" s="555" customFormat="1" ht="19" customHeight="1" spans="1:30">
      <c r="A1714" s="574">
        <v>45325</v>
      </c>
      <c r="B1714" s="575" t="s">
        <v>47</v>
      </c>
      <c r="C1714" s="575" t="s">
        <v>32</v>
      </c>
      <c r="D1714" s="576">
        <v>150</v>
      </c>
      <c r="E1714" s="575" t="s">
        <v>174</v>
      </c>
      <c r="F1714" s="576">
        <v>1.01</v>
      </c>
      <c r="G1714" s="576">
        <v>0.52</v>
      </c>
      <c r="H1714" s="576">
        <v>18.5741</v>
      </c>
      <c r="I1714" s="576">
        <v>18.4127</v>
      </c>
      <c r="J1714" s="576">
        <v>17.9585</v>
      </c>
      <c r="K1714" s="576">
        <v>0</v>
      </c>
      <c r="L1714" s="580">
        <v>0</v>
      </c>
      <c r="M1714" s="576">
        <v>80.9095</v>
      </c>
      <c r="N1714" s="576">
        <v>1471</v>
      </c>
      <c r="O1714" s="580">
        <v>0.055</v>
      </c>
      <c r="P1714" s="580">
        <v>-0.0484</v>
      </c>
      <c r="Q1714" s="576">
        <v>24402</v>
      </c>
      <c r="R1714" s="576">
        <v>1536.801</v>
      </c>
      <c r="S1714" s="580">
        <v>0.063</v>
      </c>
      <c r="T1714" s="576">
        <v>0</v>
      </c>
      <c r="U1714" s="576">
        <v>0</v>
      </c>
      <c r="V1714" s="576">
        <v>0</v>
      </c>
      <c r="W1714" s="576">
        <v>0</v>
      </c>
      <c r="X1714" s="575">
        <v>0</v>
      </c>
      <c r="Y1714" s="576">
        <v>0</v>
      </c>
      <c r="Z1714" s="576">
        <v>0</v>
      </c>
      <c r="AA1714" s="576">
        <v>0</v>
      </c>
      <c r="AB1714" s="580">
        <v>1</v>
      </c>
      <c r="AC1714" s="575">
        <f t="shared" si="81"/>
        <v>0</v>
      </c>
      <c r="AD1714" s="555">
        <f t="shared" si="82"/>
        <v>0</v>
      </c>
    </row>
    <row r="1715" s="555" customFormat="1" ht="19" customHeight="1" spans="1:30">
      <c r="A1715" s="574">
        <v>45325</v>
      </c>
      <c r="B1715" s="575" t="s">
        <v>43</v>
      </c>
      <c r="C1715" s="575" t="s">
        <v>32</v>
      </c>
      <c r="D1715" s="576">
        <v>300</v>
      </c>
      <c r="E1715" s="575" t="s">
        <v>35</v>
      </c>
      <c r="F1715" s="576">
        <v>5.12</v>
      </c>
      <c r="G1715" s="576">
        <v>0</v>
      </c>
      <c r="H1715" s="576">
        <v>152.1624</v>
      </c>
      <c r="I1715" s="576">
        <v>150.1765</v>
      </c>
      <c r="J1715" s="576">
        <v>152.328</v>
      </c>
      <c r="K1715" s="576">
        <v>1.9859</v>
      </c>
      <c r="L1715" s="580">
        <v>0.0131</v>
      </c>
      <c r="M1715" s="576">
        <v>352.539</v>
      </c>
      <c r="N1715" s="575"/>
      <c r="O1715" s="575"/>
      <c r="P1715" s="575"/>
      <c r="Q1715" s="576">
        <v>57321</v>
      </c>
      <c r="R1715" s="576">
        <v>4472.359</v>
      </c>
      <c r="S1715" s="580">
        <v>0.078</v>
      </c>
      <c r="T1715" s="576">
        <v>0</v>
      </c>
      <c r="U1715" s="576">
        <v>0</v>
      </c>
      <c r="V1715" s="576">
        <v>0</v>
      </c>
      <c r="W1715" s="576">
        <v>0</v>
      </c>
      <c r="X1715" s="575">
        <v>0</v>
      </c>
      <c r="Y1715" s="576">
        <v>0</v>
      </c>
      <c r="Z1715" s="576">
        <v>0</v>
      </c>
      <c r="AA1715" s="576">
        <v>0</v>
      </c>
      <c r="AB1715" s="580">
        <v>1</v>
      </c>
      <c r="AC1715" s="575">
        <f t="shared" si="81"/>
        <v>0</v>
      </c>
      <c r="AD1715" s="555">
        <f t="shared" si="82"/>
        <v>0</v>
      </c>
    </row>
    <row r="1716" s="555" customFormat="1" ht="19" customHeight="1" spans="1:30">
      <c r="A1716" s="574">
        <v>45325</v>
      </c>
      <c r="B1716" s="575" t="s">
        <v>36</v>
      </c>
      <c r="C1716" s="575" t="s">
        <v>32</v>
      </c>
      <c r="D1716" s="576">
        <v>80</v>
      </c>
      <c r="E1716" s="575" t="s">
        <v>39</v>
      </c>
      <c r="F1716" s="576">
        <v>2.3</v>
      </c>
      <c r="G1716" s="576">
        <v>0.8</v>
      </c>
      <c r="H1716" s="576">
        <v>14.99</v>
      </c>
      <c r="I1716" s="576">
        <v>14.98</v>
      </c>
      <c r="J1716" s="576">
        <v>14.85</v>
      </c>
      <c r="K1716" s="576">
        <v>0</v>
      </c>
      <c r="L1716" s="580">
        <v>0</v>
      </c>
      <c r="M1716" s="576">
        <v>46.75</v>
      </c>
      <c r="N1716" s="575"/>
      <c r="O1716" s="575"/>
      <c r="P1716" s="575"/>
      <c r="Q1716" s="576">
        <v>9570</v>
      </c>
      <c r="R1716" s="576">
        <v>1019.15</v>
      </c>
      <c r="S1716" s="580">
        <v>0.1065</v>
      </c>
      <c r="T1716" s="576">
        <v>0</v>
      </c>
      <c r="U1716" s="576">
        <v>0</v>
      </c>
      <c r="V1716" s="576">
        <v>0</v>
      </c>
      <c r="W1716" s="576">
        <v>0</v>
      </c>
      <c r="X1716" s="575">
        <v>0</v>
      </c>
      <c r="Y1716" s="576">
        <v>0</v>
      </c>
      <c r="Z1716" s="576">
        <v>0</v>
      </c>
      <c r="AA1716" s="576">
        <v>0</v>
      </c>
      <c r="AB1716" s="580">
        <v>1</v>
      </c>
      <c r="AC1716" s="575">
        <f t="shared" si="81"/>
        <v>0</v>
      </c>
      <c r="AD1716" s="555">
        <f t="shared" si="82"/>
        <v>0</v>
      </c>
    </row>
    <row r="1717" s="555" customFormat="1" ht="19" customHeight="1" spans="1:30">
      <c r="A1717" s="574">
        <v>45325</v>
      </c>
      <c r="B1717" s="575" t="s">
        <v>42</v>
      </c>
      <c r="C1717" s="575" t="s">
        <v>32</v>
      </c>
      <c r="D1717" s="576">
        <v>30</v>
      </c>
      <c r="E1717" s="575" t="s">
        <v>33</v>
      </c>
      <c r="F1717" s="576">
        <v>2.4</v>
      </c>
      <c r="G1717" s="576">
        <v>1.98</v>
      </c>
      <c r="H1717" s="576">
        <v>5.9989</v>
      </c>
      <c r="I1717" s="576">
        <v>5.8189</v>
      </c>
      <c r="J1717" s="576">
        <v>5.639</v>
      </c>
      <c r="K1717" s="576">
        <v>0.16</v>
      </c>
      <c r="L1717" s="580">
        <v>0.0268</v>
      </c>
      <c r="M1717" s="576">
        <v>26.157</v>
      </c>
      <c r="N1717" s="575"/>
      <c r="O1717" s="575"/>
      <c r="P1717" s="575"/>
      <c r="Q1717" s="576">
        <v>3672</v>
      </c>
      <c r="R1717" s="576">
        <v>398.0529</v>
      </c>
      <c r="S1717" s="580">
        <v>0.1084</v>
      </c>
      <c r="T1717" s="576">
        <v>0</v>
      </c>
      <c r="U1717" s="576">
        <v>0</v>
      </c>
      <c r="V1717" s="576">
        <v>0</v>
      </c>
      <c r="W1717" s="576">
        <v>0</v>
      </c>
      <c r="X1717" s="575">
        <v>0</v>
      </c>
      <c r="Y1717" s="576">
        <v>0</v>
      </c>
      <c r="Z1717" s="576">
        <v>0</v>
      </c>
      <c r="AA1717" s="576">
        <v>0</v>
      </c>
      <c r="AB1717" s="580">
        <v>1</v>
      </c>
      <c r="AC1717" s="575">
        <f t="shared" si="81"/>
        <v>0</v>
      </c>
      <c r="AD1717" s="555">
        <f t="shared" si="82"/>
        <v>0</v>
      </c>
    </row>
    <row r="1718" s="555" customFormat="1" ht="19" customHeight="1" spans="1:30">
      <c r="A1718" s="574">
        <v>45325</v>
      </c>
      <c r="B1718" s="575" t="s">
        <v>50</v>
      </c>
      <c r="C1718" s="575" t="s">
        <v>32</v>
      </c>
      <c r="D1718" s="576">
        <v>50</v>
      </c>
      <c r="E1718" s="575" t="s">
        <v>138</v>
      </c>
      <c r="F1718" s="576">
        <v>2.03</v>
      </c>
      <c r="G1718" s="576">
        <v>0</v>
      </c>
      <c r="H1718" s="576">
        <v>8.6663</v>
      </c>
      <c r="I1718" s="576">
        <v>8.33</v>
      </c>
      <c r="J1718" s="576">
        <v>8.26</v>
      </c>
      <c r="K1718" s="576">
        <v>0.3363</v>
      </c>
      <c r="L1718" s="580">
        <f>K1718/H1718</f>
        <v>0.0388054879244891</v>
      </c>
      <c r="M1718" s="576">
        <v>23.52</v>
      </c>
      <c r="N1718" s="575"/>
      <c r="O1718" s="575"/>
      <c r="P1718" s="575"/>
      <c r="Q1718" s="576">
        <v>6762</v>
      </c>
      <c r="R1718" s="576">
        <v>412.02</v>
      </c>
      <c r="S1718" s="580">
        <v>0.0609</v>
      </c>
      <c r="T1718" s="576">
        <v>0</v>
      </c>
      <c r="U1718" s="576">
        <v>0</v>
      </c>
      <c r="V1718" s="576">
        <v>0</v>
      </c>
      <c r="W1718" s="576">
        <v>0</v>
      </c>
      <c r="X1718" s="575">
        <v>0</v>
      </c>
      <c r="Y1718" s="576">
        <v>0</v>
      </c>
      <c r="Z1718" s="576">
        <v>0</v>
      </c>
      <c r="AA1718" s="576">
        <v>0</v>
      </c>
      <c r="AB1718" s="580">
        <v>1</v>
      </c>
      <c r="AC1718" s="575">
        <f t="shared" si="81"/>
        <v>0</v>
      </c>
      <c r="AD1718" s="555">
        <f t="shared" si="82"/>
        <v>0</v>
      </c>
    </row>
    <row r="1719" s="555" customFormat="1" ht="19" customHeight="1" spans="1:30">
      <c r="A1719" s="574">
        <v>45325</v>
      </c>
      <c r="B1719" s="575" t="s">
        <v>51</v>
      </c>
      <c r="C1719" s="575" t="s">
        <v>32</v>
      </c>
      <c r="D1719" s="576">
        <v>100</v>
      </c>
      <c r="E1719" s="575" t="s">
        <v>39</v>
      </c>
      <c r="F1719" s="576">
        <v>1.94</v>
      </c>
      <c r="G1719" s="576">
        <v>1.83</v>
      </c>
      <c r="H1719" s="576">
        <v>32.3264</v>
      </c>
      <c r="I1719" s="576">
        <v>31.222</v>
      </c>
      <c r="J1719" s="576">
        <v>29.8872</v>
      </c>
      <c r="K1719" s="576">
        <v>1.1044</v>
      </c>
      <c r="L1719" s="580">
        <v>0.0342</v>
      </c>
      <c r="M1719" s="576">
        <v>86.6908</v>
      </c>
      <c r="N1719" s="575"/>
      <c r="O1719" s="575"/>
      <c r="P1719" s="575"/>
      <c r="Q1719" s="576">
        <v>11688</v>
      </c>
      <c r="R1719" s="576">
        <v>1049.216</v>
      </c>
      <c r="S1719" s="580">
        <v>0.0898</v>
      </c>
      <c r="T1719" s="576">
        <v>0</v>
      </c>
      <c r="U1719" s="576">
        <v>0</v>
      </c>
      <c r="V1719" s="576">
        <v>0</v>
      </c>
      <c r="W1719" s="576">
        <v>0</v>
      </c>
      <c r="X1719" s="575">
        <v>0</v>
      </c>
      <c r="Y1719" s="576">
        <v>0</v>
      </c>
      <c r="Z1719" s="576">
        <v>0</v>
      </c>
      <c r="AA1719" s="576">
        <v>0</v>
      </c>
      <c r="AB1719" s="580">
        <v>1</v>
      </c>
      <c r="AC1719" s="575">
        <f t="shared" si="81"/>
        <v>0</v>
      </c>
      <c r="AD1719" s="555">
        <f t="shared" si="82"/>
        <v>0</v>
      </c>
    </row>
    <row r="1720" s="555" customFormat="1" ht="19" customHeight="1" spans="1:30">
      <c r="A1720" s="574">
        <v>45325</v>
      </c>
      <c r="B1720" s="575" t="s">
        <v>52</v>
      </c>
      <c r="C1720" s="575" t="s">
        <v>32</v>
      </c>
      <c r="D1720" s="576">
        <v>150</v>
      </c>
      <c r="E1720" s="575" t="s">
        <v>35</v>
      </c>
      <c r="F1720" s="576">
        <v>3</v>
      </c>
      <c r="G1720" s="576">
        <v>2</v>
      </c>
      <c r="H1720" s="576">
        <v>41.2335</v>
      </c>
      <c r="I1720" s="576">
        <v>41.2335</v>
      </c>
      <c r="J1720" s="576">
        <v>40.95</v>
      </c>
      <c r="K1720" s="576">
        <v>0</v>
      </c>
      <c r="L1720" s="580">
        <v>0</v>
      </c>
      <c r="M1720" s="576">
        <v>189.525</v>
      </c>
      <c r="N1720" s="575"/>
      <c r="O1720" s="575"/>
      <c r="P1720" s="575"/>
      <c r="Q1720" s="576">
        <v>25456</v>
      </c>
      <c r="R1720" s="576">
        <v>2119.95</v>
      </c>
      <c r="S1720" s="580">
        <v>0.0833</v>
      </c>
      <c r="T1720" s="576">
        <v>0</v>
      </c>
      <c r="U1720" s="576">
        <v>0</v>
      </c>
      <c r="V1720" s="576">
        <v>0</v>
      </c>
      <c r="W1720" s="576">
        <v>0</v>
      </c>
      <c r="X1720" s="575">
        <v>0</v>
      </c>
      <c r="Y1720" s="576">
        <v>0</v>
      </c>
      <c r="Z1720" s="576">
        <v>0</v>
      </c>
      <c r="AA1720" s="576">
        <v>0</v>
      </c>
      <c r="AB1720" s="580">
        <v>1</v>
      </c>
      <c r="AC1720" s="575">
        <f t="shared" si="81"/>
        <v>0</v>
      </c>
      <c r="AD1720" s="555">
        <f t="shared" si="82"/>
        <v>0</v>
      </c>
    </row>
    <row r="1721" s="555" customFormat="1" ht="19" customHeight="1" spans="1:30">
      <c r="A1721" s="574">
        <v>45325</v>
      </c>
      <c r="B1721" s="575" t="s">
        <v>53</v>
      </c>
      <c r="C1721" s="575" t="s">
        <v>32</v>
      </c>
      <c r="D1721" s="576">
        <v>100</v>
      </c>
      <c r="E1721" s="575" t="s">
        <v>35</v>
      </c>
      <c r="F1721" s="576">
        <v>1.89</v>
      </c>
      <c r="G1721" s="576">
        <v>0</v>
      </c>
      <c r="H1721" s="576">
        <v>15.884</v>
      </c>
      <c r="I1721" s="576">
        <v>15.5879</v>
      </c>
      <c r="J1721" s="576">
        <v>15.517</v>
      </c>
      <c r="K1721" s="576">
        <v>0</v>
      </c>
      <c r="L1721" s="580">
        <v>0</v>
      </c>
      <c r="M1721" s="576">
        <v>88.7679</v>
      </c>
      <c r="N1721" s="575"/>
      <c r="O1721" s="575"/>
      <c r="P1721" s="575"/>
      <c r="Q1721" s="576">
        <v>15134</v>
      </c>
      <c r="R1721" s="576">
        <v>748.5225</v>
      </c>
      <c r="S1721" s="580">
        <v>0.0495</v>
      </c>
      <c r="T1721" s="576">
        <v>0</v>
      </c>
      <c r="U1721" s="576">
        <v>0</v>
      </c>
      <c r="V1721" s="576">
        <v>0</v>
      </c>
      <c r="W1721" s="576">
        <v>0</v>
      </c>
      <c r="X1721" s="575">
        <v>0</v>
      </c>
      <c r="Y1721" s="576">
        <v>0</v>
      </c>
      <c r="Z1721" s="576">
        <v>0</v>
      </c>
      <c r="AA1721" s="576">
        <v>0</v>
      </c>
      <c r="AB1721" s="580">
        <v>1</v>
      </c>
      <c r="AC1721" s="575">
        <f t="shared" si="81"/>
        <v>0</v>
      </c>
      <c r="AD1721" s="555">
        <f t="shared" si="82"/>
        <v>0</v>
      </c>
    </row>
    <row r="1722" s="555" customFormat="1" ht="19" customHeight="1" spans="1:30">
      <c r="A1722" s="574">
        <v>45325</v>
      </c>
      <c r="B1722" s="575" t="s">
        <v>58</v>
      </c>
      <c r="C1722" s="575" t="s">
        <v>56</v>
      </c>
      <c r="D1722" s="576">
        <v>15</v>
      </c>
      <c r="E1722" s="575" t="s">
        <v>35</v>
      </c>
      <c r="F1722" s="576">
        <v>0</v>
      </c>
      <c r="G1722" s="576">
        <v>3.58</v>
      </c>
      <c r="H1722" s="576">
        <v>3.9219</v>
      </c>
      <c r="I1722" s="576">
        <v>3.9219</v>
      </c>
      <c r="J1722" s="576">
        <v>3.885</v>
      </c>
      <c r="K1722" s="576">
        <v>0</v>
      </c>
      <c r="L1722" s="580">
        <v>0</v>
      </c>
      <c r="M1722" s="576">
        <v>9.345</v>
      </c>
      <c r="N1722" s="575"/>
      <c r="O1722" s="575"/>
      <c r="P1722" s="575"/>
      <c r="Q1722" s="576">
        <v>3444</v>
      </c>
      <c r="R1722" s="576">
        <v>134.715</v>
      </c>
      <c r="S1722" s="580">
        <v>0.0391</v>
      </c>
      <c r="T1722" s="576">
        <v>0</v>
      </c>
      <c r="U1722" s="576">
        <v>0</v>
      </c>
      <c r="V1722" s="576">
        <v>0</v>
      </c>
      <c r="W1722" s="576">
        <v>0</v>
      </c>
      <c r="X1722" s="575">
        <v>0</v>
      </c>
      <c r="Y1722" s="576">
        <v>0</v>
      </c>
      <c r="Z1722" s="576">
        <v>0</v>
      </c>
      <c r="AA1722" s="576">
        <v>0</v>
      </c>
      <c r="AB1722" s="580">
        <v>1</v>
      </c>
      <c r="AC1722" s="575">
        <f t="shared" si="81"/>
        <v>0</v>
      </c>
      <c r="AD1722" s="555">
        <f t="shared" si="82"/>
        <v>0</v>
      </c>
    </row>
    <row r="1723" s="555" customFormat="1" ht="19" customHeight="1" spans="1:30">
      <c r="A1723" s="574">
        <v>45325</v>
      </c>
      <c r="B1723" s="575" t="s">
        <v>60</v>
      </c>
      <c r="C1723" s="575" t="s">
        <v>56</v>
      </c>
      <c r="D1723" s="576">
        <v>200</v>
      </c>
      <c r="E1723" s="575" t="s">
        <v>35</v>
      </c>
      <c r="F1723" s="576">
        <v>0</v>
      </c>
      <c r="G1723" s="576">
        <v>1.55</v>
      </c>
      <c r="H1723" s="576">
        <v>1.4808</v>
      </c>
      <c r="I1723" s="576">
        <v>1.4808</v>
      </c>
      <c r="J1723" s="576">
        <v>0</v>
      </c>
      <c r="K1723" s="576">
        <v>0</v>
      </c>
      <c r="L1723" s="580">
        <v>0</v>
      </c>
      <c r="M1723" s="576">
        <v>25.52</v>
      </c>
      <c r="N1723" s="575"/>
      <c r="O1723" s="575"/>
      <c r="P1723" s="575"/>
      <c r="Q1723" s="576">
        <v>61425</v>
      </c>
      <c r="R1723" s="576">
        <v>5088.6</v>
      </c>
      <c r="S1723" s="580">
        <v>0.0828</v>
      </c>
      <c r="T1723" s="576">
        <v>0</v>
      </c>
      <c r="U1723" s="576">
        <v>0</v>
      </c>
      <c r="V1723" s="576">
        <v>0</v>
      </c>
      <c r="W1723" s="576">
        <v>0</v>
      </c>
      <c r="X1723" s="575">
        <v>0</v>
      </c>
      <c r="Y1723" s="576">
        <v>0</v>
      </c>
      <c r="Z1723" s="576">
        <v>0</v>
      </c>
      <c r="AA1723" s="576">
        <v>0</v>
      </c>
      <c r="AB1723" s="580">
        <v>1</v>
      </c>
      <c r="AC1723" s="575">
        <f t="shared" si="81"/>
        <v>0</v>
      </c>
      <c r="AD1723" s="555">
        <f t="shared" si="82"/>
        <v>0</v>
      </c>
    </row>
    <row r="1724" s="555" customFormat="1" ht="19" customHeight="1" spans="1:30">
      <c r="A1724" s="574">
        <v>45325</v>
      </c>
      <c r="B1724" s="575" t="s">
        <v>64</v>
      </c>
      <c r="C1724" s="575" t="s">
        <v>56</v>
      </c>
      <c r="D1724" s="576">
        <v>60</v>
      </c>
      <c r="E1724" s="575" t="s">
        <v>35</v>
      </c>
      <c r="F1724" s="576">
        <v>0</v>
      </c>
      <c r="G1724" s="576">
        <v>2.19</v>
      </c>
      <c r="H1724" s="576">
        <v>0.214</v>
      </c>
      <c r="I1724" s="576">
        <v>0.214</v>
      </c>
      <c r="J1724" s="576">
        <v>0</v>
      </c>
      <c r="K1724" s="576">
        <v>0</v>
      </c>
      <c r="L1724" s="580">
        <v>0</v>
      </c>
      <c r="M1724" s="576">
        <v>6.72</v>
      </c>
      <c r="N1724" s="575"/>
      <c r="O1724" s="575"/>
      <c r="P1724" s="575"/>
      <c r="Q1724" s="576">
        <v>14049</v>
      </c>
      <c r="R1724" s="576">
        <v>1462.02</v>
      </c>
      <c r="S1724" s="580">
        <v>0.1041</v>
      </c>
      <c r="T1724" s="576">
        <v>0</v>
      </c>
      <c r="U1724" s="576">
        <v>0</v>
      </c>
      <c r="V1724" s="576">
        <v>0</v>
      </c>
      <c r="W1724" s="576">
        <v>0</v>
      </c>
      <c r="X1724" s="575">
        <v>0</v>
      </c>
      <c r="Y1724" s="576">
        <v>0</v>
      </c>
      <c r="Z1724" s="576">
        <v>0</v>
      </c>
      <c r="AA1724" s="576">
        <v>0</v>
      </c>
      <c r="AB1724" s="580">
        <v>1</v>
      </c>
      <c r="AC1724" s="575">
        <f t="shared" si="81"/>
        <v>0</v>
      </c>
      <c r="AD1724" s="555">
        <f t="shared" si="82"/>
        <v>0</v>
      </c>
    </row>
    <row r="1725" s="555" customFormat="1" ht="19" customHeight="1" spans="1:30">
      <c r="A1725" s="574">
        <v>45325</v>
      </c>
      <c r="B1725" s="575" t="s">
        <v>63</v>
      </c>
      <c r="C1725" s="575" t="s">
        <v>56</v>
      </c>
      <c r="D1725" s="576">
        <v>50</v>
      </c>
      <c r="E1725" s="575" t="s">
        <v>174</v>
      </c>
      <c r="F1725" s="576">
        <v>0</v>
      </c>
      <c r="G1725" s="576">
        <v>6.57</v>
      </c>
      <c r="H1725" s="576">
        <v>46.5677</v>
      </c>
      <c r="I1725" s="576">
        <v>45.8736</v>
      </c>
      <c r="J1725" s="576">
        <v>44.94</v>
      </c>
      <c r="K1725" s="576">
        <v>0</v>
      </c>
      <c r="L1725" s="580">
        <v>0</v>
      </c>
      <c r="M1725" s="576">
        <v>154.77</v>
      </c>
      <c r="N1725" s="575"/>
      <c r="O1725" s="575"/>
      <c r="P1725" s="575"/>
      <c r="Q1725" s="576">
        <v>12070</v>
      </c>
      <c r="R1725" s="576">
        <v>1202.46</v>
      </c>
      <c r="S1725" s="580">
        <v>0.0996</v>
      </c>
      <c r="T1725" s="576">
        <v>0</v>
      </c>
      <c r="U1725" s="576">
        <v>0</v>
      </c>
      <c r="V1725" s="576">
        <v>0</v>
      </c>
      <c r="W1725" s="576">
        <v>0</v>
      </c>
      <c r="X1725" s="575">
        <v>0</v>
      </c>
      <c r="Y1725" s="576">
        <v>0</v>
      </c>
      <c r="Z1725" s="576">
        <v>0</v>
      </c>
      <c r="AA1725" s="576">
        <v>0</v>
      </c>
      <c r="AB1725" s="580">
        <v>1</v>
      </c>
      <c r="AC1725" s="575">
        <f t="shared" si="81"/>
        <v>0</v>
      </c>
      <c r="AD1725" s="555">
        <f t="shared" si="82"/>
        <v>0</v>
      </c>
    </row>
    <row r="1726" s="555" customFormat="1" ht="19" customHeight="1" spans="1:30">
      <c r="A1726" s="574">
        <v>45325</v>
      </c>
      <c r="B1726" s="575" t="s">
        <v>72</v>
      </c>
      <c r="C1726" s="575" t="s">
        <v>56</v>
      </c>
      <c r="D1726" s="576">
        <v>20.4</v>
      </c>
      <c r="E1726" s="575" t="s">
        <v>180</v>
      </c>
      <c r="F1726" s="576">
        <v>0</v>
      </c>
      <c r="G1726" s="576">
        <v>5.23</v>
      </c>
      <c r="H1726" s="576">
        <v>14.2762</v>
      </c>
      <c r="I1726" s="576">
        <v>14.196</v>
      </c>
      <c r="J1726" s="576">
        <v>14.1443</v>
      </c>
      <c r="K1726" s="576">
        <v>0</v>
      </c>
      <c r="L1726" s="580">
        <v>0</v>
      </c>
      <c r="M1726" s="576">
        <v>57.8045</v>
      </c>
      <c r="N1726" s="575"/>
      <c r="O1726" s="575"/>
      <c r="P1726" s="575"/>
      <c r="Q1726" s="576">
        <v>5372</v>
      </c>
      <c r="R1726" s="576">
        <v>595.7066</v>
      </c>
      <c r="S1726" s="580">
        <v>0.1109</v>
      </c>
      <c r="T1726" s="576">
        <v>0</v>
      </c>
      <c r="U1726" s="576">
        <v>0</v>
      </c>
      <c r="V1726" s="576">
        <v>0</v>
      </c>
      <c r="W1726" s="576">
        <v>0</v>
      </c>
      <c r="X1726" s="575">
        <v>0</v>
      </c>
      <c r="Y1726" s="576">
        <v>0</v>
      </c>
      <c r="Z1726" s="576">
        <v>0</v>
      </c>
      <c r="AA1726" s="576">
        <v>0</v>
      </c>
      <c r="AB1726" s="580">
        <v>1</v>
      </c>
      <c r="AC1726" s="575">
        <f t="shared" si="81"/>
        <v>0</v>
      </c>
      <c r="AD1726" s="555">
        <f t="shared" si="82"/>
        <v>0</v>
      </c>
    </row>
    <row r="1727" s="555" customFormat="1" ht="19" customHeight="1" spans="1:30">
      <c r="A1727" s="574">
        <v>45325</v>
      </c>
      <c r="B1727" s="575" t="s">
        <v>71</v>
      </c>
      <c r="C1727" s="575" t="s">
        <v>56</v>
      </c>
      <c r="D1727" s="576">
        <v>49.5</v>
      </c>
      <c r="E1727" s="575" t="s">
        <v>35</v>
      </c>
      <c r="F1727" s="576">
        <v>0</v>
      </c>
      <c r="G1727" s="576">
        <v>4.2</v>
      </c>
      <c r="H1727" s="576">
        <v>11.1625</v>
      </c>
      <c r="I1727" s="576">
        <v>11.1625</v>
      </c>
      <c r="J1727" s="576">
        <v>10.329</v>
      </c>
      <c r="K1727" s="576">
        <v>0</v>
      </c>
      <c r="L1727" s="580">
        <v>0</v>
      </c>
      <c r="M1727" s="576">
        <v>29.172</v>
      </c>
      <c r="N1727" s="576">
        <v>843</v>
      </c>
      <c r="O1727" s="580">
        <v>0.0346</v>
      </c>
      <c r="P1727" s="580">
        <v>-0.0688</v>
      </c>
      <c r="Q1727" s="576">
        <v>12723</v>
      </c>
      <c r="R1727" s="576">
        <v>596.2506</v>
      </c>
      <c r="S1727" s="580">
        <v>0.0469</v>
      </c>
      <c r="T1727" s="576">
        <v>0</v>
      </c>
      <c r="U1727" s="576">
        <v>0</v>
      </c>
      <c r="V1727" s="576">
        <v>0</v>
      </c>
      <c r="W1727" s="576">
        <v>0</v>
      </c>
      <c r="X1727" s="575">
        <v>0</v>
      </c>
      <c r="Y1727" s="576">
        <v>0</v>
      </c>
      <c r="Z1727" s="576">
        <v>0</v>
      </c>
      <c r="AA1727" s="576">
        <v>0</v>
      </c>
      <c r="AB1727" s="580">
        <v>1</v>
      </c>
      <c r="AC1727" s="575">
        <f t="shared" si="81"/>
        <v>0</v>
      </c>
      <c r="AD1727" s="555">
        <f t="shared" si="82"/>
        <v>0</v>
      </c>
    </row>
    <row r="1728" s="555" customFormat="1" ht="19" customHeight="1" spans="1:30">
      <c r="A1728" s="574">
        <v>45325</v>
      </c>
      <c r="B1728" s="575" t="s">
        <v>55</v>
      </c>
      <c r="C1728" s="575" t="s">
        <v>56</v>
      </c>
      <c r="D1728" s="576">
        <v>100</v>
      </c>
      <c r="E1728" s="575" t="s">
        <v>35</v>
      </c>
      <c r="F1728" s="576">
        <v>0</v>
      </c>
      <c r="G1728" s="576">
        <v>4.05</v>
      </c>
      <c r="H1728" s="576">
        <v>22.7946</v>
      </c>
      <c r="I1728" s="576">
        <v>22.6632</v>
      </c>
      <c r="J1728" s="576">
        <v>22.0609</v>
      </c>
      <c r="K1728" s="576">
        <v>0</v>
      </c>
      <c r="L1728" s="580">
        <v>0</v>
      </c>
      <c r="M1728" s="576">
        <v>66.9871</v>
      </c>
      <c r="N1728" s="575"/>
      <c r="O1728" s="575"/>
      <c r="P1728" s="575"/>
      <c r="Q1728" s="576">
        <v>28860</v>
      </c>
      <c r="R1728" s="576">
        <v>2256.8639</v>
      </c>
      <c r="S1728" s="580">
        <v>0.0782</v>
      </c>
      <c r="T1728" s="576">
        <v>0</v>
      </c>
      <c r="U1728" s="576">
        <v>0.1314</v>
      </c>
      <c r="V1728" s="576">
        <v>0</v>
      </c>
      <c r="W1728" s="576">
        <v>0</v>
      </c>
      <c r="X1728" s="575">
        <v>0</v>
      </c>
      <c r="Y1728" s="576">
        <v>0</v>
      </c>
      <c r="Z1728" s="576">
        <v>0</v>
      </c>
      <c r="AA1728" s="576">
        <v>0</v>
      </c>
      <c r="AB1728" s="580">
        <v>1</v>
      </c>
      <c r="AC1728" s="575">
        <f t="shared" si="81"/>
        <v>0.1314</v>
      </c>
      <c r="AD1728" s="555">
        <f t="shared" si="82"/>
        <v>0</v>
      </c>
    </row>
    <row r="1729" s="555" customFormat="1" ht="19" customHeight="1" spans="1:30">
      <c r="A1729" s="574">
        <v>45325</v>
      </c>
      <c r="B1729" s="575" t="s">
        <v>57</v>
      </c>
      <c r="C1729" s="575" t="s">
        <v>32</v>
      </c>
      <c r="D1729" s="576">
        <v>20</v>
      </c>
      <c r="E1729" s="575" t="s">
        <v>35</v>
      </c>
      <c r="F1729" s="576">
        <v>6.96</v>
      </c>
      <c r="G1729" s="576">
        <v>0</v>
      </c>
      <c r="H1729" s="576">
        <v>12.778</v>
      </c>
      <c r="I1729" s="576">
        <v>12.778</v>
      </c>
      <c r="J1729" s="576">
        <v>12.4891</v>
      </c>
      <c r="K1729" s="576">
        <v>0</v>
      </c>
      <c r="L1729" s="580">
        <v>0</v>
      </c>
      <c r="M1729" s="576">
        <v>31.5069</v>
      </c>
      <c r="N1729" s="575"/>
      <c r="O1729" s="575"/>
      <c r="P1729" s="575"/>
      <c r="Q1729" s="576">
        <v>3541</v>
      </c>
      <c r="R1729" s="576">
        <v>291.8835</v>
      </c>
      <c r="S1729" s="580">
        <v>0.0824</v>
      </c>
      <c r="T1729" s="576">
        <v>0</v>
      </c>
      <c r="U1729" s="576">
        <v>0</v>
      </c>
      <c r="V1729" s="576">
        <v>0</v>
      </c>
      <c r="W1729" s="576">
        <v>0</v>
      </c>
      <c r="X1729" s="575">
        <v>0</v>
      </c>
      <c r="Y1729" s="576">
        <v>0</v>
      </c>
      <c r="Z1729" s="576">
        <v>0</v>
      </c>
      <c r="AA1729" s="576">
        <v>0</v>
      </c>
      <c r="AB1729" s="580">
        <v>1</v>
      </c>
      <c r="AC1729" s="575">
        <f t="shared" si="81"/>
        <v>0</v>
      </c>
      <c r="AD1729" s="555">
        <f t="shared" si="82"/>
        <v>0</v>
      </c>
    </row>
    <row r="1730" s="555" customFormat="1" ht="19" customHeight="1" spans="1:30">
      <c r="A1730" s="574">
        <v>45325</v>
      </c>
      <c r="B1730" s="575" t="s">
        <v>65</v>
      </c>
      <c r="C1730" s="575" t="s">
        <v>56</v>
      </c>
      <c r="D1730" s="576">
        <v>50</v>
      </c>
      <c r="E1730" s="575" t="s">
        <v>35</v>
      </c>
      <c r="F1730" s="576">
        <v>0</v>
      </c>
      <c r="G1730" s="576">
        <v>4.13</v>
      </c>
      <c r="H1730" s="576">
        <v>21.4267</v>
      </c>
      <c r="I1730" s="576">
        <v>18.8293</v>
      </c>
      <c r="J1730" s="576">
        <v>18.04</v>
      </c>
      <c r="K1730" s="576">
        <v>0</v>
      </c>
      <c r="L1730" s="580">
        <v>0</v>
      </c>
      <c r="M1730" s="576">
        <v>122.21</v>
      </c>
      <c r="N1730" s="575"/>
      <c r="O1730" s="575"/>
      <c r="P1730" s="575"/>
      <c r="Q1730" s="576">
        <v>12700</v>
      </c>
      <c r="R1730" s="576">
        <v>955.548</v>
      </c>
      <c r="S1730" s="580">
        <v>0.0752</v>
      </c>
      <c r="T1730" s="576">
        <v>0</v>
      </c>
      <c r="U1730" s="576">
        <v>0</v>
      </c>
      <c r="V1730" s="576">
        <v>0</v>
      </c>
      <c r="W1730" s="576">
        <v>0</v>
      </c>
      <c r="X1730" s="575">
        <v>0</v>
      </c>
      <c r="Y1730" s="576">
        <v>2.6</v>
      </c>
      <c r="Z1730" s="576">
        <v>0</v>
      </c>
      <c r="AA1730" s="576">
        <v>0</v>
      </c>
      <c r="AB1730" s="580">
        <v>1</v>
      </c>
      <c r="AC1730" s="575">
        <f t="shared" si="81"/>
        <v>0</v>
      </c>
      <c r="AD1730" s="555">
        <f t="shared" si="82"/>
        <v>0</v>
      </c>
    </row>
    <row r="1731" s="555" customFormat="1" ht="19" customHeight="1" spans="1:30">
      <c r="A1731" s="574">
        <v>45325</v>
      </c>
      <c r="B1731" s="575" t="s">
        <v>61</v>
      </c>
      <c r="C1731" s="575" t="s">
        <v>56</v>
      </c>
      <c r="D1731" s="576">
        <v>275</v>
      </c>
      <c r="E1731" s="575" t="s">
        <v>35</v>
      </c>
      <c r="F1731" s="576">
        <v>0</v>
      </c>
      <c r="G1731" s="576">
        <v>1.89</v>
      </c>
      <c r="H1731" s="576">
        <v>2.3349</v>
      </c>
      <c r="I1731" s="576">
        <v>2.3349</v>
      </c>
      <c r="J1731" s="576">
        <v>0</v>
      </c>
      <c r="K1731" s="576">
        <v>0</v>
      </c>
      <c r="L1731" s="580">
        <v>0</v>
      </c>
      <c r="M1731" s="576">
        <v>42.24</v>
      </c>
      <c r="N1731" s="575"/>
      <c r="O1731" s="575"/>
      <c r="P1731" s="575"/>
      <c r="Q1731" s="576">
        <v>83580</v>
      </c>
      <c r="R1731" s="576">
        <v>9779.44</v>
      </c>
      <c r="S1731" s="580">
        <v>0.117</v>
      </c>
      <c r="T1731" s="576">
        <v>0</v>
      </c>
      <c r="U1731" s="576">
        <v>0</v>
      </c>
      <c r="V1731" s="576">
        <v>0</v>
      </c>
      <c r="W1731" s="576">
        <v>0</v>
      </c>
      <c r="X1731" s="575">
        <v>0</v>
      </c>
      <c r="Y1731" s="576">
        <v>0</v>
      </c>
      <c r="Z1731" s="576">
        <v>0</v>
      </c>
      <c r="AA1731" s="576">
        <v>0</v>
      </c>
      <c r="AB1731" s="580">
        <v>1</v>
      </c>
      <c r="AC1731" s="575">
        <f t="shared" si="81"/>
        <v>0</v>
      </c>
      <c r="AD1731" s="555">
        <f t="shared" si="82"/>
        <v>0</v>
      </c>
    </row>
    <row r="1732" s="555" customFormat="1" ht="19" customHeight="1" spans="1:30">
      <c r="A1732" s="574">
        <v>45325</v>
      </c>
      <c r="B1732" s="575" t="s">
        <v>62</v>
      </c>
      <c r="C1732" s="575" t="s">
        <v>56</v>
      </c>
      <c r="D1732" s="576">
        <v>200</v>
      </c>
      <c r="E1732" s="575" t="s">
        <v>35</v>
      </c>
      <c r="F1732" s="576">
        <v>0</v>
      </c>
      <c r="G1732" s="576">
        <v>2.17</v>
      </c>
      <c r="H1732" s="576">
        <v>2.4358</v>
      </c>
      <c r="I1732" s="576">
        <v>2.4358</v>
      </c>
      <c r="J1732" s="576">
        <v>1.32</v>
      </c>
      <c r="K1732" s="576">
        <v>0</v>
      </c>
      <c r="L1732" s="580">
        <v>0</v>
      </c>
      <c r="M1732" s="576">
        <v>26.4</v>
      </c>
      <c r="N1732" s="575"/>
      <c r="O1732" s="575"/>
      <c r="P1732" s="575"/>
      <c r="Q1732" s="576">
        <v>61280</v>
      </c>
      <c r="R1732" s="576">
        <v>6362.4</v>
      </c>
      <c r="S1732" s="580">
        <v>0.1038</v>
      </c>
      <c r="T1732" s="576">
        <v>0</v>
      </c>
      <c r="U1732" s="576">
        <v>0</v>
      </c>
      <c r="V1732" s="576">
        <v>0</v>
      </c>
      <c r="W1732" s="576">
        <v>0</v>
      </c>
      <c r="X1732" s="575">
        <v>0</v>
      </c>
      <c r="Y1732" s="576">
        <v>0</v>
      </c>
      <c r="Z1732" s="576">
        <v>0</v>
      </c>
      <c r="AA1732" s="576">
        <v>0</v>
      </c>
      <c r="AB1732" s="580">
        <v>1</v>
      </c>
      <c r="AC1732" s="575">
        <f t="shared" si="81"/>
        <v>0</v>
      </c>
      <c r="AD1732" s="555">
        <f t="shared" si="82"/>
        <v>0</v>
      </c>
    </row>
    <row r="1733" s="555" customFormat="1" ht="19" customHeight="1" spans="1:30">
      <c r="A1733" s="574">
        <v>45325</v>
      </c>
      <c r="B1733" s="575" t="s">
        <v>67</v>
      </c>
      <c r="C1733" s="575" t="s">
        <v>56</v>
      </c>
      <c r="D1733" s="576">
        <v>100</v>
      </c>
      <c r="E1733" s="575" t="s">
        <v>35</v>
      </c>
      <c r="F1733" s="576">
        <v>0</v>
      </c>
      <c r="G1733" s="576">
        <v>3.08</v>
      </c>
      <c r="H1733" s="576">
        <v>23.8878</v>
      </c>
      <c r="I1733" s="576">
        <v>23.8878</v>
      </c>
      <c r="J1733" s="576">
        <v>23.1</v>
      </c>
      <c r="K1733" s="576">
        <v>0</v>
      </c>
      <c r="L1733" s="580">
        <v>0</v>
      </c>
      <c r="M1733" s="576">
        <v>140.58</v>
      </c>
      <c r="N1733" s="575"/>
      <c r="O1733" s="575"/>
      <c r="P1733" s="575"/>
      <c r="Q1733" s="576">
        <v>27774</v>
      </c>
      <c r="R1733" s="576">
        <v>1896.84</v>
      </c>
      <c r="S1733" s="580">
        <v>0.0683</v>
      </c>
      <c r="T1733" s="576">
        <v>0</v>
      </c>
      <c r="U1733" s="576">
        <v>0</v>
      </c>
      <c r="V1733" s="576">
        <v>0</v>
      </c>
      <c r="W1733" s="576">
        <v>0</v>
      </c>
      <c r="X1733" s="575">
        <v>0</v>
      </c>
      <c r="Y1733" s="576">
        <v>0</v>
      </c>
      <c r="Z1733" s="576">
        <v>0</v>
      </c>
      <c r="AA1733" s="576">
        <v>0</v>
      </c>
      <c r="AB1733" s="580">
        <v>1</v>
      </c>
      <c r="AC1733" s="575">
        <f t="shared" si="81"/>
        <v>0</v>
      </c>
      <c r="AD1733" s="555">
        <f t="shared" si="82"/>
        <v>0</v>
      </c>
    </row>
    <row r="1734" s="555" customFormat="1" ht="19" customHeight="1" spans="1:30">
      <c r="A1734" s="574">
        <v>45325</v>
      </c>
      <c r="B1734" s="575" t="s">
        <v>68</v>
      </c>
      <c r="C1734" s="575" t="s">
        <v>56</v>
      </c>
      <c r="D1734" s="576">
        <v>200</v>
      </c>
      <c r="E1734" s="575" t="s">
        <v>35</v>
      </c>
      <c r="F1734" s="576">
        <v>0</v>
      </c>
      <c r="G1734" s="576">
        <v>6.77</v>
      </c>
      <c r="H1734" s="576">
        <v>273.4436</v>
      </c>
      <c r="I1734" s="576">
        <v>269.5736</v>
      </c>
      <c r="J1734" s="576">
        <v>264</v>
      </c>
      <c r="K1734" s="576">
        <v>0</v>
      </c>
      <c r="L1734" s="580">
        <v>0</v>
      </c>
      <c r="M1734" s="576">
        <v>649.44</v>
      </c>
      <c r="N1734" s="575"/>
      <c r="O1734" s="575"/>
      <c r="P1734" s="575"/>
      <c r="Q1734" s="576">
        <v>59159</v>
      </c>
      <c r="R1734" s="576">
        <v>7516.96</v>
      </c>
      <c r="S1734" s="580">
        <v>0.1271</v>
      </c>
      <c r="T1734" s="576">
        <v>0</v>
      </c>
      <c r="U1734" s="576">
        <v>3.87</v>
      </c>
      <c r="V1734" s="576">
        <v>0</v>
      </c>
      <c r="W1734" s="576">
        <v>0</v>
      </c>
      <c r="X1734" s="575">
        <v>0</v>
      </c>
      <c r="Y1734" s="576">
        <v>0</v>
      </c>
      <c r="Z1734" s="576">
        <v>0</v>
      </c>
      <c r="AA1734" s="576">
        <v>0</v>
      </c>
      <c r="AB1734" s="580">
        <v>1</v>
      </c>
      <c r="AC1734" s="575">
        <f t="shared" si="81"/>
        <v>3.87</v>
      </c>
      <c r="AD1734" s="555">
        <f t="shared" si="82"/>
        <v>0</v>
      </c>
    </row>
    <row r="1735" s="555" customFormat="1" ht="19" customHeight="1" spans="1:30">
      <c r="A1735" s="574">
        <v>45325</v>
      </c>
      <c r="B1735" s="575" t="s">
        <v>66</v>
      </c>
      <c r="C1735" s="575" t="s">
        <v>56</v>
      </c>
      <c r="D1735" s="576">
        <v>80</v>
      </c>
      <c r="E1735" s="575" t="s">
        <v>35</v>
      </c>
      <c r="F1735" s="576">
        <v>0</v>
      </c>
      <c r="G1735" s="576">
        <v>5.88</v>
      </c>
      <c r="H1735" s="576">
        <v>74.257</v>
      </c>
      <c r="I1735" s="576">
        <v>73.7035</v>
      </c>
      <c r="J1735" s="576">
        <v>73.2688</v>
      </c>
      <c r="K1735" s="576">
        <v>0</v>
      </c>
      <c r="L1735" s="580">
        <v>0</v>
      </c>
      <c r="M1735" s="576">
        <v>307.7358</v>
      </c>
      <c r="N1735" s="575"/>
      <c r="O1735" s="575"/>
      <c r="P1735" s="575"/>
      <c r="Q1735" s="576">
        <v>18237</v>
      </c>
      <c r="R1735" s="576">
        <v>1952.5773</v>
      </c>
      <c r="S1735" s="580">
        <v>0.1071</v>
      </c>
      <c r="T1735" s="576">
        <v>0</v>
      </c>
      <c r="U1735" s="576">
        <v>0</v>
      </c>
      <c r="V1735" s="576">
        <v>0</v>
      </c>
      <c r="W1735" s="576">
        <v>0</v>
      </c>
      <c r="X1735" s="575">
        <v>0</v>
      </c>
      <c r="Y1735" s="576">
        <v>0</v>
      </c>
      <c r="Z1735" s="576">
        <v>0</v>
      </c>
      <c r="AA1735" s="576">
        <v>0</v>
      </c>
      <c r="AB1735" s="580">
        <v>1</v>
      </c>
      <c r="AC1735" s="575">
        <f t="shared" si="81"/>
        <v>0</v>
      </c>
      <c r="AD1735" s="555">
        <f t="shared" si="82"/>
        <v>0</v>
      </c>
    </row>
    <row r="1736" s="555" customFormat="1" ht="19" customHeight="1" spans="1:30">
      <c r="A1736" s="574">
        <v>45325</v>
      </c>
      <c r="B1736" s="575" t="s">
        <v>59</v>
      </c>
      <c r="C1736" s="575" t="s">
        <v>56</v>
      </c>
      <c r="D1736" s="576">
        <v>100</v>
      </c>
      <c r="E1736" s="575" t="s">
        <v>35</v>
      </c>
      <c r="F1736" s="576">
        <v>0</v>
      </c>
      <c r="G1736" s="576">
        <v>3.6</v>
      </c>
      <c r="H1736" s="576">
        <v>18.6851</v>
      </c>
      <c r="I1736" s="576">
        <v>18.5433</v>
      </c>
      <c r="J1736" s="576">
        <v>17.952</v>
      </c>
      <c r="K1736" s="576">
        <v>0</v>
      </c>
      <c r="L1736" s="580">
        <v>0</v>
      </c>
      <c r="M1736" s="576">
        <v>31.548</v>
      </c>
      <c r="N1736" s="575"/>
      <c r="O1736" s="575"/>
      <c r="P1736" s="575"/>
      <c r="Q1736" s="576">
        <v>25315</v>
      </c>
      <c r="R1736" s="576">
        <v>2512.092</v>
      </c>
      <c r="S1736" s="580">
        <v>0.0992</v>
      </c>
      <c r="T1736" s="576">
        <v>0.1418</v>
      </c>
      <c r="U1736" s="576">
        <v>0</v>
      </c>
      <c r="V1736" s="576">
        <v>0</v>
      </c>
      <c r="W1736" s="576">
        <v>0</v>
      </c>
      <c r="X1736" s="575">
        <v>0</v>
      </c>
      <c r="Y1736" s="576">
        <v>0</v>
      </c>
      <c r="Z1736" s="576">
        <v>0</v>
      </c>
      <c r="AA1736" s="576">
        <v>0</v>
      </c>
      <c r="AB1736" s="580">
        <v>0.0099</v>
      </c>
      <c r="AC1736" s="575">
        <f t="shared" si="81"/>
        <v>0</v>
      </c>
      <c r="AD1736" s="555">
        <f t="shared" si="82"/>
        <v>0.1418</v>
      </c>
    </row>
    <row r="1737" s="555" customFormat="1" ht="19" customHeight="1" spans="1:30">
      <c r="A1737" s="574">
        <v>45325</v>
      </c>
      <c r="B1737" s="575" t="s">
        <v>70</v>
      </c>
      <c r="C1737" s="575" t="s">
        <v>56</v>
      </c>
      <c r="D1737" s="576">
        <v>200</v>
      </c>
      <c r="E1737" s="575" t="s">
        <v>35</v>
      </c>
      <c r="F1737" s="576">
        <v>0</v>
      </c>
      <c r="G1737" s="576">
        <v>6.98</v>
      </c>
      <c r="H1737" s="576">
        <v>176.0241</v>
      </c>
      <c r="I1737" s="576">
        <v>101.184</v>
      </c>
      <c r="J1737" s="576">
        <v>99</v>
      </c>
      <c r="K1737" s="576">
        <v>0</v>
      </c>
      <c r="L1737" s="580">
        <v>0</v>
      </c>
      <c r="M1737" s="576">
        <v>282.15</v>
      </c>
      <c r="N1737" s="575"/>
      <c r="O1737" s="575"/>
      <c r="P1737" s="575"/>
      <c r="Q1737" s="576">
        <v>30140</v>
      </c>
      <c r="R1737" s="576">
        <v>3973.2</v>
      </c>
      <c r="S1737" s="580">
        <v>0.1318</v>
      </c>
      <c r="T1737" s="576">
        <v>73.317</v>
      </c>
      <c r="U1737" s="576">
        <v>1.5231</v>
      </c>
      <c r="V1737" s="576">
        <v>0</v>
      </c>
      <c r="W1737" s="576">
        <v>0</v>
      </c>
      <c r="X1737" s="575">
        <v>0</v>
      </c>
      <c r="Y1737" s="576">
        <v>0</v>
      </c>
      <c r="Z1737" s="576">
        <v>0</v>
      </c>
      <c r="AA1737" s="576">
        <v>0</v>
      </c>
      <c r="AB1737" s="580">
        <v>0.5714</v>
      </c>
      <c r="AC1737" s="575">
        <f t="shared" si="81"/>
        <v>1.5231</v>
      </c>
      <c r="AD1737" s="555">
        <f t="shared" si="82"/>
        <v>73.317</v>
      </c>
    </row>
    <row r="1738" s="555" customFormat="1" ht="19" customHeight="1" spans="1:30">
      <c r="A1738" s="574">
        <v>45325</v>
      </c>
      <c r="B1738" s="575" t="s">
        <v>76</v>
      </c>
      <c r="C1738" s="575" t="s">
        <v>56</v>
      </c>
      <c r="D1738" s="576">
        <v>100</v>
      </c>
      <c r="E1738" s="575" t="s">
        <v>35</v>
      </c>
      <c r="F1738" s="576">
        <v>0</v>
      </c>
      <c r="G1738" s="576">
        <v>5.84</v>
      </c>
      <c r="H1738" s="576">
        <v>67.1735</v>
      </c>
      <c r="I1738" s="576">
        <v>62.7877</v>
      </c>
      <c r="J1738" s="576">
        <v>61.2084</v>
      </c>
      <c r="K1738" s="576">
        <v>0</v>
      </c>
      <c r="L1738" s="580">
        <v>0</v>
      </c>
      <c r="M1738" s="576">
        <v>125.1822</v>
      </c>
      <c r="N1738" s="575"/>
      <c r="O1738" s="575"/>
      <c r="P1738" s="575"/>
      <c r="Q1738" s="576">
        <v>24615</v>
      </c>
      <c r="R1738" s="576">
        <v>1855.1478</v>
      </c>
      <c r="S1738" s="580">
        <v>0.0754</v>
      </c>
      <c r="T1738" s="576">
        <v>4.3858</v>
      </c>
      <c r="U1738" s="576">
        <v>0</v>
      </c>
      <c r="V1738" s="576">
        <v>0</v>
      </c>
      <c r="W1738" s="576">
        <v>0</v>
      </c>
      <c r="X1738" s="575">
        <v>0</v>
      </c>
      <c r="Y1738" s="576">
        <v>0</v>
      </c>
      <c r="Z1738" s="576">
        <v>0</v>
      </c>
      <c r="AA1738" s="576">
        <v>0</v>
      </c>
      <c r="AB1738" s="580">
        <v>0.9264</v>
      </c>
      <c r="AC1738" s="575">
        <f t="shared" si="81"/>
        <v>0</v>
      </c>
      <c r="AD1738" s="555">
        <f t="shared" si="82"/>
        <v>4.3858</v>
      </c>
    </row>
    <row r="1739" s="555" customFormat="1" ht="19" customHeight="1" spans="1:30">
      <c r="A1739" s="574">
        <v>45325</v>
      </c>
      <c r="B1739" s="575" t="s">
        <v>73</v>
      </c>
      <c r="C1739" s="575" t="s">
        <v>56</v>
      </c>
      <c r="D1739" s="576">
        <v>150</v>
      </c>
      <c r="E1739" s="575" t="s">
        <v>35</v>
      </c>
      <c r="F1739" s="576">
        <v>0</v>
      </c>
      <c r="G1739" s="576">
        <v>7.03</v>
      </c>
      <c r="H1739" s="576">
        <v>176.4792</v>
      </c>
      <c r="I1739" s="576">
        <v>148.8997</v>
      </c>
      <c r="J1739" s="576">
        <v>144.32</v>
      </c>
      <c r="K1739" s="576">
        <v>27.5795</v>
      </c>
      <c r="L1739" s="580">
        <v>0.1563</v>
      </c>
      <c r="M1739" s="576">
        <v>366.08</v>
      </c>
      <c r="N1739" s="575"/>
      <c r="O1739" s="575"/>
      <c r="P1739" s="575"/>
      <c r="Q1739" s="576">
        <v>38110</v>
      </c>
      <c r="R1739" s="576">
        <v>6415.2</v>
      </c>
      <c r="S1739" s="580">
        <v>0.1683</v>
      </c>
      <c r="T1739" s="576">
        <v>0</v>
      </c>
      <c r="U1739" s="576">
        <v>0</v>
      </c>
      <c r="V1739" s="576">
        <v>0</v>
      </c>
      <c r="W1739" s="576">
        <v>0</v>
      </c>
      <c r="X1739" s="575">
        <v>0</v>
      </c>
      <c r="Y1739" s="576">
        <v>0</v>
      </c>
      <c r="Z1739" s="576">
        <v>0</v>
      </c>
      <c r="AA1739" s="576">
        <v>0</v>
      </c>
      <c r="AB1739" s="580">
        <v>1</v>
      </c>
      <c r="AC1739" s="575">
        <f t="shared" si="81"/>
        <v>0</v>
      </c>
      <c r="AD1739" s="555">
        <f t="shared" si="82"/>
        <v>0</v>
      </c>
    </row>
    <row r="1740" s="555" customFormat="1" ht="19" customHeight="1" spans="1:30">
      <c r="A1740" s="574">
        <v>45325</v>
      </c>
      <c r="B1740" s="575" t="s">
        <v>75</v>
      </c>
      <c r="C1740" s="575" t="s">
        <v>56</v>
      </c>
      <c r="D1740" s="576">
        <v>200</v>
      </c>
      <c r="E1740" s="575" t="s">
        <v>39</v>
      </c>
      <c r="F1740" s="576">
        <v>0</v>
      </c>
      <c r="G1740" s="576">
        <v>5.57</v>
      </c>
      <c r="H1740" s="576">
        <v>136.8406</v>
      </c>
      <c r="I1740" s="576">
        <v>136.8406</v>
      </c>
      <c r="J1740" s="576">
        <v>135.3</v>
      </c>
      <c r="K1740" s="576">
        <v>0</v>
      </c>
      <c r="L1740" s="580">
        <v>0</v>
      </c>
      <c r="M1740" s="576">
        <v>194.04</v>
      </c>
      <c r="N1740" s="575"/>
      <c r="O1740" s="575"/>
      <c r="P1740" s="575"/>
      <c r="Q1740" s="576">
        <v>45530</v>
      </c>
      <c r="R1740" s="576">
        <v>2268.42</v>
      </c>
      <c r="S1740" s="580">
        <v>0.0498</v>
      </c>
      <c r="T1740" s="576">
        <v>0</v>
      </c>
      <c r="U1740" s="576">
        <v>0</v>
      </c>
      <c r="V1740" s="576">
        <v>0</v>
      </c>
      <c r="W1740" s="576">
        <v>0</v>
      </c>
      <c r="X1740" s="575">
        <v>0</v>
      </c>
      <c r="Y1740" s="576">
        <v>0</v>
      </c>
      <c r="Z1740" s="576">
        <v>0</v>
      </c>
      <c r="AA1740" s="576">
        <v>0</v>
      </c>
      <c r="AB1740" s="580">
        <v>1</v>
      </c>
      <c r="AC1740" s="575">
        <f t="shared" si="81"/>
        <v>0</v>
      </c>
      <c r="AD1740" s="555">
        <f t="shared" si="82"/>
        <v>0</v>
      </c>
    </row>
    <row r="1741" s="555" customFormat="1" ht="19" customHeight="1" spans="1:30">
      <c r="A1741" s="574">
        <v>45325</v>
      </c>
      <c r="B1741" s="575" t="s">
        <v>74</v>
      </c>
      <c r="C1741" s="575" t="s">
        <v>56</v>
      </c>
      <c r="D1741" s="576">
        <v>50</v>
      </c>
      <c r="E1741" s="575" t="s">
        <v>35</v>
      </c>
      <c r="F1741" s="576">
        <v>0</v>
      </c>
      <c r="G1741" s="576">
        <v>5.22</v>
      </c>
      <c r="H1741" s="576">
        <v>17.111</v>
      </c>
      <c r="I1741" s="576">
        <v>8.8972</v>
      </c>
      <c r="J1741" s="576">
        <v>9.3456</v>
      </c>
      <c r="K1741" s="576">
        <v>8.2138</v>
      </c>
      <c r="L1741" s="580">
        <v>0.48</v>
      </c>
      <c r="M1741" s="576">
        <v>28.0412</v>
      </c>
      <c r="N1741" s="575"/>
      <c r="O1741" s="575"/>
      <c r="P1741" s="575"/>
      <c r="Q1741" s="576">
        <v>5770</v>
      </c>
      <c r="R1741" s="576">
        <v>226.402</v>
      </c>
      <c r="S1741" s="580">
        <v>0.0392</v>
      </c>
      <c r="T1741" s="576">
        <v>0</v>
      </c>
      <c r="U1741" s="576">
        <v>0</v>
      </c>
      <c r="V1741" s="576">
        <v>0</v>
      </c>
      <c r="W1741" s="576">
        <v>0</v>
      </c>
      <c r="X1741" s="575">
        <v>0</v>
      </c>
      <c r="Y1741" s="576">
        <v>0</v>
      </c>
      <c r="Z1741" s="576">
        <v>0</v>
      </c>
      <c r="AA1741" s="576">
        <v>0</v>
      </c>
      <c r="AB1741" s="580">
        <v>1</v>
      </c>
      <c r="AC1741" s="575">
        <f t="shared" si="81"/>
        <v>0</v>
      </c>
      <c r="AD1741" s="555">
        <f t="shared" si="82"/>
        <v>0</v>
      </c>
    </row>
    <row r="1742" s="557" customFormat="1" customHeight="1" spans="1:30">
      <c r="A1742" s="574">
        <v>45325</v>
      </c>
      <c r="B1742" s="575" t="s">
        <v>77</v>
      </c>
      <c r="C1742" s="593" t="s">
        <v>32</v>
      </c>
      <c r="D1742" s="593">
        <v>100</v>
      </c>
      <c r="E1742" s="593" t="s">
        <v>33</v>
      </c>
      <c r="F1742" s="608">
        <v>5.25</v>
      </c>
      <c r="G1742" s="593">
        <v>1.4</v>
      </c>
      <c r="H1742" s="609">
        <v>62.1808</v>
      </c>
      <c r="I1742" s="609">
        <v>59.7175</v>
      </c>
      <c r="J1742" s="609">
        <v>57.253</v>
      </c>
      <c r="K1742" s="593">
        <v>0</v>
      </c>
      <c r="L1742" s="593">
        <v>0</v>
      </c>
      <c r="M1742" s="609">
        <v>95.417</v>
      </c>
      <c r="N1742" s="593">
        <v>200</v>
      </c>
      <c r="O1742" s="615">
        <v>0.4771</v>
      </c>
      <c r="P1742" s="615">
        <v>0.3803</v>
      </c>
      <c r="Q1742" s="593">
        <v>17591</v>
      </c>
      <c r="R1742" s="609">
        <v>491.274</v>
      </c>
      <c r="S1742" s="615">
        <v>0.0279</v>
      </c>
      <c r="T1742" s="593">
        <v>0</v>
      </c>
      <c r="U1742" s="593">
        <v>0</v>
      </c>
      <c r="V1742" s="593">
        <v>0</v>
      </c>
      <c r="W1742" s="593">
        <v>0</v>
      </c>
      <c r="X1742" s="593">
        <v>0</v>
      </c>
      <c r="Y1742" s="593">
        <v>0</v>
      </c>
      <c r="Z1742" s="593">
        <v>0</v>
      </c>
      <c r="AA1742" s="609">
        <v>0</v>
      </c>
      <c r="AB1742" s="616">
        <v>1</v>
      </c>
      <c r="AC1742" s="575">
        <f t="shared" si="81"/>
        <v>0</v>
      </c>
      <c r="AD1742" s="555">
        <f t="shared" si="82"/>
        <v>0</v>
      </c>
    </row>
    <row r="1743" s="557" customFormat="1" customHeight="1" spans="1:30">
      <c r="A1743" s="574">
        <v>45325</v>
      </c>
      <c r="B1743" s="575" t="s">
        <v>81</v>
      </c>
      <c r="C1743" s="593" t="s">
        <v>175</v>
      </c>
      <c r="D1743" s="593">
        <v>100</v>
      </c>
      <c r="E1743" s="593" t="s">
        <v>123</v>
      </c>
      <c r="F1743" s="593" t="s">
        <v>176</v>
      </c>
      <c r="G1743" s="593">
        <v>1.2</v>
      </c>
      <c r="H1743" s="593">
        <v>0</v>
      </c>
      <c r="I1743" s="593">
        <v>0</v>
      </c>
      <c r="J1743" s="593">
        <v>0</v>
      </c>
      <c r="K1743" s="593">
        <v>0</v>
      </c>
      <c r="L1743" s="615">
        <v>0</v>
      </c>
      <c r="M1743" s="582">
        <v>0.0528</v>
      </c>
      <c r="N1743" s="593">
        <v>585</v>
      </c>
      <c r="O1743" s="615">
        <v>0.0001</v>
      </c>
      <c r="P1743" s="615">
        <v>-0.0333</v>
      </c>
      <c r="Q1743" s="593">
        <v>13183</v>
      </c>
      <c r="R1743" s="593">
        <v>9.1784</v>
      </c>
      <c r="S1743" s="615">
        <v>0.0007</v>
      </c>
      <c r="T1743" s="593">
        <v>0</v>
      </c>
      <c r="U1743" s="593">
        <v>0</v>
      </c>
      <c r="V1743" s="593">
        <v>0</v>
      </c>
      <c r="W1743" s="593">
        <v>0</v>
      </c>
      <c r="X1743" s="593">
        <v>0</v>
      </c>
      <c r="Y1743" s="593">
        <v>0</v>
      </c>
      <c r="Z1743" s="593">
        <v>0</v>
      </c>
      <c r="AA1743" s="593">
        <v>0</v>
      </c>
      <c r="AB1743" s="615">
        <v>1</v>
      </c>
      <c r="AC1743" s="575">
        <f t="shared" si="81"/>
        <v>0</v>
      </c>
      <c r="AD1743" s="555">
        <f t="shared" si="82"/>
        <v>0</v>
      </c>
    </row>
    <row r="1744" s="557" customFormat="1" customHeight="1" spans="1:30">
      <c r="A1744" s="574">
        <v>45325</v>
      </c>
      <c r="B1744" s="593" t="s">
        <v>84</v>
      </c>
      <c r="C1744" s="593" t="s">
        <v>175</v>
      </c>
      <c r="D1744" s="593">
        <v>33</v>
      </c>
      <c r="E1744" s="593" t="s">
        <v>35</v>
      </c>
      <c r="F1744" s="593" t="s">
        <v>176</v>
      </c>
      <c r="G1744" s="593">
        <v>1.38</v>
      </c>
      <c r="H1744" s="593">
        <v>2.8835</v>
      </c>
      <c r="I1744" s="593">
        <v>2.6747</v>
      </c>
      <c r="J1744" s="593">
        <v>2.64</v>
      </c>
      <c r="K1744" s="593">
        <v>0</v>
      </c>
      <c r="L1744" s="615">
        <v>0</v>
      </c>
      <c r="M1744" s="593">
        <v>7.92</v>
      </c>
      <c r="N1744" s="593">
        <v>490</v>
      </c>
      <c r="O1744" s="615">
        <v>0.0161</v>
      </c>
      <c r="P1744" s="615">
        <v>-0.8438</v>
      </c>
      <c r="Q1744" s="593">
        <v>7604</v>
      </c>
      <c r="R1744" s="593">
        <v>407.22</v>
      </c>
      <c r="S1744" s="615">
        <v>0.0536</v>
      </c>
      <c r="T1744" s="593">
        <v>0</v>
      </c>
      <c r="U1744" s="593">
        <v>0</v>
      </c>
      <c r="V1744" s="593">
        <v>0</v>
      </c>
      <c r="W1744" s="593">
        <v>0</v>
      </c>
      <c r="X1744" s="593">
        <v>0</v>
      </c>
      <c r="Y1744" s="593">
        <v>0</v>
      </c>
      <c r="Z1744" s="593">
        <v>0</v>
      </c>
      <c r="AA1744" s="593">
        <v>0</v>
      </c>
      <c r="AB1744" s="615">
        <v>1</v>
      </c>
      <c r="AC1744" s="575">
        <f t="shared" si="81"/>
        <v>0</v>
      </c>
      <c r="AD1744" s="555">
        <f t="shared" si="82"/>
        <v>0</v>
      </c>
    </row>
    <row r="1745" s="557" customFormat="1" customHeight="1" spans="1:30">
      <c r="A1745" s="574">
        <v>45325</v>
      </c>
      <c r="B1745" s="575" t="s">
        <v>85</v>
      </c>
      <c r="C1745" s="593" t="s">
        <v>177</v>
      </c>
      <c r="D1745" s="593">
        <v>60</v>
      </c>
      <c r="E1745" s="593" t="s">
        <v>107</v>
      </c>
      <c r="F1745" s="593">
        <v>0.32</v>
      </c>
      <c r="G1745" s="593">
        <v>3.77</v>
      </c>
      <c r="H1745" s="582">
        <v>5.3512</v>
      </c>
      <c r="I1745" s="593">
        <v>3.3474</v>
      </c>
      <c r="J1745" s="609">
        <v>3.52</v>
      </c>
      <c r="K1745" s="575">
        <v>0</v>
      </c>
      <c r="L1745" s="615">
        <v>0</v>
      </c>
      <c r="M1745" s="593">
        <v>11.44</v>
      </c>
      <c r="N1745" s="593">
        <v>174</v>
      </c>
      <c r="O1745" s="615">
        <v>0.0657</v>
      </c>
      <c r="P1745" s="593" t="s">
        <v>176</v>
      </c>
      <c r="Q1745" s="593">
        <v>5420</v>
      </c>
      <c r="R1745" s="593">
        <v>594.88</v>
      </c>
      <c r="S1745" s="615">
        <v>0.1098</v>
      </c>
      <c r="T1745" s="593">
        <v>0</v>
      </c>
      <c r="U1745" s="593">
        <v>0</v>
      </c>
      <c r="V1745" s="593">
        <v>0</v>
      </c>
      <c r="W1745" s="593">
        <v>0</v>
      </c>
      <c r="X1745" s="593">
        <v>0</v>
      </c>
      <c r="Y1745" s="593">
        <v>0</v>
      </c>
      <c r="Z1745" s="593">
        <v>0</v>
      </c>
      <c r="AA1745" s="593">
        <v>0</v>
      </c>
      <c r="AB1745" s="615">
        <v>1</v>
      </c>
      <c r="AC1745" s="575">
        <f t="shared" si="81"/>
        <v>0</v>
      </c>
      <c r="AD1745" s="555">
        <f t="shared" si="82"/>
        <v>0</v>
      </c>
    </row>
    <row r="1746" s="557" customFormat="1" customHeight="1" spans="1:30">
      <c r="A1746" s="574">
        <v>45325</v>
      </c>
      <c r="B1746" s="575" t="s">
        <v>87</v>
      </c>
      <c r="C1746" s="593" t="s">
        <v>32</v>
      </c>
      <c r="D1746" s="593">
        <v>100</v>
      </c>
      <c r="E1746" s="593" t="s">
        <v>123</v>
      </c>
      <c r="F1746" s="593">
        <v>1.11</v>
      </c>
      <c r="G1746" s="593">
        <v>1.044</v>
      </c>
      <c r="H1746" s="593">
        <v>3.0838</v>
      </c>
      <c r="I1746" s="593">
        <v>0.86</v>
      </c>
      <c r="J1746" s="593">
        <v>0.8393</v>
      </c>
      <c r="K1746" s="593">
        <v>0</v>
      </c>
      <c r="L1746" s="615">
        <v>0</v>
      </c>
      <c r="M1746" s="593">
        <v>1.9866</v>
      </c>
      <c r="N1746" s="593">
        <v>25</v>
      </c>
      <c r="O1746" s="615">
        <v>0.0795</v>
      </c>
      <c r="P1746" s="615">
        <v>-0.0173</v>
      </c>
      <c r="Q1746" s="593">
        <v>6350</v>
      </c>
      <c r="R1746" s="593">
        <v>164.8724</v>
      </c>
      <c r="S1746" s="615">
        <v>0.026</v>
      </c>
      <c r="T1746" s="593">
        <v>0</v>
      </c>
      <c r="U1746" s="593">
        <v>0</v>
      </c>
      <c r="V1746" s="593">
        <v>0</v>
      </c>
      <c r="W1746" s="593">
        <v>0</v>
      </c>
      <c r="X1746" s="593">
        <v>0</v>
      </c>
      <c r="Y1746" s="593">
        <v>0</v>
      </c>
      <c r="Z1746" s="593">
        <v>0</v>
      </c>
      <c r="AA1746" s="593">
        <v>0</v>
      </c>
      <c r="AB1746" s="615">
        <v>1</v>
      </c>
      <c r="AC1746" s="575">
        <f t="shared" si="81"/>
        <v>0</v>
      </c>
      <c r="AD1746" s="555">
        <f t="shared" si="82"/>
        <v>0</v>
      </c>
    </row>
    <row r="1747" s="557" customFormat="1" customHeight="1" spans="1:30">
      <c r="A1747" s="574">
        <v>45325</v>
      </c>
      <c r="B1747" s="575" t="s">
        <v>88</v>
      </c>
      <c r="C1747" s="593" t="s">
        <v>177</v>
      </c>
      <c r="D1747" s="593">
        <v>50</v>
      </c>
      <c r="E1747" s="593" t="s">
        <v>195</v>
      </c>
      <c r="F1747" s="593">
        <v>2.25</v>
      </c>
      <c r="G1747" s="593">
        <v>1.98</v>
      </c>
      <c r="H1747" s="593">
        <v>8.4584</v>
      </c>
      <c r="I1747" s="593">
        <v>8.2793</v>
      </c>
      <c r="J1747" s="593">
        <v>8.2594</v>
      </c>
      <c r="K1747" s="593">
        <v>1.42</v>
      </c>
      <c r="L1747" s="616">
        <v>0.17</v>
      </c>
      <c r="M1747" s="593">
        <v>31.2363</v>
      </c>
      <c r="N1747" s="593">
        <v>680</v>
      </c>
      <c r="O1747" s="615">
        <v>0.0459</v>
      </c>
      <c r="P1747" s="593" t="s">
        <v>176</v>
      </c>
      <c r="Q1747" s="593">
        <v>6458</v>
      </c>
      <c r="R1747" s="593">
        <v>338.307</v>
      </c>
      <c r="S1747" s="615">
        <v>0.0524</v>
      </c>
      <c r="T1747" s="593">
        <v>0</v>
      </c>
      <c r="U1747" s="593">
        <v>0</v>
      </c>
      <c r="V1747" s="593">
        <v>0</v>
      </c>
      <c r="W1747" s="593">
        <v>0</v>
      </c>
      <c r="X1747" s="593">
        <v>0</v>
      </c>
      <c r="Y1747" s="593">
        <v>0</v>
      </c>
      <c r="Z1747" s="593">
        <v>0</v>
      </c>
      <c r="AA1747" s="593">
        <v>0</v>
      </c>
      <c r="AB1747" s="615">
        <v>1</v>
      </c>
      <c r="AC1747" s="575">
        <f t="shared" si="81"/>
        <v>0</v>
      </c>
      <c r="AD1747" s="555">
        <f t="shared" si="82"/>
        <v>0</v>
      </c>
    </row>
    <row r="1748" s="555" customFormat="1" ht="34" customHeight="1" spans="1:29">
      <c r="A1748" s="570" t="s">
        <v>196</v>
      </c>
      <c r="B1748" s="571"/>
      <c r="C1748" s="571"/>
      <c r="D1748" s="571"/>
      <c r="E1748" s="571"/>
      <c r="F1748" s="571"/>
      <c r="G1748" s="571"/>
      <c r="H1748" s="571"/>
      <c r="I1748" s="571"/>
      <c r="J1748" s="571"/>
      <c r="K1748" s="571"/>
      <c r="L1748" s="571"/>
      <c r="M1748" s="571"/>
      <c r="N1748" s="571"/>
      <c r="O1748" s="571"/>
      <c r="P1748" s="571"/>
      <c r="Q1748" s="571"/>
      <c r="R1748" s="571"/>
      <c r="S1748" s="571"/>
      <c r="T1748" s="571"/>
      <c r="U1748" s="571"/>
      <c r="V1748" s="571"/>
      <c r="W1748" s="571"/>
      <c r="X1748" s="571"/>
      <c r="Y1748" s="571"/>
      <c r="Z1748" s="571"/>
      <c r="AA1748" s="571"/>
      <c r="AB1748" s="571"/>
      <c r="AC1748" s="571"/>
    </row>
    <row r="1749" s="555" customFormat="1" ht="19" customHeight="1" spans="1:30">
      <c r="A1749" s="572" t="s">
        <v>1</v>
      </c>
      <c r="B1749" s="573" t="s">
        <v>2</v>
      </c>
      <c r="C1749" s="573" t="s">
        <v>3</v>
      </c>
      <c r="D1749" s="573" t="s">
        <v>4</v>
      </c>
      <c r="E1749" s="573" t="s">
        <v>5</v>
      </c>
      <c r="F1749" s="573" t="s">
        <v>6</v>
      </c>
      <c r="G1749" s="573" t="s">
        <v>7</v>
      </c>
      <c r="H1749" s="573" t="s">
        <v>8</v>
      </c>
      <c r="I1749" s="573" t="s">
        <v>9</v>
      </c>
      <c r="J1749" s="573" t="s">
        <v>10</v>
      </c>
      <c r="K1749" s="573" t="s">
        <v>11</v>
      </c>
      <c r="L1749" s="573" t="s">
        <v>12</v>
      </c>
      <c r="M1749" s="573" t="s">
        <v>13</v>
      </c>
      <c r="N1749" s="573" t="s">
        <v>14</v>
      </c>
      <c r="O1749" s="573" t="s">
        <v>15</v>
      </c>
      <c r="P1749" s="573" t="s">
        <v>16</v>
      </c>
      <c r="Q1749" s="573" t="s">
        <v>17</v>
      </c>
      <c r="R1749" s="573" t="s">
        <v>18</v>
      </c>
      <c r="S1749" s="573" t="s">
        <v>19</v>
      </c>
      <c r="T1749" s="573" t="s">
        <v>20</v>
      </c>
      <c r="U1749" s="573" t="s">
        <v>21</v>
      </c>
      <c r="V1749" s="573" t="s">
        <v>22</v>
      </c>
      <c r="W1749" s="573" t="s">
        <v>23</v>
      </c>
      <c r="X1749" s="573" t="s">
        <v>24</v>
      </c>
      <c r="Y1749" s="573" t="s">
        <v>25</v>
      </c>
      <c r="Z1749" s="573" t="s">
        <v>26</v>
      </c>
      <c r="AA1749" s="573" t="s">
        <v>27</v>
      </c>
      <c r="AB1749" s="573" t="s">
        <v>28</v>
      </c>
      <c r="AC1749" s="583" t="s">
        <v>29</v>
      </c>
      <c r="AD1749" s="583" t="s">
        <v>30</v>
      </c>
    </row>
    <row r="1750" s="555" customFormat="1" ht="19" customHeight="1" spans="1:30">
      <c r="A1750" s="574">
        <v>45326</v>
      </c>
      <c r="B1750" s="575" t="s">
        <v>31</v>
      </c>
      <c r="C1750" s="575" t="s">
        <v>32</v>
      </c>
      <c r="D1750" s="576">
        <v>100</v>
      </c>
      <c r="E1750" s="575" t="s">
        <v>139</v>
      </c>
      <c r="F1750" s="576">
        <v>1.15</v>
      </c>
      <c r="G1750" s="576">
        <v>0.76</v>
      </c>
      <c r="H1750" s="576">
        <v>10.2515</v>
      </c>
      <c r="I1750" s="576">
        <v>10.15</v>
      </c>
      <c r="J1750" s="576">
        <v>10.0625</v>
      </c>
      <c r="K1750" s="576">
        <v>0</v>
      </c>
      <c r="L1750" s="580">
        <v>0</v>
      </c>
      <c r="M1750" s="576">
        <v>64.05</v>
      </c>
      <c r="N1750" s="575"/>
      <c r="O1750" s="575"/>
      <c r="P1750" s="575"/>
      <c r="Q1750" s="576">
        <v>14972</v>
      </c>
      <c r="R1750" s="576">
        <v>1365.175</v>
      </c>
      <c r="S1750" s="580">
        <v>0.0912</v>
      </c>
      <c r="T1750" s="576">
        <v>0</v>
      </c>
      <c r="U1750" s="576">
        <v>0</v>
      </c>
      <c r="V1750" s="576">
        <v>0</v>
      </c>
      <c r="W1750" s="576">
        <v>0</v>
      </c>
      <c r="X1750" s="575">
        <v>0</v>
      </c>
      <c r="Y1750" s="576">
        <v>0</v>
      </c>
      <c r="Z1750" s="576">
        <v>0</v>
      </c>
      <c r="AA1750" s="576">
        <v>0</v>
      </c>
      <c r="AB1750" s="580">
        <v>1</v>
      </c>
      <c r="AC1750" s="575">
        <f t="shared" ref="AC1750:AC1792" si="83">U1750+W1750</f>
        <v>0</v>
      </c>
      <c r="AD1750" s="555">
        <f t="shared" ref="AD1750:AD1792" si="84">T1750+V1750</f>
        <v>0</v>
      </c>
    </row>
    <row r="1751" s="555" customFormat="1" ht="19" customHeight="1" spans="1:30">
      <c r="A1751" s="574">
        <v>45326</v>
      </c>
      <c r="B1751" s="575" t="s">
        <v>36</v>
      </c>
      <c r="C1751" s="575" t="s">
        <v>32</v>
      </c>
      <c r="D1751" s="576">
        <v>80</v>
      </c>
      <c r="E1751" s="575" t="s">
        <v>39</v>
      </c>
      <c r="F1751" s="576">
        <v>1.27</v>
      </c>
      <c r="G1751" s="576">
        <v>0.82</v>
      </c>
      <c r="H1751" s="576">
        <v>9.55</v>
      </c>
      <c r="I1751" s="576">
        <v>9.52</v>
      </c>
      <c r="J1751" s="576">
        <v>9.35</v>
      </c>
      <c r="K1751" s="576">
        <v>0</v>
      </c>
      <c r="L1751" s="580">
        <v>0</v>
      </c>
      <c r="M1751" s="576">
        <v>56.1</v>
      </c>
      <c r="N1751" s="575"/>
      <c r="O1751" s="575"/>
      <c r="P1751" s="575"/>
      <c r="Q1751" s="576">
        <v>9570</v>
      </c>
      <c r="R1751" s="576">
        <v>1028.5</v>
      </c>
      <c r="S1751" s="580">
        <v>0.1075</v>
      </c>
      <c r="T1751" s="576">
        <v>0</v>
      </c>
      <c r="U1751" s="576">
        <v>0</v>
      </c>
      <c r="V1751" s="576">
        <v>0</v>
      </c>
      <c r="W1751" s="576">
        <v>0</v>
      </c>
      <c r="X1751" s="575">
        <v>0</v>
      </c>
      <c r="Y1751" s="576">
        <v>0</v>
      </c>
      <c r="Z1751" s="576">
        <v>0</v>
      </c>
      <c r="AA1751" s="576">
        <v>0</v>
      </c>
      <c r="AB1751" s="580">
        <v>1</v>
      </c>
      <c r="AC1751" s="575">
        <f t="shared" si="83"/>
        <v>0</v>
      </c>
      <c r="AD1751" s="555">
        <f t="shared" si="84"/>
        <v>0</v>
      </c>
    </row>
    <row r="1752" s="555" customFormat="1" ht="19" customHeight="1" spans="1:30">
      <c r="A1752" s="574">
        <v>45326</v>
      </c>
      <c r="B1752" s="575" t="s">
        <v>34</v>
      </c>
      <c r="C1752" s="575" t="s">
        <v>32</v>
      </c>
      <c r="D1752" s="576">
        <v>10</v>
      </c>
      <c r="E1752" s="575" t="s">
        <v>39</v>
      </c>
      <c r="F1752" s="576">
        <v>1.65</v>
      </c>
      <c r="G1752" s="576">
        <v>1.18</v>
      </c>
      <c r="H1752" s="576">
        <v>0.7605</v>
      </c>
      <c r="I1752" s="576">
        <v>0.7332</v>
      </c>
      <c r="J1752" s="576">
        <v>0.66</v>
      </c>
      <c r="K1752" s="576">
        <v>0</v>
      </c>
      <c r="L1752" s="580">
        <v>0</v>
      </c>
      <c r="M1752" s="576">
        <v>3.96</v>
      </c>
      <c r="N1752" s="575"/>
      <c r="O1752" s="575"/>
      <c r="P1752" s="575"/>
      <c r="Q1752" s="576">
        <v>1258</v>
      </c>
      <c r="R1752" s="576">
        <v>118.14</v>
      </c>
      <c r="S1752" s="580">
        <v>0.0939</v>
      </c>
      <c r="T1752" s="576">
        <v>0</v>
      </c>
      <c r="U1752" s="576">
        <v>0</v>
      </c>
      <c r="V1752" s="576">
        <v>0</v>
      </c>
      <c r="W1752" s="576">
        <v>0</v>
      </c>
      <c r="X1752" s="575">
        <v>0</v>
      </c>
      <c r="Y1752" s="576">
        <v>0</v>
      </c>
      <c r="Z1752" s="576">
        <v>0</v>
      </c>
      <c r="AA1752" s="576">
        <v>0</v>
      </c>
      <c r="AB1752" s="580">
        <v>1</v>
      </c>
      <c r="AC1752" s="575">
        <f t="shared" si="83"/>
        <v>0</v>
      </c>
      <c r="AD1752" s="555">
        <f t="shared" si="84"/>
        <v>0</v>
      </c>
    </row>
    <row r="1753" s="555" customFormat="1" ht="19" customHeight="1" spans="1:30">
      <c r="A1753" s="574">
        <v>45326</v>
      </c>
      <c r="B1753" s="575" t="s">
        <v>41</v>
      </c>
      <c r="C1753" s="575" t="s">
        <v>32</v>
      </c>
      <c r="D1753" s="576">
        <v>20</v>
      </c>
      <c r="E1753" s="575" t="s">
        <v>33</v>
      </c>
      <c r="F1753" s="576">
        <v>4.44</v>
      </c>
      <c r="G1753" s="576">
        <v>0.81</v>
      </c>
      <c r="H1753" s="576">
        <v>10.3406</v>
      </c>
      <c r="I1753" s="576">
        <v>10.3173</v>
      </c>
      <c r="J1753" s="576">
        <v>10.2906</v>
      </c>
      <c r="K1753" s="576">
        <v>0</v>
      </c>
      <c r="L1753" s="580">
        <v>0</v>
      </c>
      <c r="M1753" s="576">
        <v>45.7246</v>
      </c>
      <c r="N1753" s="575"/>
      <c r="O1753" s="575"/>
      <c r="P1753" s="575"/>
      <c r="Q1753" s="576">
        <v>4106</v>
      </c>
      <c r="R1753" s="576">
        <v>349.9779</v>
      </c>
      <c r="S1753" s="580">
        <v>0.0852</v>
      </c>
      <c r="T1753" s="576">
        <v>0</v>
      </c>
      <c r="U1753" s="576">
        <v>0</v>
      </c>
      <c r="V1753" s="576">
        <v>0</v>
      </c>
      <c r="W1753" s="576">
        <v>0</v>
      </c>
      <c r="X1753" s="575">
        <v>0</v>
      </c>
      <c r="Y1753" s="576">
        <v>0</v>
      </c>
      <c r="Z1753" s="576">
        <v>0</v>
      </c>
      <c r="AA1753" s="576">
        <v>0</v>
      </c>
      <c r="AB1753" s="580">
        <v>1</v>
      </c>
      <c r="AC1753" s="575">
        <f t="shared" si="83"/>
        <v>0</v>
      </c>
      <c r="AD1753" s="555">
        <f t="shared" si="84"/>
        <v>0</v>
      </c>
    </row>
    <row r="1754" s="555" customFormat="1" ht="19" customHeight="1" spans="1:30">
      <c r="A1754" s="574">
        <v>45326</v>
      </c>
      <c r="B1754" s="575" t="s">
        <v>38</v>
      </c>
      <c r="C1754" s="575" t="s">
        <v>32</v>
      </c>
      <c r="D1754" s="576">
        <v>5.48</v>
      </c>
      <c r="E1754" s="575" t="s">
        <v>173</v>
      </c>
      <c r="F1754" s="576">
        <v>1.24</v>
      </c>
      <c r="G1754" s="576">
        <v>0</v>
      </c>
      <c r="H1754" s="576">
        <v>0.73</v>
      </c>
      <c r="I1754" s="576">
        <v>0.73</v>
      </c>
      <c r="J1754" s="576">
        <v>0.532</v>
      </c>
      <c r="K1754" s="576">
        <v>0</v>
      </c>
      <c r="L1754" s="580">
        <v>0</v>
      </c>
      <c r="M1754" s="576">
        <v>3.192</v>
      </c>
      <c r="N1754" s="575"/>
      <c r="O1754" s="575"/>
      <c r="P1754" s="575"/>
      <c r="Q1754" s="576">
        <v>554</v>
      </c>
      <c r="R1754" s="576">
        <v>43.624</v>
      </c>
      <c r="S1754" s="580">
        <v>0.0787</v>
      </c>
      <c r="T1754" s="576">
        <v>0</v>
      </c>
      <c r="U1754" s="576">
        <v>0</v>
      </c>
      <c r="V1754" s="576">
        <v>0</v>
      </c>
      <c r="W1754" s="576">
        <v>0</v>
      </c>
      <c r="X1754" s="575">
        <v>0</v>
      </c>
      <c r="Y1754" s="576">
        <v>0</v>
      </c>
      <c r="Z1754" s="576">
        <v>0</v>
      </c>
      <c r="AA1754" s="576">
        <v>0</v>
      </c>
      <c r="AB1754" s="580">
        <v>1</v>
      </c>
      <c r="AC1754" s="575">
        <f t="shared" si="83"/>
        <v>0</v>
      </c>
      <c r="AD1754" s="555">
        <f t="shared" si="84"/>
        <v>0</v>
      </c>
    </row>
    <row r="1755" s="555" customFormat="1" ht="19" customHeight="1" spans="1:30">
      <c r="A1755" s="574">
        <v>45326</v>
      </c>
      <c r="B1755" s="575" t="s">
        <v>42</v>
      </c>
      <c r="C1755" s="575" t="s">
        <v>32</v>
      </c>
      <c r="D1755" s="576">
        <v>30</v>
      </c>
      <c r="E1755" s="575" t="s">
        <v>35</v>
      </c>
      <c r="F1755" s="576">
        <v>6.62</v>
      </c>
      <c r="G1755" s="576">
        <v>1.25</v>
      </c>
      <c r="H1755" s="576">
        <v>16.0508</v>
      </c>
      <c r="I1755" s="576">
        <v>15.8708</v>
      </c>
      <c r="J1755" s="576">
        <v>15.8509</v>
      </c>
      <c r="K1755" s="576">
        <v>0</v>
      </c>
      <c r="L1755" s="580">
        <v>0</v>
      </c>
      <c r="M1755" s="576">
        <v>42.0079</v>
      </c>
      <c r="N1755" s="575"/>
      <c r="O1755" s="575"/>
      <c r="P1755" s="575"/>
      <c r="Q1755" s="576">
        <v>3672</v>
      </c>
      <c r="R1755" s="576">
        <v>413.9038</v>
      </c>
      <c r="S1755" s="580">
        <v>0.1127</v>
      </c>
      <c r="T1755" s="576">
        <v>0</v>
      </c>
      <c r="U1755" s="576">
        <v>0</v>
      </c>
      <c r="V1755" s="576">
        <v>0</v>
      </c>
      <c r="W1755" s="576">
        <v>0</v>
      </c>
      <c r="X1755" s="575">
        <v>0</v>
      </c>
      <c r="Y1755" s="576">
        <v>0</v>
      </c>
      <c r="Z1755" s="576">
        <v>0</v>
      </c>
      <c r="AA1755" s="576">
        <v>0</v>
      </c>
      <c r="AB1755" s="580">
        <v>1</v>
      </c>
      <c r="AC1755" s="575">
        <f t="shared" si="83"/>
        <v>0</v>
      </c>
      <c r="AD1755" s="555">
        <f t="shared" si="84"/>
        <v>0</v>
      </c>
    </row>
    <row r="1756" s="555" customFormat="1" ht="19" customHeight="1" spans="1:30">
      <c r="A1756" s="574">
        <v>45326</v>
      </c>
      <c r="B1756" s="575" t="s">
        <v>45</v>
      </c>
      <c r="C1756" s="575" t="s">
        <v>32</v>
      </c>
      <c r="D1756" s="576">
        <v>50</v>
      </c>
      <c r="E1756" s="575" t="s">
        <v>39</v>
      </c>
      <c r="F1756" s="576">
        <v>2.74</v>
      </c>
      <c r="G1756" s="576">
        <v>2.55</v>
      </c>
      <c r="H1756" s="576">
        <v>11.6704</v>
      </c>
      <c r="I1756" s="576">
        <v>11.55</v>
      </c>
      <c r="J1756" s="576">
        <v>11.44</v>
      </c>
      <c r="K1756" s="576">
        <v>0</v>
      </c>
      <c r="L1756" s="580">
        <v>0</v>
      </c>
      <c r="M1756" s="576">
        <v>23.76</v>
      </c>
      <c r="N1756" s="575"/>
      <c r="O1756" s="575"/>
      <c r="P1756" s="575"/>
      <c r="Q1756" s="576">
        <v>7203</v>
      </c>
      <c r="R1756" s="576">
        <v>584.76</v>
      </c>
      <c r="S1756" s="580">
        <v>0.0812</v>
      </c>
      <c r="T1756" s="576">
        <v>0.0105</v>
      </c>
      <c r="U1756" s="576">
        <v>0</v>
      </c>
      <c r="V1756" s="576">
        <v>0</v>
      </c>
      <c r="W1756" s="576">
        <v>0</v>
      </c>
      <c r="X1756" s="575">
        <v>0</v>
      </c>
      <c r="Y1756" s="576">
        <v>0</v>
      </c>
      <c r="Z1756" s="576">
        <v>0</v>
      </c>
      <c r="AA1756" s="576">
        <v>0</v>
      </c>
      <c r="AB1756" s="580">
        <v>0.9989</v>
      </c>
      <c r="AC1756" s="575">
        <f t="shared" si="83"/>
        <v>0</v>
      </c>
      <c r="AD1756" s="555">
        <f t="shared" si="84"/>
        <v>0.0105</v>
      </c>
    </row>
    <row r="1757" s="555" customFormat="1" ht="19" customHeight="1" spans="1:30">
      <c r="A1757" s="574">
        <v>45326</v>
      </c>
      <c r="B1757" s="575" t="s">
        <v>37</v>
      </c>
      <c r="C1757" s="575" t="s">
        <v>32</v>
      </c>
      <c r="D1757" s="576">
        <v>100</v>
      </c>
      <c r="E1757" s="575" t="s">
        <v>35</v>
      </c>
      <c r="F1757" s="576">
        <v>0.92</v>
      </c>
      <c r="G1757" s="576">
        <v>0</v>
      </c>
      <c r="H1757" s="576">
        <v>7.6721</v>
      </c>
      <c r="I1757" s="576">
        <v>7.6357</v>
      </c>
      <c r="J1757" s="576">
        <v>6.98</v>
      </c>
      <c r="K1757" s="576">
        <v>0</v>
      </c>
      <c r="L1757" s="580">
        <v>0</v>
      </c>
      <c r="M1757" s="576">
        <v>106.496</v>
      </c>
      <c r="N1757" s="575"/>
      <c r="O1757" s="575"/>
      <c r="P1757" s="575"/>
      <c r="Q1757" s="576">
        <v>15895</v>
      </c>
      <c r="R1757" s="576">
        <v>1093.104</v>
      </c>
      <c r="S1757" s="580">
        <v>0.0688</v>
      </c>
      <c r="T1757" s="576">
        <v>0.0245</v>
      </c>
      <c r="U1757" s="576">
        <v>0</v>
      </c>
      <c r="V1757" s="576">
        <v>0</v>
      </c>
      <c r="W1757" s="576">
        <v>0</v>
      </c>
      <c r="X1757" s="575">
        <v>0</v>
      </c>
      <c r="Y1757" s="576">
        <v>0.0119</v>
      </c>
      <c r="Z1757" s="576">
        <v>0</v>
      </c>
      <c r="AA1757" s="576">
        <v>0</v>
      </c>
      <c r="AB1757" s="580">
        <v>0.9968</v>
      </c>
      <c r="AC1757" s="575">
        <f t="shared" si="83"/>
        <v>0</v>
      </c>
      <c r="AD1757" s="555">
        <f t="shared" si="84"/>
        <v>0.0245</v>
      </c>
    </row>
    <row r="1758" s="555" customFormat="1" ht="19" customHeight="1" spans="1:30">
      <c r="A1758" s="574">
        <v>45326</v>
      </c>
      <c r="B1758" s="575" t="s">
        <v>49</v>
      </c>
      <c r="C1758" s="575" t="s">
        <v>32</v>
      </c>
      <c r="D1758" s="576">
        <v>100</v>
      </c>
      <c r="E1758" s="575" t="s">
        <v>39</v>
      </c>
      <c r="F1758" s="576">
        <v>4.78</v>
      </c>
      <c r="G1758" s="576">
        <v>0</v>
      </c>
      <c r="H1758" s="576">
        <v>42.816</v>
      </c>
      <c r="I1758" s="576">
        <v>40.2992</v>
      </c>
      <c r="J1758" s="576">
        <v>38.9214</v>
      </c>
      <c r="K1758" s="576">
        <v>2.5168</v>
      </c>
      <c r="L1758" s="580">
        <v>0.0588</v>
      </c>
      <c r="M1758" s="576">
        <v>124.5006</v>
      </c>
      <c r="N1758" s="575"/>
      <c r="O1758" s="575"/>
      <c r="P1758" s="575"/>
      <c r="Q1758" s="576">
        <v>14225</v>
      </c>
      <c r="R1758" s="576">
        <v>1176.9786</v>
      </c>
      <c r="S1758" s="580">
        <v>0.0827</v>
      </c>
      <c r="T1758" s="576">
        <v>0</v>
      </c>
      <c r="U1758" s="576">
        <v>0</v>
      </c>
      <c r="V1758" s="576">
        <v>0</v>
      </c>
      <c r="W1758" s="576">
        <v>0</v>
      </c>
      <c r="X1758" s="575">
        <v>0</v>
      </c>
      <c r="Y1758" s="576">
        <v>0</v>
      </c>
      <c r="Z1758" s="576">
        <v>0</v>
      </c>
      <c r="AA1758" s="576">
        <v>0</v>
      </c>
      <c r="AB1758" s="580">
        <v>1</v>
      </c>
      <c r="AC1758" s="575">
        <f t="shared" si="83"/>
        <v>0</v>
      </c>
      <c r="AD1758" s="555">
        <f t="shared" si="84"/>
        <v>0</v>
      </c>
    </row>
    <row r="1759" s="555" customFormat="1" ht="19" customHeight="1" spans="1:30">
      <c r="A1759" s="574">
        <v>45326</v>
      </c>
      <c r="B1759" s="575" t="s">
        <v>40</v>
      </c>
      <c r="C1759" s="575" t="s">
        <v>32</v>
      </c>
      <c r="D1759" s="576">
        <v>30</v>
      </c>
      <c r="E1759" s="575" t="s">
        <v>35</v>
      </c>
      <c r="F1759" s="576">
        <v>6.14</v>
      </c>
      <c r="G1759" s="576">
        <v>0</v>
      </c>
      <c r="H1759" s="576">
        <v>16.7351</v>
      </c>
      <c r="I1759" s="576">
        <v>16.7351</v>
      </c>
      <c r="J1759" s="576">
        <v>16.632</v>
      </c>
      <c r="K1759" s="576">
        <v>0</v>
      </c>
      <c r="L1759" s="580">
        <v>0</v>
      </c>
      <c r="M1759" s="576">
        <v>53.328</v>
      </c>
      <c r="N1759" s="575"/>
      <c r="O1759" s="575"/>
      <c r="P1759" s="575"/>
      <c r="Q1759" s="576">
        <v>4805</v>
      </c>
      <c r="R1759" s="576">
        <v>386.6016</v>
      </c>
      <c r="S1759" s="580">
        <v>0.0805</v>
      </c>
      <c r="T1759" s="576">
        <v>0</v>
      </c>
      <c r="U1759" s="576">
        <v>0</v>
      </c>
      <c r="V1759" s="576">
        <v>0</v>
      </c>
      <c r="W1759" s="576">
        <v>0</v>
      </c>
      <c r="X1759" s="575">
        <v>0</v>
      </c>
      <c r="Y1759" s="576">
        <v>0</v>
      </c>
      <c r="Z1759" s="576">
        <v>0</v>
      </c>
      <c r="AA1759" s="576">
        <v>0</v>
      </c>
      <c r="AB1759" s="580">
        <v>1</v>
      </c>
      <c r="AC1759" s="575">
        <f t="shared" si="83"/>
        <v>0</v>
      </c>
      <c r="AD1759" s="555">
        <f t="shared" si="84"/>
        <v>0</v>
      </c>
    </row>
    <row r="1760" s="555" customFormat="1" ht="19" customHeight="1" spans="1:30">
      <c r="A1760" s="574">
        <v>45326</v>
      </c>
      <c r="B1760" s="575" t="s">
        <v>46</v>
      </c>
      <c r="C1760" s="575" t="s">
        <v>32</v>
      </c>
      <c r="D1760" s="576">
        <v>30</v>
      </c>
      <c r="E1760" s="575" t="s">
        <v>35</v>
      </c>
      <c r="F1760" s="576">
        <v>5.63</v>
      </c>
      <c r="G1760" s="576">
        <v>1.3</v>
      </c>
      <c r="H1760" s="576">
        <v>14.2514</v>
      </c>
      <c r="I1760" s="576">
        <v>13.972</v>
      </c>
      <c r="J1760" s="576">
        <v>13.944</v>
      </c>
      <c r="K1760" s="576">
        <v>0</v>
      </c>
      <c r="L1760" s="580">
        <v>0</v>
      </c>
      <c r="M1760" s="576">
        <v>49.784</v>
      </c>
      <c r="N1760" s="575"/>
      <c r="O1760" s="575"/>
      <c r="P1760" s="575"/>
      <c r="Q1760" s="576">
        <v>4708</v>
      </c>
      <c r="R1760" s="576">
        <v>469.392</v>
      </c>
      <c r="S1760" s="580">
        <v>0.0997</v>
      </c>
      <c r="T1760" s="576">
        <v>0</v>
      </c>
      <c r="U1760" s="576">
        <v>0</v>
      </c>
      <c r="V1760" s="576">
        <v>0</v>
      </c>
      <c r="W1760" s="576">
        <v>0</v>
      </c>
      <c r="X1760" s="575">
        <v>0</v>
      </c>
      <c r="Y1760" s="576">
        <v>0</v>
      </c>
      <c r="Z1760" s="576">
        <v>0</v>
      </c>
      <c r="AA1760" s="576">
        <v>0</v>
      </c>
      <c r="AB1760" s="580">
        <v>1</v>
      </c>
      <c r="AC1760" s="575">
        <f t="shared" si="83"/>
        <v>0</v>
      </c>
      <c r="AD1760" s="555">
        <f t="shared" si="84"/>
        <v>0</v>
      </c>
    </row>
    <row r="1761" s="555" customFormat="1" ht="19" customHeight="1" spans="1:30">
      <c r="A1761" s="574">
        <v>45326</v>
      </c>
      <c r="B1761" s="575" t="s">
        <v>47</v>
      </c>
      <c r="C1761" s="575" t="s">
        <v>32</v>
      </c>
      <c r="D1761" s="576">
        <v>150</v>
      </c>
      <c r="E1761" s="575" t="s">
        <v>189</v>
      </c>
      <c r="F1761" s="576">
        <v>1.47</v>
      </c>
      <c r="G1761" s="576">
        <v>0.25</v>
      </c>
      <c r="H1761" s="576">
        <v>57.8984</v>
      </c>
      <c r="I1761" s="576">
        <v>46.7019</v>
      </c>
      <c r="J1761" s="576">
        <v>45.5161</v>
      </c>
      <c r="K1761" s="576">
        <v>11.2</v>
      </c>
      <c r="L1761" s="580">
        <v>0.1934</v>
      </c>
      <c r="M1761" s="576">
        <v>126.4256</v>
      </c>
      <c r="N1761" s="576">
        <v>1471</v>
      </c>
      <c r="O1761" s="580">
        <v>0.0859</v>
      </c>
      <c r="P1761" s="580">
        <v>-0.052</v>
      </c>
      <c r="Q1761" s="576">
        <v>24402</v>
      </c>
      <c r="R1761" s="576">
        <v>1582.3171</v>
      </c>
      <c r="S1761" s="580">
        <v>0.0648</v>
      </c>
      <c r="T1761" s="576">
        <v>0</v>
      </c>
      <c r="U1761" s="576">
        <v>0</v>
      </c>
      <c r="V1761" s="576">
        <v>0</v>
      </c>
      <c r="W1761" s="576">
        <v>0</v>
      </c>
      <c r="X1761" s="575">
        <v>0</v>
      </c>
      <c r="Y1761" s="576">
        <v>0</v>
      </c>
      <c r="Z1761" s="576">
        <v>0</v>
      </c>
      <c r="AA1761" s="576">
        <v>0</v>
      </c>
      <c r="AB1761" s="580">
        <v>1</v>
      </c>
      <c r="AC1761" s="575">
        <f t="shared" si="83"/>
        <v>0</v>
      </c>
      <c r="AD1761" s="555">
        <f t="shared" si="84"/>
        <v>0</v>
      </c>
    </row>
    <row r="1762" s="555" customFormat="1" ht="19" customHeight="1" spans="1:30">
      <c r="A1762" s="574">
        <v>45326</v>
      </c>
      <c r="B1762" s="575" t="s">
        <v>43</v>
      </c>
      <c r="C1762" s="575" t="s">
        <v>32</v>
      </c>
      <c r="D1762" s="576">
        <v>300</v>
      </c>
      <c r="E1762" s="575" t="s">
        <v>35</v>
      </c>
      <c r="F1762" s="576">
        <v>1.5</v>
      </c>
      <c r="G1762" s="576">
        <v>0</v>
      </c>
      <c r="H1762" s="576">
        <v>37.4334</v>
      </c>
      <c r="I1762" s="576">
        <v>37.4334</v>
      </c>
      <c r="J1762" s="576">
        <v>32.208</v>
      </c>
      <c r="K1762" s="576">
        <v>0</v>
      </c>
      <c r="L1762" s="580">
        <v>0</v>
      </c>
      <c r="M1762" s="576">
        <v>384.747</v>
      </c>
      <c r="N1762" s="575"/>
      <c r="O1762" s="575"/>
      <c r="P1762" s="575"/>
      <c r="Q1762" s="576">
        <v>57321</v>
      </c>
      <c r="R1762" s="576">
        <v>4504.567</v>
      </c>
      <c r="S1762" s="580">
        <v>0.0786</v>
      </c>
      <c r="T1762" s="576">
        <v>0</v>
      </c>
      <c r="U1762" s="576">
        <v>0</v>
      </c>
      <c r="V1762" s="576">
        <v>0</v>
      </c>
      <c r="W1762" s="576">
        <v>0</v>
      </c>
      <c r="X1762" s="575">
        <v>0</v>
      </c>
      <c r="Y1762" s="576">
        <v>0</v>
      </c>
      <c r="Z1762" s="576">
        <v>0</v>
      </c>
      <c r="AA1762" s="576">
        <v>0</v>
      </c>
      <c r="AB1762" s="580">
        <v>1</v>
      </c>
      <c r="AC1762" s="575">
        <f t="shared" si="83"/>
        <v>0</v>
      </c>
      <c r="AD1762" s="555">
        <f t="shared" si="84"/>
        <v>0</v>
      </c>
    </row>
    <row r="1763" s="555" customFormat="1" ht="19" customHeight="1" spans="1:30">
      <c r="A1763" s="574">
        <v>45326</v>
      </c>
      <c r="B1763" s="575" t="s">
        <v>50</v>
      </c>
      <c r="C1763" s="575" t="s">
        <v>32</v>
      </c>
      <c r="D1763" s="576">
        <v>50</v>
      </c>
      <c r="E1763" s="575" t="s">
        <v>136</v>
      </c>
      <c r="F1763" s="576">
        <v>1.04</v>
      </c>
      <c r="G1763" s="576">
        <v>0</v>
      </c>
      <c r="H1763" s="576">
        <v>4.815</v>
      </c>
      <c r="I1763" s="576">
        <v>4.48</v>
      </c>
      <c r="J1763" s="576">
        <v>4.41</v>
      </c>
      <c r="K1763" s="576">
        <v>0.335</v>
      </c>
      <c r="L1763" s="580">
        <f>K1763/H1763</f>
        <v>0.0695742471443406</v>
      </c>
      <c r="M1763" s="576">
        <v>27.93</v>
      </c>
      <c r="N1763" s="575"/>
      <c r="O1763" s="575"/>
      <c r="P1763" s="575"/>
      <c r="Q1763" s="576">
        <v>6762</v>
      </c>
      <c r="R1763" s="576">
        <v>416.43</v>
      </c>
      <c r="S1763" s="580">
        <v>0.0616</v>
      </c>
      <c r="T1763" s="576">
        <v>0</v>
      </c>
      <c r="U1763" s="576">
        <v>0</v>
      </c>
      <c r="V1763" s="576">
        <v>0</v>
      </c>
      <c r="W1763" s="576">
        <v>0</v>
      </c>
      <c r="X1763" s="575">
        <v>0</v>
      </c>
      <c r="Y1763" s="576">
        <v>0</v>
      </c>
      <c r="Z1763" s="576">
        <v>0</v>
      </c>
      <c r="AA1763" s="576">
        <v>0</v>
      </c>
      <c r="AB1763" s="580">
        <v>1</v>
      </c>
      <c r="AC1763" s="575">
        <f t="shared" si="83"/>
        <v>0</v>
      </c>
      <c r="AD1763" s="555">
        <f t="shared" si="84"/>
        <v>0</v>
      </c>
    </row>
    <row r="1764" s="555" customFormat="1" ht="19" customHeight="1" spans="1:30">
      <c r="A1764" s="574">
        <v>45326</v>
      </c>
      <c r="B1764" s="575" t="s">
        <v>52</v>
      </c>
      <c r="C1764" s="575" t="s">
        <v>32</v>
      </c>
      <c r="D1764" s="576">
        <v>150</v>
      </c>
      <c r="E1764" s="575" t="s">
        <v>35</v>
      </c>
      <c r="F1764" s="576">
        <v>6.01</v>
      </c>
      <c r="G1764" s="576">
        <v>2</v>
      </c>
      <c r="H1764" s="576">
        <v>81.3071</v>
      </c>
      <c r="I1764" s="576">
        <v>81.3071</v>
      </c>
      <c r="J1764" s="576">
        <v>80.85</v>
      </c>
      <c r="K1764" s="576">
        <v>0</v>
      </c>
      <c r="L1764" s="580">
        <v>0</v>
      </c>
      <c r="M1764" s="576">
        <v>270.375</v>
      </c>
      <c r="N1764" s="575"/>
      <c r="O1764" s="575"/>
      <c r="P1764" s="575"/>
      <c r="Q1764" s="576">
        <v>25456</v>
      </c>
      <c r="R1764" s="576">
        <v>2200.8</v>
      </c>
      <c r="S1764" s="580">
        <v>0.0865</v>
      </c>
      <c r="T1764" s="576">
        <v>0</v>
      </c>
      <c r="U1764" s="576">
        <v>0</v>
      </c>
      <c r="V1764" s="576">
        <v>0</v>
      </c>
      <c r="W1764" s="576">
        <v>0</v>
      </c>
      <c r="X1764" s="575">
        <v>0</v>
      </c>
      <c r="Y1764" s="576">
        <v>0</v>
      </c>
      <c r="Z1764" s="576">
        <v>0</v>
      </c>
      <c r="AA1764" s="576">
        <v>0</v>
      </c>
      <c r="AB1764" s="580">
        <v>1</v>
      </c>
      <c r="AC1764" s="575">
        <f t="shared" si="83"/>
        <v>0</v>
      </c>
      <c r="AD1764" s="555">
        <f t="shared" si="84"/>
        <v>0</v>
      </c>
    </row>
    <row r="1765" s="555" customFormat="1" ht="19" customHeight="1" spans="1:30">
      <c r="A1765" s="574">
        <v>45326</v>
      </c>
      <c r="B1765" s="575" t="s">
        <v>51</v>
      </c>
      <c r="C1765" s="575" t="s">
        <v>32</v>
      </c>
      <c r="D1765" s="576">
        <v>100</v>
      </c>
      <c r="E1765" s="575" t="s">
        <v>39</v>
      </c>
      <c r="F1765" s="576">
        <v>1.62</v>
      </c>
      <c r="G1765" s="576">
        <v>1.59</v>
      </c>
      <c r="H1765" s="576">
        <v>27.0752</v>
      </c>
      <c r="I1765" s="576">
        <v>26.3262</v>
      </c>
      <c r="J1765" s="576">
        <v>24.9284</v>
      </c>
      <c r="K1765" s="576">
        <v>0.749</v>
      </c>
      <c r="L1765" s="580">
        <v>0.0277</v>
      </c>
      <c r="M1765" s="576">
        <v>111.6192</v>
      </c>
      <c r="N1765" s="575"/>
      <c r="O1765" s="575"/>
      <c r="P1765" s="575"/>
      <c r="Q1765" s="576">
        <v>11688</v>
      </c>
      <c r="R1765" s="576">
        <v>1074.1444</v>
      </c>
      <c r="S1765" s="580">
        <v>0.0919</v>
      </c>
      <c r="T1765" s="576">
        <v>0</v>
      </c>
      <c r="U1765" s="576">
        <v>0</v>
      </c>
      <c r="V1765" s="576">
        <v>0</v>
      </c>
      <c r="W1765" s="576">
        <v>0</v>
      </c>
      <c r="X1765" s="575">
        <v>0</v>
      </c>
      <c r="Y1765" s="576">
        <v>0</v>
      </c>
      <c r="Z1765" s="576">
        <v>0</v>
      </c>
      <c r="AA1765" s="576">
        <v>0</v>
      </c>
      <c r="AB1765" s="580">
        <v>1</v>
      </c>
      <c r="AC1765" s="575">
        <f t="shared" si="83"/>
        <v>0</v>
      </c>
      <c r="AD1765" s="555">
        <f t="shared" si="84"/>
        <v>0</v>
      </c>
    </row>
    <row r="1766" s="555" customFormat="1" ht="19" customHeight="1" spans="1:30">
      <c r="A1766" s="574">
        <v>45326</v>
      </c>
      <c r="B1766" s="575" t="s">
        <v>53</v>
      </c>
      <c r="C1766" s="575" t="s">
        <v>32</v>
      </c>
      <c r="D1766" s="576">
        <v>100</v>
      </c>
      <c r="E1766" s="575" t="s">
        <v>39</v>
      </c>
      <c r="F1766" s="576">
        <v>1.54</v>
      </c>
      <c r="G1766" s="576">
        <v>0</v>
      </c>
      <c r="H1766" s="576">
        <v>13.24</v>
      </c>
      <c r="I1766" s="576">
        <v>13.0439</v>
      </c>
      <c r="J1766" s="576">
        <v>12.9169</v>
      </c>
      <c r="K1766" s="576">
        <v>0</v>
      </c>
      <c r="L1766" s="580">
        <v>0</v>
      </c>
      <c r="M1766" s="576">
        <v>101.6848</v>
      </c>
      <c r="N1766" s="575"/>
      <c r="O1766" s="575"/>
      <c r="P1766" s="575"/>
      <c r="Q1766" s="576">
        <v>15134</v>
      </c>
      <c r="R1766" s="576">
        <v>761.4394</v>
      </c>
      <c r="S1766" s="580">
        <v>0.0503</v>
      </c>
      <c r="T1766" s="576">
        <v>0</v>
      </c>
      <c r="U1766" s="576">
        <v>0</v>
      </c>
      <c r="V1766" s="576">
        <v>0</v>
      </c>
      <c r="W1766" s="576">
        <v>0</v>
      </c>
      <c r="X1766" s="575">
        <v>0</v>
      </c>
      <c r="Y1766" s="576">
        <v>0</v>
      </c>
      <c r="Z1766" s="576">
        <v>0</v>
      </c>
      <c r="AA1766" s="576">
        <v>0</v>
      </c>
      <c r="AB1766" s="580">
        <v>1</v>
      </c>
      <c r="AC1766" s="575">
        <f t="shared" si="83"/>
        <v>0</v>
      </c>
      <c r="AD1766" s="555">
        <f t="shared" si="84"/>
        <v>0</v>
      </c>
    </row>
    <row r="1767" s="555" customFormat="1" ht="19" customHeight="1" spans="1:30">
      <c r="A1767" s="574">
        <v>45326</v>
      </c>
      <c r="B1767" s="575" t="s">
        <v>64</v>
      </c>
      <c r="C1767" s="575" t="s">
        <v>56</v>
      </c>
      <c r="D1767" s="576">
        <v>60</v>
      </c>
      <c r="E1767" s="575" t="s">
        <v>35</v>
      </c>
      <c r="F1767" s="576">
        <v>0</v>
      </c>
      <c r="G1767" s="576">
        <v>3.12</v>
      </c>
      <c r="H1767" s="576">
        <v>10.5727</v>
      </c>
      <c r="I1767" s="576">
        <v>10.5727</v>
      </c>
      <c r="J1767" s="576">
        <v>9.24</v>
      </c>
      <c r="K1767" s="576">
        <v>0</v>
      </c>
      <c r="L1767" s="580">
        <v>0</v>
      </c>
      <c r="M1767" s="576">
        <v>15.96</v>
      </c>
      <c r="N1767" s="575"/>
      <c r="O1767" s="575"/>
      <c r="P1767" s="575"/>
      <c r="Q1767" s="576">
        <v>14049</v>
      </c>
      <c r="R1767" s="576">
        <v>1471.26</v>
      </c>
      <c r="S1767" s="580">
        <v>0.1047</v>
      </c>
      <c r="T1767" s="576">
        <v>0</v>
      </c>
      <c r="U1767" s="576">
        <v>0</v>
      </c>
      <c r="V1767" s="576">
        <v>0</v>
      </c>
      <c r="W1767" s="576">
        <v>0</v>
      </c>
      <c r="X1767" s="575">
        <v>0</v>
      </c>
      <c r="Y1767" s="576">
        <v>0</v>
      </c>
      <c r="Z1767" s="576">
        <v>0</v>
      </c>
      <c r="AA1767" s="576">
        <v>0</v>
      </c>
      <c r="AB1767" s="580">
        <v>1</v>
      </c>
      <c r="AC1767" s="575">
        <f t="shared" si="83"/>
        <v>0</v>
      </c>
      <c r="AD1767" s="555">
        <f t="shared" si="84"/>
        <v>0</v>
      </c>
    </row>
    <row r="1768" s="555" customFormat="1" ht="19" customHeight="1" spans="1:30">
      <c r="A1768" s="574">
        <v>45326</v>
      </c>
      <c r="B1768" s="575" t="s">
        <v>58</v>
      </c>
      <c r="C1768" s="575" t="s">
        <v>56</v>
      </c>
      <c r="D1768" s="576">
        <v>15</v>
      </c>
      <c r="E1768" s="575" t="s">
        <v>35</v>
      </c>
      <c r="F1768" s="576">
        <v>0</v>
      </c>
      <c r="G1768" s="576">
        <v>4.43</v>
      </c>
      <c r="H1768" s="576">
        <v>7.2325</v>
      </c>
      <c r="I1768" s="576">
        <v>7.2325</v>
      </c>
      <c r="J1768" s="576">
        <v>6.93</v>
      </c>
      <c r="K1768" s="576">
        <v>0</v>
      </c>
      <c r="L1768" s="580">
        <v>0</v>
      </c>
      <c r="M1768" s="576">
        <v>16.275</v>
      </c>
      <c r="N1768" s="575"/>
      <c r="O1768" s="575"/>
      <c r="P1768" s="575"/>
      <c r="Q1768" s="576">
        <v>3444</v>
      </c>
      <c r="R1768" s="576">
        <v>141.645</v>
      </c>
      <c r="S1768" s="580">
        <v>0.0411</v>
      </c>
      <c r="T1768" s="576">
        <v>0</v>
      </c>
      <c r="U1768" s="576">
        <v>0</v>
      </c>
      <c r="V1768" s="576">
        <v>0</v>
      </c>
      <c r="W1768" s="576">
        <v>0</v>
      </c>
      <c r="X1768" s="575">
        <v>0</v>
      </c>
      <c r="Y1768" s="576">
        <v>0</v>
      </c>
      <c r="Z1768" s="576">
        <v>0</v>
      </c>
      <c r="AA1768" s="576">
        <v>0</v>
      </c>
      <c r="AB1768" s="580">
        <v>1</v>
      </c>
      <c r="AC1768" s="575">
        <f t="shared" si="83"/>
        <v>0</v>
      </c>
      <c r="AD1768" s="555">
        <f t="shared" si="84"/>
        <v>0</v>
      </c>
    </row>
    <row r="1769" s="555" customFormat="1" ht="19" customHeight="1" spans="1:30">
      <c r="A1769" s="574">
        <v>45326</v>
      </c>
      <c r="B1769" s="575" t="s">
        <v>55</v>
      </c>
      <c r="C1769" s="575" t="s">
        <v>56</v>
      </c>
      <c r="D1769" s="576">
        <v>100</v>
      </c>
      <c r="E1769" s="575" t="s">
        <v>35</v>
      </c>
      <c r="F1769" s="576">
        <v>0</v>
      </c>
      <c r="G1769" s="576">
        <v>5.74</v>
      </c>
      <c r="H1769" s="576">
        <v>77.851</v>
      </c>
      <c r="I1769" s="576">
        <v>73.5018</v>
      </c>
      <c r="J1769" s="576">
        <v>72.0525</v>
      </c>
      <c r="K1769" s="576">
        <v>2.4233</v>
      </c>
      <c r="L1769" s="580">
        <v>0.0319</v>
      </c>
      <c r="M1769" s="576">
        <v>139.0396</v>
      </c>
      <c r="N1769" s="575"/>
      <c r="O1769" s="575"/>
      <c r="P1769" s="575"/>
      <c r="Q1769" s="576">
        <v>28860</v>
      </c>
      <c r="R1769" s="576">
        <v>2328.9164</v>
      </c>
      <c r="S1769" s="580">
        <v>0.0807</v>
      </c>
      <c r="T1769" s="576">
        <v>1.5435</v>
      </c>
      <c r="U1769" s="576">
        <v>0.3824</v>
      </c>
      <c r="V1769" s="576">
        <v>0</v>
      </c>
      <c r="W1769" s="576">
        <v>0</v>
      </c>
      <c r="X1769" s="575">
        <v>0</v>
      </c>
      <c r="Y1769" s="576">
        <v>0</v>
      </c>
      <c r="Z1769" s="576">
        <v>0</v>
      </c>
      <c r="AA1769" s="576">
        <v>0</v>
      </c>
      <c r="AB1769" s="580">
        <v>0.9802</v>
      </c>
      <c r="AC1769" s="575">
        <f t="shared" si="83"/>
        <v>0.3824</v>
      </c>
      <c r="AD1769" s="555">
        <f t="shared" si="84"/>
        <v>1.5435</v>
      </c>
    </row>
    <row r="1770" s="555" customFormat="1" ht="19" customHeight="1" spans="1:30">
      <c r="A1770" s="574">
        <v>45326</v>
      </c>
      <c r="B1770" s="575" t="s">
        <v>57</v>
      </c>
      <c r="C1770" s="575" t="s">
        <v>32</v>
      </c>
      <c r="D1770" s="576">
        <v>20</v>
      </c>
      <c r="E1770" s="575" t="s">
        <v>35</v>
      </c>
      <c r="F1770" s="576">
        <v>1.77</v>
      </c>
      <c r="G1770" s="576">
        <v>0</v>
      </c>
      <c r="H1770" s="576">
        <v>3.0756</v>
      </c>
      <c r="I1770" s="576">
        <v>3.0756</v>
      </c>
      <c r="J1770" s="576">
        <v>3.0225</v>
      </c>
      <c r="K1770" s="576">
        <v>0</v>
      </c>
      <c r="L1770" s="580">
        <v>0</v>
      </c>
      <c r="M1770" s="576">
        <v>34.5294</v>
      </c>
      <c r="N1770" s="575"/>
      <c r="O1770" s="575"/>
      <c r="P1770" s="575"/>
      <c r="Q1770" s="576">
        <v>3541</v>
      </c>
      <c r="R1770" s="576">
        <v>294.906</v>
      </c>
      <c r="S1770" s="580">
        <v>0.0833</v>
      </c>
      <c r="T1770" s="576">
        <v>0</v>
      </c>
      <c r="U1770" s="576">
        <v>0</v>
      </c>
      <c r="V1770" s="576">
        <v>0</v>
      </c>
      <c r="W1770" s="576">
        <v>0</v>
      </c>
      <c r="X1770" s="575">
        <v>0</v>
      </c>
      <c r="Y1770" s="576">
        <v>0</v>
      </c>
      <c r="Z1770" s="576">
        <v>0</v>
      </c>
      <c r="AA1770" s="576">
        <v>0</v>
      </c>
      <c r="AB1770" s="580">
        <v>1</v>
      </c>
      <c r="AC1770" s="575">
        <f t="shared" si="83"/>
        <v>0</v>
      </c>
      <c r="AD1770" s="555">
        <f t="shared" si="84"/>
        <v>0</v>
      </c>
    </row>
    <row r="1771" s="555" customFormat="1" ht="19" customHeight="1" spans="1:30">
      <c r="A1771" s="574">
        <v>45326</v>
      </c>
      <c r="B1771" s="575" t="s">
        <v>60</v>
      </c>
      <c r="C1771" s="575" t="s">
        <v>56</v>
      </c>
      <c r="D1771" s="576">
        <v>200</v>
      </c>
      <c r="E1771" s="575" t="s">
        <v>35</v>
      </c>
      <c r="F1771" s="576">
        <v>0</v>
      </c>
      <c r="G1771" s="576">
        <v>5.37</v>
      </c>
      <c r="H1771" s="576">
        <v>120.7983</v>
      </c>
      <c r="I1771" s="576">
        <v>120.7983</v>
      </c>
      <c r="J1771" s="576">
        <v>116.16</v>
      </c>
      <c r="K1771" s="576">
        <v>0</v>
      </c>
      <c r="L1771" s="580">
        <v>0</v>
      </c>
      <c r="M1771" s="576">
        <v>141.68</v>
      </c>
      <c r="N1771" s="575"/>
      <c r="O1771" s="575"/>
      <c r="P1771" s="575"/>
      <c r="Q1771" s="576">
        <v>61425</v>
      </c>
      <c r="R1771" s="576">
        <v>5204.76</v>
      </c>
      <c r="S1771" s="580">
        <v>0.0847</v>
      </c>
      <c r="T1771" s="576">
        <v>0</v>
      </c>
      <c r="U1771" s="576">
        <v>0</v>
      </c>
      <c r="V1771" s="576">
        <v>0</v>
      </c>
      <c r="W1771" s="576">
        <v>0</v>
      </c>
      <c r="X1771" s="575">
        <v>0</v>
      </c>
      <c r="Y1771" s="576">
        <v>0</v>
      </c>
      <c r="Z1771" s="576">
        <v>0</v>
      </c>
      <c r="AA1771" s="576">
        <v>0</v>
      </c>
      <c r="AB1771" s="580">
        <v>1</v>
      </c>
      <c r="AC1771" s="575">
        <f t="shared" si="83"/>
        <v>0</v>
      </c>
      <c r="AD1771" s="555">
        <f t="shared" si="84"/>
        <v>0</v>
      </c>
    </row>
    <row r="1772" s="555" customFormat="1" ht="19" customHeight="1" spans="1:30">
      <c r="A1772" s="574">
        <v>45326</v>
      </c>
      <c r="B1772" s="575" t="s">
        <v>59</v>
      </c>
      <c r="C1772" s="575" t="s">
        <v>56</v>
      </c>
      <c r="D1772" s="576">
        <v>100</v>
      </c>
      <c r="E1772" s="575" t="s">
        <v>35</v>
      </c>
      <c r="F1772" s="576">
        <v>0</v>
      </c>
      <c r="G1772" s="576">
        <v>3.5</v>
      </c>
      <c r="H1772" s="576">
        <v>25.9705</v>
      </c>
      <c r="I1772" s="576">
        <v>25.9705</v>
      </c>
      <c r="J1772" s="576">
        <v>25.608</v>
      </c>
      <c r="K1772" s="576">
        <v>0</v>
      </c>
      <c r="L1772" s="580">
        <v>0</v>
      </c>
      <c r="M1772" s="576">
        <v>57.156</v>
      </c>
      <c r="N1772" s="575"/>
      <c r="O1772" s="575"/>
      <c r="P1772" s="575"/>
      <c r="Q1772" s="576">
        <v>25315</v>
      </c>
      <c r="R1772" s="576">
        <v>2537.7</v>
      </c>
      <c r="S1772" s="580">
        <v>0.1002</v>
      </c>
      <c r="T1772" s="576">
        <v>0</v>
      </c>
      <c r="U1772" s="576">
        <v>0</v>
      </c>
      <c r="V1772" s="576">
        <v>0</v>
      </c>
      <c r="W1772" s="576">
        <v>0</v>
      </c>
      <c r="X1772" s="575">
        <v>0</v>
      </c>
      <c r="Y1772" s="576">
        <v>0</v>
      </c>
      <c r="Z1772" s="576">
        <v>0</v>
      </c>
      <c r="AA1772" s="576">
        <v>0</v>
      </c>
      <c r="AB1772" s="580">
        <v>1</v>
      </c>
      <c r="AC1772" s="575">
        <f t="shared" si="83"/>
        <v>0</v>
      </c>
      <c r="AD1772" s="555">
        <f t="shared" si="84"/>
        <v>0</v>
      </c>
    </row>
    <row r="1773" s="555" customFormat="1" ht="19" customHeight="1" spans="1:30">
      <c r="A1773" s="574">
        <v>45326</v>
      </c>
      <c r="B1773" s="575" t="s">
        <v>72</v>
      </c>
      <c r="C1773" s="575" t="s">
        <v>56</v>
      </c>
      <c r="D1773" s="576">
        <v>20.4</v>
      </c>
      <c r="E1773" s="575" t="s">
        <v>174</v>
      </c>
      <c r="F1773" s="576">
        <v>0</v>
      </c>
      <c r="G1773" s="576">
        <v>4.89</v>
      </c>
      <c r="H1773" s="576">
        <v>13.2464</v>
      </c>
      <c r="I1773" s="576">
        <v>13.188</v>
      </c>
      <c r="J1773" s="576">
        <v>13.1224</v>
      </c>
      <c r="K1773" s="576">
        <v>0</v>
      </c>
      <c r="L1773" s="580">
        <v>0</v>
      </c>
      <c r="M1773" s="576">
        <v>70.9269</v>
      </c>
      <c r="N1773" s="575"/>
      <c r="O1773" s="575"/>
      <c r="P1773" s="575"/>
      <c r="Q1773" s="576">
        <v>5372</v>
      </c>
      <c r="R1773" s="576">
        <v>608.829</v>
      </c>
      <c r="S1773" s="580">
        <v>0.1133</v>
      </c>
      <c r="T1773" s="576">
        <v>0</v>
      </c>
      <c r="U1773" s="576">
        <v>0</v>
      </c>
      <c r="V1773" s="576">
        <v>0</v>
      </c>
      <c r="W1773" s="576">
        <v>0</v>
      </c>
      <c r="X1773" s="575">
        <v>0</v>
      </c>
      <c r="Y1773" s="576">
        <v>0</v>
      </c>
      <c r="Z1773" s="576">
        <v>0</v>
      </c>
      <c r="AA1773" s="576">
        <v>0</v>
      </c>
      <c r="AB1773" s="580">
        <v>1</v>
      </c>
      <c r="AC1773" s="575">
        <f t="shared" si="83"/>
        <v>0</v>
      </c>
      <c r="AD1773" s="555">
        <f t="shared" si="84"/>
        <v>0</v>
      </c>
    </row>
    <row r="1774" s="555" customFormat="1" ht="19" customHeight="1" spans="1:30">
      <c r="A1774" s="574">
        <v>45326</v>
      </c>
      <c r="B1774" s="575" t="s">
        <v>65</v>
      </c>
      <c r="C1774" s="575" t="s">
        <v>56</v>
      </c>
      <c r="D1774" s="576">
        <v>50</v>
      </c>
      <c r="E1774" s="575" t="s">
        <v>35</v>
      </c>
      <c r="F1774" s="576">
        <v>0</v>
      </c>
      <c r="G1774" s="576">
        <v>4.37</v>
      </c>
      <c r="H1774" s="576">
        <v>26.7117</v>
      </c>
      <c r="I1774" s="576">
        <v>17.2507</v>
      </c>
      <c r="J1774" s="576">
        <v>16.5</v>
      </c>
      <c r="K1774" s="576">
        <v>0</v>
      </c>
      <c r="L1774" s="580">
        <v>0</v>
      </c>
      <c r="M1774" s="576">
        <v>138.71</v>
      </c>
      <c r="N1774" s="575"/>
      <c r="O1774" s="575"/>
      <c r="P1774" s="575"/>
      <c r="Q1774" s="576">
        <v>12700</v>
      </c>
      <c r="R1774" s="576">
        <v>972.048</v>
      </c>
      <c r="S1774" s="580">
        <v>0.0765</v>
      </c>
      <c r="T1774" s="576">
        <v>0</v>
      </c>
      <c r="U1774" s="576">
        <v>0</v>
      </c>
      <c r="V1774" s="576">
        <v>0</v>
      </c>
      <c r="W1774" s="576">
        <v>0</v>
      </c>
      <c r="X1774" s="575">
        <v>0</v>
      </c>
      <c r="Y1774" s="576">
        <v>9.461</v>
      </c>
      <c r="Z1774" s="576">
        <v>0</v>
      </c>
      <c r="AA1774" s="576">
        <v>0</v>
      </c>
      <c r="AB1774" s="580">
        <v>1</v>
      </c>
      <c r="AC1774" s="575">
        <f t="shared" si="83"/>
        <v>0</v>
      </c>
      <c r="AD1774" s="555">
        <f t="shared" si="84"/>
        <v>0</v>
      </c>
    </row>
    <row r="1775" s="555" customFormat="1" ht="19" customHeight="1" spans="1:30">
      <c r="A1775" s="574">
        <v>45326</v>
      </c>
      <c r="B1775" s="575" t="s">
        <v>63</v>
      </c>
      <c r="C1775" s="575" t="s">
        <v>56</v>
      </c>
      <c r="D1775" s="576">
        <v>50</v>
      </c>
      <c r="E1775" s="575" t="s">
        <v>174</v>
      </c>
      <c r="F1775" s="576">
        <v>0</v>
      </c>
      <c r="G1775" s="576">
        <v>6.29</v>
      </c>
      <c r="H1775" s="576">
        <v>40.399</v>
      </c>
      <c r="I1775" s="576">
        <v>39.7037</v>
      </c>
      <c r="J1775" s="576">
        <v>37.8</v>
      </c>
      <c r="K1775" s="576">
        <v>0</v>
      </c>
      <c r="L1775" s="580">
        <v>0</v>
      </c>
      <c r="M1775" s="576">
        <v>192.57</v>
      </c>
      <c r="N1775" s="575"/>
      <c r="O1775" s="575"/>
      <c r="P1775" s="575"/>
      <c r="Q1775" s="576">
        <v>12070</v>
      </c>
      <c r="R1775" s="576">
        <v>1240.26</v>
      </c>
      <c r="S1775" s="580">
        <v>0.1028</v>
      </c>
      <c r="T1775" s="576">
        <v>0</v>
      </c>
      <c r="U1775" s="576">
        <v>0</v>
      </c>
      <c r="V1775" s="576">
        <v>0</v>
      </c>
      <c r="W1775" s="576">
        <v>0</v>
      </c>
      <c r="X1775" s="575">
        <v>0</v>
      </c>
      <c r="Y1775" s="576">
        <v>0</v>
      </c>
      <c r="Z1775" s="576">
        <v>0</v>
      </c>
      <c r="AA1775" s="576">
        <v>0</v>
      </c>
      <c r="AB1775" s="580">
        <v>1</v>
      </c>
      <c r="AC1775" s="575">
        <f t="shared" si="83"/>
        <v>0</v>
      </c>
      <c r="AD1775" s="555">
        <f t="shared" si="84"/>
        <v>0</v>
      </c>
    </row>
    <row r="1776" s="555" customFormat="1" ht="19" customHeight="1" spans="1:30">
      <c r="A1776" s="574">
        <v>45326</v>
      </c>
      <c r="B1776" s="575" t="s">
        <v>73</v>
      </c>
      <c r="C1776" s="575" t="s">
        <v>56</v>
      </c>
      <c r="D1776" s="576">
        <v>150</v>
      </c>
      <c r="E1776" s="575" t="s">
        <v>35</v>
      </c>
      <c r="F1776" s="576">
        <v>0</v>
      </c>
      <c r="G1776" s="576">
        <v>7.51</v>
      </c>
      <c r="H1776" s="576">
        <v>172.0302</v>
      </c>
      <c r="I1776" s="576">
        <v>159.9517</v>
      </c>
      <c r="J1776" s="576">
        <v>158.4</v>
      </c>
      <c r="K1776" s="576">
        <v>11.7909</v>
      </c>
      <c r="L1776" s="580">
        <v>0.0687</v>
      </c>
      <c r="M1776" s="576">
        <v>524.48</v>
      </c>
      <c r="N1776" s="575"/>
      <c r="O1776" s="575"/>
      <c r="P1776" s="575"/>
      <c r="Q1776" s="576">
        <v>38110</v>
      </c>
      <c r="R1776" s="576">
        <v>6573.6</v>
      </c>
      <c r="S1776" s="580">
        <v>0.1725</v>
      </c>
      <c r="T1776" s="576">
        <v>0</v>
      </c>
      <c r="U1776" s="576">
        <v>0.2876</v>
      </c>
      <c r="V1776" s="576">
        <v>0</v>
      </c>
      <c r="W1776" s="576">
        <v>0</v>
      </c>
      <c r="X1776" s="575">
        <v>0</v>
      </c>
      <c r="Y1776" s="576">
        <v>0</v>
      </c>
      <c r="Z1776" s="576">
        <v>0</v>
      </c>
      <c r="AA1776" s="576">
        <v>0</v>
      </c>
      <c r="AB1776" s="580">
        <v>1</v>
      </c>
      <c r="AC1776" s="575">
        <f t="shared" si="83"/>
        <v>0.2876</v>
      </c>
      <c r="AD1776" s="555">
        <f t="shared" si="84"/>
        <v>0</v>
      </c>
    </row>
    <row r="1777" s="555" customFormat="1" ht="19" customHeight="1" spans="1:30">
      <c r="A1777" s="574">
        <v>45326</v>
      </c>
      <c r="B1777" s="575" t="s">
        <v>67</v>
      </c>
      <c r="C1777" s="575" t="s">
        <v>56</v>
      </c>
      <c r="D1777" s="576">
        <v>100</v>
      </c>
      <c r="E1777" s="575" t="s">
        <v>35</v>
      </c>
      <c r="F1777" s="576">
        <v>0</v>
      </c>
      <c r="G1777" s="576">
        <v>3.02</v>
      </c>
      <c r="H1777" s="576">
        <v>27.4313</v>
      </c>
      <c r="I1777" s="576">
        <v>27.4313</v>
      </c>
      <c r="J1777" s="576">
        <v>27.06</v>
      </c>
      <c r="K1777" s="576">
        <v>0</v>
      </c>
      <c r="L1777" s="580">
        <v>0</v>
      </c>
      <c r="M1777" s="576">
        <v>167.64</v>
      </c>
      <c r="N1777" s="575"/>
      <c r="O1777" s="575"/>
      <c r="P1777" s="575"/>
      <c r="Q1777" s="576">
        <v>27774</v>
      </c>
      <c r="R1777" s="576">
        <v>1923.9</v>
      </c>
      <c r="S1777" s="580">
        <v>0.0693</v>
      </c>
      <c r="T1777" s="576">
        <v>0</v>
      </c>
      <c r="U1777" s="576">
        <v>0</v>
      </c>
      <c r="V1777" s="576">
        <v>0</v>
      </c>
      <c r="W1777" s="576">
        <v>0</v>
      </c>
      <c r="X1777" s="575">
        <v>0</v>
      </c>
      <c r="Y1777" s="576">
        <v>0</v>
      </c>
      <c r="Z1777" s="576">
        <v>0</v>
      </c>
      <c r="AA1777" s="576">
        <v>0</v>
      </c>
      <c r="AB1777" s="580">
        <v>1</v>
      </c>
      <c r="AC1777" s="575">
        <f t="shared" si="83"/>
        <v>0</v>
      </c>
      <c r="AD1777" s="555">
        <f t="shared" si="84"/>
        <v>0</v>
      </c>
    </row>
    <row r="1778" s="555" customFormat="1" ht="19" customHeight="1" spans="1:30">
      <c r="A1778" s="574">
        <v>45326</v>
      </c>
      <c r="B1778" s="575" t="s">
        <v>70</v>
      </c>
      <c r="C1778" s="575" t="s">
        <v>56</v>
      </c>
      <c r="D1778" s="576">
        <v>200</v>
      </c>
      <c r="E1778" s="575" t="s">
        <v>35</v>
      </c>
      <c r="F1778" s="576">
        <v>0</v>
      </c>
      <c r="G1778" s="576">
        <v>5.91</v>
      </c>
      <c r="H1778" s="576">
        <v>129.4081</v>
      </c>
      <c r="I1778" s="576">
        <v>75.125</v>
      </c>
      <c r="J1778" s="576">
        <v>73.425</v>
      </c>
      <c r="K1778" s="576">
        <v>0</v>
      </c>
      <c r="L1778" s="580">
        <v>0</v>
      </c>
      <c r="M1778" s="576">
        <v>355.575</v>
      </c>
      <c r="N1778" s="575"/>
      <c r="O1778" s="575"/>
      <c r="P1778" s="575"/>
      <c r="Q1778" s="576">
        <v>30140</v>
      </c>
      <c r="R1778" s="576">
        <v>4046.625</v>
      </c>
      <c r="S1778" s="580">
        <v>0.1343</v>
      </c>
      <c r="T1778" s="576">
        <v>54.2831</v>
      </c>
      <c r="U1778" s="576">
        <v>0</v>
      </c>
      <c r="V1778" s="576">
        <v>0</v>
      </c>
      <c r="W1778" s="576">
        <v>0</v>
      </c>
      <c r="X1778" s="575">
        <v>0</v>
      </c>
      <c r="Y1778" s="576">
        <v>0</v>
      </c>
      <c r="Z1778" s="576">
        <v>0</v>
      </c>
      <c r="AA1778" s="576">
        <v>0</v>
      </c>
      <c r="AB1778" s="580">
        <v>0.5714</v>
      </c>
      <c r="AC1778" s="575">
        <f t="shared" si="83"/>
        <v>0</v>
      </c>
      <c r="AD1778" s="555">
        <f t="shared" si="84"/>
        <v>54.2831</v>
      </c>
    </row>
    <row r="1779" s="555" customFormat="1" ht="19" customHeight="1" spans="1:30">
      <c r="A1779" s="574">
        <v>45326</v>
      </c>
      <c r="B1779" s="575" t="s">
        <v>61</v>
      </c>
      <c r="C1779" s="575" t="s">
        <v>56</v>
      </c>
      <c r="D1779" s="576">
        <v>275</v>
      </c>
      <c r="E1779" s="575" t="s">
        <v>35</v>
      </c>
      <c r="F1779" s="576">
        <v>0</v>
      </c>
      <c r="G1779" s="576">
        <v>3.16</v>
      </c>
      <c r="H1779" s="576">
        <v>46.6223</v>
      </c>
      <c r="I1779" s="576">
        <v>46.6223</v>
      </c>
      <c r="J1779" s="576">
        <v>44</v>
      </c>
      <c r="K1779" s="576">
        <v>0</v>
      </c>
      <c r="L1779" s="580">
        <v>0</v>
      </c>
      <c r="M1779" s="576">
        <v>86.24</v>
      </c>
      <c r="N1779" s="575"/>
      <c r="O1779" s="575"/>
      <c r="P1779" s="575"/>
      <c r="Q1779" s="576">
        <v>83580</v>
      </c>
      <c r="R1779" s="576">
        <v>9823.44</v>
      </c>
      <c r="S1779" s="580">
        <v>0.1175</v>
      </c>
      <c r="T1779" s="576">
        <v>0</v>
      </c>
      <c r="U1779" s="576">
        <v>0</v>
      </c>
      <c r="V1779" s="576">
        <v>0</v>
      </c>
      <c r="W1779" s="576">
        <v>0</v>
      </c>
      <c r="X1779" s="575">
        <v>0</v>
      </c>
      <c r="Y1779" s="576">
        <v>0</v>
      </c>
      <c r="Z1779" s="576">
        <v>0</v>
      </c>
      <c r="AA1779" s="576">
        <v>0</v>
      </c>
      <c r="AB1779" s="580">
        <v>1</v>
      </c>
      <c r="AC1779" s="575">
        <f t="shared" si="83"/>
        <v>0</v>
      </c>
      <c r="AD1779" s="555">
        <f t="shared" si="84"/>
        <v>0</v>
      </c>
    </row>
    <row r="1780" s="555" customFormat="1" ht="19" customHeight="1" spans="1:30">
      <c r="A1780" s="574">
        <v>45326</v>
      </c>
      <c r="B1780" s="575" t="s">
        <v>62</v>
      </c>
      <c r="C1780" s="575" t="s">
        <v>56</v>
      </c>
      <c r="D1780" s="576">
        <v>200</v>
      </c>
      <c r="E1780" s="575" t="s">
        <v>35</v>
      </c>
      <c r="F1780" s="576">
        <v>0</v>
      </c>
      <c r="G1780" s="576">
        <v>4.72</v>
      </c>
      <c r="H1780" s="576">
        <v>90.9459</v>
      </c>
      <c r="I1780" s="576">
        <v>90.9459</v>
      </c>
      <c r="J1780" s="576">
        <v>88.44</v>
      </c>
      <c r="K1780" s="576">
        <v>0</v>
      </c>
      <c r="L1780" s="580">
        <v>0</v>
      </c>
      <c r="M1780" s="576">
        <v>114.84</v>
      </c>
      <c r="N1780" s="575"/>
      <c r="O1780" s="575"/>
      <c r="P1780" s="575"/>
      <c r="Q1780" s="576">
        <v>61280</v>
      </c>
      <c r="R1780" s="576">
        <v>6450.84</v>
      </c>
      <c r="S1780" s="580">
        <v>0.1053</v>
      </c>
      <c r="T1780" s="576">
        <v>0</v>
      </c>
      <c r="U1780" s="576">
        <v>0</v>
      </c>
      <c r="V1780" s="576">
        <v>0</v>
      </c>
      <c r="W1780" s="576">
        <v>0</v>
      </c>
      <c r="X1780" s="575">
        <v>0</v>
      </c>
      <c r="Y1780" s="576">
        <v>0</v>
      </c>
      <c r="Z1780" s="576">
        <v>0</v>
      </c>
      <c r="AA1780" s="576">
        <v>0</v>
      </c>
      <c r="AB1780" s="580">
        <v>1</v>
      </c>
      <c r="AC1780" s="575">
        <f t="shared" si="83"/>
        <v>0</v>
      </c>
      <c r="AD1780" s="555">
        <f t="shared" si="84"/>
        <v>0</v>
      </c>
    </row>
    <row r="1781" s="555" customFormat="1" ht="19" customHeight="1" spans="1:30">
      <c r="A1781" s="574">
        <v>45326</v>
      </c>
      <c r="B1781" s="575" t="s">
        <v>66</v>
      </c>
      <c r="C1781" s="575" t="s">
        <v>56</v>
      </c>
      <c r="D1781" s="576">
        <v>80</v>
      </c>
      <c r="E1781" s="575" t="s">
        <v>35</v>
      </c>
      <c r="F1781" s="576">
        <v>0</v>
      </c>
      <c r="G1781" s="576">
        <v>6.08</v>
      </c>
      <c r="H1781" s="576">
        <v>83.492</v>
      </c>
      <c r="I1781" s="576">
        <v>83.1399</v>
      </c>
      <c r="J1781" s="576">
        <v>81.4704</v>
      </c>
      <c r="K1781" s="576">
        <v>0</v>
      </c>
      <c r="L1781" s="580">
        <v>0</v>
      </c>
      <c r="M1781" s="576">
        <v>389.2062</v>
      </c>
      <c r="N1781" s="575"/>
      <c r="O1781" s="575"/>
      <c r="P1781" s="575"/>
      <c r="Q1781" s="576">
        <v>18237</v>
      </c>
      <c r="R1781" s="576">
        <v>2034.0477</v>
      </c>
      <c r="S1781" s="580">
        <v>0.1115</v>
      </c>
      <c r="T1781" s="576">
        <v>0</v>
      </c>
      <c r="U1781" s="576">
        <v>0</v>
      </c>
      <c r="V1781" s="576">
        <v>0</v>
      </c>
      <c r="W1781" s="576">
        <v>0</v>
      </c>
      <c r="X1781" s="575">
        <v>0</v>
      </c>
      <c r="Y1781" s="576">
        <v>0</v>
      </c>
      <c r="Z1781" s="576">
        <v>0</v>
      </c>
      <c r="AA1781" s="576">
        <v>0</v>
      </c>
      <c r="AB1781" s="580">
        <v>1</v>
      </c>
      <c r="AC1781" s="575">
        <f t="shared" si="83"/>
        <v>0</v>
      </c>
      <c r="AD1781" s="555">
        <f t="shared" si="84"/>
        <v>0</v>
      </c>
    </row>
    <row r="1782" s="555" customFormat="1" ht="19" customHeight="1" spans="1:30">
      <c r="A1782" s="574">
        <v>45326</v>
      </c>
      <c r="B1782" s="575" t="s">
        <v>71</v>
      </c>
      <c r="C1782" s="575" t="s">
        <v>56</v>
      </c>
      <c r="D1782" s="576">
        <v>49.5</v>
      </c>
      <c r="E1782" s="575" t="s">
        <v>35</v>
      </c>
      <c r="F1782" s="576">
        <v>0</v>
      </c>
      <c r="G1782" s="576">
        <v>2.68</v>
      </c>
      <c r="H1782" s="576">
        <v>2.5109</v>
      </c>
      <c r="I1782" s="576">
        <v>2.5109</v>
      </c>
      <c r="J1782" s="576">
        <v>1.98</v>
      </c>
      <c r="K1782" s="576">
        <v>0</v>
      </c>
      <c r="L1782" s="580">
        <v>0</v>
      </c>
      <c r="M1782" s="576">
        <v>31.152</v>
      </c>
      <c r="N1782" s="576">
        <v>843</v>
      </c>
      <c r="O1782" s="580">
        <v>0.037</v>
      </c>
      <c r="P1782" s="580">
        <v>-0.1009</v>
      </c>
      <c r="Q1782" s="576">
        <v>12723</v>
      </c>
      <c r="R1782" s="576">
        <v>598.2306</v>
      </c>
      <c r="S1782" s="580">
        <v>0.047</v>
      </c>
      <c r="T1782" s="576">
        <v>0</v>
      </c>
      <c r="U1782" s="576">
        <v>0</v>
      </c>
      <c r="V1782" s="576">
        <v>0</v>
      </c>
      <c r="W1782" s="576">
        <v>0</v>
      </c>
      <c r="X1782" s="575">
        <v>0</v>
      </c>
      <c r="Y1782" s="576">
        <v>0</v>
      </c>
      <c r="Z1782" s="576">
        <v>0</v>
      </c>
      <c r="AA1782" s="576">
        <v>0</v>
      </c>
      <c r="AB1782" s="580">
        <v>1</v>
      </c>
      <c r="AC1782" s="575">
        <f t="shared" si="83"/>
        <v>0</v>
      </c>
      <c r="AD1782" s="555">
        <f t="shared" si="84"/>
        <v>0</v>
      </c>
    </row>
    <row r="1783" s="555" customFormat="1" ht="19" customHeight="1" spans="1:30">
      <c r="A1783" s="574">
        <v>45326</v>
      </c>
      <c r="B1783" s="575" t="s">
        <v>75</v>
      </c>
      <c r="C1783" s="575" t="s">
        <v>56</v>
      </c>
      <c r="D1783" s="576">
        <v>200</v>
      </c>
      <c r="E1783" s="575" t="s">
        <v>39</v>
      </c>
      <c r="F1783" s="576">
        <v>0</v>
      </c>
      <c r="G1783" s="576">
        <v>3.12</v>
      </c>
      <c r="H1783" s="576">
        <v>21.0694</v>
      </c>
      <c r="I1783" s="576">
        <v>21.0694</v>
      </c>
      <c r="J1783" s="576">
        <v>19.8</v>
      </c>
      <c r="K1783" s="576">
        <v>0</v>
      </c>
      <c r="L1783" s="580">
        <v>0</v>
      </c>
      <c r="M1783" s="576">
        <v>213.84</v>
      </c>
      <c r="N1783" s="575"/>
      <c r="O1783" s="575"/>
      <c r="P1783" s="575"/>
      <c r="Q1783" s="576">
        <v>45530</v>
      </c>
      <c r="R1783" s="576">
        <v>2288.22</v>
      </c>
      <c r="S1783" s="580">
        <v>0.0503</v>
      </c>
      <c r="T1783" s="576">
        <v>0</v>
      </c>
      <c r="U1783" s="576">
        <v>0</v>
      </c>
      <c r="V1783" s="576">
        <v>0</v>
      </c>
      <c r="W1783" s="576">
        <v>0</v>
      </c>
      <c r="X1783" s="575">
        <v>0</v>
      </c>
      <c r="Y1783" s="576">
        <v>0</v>
      </c>
      <c r="Z1783" s="576">
        <v>0</v>
      </c>
      <c r="AA1783" s="576">
        <v>0</v>
      </c>
      <c r="AB1783" s="580">
        <v>1</v>
      </c>
      <c r="AC1783" s="575">
        <f t="shared" si="83"/>
        <v>0</v>
      </c>
      <c r="AD1783" s="555">
        <f t="shared" si="84"/>
        <v>0</v>
      </c>
    </row>
    <row r="1784" s="555" customFormat="1" ht="19" customHeight="1" spans="1:30">
      <c r="A1784" s="574">
        <v>45326</v>
      </c>
      <c r="B1784" s="575" t="s">
        <v>68</v>
      </c>
      <c r="C1784" s="575" t="s">
        <v>56</v>
      </c>
      <c r="D1784" s="576">
        <v>200</v>
      </c>
      <c r="E1784" s="575" t="s">
        <v>35</v>
      </c>
      <c r="F1784" s="576">
        <v>0</v>
      </c>
      <c r="G1784" s="576">
        <v>5.41</v>
      </c>
      <c r="H1784" s="576">
        <v>170.3152</v>
      </c>
      <c r="I1784" s="576">
        <v>165.0217</v>
      </c>
      <c r="J1784" s="576">
        <v>162.8</v>
      </c>
      <c r="K1784" s="576">
        <v>0</v>
      </c>
      <c r="L1784" s="580">
        <v>0</v>
      </c>
      <c r="M1784" s="576">
        <v>812.24</v>
      </c>
      <c r="N1784" s="575"/>
      <c r="O1784" s="575"/>
      <c r="P1784" s="575"/>
      <c r="Q1784" s="576">
        <v>59159</v>
      </c>
      <c r="R1784" s="576">
        <v>7679.76</v>
      </c>
      <c r="S1784" s="580">
        <v>0.1298</v>
      </c>
      <c r="T1784" s="576">
        <v>1.5762</v>
      </c>
      <c r="U1784" s="576">
        <v>2.8941</v>
      </c>
      <c r="V1784" s="576">
        <v>0</v>
      </c>
      <c r="W1784" s="576">
        <v>0</v>
      </c>
      <c r="X1784" s="575">
        <v>0</v>
      </c>
      <c r="Y1784" s="576">
        <v>0.8232</v>
      </c>
      <c r="Z1784" s="576">
        <v>0</v>
      </c>
      <c r="AA1784" s="576">
        <v>0</v>
      </c>
      <c r="AB1784" s="580">
        <v>0.9902</v>
      </c>
      <c r="AC1784" s="575">
        <f t="shared" si="83"/>
        <v>2.8941</v>
      </c>
      <c r="AD1784" s="555">
        <f t="shared" si="84"/>
        <v>1.5762</v>
      </c>
    </row>
    <row r="1785" s="555" customFormat="1" ht="19" customHeight="1" spans="1:30">
      <c r="A1785" s="574">
        <v>45326</v>
      </c>
      <c r="B1785" s="575" t="s">
        <v>76</v>
      </c>
      <c r="C1785" s="575" t="s">
        <v>56</v>
      </c>
      <c r="D1785" s="576">
        <v>100</v>
      </c>
      <c r="E1785" s="575" t="s">
        <v>35</v>
      </c>
      <c r="F1785" s="576">
        <v>0</v>
      </c>
      <c r="G1785" s="576">
        <v>3.98</v>
      </c>
      <c r="H1785" s="576">
        <v>36.2199</v>
      </c>
      <c r="I1785" s="576">
        <v>33.8562</v>
      </c>
      <c r="J1785" s="576">
        <v>33.5346</v>
      </c>
      <c r="K1785" s="576">
        <v>0</v>
      </c>
      <c r="L1785" s="580">
        <v>0</v>
      </c>
      <c r="M1785" s="576">
        <v>158.7168</v>
      </c>
      <c r="N1785" s="575"/>
      <c r="O1785" s="575"/>
      <c r="P1785" s="575"/>
      <c r="Q1785" s="576">
        <v>24615</v>
      </c>
      <c r="R1785" s="576">
        <v>1888.6824</v>
      </c>
      <c r="S1785" s="580">
        <v>0.0767</v>
      </c>
      <c r="T1785" s="576">
        <v>2.3637</v>
      </c>
      <c r="U1785" s="576">
        <v>0</v>
      </c>
      <c r="V1785" s="576">
        <v>0</v>
      </c>
      <c r="W1785" s="576">
        <v>0</v>
      </c>
      <c r="X1785" s="575">
        <v>0</v>
      </c>
      <c r="Y1785" s="576">
        <v>0</v>
      </c>
      <c r="Z1785" s="576">
        <v>0</v>
      </c>
      <c r="AA1785" s="576">
        <v>0</v>
      </c>
      <c r="AB1785" s="580">
        <v>0.9246</v>
      </c>
      <c r="AC1785" s="575">
        <f t="shared" si="83"/>
        <v>0</v>
      </c>
      <c r="AD1785" s="555">
        <f t="shared" si="84"/>
        <v>2.3637</v>
      </c>
    </row>
    <row r="1786" s="555" customFormat="1" ht="19" customHeight="1" spans="1:30">
      <c r="A1786" s="574">
        <v>45326</v>
      </c>
      <c r="B1786" s="575" t="s">
        <v>74</v>
      </c>
      <c r="C1786" s="575" t="s">
        <v>56</v>
      </c>
      <c r="D1786" s="576">
        <v>50</v>
      </c>
      <c r="E1786" s="575" t="s">
        <v>35</v>
      </c>
      <c r="F1786" s="576">
        <v>0</v>
      </c>
      <c r="G1786" s="576">
        <v>5.51</v>
      </c>
      <c r="H1786" s="576">
        <v>38.628</v>
      </c>
      <c r="I1786" s="576">
        <v>12.7981</v>
      </c>
      <c r="J1786" s="576">
        <v>12.6764</v>
      </c>
      <c r="K1786" s="576">
        <v>25.8299</v>
      </c>
      <c r="L1786" s="580">
        <v>0.6687</v>
      </c>
      <c r="M1786" s="576">
        <v>40.7176</v>
      </c>
      <c r="N1786" s="575"/>
      <c r="O1786" s="575"/>
      <c r="P1786" s="575"/>
      <c r="Q1786" s="576">
        <v>5770</v>
      </c>
      <c r="R1786" s="576">
        <v>239.0784</v>
      </c>
      <c r="S1786" s="580">
        <v>0.0414</v>
      </c>
      <c r="T1786" s="576">
        <v>0</v>
      </c>
      <c r="U1786" s="576">
        <v>0</v>
      </c>
      <c r="V1786" s="576">
        <v>0</v>
      </c>
      <c r="W1786" s="576">
        <v>0</v>
      </c>
      <c r="X1786" s="575">
        <v>0</v>
      </c>
      <c r="Y1786" s="576">
        <v>0</v>
      </c>
      <c r="Z1786" s="576">
        <v>0</v>
      </c>
      <c r="AA1786" s="576">
        <v>0</v>
      </c>
      <c r="AB1786" s="580">
        <v>1</v>
      </c>
      <c r="AC1786" s="575">
        <f t="shared" si="83"/>
        <v>0</v>
      </c>
      <c r="AD1786" s="555">
        <f t="shared" si="84"/>
        <v>0</v>
      </c>
    </row>
    <row r="1787" customHeight="1" spans="1:30">
      <c r="A1787" s="574">
        <v>45326</v>
      </c>
      <c r="B1787" s="575" t="s">
        <v>77</v>
      </c>
      <c r="C1787" s="593" t="s">
        <v>32</v>
      </c>
      <c r="D1787" s="593">
        <v>100</v>
      </c>
      <c r="E1787" s="593" t="s">
        <v>33</v>
      </c>
      <c r="F1787" s="608">
        <v>4.44</v>
      </c>
      <c r="G1787" s="593">
        <v>0.81</v>
      </c>
      <c r="H1787" s="609">
        <v>54.8937</v>
      </c>
      <c r="I1787" s="609">
        <v>34.2875</v>
      </c>
      <c r="J1787" s="609">
        <v>32.599</v>
      </c>
      <c r="K1787" s="593">
        <v>20.6062</v>
      </c>
      <c r="L1787" s="615">
        <v>0.0038</v>
      </c>
      <c r="M1787" s="609">
        <v>128.016</v>
      </c>
      <c r="N1787" s="593">
        <v>200</v>
      </c>
      <c r="O1787" s="615">
        <v>0.6401</v>
      </c>
      <c r="P1787" s="615">
        <v>0.511</v>
      </c>
      <c r="Q1787" s="593">
        <v>17591</v>
      </c>
      <c r="R1787" s="609">
        <v>523.873</v>
      </c>
      <c r="S1787" s="615">
        <v>0.0298</v>
      </c>
      <c r="T1787" s="593">
        <v>0</v>
      </c>
      <c r="U1787" s="593">
        <v>0</v>
      </c>
      <c r="V1787" s="593">
        <v>0</v>
      </c>
      <c r="W1787" s="593">
        <v>0</v>
      </c>
      <c r="X1787" s="593">
        <v>0</v>
      </c>
      <c r="Y1787" s="593">
        <v>0</v>
      </c>
      <c r="Z1787" s="593">
        <v>0</v>
      </c>
      <c r="AA1787" s="609">
        <v>1.2681</v>
      </c>
      <c r="AB1787" s="616">
        <v>1</v>
      </c>
      <c r="AC1787" s="575">
        <f t="shared" si="83"/>
        <v>0</v>
      </c>
      <c r="AD1787" s="555">
        <f t="shared" si="84"/>
        <v>0</v>
      </c>
    </row>
    <row r="1788" customHeight="1" spans="1:30">
      <c r="A1788" s="574">
        <v>45326</v>
      </c>
      <c r="B1788" s="593" t="s">
        <v>81</v>
      </c>
      <c r="C1788" s="593" t="s">
        <v>175</v>
      </c>
      <c r="D1788" s="593">
        <v>100</v>
      </c>
      <c r="E1788" s="593" t="s">
        <v>197</v>
      </c>
      <c r="F1788" s="593" t="s">
        <v>176</v>
      </c>
      <c r="G1788" s="593">
        <v>0.15</v>
      </c>
      <c r="H1788" s="593">
        <v>0</v>
      </c>
      <c r="I1788" s="593">
        <v>0</v>
      </c>
      <c r="J1788" s="593">
        <v>0</v>
      </c>
      <c r="K1788" s="593">
        <v>0</v>
      </c>
      <c r="L1788" s="615">
        <v>0</v>
      </c>
      <c r="M1788" s="593">
        <v>0.0528</v>
      </c>
      <c r="N1788" s="593">
        <v>585</v>
      </c>
      <c r="O1788" s="615">
        <v>0.0001</v>
      </c>
      <c r="P1788" s="615">
        <v>-0.0333</v>
      </c>
      <c r="Q1788" s="593">
        <v>13183</v>
      </c>
      <c r="R1788" s="593">
        <v>9.1784</v>
      </c>
      <c r="S1788" s="615">
        <v>0.0007</v>
      </c>
      <c r="T1788" s="593">
        <v>0</v>
      </c>
      <c r="U1788" s="593">
        <v>0</v>
      </c>
      <c r="V1788" s="593">
        <v>0</v>
      </c>
      <c r="W1788" s="593">
        <v>0</v>
      </c>
      <c r="X1788" s="593">
        <v>0</v>
      </c>
      <c r="Y1788" s="593">
        <v>1.1266</v>
      </c>
      <c r="Z1788" s="593">
        <v>0</v>
      </c>
      <c r="AA1788" s="593">
        <v>0</v>
      </c>
      <c r="AB1788" s="615">
        <v>1</v>
      </c>
      <c r="AC1788" s="575">
        <f t="shared" si="83"/>
        <v>0</v>
      </c>
      <c r="AD1788" s="555">
        <f t="shared" si="84"/>
        <v>0</v>
      </c>
    </row>
    <row r="1789" customHeight="1" spans="1:30">
      <c r="A1789" s="574">
        <v>45326</v>
      </c>
      <c r="B1789" s="593" t="s">
        <v>84</v>
      </c>
      <c r="C1789" s="593" t="s">
        <v>175</v>
      </c>
      <c r="D1789" s="593">
        <v>33</v>
      </c>
      <c r="E1789" s="593" t="s">
        <v>35</v>
      </c>
      <c r="F1789" s="593" t="s">
        <v>176</v>
      </c>
      <c r="G1789" s="593">
        <v>2.22</v>
      </c>
      <c r="H1789" s="593">
        <v>6.1974</v>
      </c>
      <c r="I1789" s="593">
        <v>6.0763</v>
      </c>
      <c r="J1789" s="593">
        <v>5.94</v>
      </c>
      <c r="K1789" s="593">
        <v>0</v>
      </c>
      <c r="L1789" s="615">
        <v>0</v>
      </c>
      <c r="M1789" s="593">
        <v>13.86</v>
      </c>
      <c r="N1789" s="593">
        <v>490</v>
      </c>
      <c r="O1789" s="615">
        <v>0.0283</v>
      </c>
      <c r="P1789" s="615">
        <v>-0.7949</v>
      </c>
      <c r="Q1789" s="593">
        <v>7604</v>
      </c>
      <c r="R1789" s="593">
        <v>413.16</v>
      </c>
      <c r="S1789" s="615">
        <v>0.0543</v>
      </c>
      <c r="T1789" s="593">
        <v>0</v>
      </c>
      <c r="U1789" s="593">
        <v>0</v>
      </c>
      <c r="V1789" s="593">
        <v>0</v>
      </c>
      <c r="W1789" s="593">
        <v>0</v>
      </c>
      <c r="X1789" s="593">
        <v>0</v>
      </c>
      <c r="Y1789" s="593">
        <v>0</v>
      </c>
      <c r="Z1789" s="593">
        <v>0</v>
      </c>
      <c r="AA1789" s="593">
        <v>0</v>
      </c>
      <c r="AB1789" s="615">
        <v>1</v>
      </c>
      <c r="AC1789" s="575">
        <f t="shared" si="83"/>
        <v>0</v>
      </c>
      <c r="AD1789" s="555">
        <f t="shared" si="84"/>
        <v>0</v>
      </c>
    </row>
    <row r="1790" customHeight="1" spans="1:30">
      <c r="A1790" s="574">
        <v>45326</v>
      </c>
      <c r="B1790" s="575" t="s">
        <v>85</v>
      </c>
      <c r="C1790" s="593" t="s">
        <v>177</v>
      </c>
      <c r="D1790" s="593">
        <v>60</v>
      </c>
      <c r="E1790" s="593" t="s">
        <v>107</v>
      </c>
      <c r="F1790" s="593">
        <v>0.23</v>
      </c>
      <c r="G1790" s="593">
        <v>2.46</v>
      </c>
      <c r="H1790" s="582">
        <v>3.1195</v>
      </c>
      <c r="I1790" s="593">
        <v>2.8392</v>
      </c>
      <c r="J1790" s="593">
        <v>2.64</v>
      </c>
      <c r="K1790" s="593">
        <v>0</v>
      </c>
      <c r="L1790" s="615">
        <v>0</v>
      </c>
      <c r="M1790" s="593">
        <v>14.08</v>
      </c>
      <c r="N1790" s="593">
        <v>174</v>
      </c>
      <c r="O1790" s="615">
        <v>0.026</v>
      </c>
      <c r="P1790" s="593" t="s">
        <v>176</v>
      </c>
      <c r="Q1790" s="593">
        <v>5420</v>
      </c>
      <c r="R1790" s="593">
        <v>597.52</v>
      </c>
      <c r="S1790" s="615">
        <v>0.1102</v>
      </c>
      <c r="T1790" s="593">
        <v>0</v>
      </c>
      <c r="U1790" s="593">
        <v>0</v>
      </c>
      <c r="V1790" s="593">
        <v>0</v>
      </c>
      <c r="W1790" s="593">
        <v>0</v>
      </c>
      <c r="X1790" s="593">
        <v>0</v>
      </c>
      <c r="Y1790" s="593">
        <v>0</v>
      </c>
      <c r="Z1790" s="593">
        <v>0</v>
      </c>
      <c r="AA1790" s="593">
        <v>0</v>
      </c>
      <c r="AB1790" s="615">
        <v>1</v>
      </c>
      <c r="AC1790" s="575">
        <f t="shared" si="83"/>
        <v>0</v>
      </c>
      <c r="AD1790" s="555">
        <f t="shared" si="84"/>
        <v>0</v>
      </c>
    </row>
    <row r="1791" customHeight="1" spans="1:30">
      <c r="A1791" s="574">
        <v>45326</v>
      </c>
      <c r="B1791" s="575" t="s">
        <v>87</v>
      </c>
      <c r="C1791" s="593" t="s">
        <v>32</v>
      </c>
      <c r="D1791" s="593">
        <v>100</v>
      </c>
      <c r="E1791" s="593" t="s">
        <v>174</v>
      </c>
      <c r="F1791" s="593">
        <v>0.62</v>
      </c>
      <c r="G1791" s="593">
        <v>1.38</v>
      </c>
      <c r="H1791" s="593">
        <v>1.7259</v>
      </c>
      <c r="I1791" s="593">
        <v>0.66</v>
      </c>
      <c r="J1791" s="593">
        <v>0.6083</v>
      </c>
      <c r="K1791" s="593">
        <v>0</v>
      </c>
      <c r="L1791" s="615">
        <v>0</v>
      </c>
      <c r="M1791" s="593">
        <v>2.5949</v>
      </c>
      <c r="N1791" s="593">
        <v>25</v>
      </c>
      <c r="O1791" s="615">
        <v>0.1038</v>
      </c>
      <c r="P1791" s="615">
        <v>-0.0341</v>
      </c>
      <c r="Q1791" s="593">
        <v>6350</v>
      </c>
      <c r="R1791" s="593">
        <v>165.4807</v>
      </c>
      <c r="S1791" s="615">
        <v>0.0261</v>
      </c>
      <c r="T1791" s="593">
        <v>0</v>
      </c>
      <c r="U1791" s="593">
        <v>0</v>
      </c>
      <c r="V1791" s="593">
        <v>0</v>
      </c>
      <c r="W1791" s="593">
        <v>0</v>
      </c>
      <c r="X1791" s="593">
        <v>0</v>
      </c>
      <c r="Y1791" s="593">
        <v>0</v>
      </c>
      <c r="Z1791" s="593">
        <v>0</v>
      </c>
      <c r="AA1791" s="593">
        <v>0</v>
      </c>
      <c r="AB1791" s="615">
        <v>1</v>
      </c>
      <c r="AC1791" s="575">
        <f t="shared" si="83"/>
        <v>0</v>
      </c>
      <c r="AD1791" s="555">
        <f t="shared" si="84"/>
        <v>0</v>
      </c>
    </row>
    <row r="1792" customHeight="1" spans="1:30">
      <c r="A1792" s="574">
        <v>45326</v>
      </c>
      <c r="B1792" s="575" t="s">
        <v>88</v>
      </c>
      <c r="C1792" s="593" t="s">
        <v>177</v>
      </c>
      <c r="D1792" s="593">
        <v>50</v>
      </c>
      <c r="E1792" s="593" t="s">
        <v>35</v>
      </c>
      <c r="F1792" s="593">
        <v>5.15</v>
      </c>
      <c r="G1792" s="593">
        <v>1.25</v>
      </c>
      <c r="H1792" s="593">
        <v>19.3746</v>
      </c>
      <c r="I1792" s="593">
        <v>4.6455</v>
      </c>
      <c r="J1792" s="593">
        <v>4.6256</v>
      </c>
      <c r="K1792" s="593">
        <v>14.55</v>
      </c>
      <c r="L1792" s="616">
        <v>0.75</v>
      </c>
      <c r="M1792" s="593">
        <v>35.8619</v>
      </c>
      <c r="N1792" s="593">
        <v>680</v>
      </c>
      <c r="O1792" s="615">
        <v>0.0527</v>
      </c>
      <c r="P1792" s="593" t="s">
        <v>176</v>
      </c>
      <c r="Q1792" s="593">
        <v>6458</v>
      </c>
      <c r="R1792" s="593">
        <v>342.9333</v>
      </c>
      <c r="S1792" s="648">
        <v>0.0531</v>
      </c>
      <c r="T1792" s="593">
        <v>0</v>
      </c>
      <c r="U1792" s="593">
        <v>0</v>
      </c>
      <c r="V1792" s="593">
        <v>0</v>
      </c>
      <c r="W1792" s="593">
        <v>0</v>
      </c>
      <c r="X1792" s="593">
        <v>0</v>
      </c>
      <c r="Y1792" s="593">
        <v>0</v>
      </c>
      <c r="Z1792" s="593">
        <v>0</v>
      </c>
      <c r="AA1792" s="593">
        <v>0</v>
      </c>
      <c r="AB1792" s="615">
        <v>1</v>
      </c>
      <c r="AC1792" s="575">
        <f t="shared" si="83"/>
        <v>0</v>
      </c>
      <c r="AD1792" s="555">
        <f t="shared" si="84"/>
        <v>0</v>
      </c>
    </row>
    <row r="1793" customHeight="1" spans="1:29">
      <c r="A1793" s="570" t="s">
        <v>198</v>
      </c>
      <c r="B1793" s="571"/>
      <c r="C1793" s="571"/>
      <c r="D1793" s="571"/>
      <c r="E1793" s="571"/>
      <c r="F1793" s="571"/>
      <c r="G1793" s="571"/>
      <c r="H1793" s="571"/>
      <c r="I1793" s="571"/>
      <c r="J1793" s="571"/>
      <c r="K1793" s="571"/>
      <c r="L1793" s="571"/>
      <c r="M1793" s="571"/>
      <c r="N1793" s="571"/>
      <c r="O1793" s="571"/>
      <c r="P1793" s="571"/>
      <c r="Q1793" s="571"/>
      <c r="R1793" s="571"/>
      <c r="S1793" s="571"/>
      <c r="T1793" s="571"/>
      <c r="U1793" s="571"/>
      <c r="V1793" s="571"/>
      <c r="W1793" s="571"/>
      <c r="X1793" s="571"/>
      <c r="Y1793" s="571"/>
      <c r="Z1793" s="571"/>
      <c r="AA1793" s="571"/>
      <c r="AB1793" s="571"/>
      <c r="AC1793" s="571"/>
    </row>
    <row r="1794" customHeight="1" spans="1:30">
      <c r="A1794" s="572" t="s">
        <v>199</v>
      </c>
      <c r="B1794" s="573" t="s">
        <v>200</v>
      </c>
      <c r="C1794" s="573" t="s">
        <v>201</v>
      </c>
      <c r="D1794" s="573" t="s">
        <v>202</v>
      </c>
      <c r="E1794" s="573" t="s">
        <v>203</v>
      </c>
      <c r="F1794" s="573" t="s">
        <v>204</v>
      </c>
      <c r="G1794" s="573" t="s">
        <v>205</v>
      </c>
      <c r="H1794" s="573" t="s">
        <v>206</v>
      </c>
      <c r="I1794" s="573" t="s">
        <v>207</v>
      </c>
      <c r="J1794" s="573" t="s">
        <v>208</v>
      </c>
      <c r="K1794" s="573" t="s">
        <v>209</v>
      </c>
      <c r="L1794" s="573" t="s">
        <v>210</v>
      </c>
      <c r="M1794" s="573" t="s">
        <v>211</v>
      </c>
      <c r="N1794" s="573" t="s">
        <v>212</v>
      </c>
      <c r="O1794" s="573" t="s">
        <v>213</v>
      </c>
      <c r="P1794" s="573" t="s">
        <v>214</v>
      </c>
      <c r="Q1794" s="573" t="s">
        <v>215</v>
      </c>
      <c r="R1794" s="573" t="s">
        <v>216</v>
      </c>
      <c r="S1794" s="573" t="s">
        <v>217</v>
      </c>
      <c r="T1794" s="573" t="s">
        <v>218</v>
      </c>
      <c r="U1794" s="573" t="s">
        <v>219</v>
      </c>
      <c r="V1794" s="573" t="s">
        <v>220</v>
      </c>
      <c r="W1794" s="573" t="s">
        <v>221</v>
      </c>
      <c r="X1794" s="573" t="s">
        <v>222</v>
      </c>
      <c r="Y1794" s="573" t="s">
        <v>223</v>
      </c>
      <c r="Z1794" s="573" t="s">
        <v>224</v>
      </c>
      <c r="AA1794" s="573" t="s">
        <v>225</v>
      </c>
      <c r="AB1794" s="573" t="s">
        <v>226</v>
      </c>
      <c r="AC1794" s="583" t="s">
        <v>29</v>
      </c>
      <c r="AD1794" s="583" t="s">
        <v>30</v>
      </c>
    </row>
    <row r="1795" customHeight="1" spans="1:30">
      <c r="A1795" s="574">
        <v>45327</v>
      </c>
      <c r="B1795" s="575" t="s">
        <v>227</v>
      </c>
      <c r="C1795" s="575" t="s">
        <v>228</v>
      </c>
      <c r="D1795" s="575">
        <v>100</v>
      </c>
      <c r="E1795" s="575" t="s">
        <v>229</v>
      </c>
      <c r="F1795" s="575">
        <v>3.84</v>
      </c>
      <c r="G1795" s="575">
        <v>0.92</v>
      </c>
      <c r="H1795" s="575">
        <v>34.8198</v>
      </c>
      <c r="I1795" s="575">
        <v>34.475</v>
      </c>
      <c r="J1795" s="575">
        <v>34.3875</v>
      </c>
      <c r="K1795" s="575">
        <v>0</v>
      </c>
      <c r="L1795" s="580">
        <v>0</v>
      </c>
      <c r="M1795" s="575">
        <v>98.4375</v>
      </c>
      <c r="N1795" s="575"/>
      <c r="O1795" s="575"/>
      <c r="P1795" s="575"/>
      <c r="Q1795" s="575">
        <v>14972</v>
      </c>
      <c r="R1795" s="575">
        <v>1399.5625</v>
      </c>
      <c r="S1795" s="580">
        <v>0.0935</v>
      </c>
      <c r="T1795" s="575">
        <v>0</v>
      </c>
      <c r="U1795" s="575">
        <v>0</v>
      </c>
      <c r="V1795" s="575">
        <v>0</v>
      </c>
      <c r="W1795" s="575">
        <v>0</v>
      </c>
      <c r="X1795" s="575">
        <v>0</v>
      </c>
      <c r="Y1795" s="575">
        <v>0</v>
      </c>
      <c r="Z1795" s="575">
        <v>0</v>
      </c>
      <c r="AA1795" s="575">
        <v>0</v>
      </c>
      <c r="AB1795" s="580">
        <v>1</v>
      </c>
      <c r="AC1795" s="575">
        <f t="shared" ref="AC1795:AC1837" si="85">U1795+W1795</f>
        <v>0</v>
      </c>
      <c r="AD1795" s="555">
        <f t="shared" ref="AD1795:AD1837" si="86">T1795+V1795</f>
        <v>0</v>
      </c>
    </row>
    <row r="1796" customHeight="1" spans="1:30">
      <c r="A1796" s="574">
        <v>45327</v>
      </c>
      <c r="B1796" s="575" t="s">
        <v>230</v>
      </c>
      <c r="C1796" s="575" t="s">
        <v>228</v>
      </c>
      <c r="D1796" s="575">
        <v>10</v>
      </c>
      <c r="E1796" s="575" t="s">
        <v>231</v>
      </c>
      <c r="F1796" s="575">
        <v>2.48</v>
      </c>
      <c r="G1796" s="575">
        <v>0.75</v>
      </c>
      <c r="H1796" s="575">
        <v>2.1609</v>
      </c>
      <c r="I1796" s="575">
        <v>2.0307</v>
      </c>
      <c r="J1796" s="575">
        <v>1.98</v>
      </c>
      <c r="K1796" s="575">
        <v>0</v>
      </c>
      <c r="L1796" s="580">
        <v>0</v>
      </c>
      <c r="M1796" s="575">
        <v>5.94</v>
      </c>
      <c r="N1796" s="575"/>
      <c r="O1796" s="575"/>
      <c r="P1796" s="575"/>
      <c r="Q1796" s="575">
        <v>1258</v>
      </c>
      <c r="R1796" s="575">
        <v>120.12</v>
      </c>
      <c r="S1796" s="580">
        <v>0.0955</v>
      </c>
      <c r="T1796" s="575">
        <v>0</v>
      </c>
      <c r="U1796" s="575">
        <v>0</v>
      </c>
      <c r="V1796" s="575">
        <v>0</v>
      </c>
      <c r="W1796" s="575">
        <v>0</v>
      </c>
      <c r="X1796" s="575">
        <v>0</v>
      </c>
      <c r="Y1796" s="575">
        <v>0</v>
      </c>
      <c r="Z1796" s="575">
        <v>0</v>
      </c>
      <c r="AA1796" s="575">
        <v>0</v>
      </c>
      <c r="AB1796" s="580">
        <v>1</v>
      </c>
      <c r="AC1796" s="575">
        <f t="shared" si="85"/>
        <v>0</v>
      </c>
      <c r="AD1796" s="555">
        <f t="shared" si="86"/>
        <v>0</v>
      </c>
    </row>
    <row r="1797" customHeight="1" spans="1:30">
      <c r="A1797" s="574">
        <v>45327</v>
      </c>
      <c r="B1797" s="575" t="s">
        <v>232</v>
      </c>
      <c r="C1797" s="575" t="s">
        <v>228</v>
      </c>
      <c r="D1797" s="575">
        <v>80</v>
      </c>
      <c r="E1797" s="575" t="s">
        <v>233</v>
      </c>
      <c r="F1797" s="575">
        <v>4.44</v>
      </c>
      <c r="G1797" s="575">
        <v>1.18</v>
      </c>
      <c r="H1797" s="575">
        <v>35.98</v>
      </c>
      <c r="I1797" s="575">
        <v>35.42</v>
      </c>
      <c r="J1797" s="575">
        <v>35.2</v>
      </c>
      <c r="K1797" s="575">
        <v>0</v>
      </c>
      <c r="L1797" s="580">
        <v>0</v>
      </c>
      <c r="M1797" s="575">
        <v>91.3</v>
      </c>
      <c r="N1797" s="575"/>
      <c r="O1797" s="575"/>
      <c r="P1797" s="575"/>
      <c r="Q1797" s="575">
        <v>9570</v>
      </c>
      <c r="R1797" s="575">
        <v>1063.7</v>
      </c>
      <c r="S1797" s="580">
        <v>0.1111</v>
      </c>
      <c r="T1797" s="575">
        <v>0</v>
      </c>
      <c r="U1797" s="575">
        <v>0</v>
      </c>
      <c r="V1797" s="575">
        <v>0</v>
      </c>
      <c r="W1797" s="575">
        <v>0</v>
      </c>
      <c r="X1797" s="575">
        <v>0</v>
      </c>
      <c r="Y1797" s="575">
        <v>0</v>
      </c>
      <c r="Z1797" s="575">
        <v>0</v>
      </c>
      <c r="AA1797" s="575">
        <v>0</v>
      </c>
      <c r="AB1797" s="580">
        <v>1</v>
      </c>
      <c r="AC1797" s="575">
        <f t="shared" si="85"/>
        <v>0</v>
      </c>
      <c r="AD1797" s="555">
        <f t="shared" si="86"/>
        <v>0</v>
      </c>
    </row>
    <row r="1798" customHeight="1" spans="1:30">
      <c r="A1798" s="574">
        <v>45327</v>
      </c>
      <c r="B1798" s="575" t="s">
        <v>234</v>
      </c>
      <c r="C1798" s="575" t="s">
        <v>228</v>
      </c>
      <c r="D1798" s="575">
        <v>20</v>
      </c>
      <c r="E1798" s="575" t="s">
        <v>235</v>
      </c>
      <c r="F1798" s="575">
        <v>5.76</v>
      </c>
      <c r="G1798" s="575">
        <v>1.61</v>
      </c>
      <c r="H1798" s="575">
        <v>12.4305</v>
      </c>
      <c r="I1798" s="575">
        <v>12.2651</v>
      </c>
      <c r="J1798" s="575">
        <v>12.241</v>
      </c>
      <c r="K1798" s="575">
        <v>0</v>
      </c>
      <c r="L1798" s="580">
        <v>0</v>
      </c>
      <c r="M1798" s="575">
        <v>57.9656</v>
      </c>
      <c r="N1798" s="575"/>
      <c r="O1798" s="575"/>
      <c r="P1798" s="575"/>
      <c r="Q1798" s="575">
        <v>4106</v>
      </c>
      <c r="R1798" s="575">
        <v>362.2189</v>
      </c>
      <c r="S1798" s="580">
        <v>0.0882</v>
      </c>
      <c r="T1798" s="575">
        <v>0</v>
      </c>
      <c r="U1798" s="575">
        <v>0</v>
      </c>
      <c r="V1798" s="575">
        <v>0</v>
      </c>
      <c r="W1798" s="575">
        <v>0</v>
      </c>
      <c r="X1798" s="575">
        <v>0</v>
      </c>
      <c r="Y1798" s="575">
        <v>0</v>
      </c>
      <c r="Z1798" s="575">
        <v>0</v>
      </c>
      <c r="AA1798" s="575">
        <v>0</v>
      </c>
      <c r="AB1798" s="580">
        <v>1</v>
      </c>
      <c r="AC1798" s="575">
        <f t="shared" si="85"/>
        <v>0</v>
      </c>
      <c r="AD1798" s="555">
        <f t="shared" si="86"/>
        <v>0</v>
      </c>
    </row>
    <row r="1799" customHeight="1" spans="1:30">
      <c r="A1799" s="574">
        <v>45327</v>
      </c>
      <c r="B1799" s="575" t="s">
        <v>236</v>
      </c>
      <c r="C1799" s="575" t="s">
        <v>228</v>
      </c>
      <c r="D1799" s="575">
        <v>30</v>
      </c>
      <c r="E1799" s="575" t="s">
        <v>233</v>
      </c>
      <c r="F1799" s="575">
        <v>7</v>
      </c>
      <c r="G1799" s="575">
        <v>1.12</v>
      </c>
      <c r="H1799" s="575">
        <v>17.0068</v>
      </c>
      <c r="I1799" s="575">
        <v>16.8268</v>
      </c>
      <c r="J1799" s="575">
        <v>16.8069</v>
      </c>
      <c r="K1799" s="575">
        <v>0</v>
      </c>
      <c r="L1799" s="580">
        <v>0</v>
      </c>
      <c r="M1799" s="575">
        <v>58.8148</v>
      </c>
      <c r="N1799" s="575"/>
      <c r="O1799" s="575"/>
      <c r="P1799" s="575"/>
      <c r="Q1799" s="575">
        <v>3672</v>
      </c>
      <c r="R1799" s="575">
        <v>430.7107</v>
      </c>
      <c r="S1799" s="580">
        <v>0.1173</v>
      </c>
      <c r="T1799" s="575">
        <v>0</v>
      </c>
      <c r="U1799" s="575">
        <v>0</v>
      </c>
      <c r="V1799" s="575">
        <v>0</v>
      </c>
      <c r="W1799" s="575">
        <v>0</v>
      </c>
      <c r="X1799" s="575">
        <v>0</v>
      </c>
      <c r="Y1799" s="575">
        <v>0</v>
      </c>
      <c r="Z1799" s="575">
        <v>0</v>
      </c>
      <c r="AA1799" s="575">
        <v>0</v>
      </c>
      <c r="AB1799" s="580">
        <v>1</v>
      </c>
      <c r="AC1799" s="575">
        <f t="shared" si="85"/>
        <v>0</v>
      </c>
      <c r="AD1799" s="555">
        <f t="shared" si="86"/>
        <v>0</v>
      </c>
    </row>
    <row r="1800" customHeight="1" spans="1:30">
      <c r="A1800" s="574">
        <v>45327</v>
      </c>
      <c r="B1800" s="575" t="s">
        <v>237</v>
      </c>
      <c r="C1800" s="575" t="s">
        <v>228</v>
      </c>
      <c r="D1800" s="575">
        <v>5.48</v>
      </c>
      <c r="E1800" s="575" t="s">
        <v>238</v>
      </c>
      <c r="F1800" s="575">
        <v>2.32</v>
      </c>
      <c r="G1800" s="575">
        <v>0</v>
      </c>
      <c r="H1800" s="575">
        <v>1.18</v>
      </c>
      <c r="I1800" s="575">
        <v>1.18</v>
      </c>
      <c r="J1800" s="575">
        <v>1.064</v>
      </c>
      <c r="K1800" s="575">
        <v>0</v>
      </c>
      <c r="L1800" s="580">
        <v>0</v>
      </c>
      <c r="M1800" s="575">
        <v>4.256</v>
      </c>
      <c r="N1800" s="575"/>
      <c r="O1800" s="575"/>
      <c r="P1800" s="575"/>
      <c r="Q1800" s="575">
        <v>554</v>
      </c>
      <c r="R1800" s="575">
        <v>44.688</v>
      </c>
      <c r="S1800" s="580">
        <v>0.0807</v>
      </c>
      <c r="T1800" s="575">
        <v>0</v>
      </c>
      <c r="U1800" s="575">
        <v>0</v>
      </c>
      <c r="V1800" s="575">
        <v>0</v>
      </c>
      <c r="W1800" s="575">
        <v>0</v>
      </c>
      <c r="X1800" s="575">
        <v>0</v>
      </c>
      <c r="Y1800" s="575">
        <v>0</v>
      </c>
      <c r="Z1800" s="575">
        <v>0</v>
      </c>
      <c r="AA1800" s="575">
        <v>0</v>
      </c>
      <c r="AB1800" s="580">
        <v>1</v>
      </c>
      <c r="AC1800" s="575">
        <f t="shared" si="85"/>
        <v>0</v>
      </c>
      <c r="AD1800" s="555">
        <f t="shared" si="86"/>
        <v>0</v>
      </c>
    </row>
    <row r="1801" customHeight="1" spans="1:30">
      <c r="A1801" s="574">
        <v>45327</v>
      </c>
      <c r="B1801" s="575" t="s">
        <v>239</v>
      </c>
      <c r="C1801" s="575" t="s">
        <v>228</v>
      </c>
      <c r="D1801" s="575">
        <v>30</v>
      </c>
      <c r="E1801" s="575" t="s">
        <v>235</v>
      </c>
      <c r="F1801" s="575">
        <v>2.35</v>
      </c>
      <c r="G1801" s="575">
        <v>0</v>
      </c>
      <c r="H1801" s="575">
        <v>7.3554</v>
      </c>
      <c r="I1801" s="575">
        <v>7.3554</v>
      </c>
      <c r="J1801" s="575">
        <v>7.2864</v>
      </c>
      <c r="K1801" s="575">
        <v>0</v>
      </c>
      <c r="L1801" s="580">
        <v>0</v>
      </c>
      <c r="M1801" s="575">
        <v>60.6144</v>
      </c>
      <c r="N1801" s="575"/>
      <c r="O1801" s="575"/>
      <c r="P1801" s="575"/>
      <c r="Q1801" s="575">
        <v>4805</v>
      </c>
      <c r="R1801" s="575">
        <v>393.888</v>
      </c>
      <c r="S1801" s="580">
        <v>0.082</v>
      </c>
      <c r="T1801" s="575">
        <v>0</v>
      </c>
      <c r="U1801" s="575">
        <v>0</v>
      </c>
      <c r="V1801" s="575">
        <v>0</v>
      </c>
      <c r="W1801" s="575">
        <v>0</v>
      </c>
      <c r="X1801" s="575">
        <v>0</v>
      </c>
      <c r="Y1801" s="575">
        <v>0</v>
      </c>
      <c r="Z1801" s="575">
        <v>0</v>
      </c>
      <c r="AA1801" s="575">
        <v>0</v>
      </c>
      <c r="AB1801" s="580">
        <v>1</v>
      </c>
      <c r="AC1801" s="575">
        <f t="shared" si="85"/>
        <v>0</v>
      </c>
      <c r="AD1801" s="555">
        <f t="shared" si="86"/>
        <v>0</v>
      </c>
    </row>
    <row r="1802" customHeight="1" spans="1:30">
      <c r="A1802" s="574">
        <v>45327</v>
      </c>
      <c r="B1802" s="575" t="s">
        <v>240</v>
      </c>
      <c r="C1802" s="575" t="s">
        <v>228</v>
      </c>
      <c r="D1802" s="575">
        <v>100</v>
      </c>
      <c r="E1802" s="575" t="s">
        <v>233</v>
      </c>
      <c r="F1802" s="575">
        <v>2.15</v>
      </c>
      <c r="G1802" s="575">
        <v>0</v>
      </c>
      <c r="H1802" s="575">
        <v>18.166</v>
      </c>
      <c r="I1802" s="575">
        <v>17.5695</v>
      </c>
      <c r="J1802" s="575">
        <v>16.59</v>
      </c>
      <c r="K1802" s="575">
        <v>0.5415</v>
      </c>
      <c r="L1802" s="580">
        <v>0.0299</v>
      </c>
      <c r="M1802" s="575">
        <v>123.086</v>
      </c>
      <c r="N1802" s="575"/>
      <c r="O1802" s="575"/>
      <c r="P1802" s="575"/>
      <c r="Q1802" s="575">
        <v>15895</v>
      </c>
      <c r="R1802" s="575">
        <v>1109.694</v>
      </c>
      <c r="S1802" s="580">
        <v>0.0698</v>
      </c>
      <c r="T1802" s="575">
        <v>0.0364</v>
      </c>
      <c r="U1802" s="575">
        <v>0</v>
      </c>
      <c r="V1802" s="575">
        <v>0</v>
      </c>
      <c r="W1802" s="575">
        <v>0</v>
      </c>
      <c r="X1802" s="575">
        <v>0</v>
      </c>
      <c r="Y1802" s="575">
        <v>0.0186</v>
      </c>
      <c r="Z1802" s="575">
        <v>0</v>
      </c>
      <c r="AA1802" s="575">
        <v>0</v>
      </c>
      <c r="AB1802" s="580">
        <v>0.998</v>
      </c>
      <c r="AC1802" s="575">
        <f t="shared" si="85"/>
        <v>0</v>
      </c>
      <c r="AD1802" s="555">
        <f t="shared" si="86"/>
        <v>0.0364</v>
      </c>
    </row>
    <row r="1803" customHeight="1" spans="1:30">
      <c r="A1803" s="574">
        <v>45327</v>
      </c>
      <c r="B1803" s="575" t="s">
        <v>241</v>
      </c>
      <c r="C1803" s="575" t="s">
        <v>228</v>
      </c>
      <c r="D1803" s="575">
        <v>150</v>
      </c>
      <c r="E1803" s="575" t="s">
        <v>233</v>
      </c>
      <c r="F1803" s="575">
        <v>4.74</v>
      </c>
      <c r="G1803" s="575">
        <v>0.3</v>
      </c>
      <c r="H1803" s="575">
        <v>75.2149</v>
      </c>
      <c r="I1803" s="575">
        <v>37.33</v>
      </c>
      <c r="J1803" s="575">
        <v>36.1536</v>
      </c>
      <c r="K1803" s="575">
        <v>37.88</v>
      </c>
      <c r="L1803" s="580">
        <v>0.5037</v>
      </c>
      <c r="M1803" s="575">
        <v>162.5792</v>
      </c>
      <c r="N1803" s="575">
        <v>1471</v>
      </c>
      <c r="O1803" s="580">
        <v>0.1105</v>
      </c>
      <c r="P1803" s="580">
        <v>-0.0619</v>
      </c>
      <c r="Q1803" s="575">
        <v>24402</v>
      </c>
      <c r="R1803" s="575">
        <v>1618.4707</v>
      </c>
      <c r="S1803" s="580">
        <v>0.0663</v>
      </c>
      <c r="T1803" s="575">
        <v>0</v>
      </c>
      <c r="U1803" s="575">
        <v>0</v>
      </c>
      <c r="V1803" s="575">
        <v>0</v>
      </c>
      <c r="W1803" s="575">
        <v>0</v>
      </c>
      <c r="X1803" s="575">
        <v>0</v>
      </c>
      <c r="Y1803" s="575">
        <v>0</v>
      </c>
      <c r="Z1803" s="575">
        <v>0</v>
      </c>
      <c r="AA1803" s="575">
        <v>0</v>
      </c>
      <c r="AB1803" s="580">
        <v>1</v>
      </c>
      <c r="AC1803" s="575">
        <f t="shared" si="85"/>
        <v>0</v>
      </c>
      <c r="AD1803" s="555">
        <f t="shared" si="86"/>
        <v>0</v>
      </c>
    </row>
    <row r="1804" customHeight="1" spans="1:30">
      <c r="A1804" s="574">
        <v>45327</v>
      </c>
      <c r="B1804" s="575" t="s">
        <v>242</v>
      </c>
      <c r="C1804" s="575" t="s">
        <v>228</v>
      </c>
      <c r="D1804" s="575">
        <v>50</v>
      </c>
      <c r="E1804" s="575" t="s">
        <v>231</v>
      </c>
      <c r="F1804" s="575">
        <v>4.49</v>
      </c>
      <c r="G1804" s="575">
        <v>0.76</v>
      </c>
      <c r="H1804" s="575">
        <v>19.13</v>
      </c>
      <c r="I1804" s="575">
        <v>19.005</v>
      </c>
      <c r="J1804" s="575">
        <v>18.92</v>
      </c>
      <c r="K1804" s="575">
        <v>0</v>
      </c>
      <c r="L1804" s="580">
        <v>0</v>
      </c>
      <c r="M1804" s="575">
        <v>42.68</v>
      </c>
      <c r="N1804" s="575"/>
      <c r="O1804" s="575"/>
      <c r="P1804" s="575"/>
      <c r="Q1804" s="575">
        <v>7203</v>
      </c>
      <c r="R1804" s="575">
        <v>603.68</v>
      </c>
      <c r="S1804" s="580">
        <v>0.0838</v>
      </c>
      <c r="T1804" s="575">
        <v>0.0156</v>
      </c>
      <c r="U1804" s="575">
        <v>0</v>
      </c>
      <c r="V1804" s="575">
        <v>0</v>
      </c>
      <c r="W1804" s="575">
        <v>0</v>
      </c>
      <c r="X1804" s="575">
        <v>0</v>
      </c>
      <c r="Y1804" s="575">
        <v>0</v>
      </c>
      <c r="Z1804" s="575">
        <v>0</v>
      </c>
      <c r="AA1804" s="575">
        <v>0</v>
      </c>
      <c r="AB1804" s="580">
        <v>0.9988</v>
      </c>
      <c r="AC1804" s="575">
        <f t="shared" si="85"/>
        <v>0</v>
      </c>
      <c r="AD1804" s="555">
        <f t="shared" si="86"/>
        <v>0.0156</v>
      </c>
    </row>
    <row r="1805" customHeight="1" spans="1:30">
      <c r="A1805" s="574">
        <v>45327</v>
      </c>
      <c r="B1805" s="575" t="s">
        <v>243</v>
      </c>
      <c r="C1805" s="575" t="s">
        <v>228</v>
      </c>
      <c r="D1805" s="575">
        <v>30</v>
      </c>
      <c r="E1805" s="575" t="s">
        <v>233</v>
      </c>
      <c r="F1805" s="575">
        <v>5.36</v>
      </c>
      <c r="G1805" s="575">
        <v>1.09</v>
      </c>
      <c r="H1805" s="575">
        <v>13.566</v>
      </c>
      <c r="I1805" s="575">
        <v>13.3</v>
      </c>
      <c r="J1805" s="575">
        <v>13.272</v>
      </c>
      <c r="K1805" s="575">
        <v>0</v>
      </c>
      <c r="L1805" s="580">
        <v>0</v>
      </c>
      <c r="M1805" s="575">
        <v>63.056</v>
      </c>
      <c r="N1805" s="575"/>
      <c r="O1805" s="575"/>
      <c r="P1805" s="575"/>
      <c r="Q1805" s="575">
        <v>4708</v>
      </c>
      <c r="R1805" s="575">
        <v>482.664</v>
      </c>
      <c r="S1805" s="580">
        <v>0.1025</v>
      </c>
      <c r="T1805" s="575">
        <v>0</v>
      </c>
      <c r="U1805" s="575">
        <v>0</v>
      </c>
      <c r="V1805" s="575">
        <v>0</v>
      </c>
      <c r="W1805" s="575">
        <v>0</v>
      </c>
      <c r="X1805" s="575">
        <v>0</v>
      </c>
      <c r="Y1805" s="575">
        <v>0</v>
      </c>
      <c r="Z1805" s="575">
        <v>0</v>
      </c>
      <c r="AA1805" s="575">
        <v>0</v>
      </c>
      <c r="AB1805" s="580">
        <v>1</v>
      </c>
      <c r="AC1805" s="575">
        <f t="shared" si="85"/>
        <v>0</v>
      </c>
      <c r="AD1805" s="555">
        <f t="shared" si="86"/>
        <v>0</v>
      </c>
    </row>
    <row r="1806" customHeight="1" spans="1:30">
      <c r="A1806" s="574">
        <v>45327</v>
      </c>
      <c r="B1806" s="575" t="s">
        <v>244</v>
      </c>
      <c r="C1806" s="575" t="s">
        <v>228</v>
      </c>
      <c r="D1806" s="575">
        <v>100</v>
      </c>
      <c r="E1806" s="575" t="s">
        <v>233</v>
      </c>
      <c r="F1806" s="575">
        <v>7.6</v>
      </c>
      <c r="G1806" s="575">
        <v>0</v>
      </c>
      <c r="H1806" s="575">
        <v>71.0336</v>
      </c>
      <c r="I1806" s="575">
        <v>59.0995</v>
      </c>
      <c r="J1806" s="575">
        <v>57.96</v>
      </c>
      <c r="K1806" s="575">
        <v>11.9341</v>
      </c>
      <c r="L1806" s="580">
        <v>0.168</v>
      </c>
      <c r="M1806" s="575">
        <v>182.4606</v>
      </c>
      <c r="N1806" s="575"/>
      <c r="O1806" s="575"/>
      <c r="P1806" s="575"/>
      <c r="Q1806" s="575">
        <v>14225</v>
      </c>
      <c r="R1806" s="575">
        <v>1234.9386</v>
      </c>
      <c r="S1806" s="580">
        <v>0.0868</v>
      </c>
      <c r="T1806" s="575">
        <v>0</v>
      </c>
      <c r="U1806" s="575">
        <v>0</v>
      </c>
      <c r="V1806" s="575">
        <v>0</v>
      </c>
      <c r="W1806" s="575">
        <v>0</v>
      </c>
      <c r="X1806" s="575">
        <v>0</v>
      </c>
      <c r="Y1806" s="575">
        <v>0</v>
      </c>
      <c r="Z1806" s="575">
        <v>0</v>
      </c>
      <c r="AA1806" s="575">
        <v>0</v>
      </c>
      <c r="AB1806" s="580">
        <v>1</v>
      </c>
      <c r="AC1806" s="575">
        <f t="shared" si="85"/>
        <v>0</v>
      </c>
      <c r="AD1806" s="555">
        <f t="shared" si="86"/>
        <v>0</v>
      </c>
    </row>
    <row r="1807" customHeight="1" spans="1:30">
      <c r="A1807" s="574">
        <v>45327</v>
      </c>
      <c r="B1807" s="575" t="s">
        <v>245</v>
      </c>
      <c r="C1807" s="575" t="s">
        <v>228</v>
      </c>
      <c r="D1807" s="575">
        <v>50</v>
      </c>
      <c r="E1807" s="575" t="s">
        <v>233</v>
      </c>
      <c r="F1807" s="575">
        <v>6.26</v>
      </c>
      <c r="G1807" s="575">
        <v>0</v>
      </c>
      <c r="H1807" s="575">
        <v>28.0778</v>
      </c>
      <c r="I1807" s="575">
        <v>25.305</v>
      </c>
      <c r="J1807" s="575">
        <v>25.2</v>
      </c>
      <c r="K1807" s="575">
        <v>2.7728</v>
      </c>
      <c r="L1807" s="580">
        <v>0.0988</v>
      </c>
      <c r="M1807" s="575">
        <v>53.13</v>
      </c>
      <c r="N1807" s="575"/>
      <c r="O1807" s="575"/>
      <c r="P1807" s="575"/>
      <c r="Q1807" s="575">
        <v>6762</v>
      </c>
      <c r="R1807" s="575">
        <v>441.63</v>
      </c>
      <c r="S1807" s="580">
        <v>0.0653</v>
      </c>
      <c r="T1807" s="575">
        <v>0</v>
      </c>
      <c r="U1807" s="575">
        <v>0</v>
      </c>
      <c r="V1807" s="575">
        <v>0</v>
      </c>
      <c r="W1807" s="575">
        <v>0</v>
      </c>
      <c r="X1807" s="575">
        <v>0</v>
      </c>
      <c r="Y1807" s="575">
        <v>0</v>
      </c>
      <c r="Z1807" s="575">
        <v>0</v>
      </c>
      <c r="AA1807" s="575">
        <v>0</v>
      </c>
      <c r="AB1807" s="580">
        <v>1</v>
      </c>
      <c r="AC1807" s="575">
        <f t="shared" si="85"/>
        <v>0</v>
      </c>
      <c r="AD1807" s="555">
        <f t="shared" si="86"/>
        <v>0</v>
      </c>
    </row>
    <row r="1808" customHeight="1" spans="1:30">
      <c r="A1808" s="574">
        <v>45327</v>
      </c>
      <c r="B1808" s="575" t="s">
        <v>246</v>
      </c>
      <c r="C1808" s="575" t="s">
        <v>228</v>
      </c>
      <c r="D1808" s="575">
        <v>300</v>
      </c>
      <c r="E1808" s="575" t="s">
        <v>233</v>
      </c>
      <c r="F1808" s="575">
        <v>4.27</v>
      </c>
      <c r="G1808" s="575">
        <v>0</v>
      </c>
      <c r="H1808" s="575">
        <v>119.3816</v>
      </c>
      <c r="I1808" s="575">
        <v>113.6838</v>
      </c>
      <c r="J1808" s="575">
        <v>111.903</v>
      </c>
      <c r="K1808" s="575">
        <v>5.6978</v>
      </c>
      <c r="L1808" s="580">
        <v>0.0477</v>
      </c>
      <c r="M1808" s="575">
        <v>496.65</v>
      </c>
      <c r="N1808" s="575"/>
      <c r="O1808" s="575"/>
      <c r="P1808" s="575"/>
      <c r="Q1808" s="575">
        <v>57321</v>
      </c>
      <c r="R1808" s="575">
        <v>4616.47</v>
      </c>
      <c r="S1808" s="580">
        <v>0.0805</v>
      </c>
      <c r="T1808" s="575">
        <v>0</v>
      </c>
      <c r="U1808" s="575">
        <v>0</v>
      </c>
      <c r="V1808" s="575">
        <v>0</v>
      </c>
      <c r="W1808" s="575">
        <v>0</v>
      </c>
      <c r="X1808" s="575">
        <v>0</v>
      </c>
      <c r="Y1808" s="575">
        <v>0</v>
      </c>
      <c r="Z1808" s="575">
        <v>0</v>
      </c>
      <c r="AA1808" s="575">
        <v>0</v>
      </c>
      <c r="AB1808" s="580">
        <v>1</v>
      </c>
      <c r="AC1808" s="575">
        <f t="shared" si="85"/>
        <v>0</v>
      </c>
      <c r="AD1808" s="555">
        <f t="shared" si="86"/>
        <v>0</v>
      </c>
    </row>
    <row r="1809" customHeight="1" spans="1:30">
      <c r="A1809" s="574">
        <v>45327</v>
      </c>
      <c r="B1809" s="575" t="s">
        <v>247</v>
      </c>
      <c r="C1809" s="575" t="s">
        <v>228</v>
      </c>
      <c r="D1809" s="575">
        <v>150</v>
      </c>
      <c r="E1809" s="575" t="s">
        <v>233</v>
      </c>
      <c r="F1809" s="575">
        <v>5.3</v>
      </c>
      <c r="G1809" s="575">
        <v>2</v>
      </c>
      <c r="H1809" s="575">
        <v>71.2913</v>
      </c>
      <c r="I1809" s="575">
        <v>71.2913</v>
      </c>
      <c r="J1809" s="575">
        <v>70.875</v>
      </c>
      <c r="K1809" s="575">
        <v>0</v>
      </c>
      <c r="L1809" s="580">
        <v>0</v>
      </c>
      <c r="M1809" s="575">
        <v>341.25</v>
      </c>
      <c r="N1809" s="575"/>
      <c r="O1809" s="575"/>
      <c r="P1809" s="575"/>
      <c r="Q1809" s="575">
        <v>25456</v>
      </c>
      <c r="R1809" s="575">
        <v>2271.675</v>
      </c>
      <c r="S1809" s="580">
        <v>0.0892</v>
      </c>
      <c r="T1809" s="575">
        <v>0</v>
      </c>
      <c r="U1809" s="575">
        <v>0</v>
      </c>
      <c r="V1809" s="575">
        <v>0</v>
      </c>
      <c r="W1809" s="575">
        <v>0</v>
      </c>
      <c r="X1809" s="575">
        <v>0</v>
      </c>
      <c r="Y1809" s="575">
        <v>0</v>
      </c>
      <c r="Z1809" s="575">
        <v>0</v>
      </c>
      <c r="AA1809" s="575">
        <v>0</v>
      </c>
      <c r="AB1809" s="580">
        <v>1</v>
      </c>
      <c r="AC1809" s="575">
        <f t="shared" si="85"/>
        <v>0</v>
      </c>
      <c r="AD1809" s="555">
        <f t="shared" si="86"/>
        <v>0</v>
      </c>
    </row>
    <row r="1810" customHeight="1" spans="1:30">
      <c r="A1810" s="574">
        <v>45327</v>
      </c>
      <c r="B1810" s="575" t="s">
        <v>248</v>
      </c>
      <c r="C1810" s="575" t="s">
        <v>228</v>
      </c>
      <c r="D1810" s="575">
        <v>100</v>
      </c>
      <c r="E1810" s="575" t="s">
        <v>235</v>
      </c>
      <c r="F1810" s="575">
        <v>3.05</v>
      </c>
      <c r="G1810" s="575">
        <v>1.2</v>
      </c>
      <c r="H1810" s="575">
        <v>45.2768</v>
      </c>
      <c r="I1810" s="575">
        <v>43.5955</v>
      </c>
      <c r="J1810" s="575">
        <v>41.7256</v>
      </c>
      <c r="K1810" s="575">
        <v>1.6813</v>
      </c>
      <c r="L1810" s="580">
        <v>0.0371</v>
      </c>
      <c r="M1810" s="575">
        <v>153.3448</v>
      </c>
      <c r="N1810" s="575"/>
      <c r="O1810" s="575"/>
      <c r="P1810" s="575"/>
      <c r="Q1810" s="575">
        <v>11688</v>
      </c>
      <c r="R1810" s="575">
        <v>1115.87</v>
      </c>
      <c r="S1810" s="580">
        <v>0.0955</v>
      </c>
      <c r="T1810" s="575">
        <v>0</v>
      </c>
      <c r="U1810" s="575">
        <v>0</v>
      </c>
      <c r="V1810" s="575">
        <v>0</v>
      </c>
      <c r="W1810" s="575">
        <v>0</v>
      </c>
      <c r="X1810" s="575">
        <v>0</v>
      </c>
      <c r="Y1810" s="575">
        <v>0</v>
      </c>
      <c r="Z1810" s="575">
        <v>0</v>
      </c>
      <c r="AA1810" s="575">
        <v>0</v>
      </c>
      <c r="AB1810" s="580">
        <v>1</v>
      </c>
      <c r="AC1810" s="575">
        <f t="shared" si="85"/>
        <v>0</v>
      </c>
      <c r="AD1810" s="555">
        <f t="shared" si="86"/>
        <v>0</v>
      </c>
    </row>
    <row r="1811" customHeight="1" spans="1:30">
      <c r="A1811" s="574">
        <v>45327</v>
      </c>
      <c r="B1811" s="575" t="s">
        <v>249</v>
      </c>
      <c r="C1811" s="575" t="s">
        <v>228</v>
      </c>
      <c r="D1811" s="575">
        <v>100</v>
      </c>
      <c r="E1811" s="575" t="s">
        <v>231</v>
      </c>
      <c r="F1811" s="575">
        <v>4.93</v>
      </c>
      <c r="G1811" s="575">
        <v>0</v>
      </c>
      <c r="H1811" s="575">
        <v>42.58</v>
      </c>
      <c r="I1811" s="575">
        <v>41.94</v>
      </c>
      <c r="J1811" s="575">
        <v>41.8489</v>
      </c>
      <c r="K1811" s="575">
        <v>0</v>
      </c>
      <c r="L1811" s="580">
        <v>0</v>
      </c>
      <c r="M1811" s="575">
        <v>143.5337</v>
      </c>
      <c r="N1811" s="575"/>
      <c r="O1811" s="575"/>
      <c r="P1811" s="575"/>
      <c r="Q1811" s="575">
        <v>15134</v>
      </c>
      <c r="R1811" s="575">
        <v>803.2883</v>
      </c>
      <c r="S1811" s="580">
        <v>0.0531</v>
      </c>
      <c r="T1811" s="575">
        <v>0</v>
      </c>
      <c r="U1811" s="575">
        <v>0</v>
      </c>
      <c r="V1811" s="575">
        <v>0</v>
      </c>
      <c r="W1811" s="575">
        <v>0</v>
      </c>
      <c r="X1811" s="575">
        <v>0</v>
      </c>
      <c r="Y1811" s="575">
        <v>0</v>
      </c>
      <c r="Z1811" s="575">
        <v>0</v>
      </c>
      <c r="AA1811" s="575">
        <v>0</v>
      </c>
      <c r="AB1811" s="580">
        <v>1</v>
      </c>
      <c r="AC1811" s="575">
        <f t="shared" si="85"/>
        <v>0</v>
      </c>
      <c r="AD1811" s="555">
        <f t="shared" si="86"/>
        <v>0</v>
      </c>
    </row>
    <row r="1812" customHeight="1" spans="1:30">
      <c r="A1812" s="574">
        <v>45327</v>
      </c>
      <c r="B1812" s="575" t="s">
        <v>55</v>
      </c>
      <c r="C1812" s="575" t="s">
        <v>250</v>
      </c>
      <c r="D1812" s="575">
        <v>100</v>
      </c>
      <c r="E1812" s="575" t="s">
        <v>233</v>
      </c>
      <c r="F1812" s="575">
        <v>0</v>
      </c>
      <c r="G1812" s="575">
        <v>3.34</v>
      </c>
      <c r="H1812" s="575">
        <v>13.8834</v>
      </c>
      <c r="I1812" s="575">
        <v>13.4286</v>
      </c>
      <c r="J1812" s="575">
        <v>12.7745</v>
      </c>
      <c r="K1812" s="575">
        <v>0</v>
      </c>
      <c r="L1812" s="580">
        <v>0</v>
      </c>
      <c r="M1812" s="575">
        <v>151.8141</v>
      </c>
      <c r="N1812" s="575"/>
      <c r="O1812" s="575"/>
      <c r="P1812" s="575"/>
      <c r="Q1812" s="575">
        <v>28860</v>
      </c>
      <c r="R1812" s="575">
        <v>2341.6909</v>
      </c>
      <c r="S1812" s="580">
        <v>0.0811</v>
      </c>
      <c r="T1812" s="575">
        <v>0.2689</v>
      </c>
      <c r="U1812" s="575">
        <v>0.1859</v>
      </c>
      <c r="V1812" s="575">
        <v>0</v>
      </c>
      <c r="W1812" s="575">
        <v>0</v>
      </c>
      <c r="X1812" s="575">
        <v>0</v>
      </c>
      <c r="Y1812" s="575">
        <v>0</v>
      </c>
      <c r="Z1812" s="575">
        <v>0</v>
      </c>
      <c r="AA1812" s="575">
        <v>0</v>
      </c>
      <c r="AB1812" s="580">
        <v>0.9806</v>
      </c>
      <c r="AC1812" s="575">
        <f t="shared" si="85"/>
        <v>0.1859</v>
      </c>
      <c r="AD1812" s="555">
        <f t="shared" si="86"/>
        <v>0.2689</v>
      </c>
    </row>
    <row r="1813" customHeight="1" spans="1:30">
      <c r="A1813" s="574">
        <v>45327</v>
      </c>
      <c r="B1813" s="575" t="s">
        <v>57</v>
      </c>
      <c r="C1813" s="575" t="s">
        <v>228</v>
      </c>
      <c r="D1813" s="575">
        <v>20</v>
      </c>
      <c r="E1813" s="575" t="s">
        <v>233</v>
      </c>
      <c r="F1813" s="575">
        <v>1.16</v>
      </c>
      <c r="G1813" s="575">
        <v>0</v>
      </c>
      <c r="H1813" s="575">
        <v>2.0664</v>
      </c>
      <c r="I1813" s="575">
        <v>2.0664</v>
      </c>
      <c r="J1813" s="575">
        <v>1.9865</v>
      </c>
      <c r="K1813" s="575">
        <v>0</v>
      </c>
      <c r="L1813" s="580">
        <v>0</v>
      </c>
      <c r="M1813" s="575">
        <v>36.5159</v>
      </c>
      <c r="N1813" s="575"/>
      <c r="O1813" s="575"/>
      <c r="P1813" s="575"/>
      <c r="Q1813" s="575">
        <v>3541</v>
      </c>
      <c r="R1813" s="575">
        <v>296.8925</v>
      </c>
      <c r="S1813" s="580">
        <v>0.0838</v>
      </c>
      <c r="T1813" s="575">
        <v>0</v>
      </c>
      <c r="U1813" s="575">
        <v>0</v>
      </c>
      <c r="V1813" s="575">
        <v>0</v>
      </c>
      <c r="W1813" s="575">
        <v>0</v>
      </c>
      <c r="X1813" s="575">
        <v>0</v>
      </c>
      <c r="Y1813" s="575">
        <v>0</v>
      </c>
      <c r="Z1813" s="575">
        <v>0</v>
      </c>
      <c r="AA1813" s="575">
        <v>0</v>
      </c>
      <c r="AB1813" s="580">
        <v>1</v>
      </c>
      <c r="AC1813" s="575">
        <f t="shared" si="85"/>
        <v>0</v>
      </c>
      <c r="AD1813" s="555">
        <f t="shared" si="86"/>
        <v>0</v>
      </c>
    </row>
    <row r="1814" customHeight="1" spans="1:30">
      <c r="A1814" s="574">
        <v>45327</v>
      </c>
      <c r="B1814" s="575" t="s">
        <v>251</v>
      </c>
      <c r="C1814" s="575" t="s">
        <v>250</v>
      </c>
      <c r="D1814" s="575">
        <v>15</v>
      </c>
      <c r="E1814" s="575" t="s">
        <v>233</v>
      </c>
      <c r="F1814" s="575">
        <v>0</v>
      </c>
      <c r="G1814" s="575">
        <v>4.48</v>
      </c>
      <c r="H1814" s="575">
        <v>7.058</v>
      </c>
      <c r="I1814" s="575">
        <v>6.9143</v>
      </c>
      <c r="J1814" s="575">
        <v>7.035</v>
      </c>
      <c r="K1814" s="575">
        <v>0.1436</v>
      </c>
      <c r="L1814" s="580">
        <v>0.0203</v>
      </c>
      <c r="M1814" s="575">
        <v>23.31</v>
      </c>
      <c r="N1814" s="575"/>
      <c r="O1814" s="575"/>
      <c r="P1814" s="575"/>
      <c r="Q1814" s="575">
        <v>3444</v>
      </c>
      <c r="R1814" s="575">
        <v>148.68</v>
      </c>
      <c r="S1814" s="580">
        <v>0.0432</v>
      </c>
      <c r="T1814" s="575">
        <v>0</v>
      </c>
      <c r="U1814" s="575">
        <v>0</v>
      </c>
      <c r="V1814" s="575">
        <v>0</v>
      </c>
      <c r="W1814" s="575">
        <v>0</v>
      </c>
      <c r="X1814" s="575">
        <v>0</v>
      </c>
      <c r="Y1814" s="575">
        <v>0</v>
      </c>
      <c r="Z1814" s="575">
        <v>0</v>
      </c>
      <c r="AA1814" s="575">
        <v>0</v>
      </c>
      <c r="AB1814" s="580">
        <v>1</v>
      </c>
      <c r="AC1814" s="575">
        <f t="shared" si="85"/>
        <v>0</v>
      </c>
      <c r="AD1814" s="555">
        <f t="shared" si="86"/>
        <v>0</v>
      </c>
    </row>
    <row r="1815" customHeight="1" spans="1:30">
      <c r="A1815" s="574">
        <v>45327</v>
      </c>
      <c r="B1815" s="575" t="s">
        <v>252</v>
      </c>
      <c r="C1815" s="575" t="s">
        <v>250</v>
      </c>
      <c r="D1815" s="575">
        <v>49.5</v>
      </c>
      <c r="E1815" s="575" t="s">
        <v>233</v>
      </c>
      <c r="F1815" s="575">
        <v>0</v>
      </c>
      <c r="G1815" s="575">
        <v>2.96</v>
      </c>
      <c r="H1815" s="575">
        <v>2.5369</v>
      </c>
      <c r="I1815" s="575">
        <v>2.5369</v>
      </c>
      <c r="J1815" s="575">
        <v>1.914</v>
      </c>
      <c r="K1815" s="575">
        <v>0</v>
      </c>
      <c r="L1815" s="580">
        <v>0</v>
      </c>
      <c r="M1815" s="575">
        <v>33.066</v>
      </c>
      <c r="N1815" s="575">
        <v>843</v>
      </c>
      <c r="O1815" s="580">
        <v>0.0392</v>
      </c>
      <c r="P1815" s="580">
        <v>-0.1332</v>
      </c>
      <c r="Q1815" s="575">
        <v>12723</v>
      </c>
      <c r="R1815" s="575">
        <v>600.1446</v>
      </c>
      <c r="S1815" s="580">
        <v>0.0472</v>
      </c>
      <c r="T1815" s="575">
        <v>0</v>
      </c>
      <c r="U1815" s="575">
        <v>0</v>
      </c>
      <c r="V1815" s="575">
        <v>0</v>
      </c>
      <c r="W1815" s="575">
        <v>0</v>
      </c>
      <c r="X1815" s="575">
        <v>0</v>
      </c>
      <c r="Y1815" s="575">
        <v>0</v>
      </c>
      <c r="Z1815" s="575">
        <v>0</v>
      </c>
      <c r="AA1815" s="575">
        <v>0</v>
      </c>
      <c r="AB1815" s="580">
        <v>1</v>
      </c>
      <c r="AC1815" s="575">
        <f t="shared" si="85"/>
        <v>0</v>
      </c>
      <c r="AD1815" s="555">
        <f t="shared" si="86"/>
        <v>0</v>
      </c>
    </row>
    <row r="1816" customHeight="1" spans="1:30">
      <c r="A1816" s="574">
        <v>45327</v>
      </c>
      <c r="B1816" s="575" t="s">
        <v>253</v>
      </c>
      <c r="C1816" s="575" t="s">
        <v>250</v>
      </c>
      <c r="D1816" s="575">
        <v>200</v>
      </c>
      <c r="E1816" s="575" t="s">
        <v>233</v>
      </c>
      <c r="F1816" s="575">
        <v>0</v>
      </c>
      <c r="G1816" s="575">
        <v>6.18</v>
      </c>
      <c r="H1816" s="575">
        <v>160.874</v>
      </c>
      <c r="I1816" s="575">
        <v>160.874</v>
      </c>
      <c r="J1816" s="575">
        <v>154.88</v>
      </c>
      <c r="K1816" s="575">
        <v>0</v>
      </c>
      <c r="L1816" s="580">
        <v>0</v>
      </c>
      <c r="M1816" s="575">
        <v>296.56</v>
      </c>
      <c r="N1816" s="575"/>
      <c r="O1816" s="575"/>
      <c r="P1816" s="575"/>
      <c r="Q1816" s="575">
        <v>61425</v>
      </c>
      <c r="R1816" s="575">
        <v>5359.64</v>
      </c>
      <c r="S1816" s="580">
        <v>0.0873</v>
      </c>
      <c r="T1816" s="575">
        <v>0</v>
      </c>
      <c r="U1816" s="575">
        <v>0</v>
      </c>
      <c r="V1816" s="575">
        <v>0</v>
      </c>
      <c r="W1816" s="575">
        <v>0</v>
      </c>
      <c r="X1816" s="575">
        <v>0</v>
      </c>
      <c r="Y1816" s="575">
        <v>0</v>
      </c>
      <c r="Z1816" s="575">
        <v>0</v>
      </c>
      <c r="AA1816" s="575">
        <v>0</v>
      </c>
      <c r="AB1816" s="580">
        <v>1</v>
      </c>
      <c r="AC1816" s="575">
        <f t="shared" si="85"/>
        <v>0</v>
      </c>
      <c r="AD1816" s="555">
        <f t="shared" si="86"/>
        <v>0</v>
      </c>
    </row>
    <row r="1817" customHeight="1" spans="1:30">
      <c r="A1817" s="574">
        <v>45327</v>
      </c>
      <c r="B1817" s="575" t="s">
        <v>254</v>
      </c>
      <c r="C1817" s="575" t="s">
        <v>250</v>
      </c>
      <c r="D1817" s="575">
        <v>50</v>
      </c>
      <c r="E1817" s="575" t="s">
        <v>255</v>
      </c>
      <c r="F1817" s="575">
        <v>0</v>
      </c>
      <c r="G1817" s="575">
        <v>4.38</v>
      </c>
      <c r="H1817" s="575">
        <v>15.9625</v>
      </c>
      <c r="I1817" s="575">
        <v>15.4564</v>
      </c>
      <c r="J1817" s="575">
        <v>15.12</v>
      </c>
      <c r="K1817" s="575">
        <v>0</v>
      </c>
      <c r="L1817" s="580">
        <v>0</v>
      </c>
      <c r="M1817" s="575">
        <v>207.69</v>
      </c>
      <c r="N1817" s="575"/>
      <c r="O1817" s="575"/>
      <c r="P1817" s="575"/>
      <c r="Q1817" s="575">
        <v>12070</v>
      </c>
      <c r="R1817" s="575">
        <v>1255.38</v>
      </c>
      <c r="S1817" s="580">
        <v>0.104</v>
      </c>
      <c r="T1817" s="575">
        <v>0</v>
      </c>
      <c r="U1817" s="575">
        <v>0</v>
      </c>
      <c r="V1817" s="575">
        <v>0</v>
      </c>
      <c r="W1817" s="575">
        <v>0</v>
      </c>
      <c r="X1817" s="575">
        <v>0</v>
      </c>
      <c r="Y1817" s="575">
        <v>0</v>
      </c>
      <c r="Z1817" s="575">
        <v>0</v>
      </c>
      <c r="AA1817" s="575">
        <v>0</v>
      </c>
      <c r="AB1817" s="580">
        <v>1</v>
      </c>
      <c r="AC1817" s="575">
        <f t="shared" si="85"/>
        <v>0</v>
      </c>
      <c r="AD1817" s="555">
        <f t="shared" si="86"/>
        <v>0</v>
      </c>
    </row>
    <row r="1818" customHeight="1" spans="1:30">
      <c r="A1818" s="574">
        <v>45327</v>
      </c>
      <c r="B1818" s="575" t="s">
        <v>61</v>
      </c>
      <c r="C1818" s="575" t="s">
        <v>250</v>
      </c>
      <c r="D1818" s="575">
        <v>275</v>
      </c>
      <c r="E1818" s="575" t="s">
        <v>233</v>
      </c>
      <c r="F1818" s="575">
        <v>0</v>
      </c>
      <c r="G1818" s="575">
        <v>7.26</v>
      </c>
      <c r="H1818" s="575">
        <v>293.8263</v>
      </c>
      <c r="I1818" s="575">
        <v>292.1152</v>
      </c>
      <c r="J1818" s="575">
        <v>287.76</v>
      </c>
      <c r="K1818" s="575">
        <v>0</v>
      </c>
      <c r="L1818" s="580">
        <v>0</v>
      </c>
      <c r="M1818" s="575">
        <v>374</v>
      </c>
      <c r="N1818" s="575"/>
      <c r="O1818" s="575"/>
      <c r="P1818" s="575"/>
      <c r="Q1818" s="575">
        <v>83580</v>
      </c>
      <c r="R1818" s="575">
        <v>10111.2</v>
      </c>
      <c r="S1818" s="580">
        <v>0.121</v>
      </c>
      <c r="T1818" s="575">
        <v>1.7111</v>
      </c>
      <c r="U1818" s="575">
        <v>0</v>
      </c>
      <c r="V1818" s="575">
        <v>0</v>
      </c>
      <c r="W1818" s="575">
        <v>0</v>
      </c>
      <c r="X1818" s="575">
        <v>0</v>
      </c>
      <c r="Y1818" s="575">
        <v>0</v>
      </c>
      <c r="Z1818" s="575">
        <v>0</v>
      </c>
      <c r="AA1818" s="575">
        <v>0</v>
      </c>
      <c r="AB1818" s="580">
        <v>0.9942</v>
      </c>
      <c r="AC1818" s="575">
        <f t="shared" si="85"/>
        <v>0</v>
      </c>
      <c r="AD1818" s="555">
        <f t="shared" si="86"/>
        <v>1.7111</v>
      </c>
    </row>
    <row r="1819" customHeight="1" spans="1:30">
      <c r="A1819" s="574">
        <v>45327</v>
      </c>
      <c r="B1819" s="575" t="s">
        <v>62</v>
      </c>
      <c r="C1819" s="575" t="s">
        <v>250</v>
      </c>
      <c r="D1819" s="575">
        <v>200</v>
      </c>
      <c r="E1819" s="575" t="s">
        <v>233</v>
      </c>
      <c r="F1819" s="575">
        <v>0</v>
      </c>
      <c r="G1819" s="575">
        <v>7.4</v>
      </c>
      <c r="H1819" s="575">
        <v>185.2737</v>
      </c>
      <c r="I1819" s="575">
        <v>179.5642</v>
      </c>
      <c r="J1819" s="575">
        <v>171.6</v>
      </c>
      <c r="K1819" s="575">
        <v>0</v>
      </c>
      <c r="L1819" s="580">
        <v>0</v>
      </c>
      <c r="M1819" s="575">
        <v>286.44</v>
      </c>
      <c r="N1819" s="575"/>
      <c r="O1819" s="575"/>
      <c r="P1819" s="575"/>
      <c r="Q1819" s="575">
        <v>61280</v>
      </c>
      <c r="R1819" s="575">
        <v>6622.44</v>
      </c>
      <c r="S1819" s="580">
        <v>0.1081</v>
      </c>
      <c r="T1819" s="575">
        <v>0</v>
      </c>
      <c r="U1819" s="575">
        <v>0</v>
      </c>
      <c r="V1819" s="575">
        <v>0</v>
      </c>
      <c r="W1819" s="575">
        <v>0</v>
      </c>
      <c r="X1819" s="575">
        <v>0</v>
      </c>
      <c r="Y1819" s="575">
        <v>5.7095</v>
      </c>
      <c r="Z1819" s="575">
        <v>0</v>
      </c>
      <c r="AA1819" s="575">
        <v>0</v>
      </c>
      <c r="AB1819" s="580">
        <v>1</v>
      </c>
      <c r="AC1819" s="575">
        <f t="shared" si="85"/>
        <v>0</v>
      </c>
      <c r="AD1819" s="555">
        <f t="shared" si="86"/>
        <v>0</v>
      </c>
    </row>
    <row r="1820" customHeight="1" spans="1:30">
      <c r="A1820" s="574">
        <v>45327</v>
      </c>
      <c r="B1820" s="575" t="s">
        <v>256</v>
      </c>
      <c r="C1820" s="575" t="s">
        <v>250</v>
      </c>
      <c r="D1820" s="575">
        <v>20.4</v>
      </c>
      <c r="E1820" s="575" t="s">
        <v>255</v>
      </c>
      <c r="F1820" s="575">
        <v>0</v>
      </c>
      <c r="G1820" s="575">
        <v>3.78</v>
      </c>
      <c r="H1820" s="575">
        <v>7.2803</v>
      </c>
      <c r="I1820" s="575">
        <v>7.182</v>
      </c>
      <c r="J1820" s="575">
        <v>7.1769</v>
      </c>
      <c r="K1820" s="575">
        <v>0</v>
      </c>
      <c r="L1820" s="580">
        <v>0</v>
      </c>
      <c r="M1820" s="575">
        <v>78.1038</v>
      </c>
      <c r="N1820" s="575"/>
      <c r="O1820" s="575"/>
      <c r="P1820" s="575"/>
      <c r="Q1820" s="575">
        <v>5372</v>
      </c>
      <c r="R1820" s="575">
        <v>616.0059</v>
      </c>
      <c r="S1820" s="580">
        <v>0.1147</v>
      </c>
      <c r="T1820" s="575">
        <v>0</v>
      </c>
      <c r="U1820" s="575">
        <v>0</v>
      </c>
      <c r="V1820" s="575">
        <v>0</v>
      </c>
      <c r="W1820" s="575">
        <v>0</v>
      </c>
      <c r="X1820" s="575">
        <v>0</v>
      </c>
      <c r="Y1820" s="575">
        <v>0</v>
      </c>
      <c r="Z1820" s="575">
        <v>0</v>
      </c>
      <c r="AA1820" s="575">
        <v>0</v>
      </c>
      <c r="AB1820" s="580">
        <v>1</v>
      </c>
      <c r="AC1820" s="575">
        <f t="shared" si="85"/>
        <v>0</v>
      </c>
      <c r="AD1820" s="555">
        <f t="shared" si="86"/>
        <v>0</v>
      </c>
    </row>
    <row r="1821" customHeight="1" spans="1:30">
      <c r="A1821" s="574">
        <v>45327</v>
      </c>
      <c r="B1821" s="575" t="s">
        <v>257</v>
      </c>
      <c r="C1821" s="575" t="s">
        <v>250</v>
      </c>
      <c r="D1821" s="575">
        <v>80</v>
      </c>
      <c r="E1821" s="575" t="s">
        <v>233</v>
      </c>
      <c r="F1821" s="575">
        <v>0</v>
      </c>
      <c r="G1821" s="575">
        <v>5.67</v>
      </c>
      <c r="H1821" s="575">
        <v>73.92</v>
      </c>
      <c r="I1821" s="575">
        <v>72.577</v>
      </c>
      <c r="J1821" s="575">
        <v>71.8783</v>
      </c>
      <c r="K1821" s="575">
        <v>0</v>
      </c>
      <c r="L1821" s="580">
        <v>0</v>
      </c>
      <c r="M1821" s="575">
        <v>461.0845</v>
      </c>
      <c r="N1821" s="575"/>
      <c r="O1821" s="575"/>
      <c r="P1821" s="575"/>
      <c r="Q1821" s="575">
        <v>18237</v>
      </c>
      <c r="R1821" s="575">
        <v>2105.926</v>
      </c>
      <c r="S1821" s="580">
        <v>0.1155</v>
      </c>
      <c r="T1821" s="575">
        <v>0</v>
      </c>
      <c r="U1821" s="575">
        <v>0.4</v>
      </c>
      <c r="V1821" s="575">
        <v>0</v>
      </c>
      <c r="W1821" s="575">
        <v>0</v>
      </c>
      <c r="X1821" s="575">
        <v>0</v>
      </c>
      <c r="Y1821" s="575">
        <v>0</v>
      </c>
      <c r="Z1821" s="575">
        <v>0</v>
      </c>
      <c r="AA1821" s="575">
        <v>0</v>
      </c>
      <c r="AB1821" s="580">
        <v>1</v>
      </c>
      <c r="AC1821" s="575">
        <f t="shared" si="85"/>
        <v>0.4</v>
      </c>
      <c r="AD1821" s="555">
        <f t="shared" si="86"/>
        <v>0</v>
      </c>
    </row>
    <row r="1822" customHeight="1" spans="1:30">
      <c r="A1822" s="574">
        <v>45327</v>
      </c>
      <c r="B1822" s="575" t="s">
        <v>258</v>
      </c>
      <c r="C1822" s="575" t="s">
        <v>250</v>
      </c>
      <c r="D1822" s="575">
        <v>100</v>
      </c>
      <c r="E1822" s="575" t="s">
        <v>233</v>
      </c>
      <c r="F1822" s="575">
        <v>0</v>
      </c>
      <c r="G1822" s="575">
        <v>2.82</v>
      </c>
      <c r="H1822" s="575">
        <v>18.5888</v>
      </c>
      <c r="I1822" s="575">
        <v>18.5888</v>
      </c>
      <c r="J1822" s="575">
        <v>18.48</v>
      </c>
      <c r="K1822" s="575">
        <v>0</v>
      </c>
      <c r="L1822" s="580">
        <v>0</v>
      </c>
      <c r="M1822" s="575">
        <v>186.12</v>
      </c>
      <c r="N1822" s="575"/>
      <c r="O1822" s="575"/>
      <c r="P1822" s="575"/>
      <c r="Q1822" s="575">
        <v>27774</v>
      </c>
      <c r="R1822" s="575">
        <v>1942.38</v>
      </c>
      <c r="S1822" s="580">
        <v>0.0699</v>
      </c>
      <c r="T1822" s="575">
        <v>0</v>
      </c>
      <c r="U1822" s="575">
        <v>0</v>
      </c>
      <c r="V1822" s="575">
        <v>0</v>
      </c>
      <c r="W1822" s="575">
        <v>0</v>
      </c>
      <c r="X1822" s="575">
        <v>0</v>
      </c>
      <c r="Y1822" s="575">
        <v>0</v>
      </c>
      <c r="Z1822" s="575">
        <v>0</v>
      </c>
      <c r="AA1822" s="575">
        <v>0</v>
      </c>
      <c r="AB1822" s="580">
        <v>1</v>
      </c>
      <c r="AC1822" s="575">
        <f t="shared" si="85"/>
        <v>0</v>
      </c>
      <c r="AD1822" s="555">
        <f t="shared" si="86"/>
        <v>0</v>
      </c>
    </row>
    <row r="1823" customHeight="1" spans="1:30">
      <c r="A1823" s="574">
        <v>45327</v>
      </c>
      <c r="B1823" s="575" t="s">
        <v>259</v>
      </c>
      <c r="C1823" s="575" t="s">
        <v>250</v>
      </c>
      <c r="D1823" s="575">
        <v>60</v>
      </c>
      <c r="E1823" s="575" t="s">
        <v>233</v>
      </c>
      <c r="F1823" s="575">
        <v>0</v>
      </c>
      <c r="G1823" s="575">
        <v>2.83</v>
      </c>
      <c r="H1823" s="575">
        <v>4.5</v>
      </c>
      <c r="I1823" s="575">
        <v>4.5</v>
      </c>
      <c r="J1823" s="575">
        <v>3.78</v>
      </c>
      <c r="K1823" s="575">
        <v>0</v>
      </c>
      <c r="L1823" s="580">
        <v>0</v>
      </c>
      <c r="M1823" s="575">
        <v>19.74</v>
      </c>
      <c r="N1823" s="575"/>
      <c r="O1823" s="575"/>
      <c r="P1823" s="575"/>
      <c r="Q1823" s="575">
        <v>14049</v>
      </c>
      <c r="R1823" s="575">
        <v>1475.04</v>
      </c>
      <c r="S1823" s="580">
        <v>0.105</v>
      </c>
      <c r="T1823" s="575">
        <v>0</v>
      </c>
      <c r="U1823" s="575">
        <v>0</v>
      </c>
      <c r="V1823" s="575">
        <v>0</v>
      </c>
      <c r="W1823" s="575">
        <v>0</v>
      </c>
      <c r="X1823" s="575">
        <v>0</v>
      </c>
      <c r="Y1823" s="575">
        <v>0</v>
      </c>
      <c r="Z1823" s="575">
        <v>0</v>
      </c>
      <c r="AA1823" s="575">
        <v>0</v>
      </c>
      <c r="AB1823" s="580">
        <v>1</v>
      </c>
      <c r="AC1823" s="575">
        <f t="shared" si="85"/>
        <v>0</v>
      </c>
      <c r="AD1823" s="555">
        <f t="shared" si="86"/>
        <v>0</v>
      </c>
    </row>
    <row r="1824" customHeight="1" spans="1:30">
      <c r="A1824" s="574">
        <v>45327</v>
      </c>
      <c r="B1824" s="575" t="s">
        <v>260</v>
      </c>
      <c r="C1824" s="575" t="s">
        <v>250</v>
      </c>
      <c r="D1824" s="575">
        <v>50</v>
      </c>
      <c r="E1824" s="575" t="s">
        <v>233</v>
      </c>
      <c r="F1824" s="575">
        <v>0</v>
      </c>
      <c r="G1824" s="575">
        <v>3.9</v>
      </c>
      <c r="H1824" s="575">
        <v>17.8908</v>
      </c>
      <c r="I1824" s="575">
        <v>2.1347</v>
      </c>
      <c r="J1824" s="575">
        <v>1.98</v>
      </c>
      <c r="K1824" s="575">
        <v>0</v>
      </c>
      <c r="L1824" s="580">
        <v>0</v>
      </c>
      <c r="M1824" s="575">
        <v>140.69</v>
      </c>
      <c r="N1824" s="575"/>
      <c r="O1824" s="575"/>
      <c r="P1824" s="575"/>
      <c r="Q1824" s="575">
        <v>12700</v>
      </c>
      <c r="R1824" s="575">
        <v>974.028</v>
      </c>
      <c r="S1824" s="580">
        <v>0.0767</v>
      </c>
      <c r="T1824" s="575">
        <v>0</v>
      </c>
      <c r="U1824" s="575">
        <v>0</v>
      </c>
      <c r="V1824" s="575">
        <v>0</v>
      </c>
      <c r="W1824" s="575">
        <v>0</v>
      </c>
      <c r="X1824" s="575">
        <v>0</v>
      </c>
      <c r="Y1824" s="575">
        <v>15.7561</v>
      </c>
      <c r="Z1824" s="575">
        <v>0</v>
      </c>
      <c r="AA1824" s="575">
        <v>0</v>
      </c>
      <c r="AB1824" s="580">
        <v>1</v>
      </c>
      <c r="AC1824" s="575">
        <f t="shared" si="85"/>
        <v>0</v>
      </c>
      <c r="AD1824" s="555">
        <f t="shared" si="86"/>
        <v>0</v>
      </c>
    </row>
    <row r="1825" customHeight="1" spans="1:30">
      <c r="A1825" s="574">
        <v>45327</v>
      </c>
      <c r="B1825" s="575" t="s">
        <v>261</v>
      </c>
      <c r="C1825" s="575" t="s">
        <v>250</v>
      </c>
      <c r="D1825" s="575">
        <v>100</v>
      </c>
      <c r="E1825" s="575" t="s">
        <v>233</v>
      </c>
      <c r="F1825" s="575">
        <v>0</v>
      </c>
      <c r="G1825" s="575">
        <v>7.29</v>
      </c>
      <c r="H1825" s="575">
        <v>135.4134</v>
      </c>
      <c r="I1825" s="575">
        <v>135.4134</v>
      </c>
      <c r="J1825" s="575">
        <v>133.32</v>
      </c>
      <c r="K1825" s="575">
        <v>0</v>
      </c>
      <c r="L1825" s="580">
        <v>0</v>
      </c>
      <c r="M1825" s="575">
        <v>190.476</v>
      </c>
      <c r="N1825" s="575"/>
      <c r="O1825" s="575"/>
      <c r="P1825" s="575"/>
      <c r="Q1825" s="575">
        <v>25315</v>
      </c>
      <c r="R1825" s="575">
        <v>2671.02</v>
      </c>
      <c r="S1825" s="580">
        <v>0.1055</v>
      </c>
      <c r="T1825" s="575">
        <v>0</v>
      </c>
      <c r="U1825" s="575">
        <v>0</v>
      </c>
      <c r="V1825" s="575">
        <v>0</v>
      </c>
      <c r="W1825" s="575">
        <v>0</v>
      </c>
      <c r="X1825" s="575">
        <v>0</v>
      </c>
      <c r="Y1825" s="575">
        <v>0</v>
      </c>
      <c r="Z1825" s="575">
        <v>0</v>
      </c>
      <c r="AA1825" s="575">
        <v>0</v>
      </c>
      <c r="AB1825" s="580">
        <v>1</v>
      </c>
      <c r="AC1825" s="575">
        <f t="shared" si="85"/>
        <v>0</v>
      </c>
      <c r="AD1825" s="555">
        <f t="shared" si="86"/>
        <v>0</v>
      </c>
    </row>
    <row r="1826" customHeight="1" spans="1:30">
      <c r="A1826" s="574">
        <v>45327</v>
      </c>
      <c r="B1826" s="575" t="s">
        <v>262</v>
      </c>
      <c r="C1826" s="575" t="s">
        <v>250</v>
      </c>
      <c r="D1826" s="575">
        <v>200</v>
      </c>
      <c r="E1826" s="575" t="s">
        <v>233</v>
      </c>
      <c r="F1826" s="575">
        <v>0</v>
      </c>
      <c r="G1826" s="575">
        <v>5.55</v>
      </c>
      <c r="H1826" s="575">
        <v>98.5021</v>
      </c>
      <c r="I1826" s="575">
        <v>59.8636</v>
      </c>
      <c r="J1826" s="575">
        <v>59.4</v>
      </c>
      <c r="K1826" s="575">
        <v>0</v>
      </c>
      <c r="L1826" s="580">
        <v>0</v>
      </c>
      <c r="M1826" s="575">
        <v>414.975</v>
      </c>
      <c r="N1826" s="575"/>
      <c r="O1826" s="575"/>
      <c r="P1826" s="575"/>
      <c r="Q1826" s="575">
        <v>30140</v>
      </c>
      <c r="R1826" s="575">
        <v>4106.025</v>
      </c>
      <c r="S1826" s="580">
        <v>0.1362</v>
      </c>
      <c r="T1826" s="575">
        <v>38.6385</v>
      </c>
      <c r="U1826" s="575">
        <v>0</v>
      </c>
      <c r="V1826" s="575">
        <v>0</v>
      </c>
      <c r="W1826" s="575">
        <v>0</v>
      </c>
      <c r="X1826" s="575">
        <v>0</v>
      </c>
      <c r="Y1826" s="575">
        <v>0</v>
      </c>
      <c r="Z1826" s="575">
        <v>0</v>
      </c>
      <c r="AA1826" s="575">
        <v>0</v>
      </c>
      <c r="AB1826" s="580">
        <v>0.5714</v>
      </c>
      <c r="AC1826" s="575">
        <f t="shared" si="85"/>
        <v>0</v>
      </c>
      <c r="AD1826" s="555">
        <f t="shared" si="86"/>
        <v>38.6385</v>
      </c>
    </row>
    <row r="1827" customHeight="1" spans="1:30">
      <c r="A1827" s="574">
        <v>45327</v>
      </c>
      <c r="B1827" s="575" t="s">
        <v>263</v>
      </c>
      <c r="C1827" s="575" t="s">
        <v>250</v>
      </c>
      <c r="D1827" s="575">
        <v>200</v>
      </c>
      <c r="E1827" s="575" t="s">
        <v>233</v>
      </c>
      <c r="F1827" s="575">
        <v>0</v>
      </c>
      <c r="G1827" s="575">
        <v>4.99</v>
      </c>
      <c r="H1827" s="575">
        <v>129.0992</v>
      </c>
      <c r="I1827" s="575">
        <v>126.7322</v>
      </c>
      <c r="J1827" s="575">
        <v>117.92</v>
      </c>
      <c r="K1827" s="575">
        <v>0</v>
      </c>
      <c r="L1827" s="580">
        <v>0</v>
      </c>
      <c r="M1827" s="575">
        <v>930.16</v>
      </c>
      <c r="N1827" s="575"/>
      <c r="O1827" s="575"/>
      <c r="P1827" s="575"/>
      <c r="Q1827" s="575">
        <v>59159</v>
      </c>
      <c r="R1827" s="575">
        <v>7797.68</v>
      </c>
      <c r="S1827" s="580">
        <v>0.1318</v>
      </c>
      <c r="T1827" s="575">
        <v>1.0332</v>
      </c>
      <c r="U1827" s="575">
        <v>1.3348</v>
      </c>
      <c r="V1827" s="575">
        <v>0</v>
      </c>
      <c r="W1827" s="575">
        <v>0</v>
      </c>
      <c r="X1827" s="575">
        <v>0</v>
      </c>
      <c r="Y1827" s="575">
        <v>0</v>
      </c>
      <c r="Z1827" s="575">
        <v>0</v>
      </c>
      <c r="AA1827" s="575">
        <v>0</v>
      </c>
      <c r="AB1827" s="580">
        <v>0.9821</v>
      </c>
      <c r="AC1827" s="575">
        <f t="shared" si="85"/>
        <v>1.3348</v>
      </c>
      <c r="AD1827" s="555">
        <f t="shared" si="86"/>
        <v>1.0332</v>
      </c>
    </row>
    <row r="1828" customHeight="1" spans="1:30">
      <c r="A1828" s="574">
        <v>45327</v>
      </c>
      <c r="B1828" s="575" t="s">
        <v>264</v>
      </c>
      <c r="C1828" s="575" t="s">
        <v>250</v>
      </c>
      <c r="D1828" s="575">
        <v>100</v>
      </c>
      <c r="E1828" s="575" t="s">
        <v>233</v>
      </c>
      <c r="F1828" s="575">
        <v>0</v>
      </c>
      <c r="G1828" s="575">
        <v>2.95</v>
      </c>
      <c r="H1828" s="575">
        <v>34.5554</v>
      </c>
      <c r="I1828" s="575">
        <v>32.3957</v>
      </c>
      <c r="J1828" s="575">
        <v>32.1552</v>
      </c>
      <c r="K1828" s="575">
        <v>0</v>
      </c>
      <c r="L1828" s="580">
        <v>0</v>
      </c>
      <c r="M1828" s="575">
        <v>190.872</v>
      </c>
      <c r="N1828" s="575"/>
      <c r="O1828" s="575"/>
      <c r="P1828" s="575"/>
      <c r="Q1828" s="575">
        <v>24615</v>
      </c>
      <c r="R1828" s="575">
        <v>1920.8376</v>
      </c>
      <c r="S1828" s="580">
        <v>0.078</v>
      </c>
      <c r="T1828" s="575">
        <v>2.1597</v>
      </c>
      <c r="U1828" s="575">
        <v>0</v>
      </c>
      <c r="V1828" s="575">
        <v>0</v>
      </c>
      <c r="W1828" s="575">
        <v>0</v>
      </c>
      <c r="X1828" s="575">
        <v>0</v>
      </c>
      <c r="Y1828" s="575">
        <v>0</v>
      </c>
      <c r="Z1828" s="575">
        <v>0</v>
      </c>
      <c r="AA1828" s="575">
        <v>0</v>
      </c>
      <c r="AB1828" s="580">
        <v>0.9095</v>
      </c>
      <c r="AC1828" s="575">
        <f t="shared" si="85"/>
        <v>0</v>
      </c>
      <c r="AD1828" s="555">
        <f t="shared" si="86"/>
        <v>2.1597</v>
      </c>
    </row>
    <row r="1829" customHeight="1" spans="1:30">
      <c r="A1829" s="574">
        <v>45327</v>
      </c>
      <c r="B1829" s="575" t="s">
        <v>265</v>
      </c>
      <c r="C1829" s="575" t="s">
        <v>250</v>
      </c>
      <c r="D1829" s="575">
        <v>50</v>
      </c>
      <c r="E1829" s="575" t="s">
        <v>233</v>
      </c>
      <c r="F1829" s="575">
        <v>0</v>
      </c>
      <c r="G1829" s="575">
        <v>3.16</v>
      </c>
      <c r="H1829" s="575">
        <v>10.481</v>
      </c>
      <c r="I1829" s="575">
        <v>8.0279</v>
      </c>
      <c r="J1829" s="575">
        <v>8.9276</v>
      </c>
      <c r="K1829" s="575">
        <v>2.4531</v>
      </c>
      <c r="L1829" s="580">
        <v>0.2341</v>
      </c>
      <c r="M1829" s="575">
        <v>49.6452</v>
      </c>
      <c r="N1829" s="575"/>
      <c r="O1829" s="575"/>
      <c r="P1829" s="575"/>
      <c r="Q1829" s="575">
        <v>5770</v>
      </c>
      <c r="R1829" s="575">
        <v>248.006</v>
      </c>
      <c r="S1829" s="580">
        <v>0.043</v>
      </c>
      <c r="T1829" s="575">
        <v>0</v>
      </c>
      <c r="U1829" s="575">
        <v>0</v>
      </c>
      <c r="V1829" s="575">
        <v>0</v>
      </c>
      <c r="W1829" s="575">
        <v>0</v>
      </c>
      <c r="X1829" s="575">
        <v>0</v>
      </c>
      <c r="Y1829" s="575">
        <v>0</v>
      </c>
      <c r="Z1829" s="575">
        <v>0</v>
      </c>
      <c r="AA1829" s="575">
        <v>0</v>
      </c>
      <c r="AB1829" s="580">
        <v>1</v>
      </c>
      <c r="AC1829" s="575">
        <f t="shared" si="85"/>
        <v>0</v>
      </c>
      <c r="AD1829" s="555">
        <f t="shared" si="86"/>
        <v>0</v>
      </c>
    </row>
    <row r="1830" customHeight="1" spans="1:30">
      <c r="A1830" s="574">
        <v>45327</v>
      </c>
      <c r="B1830" s="575" t="s">
        <v>266</v>
      </c>
      <c r="C1830" s="575" t="s">
        <v>250</v>
      </c>
      <c r="D1830" s="575">
        <v>200</v>
      </c>
      <c r="E1830" s="575" t="s">
        <v>231</v>
      </c>
      <c r="F1830" s="575">
        <v>0</v>
      </c>
      <c r="G1830" s="575">
        <v>2.21</v>
      </c>
      <c r="H1830" s="575">
        <v>3.5272</v>
      </c>
      <c r="I1830" s="575">
        <v>3.5272</v>
      </c>
      <c r="J1830" s="575">
        <v>2.64</v>
      </c>
      <c r="K1830" s="575">
        <v>0</v>
      </c>
      <c r="L1830" s="580">
        <v>0</v>
      </c>
      <c r="M1830" s="575">
        <v>216.48</v>
      </c>
      <c r="N1830" s="575"/>
      <c r="O1830" s="575"/>
      <c r="P1830" s="575"/>
      <c r="Q1830" s="575">
        <v>45530</v>
      </c>
      <c r="R1830" s="575">
        <v>2290.86</v>
      </c>
      <c r="S1830" s="580">
        <v>0.0503</v>
      </c>
      <c r="T1830" s="575">
        <v>0</v>
      </c>
      <c r="U1830" s="575">
        <v>0</v>
      </c>
      <c r="V1830" s="575">
        <v>0</v>
      </c>
      <c r="W1830" s="575">
        <v>0</v>
      </c>
      <c r="X1830" s="575">
        <v>0</v>
      </c>
      <c r="Y1830" s="575">
        <v>0</v>
      </c>
      <c r="Z1830" s="575">
        <v>0</v>
      </c>
      <c r="AA1830" s="575">
        <v>0</v>
      </c>
      <c r="AB1830" s="580">
        <v>1</v>
      </c>
      <c r="AC1830" s="575">
        <f t="shared" si="85"/>
        <v>0</v>
      </c>
      <c r="AD1830" s="555">
        <f t="shared" si="86"/>
        <v>0</v>
      </c>
    </row>
    <row r="1831" customHeight="1" spans="1:30">
      <c r="A1831" s="574">
        <v>45327</v>
      </c>
      <c r="B1831" s="575" t="s">
        <v>267</v>
      </c>
      <c r="C1831" s="575" t="s">
        <v>250</v>
      </c>
      <c r="D1831" s="575">
        <v>150</v>
      </c>
      <c r="E1831" s="575" t="s">
        <v>233</v>
      </c>
      <c r="F1831" s="575">
        <v>0</v>
      </c>
      <c r="G1831" s="575">
        <v>7.82</v>
      </c>
      <c r="H1831" s="575">
        <v>190.782</v>
      </c>
      <c r="I1831" s="575">
        <v>141.2894</v>
      </c>
      <c r="J1831" s="575">
        <v>137.28</v>
      </c>
      <c r="K1831" s="575">
        <v>49.4926</v>
      </c>
      <c r="L1831" s="580">
        <v>0.2594</v>
      </c>
      <c r="M1831" s="575">
        <v>661.76</v>
      </c>
      <c r="N1831" s="575"/>
      <c r="O1831" s="575"/>
      <c r="P1831" s="575"/>
      <c r="Q1831" s="575">
        <v>38110</v>
      </c>
      <c r="R1831" s="575">
        <v>6710.88</v>
      </c>
      <c r="S1831" s="580">
        <v>0.1761</v>
      </c>
      <c r="T1831" s="575">
        <v>0</v>
      </c>
      <c r="U1831" s="575">
        <v>0</v>
      </c>
      <c r="V1831" s="575">
        <v>0</v>
      </c>
      <c r="W1831" s="575">
        <v>0</v>
      </c>
      <c r="X1831" s="575">
        <v>0</v>
      </c>
      <c r="Y1831" s="575">
        <v>0</v>
      </c>
      <c r="Z1831" s="575">
        <v>0</v>
      </c>
      <c r="AA1831" s="575">
        <v>0</v>
      </c>
      <c r="AB1831" s="580">
        <v>1</v>
      </c>
      <c r="AC1831" s="575">
        <f t="shared" si="85"/>
        <v>0</v>
      </c>
      <c r="AD1831" s="555">
        <f t="shared" si="86"/>
        <v>0</v>
      </c>
    </row>
    <row r="1832" s="557" customFormat="1" customHeight="1" spans="1:30">
      <c r="A1832" s="574">
        <v>45327</v>
      </c>
      <c r="B1832" s="575" t="s">
        <v>77</v>
      </c>
      <c r="C1832" s="593" t="s">
        <v>32</v>
      </c>
      <c r="D1832" s="593">
        <v>100</v>
      </c>
      <c r="E1832" s="593" t="s">
        <v>33</v>
      </c>
      <c r="F1832" s="608">
        <v>5.72</v>
      </c>
      <c r="G1832" s="593">
        <v>1.61</v>
      </c>
      <c r="H1832" s="609">
        <v>46.7446</v>
      </c>
      <c r="I1832" s="609">
        <v>17.3815</v>
      </c>
      <c r="J1832" s="609">
        <v>16.954</v>
      </c>
      <c r="K1832" s="609">
        <v>29.3631</v>
      </c>
      <c r="L1832" s="615">
        <v>0.0063</v>
      </c>
      <c r="M1832" s="609">
        <v>144.97</v>
      </c>
      <c r="N1832" s="593">
        <v>200</v>
      </c>
      <c r="O1832" s="615">
        <v>0.7249</v>
      </c>
      <c r="P1832" s="615">
        <v>0.5636</v>
      </c>
      <c r="Q1832" s="593">
        <v>17591</v>
      </c>
      <c r="R1832" s="609">
        <v>540.827</v>
      </c>
      <c r="S1832" s="615">
        <v>0.0307</v>
      </c>
      <c r="T1832" s="593">
        <v>0</v>
      </c>
      <c r="U1832" s="593">
        <v>0</v>
      </c>
      <c r="V1832" s="593">
        <v>0</v>
      </c>
      <c r="W1832" s="593">
        <v>0</v>
      </c>
      <c r="X1832" s="593">
        <v>0</v>
      </c>
      <c r="Y1832" s="593">
        <v>0</v>
      </c>
      <c r="Z1832" s="593">
        <v>0</v>
      </c>
      <c r="AA1832" s="609">
        <v>28.3741</v>
      </c>
      <c r="AB1832" s="616">
        <v>1</v>
      </c>
      <c r="AC1832" s="575">
        <f t="shared" si="85"/>
        <v>0</v>
      </c>
      <c r="AD1832" s="555">
        <f t="shared" si="86"/>
        <v>0</v>
      </c>
    </row>
    <row r="1833" s="557" customFormat="1" customHeight="1" spans="1:30">
      <c r="A1833" s="574">
        <v>45327</v>
      </c>
      <c r="B1833" s="593" t="s">
        <v>81</v>
      </c>
      <c r="C1833" s="593" t="s">
        <v>175</v>
      </c>
      <c r="D1833" s="593">
        <v>100</v>
      </c>
      <c r="E1833" s="593" t="s">
        <v>197</v>
      </c>
      <c r="F1833" s="593" t="s">
        <v>176</v>
      </c>
      <c r="G1833" s="593">
        <v>1.79</v>
      </c>
      <c r="H1833" s="593">
        <v>0</v>
      </c>
      <c r="I1833" s="593">
        <v>0</v>
      </c>
      <c r="J1833" s="593">
        <v>0</v>
      </c>
      <c r="K1833" s="593">
        <v>0</v>
      </c>
      <c r="L1833" s="615">
        <v>0</v>
      </c>
      <c r="M1833" s="593">
        <v>0.0528</v>
      </c>
      <c r="N1833" s="593">
        <v>585</v>
      </c>
      <c r="O1833" s="615">
        <v>0.0001</v>
      </c>
      <c r="P1833" s="615">
        <v>-0.0333</v>
      </c>
      <c r="Q1833" s="593">
        <v>13183</v>
      </c>
      <c r="R1833" s="593">
        <v>9.1784</v>
      </c>
      <c r="S1833" s="615">
        <v>0.0007</v>
      </c>
      <c r="T1833" s="593">
        <v>0</v>
      </c>
      <c r="U1833" s="593">
        <v>0</v>
      </c>
      <c r="V1833" s="593">
        <v>0</v>
      </c>
      <c r="W1833" s="593">
        <v>0</v>
      </c>
      <c r="X1833" s="593">
        <v>0</v>
      </c>
      <c r="Y1833" s="593">
        <v>0.2112</v>
      </c>
      <c r="Z1833" s="593">
        <v>0</v>
      </c>
      <c r="AA1833" s="593">
        <v>0</v>
      </c>
      <c r="AB1833" s="615">
        <v>1</v>
      </c>
      <c r="AC1833" s="575">
        <f t="shared" si="85"/>
        <v>0</v>
      </c>
      <c r="AD1833" s="555">
        <f t="shared" si="86"/>
        <v>0</v>
      </c>
    </row>
    <row r="1834" s="557" customFormat="1" customHeight="1" spans="1:30">
      <c r="A1834" s="574">
        <v>45327</v>
      </c>
      <c r="B1834" s="593" t="s">
        <v>84</v>
      </c>
      <c r="C1834" s="593" t="s">
        <v>175</v>
      </c>
      <c r="D1834" s="593">
        <v>33</v>
      </c>
      <c r="E1834" s="593" t="s">
        <v>35</v>
      </c>
      <c r="F1834" s="593" t="s">
        <v>176</v>
      </c>
      <c r="G1834" s="593">
        <v>3.25</v>
      </c>
      <c r="H1834" s="593">
        <v>8.78</v>
      </c>
      <c r="I1834" s="593">
        <v>8.72</v>
      </c>
      <c r="J1834" s="593">
        <v>8.58</v>
      </c>
      <c r="K1834" s="593">
        <v>0</v>
      </c>
      <c r="L1834" s="615">
        <v>0</v>
      </c>
      <c r="M1834" s="593">
        <v>22.44</v>
      </c>
      <c r="N1834" s="593">
        <v>490</v>
      </c>
      <c r="O1834" s="615">
        <v>0.0458</v>
      </c>
      <c r="P1834" s="615">
        <v>-0.7343</v>
      </c>
      <c r="Q1834" s="593">
        <v>7604</v>
      </c>
      <c r="R1834" s="593">
        <v>421.74</v>
      </c>
      <c r="S1834" s="615">
        <v>0.0555</v>
      </c>
      <c r="T1834" s="593">
        <v>0</v>
      </c>
      <c r="U1834" s="593">
        <v>0</v>
      </c>
      <c r="V1834" s="593">
        <v>0</v>
      </c>
      <c r="W1834" s="593">
        <v>0</v>
      </c>
      <c r="X1834" s="593">
        <v>0</v>
      </c>
      <c r="Y1834" s="593">
        <v>0</v>
      </c>
      <c r="Z1834" s="593">
        <v>0</v>
      </c>
      <c r="AA1834" s="593">
        <v>0</v>
      </c>
      <c r="AB1834" s="615">
        <v>1</v>
      </c>
      <c r="AC1834" s="575">
        <f t="shared" si="85"/>
        <v>0</v>
      </c>
      <c r="AD1834" s="555">
        <f t="shared" si="86"/>
        <v>0</v>
      </c>
    </row>
    <row r="1835" s="557" customFormat="1" customHeight="1" spans="1:30">
      <c r="A1835" s="574">
        <v>45327</v>
      </c>
      <c r="B1835" s="575" t="s">
        <v>85</v>
      </c>
      <c r="C1835" s="593" t="s">
        <v>177</v>
      </c>
      <c r="D1835" s="593">
        <v>60</v>
      </c>
      <c r="E1835" s="593" t="s">
        <v>107</v>
      </c>
      <c r="F1835" s="593">
        <v>0.3</v>
      </c>
      <c r="G1835" s="593">
        <v>3.24</v>
      </c>
      <c r="H1835" s="582">
        <v>6.1595</v>
      </c>
      <c r="I1835" s="593">
        <v>5.8485</v>
      </c>
      <c r="J1835" s="649">
        <v>6.16</v>
      </c>
      <c r="K1835" s="593">
        <v>0</v>
      </c>
      <c r="L1835" s="615">
        <v>0</v>
      </c>
      <c r="M1835" s="649">
        <v>20.24</v>
      </c>
      <c r="N1835" s="593">
        <v>174</v>
      </c>
      <c r="O1835" s="615">
        <v>0.1163</v>
      </c>
      <c r="P1835" s="593" t="s">
        <v>176</v>
      </c>
      <c r="Q1835" s="593">
        <v>5420</v>
      </c>
      <c r="R1835" s="649">
        <v>603.68</v>
      </c>
      <c r="S1835" s="615">
        <v>0.1114</v>
      </c>
      <c r="T1835" s="593">
        <v>0</v>
      </c>
      <c r="U1835" s="593">
        <v>0</v>
      </c>
      <c r="V1835" s="593">
        <v>0</v>
      </c>
      <c r="W1835" s="593">
        <v>0</v>
      </c>
      <c r="X1835" s="593">
        <v>0</v>
      </c>
      <c r="Y1835" s="593">
        <v>0</v>
      </c>
      <c r="Z1835" s="593">
        <v>0</v>
      </c>
      <c r="AA1835" s="593">
        <v>0</v>
      </c>
      <c r="AB1835" s="615">
        <v>1</v>
      </c>
      <c r="AC1835" s="575">
        <f t="shared" si="85"/>
        <v>0</v>
      </c>
      <c r="AD1835" s="555">
        <f t="shared" si="86"/>
        <v>0</v>
      </c>
    </row>
    <row r="1836" s="557" customFormat="1" customHeight="1" spans="1:30">
      <c r="A1836" s="574">
        <v>45327</v>
      </c>
      <c r="B1836" s="575" t="s">
        <v>87</v>
      </c>
      <c r="C1836" s="593" t="s">
        <v>32</v>
      </c>
      <c r="D1836" s="593">
        <v>100</v>
      </c>
      <c r="E1836" s="593" t="s">
        <v>33</v>
      </c>
      <c r="F1836" s="593">
        <v>3.16</v>
      </c>
      <c r="G1836" s="593">
        <v>2.02</v>
      </c>
      <c r="H1836" s="593">
        <v>8.78</v>
      </c>
      <c r="I1836" s="593">
        <v>6.33</v>
      </c>
      <c r="J1836" s="593">
        <v>5.7904</v>
      </c>
      <c r="K1836" s="593">
        <v>0</v>
      </c>
      <c r="L1836" s="615">
        <v>0</v>
      </c>
      <c r="M1836" s="593">
        <v>8.3853</v>
      </c>
      <c r="N1836" s="593">
        <v>25</v>
      </c>
      <c r="O1836" s="615">
        <v>0.3354</v>
      </c>
      <c r="P1836" s="615">
        <v>0.1741</v>
      </c>
      <c r="Q1836" s="593">
        <v>6350</v>
      </c>
      <c r="R1836" s="593">
        <v>171.2711</v>
      </c>
      <c r="S1836" s="615">
        <v>0.027</v>
      </c>
      <c r="T1836" s="593">
        <v>0</v>
      </c>
      <c r="U1836" s="593">
        <v>0</v>
      </c>
      <c r="V1836" s="593">
        <v>0</v>
      </c>
      <c r="W1836" s="593">
        <v>0</v>
      </c>
      <c r="X1836" s="593">
        <v>0</v>
      </c>
      <c r="Y1836" s="593">
        <v>0</v>
      </c>
      <c r="Z1836" s="593">
        <v>0</v>
      </c>
      <c r="AA1836" s="593">
        <v>0</v>
      </c>
      <c r="AB1836" s="615">
        <v>1</v>
      </c>
      <c r="AC1836" s="575">
        <f t="shared" si="85"/>
        <v>0</v>
      </c>
      <c r="AD1836" s="555">
        <f t="shared" si="86"/>
        <v>0</v>
      </c>
    </row>
    <row r="1837" s="557" customFormat="1" customHeight="1" spans="1:30">
      <c r="A1837" s="574">
        <v>45327</v>
      </c>
      <c r="B1837" s="575" t="s">
        <v>88</v>
      </c>
      <c r="C1837" s="593" t="s">
        <v>177</v>
      </c>
      <c r="D1837" s="593">
        <v>50</v>
      </c>
      <c r="E1837" s="593" t="s">
        <v>35</v>
      </c>
      <c r="F1837" s="593">
        <v>7.09</v>
      </c>
      <c r="G1837" s="593">
        <v>1.12</v>
      </c>
      <c r="H1837" s="593">
        <v>26.6475</v>
      </c>
      <c r="I1837" s="593">
        <v>26.4485</v>
      </c>
      <c r="J1837" s="593">
        <v>26.4286</v>
      </c>
      <c r="K1837" s="593">
        <v>0</v>
      </c>
      <c r="L1837" s="593">
        <v>0</v>
      </c>
      <c r="M1837" s="593">
        <v>62.2905</v>
      </c>
      <c r="N1837" s="593">
        <v>680</v>
      </c>
      <c r="O1837" s="593">
        <v>0.0916</v>
      </c>
      <c r="P1837" s="593" t="s">
        <v>176</v>
      </c>
      <c r="Q1837" s="593">
        <v>6458</v>
      </c>
      <c r="R1837" s="593">
        <v>369.3619</v>
      </c>
      <c r="S1837" s="593">
        <v>0.05719</v>
      </c>
      <c r="T1837" s="593">
        <v>0</v>
      </c>
      <c r="U1837" s="593">
        <v>0</v>
      </c>
      <c r="V1837" s="593">
        <v>0</v>
      </c>
      <c r="W1837" s="593">
        <v>0</v>
      </c>
      <c r="X1837" s="593">
        <v>0</v>
      </c>
      <c r="Y1837" s="593">
        <v>0</v>
      </c>
      <c r="Z1837" s="593">
        <v>0</v>
      </c>
      <c r="AA1837" s="593">
        <v>0</v>
      </c>
      <c r="AB1837" s="615">
        <v>1</v>
      </c>
      <c r="AC1837" s="575">
        <f t="shared" si="85"/>
        <v>0</v>
      </c>
      <c r="AD1837" s="620">
        <f t="shared" si="86"/>
        <v>0</v>
      </c>
    </row>
    <row r="1838" customHeight="1" spans="1:29">
      <c r="A1838" s="570" t="s">
        <v>268</v>
      </c>
      <c r="B1838" s="571"/>
      <c r="C1838" s="571"/>
      <c r="D1838" s="571"/>
      <c r="E1838" s="571"/>
      <c r="F1838" s="571"/>
      <c r="G1838" s="571"/>
      <c r="H1838" s="571"/>
      <c r="I1838" s="571"/>
      <c r="J1838" s="571"/>
      <c r="K1838" s="571"/>
      <c r="L1838" s="571"/>
      <c r="M1838" s="571"/>
      <c r="N1838" s="571"/>
      <c r="O1838" s="571"/>
      <c r="P1838" s="571"/>
      <c r="Q1838" s="571"/>
      <c r="R1838" s="571"/>
      <c r="S1838" s="571"/>
      <c r="T1838" s="571"/>
      <c r="U1838" s="571"/>
      <c r="V1838" s="571"/>
      <c r="W1838" s="571"/>
      <c r="X1838" s="571"/>
      <c r="Y1838" s="571"/>
      <c r="Z1838" s="571"/>
      <c r="AA1838" s="571"/>
      <c r="AB1838" s="571"/>
      <c r="AC1838" s="571"/>
    </row>
    <row r="1839" customHeight="1" spans="1:30">
      <c r="A1839" s="572" t="s">
        <v>1</v>
      </c>
      <c r="B1839" s="573" t="s">
        <v>2</v>
      </c>
      <c r="C1839" s="573" t="s">
        <v>3</v>
      </c>
      <c r="D1839" s="573" t="s">
        <v>4</v>
      </c>
      <c r="E1839" s="573" t="s">
        <v>5</v>
      </c>
      <c r="F1839" s="573" t="s">
        <v>6</v>
      </c>
      <c r="G1839" s="573" t="s">
        <v>7</v>
      </c>
      <c r="H1839" s="573" t="s">
        <v>8</v>
      </c>
      <c r="I1839" s="573" t="s">
        <v>9</v>
      </c>
      <c r="J1839" s="573" t="s">
        <v>10</v>
      </c>
      <c r="K1839" s="573" t="s">
        <v>11</v>
      </c>
      <c r="L1839" s="573" t="s">
        <v>12</v>
      </c>
      <c r="M1839" s="573" t="s">
        <v>13</v>
      </c>
      <c r="N1839" s="573" t="s">
        <v>14</v>
      </c>
      <c r="O1839" s="573" t="s">
        <v>15</v>
      </c>
      <c r="P1839" s="573" t="s">
        <v>16</v>
      </c>
      <c r="Q1839" s="573" t="s">
        <v>17</v>
      </c>
      <c r="R1839" s="573" t="s">
        <v>18</v>
      </c>
      <c r="S1839" s="573" t="s">
        <v>19</v>
      </c>
      <c r="T1839" s="573" t="s">
        <v>20</v>
      </c>
      <c r="U1839" s="573" t="s">
        <v>21</v>
      </c>
      <c r="V1839" s="573" t="s">
        <v>22</v>
      </c>
      <c r="W1839" s="573" t="s">
        <v>23</v>
      </c>
      <c r="X1839" s="573" t="s">
        <v>24</v>
      </c>
      <c r="Y1839" s="573" t="s">
        <v>25</v>
      </c>
      <c r="Z1839" s="573" t="s">
        <v>26</v>
      </c>
      <c r="AA1839" s="573" t="s">
        <v>27</v>
      </c>
      <c r="AB1839" s="573" t="s">
        <v>28</v>
      </c>
      <c r="AC1839" s="583" t="s">
        <v>29</v>
      </c>
      <c r="AD1839" s="583" t="s">
        <v>30</v>
      </c>
    </row>
    <row r="1840" customHeight="1" spans="1:30">
      <c r="A1840" s="574">
        <v>45328</v>
      </c>
      <c r="B1840" s="575" t="s">
        <v>31</v>
      </c>
      <c r="C1840" s="575" t="s">
        <v>32</v>
      </c>
      <c r="D1840" s="575">
        <v>100</v>
      </c>
      <c r="E1840" s="575" t="s">
        <v>48</v>
      </c>
      <c r="F1840" s="575">
        <v>5.38</v>
      </c>
      <c r="G1840" s="575">
        <v>0.65</v>
      </c>
      <c r="H1840" s="575">
        <v>49.49</v>
      </c>
      <c r="I1840" s="575">
        <v>49</v>
      </c>
      <c r="J1840" s="575">
        <v>48.825</v>
      </c>
      <c r="K1840" s="575">
        <v>0</v>
      </c>
      <c r="L1840" s="580">
        <v>0</v>
      </c>
      <c r="M1840" s="575">
        <v>147.2625</v>
      </c>
      <c r="N1840" s="575"/>
      <c r="O1840" s="575"/>
      <c r="P1840" s="575"/>
      <c r="Q1840" s="575">
        <v>14972</v>
      </c>
      <c r="R1840" s="575">
        <v>1448.3875</v>
      </c>
      <c r="S1840" s="580">
        <v>0.0967</v>
      </c>
      <c r="T1840" s="575">
        <v>0.028</v>
      </c>
      <c r="U1840" s="575">
        <v>0</v>
      </c>
      <c r="V1840" s="575">
        <v>0</v>
      </c>
      <c r="W1840" s="575">
        <v>0</v>
      </c>
      <c r="X1840" s="575">
        <v>0</v>
      </c>
      <c r="Y1840" s="575">
        <v>0</v>
      </c>
      <c r="Z1840" s="575">
        <v>0</v>
      </c>
      <c r="AA1840" s="575">
        <v>0</v>
      </c>
      <c r="AB1840" s="580">
        <v>0.9998</v>
      </c>
      <c r="AC1840" s="575">
        <f t="shared" ref="AC1840:AC1882" si="87">U1840+W1840</f>
        <v>0</v>
      </c>
      <c r="AD1840" s="555">
        <f t="shared" ref="AD1840:AD1882" si="88">T1840+V1840</f>
        <v>0.028</v>
      </c>
    </row>
    <row r="1841" customHeight="1" spans="1:30">
      <c r="A1841" s="574">
        <v>45328</v>
      </c>
      <c r="B1841" s="575" t="s">
        <v>41</v>
      </c>
      <c r="C1841" s="575" t="s">
        <v>32</v>
      </c>
      <c r="D1841" s="575">
        <v>20</v>
      </c>
      <c r="E1841" s="575" t="s">
        <v>33</v>
      </c>
      <c r="F1841" s="575">
        <v>4.87</v>
      </c>
      <c r="G1841" s="575">
        <v>1.4</v>
      </c>
      <c r="H1841" s="575">
        <v>10.8541</v>
      </c>
      <c r="I1841" s="575">
        <v>10.4508</v>
      </c>
      <c r="J1841" s="575">
        <v>10.439</v>
      </c>
      <c r="K1841" s="575">
        <v>0</v>
      </c>
      <c r="L1841" s="580">
        <v>0</v>
      </c>
      <c r="M1841" s="575">
        <v>68.4046</v>
      </c>
      <c r="N1841" s="575"/>
      <c r="O1841" s="575"/>
      <c r="P1841" s="575"/>
      <c r="Q1841" s="575">
        <v>4106</v>
      </c>
      <c r="R1841" s="575">
        <v>372.6579</v>
      </c>
      <c r="S1841" s="580">
        <v>0.0908</v>
      </c>
      <c r="T1841" s="575">
        <v>0</v>
      </c>
      <c r="U1841" s="575">
        <v>0</v>
      </c>
      <c r="V1841" s="575">
        <v>0</v>
      </c>
      <c r="W1841" s="575">
        <v>0</v>
      </c>
      <c r="X1841" s="575">
        <v>0</v>
      </c>
      <c r="Y1841" s="575">
        <v>0</v>
      </c>
      <c r="Z1841" s="575">
        <v>0</v>
      </c>
      <c r="AA1841" s="575">
        <v>0</v>
      </c>
      <c r="AB1841" s="580">
        <v>1</v>
      </c>
      <c r="AC1841" s="575">
        <f t="shared" si="87"/>
        <v>0</v>
      </c>
      <c r="AD1841" s="555">
        <f t="shared" si="88"/>
        <v>0</v>
      </c>
    </row>
    <row r="1842" customHeight="1" spans="1:30">
      <c r="A1842" s="574">
        <v>45328</v>
      </c>
      <c r="B1842" s="575" t="s">
        <v>34</v>
      </c>
      <c r="C1842" s="575" t="s">
        <v>32</v>
      </c>
      <c r="D1842" s="575">
        <v>10</v>
      </c>
      <c r="E1842" s="575" t="s">
        <v>39</v>
      </c>
      <c r="F1842" s="575">
        <v>4.1</v>
      </c>
      <c r="G1842" s="575">
        <v>0.71</v>
      </c>
      <c r="H1842" s="575">
        <v>4.1112</v>
      </c>
      <c r="I1842" s="575">
        <v>4.0092</v>
      </c>
      <c r="J1842" s="575">
        <v>3.96</v>
      </c>
      <c r="K1842" s="575">
        <v>0</v>
      </c>
      <c r="L1842" s="580">
        <v>0</v>
      </c>
      <c r="M1842" s="575">
        <v>9.9</v>
      </c>
      <c r="N1842" s="575"/>
      <c r="O1842" s="575"/>
      <c r="P1842" s="575"/>
      <c r="Q1842" s="575">
        <v>1258</v>
      </c>
      <c r="R1842" s="575">
        <v>124.08</v>
      </c>
      <c r="S1842" s="580">
        <v>0.0986</v>
      </c>
      <c r="T1842" s="575">
        <v>0</v>
      </c>
      <c r="U1842" s="575">
        <v>0</v>
      </c>
      <c r="V1842" s="575">
        <v>0</v>
      </c>
      <c r="W1842" s="575">
        <v>0</v>
      </c>
      <c r="X1842" s="575">
        <v>0</v>
      </c>
      <c r="Y1842" s="575">
        <v>0</v>
      </c>
      <c r="Z1842" s="575">
        <v>0</v>
      </c>
      <c r="AA1842" s="575">
        <v>0</v>
      </c>
      <c r="AB1842" s="580">
        <v>1</v>
      </c>
      <c r="AC1842" s="575">
        <f t="shared" si="87"/>
        <v>0</v>
      </c>
      <c r="AD1842" s="555">
        <f t="shared" si="88"/>
        <v>0</v>
      </c>
    </row>
    <row r="1843" customHeight="1" spans="1:30">
      <c r="A1843" s="574">
        <v>45328</v>
      </c>
      <c r="B1843" s="575" t="s">
        <v>36</v>
      </c>
      <c r="C1843" s="575" t="s">
        <v>32</v>
      </c>
      <c r="D1843" s="575">
        <v>80</v>
      </c>
      <c r="E1843" s="575" t="s">
        <v>35</v>
      </c>
      <c r="F1843" s="575">
        <v>5.06</v>
      </c>
      <c r="G1843" s="575">
        <v>0.5</v>
      </c>
      <c r="H1843" s="575">
        <v>35.5985</v>
      </c>
      <c r="I1843" s="575">
        <v>34.44</v>
      </c>
      <c r="J1843" s="575">
        <v>34.1</v>
      </c>
      <c r="K1843" s="575">
        <v>0</v>
      </c>
      <c r="L1843" s="580">
        <v>0</v>
      </c>
      <c r="M1843" s="575">
        <v>125.4</v>
      </c>
      <c r="N1843" s="575"/>
      <c r="O1843" s="575"/>
      <c r="P1843" s="575"/>
      <c r="Q1843" s="575">
        <v>9570</v>
      </c>
      <c r="R1843" s="575">
        <v>1097.8</v>
      </c>
      <c r="S1843" s="580">
        <v>0.1147</v>
      </c>
      <c r="T1843" s="575">
        <v>0</v>
      </c>
      <c r="U1843" s="575">
        <v>0</v>
      </c>
      <c r="V1843" s="575">
        <v>0</v>
      </c>
      <c r="W1843" s="575">
        <v>0</v>
      </c>
      <c r="X1843" s="575">
        <v>0</v>
      </c>
      <c r="Y1843" s="575">
        <v>0</v>
      </c>
      <c r="Z1843" s="575">
        <v>0</v>
      </c>
      <c r="AA1843" s="575">
        <v>0</v>
      </c>
      <c r="AB1843" s="580">
        <v>1</v>
      </c>
      <c r="AC1843" s="575">
        <f t="shared" si="87"/>
        <v>0</v>
      </c>
      <c r="AD1843" s="555">
        <f t="shared" si="88"/>
        <v>0</v>
      </c>
    </row>
    <row r="1844" customHeight="1" spans="1:30">
      <c r="A1844" s="574">
        <v>45328</v>
      </c>
      <c r="B1844" s="575" t="s">
        <v>45</v>
      </c>
      <c r="C1844" s="575" t="s">
        <v>32</v>
      </c>
      <c r="D1844" s="575">
        <v>50</v>
      </c>
      <c r="E1844" s="575" t="s">
        <v>33</v>
      </c>
      <c r="F1844" s="575">
        <v>3.56</v>
      </c>
      <c r="G1844" s="575">
        <v>0.55</v>
      </c>
      <c r="H1844" s="575">
        <v>15.1774</v>
      </c>
      <c r="I1844" s="575">
        <v>15.057</v>
      </c>
      <c r="J1844" s="575">
        <v>14.96</v>
      </c>
      <c r="K1844" s="575">
        <v>0</v>
      </c>
      <c r="L1844" s="580">
        <v>0</v>
      </c>
      <c r="M1844" s="575">
        <v>57.64</v>
      </c>
      <c r="N1844" s="575"/>
      <c r="O1844" s="575"/>
      <c r="P1844" s="575"/>
      <c r="Q1844" s="575">
        <v>7203</v>
      </c>
      <c r="R1844" s="575">
        <v>618.64</v>
      </c>
      <c r="S1844" s="580">
        <v>0.0859</v>
      </c>
      <c r="T1844" s="575">
        <v>0.0162</v>
      </c>
      <c r="U1844" s="575">
        <v>0</v>
      </c>
      <c r="V1844" s="575">
        <v>0</v>
      </c>
      <c r="W1844" s="575">
        <v>0</v>
      </c>
      <c r="X1844" s="575">
        <v>0</v>
      </c>
      <c r="Y1844" s="575">
        <v>0</v>
      </c>
      <c r="Z1844" s="575">
        <v>0</v>
      </c>
      <c r="AA1844" s="575">
        <v>0</v>
      </c>
      <c r="AB1844" s="580">
        <v>1</v>
      </c>
      <c r="AC1844" s="575">
        <f t="shared" si="87"/>
        <v>0</v>
      </c>
      <c r="AD1844" s="555">
        <f t="shared" si="88"/>
        <v>0.0162</v>
      </c>
    </row>
    <row r="1845" customHeight="1" spans="1:30">
      <c r="A1845" s="574">
        <v>45328</v>
      </c>
      <c r="B1845" s="575" t="s">
        <v>46</v>
      </c>
      <c r="C1845" s="575" t="s">
        <v>32</v>
      </c>
      <c r="D1845" s="575">
        <v>30</v>
      </c>
      <c r="E1845" s="575" t="s">
        <v>35</v>
      </c>
      <c r="F1845" s="575">
        <v>6.45</v>
      </c>
      <c r="G1845" s="575">
        <v>1.2</v>
      </c>
      <c r="H1845" s="575">
        <v>16.1935</v>
      </c>
      <c r="I1845" s="575">
        <v>15.876</v>
      </c>
      <c r="J1845" s="575">
        <v>15.848</v>
      </c>
      <c r="K1845" s="575">
        <v>0</v>
      </c>
      <c r="L1845" s="580">
        <v>0</v>
      </c>
      <c r="M1845" s="575">
        <v>78.904</v>
      </c>
      <c r="N1845" s="575"/>
      <c r="O1845" s="575"/>
      <c r="P1845" s="575"/>
      <c r="Q1845" s="575">
        <v>4708</v>
      </c>
      <c r="R1845" s="575">
        <v>498.512</v>
      </c>
      <c r="S1845" s="580">
        <v>0.1059</v>
      </c>
      <c r="T1845" s="575">
        <v>0</v>
      </c>
      <c r="U1845" s="575">
        <v>0</v>
      </c>
      <c r="V1845" s="575">
        <v>0</v>
      </c>
      <c r="W1845" s="575">
        <v>0</v>
      </c>
      <c r="X1845" s="575">
        <v>0</v>
      </c>
      <c r="Y1845" s="575">
        <v>0</v>
      </c>
      <c r="Z1845" s="575">
        <v>0</v>
      </c>
      <c r="AA1845" s="575">
        <v>0</v>
      </c>
      <c r="AB1845" s="580">
        <v>1</v>
      </c>
      <c r="AC1845" s="575">
        <f t="shared" si="87"/>
        <v>0</v>
      </c>
      <c r="AD1845" s="555">
        <f t="shared" si="88"/>
        <v>0</v>
      </c>
    </row>
    <row r="1846" customHeight="1" spans="1:30">
      <c r="A1846" s="574">
        <v>45328</v>
      </c>
      <c r="B1846" s="575" t="s">
        <v>38</v>
      </c>
      <c r="C1846" s="575" t="s">
        <v>32</v>
      </c>
      <c r="D1846" s="575">
        <v>5.48</v>
      </c>
      <c r="E1846" s="575" t="s">
        <v>173</v>
      </c>
      <c r="F1846" s="575">
        <v>3.58</v>
      </c>
      <c r="G1846" s="575">
        <v>0</v>
      </c>
      <c r="H1846" s="575">
        <v>1.8</v>
      </c>
      <c r="I1846" s="575">
        <v>1.8</v>
      </c>
      <c r="J1846" s="575">
        <v>1.596</v>
      </c>
      <c r="K1846" s="575">
        <v>0</v>
      </c>
      <c r="L1846" s="580">
        <v>0</v>
      </c>
      <c r="M1846" s="575">
        <v>5.852</v>
      </c>
      <c r="N1846" s="575"/>
      <c r="O1846" s="575"/>
      <c r="P1846" s="575"/>
      <c r="Q1846" s="575">
        <v>554</v>
      </c>
      <c r="R1846" s="575">
        <v>46.284</v>
      </c>
      <c r="S1846" s="580">
        <v>0.0835</v>
      </c>
      <c r="T1846" s="575">
        <v>0</v>
      </c>
      <c r="U1846" s="575">
        <v>0</v>
      </c>
      <c r="V1846" s="575">
        <v>0</v>
      </c>
      <c r="W1846" s="575">
        <v>0</v>
      </c>
      <c r="X1846" s="575">
        <v>0</v>
      </c>
      <c r="Y1846" s="575">
        <v>0</v>
      </c>
      <c r="Z1846" s="575">
        <v>0</v>
      </c>
      <c r="AA1846" s="575">
        <v>0</v>
      </c>
      <c r="AB1846" s="580">
        <v>1</v>
      </c>
      <c r="AC1846" s="575">
        <f t="shared" si="87"/>
        <v>0</v>
      </c>
      <c r="AD1846" s="555">
        <f t="shared" si="88"/>
        <v>0</v>
      </c>
    </row>
    <row r="1847" customHeight="1" spans="1:30">
      <c r="A1847" s="574">
        <v>45328</v>
      </c>
      <c r="B1847" s="575" t="s">
        <v>47</v>
      </c>
      <c r="C1847" s="575" t="s">
        <v>32</v>
      </c>
      <c r="D1847" s="575">
        <v>150</v>
      </c>
      <c r="E1847" s="575" t="s">
        <v>35</v>
      </c>
      <c r="F1847" s="575">
        <v>5.15</v>
      </c>
      <c r="G1847" s="575">
        <v>0.5</v>
      </c>
      <c r="H1847" s="575">
        <v>84.5663</v>
      </c>
      <c r="I1847" s="575">
        <v>35.2282</v>
      </c>
      <c r="J1847" s="575">
        <v>34.0564</v>
      </c>
      <c r="K1847" s="575">
        <v>49.34</v>
      </c>
      <c r="L1847" s="580">
        <v>0.5834</v>
      </c>
      <c r="M1847" s="575">
        <v>196.6356</v>
      </c>
      <c r="N1847" s="575">
        <v>1471</v>
      </c>
      <c r="O1847" s="580">
        <v>0.1337</v>
      </c>
      <c r="P1847" s="580">
        <v>-0.0732</v>
      </c>
      <c r="Q1847" s="575">
        <v>24402</v>
      </c>
      <c r="R1847" s="575">
        <v>1652.5271</v>
      </c>
      <c r="S1847" s="580">
        <v>0.0677</v>
      </c>
      <c r="T1847" s="575">
        <v>0</v>
      </c>
      <c r="U1847" s="575">
        <v>0</v>
      </c>
      <c r="V1847" s="575">
        <v>0</v>
      </c>
      <c r="W1847" s="575">
        <v>0</v>
      </c>
      <c r="X1847" s="575">
        <v>0</v>
      </c>
      <c r="Y1847" s="575">
        <v>0</v>
      </c>
      <c r="Z1847" s="575">
        <v>0</v>
      </c>
      <c r="AA1847" s="575">
        <v>0</v>
      </c>
      <c r="AB1847" s="580">
        <v>1</v>
      </c>
      <c r="AC1847" s="575">
        <f t="shared" si="87"/>
        <v>0</v>
      </c>
      <c r="AD1847" s="555">
        <f t="shared" si="88"/>
        <v>0</v>
      </c>
    </row>
    <row r="1848" customHeight="1" spans="1:30">
      <c r="A1848" s="574">
        <v>45328</v>
      </c>
      <c r="B1848" s="575" t="s">
        <v>40</v>
      </c>
      <c r="C1848" s="575" t="s">
        <v>32</v>
      </c>
      <c r="D1848" s="575">
        <v>30</v>
      </c>
      <c r="E1848" s="575" t="s">
        <v>35</v>
      </c>
      <c r="F1848" s="575">
        <v>6.16</v>
      </c>
      <c r="G1848" s="575">
        <v>0</v>
      </c>
      <c r="H1848" s="575">
        <v>16.981</v>
      </c>
      <c r="I1848" s="575">
        <v>16.981</v>
      </c>
      <c r="J1848" s="575">
        <v>16.8432</v>
      </c>
      <c r="K1848" s="575">
        <v>0</v>
      </c>
      <c r="L1848" s="580">
        <v>0</v>
      </c>
      <c r="M1848" s="575">
        <v>77.4576</v>
      </c>
      <c r="N1848" s="575"/>
      <c r="O1848" s="575"/>
      <c r="P1848" s="575"/>
      <c r="Q1848" s="575">
        <v>4805</v>
      </c>
      <c r="R1848" s="575">
        <v>410.7312</v>
      </c>
      <c r="S1848" s="580">
        <v>0.0855</v>
      </c>
      <c r="T1848" s="575">
        <v>0</v>
      </c>
      <c r="U1848" s="575">
        <v>0</v>
      </c>
      <c r="V1848" s="575">
        <v>0</v>
      </c>
      <c r="W1848" s="575">
        <v>0</v>
      </c>
      <c r="X1848" s="575">
        <v>0</v>
      </c>
      <c r="Y1848" s="575">
        <v>0</v>
      </c>
      <c r="Z1848" s="575">
        <v>0</v>
      </c>
      <c r="AA1848" s="575">
        <v>0</v>
      </c>
      <c r="AB1848" s="580">
        <v>1</v>
      </c>
      <c r="AC1848" s="575">
        <f t="shared" si="87"/>
        <v>0</v>
      </c>
      <c r="AD1848" s="555">
        <f t="shared" si="88"/>
        <v>0</v>
      </c>
    </row>
    <row r="1849" customHeight="1" spans="1:30">
      <c r="A1849" s="574">
        <v>45328</v>
      </c>
      <c r="B1849" s="575" t="s">
        <v>42</v>
      </c>
      <c r="C1849" s="575" t="s">
        <v>32</v>
      </c>
      <c r="D1849" s="575">
        <v>30</v>
      </c>
      <c r="E1849" s="575" t="s">
        <v>35</v>
      </c>
      <c r="F1849" s="575">
        <v>2.6</v>
      </c>
      <c r="G1849" s="575">
        <v>1.2</v>
      </c>
      <c r="H1849" s="575">
        <v>6.3214</v>
      </c>
      <c r="I1849" s="575">
        <v>6.1414</v>
      </c>
      <c r="J1849" s="575">
        <v>6.1215</v>
      </c>
      <c r="K1849" s="575">
        <v>0</v>
      </c>
      <c r="L1849" s="580">
        <v>0</v>
      </c>
      <c r="M1849" s="575">
        <v>64.9363</v>
      </c>
      <c r="N1849" s="575"/>
      <c r="O1849" s="575"/>
      <c r="P1849" s="575"/>
      <c r="Q1849" s="650">
        <v>3672</v>
      </c>
      <c r="R1849" s="650">
        <v>436.8322</v>
      </c>
      <c r="S1849" s="580">
        <v>0.1173</v>
      </c>
      <c r="T1849" s="575">
        <v>0</v>
      </c>
      <c r="U1849" s="575">
        <v>0</v>
      </c>
      <c r="V1849" s="575">
        <v>0</v>
      </c>
      <c r="W1849" s="575">
        <v>0</v>
      </c>
      <c r="X1849" s="575">
        <v>0</v>
      </c>
      <c r="Y1849" s="575">
        <v>0</v>
      </c>
      <c r="Z1849" s="575">
        <v>0</v>
      </c>
      <c r="AA1849" s="575">
        <v>0</v>
      </c>
      <c r="AB1849" s="580">
        <v>0</v>
      </c>
      <c r="AC1849" s="575">
        <f t="shared" si="87"/>
        <v>0</v>
      </c>
      <c r="AD1849" s="555">
        <f t="shared" si="88"/>
        <v>0</v>
      </c>
    </row>
    <row r="1850" customHeight="1" spans="1:30">
      <c r="A1850" s="574">
        <v>45328</v>
      </c>
      <c r="B1850" s="575" t="s">
        <v>37</v>
      </c>
      <c r="C1850" s="575" t="s">
        <v>32</v>
      </c>
      <c r="D1850" s="575">
        <v>100</v>
      </c>
      <c r="E1850" s="575" t="s">
        <v>35</v>
      </c>
      <c r="F1850" s="575">
        <v>5.76</v>
      </c>
      <c r="G1850" s="575">
        <v>0</v>
      </c>
      <c r="H1850" s="575">
        <v>41.875</v>
      </c>
      <c r="I1850" s="575">
        <v>41.4872</v>
      </c>
      <c r="J1850" s="575">
        <v>39.691</v>
      </c>
      <c r="K1850" s="575">
        <v>0.2578</v>
      </c>
      <c r="L1850" s="580">
        <v>0.0062</v>
      </c>
      <c r="M1850" s="575">
        <v>162.777</v>
      </c>
      <c r="N1850" s="575"/>
      <c r="O1850" s="575"/>
      <c r="P1850" s="575"/>
      <c r="Q1850" s="575">
        <v>15895</v>
      </c>
      <c r="R1850" s="575">
        <v>1149.385</v>
      </c>
      <c r="S1850" s="580">
        <v>0.0723</v>
      </c>
      <c r="T1850" s="575">
        <v>0.0875</v>
      </c>
      <c r="U1850" s="575">
        <v>0</v>
      </c>
      <c r="V1850" s="575">
        <v>0</v>
      </c>
      <c r="W1850" s="575">
        <v>0</v>
      </c>
      <c r="X1850" s="575">
        <v>0</v>
      </c>
      <c r="Y1850" s="575">
        <v>0.0425</v>
      </c>
      <c r="Z1850" s="575">
        <v>0</v>
      </c>
      <c r="AA1850" s="575">
        <v>0</v>
      </c>
      <c r="AB1850" s="580">
        <v>0.9979</v>
      </c>
      <c r="AC1850" s="575">
        <f t="shared" si="87"/>
        <v>0</v>
      </c>
      <c r="AD1850" s="555">
        <f t="shared" si="88"/>
        <v>0.0875</v>
      </c>
    </row>
    <row r="1851" customHeight="1" spans="1:30">
      <c r="A1851" s="574">
        <v>45328</v>
      </c>
      <c r="B1851" s="575" t="s">
        <v>49</v>
      </c>
      <c r="C1851" s="575" t="s">
        <v>32</v>
      </c>
      <c r="D1851" s="575">
        <v>100</v>
      </c>
      <c r="E1851" s="575" t="s">
        <v>35</v>
      </c>
      <c r="F1851" s="575">
        <v>7.51</v>
      </c>
      <c r="G1851" s="575">
        <v>0.5</v>
      </c>
      <c r="H1851" s="575">
        <v>70.1264</v>
      </c>
      <c r="I1851" s="575">
        <v>44.2812</v>
      </c>
      <c r="J1851" s="575">
        <v>43.0479</v>
      </c>
      <c r="K1851" s="575">
        <v>25.8452</v>
      </c>
      <c r="L1851" s="580">
        <v>0.3686</v>
      </c>
      <c r="M1851" s="575">
        <v>225.5085</v>
      </c>
      <c r="N1851" s="575"/>
      <c r="O1851" s="575"/>
      <c r="P1851" s="575"/>
      <c r="Q1851" s="575">
        <v>14225</v>
      </c>
      <c r="R1851" s="575">
        <v>1277.9865</v>
      </c>
      <c r="S1851" s="580">
        <v>0.0898</v>
      </c>
      <c r="T1851" s="575">
        <v>0</v>
      </c>
      <c r="U1851" s="575">
        <v>0</v>
      </c>
      <c r="V1851" s="575">
        <v>0</v>
      </c>
      <c r="W1851" s="575">
        <v>0</v>
      </c>
      <c r="X1851" s="575">
        <v>0</v>
      </c>
      <c r="Y1851" s="575">
        <v>0</v>
      </c>
      <c r="Z1851" s="575">
        <v>0</v>
      </c>
      <c r="AA1851" s="575">
        <v>0</v>
      </c>
      <c r="AB1851" s="580">
        <v>1</v>
      </c>
      <c r="AC1851" s="575">
        <f t="shared" si="87"/>
        <v>0</v>
      </c>
      <c r="AD1851" s="555">
        <f t="shared" si="88"/>
        <v>0</v>
      </c>
    </row>
    <row r="1852" customHeight="1" spans="1:30">
      <c r="A1852" s="574">
        <v>45328</v>
      </c>
      <c r="B1852" s="575" t="s">
        <v>43</v>
      </c>
      <c r="C1852" s="575" t="s">
        <v>32</v>
      </c>
      <c r="D1852" s="575">
        <v>300</v>
      </c>
      <c r="E1852" s="575" t="s">
        <v>35</v>
      </c>
      <c r="F1852" s="575">
        <v>6.99</v>
      </c>
      <c r="G1852" s="575">
        <v>0</v>
      </c>
      <c r="H1852" s="575">
        <v>199.9854</v>
      </c>
      <c r="I1852" s="575">
        <v>162.5822</v>
      </c>
      <c r="J1852" s="575">
        <v>162.261</v>
      </c>
      <c r="K1852" s="575">
        <v>37.4032</v>
      </c>
      <c r="L1852" s="580">
        <v>0.187</v>
      </c>
      <c r="M1852" s="575">
        <v>658.911</v>
      </c>
      <c r="N1852" s="575"/>
      <c r="O1852" s="575"/>
      <c r="P1852" s="575"/>
      <c r="Q1852" s="575">
        <v>57321</v>
      </c>
      <c r="R1852" s="575">
        <v>4778.731</v>
      </c>
      <c r="S1852" s="580">
        <v>0.0834</v>
      </c>
      <c r="T1852" s="575">
        <v>0</v>
      </c>
      <c r="U1852" s="575">
        <v>0</v>
      </c>
      <c r="V1852" s="575">
        <v>0</v>
      </c>
      <c r="W1852" s="575">
        <v>0</v>
      </c>
      <c r="X1852" s="575">
        <v>0</v>
      </c>
      <c r="Y1852" s="575">
        <v>0</v>
      </c>
      <c r="Z1852" s="575">
        <v>0</v>
      </c>
      <c r="AA1852" s="575">
        <v>0</v>
      </c>
      <c r="AB1852" s="580">
        <v>1</v>
      </c>
      <c r="AC1852" s="575">
        <f t="shared" si="87"/>
        <v>0</v>
      </c>
      <c r="AD1852" s="555">
        <f t="shared" si="88"/>
        <v>0</v>
      </c>
    </row>
    <row r="1853" customHeight="1" spans="1:30">
      <c r="A1853" s="574">
        <v>45328</v>
      </c>
      <c r="B1853" s="575" t="s">
        <v>50</v>
      </c>
      <c r="C1853" s="575" t="s">
        <v>32</v>
      </c>
      <c r="D1853" s="575">
        <v>50</v>
      </c>
      <c r="E1853" s="575" t="s">
        <v>33</v>
      </c>
      <c r="F1853" s="575">
        <v>4.04</v>
      </c>
      <c r="G1853" s="575">
        <v>0</v>
      </c>
      <c r="H1853" s="575">
        <v>18.6489</v>
      </c>
      <c r="I1853" s="575">
        <v>17.92</v>
      </c>
      <c r="J1853" s="575">
        <v>17.78</v>
      </c>
      <c r="K1853" s="575">
        <v>0.7289</v>
      </c>
      <c r="L1853" s="580">
        <v>0.0391</v>
      </c>
      <c r="M1853" s="575">
        <v>70.91</v>
      </c>
      <c r="N1853" s="575"/>
      <c r="O1853" s="575"/>
      <c r="P1853" s="575"/>
      <c r="Q1853" s="575">
        <v>6762</v>
      </c>
      <c r="R1853" s="575">
        <v>459.41</v>
      </c>
      <c r="S1853" s="580">
        <v>0.0679</v>
      </c>
      <c r="T1853" s="575">
        <v>0</v>
      </c>
      <c r="U1853" s="575">
        <v>0</v>
      </c>
      <c r="V1853" s="575">
        <v>0</v>
      </c>
      <c r="W1853" s="575">
        <v>0</v>
      </c>
      <c r="X1853" s="575">
        <v>0</v>
      </c>
      <c r="Y1853" s="575">
        <v>0</v>
      </c>
      <c r="Z1853" s="575">
        <v>0</v>
      </c>
      <c r="AA1853" s="575">
        <v>0</v>
      </c>
      <c r="AB1853" s="580">
        <v>1</v>
      </c>
      <c r="AC1853" s="575">
        <f t="shared" si="87"/>
        <v>0</v>
      </c>
      <c r="AD1853" s="555">
        <f t="shared" si="88"/>
        <v>0</v>
      </c>
    </row>
    <row r="1854" customHeight="1" spans="1:30">
      <c r="A1854" s="574">
        <v>45328</v>
      </c>
      <c r="B1854" s="575" t="s">
        <v>51</v>
      </c>
      <c r="C1854" s="575" t="s">
        <v>32</v>
      </c>
      <c r="D1854" s="575">
        <v>100</v>
      </c>
      <c r="E1854" s="575" t="s">
        <v>33</v>
      </c>
      <c r="F1854" s="575">
        <v>5.88</v>
      </c>
      <c r="G1854" s="575">
        <v>1.72</v>
      </c>
      <c r="H1854" s="575">
        <v>65</v>
      </c>
      <c r="I1854" s="575">
        <v>42.6652</v>
      </c>
      <c r="J1854" s="575">
        <v>41.818</v>
      </c>
      <c r="K1854" s="575">
        <v>22.3348</v>
      </c>
      <c r="L1854" s="580">
        <v>0.3436</v>
      </c>
      <c r="M1854" s="575">
        <v>195.1628</v>
      </c>
      <c r="N1854" s="575"/>
      <c r="O1854" s="575"/>
      <c r="P1854" s="575"/>
      <c r="Q1854" s="575">
        <v>11688</v>
      </c>
      <c r="R1854" s="575">
        <v>1157.688</v>
      </c>
      <c r="S1854" s="580">
        <v>0.099</v>
      </c>
      <c r="T1854" s="575">
        <v>0</v>
      </c>
      <c r="U1854" s="575">
        <v>0</v>
      </c>
      <c r="V1854" s="575">
        <v>0</v>
      </c>
      <c r="W1854" s="575">
        <v>0</v>
      </c>
      <c r="X1854" s="575">
        <v>0</v>
      </c>
      <c r="Y1854" s="575">
        <v>0</v>
      </c>
      <c r="Z1854" s="575">
        <v>0</v>
      </c>
      <c r="AA1854" s="575">
        <v>0</v>
      </c>
      <c r="AB1854" s="580">
        <v>1</v>
      </c>
      <c r="AC1854" s="575">
        <f t="shared" si="87"/>
        <v>0</v>
      </c>
      <c r="AD1854" s="555">
        <f t="shared" si="88"/>
        <v>0</v>
      </c>
    </row>
    <row r="1855" customHeight="1" spans="1:30">
      <c r="A1855" s="574">
        <v>45328</v>
      </c>
      <c r="B1855" s="575" t="s">
        <v>52</v>
      </c>
      <c r="C1855" s="575" t="s">
        <v>32</v>
      </c>
      <c r="D1855" s="575">
        <v>150</v>
      </c>
      <c r="E1855" s="575" t="s">
        <v>35</v>
      </c>
      <c r="F1855" s="575">
        <v>5.19</v>
      </c>
      <c r="G1855" s="575">
        <v>2</v>
      </c>
      <c r="H1855" s="575">
        <v>71.1806</v>
      </c>
      <c r="I1855" s="575">
        <v>71.1806</v>
      </c>
      <c r="J1855" s="575">
        <v>69.825</v>
      </c>
      <c r="K1855" s="575">
        <v>0</v>
      </c>
      <c r="L1855" s="580">
        <v>0</v>
      </c>
      <c r="M1855" s="575">
        <v>411.075</v>
      </c>
      <c r="N1855" s="575"/>
      <c r="O1855" s="575"/>
      <c r="P1855" s="575"/>
      <c r="Q1855" s="575">
        <v>25456</v>
      </c>
      <c r="R1855" s="575">
        <v>2341.5</v>
      </c>
      <c r="S1855" s="580">
        <v>0.092</v>
      </c>
      <c r="T1855" s="575">
        <v>0</v>
      </c>
      <c r="U1855" s="575">
        <v>0</v>
      </c>
      <c r="V1855" s="575">
        <v>0</v>
      </c>
      <c r="W1855" s="575">
        <v>0</v>
      </c>
      <c r="X1855" s="575">
        <v>0</v>
      </c>
      <c r="Y1855" s="575">
        <v>0</v>
      </c>
      <c r="Z1855" s="575">
        <v>0</v>
      </c>
      <c r="AA1855" s="575">
        <v>0</v>
      </c>
      <c r="AB1855" s="580">
        <v>1</v>
      </c>
      <c r="AC1855" s="575">
        <f t="shared" si="87"/>
        <v>0</v>
      </c>
      <c r="AD1855" s="555">
        <f t="shared" si="88"/>
        <v>0</v>
      </c>
    </row>
    <row r="1856" customHeight="1" spans="1:30">
      <c r="A1856" s="574">
        <v>45328</v>
      </c>
      <c r="B1856" s="575" t="s">
        <v>53</v>
      </c>
      <c r="C1856" s="575" t="s">
        <v>32</v>
      </c>
      <c r="D1856" s="575">
        <v>100</v>
      </c>
      <c r="E1856" s="575" t="s">
        <v>39</v>
      </c>
      <c r="F1856" s="575">
        <v>5.37</v>
      </c>
      <c r="G1856" s="575">
        <v>0</v>
      </c>
      <c r="H1856" s="575">
        <v>45.788</v>
      </c>
      <c r="I1856" s="575">
        <v>45.048</v>
      </c>
      <c r="J1856" s="575">
        <v>45.0059</v>
      </c>
      <c r="K1856" s="575">
        <v>0</v>
      </c>
      <c r="L1856" s="580">
        <v>0</v>
      </c>
      <c r="M1856" s="575">
        <v>188.5396</v>
      </c>
      <c r="N1856" s="575"/>
      <c r="O1856" s="575"/>
      <c r="P1856" s="575"/>
      <c r="Q1856" s="575">
        <v>15134</v>
      </c>
      <c r="R1856" s="575">
        <v>848.2942</v>
      </c>
      <c r="S1856" s="580">
        <v>0.0561</v>
      </c>
      <c r="T1856" s="575">
        <v>0</v>
      </c>
      <c r="U1856" s="575">
        <v>0</v>
      </c>
      <c r="V1856" s="575">
        <v>0</v>
      </c>
      <c r="W1856" s="575">
        <v>0</v>
      </c>
      <c r="X1856" s="575">
        <v>0</v>
      </c>
      <c r="Y1856" s="575">
        <v>0</v>
      </c>
      <c r="Z1856" s="575">
        <v>0</v>
      </c>
      <c r="AA1856" s="575">
        <v>0</v>
      </c>
      <c r="AB1856" s="580">
        <v>1</v>
      </c>
      <c r="AC1856" s="575">
        <f t="shared" si="87"/>
        <v>0</v>
      </c>
      <c r="AD1856" s="555">
        <f t="shared" si="88"/>
        <v>0</v>
      </c>
    </row>
    <row r="1857" customHeight="1" spans="1:30">
      <c r="A1857" s="574">
        <v>45328</v>
      </c>
      <c r="B1857" s="575" t="s">
        <v>55</v>
      </c>
      <c r="C1857" s="575" t="s">
        <v>56</v>
      </c>
      <c r="D1857" s="575">
        <v>100</v>
      </c>
      <c r="E1857" s="575" t="s">
        <v>35</v>
      </c>
      <c r="F1857" s="575">
        <v>0</v>
      </c>
      <c r="G1857" s="575">
        <v>2.38</v>
      </c>
      <c r="H1857" s="575">
        <v>0.7518</v>
      </c>
      <c r="I1857" s="575">
        <v>0.7518</v>
      </c>
      <c r="J1857" s="575">
        <v>0.6587</v>
      </c>
      <c r="K1857" s="575">
        <v>0</v>
      </c>
      <c r="L1857" s="580">
        <v>0</v>
      </c>
      <c r="M1857" s="575">
        <v>152.4728</v>
      </c>
      <c r="N1857" s="575"/>
      <c r="O1857" s="575"/>
      <c r="P1857" s="575"/>
      <c r="Q1857" s="575">
        <v>28860</v>
      </c>
      <c r="R1857" s="575">
        <v>2342.3496</v>
      </c>
      <c r="S1857" s="580">
        <v>0.0812</v>
      </c>
      <c r="T1857" s="575">
        <v>0</v>
      </c>
      <c r="U1857" s="575">
        <v>0</v>
      </c>
      <c r="V1857" s="575">
        <v>0</v>
      </c>
      <c r="W1857" s="575">
        <v>0</v>
      </c>
      <c r="X1857" s="575">
        <v>0</v>
      </c>
      <c r="Y1857" s="575">
        <v>0</v>
      </c>
      <c r="Z1857" s="575">
        <v>0</v>
      </c>
      <c r="AA1857" s="575">
        <v>0</v>
      </c>
      <c r="AB1857" s="580">
        <v>1</v>
      </c>
      <c r="AC1857" s="575">
        <f t="shared" si="87"/>
        <v>0</v>
      </c>
      <c r="AD1857" s="555">
        <f t="shared" si="88"/>
        <v>0</v>
      </c>
    </row>
    <row r="1858" customHeight="1" spans="1:30">
      <c r="A1858" s="574">
        <v>45328</v>
      </c>
      <c r="B1858" s="575" t="s">
        <v>57</v>
      </c>
      <c r="C1858" s="575" t="s">
        <v>32</v>
      </c>
      <c r="D1858" s="575">
        <v>20</v>
      </c>
      <c r="E1858" s="575" t="s">
        <v>35</v>
      </c>
      <c r="F1858" s="575">
        <v>4.78</v>
      </c>
      <c r="G1858" s="575">
        <v>0</v>
      </c>
      <c r="H1858" s="575">
        <v>8.4288</v>
      </c>
      <c r="I1858" s="575">
        <v>8.4288</v>
      </c>
      <c r="J1858" s="575">
        <v>7.8423</v>
      </c>
      <c r="K1858" s="575">
        <v>0</v>
      </c>
      <c r="L1858" s="580">
        <v>0</v>
      </c>
      <c r="M1858" s="575">
        <v>44.3582</v>
      </c>
      <c r="N1858" s="575"/>
      <c r="O1858" s="575"/>
      <c r="P1858" s="575"/>
      <c r="Q1858" s="575">
        <v>3541</v>
      </c>
      <c r="R1858" s="575">
        <v>304.7348</v>
      </c>
      <c r="S1858" s="580">
        <v>0.0861</v>
      </c>
      <c r="T1858" s="575">
        <v>0</v>
      </c>
      <c r="U1858" s="575">
        <v>0</v>
      </c>
      <c r="V1858" s="575">
        <v>0</v>
      </c>
      <c r="W1858" s="575">
        <v>0</v>
      </c>
      <c r="X1858" s="575">
        <v>0</v>
      </c>
      <c r="Y1858" s="575">
        <v>0</v>
      </c>
      <c r="Z1858" s="575">
        <v>0</v>
      </c>
      <c r="AA1858" s="575">
        <v>0</v>
      </c>
      <c r="AB1858" s="580">
        <v>1</v>
      </c>
      <c r="AC1858" s="575">
        <f t="shared" si="87"/>
        <v>0</v>
      </c>
      <c r="AD1858" s="555">
        <f t="shared" si="88"/>
        <v>0</v>
      </c>
    </row>
    <row r="1859" customHeight="1" spans="1:30">
      <c r="A1859" s="574">
        <v>45328</v>
      </c>
      <c r="B1859" s="575" t="s">
        <v>60</v>
      </c>
      <c r="C1859" s="575" t="s">
        <v>56</v>
      </c>
      <c r="D1859" s="575">
        <v>200</v>
      </c>
      <c r="E1859" s="575" t="s">
        <v>35</v>
      </c>
      <c r="F1859" s="575">
        <v>0</v>
      </c>
      <c r="G1859" s="575">
        <v>3.92</v>
      </c>
      <c r="H1859" s="575">
        <v>36.0005</v>
      </c>
      <c r="I1859" s="575">
        <v>16.2305</v>
      </c>
      <c r="J1859" s="575">
        <v>14.08</v>
      </c>
      <c r="K1859" s="575">
        <v>0</v>
      </c>
      <c r="L1859" s="580">
        <v>0</v>
      </c>
      <c r="M1859" s="575">
        <v>310.64</v>
      </c>
      <c r="N1859" s="575"/>
      <c r="O1859" s="575"/>
      <c r="P1859" s="575"/>
      <c r="Q1859" s="575">
        <v>61425</v>
      </c>
      <c r="R1859" s="575">
        <v>5373.72</v>
      </c>
      <c r="S1859" s="580">
        <v>0.0875</v>
      </c>
      <c r="T1859" s="575">
        <v>0</v>
      </c>
      <c r="U1859" s="575">
        <v>0</v>
      </c>
      <c r="V1859" s="575">
        <v>0</v>
      </c>
      <c r="W1859" s="575">
        <v>0</v>
      </c>
      <c r="X1859" s="575">
        <v>0</v>
      </c>
      <c r="Y1859" s="575">
        <v>19.77</v>
      </c>
      <c r="Z1859" s="575">
        <v>0</v>
      </c>
      <c r="AA1859" s="575">
        <v>0</v>
      </c>
      <c r="AB1859" s="580">
        <v>1</v>
      </c>
      <c r="AC1859" s="575">
        <f t="shared" si="87"/>
        <v>0</v>
      </c>
      <c r="AD1859" s="555">
        <f t="shared" si="88"/>
        <v>0</v>
      </c>
    </row>
    <row r="1860" customHeight="1" spans="1:30">
      <c r="A1860" s="574">
        <v>45328</v>
      </c>
      <c r="B1860" s="575" t="s">
        <v>58</v>
      </c>
      <c r="C1860" s="575" t="s">
        <v>56</v>
      </c>
      <c r="D1860" s="575">
        <v>15</v>
      </c>
      <c r="E1860" s="575" t="s">
        <v>35</v>
      </c>
      <c r="F1860" s="575">
        <v>0</v>
      </c>
      <c r="G1860" s="575">
        <v>4.25</v>
      </c>
      <c r="H1860" s="575">
        <v>6.6741</v>
      </c>
      <c r="I1860" s="575">
        <v>6.6741</v>
      </c>
      <c r="J1860" s="575">
        <v>6.615</v>
      </c>
      <c r="K1860" s="575">
        <v>0</v>
      </c>
      <c r="L1860" s="580">
        <v>0</v>
      </c>
      <c r="M1860" s="575">
        <v>29.925</v>
      </c>
      <c r="N1860" s="575"/>
      <c r="O1860" s="575"/>
      <c r="P1860" s="575"/>
      <c r="Q1860" s="575">
        <v>3444</v>
      </c>
      <c r="R1860" s="575">
        <v>155.295</v>
      </c>
      <c r="S1860" s="580">
        <v>0.0451</v>
      </c>
      <c r="T1860" s="575">
        <v>0</v>
      </c>
      <c r="U1860" s="575">
        <v>0</v>
      </c>
      <c r="V1860" s="575">
        <v>0</v>
      </c>
      <c r="W1860" s="575">
        <v>0</v>
      </c>
      <c r="X1860" s="575">
        <v>0</v>
      </c>
      <c r="Y1860" s="575">
        <v>0</v>
      </c>
      <c r="Z1860" s="575">
        <v>0</v>
      </c>
      <c r="AA1860" s="575">
        <v>0</v>
      </c>
      <c r="AB1860" s="580">
        <v>1</v>
      </c>
      <c r="AC1860" s="575">
        <f t="shared" si="87"/>
        <v>0</v>
      </c>
      <c r="AD1860" s="555">
        <f t="shared" si="88"/>
        <v>0</v>
      </c>
    </row>
    <row r="1861" customHeight="1" spans="1:30">
      <c r="A1861" s="574">
        <v>45328</v>
      </c>
      <c r="B1861" s="575" t="s">
        <v>59</v>
      </c>
      <c r="C1861" s="575" t="s">
        <v>56</v>
      </c>
      <c r="D1861" s="575">
        <v>100</v>
      </c>
      <c r="E1861" s="575" t="s">
        <v>35</v>
      </c>
      <c r="F1861" s="575">
        <v>0</v>
      </c>
      <c r="G1861" s="575">
        <v>3.99</v>
      </c>
      <c r="H1861" s="575">
        <v>32.2408</v>
      </c>
      <c r="I1861" s="575">
        <v>32.2408</v>
      </c>
      <c r="J1861" s="575">
        <v>31.548</v>
      </c>
      <c r="K1861" s="575">
        <v>0</v>
      </c>
      <c r="L1861" s="580">
        <v>0</v>
      </c>
      <c r="M1861" s="575">
        <v>222.024</v>
      </c>
      <c r="N1861" s="575"/>
      <c r="O1861" s="575"/>
      <c r="P1861" s="575"/>
      <c r="Q1861" s="575">
        <v>25315</v>
      </c>
      <c r="R1861" s="575">
        <v>2702.568</v>
      </c>
      <c r="S1861" s="580">
        <v>0.1068</v>
      </c>
      <c r="T1861" s="575">
        <v>0</v>
      </c>
      <c r="U1861" s="575">
        <v>0</v>
      </c>
      <c r="V1861" s="575">
        <v>0</v>
      </c>
      <c r="W1861" s="575">
        <v>0</v>
      </c>
      <c r="X1861" s="575">
        <v>0</v>
      </c>
      <c r="Y1861" s="575">
        <v>0</v>
      </c>
      <c r="Z1861" s="575">
        <v>0</v>
      </c>
      <c r="AA1861" s="575">
        <v>0</v>
      </c>
      <c r="AB1861" s="580">
        <v>0.01</v>
      </c>
      <c r="AC1861" s="575">
        <f t="shared" si="87"/>
        <v>0</v>
      </c>
      <c r="AD1861" s="555">
        <f t="shared" si="88"/>
        <v>0</v>
      </c>
    </row>
    <row r="1862" customHeight="1" spans="1:30">
      <c r="A1862" s="574">
        <v>45328</v>
      </c>
      <c r="B1862" s="575" t="s">
        <v>63</v>
      </c>
      <c r="C1862" s="575" t="s">
        <v>56</v>
      </c>
      <c r="D1862" s="575">
        <v>50</v>
      </c>
      <c r="E1862" s="575" t="s">
        <v>35</v>
      </c>
      <c r="F1862" s="575">
        <v>0</v>
      </c>
      <c r="G1862" s="575">
        <v>1.78</v>
      </c>
      <c r="H1862" s="575">
        <v>0.8542</v>
      </c>
      <c r="I1862" s="575">
        <v>0.6206</v>
      </c>
      <c r="J1862" s="575">
        <v>0</v>
      </c>
      <c r="K1862" s="575">
        <v>0</v>
      </c>
      <c r="L1862" s="580">
        <v>0</v>
      </c>
      <c r="M1862" s="575">
        <v>207.69</v>
      </c>
      <c r="N1862" s="575"/>
      <c r="O1862" s="575"/>
      <c r="P1862" s="575"/>
      <c r="Q1862" s="575">
        <v>12070</v>
      </c>
      <c r="R1862" s="575">
        <v>1255.38</v>
      </c>
      <c r="S1862" s="580">
        <v>0.104</v>
      </c>
      <c r="T1862" s="575">
        <v>0</v>
      </c>
      <c r="U1862" s="575">
        <v>0</v>
      </c>
      <c r="V1862" s="575">
        <v>0</v>
      </c>
      <c r="W1862" s="575">
        <v>0</v>
      </c>
      <c r="X1862" s="575">
        <v>0</v>
      </c>
      <c r="Y1862" s="575">
        <v>0</v>
      </c>
      <c r="Z1862" s="575">
        <v>0</v>
      </c>
      <c r="AA1862" s="575">
        <v>0</v>
      </c>
      <c r="AB1862" s="580">
        <v>1</v>
      </c>
      <c r="AC1862" s="575">
        <f t="shared" si="87"/>
        <v>0</v>
      </c>
      <c r="AD1862" s="555">
        <f t="shared" si="88"/>
        <v>0</v>
      </c>
    </row>
    <row r="1863" customHeight="1" spans="1:30">
      <c r="A1863" s="574">
        <v>45328</v>
      </c>
      <c r="B1863" s="575" t="s">
        <v>61</v>
      </c>
      <c r="C1863" s="575" t="s">
        <v>56</v>
      </c>
      <c r="D1863" s="575">
        <v>275</v>
      </c>
      <c r="E1863" s="575" t="s">
        <v>35</v>
      </c>
      <c r="F1863" s="575">
        <v>0</v>
      </c>
      <c r="G1863" s="575">
        <v>0</v>
      </c>
      <c r="H1863" s="575">
        <v>229.3377</v>
      </c>
      <c r="I1863" s="575">
        <v>200.0777</v>
      </c>
      <c r="J1863" s="575">
        <v>197.12</v>
      </c>
      <c r="K1863" s="575">
        <v>0</v>
      </c>
      <c r="L1863" s="580">
        <v>0</v>
      </c>
      <c r="M1863" s="575">
        <v>571.12</v>
      </c>
      <c r="N1863" s="575"/>
      <c r="O1863" s="575"/>
      <c r="P1863" s="575"/>
      <c r="Q1863" s="575">
        <v>83580</v>
      </c>
      <c r="R1863" s="575">
        <v>10308.32</v>
      </c>
      <c r="S1863" s="580">
        <v>0.1233</v>
      </c>
      <c r="T1863" s="575">
        <v>0</v>
      </c>
      <c r="U1863" s="575">
        <v>0</v>
      </c>
      <c r="V1863" s="575">
        <v>0</v>
      </c>
      <c r="W1863" s="575">
        <v>0</v>
      </c>
      <c r="X1863" s="575">
        <v>0</v>
      </c>
      <c r="Y1863" s="575">
        <v>29.26</v>
      </c>
      <c r="Z1863" s="575">
        <v>0</v>
      </c>
      <c r="AA1863" s="575">
        <v>0</v>
      </c>
      <c r="AB1863" s="580">
        <v>1</v>
      </c>
      <c r="AC1863" s="575">
        <f t="shared" si="87"/>
        <v>0</v>
      </c>
      <c r="AD1863" s="555">
        <f t="shared" si="88"/>
        <v>0</v>
      </c>
    </row>
    <row r="1864" customHeight="1" spans="1:30">
      <c r="A1864" s="574">
        <v>45328</v>
      </c>
      <c r="B1864" s="575" t="s">
        <v>62</v>
      </c>
      <c r="C1864" s="575" t="s">
        <v>56</v>
      </c>
      <c r="D1864" s="575">
        <v>200</v>
      </c>
      <c r="E1864" s="575" t="s">
        <v>35</v>
      </c>
      <c r="F1864" s="575">
        <v>0</v>
      </c>
      <c r="G1864" s="575">
        <v>6.49</v>
      </c>
      <c r="H1864" s="575">
        <v>149.4268</v>
      </c>
      <c r="I1864" s="575">
        <v>37.7268</v>
      </c>
      <c r="J1864" s="575">
        <v>31.68</v>
      </c>
      <c r="K1864" s="575">
        <v>0</v>
      </c>
      <c r="L1864" s="580">
        <v>0</v>
      </c>
      <c r="M1864" s="575">
        <v>318.12</v>
      </c>
      <c r="N1864" s="575"/>
      <c r="O1864" s="575"/>
      <c r="P1864" s="575"/>
      <c r="Q1864" s="575">
        <v>61280</v>
      </c>
      <c r="R1864" s="575">
        <v>6654.12</v>
      </c>
      <c r="S1864" s="580">
        <v>0.1086</v>
      </c>
      <c r="T1864" s="575">
        <v>0</v>
      </c>
      <c r="U1864" s="575">
        <v>0</v>
      </c>
      <c r="V1864" s="575">
        <v>0</v>
      </c>
      <c r="W1864" s="575">
        <v>0</v>
      </c>
      <c r="X1864" s="575">
        <v>0</v>
      </c>
      <c r="Y1864" s="575">
        <v>111.7</v>
      </c>
      <c r="Z1864" s="575">
        <v>0</v>
      </c>
      <c r="AA1864" s="575">
        <v>0</v>
      </c>
      <c r="AB1864" s="580">
        <v>1</v>
      </c>
      <c r="AC1864" s="575">
        <f t="shared" si="87"/>
        <v>0</v>
      </c>
      <c r="AD1864" s="555">
        <f t="shared" si="88"/>
        <v>0</v>
      </c>
    </row>
    <row r="1865" customHeight="1" spans="1:30">
      <c r="A1865" s="574">
        <v>45328</v>
      </c>
      <c r="B1865" s="575" t="s">
        <v>65</v>
      </c>
      <c r="C1865" s="575" t="s">
        <v>56</v>
      </c>
      <c r="D1865" s="575">
        <v>50</v>
      </c>
      <c r="E1865" s="575" t="s">
        <v>35</v>
      </c>
      <c r="F1865" s="575">
        <v>0</v>
      </c>
      <c r="G1865" s="575">
        <v>2.72</v>
      </c>
      <c r="H1865" s="575">
        <v>7.8701</v>
      </c>
      <c r="I1865" s="575">
        <v>0.8673</v>
      </c>
      <c r="J1865" s="575">
        <v>0.77</v>
      </c>
      <c r="K1865" s="575">
        <v>0</v>
      </c>
      <c r="L1865" s="580">
        <v>0</v>
      </c>
      <c r="M1865" s="575">
        <v>141.46</v>
      </c>
      <c r="N1865" s="575"/>
      <c r="O1865" s="575"/>
      <c r="P1865" s="575"/>
      <c r="Q1865" s="575">
        <v>12700</v>
      </c>
      <c r="R1865" s="575">
        <v>974.798</v>
      </c>
      <c r="S1865" s="580">
        <v>0.0768</v>
      </c>
      <c r="T1865" s="575">
        <v>0</v>
      </c>
      <c r="U1865" s="575">
        <v>0</v>
      </c>
      <c r="V1865" s="575">
        <v>0</v>
      </c>
      <c r="W1865" s="575">
        <v>0</v>
      </c>
      <c r="X1865" s="575">
        <v>0</v>
      </c>
      <c r="Y1865" s="575">
        <v>7.4034</v>
      </c>
      <c r="Z1865" s="575">
        <v>0</v>
      </c>
      <c r="AA1865" s="575">
        <v>0</v>
      </c>
      <c r="AB1865" s="580">
        <v>1</v>
      </c>
      <c r="AC1865" s="575">
        <f t="shared" si="87"/>
        <v>0</v>
      </c>
      <c r="AD1865" s="555">
        <f t="shared" si="88"/>
        <v>0</v>
      </c>
    </row>
    <row r="1866" customHeight="1" spans="1:30">
      <c r="A1866" s="574">
        <v>45328</v>
      </c>
      <c r="B1866" s="575" t="s">
        <v>72</v>
      </c>
      <c r="C1866" s="575" t="s">
        <v>56</v>
      </c>
      <c r="D1866" s="575">
        <v>20.4</v>
      </c>
      <c r="E1866" s="575" t="s">
        <v>33</v>
      </c>
      <c r="F1866" s="575">
        <v>0</v>
      </c>
      <c r="G1866" s="575">
        <v>2.4</v>
      </c>
      <c r="H1866" s="575">
        <v>0.7267</v>
      </c>
      <c r="I1866" s="575">
        <v>0.714</v>
      </c>
      <c r="J1866" s="575">
        <v>0.6795</v>
      </c>
      <c r="K1866" s="575">
        <v>0</v>
      </c>
      <c r="L1866" s="580">
        <v>0</v>
      </c>
      <c r="M1866" s="575">
        <v>78.7833</v>
      </c>
      <c r="N1866" s="575"/>
      <c r="O1866" s="575"/>
      <c r="P1866" s="575"/>
      <c r="Q1866" s="575">
        <v>5372</v>
      </c>
      <c r="R1866" s="575">
        <v>616.6854</v>
      </c>
      <c r="S1866" s="580">
        <v>0.1148</v>
      </c>
      <c r="T1866" s="575">
        <v>0</v>
      </c>
      <c r="U1866" s="575">
        <v>0</v>
      </c>
      <c r="V1866" s="575">
        <v>0</v>
      </c>
      <c r="W1866" s="575">
        <v>0</v>
      </c>
      <c r="X1866" s="575">
        <v>0</v>
      </c>
      <c r="Y1866" s="575">
        <v>0</v>
      </c>
      <c r="Z1866" s="575">
        <v>0</v>
      </c>
      <c r="AA1866" s="575">
        <v>0</v>
      </c>
      <c r="AB1866" s="580">
        <v>1</v>
      </c>
      <c r="AC1866" s="575">
        <f t="shared" si="87"/>
        <v>0</v>
      </c>
      <c r="AD1866" s="555">
        <f t="shared" si="88"/>
        <v>0</v>
      </c>
    </row>
    <row r="1867" customHeight="1" spans="1:30">
      <c r="A1867" s="574">
        <v>45328</v>
      </c>
      <c r="B1867" s="575" t="s">
        <v>71</v>
      </c>
      <c r="C1867" s="575" t="s">
        <v>56</v>
      </c>
      <c r="D1867" s="575">
        <v>49.5</v>
      </c>
      <c r="E1867" s="575" t="s">
        <v>35</v>
      </c>
      <c r="F1867" s="575">
        <v>0</v>
      </c>
      <c r="G1867" s="575">
        <v>4.28</v>
      </c>
      <c r="H1867" s="575">
        <v>8.9306</v>
      </c>
      <c r="I1867" s="575">
        <v>8.9306</v>
      </c>
      <c r="J1867" s="575">
        <v>7.986</v>
      </c>
      <c r="K1867" s="575">
        <v>0</v>
      </c>
      <c r="L1867" s="580">
        <v>0</v>
      </c>
      <c r="M1867" s="575">
        <v>41.052</v>
      </c>
      <c r="N1867" s="575">
        <v>843</v>
      </c>
      <c r="O1867" s="580">
        <v>0.0487</v>
      </c>
      <c r="P1867" s="580">
        <v>-0.1582</v>
      </c>
      <c r="Q1867" s="575">
        <v>12723</v>
      </c>
      <c r="R1867" s="575">
        <v>608.1306</v>
      </c>
      <c r="S1867" s="580">
        <v>0.0478</v>
      </c>
      <c r="T1867" s="575">
        <v>0</v>
      </c>
      <c r="U1867" s="575">
        <v>0</v>
      </c>
      <c r="V1867" s="575">
        <v>0</v>
      </c>
      <c r="W1867" s="575">
        <v>0</v>
      </c>
      <c r="X1867" s="575">
        <v>0</v>
      </c>
      <c r="Y1867" s="575">
        <v>0</v>
      </c>
      <c r="Z1867" s="575">
        <v>0</v>
      </c>
      <c r="AA1867" s="575">
        <v>0</v>
      </c>
      <c r="AB1867" s="580">
        <v>1</v>
      </c>
      <c r="AC1867" s="575">
        <f t="shared" si="87"/>
        <v>0</v>
      </c>
      <c r="AD1867" s="555">
        <f t="shared" si="88"/>
        <v>0</v>
      </c>
    </row>
    <row r="1868" customHeight="1" spans="1:30">
      <c r="A1868" s="574">
        <v>45328</v>
      </c>
      <c r="B1868" s="575" t="s">
        <v>73</v>
      </c>
      <c r="C1868" s="575" t="s">
        <v>56</v>
      </c>
      <c r="D1868" s="575">
        <v>150</v>
      </c>
      <c r="E1868" s="575" t="s">
        <v>35</v>
      </c>
      <c r="F1868" s="575">
        <v>0</v>
      </c>
      <c r="G1868" s="575">
        <v>11.63</v>
      </c>
      <c r="H1868" s="575">
        <v>332.4054</v>
      </c>
      <c r="I1868" s="575">
        <v>269.1101</v>
      </c>
      <c r="J1868" s="575">
        <v>264</v>
      </c>
      <c r="K1868" s="575">
        <v>63.2953</v>
      </c>
      <c r="L1868" s="580">
        <v>0.1904</v>
      </c>
      <c r="M1868" s="575">
        <v>925.76</v>
      </c>
      <c r="N1868" s="575"/>
      <c r="O1868" s="575"/>
      <c r="P1868" s="575"/>
      <c r="Q1868" s="575">
        <v>38110</v>
      </c>
      <c r="R1868" s="575">
        <v>6974.88</v>
      </c>
      <c r="S1868" s="580">
        <v>0.183</v>
      </c>
      <c r="T1868" s="575">
        <v>0</v>
      </c>
      <c r="U1868" s="575">
        <v>0</v>
      </c>
      <c r="V1868" s="575">
        <v>0</v>
      </c>
      <c r="W1868" s="575">
        <v>0</v>
      </c>
      <c r="X1868" s="575">
        <v>0</v>
      </c>
      <c r="Y1868" s="575">
        <v>0</v>
      </c>
      <c r="Z1868" s="575">
        <v>0</v>
      </c>
      <c r="AA1868" s="575">
        <v>0</v>
      </c>
      <c r="AB1868" s="580">
        <v>1</v>
      </c>
      <c r="AC1868" s="575">
        <f t="shared" si="87"/>
        <v>0</v>
      </c>
      <c r="AD1868" s="555">
        <f t="shared" si="88"/>
        <v>0</v>
      </c>
    </row>
    <row r="1869" customHeight="1" spans="1:30">
      <c r="A1869" s="574">
        <v>45328</v>
      </c>
      <c r="B1869" s="575" t="s">
        <v>66</v>
      </c>
      <c r="C1869" s="575" t="s">
        <v>56</v>
      </c>
      <c r="D1869" s="575">
        <v>80</v>
      </c>
      <c r="E1869" s="575" t="s">
        <v>35</v>
      </c>
      <c r="F1869" s="575">
        <v>0</v>
      </c>
      <c r="G1869" s="575">
        <v>4.03</v>
      </c>
      <c r="H1869" s="575">
        <v>21.56</v>
      </c>
      <c r="I1869" s="575">
        <v>21.1948</v>
      </c>
      <c r="J1869" s="575">
        <v>20.24</v>
      </c>
      <c r="K1869" s="575">
        <v>0</v>
      </c>
      <c r="L1869" s="580">
        <v>0</v>
      </c>
      <c r="M1869" s="575">
        <v>481.3245</v>
      </c>
      <c r="N1869" s="575"/>
      <c r="O1869" s="575"/>
      <c r="P1869" s="575"/>
      <c r="Q1869" s="575">
        <v>18237</v>
      </c>
      <c r="R1869" s="575">
        <v>2126.166</v>
      </c>
      <c r="S1869" s="580">
        <v>0.1166</v>
      </c>
      <c r="T1869" s="575">
        <v>0</v>
      </c>
      <c r="U1869" s="575">
        <v>0</v>
      </c>
      <c r="V1869" s="575">
        <v>0</v>
      </c>
      <c r="W1869" s="575">
        <v>0</v>
      </c>
      <c r="X1869" s="575">
        <v>0</v>
      </c>
      <c r="Y1869" s="575">
        <v>0</v>
      </c>
      <c r="Z1869" s="575">
        <v>0</v>
      </c>
      <c r="AA1869" s="575">
        <v>0</v>
      </c>
      <c r="AB1869" s="580">
        <v>1</v>
      </c>
      <c r="AC1869" s="575">
        <f t="shared" si="87"/>
        <v>0</v>
      </c>
      <c r="AD1869" s="555">
        <f t="shared" si="88"/>
        <v>0</v>
      </c>
    </row>
    <row r="1870" customHeight="1" spans="1:30">
      <c r="A1870" s="574">
        <v>45328</v>
      </c>
      <c r="B1870" s="575" t="s">
        <v>70</v>
      </c>
      <c r="C1870" s="575" t="s">
        <v>56</v>
      </c>
      <c r="D1870" s="575">
        <v>200</v>
      </c>
      <c r="E1870" s="575" t="s">
        <v>35</v>
      </c>
      <c r="F1870" s="575">
        <v>0</v>
      </c>
      <c r="G1870" s="575">
        <v>16.57</v>
      </c>
      <c r="H1870" s="575">
        <v>468.5856</v>
      </c>
      <c r="I1870" s="575">
        <v>272.1552</v>
      </c>
      <c r="J1870" s="575">
        <v>267.3</v>
      </c>
      <c r="K1870" s="575">
        <v>14.6864</v>
      </c>
      <c r="L1870" s="580">
        <v>0.0512</v>
      </c>
      <c r="M1870" s="575">
        <v>682.275</v>
      </c>
      <c r="N1870" s="575"/>
      <c r="O1870" s="575"/>
      <c r="P1870" s="575"/>
      <c r="Q1870" s="575">
        <v>30140</v>
      </c>
      <c r="R1870" s="575">
        <v>4373.325</v>
      </c>
      <c r="S1870" s="580">
        <v>0.1451</v>
      </c>
      <c r="T1870" s="575">
        <v>181.744</v>
      </c>
      <c r="U1870" s="575">
        <v>0</v>
      </c>
      <c r="V1870" s="575">
        <v>0</v>
      </c>
      <c r="W1870" s="575">
        <v>0</v>
      </c>
      <c r="X1870" s="575">
        <v>0</v>
      </c>
      <c r="Y1870" s="575">
        <v>0</v>
      </c>
      <c r="Z1870" s="575">
        <v>0</v>
      </c>
      <c r="AA1870" s="575">
        <v>0</v>
      </c>
      <c r="AB1870" s="580">
        <v>0.5714</v>
      </c>
      <c r="AC1870" s="575">
        <f t="shared" si="87"/>
        <v>0</v>
      </c>
      <c r="AD1870" s="555">
        <f t="shared" si="88"/>
        <v>181.744</v>
      </c>
    </row>
    <row r="1871" customHeight="1" spans="1:30">
      <c r="A1871" s="574">
        <v>45328</v>
      </c>
      <c r="B1871" s="575" t="s">
        <v>64</v>
      </c>
      <c r="C1871" s="575" t="s">
        <v>56</v>
      </c>
      <c r="D1871" s="575">
        <v>60</v>
      </c>
      <c r="E1871" s="575" t="s">
        <v>35</v>
      </c>
      <c r="F1871" s="575">
        <v>0</v>
      </c>
      <c r="G1871" s="575">
        <v>4.25</v>
      </c>
      <c r="H1871" s="575">
        <v>14.2892</v>
      </c>
      <c r="I1871" s="575">
        <v>14.2892</v>
      </c>
      <c r="J1871" s="575">
        <v>13.65</v>
      </c>
      <c r="K1871" s="575">
        <v>0</v>
      </c>
      <c r="L1871" s="580">
        <v>0</v>
      </c>
      <c r="M1871" s="575">
        <v>33.39</v>
      </c>
      <c r="N1871" s="575"/>
      <c r="O1871" s="575"/>
      <c r="P1871" s="575"/>
      <c r="Q1871" s="575">
        <v>14049</v>
      </c>
      <c r="R1871" s="575">
        <v>1488.69</v>
      </c>
      <c r="S1871" s="580">
        <v>0.106</v>
      </c>
      <c r="T1871" s="575">
        <v>0</v>
      </c>
      <c r="U1871" s="575">
        <v>0</v>
      </c>
      <c r="V1871" s="575">
        <v>0</v>
      </c>
      <c r="W1871" s="575">
        <v>0</v>
      </c>
      <c r="X1871" s="575">
        <v>0</v>
      </c>
      <c r="Y1871" s="575">
        <v>0</v>
      </c>
      <c r="Z1871" s="575">
        <v>0</v>
      </c>
      <c r="AA1871" s="575">
        <v>0</v>
      </c>
      <c r="AB1871" s="580">
        <v>1</v>
      </c>
      <c r="AC1871" s="575">
        <f t="shared" si="87"/>
        <v>0</v>
      </c>
      <c r="AD1871" s="555">
        <f t="shared" si="88"/>
        <v>0</v>
      </c>
    </row>
    <row r="1872" customHeight="1" spans="1:30">
      <c r="A1872" s="574">
        <v>45328</v>
      </c>
      <c r="B1872" s="575" t="s">
        <v>75</v>
      </c>
      <c r="C1872" s="575" t="s">
        <v>56</v>
      </c>
      <c r="D1872" s="575">
        <v>200</v>
      </c>
      <c r="E1872" s="575" t="s">
        <v>39</v>
      </c>
      <c r="F1872" s="575">
        <v>0</v>
      </c>
      <c r="G1872" s="575">
        <v>3.55</v>
      </c>
      <c r="H1872" s="575">
        <v>50.2468</v>
      </c>
      <c r="I1872" s="575">
        <v>50.2468</v>
      </c>
      <c r="J1872" s="575">
        <v>48.84</v>
      </c>
      <c r="K1872" s="575">
        <v>0</v>
      </c>
      <c r="L1872" s="580">
        <v>0</v>
      </c>
      <c r="M1872" s="575">
        <v>265.32</v>
      </c>
      <c r="N1872" s="575"/>
      <c r="O1872" s="575"/>
      <c r="P1872" s="575"/>
      <c r="Q1872" s="575">
        <v>45530</v>
      </c>
      <c r="R1872" s="575">
        <v>2339.7</v>
      </c>
      <c r="S1872" s="580">
        <v>0.0514</v>
      </c>
      <c r="T1872" s="575">
        <v>0</v>
      </c>
      <c r="U1872" s="575">
        <v>0</v>
      </c>
      <c r="V1872" s="575">
        <v>0</v>
      </c>
      <c r="W1872" s="575">
        <v>0</v>
      </c>
      <c r="X1872" s="575">
        <v>0</v>
      </c>
      <c r="Y1872" s="575">
        <v>0</v>
      </c>
      <c r="Z1872" s="575">
        <v>0</v>
      </c>
      <c r="AA1872" s="575">
        <v>0</v>
      </c>
      <c r="AB1872" s="580">
        <v>1</v>
      </c>
      <c r="AC1872" s="575">
        <f t="shared" si="87"/>
        <v>0</v>
      </c>
      <c r="AD1872" s="555">
        <f t="shared" si="88"/>
        <v>0</v>
      </c>
    </row>
    <row r="1873" customHeight="1" spans="1:30">
      <c r="A1873" s="574">
        <v>45328</v>
      </c>
      <c r="B1873" s="575" t="s">
        <v>76</v>
      </c>
      <c r="C1873" s="575" t="s">
        <v>56</v>
      </c>
      <c r="D1873" s="575">
        <v>100</v>
      </c>
      <c r="E1873" s="575" t="s">
        <v>35</v>
      </c>
      <c r="F1873" s="575">
        <v>0</v>
      </c>
      <c r="G1873" s="575">
        <v>8.48</v>
      </c>
      <c r="H1873" s="575">
        <v>128.2166</v>
      </c>
      <c r="I1873" s="575">
        <v>117.0117</v>
      </c>
      <c r="J1873" s="575">
        <v>112.9656</v>
      </c>
      <c r="K1873" s="575">
        <v>0</v>
      </c>
      <c r="L1873" s="580">
        <v>0</v>
      </c>
      <c r="M1873" s="575">
        <v>303.8376</v>
      </c>
      <c r="N1873" s="575"/>
      <c r="O1873" s="575"/>
      <c r="P1873" s="575"/>
      <c r="Q1873" s="575">
        <v>24615</v>
      </c>
      <c r="R1873" s="575">
        <v>2033.8032</v>
      </c>
      <c r="S1873" s="580">
        <v>0.0826</v>
      </c>
      <c r="T1873" s="575">
        <v>11.2049</v>
      </c>
      <c r="U1873" s="575">
        <v>0</v>
      </c>
      <c r="V1873" s="575">
        <v>0</v>
      </c>
      <c r="W1873" s="575">
        <v>0</v>
      </c>
      <c r="X1873" s="575">
        <v>0</v>
      </c>
      <c r="Y1873" s="575">
        <v>0</v>
      </c>
      <c r="Z1873" s="575">
        <v>0</v>
      </c>
      <c r="AA1873" s="575">
        <v>0</v>
      </c>
      <c r="AB1873" s="580">
        <v>0.9058</v>
      </c>
      <c r="AC1873" s="575">
        <f t="shared" si="87"/>
        <v>0</v>
      </c>
      <c r="AD1873" s="555">
        <f t="shared" si="88"/>
        <v>11.2049</v>
      </c>
    </row>
    <row r="1874" customHeight="1" spans="1:30">
      <c r="A1874" s="574">
        <v>45328</v>
      </c>
      <c r="B1874" s="575" t="s">
        <v>74</v>
      </c>
      <c r="C1874" s="575" t="s">
        <v>56</v>
      </c>
      <c r="D1874" s="575">
        <v>50</v>
      </c>
      <c r="E1874" s="575" t="s">
        <v>35</v>
      </c>
      <c r="F1874" s="575">
        <v>0</v>
      </c>
      <c r="G1874" s="575">
        <v>3.14</v>
      </c>
      <c r="H1874" s="575">
        <v>6.4213</v>
      </c>
      <c r="I1874" s="575">
        <v>6.4213</v>
      </c>
      <c r="J1874" s="575">
        <v>6.3668</v>
      </c>
      <c r="K1874" s="575">
        <v>0</v>
      </c>
      <c r="L1874" s="580">
        <v>0</v>
      </c>
      <c r="M1874" s="575">
        <v>56.012</v>
      </c>
      <c r="N1874" s="575"/>
      <c r="O1874" s="575"/>
      <c r="P1874" s="575"/>
      <c r="Q1874" s="575">
        <v>5770</v>
      </c>
      <c r="R1874" s="575">
        <v>254.3728</v>
      </c>
      <c r="S1874" s="580">
        <v>0.0441</v>
      </c>
      <c r="T1874" s="575">
        <v>0</v>
      </c>
      <c r="U1874" s="575">
        <v>0</v>
      </c>
      <c r="V1874" s="575">
        <v>0</v>
      </c>
      <c r="W1874" s="575">
        <v>0</v>
      </c>
      <c r="X1874" s="575">
        <v>0</v>
      </c>
      <c r="Y1874" s="575">
        <v>0</v>
      </c>
      <c r="Z1874" s="575">
        <v>0</v>
      </c>
      <c r="AA1874" s="575">
        <v>0</v>
      </c>
      <c r="AB1874" s="580">
        <v>1</v>
      </c>
      <c r="AC1874" s="575">
        <f t="shared" si="87"/>
        <v>0</v>
      </c>
      <c r="AD1874" s="555">
        <f t="shared" si="88"/>
        <v>0</v>
      </c>
    </row>
    <row r="1875" customHeight="1" spans="1:30">
      <c r="A1875" s="574">
        <v>45328</v>
      </c>
      <c r="B1875" s="575" t="s">
        <v>68</v>
      </c>
      <c r="C1875" s="575" t="s">
        <v>56</v>
      </c>
      <c r="D1875" s="575">
        <v>200</v>
      </c>
      <c r="E1875" s="575" t="s">
        <v>35</v>
      </c>
      <c r="F1875" s="575">
        <v>0</v>
      </c>
      <c r="G1875" s="575">
        <v>11.98</v>
      </c>
      <c r="H1875" s="575">
        <v>474.5544</v>
      </c>
      <c r="I1875" s="575">
        <v>408.545</v>
      </c>
      <c r="J1875" s="575">
        <v>403.04</v>
      </c>
      <c r="K1875" s="575">
        <v>63.3594</v>
      </c>
      <c r="L1875" s="580">
        <v>0.1343</v>
      </c>
      <c r="M1875" s="575">
        <v>1333.2</v>
      </c>
      <c r="N1875" s="575"/>
      <c r="O1875" s="575"/>
      <c r="P1875" s="575"/>
      <c r="Q1875" s="575">
        <v>59159</v>
      </c>
      <c r="R1875" s="575">
        <v>8200.72</v>
      </c>
      <c r="S1875" s="580">
        <v>0.1386</v>
      </c>
      <c r="T1875" s="575">
        <v>1.778</v>
      </c>
      <c r="U1875" s="575">
        <v>0.872</v>
      </c>
      <c r="V1875" s="575">
        <v>0</v>
      </c>
      <c r="W1875" s="575">
        <v>0</v>
      </c>
      <c r="X1875" s="575">
        <v>0</v>
      </c>
      <c r="Y1875" s="575">
        <v>0</v>
      </c>
      <c r="Z1875" s="575">
        <v>0</v>
      </c>
      <c r="AA1875" s="575">
        <v>0</v>
      </c>
      <c r="AB1875" s="580">
        <v>0.9821</v>
      </c>
      <c r="AC1875" s="575">
        <f t="shared" si="87"/>
        <v>0.872</v>
      </c>
      <c r="AD1875" s="555">
        <f t="shared" si="88"/>
        <v>1.778</v>
      </c>
    </row>
    <row r="1876" customHeight="1" spans="1:30">
      <c r="A1876" s="574">
        <v>45328</v>
      </c>
      <c r="B1876" s="575" t="s">
        <v>67</v>
      </c>
      <c r="C1876" s="575" t="s">
        <v>56</v>
      </c>
      <c r="D1876" s="575">
        <v>100</v>
      </c>
      <c r="E1876" s="575" t="s">
        <v>35</v>
      </c>
      <c r="F1876" s="575">
        <v>0</v>
      </c>
      <c r="G1876" s="575">
        <v>6.29</v>
      </c>
      <c r="H1876" s="575">
        <v>140.429</v>
      </c>
      <c r="I1876" s="575">
        <v>110.803</v>
      </c>
      <c r="J1876" s="575">
        <v>108.9</v>
      </c>
      <c r="K1876" s="575">
        <v>29.626</v>
      </c>
      <c r="L1876" s="580">
        <v>0.211</v>
      </c>
      <c r="M1876" s="575">
        <v>295.02</v>
      </c>
      <c r="N1876" s="575"/>
      <c r="O1876" s="575"/>
      <c r="P1876" s="575"/>
      <c r="Q1876" s="575">
        <v>27774</v>
      </c>
      <c r="R1876" s="575">
        <v>2051.28</v>
      </c>
      <c r="S1876" s="580">
        <v>0.0739</v>
      </c>
      <c r="T1876" s="575">
        <v>0</v>
      </c>
      <c r="U1876" s="575">
        <v>0</v>
      </c>
      <c r="V1876" s="575">
        <v>0</v>
      </c>
      <c r="W1876" s="575">
        <v>0</v>
      </c>
      <c r="X1876" s="575">
        <v>0</v>
      </c>
      <c r="Y1876" s="575">
        <v>0</v>
      </c>
      <c r="Z1876" s="575">
        <v>0</v>
      </c>
      <c r="AA1876" s="575">
        <v>0</v>
      </c>
      <c r="AB1876" s="580">
        <v>1</v>
      </c>
      <c r="AC1876" s="575">
        <f t="shared" si="87"/>
        <v>0</v>
      </c>
      <c r="AD1876" s="555">
        <f t="shared" si="88"/>
        <v>0</v>
      </c>
    </row>
    <row r="1877" customHeight="1" spans="1:30">
      <c r="A1877" s="574">
        <v>45328</v>
      </c>
      <c r="B1877" s="565" t="s">
        <v>77</v>
      </c>
      <c r="C1877" s="565" t="s">
        <v>32</v>
      </c>
      <c r="D1877" s="556">
        <v>100</v>
      </c>
      <c r="E1877" s="556" t="s">
        <v>33</v>
      </c>
      <c r="F1877" s="556">
        <v>4.71</v>
      </c>
      <c r="G1877" s="566">
        <v>1.4</v>
      </c>
      <c r="H1877" s="566">
        <v>38.6475</v>
      </c>
      <c r="I1877" s="566">
        <v>8.9981</v>
      </c>
      <c r="J1877" s="566">
        <v>8.022</v>
      </c>
      <c r="K1877" s="566">
        <v>29.6494</v>
      </c>
      <c r="L1877" s="567">
        <v>0.7672</v>
      </c>
      <c r="M1877" s="568">
        <v>152.992</v>
      </c>
      <c r="N1877" s="566">
        <v>200</v>
      </c>
      <c r="O1877" s="566">
        <v>0.765</v>
      </c>
      <c r="P1877" s="566">
        <v>57.14</v>
      </c>
      <c r="Q1877" s="566">
        <v>17591</v>
      </c>
      <c r="R1877" s="566">
        <v>548.849</v>
      </c>
      <c r="S1877" s="566">
        <v>0.0312</v>
      </c>
      <c r="T1877" s="566">
        <v>0</v>
      </c>
      <c r="U1877" s="566">
        <v>0</v>
      </c>
      <c r="V1877" s="566">
        <v>0</v>
      </c>
      <c r="W1877" s="556">
        <v>0</v>
      </c>
      <c r="X1877" s="556">
        <v>0</v>
      </c>
      <c r="Y1877" s="556">
        <v>0</v>
      </c>
      <c r="Z1877" s="569">
        <v>0</v>
      </c>
      <c r="AA1877" s="556">
        <v>28.713</v>
      </c>
      <c r="AB1877" s="580">
        <v>1</v>
      </c>
      <c r="AC1877" s="575">
        <f t="shared" si="87"/>
        <v>0</v>
      </c>
      <c r="AD1877" s="555">
        <f t="shared" si="88"/>
        <v>0</v>
      </c>
    </row>
    <row r="1878" customHeight="1" spans="1:30">
      <c r="A1878" s="574">
        <v>45328</v>
      </c>
      <c r="B1878" s="565" t="s">
        <v>81</v>
      </c>
      <c r="C1878" s="565" t="s">
        <v>175</v>
      </c>
      <c r="D1878" s="556">
        <v>100</v>
      </c>
      <c r="E1878" s="556" t="s">
        <v>35</v>
      </c>
      <c r="F1878" s="556" t="s">
        <v>176</v>
      </c>
      <c r="G1878" s="566">
        <v>1.37</v>
      </c>
      <c r="H1878" s="566">
        <v>0</v>
      </c>
      <c r="I1878" s="566">
        <v>0</v>
      </c>
      <c r="J1878" s="566">
        <v>0</v>
      </c>
      <c r="K1878" s="566">
        <v>0</v>
      </c>
      <c r="L1878" s="567">
        <v>0</v>
      </c>
      <c r="M1878" s="568">
        <v>0.0528</v>
      </c>
      <c r="N1878" s="566">
        <v>585</v>
      </c>
      <c r="O1878" s="566">
        <v>0.0001</v>
      </c>
      <c r="P1878" s="566">
        <v>-0.0333</v>
      </c>
      <c r="Q1878" s="566">
        <v>13183</v>
      </c>
      <c r="R1878" s="566">
        <v>9.1784</v>
      </c>
      <c r="S1878" s="566">
        <v>0.0007</v>
      </c>
      <c r="T1878" s="566">
        <v>0</v>
      </c>
      <c r="U1878" s="566">
        <v>0</v>
      </c>
      <c r="V1878" s="566">
        <v>0</v>
      </c>
      <c r="W1878" s="556">
        <v>0</v>
      </c>
      <c r="X1878" s="556">
        <v>0</v>
      </c>
      <c r="Y1878" s="556">
        <v>0</v>
      </c>
      <c r="Z1878" s="569">
        <v>0</v>
      </c>
      <c r="AA1878" s="556">
        <v>0</v>
      </c>
      <c r="AB1878" s="580">
        <v>1</v>
      </c>
      <c r="AC1878" s="575">
        <f t="shared" si="87"/>
        <v>0</v>
      </c>
      <c r="AD1878" s="555">
        <f t="shared" si="88"/>
        <v>0</v>
      </c>
    </row>
    <row r="1879" customHeight="1" spans="1:30">
      <c r="A1879" s="574">
        <v>45328</v>
      </c>
      <c r="B1879" s="565" t="s">
        <v>84</v>
      </c>
      <c r="C1879" s="565" t="s">
        <v>175</v>
      </c>
      <c r="D1879" s="556">
        <v>33</v>
      </c>
      <c r="E1879" s="556" t="s">
        <v>35</v>
      </c>
      <c r="F1879" s="556" t="s">
        <v>176</v>
      </c>
      <c r="G1879" s="566">
        <v>4.55</v>
      </c>
      <c r="H1879" s="566">
        <v>20.349</v>
      </c>
      <c r="I1879" s="566">
        <v>20.3264</v>
      </c>
      <c r="J1879" s="566">
        <v>19.8</v>
      </c>
      <c r="K1879" s="566">
        <v>0</v>
      </c>
      <c r="L1879" s="567">
        <v>0</v>
      </c>
      <c r="M1879" s="568">
        <v>42.24</v>
      </c>
      <c r="N1879" s="566">
        <v>490</v>
      </c>
      <c r="O1879" s="566">
        <v>0.0862</v>
      </c>
      <c r="P1879" s="566">
        <v>-0.5833</v>
      </c>
      <c r="Q1879" s="566">
        <v>7604</v>
      </c>
      <c r="R1879" s="566">
        <v>441.54</v>
      </c>
      <c r="S1879" s="566">
        <v>0.0581</v>
      </c>
      <c r="T1879" s="566">
        <v>0</v>
      </c>
      <c r="U1879" s="566">
        <v>0</v>
      </c>
      <c r="V1879" s="566">
        <v>0</v>
      </c>
      <c r="W1879" s="556">
        <v>0</v>
      </c>
      <c r="X1879" s="556">
        <v>0</v>
      </c>
      <c r="Y1879" s="556">
        <v>0</v>
      </c>
      <c r="Z1879" s="569">
        <v>0</v>
      </c>
      <c r="AA1879" s="556">
        <v>0</v>
      </c>
      <c r="AB1879" s="580">
        <v>1</v>
      </c>
      <c r="AC1879" s="575">
        <f t="shared" si="87"/>
        <v>0</v>
      </c>
      <c r="AD1879" s="555">
        <f t="shared" si="88"/>
        <v>0</v>
      </c>
    </row>
    <row r="1880" customHeight="1" spans="1:30">
      <c r="A1880" s="574">
        <v>45328</v>
      </c>
      <c r="B1880" s="565" t="s">
        <v>85</v>
      </c>
      <c r="C1880" s="565" t="s">
        <v>177</v>
      </c>
      <c r="D1880" s="556">
        <v>60</v>
      </c>
      <c r="E1880" s="556" t="s">
        <v>39</v>
      </c>
      <c r="F1880" s="556">
        <v>0.06</v>
      </c>
      <c r="G1880" s="566">
        <v>1.23</v>
      </c>
      <c r="H1880" s="566">
        <v>2.6103</v>
      </c>
      <c r="I1880" s="566">
        <v>4.326</v>
      </c>
      <c r="J1880" s="566">
        <v>4.4</v>
      </c>
      <c r="K1880" s="566">
        <v>0</v>
      </c>
      <c r="L1880" s="567">
        <v>0</v>
      </c>
      <c r="M1880" s="568">
        <v>24.64</v>
      </c>
      <c r="N1880" s="566">
        <v>174</v>
      </c>
      <c r="O1880" s="566">
        <v>0.1416</v>
      </c>
      <c r="P1880" s="566" t="s">
        <v>176</v>
      </c>
      <c r="Q1880" s="566">
        <v>5420</v>
      </c>
      <c r="R1880" s="566">
        <v>608.08</v>
      </c>
      <c r="S1880" s="566">
        <v>0.1122</v>
      </c>
      <c r="T1880" s="566">
        <v>0</v>
      </c>
      <c r="U1880" s="566">
        <v>0</v>
      </c>
      <c r="V1880" s="566">
        <v>0</v>
      </c>
      <c r="W1880" s="556">
        <v>0</v>
      </c>
      <c r="X1880" s="556">
        <v>0</v>
      </c>
      <c r="Y1880" s="556">
        <v>0</v>
      </c>
      <c r="Z1880" s="569">
        <v>0</v>
      </c>
      <c r="AA1880" s="556">
        <v>0</v>
      </c>
      <c r="AB1880" s="580">
        <v>1</v>
      </c>
      <c r="AC1880" s="575">
        <f t="shared" si="87"/>
        <v>0</v>
      </c>
      <c r="AD1880" s="555">
        <f t="shared" si="88"/>
        <v>0</v>
      </c>
    </row>
    <row r="1881" customHeight="1" spans="1:30">
      <c r="A1881" s="574">
        <v>45328</v>
      </c>
      <c r="B1881" s="565" t="s">
        <v>87</v>
      </c>
      <c r="C1881" s="565" t="s">
        <v>32</v>
      </c>
      <c r="D1881" s="556">
        <v>100</v>
      </c>
      <c r="E1881" s="556" t="s">
        <v>39</v>
      </c>
      <c r="F1881" s="556">
        <v>2.92</v>
      </c>
      <c r="G1881" s="566">
        <v>1.45</v>
      </c>
      <c r="H1881" s="566">
        <v>8.1261</v>
      </c>
      <c r="I1881" s="566">
        <v>7.17</v>
      </c>
      <c r="J1881" s="566">
        <v>7.0917</v>
      </c>
      <c r="K1881" s="566">
        <v>0</v>
      </c>
      <c r="L1881" s="567">
        <v>0</v>
      </c>
      <c r="M1881" s="568">
        <v>15.477</v>
      </c>
      <c r="N1881" s="566">
        <v>25</v>
      </c>
      <c r="O1881" s="566">
        <v>0.6191</v>
      </c>
      <c r="P1881" s="566">
        <v>0.4122</v>
      </c>
      <c r="Q1881" s="566">
        <v>6350</v>
      </c>
      <c r="R1881" s="566">
        <v>178.3628</v>
      </c>
      <c r="S1881" s="566">
        <v>0.0281</v>
      </c>
      <c r="T1881" s="566">
        <v>0</v>
      </c>
      <c r="U1881" s="566">
        <v>0</v>
      </c>
      <c r="V1881" s="566">
        <v>0</v>
      </c>
      <c r="W1881" s="556">
        <v>0</v>
      </c>
      <c r="X1881" s="556">
        <v>0</v>
      </c>
      <c r="Y1881" s="556">
        <v>0</v>
      </c>
      <c r="Z1881" s="569">
        <v>0</v>
      </c>
      <c r="AA1881" s="556">
        <v>0</v>
      </c>
      <c r="AB1881" s="580">
        <v>1</v>
      </c>
      <c r="AC1881" s="575">
        <f t="shared" si="87"/>
        <v>0</v>
      </c>
      <c r="AD1881" s="555">
        <f t="shared" si="88"/>
        <v>0</v>
      </c>
    </row>
    <row r="1882" s="557" customFormat="1" customHeight="1" spans="1:30">
      <c r="A1882" s="574">
        <v>45328</v>
      </c>
      <c r="B1882" s="651" t="s">
        <v>88</v>
      </c>
      <c r="C1882" s="651" t="s">
        <v>177</v>
      </c>
      <c r="D1882" s="557">
        <v>50</v>
      </c>
      <c r="E1882" s="557" t="s">
        <v>33</v>
      </c>
      <c r="F1882" s="557">
        <v>2.46</v>
      </c>
      <c r="G1882" s="557">
        <v>1.2</v>
      </c>
      <c r="H1882" s="557">
        <v>9.2609</v>
      </c>
      <c r="I1882" s="557">
        <v>9.0619</v>
      </c>
      <c r="J1882" s="557">
        <v>9.2285</v>
      </c>
      <c r="K1882" s="557">
        <v>0</v>
      </c>
      <c r="L1882" s="652">
        <v>0</v>
      </c>
      <c r="M1882" s="557">
        <v>71.3325</v>
      </c>
      <c r="N1882" s="557">
        <v>680</v>
      </c>
      <c r="O1882" s="557">
        <v>0.1049</v>
      </c>
      <c r="P1882" s="557" t="s">
        <v>176</v>
      </c>
      <c r="Q1882" s="557">
        <v>6458</v>
      </c>
      <c r="R1882" s="557">
        <v>378.4039</v>
      </c>
      <c r="S1882" s="557">
        <v>0.0586</v>
      </c>
      <c r="T1882" s="557">
        <v>0</v>
      </c>
      <c r="U1882" s="557">
        <v>0</v>
      </c>
      <c r="V1882" s="557">
        <v>0</v>
      </c>
      <c r="W1882" s="557">
        <v>0</v>
      </c>
      <c r="X1882" s="557">
        <v>0</v>
      </c>
      <c r="Y1882" s="557">
        <v>0</v>
      </c>
      <c r="Z1882" s="653">
        <v>0</v>
      </c>
      <c r="AA1882" s="557">
        <v>0</v>
      </c>
      <c r="AB1882" s="580">
        <v>1</v>
      </c>
      <c r="AC1882" s="575">
        <f t="shared" si="87"/>
        <v>0</v>
      </c>
      <c r="AD1882" s="620">
        <f t="shared" si="88"/>
        <v>0</v>
      </c>
    </row>
    <row r="1883" customHeight="1" spans="1:29">
      <c r="A1883" s="570" t="s">
        <v>269</v>
      </c>
      <c r="B1883" s="571"/>
      <c r="C1883" s="571"/>
      <c r="D1883" s="571"/>
      <c r="E1883" s="571"/>
      <c r="F1883" s="571"/>
      <c r="G1883" s="571"/>
      <c r="H1883" s="571"/>
      <c r="I1883" s="571"/>
      <c r="J1883" s="571"/>
      <c r="K1883" s="571"/>
      <c r="L1883" s="571"/>
      <c r="M1883" s="571"/>
      <c r="N1883" s="571"/>
      <c r="O1883" s="571"/>
      <c r="P1883" s="571"/>
      <c r="Q1883" s="571"/>
      <c r="R1883" s="571"/>
      <c r="S1883" s="571"/>
      <c r="T1883" s="571"/>
      <c r="U1883" s="571"/>
      <c r="V1883" s="571"/>
      <c r="W1883" s="571"/>
      <c r="X1883" s="571"/>
      <c r="Y1883" s="571"/>
      <c r="Z1883" s="571"/>
      <c r="AA1883" s="571"/>
      <c r="AB1883" s="571"/>
      <c r="AC1883" s="571"/>
    </row>
    <row r="1884" customHeight="1" spans="1:29">
      <c r="A1884" s="572" t="s">
        <v>1</v>
      </c>
      <c r="B1884" s="573" t="s">
        <v>2</v>
      </c>
      <c r="C1884" s="573" t="s">
        <v>3</v>
      </c>
      <c r="D1884" s="573" t="s">
        <v>4</v>
      </c>
      <c r="E1884" s="573" t="s">
        <v>5</v>
      </c>
      <c r="F1884" s="573" t="s">
        <v>6</v>
      </c>
      <c r="G1884" s="573" t="s">
        <v>7</v>
      </c>
      <c r="H1884" s="573" t="s">
        <v>8</v>
      </c>
      <c r="I1884" s="573" t="s">
        <v>9</v>
      </c>
      <c r="J1884" s="573" t="s">
        <v>10</v>
      </c>
      <c r="K1884" s="573" t="s">
        <v>11</v>
      </c>
      <c r="L1884" s="573" t="s">
        <v>12</v>
      </c>
      <c r="M1884" s="573" t="s">
        <v>13</v>
      </c>
      <c r="N1884" s="573" t="s">
        <v>14</v>
      </c>
      <c r="O1884" s="573" t="s">
        <v>15</v>
      </c>
      <c r="P1884" s="573" t="s">
        <v>16</v>
      </c>
      <c r="Q1884" s="573" t="s">
        <v>17</v>
      </c>
      <c r="R1884" s="573" t="s">
        <v>18</v>
      </c>
      <c r="S1884" s="573" t="s">
        <v>19</v>
      </c>
      <c r="T1884" s="573" t="s">
        <v>20</v>
      </c>
      <c r="U1884" s="573" t="s">
        <v>21</v>
      </c>
      <c r="V1884" s="573" t="s">
        <v>22</v>
      </c>
      <c r="W1884" s="573" t="s">
        <v>23</v>
      </c>
      <c r="X1884" s="573" t="s">
        <v>24</v>
      </c>
      <c r="Y1884" s="573" t="s">
        <v>25</v>
      </c>
      <c r="Z1884" s="573" t="s">
        <v>26</v>
      </c>
      <c r="AA1884" s="573" t="s">
        <v>27</v>
      </c>
      <c r="AB1884" s="573" t="s">
        <v>28</v>
      </c>
      <c r="AC1884" s="573" t="s">
        <v>270</v>
      </c>
    </row>
    <row r="1885" customHeight="1" spans="1:30">
      <c r="A1885" s="574">
        <v>45329</v>
      </c>
      <c r="B1885" s="575" t="s">
        <v>31</v>
      </c>
      <c r="C1885" s="575" t="s">
        <v>32</v>
      </c>
      <c r="D1885" s="575">
        <v>100</v>
      </c>
      <c r="E1885" s="575" t="s">
        <v>35</v>
      </c>
      <c r="F1885" s="575">
        <v>5.69</v>
      </c>
      <c r="G1885" s="575">
        <v>0.48</v>
      </c>
      <c r="H1885" s="575">
        <v>53.0249</v>
      </c>
      <c r="I1885" s="575">
        <v>52.4999</v>
      </c>
      <c r="J1885" s="575">
        <v>52.4125</v>
      </c>
      <c r="K1885" s="575">
        <v>0</v>
      </c>
      <c r="L1885" s="580">
        <v>0</v>
      </c>
      <c r="M1885" s="575">
        <v>199.675</v>
      </c>
      <c r="N1885" s="575"/>
      <c r="O1885" s="575"/>
      <c r="P1885" s="575"/>
      <c r="Q1885" s="575">
        <v>14972</v>
      </c>
      <c r="R1885" s="575">
        <v>1500.8</v>
      </c>
      <c r="S1885" s="580">
        <v>0.1002</v>
      </c>
      <c r="T1885" s="575">
        <v>0.057</v>
      </c>
      <c r="U1885" s="575">
        <v>0</v>
      </c>
      <c r="V1885" s="575">
        <v>0</v>
      </c>
      <c r="W1885" s="575">
        <v>0</v>
      </c>
      <c r="X1885" s="575">
        <v>0</v>
      </c>
      <c r="Y1885" s="575">
        <v>0</v>
      </c>
      <c r="Z1885" s="575">
        <v>0</v>
      </c>
      <c r="AA1885" s="575">
        <v>0</v>
      </c>
      <c r="AB1885" s="580">
        <v>0.998</v>
      </c>
      <c r="AC1885" s="575">
        <f t="shared" ref="AC1885:AC1927" si="89">U1885+W1885</f>
        <v>0</v>
      </c>
      <c r="AD1885" s="555">
        <f t="shared" ref="AD1885:AD1927" si="90">T1885+V1885</f>
        <v>0.057</v>
      </c>
    </row>
    <row r="1886" customHeight="1" spans="1:30">
      <c r="A1886" s="574">
        <v>45329</v>
      </c>
      <c r="B1886" s="575" t="s">
        <v>36</v>
      </c>
      <c r="C1886" s="575" t="s">
        <v>32</v>
      </c>
      <c r="D1886" s="575">
        <v>80</v>
      </c>
      <c r="E1886" s="575" t="s">
        <v>35</v>
      </c>
      <c r="F1886" s="575">
        <v>4.84</v>
      </c>
      <c r="G1886" s="575">
        <v>0.34</v>
      </c>
      <c r="H1886" s="575">
        <v>33.7002</v>
      </c>
      <c r="I1886" s="575">
        <v>33.18</v>
      </c>
      <c r="J1886" s="575">
        <v>33</v>
      </c>
      <c r="K1886" s="575">
        <v>0</v>
      </c>
      <c r="L1886" s="580">
        <v>0</v>
      </c>
      <c r="M1886" s="575">
        <v>158.4</v>
      </c>
      <c r="N1886" s="575"/>
      <c r="O1886" s="575"/>
      <c r="P1886" s="575"/>
      <c r="Q1886" s="575">
        <v>9570</v>
      </c>
      <c r="R1886" s="575">
        <v>1130.8</v>
      </c>
      <c r="S1886" s="580">
        <v>0.1182</v>
      </c>
      <c r="T1886" s="575">
        <v>0</v>
      </c>
      <c r="U1886" s="575">
        <v>0</v>
      </c>
      <c r="V1886" s="575">
        <v>0</v>
      </c>
      <c r="W1886" s="575">
        <v>0</v>
      </c>
      <c r="X1886" s="575">
        <v>0</v>
      </c>
      <c r="Y1886" s="575">
        <v>0</v>
      </c>
      <c r="Z1886" s="575">
        <v>0</v>
      </c>
      <c r="AA1886" s="575">
        <v>0</v>
      </c>
      <c r="AB1886" s="580">
        <v>1</v>
      </c>
      <c r="AC1886" s="575">
        <f t="shared" si="89"/>
        <v>0</v>
      </c>
      <c r="AD1886" s="555">
        <f t="shared" si="90"/>
        <v>0</v>
      </c>
    </row>
    <row r="1887" customHeight="1" spans="1:30">
      <c r="A1887" s="574">
        <v>45329</v>
      </c>
      <c r="B1887" s="575" t="s">
        <v>34</v>
      </c>
      <c r="C1887" s="575" t="s">
        <v>32</v>
      </c>
      <c r="D1887" s="575">
        <v>10</v>
      </c>
      <c r="E1887" s="575" t="s">
        <v>39</v>
      </c>
      <c r="F1887" s="575">
        <v>3.49</v>
      </c>
      <c r="G1887" s="575">
        <v>0.42</v>
      </c>
      <c r="H1887" s="575">
        <v>4.122</v>
      </c>
      <c r="I1887" s="575">
        <v>4.0145</v>
      </c>
      <c r="J1887" s="575">
        <v>3.96</v>
      </c>
      <c r="K1887" s="575">
        <v>0</v>
      </c>
      <c r="L1887" s="580">
        <v>0</v>
      </c>
      <c r="M1887" s="575">
        <v>13.86</v>
      </c>
      <c r="N1887" s="575"/>
      <c r="O1887" s="575"/>
      <c r="P1887" s="575"/>
      <c r="Q1887" s="575">
        <v>1258</v>
      </c>
      <c r="R1887" s="575">
        <v>128.04</v>
      </c>
      <c r="S1887" s="580">
        <v>0.1018</v>
      </c>
      <c r="T1887" s="575">
        <v>0</v>
      </c>
      <c r="U1887" s="575">
        <v>0</v>
      </c>
      <c r="V1887" s="575">
        <v>0</v>
      </c>
      <c r="W1887" s="575">
        <v>0</v>
      </c>
      <c r="X1887" s="575">
        <v>0</v>
      </c>
      <c r="Y1887" s="575">
        <v>0</v>
      </c>
      <c r="Z1887" s="575">
        <v>0</v>
      </c>
      <c r="AA1887" s="575">
        <v>0</v>
      </c>
      <c r="AB1887" s="580">
        <v>1</v>
      </c>
      <c r="AC1887" s="575">
        <f t="shared" si="89"/>
        <v>0</v>
      </c>
      <c r="AD1887" s="555">
        <f t="shared" si="90"/>
        <v>0</v>
      </c>
    </row>
    <row r="1888" customHeight="1" spans="1:30">
      <c r="A1888" s="574">
        <v>45329</v>
      </c>
      <c r="B1888" s="575" t="s">
        <v>46</v>
      </c>
      <c r="C1888" s="575" t="s">
        <v>32</v>
      </c>
      <c r="D1888" s="575">
        <v>30</v>
      </c>
      <c r="E1888" s="575" t="s">
        <v>35</v>
      </c>
      <c r="F1888" s="575">
        <v>6.58</v>
      </c>
      <c r="G1888" s="575">
        <v>0.8</v>
      </c>
      <c r="H1888" s="575">
        <v>16.5362</v>
      </c>
      <c r="I1888" s="575">
        <v>16.212</v>
      </c>
      <c r="J1888" s="575">
        <v>16.184</v>
      </c>
      <c r="K1888" s="575">
        <v>0</v>
      </c>
      <c r="L1888" s="580">
        <v>0</v>
      </c>
      <c r="M1888" s="575">
        <v>95.088</v>
      </c>
      <c r="N1888" s="575"/>
      <c r="O1888" s="575"/>
      <c r="P1888" s="575"/>
      <c r="Q1888" s="575">
        <v>4708</v>
      </c>
      <c r="R1888" s="575">
        <v>514.696</v>
      </c>
      <c r="S1888" s="580">
        <v>0.1093</v>
      </c>
      <c r="T1888" s="575">
        <v>0</v>
      </c>
      <c r="U1888" s="575">
        <v>0</v>
      </c>
      <c r="V1888" s="575">
        <v>0</v>
      </c>
      <c r="W1888" s="575">
        <v>0</v>
      </c>
      <c r="X1888" s="575">
        <v>0</v>
      </c>
      <c r="Y1888" s="575">
        <v>0</v>
      </c>
      <c r="Z1888" s="575">
        <v>0</v>
      </c>
      <c r="AA1888" s="575">
        <v>0</v>
      </c>
      <c r="AB1888" s="580">
        <v>1</v>
      </c>
      <c r="AC1888" s="575">
        <f t="shared" si="89"/>
        <v>0</v>
      </c>
      <c r="AD1888" s="555">
        <f t="shared" si="90"/>
        <v>0</v>
      </c>
    </row>
    <row r="1889" customHeight="1" spans="1:30">
      <c r="A1889" s="574">
        <v>45329</v>
      </c>
      <c r="B1889" s="575" t="s">
        <v>38</v>
      </c>
      <c r="C1889" s="575" t="s">
        <v>32</v>
      </c>
      <c r="D1889" s="575">
        <v>5.48</v>
      </c>
      <c r="E1889" s="575" t="s">
        <v>173</v>
      </c>
      <c r="F1889" s="575">
        <v>4.1</v>
      </c>
      <c r="G1889" s="575">
        <v>0</v>
      </c>
      <c r="H1889" s="575">
        <v>2.17</v>
      </c>
      <c r="I1889" s="575">
        <v>1.39</v>
      </c>
      <c r="J1889" s="575">
        <v>1.064</v>
      </c>
      <c r="K1889" s="575">
        <v>0.78</v>
      </c>
      <c r="L1889" s="580">
        <v>0.3594</v>
      </c>
      <c r="M1889" s="575">
        <v>6.916</v>
      </c>
      <c r="N1889" s="575"/>
      <c r="O1889" s="575"/>
      <c r="P1889" s="575"/>
      <c r="Q1889" s="575">
        <v>554</v>
      </c>
      <c r="R1889" s="575">
        <v>47.348</v>
      </c>
      <c r="S1889" s="580">
        <v>0.0855</v>
      </c>
      <c r="T1889" s="575">
        <v>0</v>
      </c>
      <c r="U1889" s="575">
        <v>0</v>
      </c>
      <c r="V1889" s="575">
        <v>0</v>
      </c>
      <c r="W1889" s="575">
        <v>0</v>
      </c>
      <c r="X1889" s="575">
        <v>0</v>
      </c>
      <c r="Y1889" s="575">
        <v>0</v>
      </c>
      <c r="Z1889" s="575">
        <v>0</v>
      </c>
      <c r="AA1889" s="575">
        <v>0</v>
      </c>
      <c r="AB1889" s="580">
        <v>1</v>
      </c>
      <c r="AC1889" s="575">
        <f t="shared" si="89"/>
        <v>0</v>
      </c>
      <c r="AD1889" s="555">
        <f t="shared" si="90"/>
        <v>0</v>
      </c>
    </row>
    <row r="1890" customHeight="1" spans="1:30">
      <c r="A1890" s="574">
        <v>45329</v>
      </c>
      <c r="B1890" s="575" t="s">
        <v>41</v>
      </c>
      <c r="C1890" s="575" t="s">
        <v>32</v>
      </c>
      <c r="D1890" s="575">
        <v>20</v>
      </c>
      <c r="E1890" s="575" t="s">
        <v>35</v>
      </c>
      <c r="F1890" s="575">
        <v>6.48</v>
      </c>
      <c r="G1890" s="575">
        <v>1</v>
      </c>
      <c r="H1890" s="575">
        <v>13.9721</v>
      </c>
      <c r="I1890" s="575">
        <v>13.4603</v>
      </c>
      <c r="J1890" s="575">
        <v>13.4224</v>
      </c>
      <c r="K1890" s="575">
        <v>0</v>
      </c>
      <c r="L1890" s="580">
        <v>0</v>
      </c>
      <c r="M1890" s="575">
        <v>81.827</v>
      </c>
      <c r="N1890" s="575"/>
      <c r="O1890" s="575"/>
      <c r="P1890" s="575"/>
      <c r="Q1890" s="575">
        <v>4106</v>
      </c>
      <c r="R1890" s="575">
        <v>386.0803</v>
      </c>
      <c r="S1890" s="580">
        <v>0.094</v>
      </c>
      <c r="T1890" s="575">
        <v>0</v>
      </c>
      <c r="U1890" s="575">
        <v>0</v>
      </c>
      <c r="V1890" s="575">
        <v>0</v>
      </c>
      <c r="W1890" s="575">
        <v>0</v>
      </c>
      <c r="X1890" s="575">
        <v>0</v>
      </c>
      <c r="Y1890" s="575">
        <v>0</v>
      </c>
      <c r="Z1890" s="575">
        <v>0</v>
      </c>
      <c r="AA1890" s="575">
        <v>0</v>
      </c>
      <c r="AB1890" s="580">
        <v>1</v>
      </c>
      <c r="AC1890" s="575">
        <f t="shared" si="89"/>
        <v>0</v>
      </c>
      <c r="AD1890" s="555">
        <f t="shared" si="90"/>
        <v>0</v>
      </c>
    </row>
    <row r="1891" customHeight="1" spans="1:30">
      <c r="A1891" s="574">
        <v>45329</v>
      </c>
      <c r="B1891" s="575" t="s">
        <v>45</v>
      </c>
      <c r="C1891" s="575" t="s">
        <v>32</v>
      </c>
      <c r="D1891" s="575">
        <v>50</v>
      </c>
      <c r="E1891" s="575" t="s">
        <v>33</v>
      </c>
      <c r="F1891" s="575">
        <v>3.35</v>
      </c>
      <c r="G1891" s="575">
        <v>0.85</v>
      </c>
      <c r="H1891" s="575">
        <v>14.2902</v>
      </c>
      <c r="I1891" s="575">
        <v>14.175</v>
      </c>
      <c r="J1891" s="575">
        <v>14.08</v>
      </c>
      <c r="K1891" s="575">
        <v>0</v>
      </c>
      <c r="L1891" s="580">
        <v>0</v>
      </c>
      <c r="M1891" s="575">
        <v>71.72</v>
      </c>
      <c r="N1891" s="575"/>
      <c r="O1891" s="575"/>
      <c r="P1891" s="575"/>
      <c r="Q1891" s="575">
        <v>7203</v>
      </c>
      <c r="R1891" s="575">
        <v>632.72</v>
      </c>
      <c r="S1891" s="580">
        <v>0.0878</v>
      </c>
      <c r="T1891" s="575">
        <v>0</v>
      </c>
      <c r="U1891" s="575">
        <v>0</v>
      </c>
      <c r="V1891" s="575">
        <v>0</v>
      </c>
      <c r="W1891" s="575">
        <v>0</v>
      </c>
      <c r="X1891" s="575">
        <v>0</v>
      </c>
      <c r="Y1891" s="575">
        <v>0</v>
      </c>
      <c r="Z1891" s="575">
        <v>0</v>
      </c>
      <c r="AA1891" s="575">
        <v>0</v>
      </c>
      <c r="AB1891" s="580">
        <v>1</v>
      </c>
      <c r="AC1891" s="575">
        <f t="shared" si="89"/>
        <v>0</v>
      </c>
      <c r="AD1891" s="555">
        <f t="shared" si="90"/>
        <v>0</v>
      </c>
    </row>
    <row r="1892" customHeight="1" spans="1:30">
      <c r="A1892" s="574">
        <v>45329</v>
      </c>
      <c r="B1892" s="575" t="s">
        <v>40</v>
      </c>
      <c r="C1892" s="575" t="s">
        <v>32</v>
      </c>
      <c r="D1892" s="575">
        <v>30</v>
      </c>
      <c r="E1892" s="575" t="s">
        <v>35</v>
      </c>
      <c r="F1892" s="575">
        <v>6.7</v>
      </c>
      <c r="G1892" s="575">
        <v>0</v>
      </c>
      <c r="H1892" s="575">
        <v>18.2968</v>
      </c>
      <c r="I1892" s="575">
        <v>18.2968</v>
      </c>
      <c r="J1892" s="575">
        <v>18.1104</v>
      </c>
      <c r="K1892" s="575">
        <v>0</v>
      </c>
      <c r="L1892" s="580">
        <v>0</v>
      </c>
      <c r="M1892" s="575">
        <v>95.568</v>
      </c>
      <c r="N1892" s="575"/>
      <c r="O1892" s="575"/>
      <c r="P1892" s="575"/>
      <c r="Q1892" s="575">
        <v>4805</v>
      </c>
      <c r="R1892" s="575">
        <v>428.8416</v>
      </c>
      <c r="S1892" s="580">
        <v>0.0892</v>
      </c>
      <c r="T1892" s="575">
        <v>0</v>
      </c>
      <c r="U1892" s="575">
        <v>0</v>
      </c>
      <c r="V1892" s="575">
        <v>0</v>
      </c>
      <c r="W1892" s="575">
        <v>0</v>
      </c>
      <c r="X1892" s="575">
        <v>0</v>
      </c>
      <c r="Y1892" s="575">
        <v>0</v>
      </c>
      <c r="Z1892" s="575">
        <v>0</v>
      </c>
      <c r="AA1892" s="575">
        <v>0</v>
      </c>
      <c r="AB1892" s="580">
        <v>1</v>
      </c>
      <c r="AC1892" s="575">
        <f t="shared" si="89"/>
        <v>0</v>
      </c>
      <c r="AD1892" s="555">
        <f t="shared" si="90"/>
        <v>0</v>
      </c>
    </row>
    <row r="1893" customHeight="1" spans="1:30">
      <c r="A1893" s="574">
        <v>45329</v>
      </c>
      <c r="B1893" s="575" t="s">
        <v>47</v>
      </c>
      <c r="C1893" s="575" t="s">
        <v>32</v>
      </c>
      <c r="D1893" s="575">
        <v>150</v>
      </c>
      <c r="E1893" s="575" t="s">
        <v>127</v>
      </c>
      <c r="F1893" s="575">
        <v>4.4</v>
      </c>
      <c r="G1893" s="575">
        <v>0.47</v>
      </c>
      <c r="H1893" s="575">
        <v>71.7035</v>
      </c>
      <c r="I1893" s="575">
        <v>34.2406</v>
      </c>
      <c r="J1893" s="575">
        <v>33.0645</v>
      </c>
      <c r="K1893" s="575">
        <v>37.46</v>
      </c>
      <c r="L1893" s="580">
        <v>0.5225</v>
      </c>
      <c r="M1893" s="575">
        <v>229.7001</v>
      </c>
      <c r="N1893" s="575">
        <v>1471</v>
      </c>
      <c r="O1893" s="580">
        <v>0.1562</v>
      </c>
      <c r="P1893" s="580">
        <v>-0.0852</v>
      </c>
      <c r="Q1893" s="575">
        <v>24402</v>
      </c>
      <c r="R1893" s="575">
        <v>1685.5916</v>
      </c>
      <c r="S1893" s="580">
        <v>0.0691</v>
      </c>
      <c r="T1893" s="575">
        <v>0</v>
      </c>
      <c r="U1893" s="575">
        <v>0</v>
      </c>
      <c r="V1893" s="575">
        <v>0</v>
      </c>
      <c r="W1893" s="575">
        <v>0</v>
      </c>
      <c r="X1893" s="575">
        <v>0</v>
      </c>
      <c r="Y1893" s="575">
        <v>0</v>
      </c>
      <c r="Z1893" s="575">
        <v>0</v>
      </c>
      <c r="AA1893" s="575">
        <v>0</v>
      </c>
      <c r="AB1893" s="580">
        <v>1</v>
      </c>
      <c r="AC1893" s="575">
        <f t="shared" si="89"/>
        <v>0</v>
      </c>
      <c r="AD1893" s="555">
        <f t="shared" si="90"/>
        <v>0</v>
      </c>
    </row>
    <row r="1894" customHeight="1" spans="1:30">
      <c r="A1894" s="574">
        <v>45329</v>
      </c>
      <c r="B1894" s="575" t="s">
        <v>43</v>
      </c>
      <c r="C1894" s="575" t="s">
        <v>32</v>
      </c>
      <c r="D1894" s="575">
        <v>300</v>
      </c>
      <c r="E1894" s="575" t="s">
        <v>35</v>
      </c>
      <c r="F1894" s="575">
        <v>6.54</v>
      </c>
      <c r="G1894" s="575">
        <v>0</v>
      </c>
      <c r="H1894" s="575">
        <v>182.6107</v>
      </c>
      <c r="I1894" s="575">
        <v>180.6788</v>
      </c>
      <c r="J1894" s="575">
        <v>191.169</v>
      </c>
      <c r="K1894" s="575">
        <v>1.9319</v>
      </c>
      <c r="L1894" s="580">
        <v>0.0106</v>
      </c>
      <c r="M1894" s="575">
        <v>850.08</v>
      </c>
      <c r="N1894" s="575"/>
      <c r="O1894" s="575"/>
      <c r="P1894" s="575"/>
      <c r="Q1894" s="575">
        <v>57321</v>
      </c>
      <c r="R1894" s="575">
        <v>4969.9</v>
      </c>
      <c r="S1894" s="580">
        <v>0.0867</v>
      </c>
      <c r="T1894" s="575">
        <v>0</v>
      </c>
      <c r="U1894" s="575">
        <v>0</v>
      </c>
      <c r="V1894" s="575">
        <v>0.523</v>
      </c>
      <c r="W1894" s="575">
        <v>0</v>
      </c>
      <c r="X1894" s="575">
        <v>0</v>
      </c>
      <c r="Y1894" s="575">
        <v>0</v>
      </c>
      <c r="Z1894" s="575">
        <v>0</v>
      </c>
      <c r="AA1894" s="575">
        <v>0</v>
      </c>
      <c r="AB1894" s="580">
        <v>1</v>
      </c>
      <c r="AC1894" s="575">
        <f t="shared" si="89"/>
        <v>0</v>
      </c>
      <c r="AD1894" s="555">
        <f t="shared" si="90"/>
        <v>0.523</v>
      </c>
    </row>
    <row r="1895" customHeight="1" spans="1:30">
      <c r="A1895" s="574">
        <v>45329</v>
      </c>
      <c r="B1895" s="575" t="s">
        <v>37</v>
      </c>
      <c r="C1895" s="575" t="s">
        <v>32</v>
      </c>
      <c r="D1895" s="575">
        <v>100</v>
      </c>
      <c r="E1895" s="575" t="s">
        <v>35</v>
      </c>
      <c r="F1895" s="575">
        <v>5.07</v>
      </c>
      <c r="G1895" s="575">
        <v>0</v>
      </c>
      <c r="H1895" s="575">
        <v>45.372</v>
      </c>
      <c r="I1895" s="575">
        <v>43.7092</v>
      </c>
      <c r="J1895" s="575">
        <v>42.153</v>
      </c>
      <c r="K1895" s="575">
        <v>1.4236</v>
      </c>
      <c r="L1895" s="580">
        <v>0.0315</v>
      </c>
      <c r="M1895" s="575">
        <v>204.93</v>
      </c>
      <c r="N1895" s="575"/>
      <c r="O1895" s="575"/>
      <c r="P1895" s="575"/>
      <c r="Q1895" s="575">
        <v>15895</v>
      </c>
      <c r="R1895" s="575">
        <v>1191.538</v>
      </c>
      <c r="S1895" s="580">
        <v>0.075</v>
      </c>
      <c r="T1895" s="575">
        <v>0.161</v>
      </c>
      <c r="U1895" s="575">
        <v>0</v>
      </c>
      <c r="V1895" s="575">
        <v>0</v>
      </c>
      <c r="W1895" s="575">
        <v>0</v>
      </c>
      <c r="X1895" s="575">
        <v>0</v>
      </c>
      <c r="Y1895" s="575">
        <v>0.0782</v>
      </c>
      <c r="Z1895" s="575">
        <v>0</v>
      </c>
      <c r="AA1895" s="575">
        <v>0</v>
      </c>
      <c r="AB1895" s="580">
        <v>0.9965</v>
      </c>
      <c r="AC1895" s="575">
        <f t="shared" si="89"/>
        <v>0</v>
      </c>
      <c r="AD1895" s="555">
        <f t="shared" si="90"/>
        <v>0.161</v>
      </c>
    </row>
    <row r="1896" customHeight="1" spans="1:30">
      <c r="A1896" s="574">
        <v>45329</v>
      </c>
      <c r="B1896" s="575" t="s">
        <v>50</v>
      </c>
      <c r="C1896" s="575" t="s">
        <v>32</v>
      </c>
      <c r="D1896" s="575">
        <v>50</v>
      </c>
      <c r="E1896" s="575" t="s">
        <v>33</v>
      </c>
      <c r="F1896" s="575">
        <v>4.81</v>
      </c>
      <c r="G1896" s="575">
        <v>0</v>
      </c>
      <c r="H1896" s="575">
        <v>20.3285</v>
      </c>
      <c r="I1896" s="575">
        <v>7.525</v>
      </c>
      <c r="J1896" s="575">
        <v>7.49</v>
      </c>
      <c r="K1896" s="575">
        <v>12.8035</v>
      </c>
      <c r="L1896" s="580">
        <v>0.6298</v>
      </c>
      <c r="M1896" s="575">
        <v>78.4</v>
      </c>
      <c r="N1896" s="575"/>
      <c r="O1896" s="575"/>
      <c r="P1896" s="575"/>
      <c r="Q1896" s="575">
        <v>6762</v>
      </c>
      <c r="R1896" s="575">
        <v>466.9</v>
      </c>
      <c r="S1896" s="580">
        <v>0.069</v>
      </c>
      <c r="T1896" s="575">
        <v>0</v>
      </c>
      <c r="U1896" s="575">
        <v>0</v>
      </c>
      <c r="V1896" s="575">
        <v>0</v>
      </c>
      <c r="W1896" s="575">
        <v>0</v>
      </c>
      <c r="X1896" s="575">
        <v>0</v>
      </c>
      <c r="Y1896" s="575">
        <v>0</v>
      </c>
      <c r="Z1896" s="575">
        <v>0</v>
      </c>
      <c r="AA1896" s="575">
        <v>0</v>
      </c>
      <c r="AB1896" s="580">
        <v>1</v>
      </c>
      <c r="AC1896" s="575">
        <f t="shared" si="89"/>
        <v>0</v>
      </c>
      <c r="AD1896" s="555">
        <f t="shared" si="90"/>
        <v>0</v>
      </c>
    </row>
    <row r="1897" customHeight="1" spans="1:30">
      <c r="A1897" s="574">
        <v>45329</v>
      </c>
      <c r="B1897" s="575" t="s">
        <v>49</v>
      </c>
      <c r="C1897" s="575" t="s">
        <v>32</v>
      </c>
      <c r="D1897" s="575">
        <v>100</v>
      </c>
      <c r="E1897" s="575" t="s">
        <v>35</v>
      </c>
      <c r="F1897" s="575">
        <v>7.07</v>
      </c>
      <c r="G1897" s="575">
        <v>0</v>
      </c>
      <c r="H1897" s="575">
        <v>65.7232</v>
      </c>
      <c r="I1897" s="575">
        <v>28.8525</v>
      </c>
      <c r="J1897" s="575">
        <v>27.6024</v>
      </c>
      <c r="K1897" s="575">
        <v>36.8707</v>
      </c>
      <c r="L1897" s="580">
        <v>0.561</v>
      </c>
      <c r="M1897" s="575">
        <v>253.1109</v>
      </c>
      <c r="N1897" s="575"/>
      <c r="O1897" s="575"/>
      <c r="P1897" s="575"/>
      <c r="Q1897" s="575">
        <v>14225</v>
      </c>
      <c r="R1897" s="575">
        <v>1305.5889</v>
      </c>
      <c r="S1897" s="580">
        <v>0.0918</v>
      </c>
      <c r="T1897" s="575">
        <v>0</v>
      </c>
      <c r="U1897" s="575">
        <v>0</v>
      </c>
      <c r="V1897" s="575">
        <v>0</v>
      </c>
      <c r="W1897" s="575">
        <v>0</v>
      </c>
      <c r="X1897" s="575">
        <v>0</v>
      </c>
      <c r="Y1897" s="575">
        <v>0</v>
      </c>
      <c r="Z1897" s="575">
        <v>0</v>
      </c>
      <c r="AA1897" s="575">
        <v>0</v>
      </c>
      <c r="AB1897" s="580">
        <v>1</v>
      </c>
      <c r="AC1897" s="575">
        <f t="shared" si="89"/>
        <v>0</v>
      </c>
      <c r="AD1897" s="555">
        <f t="shared" si="90"/>
        <v>0</v>
      </c>
    </row>
    <row r="1898" customHeight="1" spans="1:30">
      <c r="A1898" s="574">
        <v>45329</v>
      </c>
      <c r="B1898" s="575" t="s">
        <v>52</v>
      </c>
      <c r="C1898" s="575" t="s">
        <v>32</v>
      </c>
      <c r="D1898" s="575">
        <v>150</v>
      </c>
      <c r="E1898" s="575" t="s">
        <v>35</v>
      </c>
      <c r="F1898" s="575">
        <v>6.23</v>
      </c>
      <c r="G1898" s="575">
        <v>2</v>
      </c>
      <c r="H1898" s="575">
        <v>83.8958</v>
      </c>
      <c r="I1898" s="575">
        <v>82.5235</v>
      </c>
      <c r="J1898" s="575">
        <v>81.9</v>
      </c>
      <c r="K1898" s="575">
        <v>1.3723</v>
      </c>
      <c r="L1898" s="580">
        <v>0.0164</v>
      </c>
      <c r="M1898" s="575">
        <v>492.975</v>
      </c>
      <c r="N1898" s="575"/>
      <c r="O1898" s="575"/>
      <c r="P1898" s="575"/>
      <c r="Q1898" s="575">
        <v>25456</v>
      </c>
      <c r="R1898" s="575">
        <v>2423.4</v>
      </c>
      <c r="S1898" s="580">
        <v>0.0952</v>
      </c>
      <c r="T1898" s="575">
        <v>0</v>
      </c>
      <c r="U1898" s="575">
        <v>0</v>
      </c>
      <c r="V1898" s="575">
        <v>0</v>
      </c>
      <c r="W1898" s="575">
        <v>0</v>
      </c>
      <c r="X1898" s="575">
        <v>0</v>
      </c>
      <c r="Y1898" s="575">
        <v>0</v>
      </c>
      <c r="Z1898" s="575">
        <v>0</v>
      </c>
      <c r="AA1898" s="575">
        <v>0</v>
      </c>
      <c r="AB1898" s="580">
        <v>1</v>
      </c>
      <c r="AC1898" s="575">
        <f t="shared" si="89"/>
        <v>0</v>
      </c>
      <c r="AD1898" s="555">
        <f t="shared" si="90"/>
        <v>0</v>
      </c>
    </row>
    <row r="1899" customHeight="1" spans="1:30">
      <c r="A1899" s="574">
        <v>45329</v>
      </c>
      <c r="B1899" s="575" t="s">
        <v>51</v>
      </c>
      <c r="C1899" s="575" t="s">
        <v>32</v>
      </c>
      <c r="D1899" s="575">
        <v>100</v>
      </c>
      <c r="E1899" s="575" t="s">
        <v>33</v>
      </c>
      <c r="F1899" s="575">
        <v>2.84</v>
      </c>
      <c r="G1899" s="575">
        <v>1.81</v>
      </c>
      <c r="H1899" s="575">
        <v>42.9488</v>
      </c>
      <c r="I1899" s="575">
        <v>30.2625</v>
      </c>
      <c r="J1899" s="575">
        <v>28.574</v>
      </c>
      <c r="K1899" s="575">
        <v>12.6863</v>
      </c>
      <c r="L1899" s="580">
        <v>0.2954</v>
      </c>
      <c r="M1899" s="575">
        <v>223.7368</v>
      </c>
      <c r="N1899" s="575"/>
      <c r="O1899" s="575"/>
      <c r="P1899" s="575"/>
      <c r="Q1899" s="575">
        <v>11688</v>
      </c>
      <c r="R1899" s="575">
        <v>1186.262</v>
      </c>
      <c r="S1899" s="580">
        <v>0.1015</v>
      </c>
      <c r="T1899" s="575">
        <v>0</v>
      </c>
      <c r="U1899" s="575">
        <v>0</v>
      </c>
      <c r="V1899" s="575">
        <v>0</v>
      </c>
      <c r="W1899" s="575">
        <v>0</v>
      </c>
      <c r="X1899" s="575">
        <v>0</v>
      </c>
      <c r="Y1899" s="575">
        <v>0</v>
      </c>
      <c r="Z1899" s="575">
        <v>0</v>
      </c>
      <c r="AA1899" s="575">
        <v>0</v>
      </c>
      <c r="AB1899" s="580">
        <v>1</v>
      </c>
      <c r="AC1899" s="575">
        <f t="shared" si="89"/>
        <v>0</v>
      </c>
      <c r="AD1899" s="555">
        <f t="shared" si="90"/>
        <v>0</v>
      </c>
    </row>
    <row r="1900" customHeight="1" spans="1:30">
      <c r="A1900" s="574">
        <v>45329</v>
      </c>
      <c r="B1900" s="575" t="s">
        <v>53</v>
      </c>
      <c r="C1900" s="575" t="s">
        <v>32</v>
      </c>
      <c r="D1900" s="575">
        <v>100</v>
      </c>
      <c r="E1900" s="575" t="s">
        <v>39</v>
      </c>
      <c r="F1900" s="575">
        <v>5.61</v>
      </c>
      <c r="G1900" s="575">
        <v>0</v>
      </c>
      <c r="H1900" s="575">
        <v>47.888</v>
      </c>
      <c r="I1900" s="575">
        <v>47.196</v>
      </c>
      <c r="J1900" s="575">
        <v>47.093</v>
      </c>
      <c r="K1900" s="575">
        <v>0</v>
      </c>
      <c r="L1900" s="580">
        <v>0</v>
      </c>
      <c r="M1900" s="575">
        <v>235.6326</v>
      </c>
      <c r="N1900" s="575"/>
      <c r="O1900" s="575"/>
      <c r="P1900" s="575"/>
      <c r="Q1900" s="575">
        <v>15134</v>
      </c>
      <c r="R1900" s="575">
        <v>895.3872</v>
      </c>
      <c r="S1900" s="580">
        <v>0.0592</v>
      </c>
      <c r="T1900" s="575">
        <v>0</v>
      </c>
      <c r="U1900" s="575">
        <v>0</v>
      </c>
      <c r="V1900" s="575">
        <v>0</v>
      </c>
      <c r="W1900" s="575">
        <v>0</v>
      </c>
      <c r="X1900" s="575">
        <v>0</v>
      </c>
      <c r="Y1900" s="575">
        <v>0</v>
      </c>
      <c r="Z1900" s="575">
        <v>0</v>
      </c>
      <c r="AA1900" s="575">
        <v>0</v>
      </c>
      <c r="AB1900" s="580">
        <v>1</v>
      </c>
      <c r="AC1900" s="575">
        <f t="shared" si="89"/>
        <v>0</v>
      </c>
      <c r="AD1900" s="555">
        <f t="shared" si="90"/>
        <v>0</v>
      </c>
    </row>
    <row r="1901" customHeight="1" spans="1:30">
      <c r="A1901" s="574">
        <v>45329</v>
      </c>
      <c r="B1901" s="575" t="s">
        <v>42</v>
      </c>
      <c r="C1901" s="575" t="s">
        <v>32</v>
      </c>
      <c r="D1901" s="575">
        <v>30</v>
      </c>
      <c r="E1901" s="575" t="s">
        <v>33</v>
      </c>
      <c r="F1901" s="575">
        <v>2.51</v>
      </c>
      <c r="G1901" s="575">
        <v>1.2</v>
      </c>
      <c r="H1901" s="575">
        <v>10.6245</v>
      </c>
      <c r="I1901" s="575">
        <v>10.4445</v>
      </c>
      <c r="J1901" s="575">
        <v>10.4246</v>
      </c>
      <c r="K1901" s="575">
        <v>0</v>
      </c>
      <c r="L1901" s="580">
        <v>0</v>
      </c>
      <c r="M1901" s="575">
        <v>75.3609</v>
      </c>
      <c r="N1901" s="575"/>
      <c r="O1901" s="575"/>
      <c r="P1901" s="575"/>
      <c r="Q1901" s="575">
        <v>3672</v>
      </c>
      <c r="R1901" s="575">
        <v>447.2582</v>
      </c>
      <c r="S1901" s="580">
        <v>0.1243</v>
      </c>
      <c r="T1901" s="575">
        <v>0</v>
      </c>
      <c r="U1901" s="575">
        <v>0</v>
      </c>
      <c r="V1901" s="575">
        <v>0</v>
      </c>
      <c r="W1901" s="575">
        <v>0</v>
      </c>
      <c r="X1901" s="575">
        <v>0</v>
      </c>
      <c r="Y1901" s="575">
        <v>0</v>
      </c>
      <c r="Z1901" s="575">
        <v>0</v>
      </c>
      <c r="AA1901" s="575">
        <v>0</v>
      </c>
      <c r="AB1901" s="580">
        <v>1</v>
      </c>
      <c r="AC1901" s="575">
        <f t="shared" si="89"/>
        <v>0</v>
      </c>
      <c r="AD1901" s="555">
        <f t="shared" si="90"/>
        <v>0</v>
      </c>
    </row>
    <row r="1902" customHeight="1" spans="1:30">
      <c r="A1902" s="574">
        <v>45329</v>
      </c>
      <c r="B1902" s="575" t="s">
        <v>55</v>
      </c>
      <c r="C1902" s="575" t="s">
        <v>56</v>
      </c>
      <c r="D1902" s="575">
        <v>100</v>
      </c>
      <c r="E1902" s="575" t="s">
        <v>35</v>
      </c>
      <c r="F1902" s="575">
        <v>0</v>
      </c>
      <c r="G1902" s="575">
        <v>1.81</v>
      </c>
      <c r="H1902" s="575">
        <v>0.4185</v>
      </c>
      <c r="I1902" s="575">
        <v>0.4185</v>
      </c>
      <c r="J1902" s="575">
        <v>0</v>
      </c>
      <c r="K1902" s="575">
        <v>0</v>
      </c>
      <c r="L1902" s="580">
        <v>0</v>
      </c>
      <c r="M1902" s="575">
        <v>152.4728</v>
      </c>
      <c r="N1902" s="575"/>
      <c r="O1902" s="575"/>
      <c r="P1902" s="575"/>
      <c r="Q1902" s="575">
        <v>28860</v>
      </c>
      <c r="R1902" s="575">
        <v>2342.3496</v>
      </c>
      <c r="S1902" s="580">
        <v>0.0812</v>
      </c>
      <c r="T1902" s="575">
        <v>0</v>
      </c>
      <c r="U1902" s="575">
        <v>0</v>
      </c>
      <c r="V1902" s="575">
        <v>0</v>
      </c>
      <c r="W1902" s="575">
        <v>0</v>
      </c>
      <c r="X1902" s="575">
        <v>0</v>
      </c>
      <c r="Y1902" s="575">
        <v>0</v>
      </c>
      <c r="Z1902" s="575">
        <v>0</v>
      </c>
      <c r="AA1902" s="575">
        <v>0</v>
      </c>
      <c r="AB1902" s="580">
        <v>1</v>
      </c>
      <c r="AC1902" s="575">
        <f t="shared" si="89"/>
        <v>0</v>
      </c>
      <c r="AD1902" s="555">
        <f t="shared" si="90"/>
        <v>0</v>
      </c>
    </row>
    <row r="1903" customHeight="1" spans="1:30">
      <c r="A1903" s="574">
        <v>45329</v>
      </c>
      <c r="B1903" s="575" t="s">
        <v>57</v>
      </c>
      <c r="C1903" s="575" t="s">
        <v>32</v>
      </c>
      <c r="D1903" s="575">
        <v>20</v>
      </c>
      <c r="E1903" s="575" t="s">
        <v>35</v>
      </c>
      <c r="F1903" s="575">
        <v>6.64</v>
      </c>
      <c r="G1903" s="575">
        <v>0</v>
      </c>
      <c r="H1903" s="575">
        <v>12.2584</v>
      </c>
      <c r="I1903" s="575">
        <v>12.2584</v>
      </c>
      <c r="J1903" s="575">
        <v>11.652</v>
      </c>
      <c r="K1903" s="575">
        <v>0</v>
      </c>
      <c r="L1903" s="580">
        <v>0</v>
      </c>
      <c r="M1903" s="575">
        <v>56.0102</v>
      </c>
      <c r="N1903" s="575"/>
      <c r="O1903" s="575"/>
      <c r="P1903" s="575"/>
      <c r="Q1903" s="575">
        <v>3541</v>
      </c>
      <c r="R1903" s="575">
        <v>316.3868</v>
      </c>
      <c r="S1903" s="580">
        <v>0.0893</v>
      </c>
      <c r="T1903" s="575">
        <v>0</v>
      </c>
      <c r="U1903" s="575">
        <v>0</v>
      </c>
      <c r="V1903" s="575">
        <v>0</v>
      </c>
      <c r="W1903" s="575">
        <v>0</v>
      </c>
      <c r="X1903" s="575">
        <v>0</v>
      </c>
      <c r="Y1903" s="575">
        <v>0</v>
      </c>
      <c r="Z1903" s="575">
        <v>0</v>
      </c>
      <c r="AA1903" s="575">
        <v>0</v>
      </c>
      <c r="AB1903" s="580">
        <v>1</v>
      </c>
      <c r="AC1903" s="575">
        <f t="shared" si="89"/>
        <v>0</v>
      </c>
      <c r="AD1903" s="555">
        <f t="shared" si="90"/>
        <v>0</v>
      </c>
    </row>
    <row r="1904" customHeight="1" spans="1:30">
      <c r="A1904" s="574">
        <v>45329</v>
      </c>
      <c r="B1904" s="575" t="s">
        <v>58</v>
      </c>
      <c r="C1904" s="575" t="s">
        <v>56</v>
      </c>
      <c r="D1904" s="575">
        <v>15</v>
      </c>
      <c r="E1904" s="575" t="s">
        <v>35</v>
      </c>
      <c r="F1904" s="575">
        <v>0</v>
      </c>
      <c r="G1904" s="575">
        <v>3.46</v>
      </c>
      <c r="H1904" s="575">
        <v>2.6934</v>
      </c>
      <c r="I1904" s="575">
        <v>2.6934</v>
      </c>
      <c r="J1904" s="575">
        <v>2.52</v>
      </c>
      <c r="K1904" s="575">
        <v>0</v>
      </c>
      <c r="L1904" s="580">
        <v>0</v>
      </c>
      <c r="M1904" s="575">
        <v>32.445</v>
      </c>
      <c r="N1904" s="575"/>
      <c r="O1904" s="575"/>
      <c r="P1904" s="575"/>
      <c r="Q1904" s="575">
        <v>3444</v>
      </c>
      <c r="R1904" s="575">
        <v>157.815</v>
      </c>
      <c r="S1904" s="580">
        <v>0.0458</v>
      </c>
      <c r="T1904" s="575">
        <v>0</v>
      </c>
      <c r="U1904" s="575">
        <v>0</v>
      </c>
      <c r="V1904" s="575">
        <v>0</v>
      </c>
      <c r="W1904" s="575">
        <v>0</v>
      </c>
      <c r="X1904" s="575">
        <v>0</v>
      </c>
      <c r="Y1904" s="575">
        <v>0</v>
      </c>
      <c r="Z1904" s="575">
        <v>0</v>
      </c>
      <c r="AA1904" s="575">
        <v>0</v>
      </c>
      <c r="AB1904" s="580">
        <v>1</v>
      </c>
      <c r="AC1904" s="575">
        <f t="shared" si="89"/>
        <v>0</v>
      </c>
      <c r="AD1904" s="555">
        <f t="shared" si="90"/>
        <v>0</v>
      </c>
    </row>
    <row r="1905" customHeight="1" spans="1:30">
      <c r="A1905" s="574">
        <v>45329</v>
      </c>
      <c r="B1905" s="575" t="s">
        <v>64</v>
      </c>
      <c r="C1905" s="575" t="s">
        <v>56</v>
      </c>
      <c r="D1905" s="575">
        <v>60</v>
      </c>
      <c r="E1905" s="575" t="s">
        <v>35</v>
      </c>
      <c r="F1905" s="575">
        <v>0</v>
      </c>
      <c r="G1905" s="575">
        <v>3.68</v>
      </c>
      <c r="H1905" s="575">
        <v>6.1147</v>
      </c>
      <c r="I1905" s="575">
        <v>6.1147</v>
      </c>
      <c r="J1905" s="575">
        <v>5.46</v>
      </c>
      <c r="K1905" s="575">
        <v>0</v>
      </c>
      <c r="L1905" s="580">
        <v>0</v>
      </c>
      <c r="M1905" s="575">
        <v>38.85</v>
      </c>
      <c r="N1905" s="575"/>
      <c r="O1905" s="575"/>
      <c r="P1905" s="575"/>
      <c r="Q1905" s="575">
        <v>14049</v>
      </c>
      <c r="R1905" s="575">
        <v>1494.15</v>
      </c>
      <c r="S1905" s="580">
        <v>0.1064</v>
      </c>
      <c r="T1905" s="575">
        <v>0</v>
      </c>
      <c r="U1905" s="575">
        <v>0</v>
      </c>
      <c r="V1905" s="575">
        <v>0</v>
      </c>
      <c r="W1905" s="575">
        <v>0</v>
      </c>
      <c r="X1905" s="575">
        <v>0</v>
      </c>
      <c r="Y1905" s="575">
        <v>0</v>
      </c>
      <c r="Z1905" s="575">
        <v>0</v>
      </c>
      <c r="AA1905" s="575">
        <v>0</v>
      </c>
      <c r="AB1905" s="580">
        <v>1</v>
      </c>
      <c r="AC1905" s="575">
        <f t="shared" si="89"/>
        <v>0</v>
      </c>
      <c r="AD1905" s="555">
        <f t="shared" si="90"/>
        <v>0</v>
      </c>
    </row>
    <row r="1906" customHeight="1" spans="1:30">
      <c r="A1906" s="574">
        <v>45329</v>
      </c>
      <c r="B1906" s="575" t="s">
        <v>71</v>
      </c>
      <c r="C1906" s="575" t="s">
        <v>56</v>
      </c>
      <c r="D1906" s="575">
        <v>49.5</v>
      </c>
      <c r="E1906" s="575" t="s">
        <v>35</v>
      </c>
      <c r="F1906" s="575">
        <v>0</v>
      </c>
      <c r="G1906" s="575">
        <v>5.21</v>
      </c>
      <c r="H1906" s="575">
        <v>17.1637</v>
      </c>
      <c r="I1906" s="575">
        <v>16.4407</v>
      </c>
      <c r="J1906" s="575">
        <v>15.411</v>
      </c>
      <c r="K1906" s="575">
        <v>0</v>
      </c>
      <c r="L1906" s="580">
        <v>0</v>
      </c>
      <c r="M1906" s="575">
        <v>56.463</v>
      </c>
      <c r="N1906" s="575">
        <v>843</v>
      </c>
      <c r="O1906" s="580">
        <v>0.067</v>
      </c>
      <c r="P1906" s="580">
        <v>-0.1744</v>
      </c>
      <c r="Q1906" s="575">
        <v>12723</v>
      </c>
      <c r="R1906" s="575">
        <v>623.5416</v>
      </c>
      <c r="S1906" s="580">
        <v>0.049</v>
      </c>
      <c r="T1906" s="575">
        <v>0.723</v>
      </c>
      <c r="U1906" s="575">
        <v>0</v>
      </c>
      <c r="V1906" s="575">
        <v>0</v>
      </c>
      <c r="W1906" s="575">
        <v>0</v>
      </c>
      <c r="X1906" s="575">
        <v>0</v>
      </c>
      <c r="Y1906" s="575">
        <v>0</v>
      </c>
      <c r="Z1906" s="575">
        <v>0</v>
      </c>
      <c r="AA1906" s="575">
        <v>0</v>
      </c>
      <c r="AB1906" s="580">
        <v>1</v>
      </c>
      <c r="AC1906" s="575">
        <f t="shared" si="89"/>
        <v>0</v>
      </c>
      <c r="AD1906" s="555">
        <f t="shared" si="90"/>
        <v>0.723</v>
      </c>
    </row>
    <row r="1907" customHeight="1" spans="1:30">
      <c r="A1907" s="574">
        <v>45329</v>
      </c>
      <c r="B1907" s="575" t="s">
        <v>65</v>
      </c>
      <c r="C1907" s="575" t="s">
        <v>56</v>
      </c>
      <c r="D1907" s="575">
        <v>50</v>
      </c>
      <c r="E1907" s="575" t="s">
        <v>91</v>
      </c>
      <c r="F1907" s="575">
        <v>0</v>
      </c>
      <c r="G1907" s="575">
        <v>4.51</v>
      </c>
      <c r="H1907" s="575">
        <v>31.322</v>
      </c>
      <c r="I1907" s="575">
        <v>0</v>
      </c>
      <c r="J1907" s="575">
        <v>0</v>
      </c>
      <c r="K1907" s="575">
        <v>0</v>
      </c>
      <c r="L1907" s="575"/>
      <c r="M1907" s="575">
        <v>141.46</v>
      </c>
      <c r="N1907" s="575"/>
      <c r="O1907" s="575"/>
      <c r="P1907" s="575"/>
      <c r="Q1907" s="575">
        <v>12700</v>
      </c>
      <c r="R1907" s="575">
        <v>974.798</v>
      </c>
      <c r="S1907" s="580">
        <v>0.0768</v>
      </c>
      <c r="T1907" s="575">
        <v>0</v>
      </c>
      <c r="U1907" s="575">
        <v>0</v>
      </c>
      <c r="V1907" s="575">
        <v>0</v>
      </c>
      <c r="W1907" s="575">
        <v>0</v>
      </c>
      <c r="X1907" s="575">
        <v>0</v>
      </c>
      <c r="Y1907" s="575">
        <v>31.322</v>
      </c>
      <c r="Z1907" s="575">
        <v>0</v>
      </c>
      <c r="AA1907" s="575">
        <v>0</v>
      </c>
      <c r="AB1907" s="580">
        <v>1</v>
      </c>
      <c r="AC1907" s="575">
        <f t="shared" si="89"/>
        <v>0</v>
      </c>
      <c r="AD1907" s="555">
        <f t="shared" si="90"/>
        <v>0</v>
      </c>
    </row>
    <row r="1908" customHeight="1" spans="1:30">
      <c r="A1908" s="574">
        <v>45329</v>
      </c>
      <c r="B1908" s="575" t="s">
        <v>72</v>
      </c>
      <c r="C1908" s="575" t="s">
        <v>56</v>
      </c>
      <c r="D1908" s="575">
        <v>20.4</v>
      </c>
      <c r="E1908" s="575" t="s">
        <v>33</v>
      </c>
      <c r="F1908" s="575">
        <v>0</v>
      </c>
      <c r="G1908" s="575">
        <v>2.47</v>
      </c>
      <c r="H1908" s="575">
        <v>1.4298</v>
      </c>
      <c r="I1908" s="575">
        <v>1.428</v>
      </c>
      <c r="J1908" s="575">
        <v>1.4002</v>
      </c>
      <c r="K1908" s="575">
        <v>0</v>
      </c>
      <c r="L1908" s="580">
        <v>0</v>
      </c>
      <c r="M1908" s="575">
        <v>80.1835</v>
      </c>
      <c r="N1908" s="575"/>
      <c r="O1908" s="575"/>
      <c r="P1908" s="575"/>
      <c r="Q1908" s="575">
        <v>5372</v>
      </c>
      <c r="R1908" s="575">
        <v>618.0856</v>
      </c>
      <c r="S1908" s="580">
        <v>0.1151</v>
      </c>
      <c r="T1908" s="575">
        <v>0</v>
      </c>
      <c r="U1908" s="575">
        <v>0</v>
      </c>
      <c r="V1908" s="575">
        <v>0</v>
      </c>
      <c r="W1908" s="575">
        <v>0</v>
      </c>
      <c r="X1908" s="575">
        <v>0</v>
      </c>
      <c r="Y1908" s="575">
        <v>0</v>
      </c>
      <c r="Z1908" s="575">
        <v>0</v>
      </c>
      <c r="AA1908" s="575">
        <v>0</v>
      </c>
      <c r="AB1908" s="580">
        <v>1</v>
      </c>
      <c r="AC1908" s="575">
        <f t="shared" si="89"/>
        <v>0</v>
      </c>
      <c r="AD1908" s="555">
        <f t="shared" si="90"/>
        <v>0</v>
      </c>
    </row>
    <row r="1909" customHeight="1" spans="1:30">
      <c r="A1909" s="574">
        <v>45329</v>
      </c>
      <c r="B1909" s="575" t="s">
        <v>63</v>
      </c>
      <c r="C1909" s="575" t="s">
        <v>56</v>
      </c>
      <c r="D1909" s="575">
        <v>50</v>
      </c>
      <c r="E1909" s="575" t="s">
        <v>35</v>
      </c>
      <c r="F1909" s="575">
        <v>0</v>
      </c>
      <c r="G1909" s="575">
        <v>2.64</v>
      </c>
      <c r="H1909" s="575">
        <v>0.375</v>
      </c>
      <c r="I1909" s="575">
        <v>0.0488</v>
      </c>
      <c r="J1909" s="575">
        <v>0</v>
      </c>
      <c r="K1909" s="575">
        <v>0</v>
      </c>
      <c r="L1909" s="580">
        <v>0</v>
      </c>
      <c r="M1909" s="575">
        <v>207.69</v>
      </c>
      <c r="N1909" s="575"/>
      <c r="O1909" s="575"/>
      <c r="P1909" s="575"/>
      <c r="Q1909" s="575">
        <v>12070</v>
      </c>
      <c r="R1909" s="575">
        <v>1255.38</v>
      </c>
      <c r="S1909" s="580">
        <v>0.104</v>
      </c>
      <c r="T1909" s="575">
        <v>0</v>
      </c>
      <c r="U1909" s="575">
        <v>0</v>
      </c>
      <c r="V1909" s="575">
        <v>0</v>
      </c>
      <c r="W1909" s="575">
        <v>0</v>
      </c>
      <c r="X1909" s="575">
        <v>0</v>
      </c>
      <c r="Y1909" s="575">
        <v>0</v>
      </c>
      <c r="Z1909" s="575">
        <v>0</v>
      </c>
      <c r="AA1909" s="575">
        <v>0</v>
      </c>
      <c r="AB1909" s="580">
        <v>1</v>
      </c>
      <c r="AC1909" s="575">
        <f t="shared" si="89"/>
        <v>0</v>
      </c>
      <c r="AD1909" s="555">
        <f t="shared" si="90"/>
        <v>0</v>
      </c>
    </row>
    <row r="1910" customHeight="1" spans="1:30">
      <c r="A1910" s="574">
        <v>45329</v>
      </c>
      <c r="B1910" s="575" t="s">
        <v>61</v>
      </c>
      <c r="C1910" s="575" t="s">
        <v>56</v>
      </c>
      <c r="D1910" s="575">
        <v>275</v>
      </c>
      <c r="E1910" s="575" t="s">
        <v>35</v>
      </c>
      <c r="F1910" s="575">
        <v>0</v>
      </c>
      <c r="G1910" s="575">
        <v>4.97</v>
      </c>
      <c r="H1910" s="575">
        <v>75.0485</v>
      </c>
      <c r="I1910" s="575">
        <v>24.7885</v>
      </c>
      <c r="J1910" s="575">
        <v>22.88</v>
      </c>
      <c r="K1910" s="575">
        <v>0</v>
      </c>
      <c r="L1910" s="580">
        <v>0</v>
      </c>
      <c r="M1910" s="575">
        <v>594</v>
      </c>
      <c r="N1910" s="575"/>
      <c r="O1910" s="575"/>
      <c r="P1910" s="575"/>
      <c r="Q1910" s="575">
        <v>83580</v>
      </c>
      <c r="R1910" s="575">
        <v>10331.2</v>
      </c>
      <c r="S1910" s="580">
        <v>0.1236</v>
      </c>
      <c r="T1910" s="575">
        <v>0</v>
      </c>
      <c r="U1910" s="575">
        <v>0</v>
      </c>
      <c r="V1910" s="575">
        <v>0</v>
      </c>
      <c r="W1910" s="575">
        <v>0</v>
      </c>
      <c r="X1910" s="575">
        <v>0</v>
      </c>
      <c r="Y1910" s="575">
        <v>50.26</v>
      </c>
      <c r="Z1910" s="575">
        <v>0</v>
      </c>
      <c r="AA1910" s="575">
        <v>0</v>
      </c>
      <c r="AB1910" s="580">
        <v>1</v>
      </c>
      <c r="AC1910" s="575">
        <f t="shared" si="89"/>
        <v>0</v>
      </c>
      <c r="AD1910" s="555">
        <f t="shared" si="90"/>
        <v>0</v>
      </c>
    </row>
    <row r="1911" customHeight="1" spans="1:30">
      <c r="A1911" s="574">
        <v>45329</v>
      </c>
      <c r="B1911" s="575" t="s">
        <v>62</v>
      </c>
      <c r="C1911" s="575" t="s">
        <v>56</v>
      </c>
      <c r="D1911" s="575">
        <v>200</v>
      </c>
      <c r="E1911" s="575" t="s">
        <v>35</v>
      </c>
      <c r="F1911" s="575">
        <v>0</v>
      </c>
      <c r="G1911" s="575">
        <v>4.92</v>
      </c>
      <c r="H1911" s="575">
        <v>53.8883</v>
      </c>
      <c r="I1911" s="575">
        <v>29.0728</v>
      </c>
      <c r="J1911" s="575">
        <v>23.76</v>
      </c>
      <c r="K1911" s="575">
        <v>0</v>
      </c>
      <c r="L1911" s="580">
        <v>0</v>
      </c>
      <c r="M1911" s="575">
        <v>341.88</v>
      </c>
      <c r="N1911" s="575"/>
      <c r="O1911" s="575"/>
      <c r="P1911" s="575"/>
      <c r="Q1911" s="575">
        <v>61280</v>
      </c>
      <c r="R1911" s="575">
        <v>6677.88</v>
      </c>
      <c r="S1911" s="580">
        <v>0.109</v>
      </c>
      <c r="T1911" s="575">
        <v>0</v>
      </c>
      <c r="U1911" s="575">
        <v>0</v>
      </c>
      <c r="V1911" s="575">
        <v>0</v>
      </c>
      <c r="W1911" s="575">
        <v>0</v>
      </c>
      <c r="X1911" s="575">
        <v>0</v>
      </c>
      <c r="Y1911" s="575">
        <v>24.8155</v>
      </c>
      <c r="Z1911" s="575">
        <v>0</v>
      </c>
      <c r="AA1911" s="575">
        <v>0</v>
      </c>
      <c r="AB1911" s="580">
        <v>1</v>
      </c>
      <c r="AC1911" s="575">
        <f t="shared" si="89"/>
        <v>0</v>
      </c>
      <c r="AD1911" s="555">
        <f t="shared" si="90"/>
        <v>0</v>
      </c>
    </row>
    <row r="1912" customHeight="1" spans="1:30">
      <c r="A1912" s="574">
        <v>45329</v>
      </c>
      <c r="B1912" s="575" t="s">
        <v>60</v>
      </c>
      <c r="C1912" s="575" t="s">
        <v>56</v>
      </c>
      <c r="D1912" s="575">
        <v>200</v>
      </c>
      <c r="E1912" s="575" t="s">
        <v>35</v>
      </c>
      <c r="F1912" s="575">
        <v>0</v>
      </c>
      <c r="G1912" s="575">
        <v>3.03</v>
      </c>
      <c r="H1912" s="575">
        <v>4.4215</v>
      </c>
      <c r="I1912" s="575">
        <v>3.7361</v>
      </c>
      <c r="J1912" s="575">
        <v>2.64</v>
      </c>
      <c r="K1912" s="575">
        <v>0</v>
      </c>
      <c r="L1912" s="580">
        <v>0</v>
      </c>
      <c r="M1912" s="575">
        <v>313.28</v>
      </c>
      <c r="N1912" s="575"/>
      <c r="O1912" s="575"/>
      <c r="P1912" s="575"/>
      <c r="Q1912" s="575">
        <v>61425</v>
      </c>
      <c r="R1912" s="575">
        <v>5376.36</v>
      </c>
      <c r="S1912" s="580">
        <v>0.0875</v>
      </c>
      <c r="T1912" s="575">
        <v>0</v>
      </c>
      <c r="U1912" s="575">
        <v>0</v>
      </c>
      <c r="V1912" s="575">
        <v>0</v>
      </c>
      <c r="W1912" s="575">
        <v>0</v>
      </c>
      <c r="X1912" s="575">
        <v>0</v>
      </c>
      <c r="Y1912" s="575">
        <v>0.6854</v>
      </c>
      <c r="Z1912" s="575">
        <v>0</v>
      </c>
      <c r="AA1912" s="575">
        <v>0</v>
      </c>
      <c r="AB1912" s="580">
        <v>1</v>
      </c>
      <c r="AC1912" s="575">
        <f t="shared" si="89"/>
        <v>0</v>
      </c>
      <c r="AD1912" s="555">
        <f t="shared" si="90"/>
        <v>0</v>
      </c>
    </row>
    <row r="1913" customHeight="1" spans="1:30">
      <c r="A1913" s="574">
        <v>45329</v>
      </c>
      <c r="B1913" s="575" t="s">
        <v>67</v>
      </c>
      <c r="C1913" s="575" t="s">
        <v>56</v>
      </c>
      <c r="D1913" s="575">
        <v>100</v>
      </c>
      <c r="E1913" s="575" t="s">
        <v>35</v>
      </c>
      <c r="F1913" s="575">
        <v>0</v>
      </c>
      <c r="G1913" s="575">
        <v>5.56</v>
      </c>
      <c r="H1913" s="575">
        <v>111.6763</v>
      </c>
      <c r="I1913" s="575">
        <v>83.0875</v>
      </c>
      <c r="J1913" s="575">
        <v>81.84</v>
      </c>
      <c r="K1913" s="575">
        <v>28.1376</v>
      </c>
      <c r="L1913" s="580">
        <v>0.253</v>
      </c>
      <c r="M1913" s="575">
        <v>376.86</v>
      </c>
      <c r="N1913" s="575"/>
      <c r="O1913" s="575"/>
      <c r="P1913" s="575"/>
      <c r="Q1913" s="575">
        <v>27774</v>
      </c>
      <c r="R1913" s="575">
        <v>2133.12</v>
      </c>
      <c r="S1913" s="580">
        <v>0.0768</v>
      </c>
      <c r="T1913" s="575">
        <v>0</v>
      </c>
      <c r="U1913" s="575">
        <v>0.4512</v>
      </c>
      <c r="V1913" s="575">
        <v>0</v>
      </c>
      <c r="W1913" s="575">
        <v>0</v>
      </c>
      <c r="X1913" s="575">
        <v>0</v>
      </c>
      <c r="Y1913" s="575">
        <v>0</v>
      </c>
      <c r="Z1913" s="575">
        <v>0</v>
      </c>
      <c r="AA1913" s="575">
        <v>0</v>
      </c>
      <c r="AB1913" s="580">
        <v>1</v>
      </c>
      <c r="AC1913" s="575">
        <f t="shared" si="89"/>
        <v>0.4512</v>
      </c>
      <c r="AD1913" s="555">
        <f t="shared" si="90"/>
        <v>0</v>
      </c>
    </row>
    <row r="1914" customHeight="1" spans="1:30">
      <c r="A1914" s="574">
        <v>45329</v>
      </c>
      <c r="B1914" s="575" t="s">
        <v>73</v>
      </c>
      <c r="C1914" s="575" t="s">
        <v>56</v>
      </c>
      <c r="D1914" s="575">
        <v>150</v>
      </c>
      <c r="E1914" s="575" t="s">
        <v>35</v>
      </c>
      <c r="F1914" s="575">
        <v>0</v>
      </c>
      <c r="G1914" s="575">
        <v>13.91</v>
      </c>
      <c r="H1914" s="575">
        <v>356.6442</v>
      </c>
      <c r="I1914" s="575">
        <v>274.2915</v>
      </c>
      <c r="J1914" s="575">
        <v>269.28</v>
      </c>
      <c r="K1914" s="575">
        <v>82.3527</v>
      </c>
      <c r="L1914" s="580">
        <v>0.2309</v>
      </c>
      <c r="M1914" s="575">
        <v>1195.04</v>
      </c>
      <c r="N1914" s="575"/>
      <c r="O1914" s="575"/>
      <c r="P1914" s="575"/>
      <c r="Q1914" s="575">
        <v>38110</v>
      </c>
      <c r="R1914" s="575">
        <v>7244.16</v>
      </c>
      <c r="S1914" s="580">
        <v>0.1901</v>
      </c>
      <c r="T1914" s="575">
        <v>0</v>
      </c>
      <c r="U1914" s="575">
        <v>0</v>
      </c>
      <c r="V1914" s="575">
        <v>0</v>
      </c>
      <c r="W1914" s="575">
        <v>0</v>
      </c>
      <c r="X1914" s="575">
        <v>0</v>
      </c>
      <c r="Y1914" s="575">
        <v>0</v>
      </c>
      <c r="Z1914" s="575">
        <v>0</v>
      </c>
      <c r="AA1914" s="575">
        <v>0</v>
      </c>
      <c r="AB1914" s="580">
        <v>1</v>
      </c>
      <c r="AC1914" s="575">
        <f t="shared" si="89"/>
        <v>0</v>
      </c>
      <c r="AD1914" s="555">
        <f t="shared" si="90"/>
        <v>0</v>
      </c>
    </row>
    <row r="1915" customHeight="1" spans="1:30">
      <c r="A1915" s="574">
        <v>45329</v>
      </c>
      <c r="B1915" s="575" t="s">
        <v>59</v>
      </c>
      <c r="C1915" s="575" t="s">
        <v>56</v>
      </c>
      <c r="D1915" s="575">
        <v>100</v>
      </c>
      <c r="E1915" s="575" t="s">
        <v>35</v>
      </c>
      <c r="F1915" s="575">
        <v>0</v>
      </c>
      <c r="G1915" s="575">
        <v>3.04</v>
      </c>
      <c r="H1915" s="575">
        <v>17.5894</v>
      </c>
      <c r="I1915" s="575">
        <v>6.2735</v>
      </c>
      <c r="J1915" s="575">
        <v>5.808</v>
      </c>
      <c r="K1915" s="575">
        <v>0</v>
      </c>
      <c r="L1915" s="580">
        <v>0</v>
      </c>
      <c r="M1915" s="575">
        <v>227.832</v>
      </c>
      <c r="N1915" s="575"/>
      <c r="O1915" s="575"/>
      <c r="P1915" s="575"/>
      <c r="Q1915" s="575">
        <v>25315</v>
      </c>
      <c r="R1915" s="575">
        <v>2708.376</v>
      </c>
      <c r="S1915" s="580">
        <v>0.107</v>
      </c>
      <c r="T1915" s="575">
        <v>0</v>
      </c>
      <c r="U1915" s="575">
        <v>0</v>
      </c>
      <c r="V1915" s="575">
        <v>0</v>
      </c>
      <c r="W1915" s="575">
        <v>0</v>
      </c>
      <c r="X1915" s="575">
        <v>11.3159</v>
      </c>
      <c r="Y1915" s="575">
        <v>0</v>
      </c>
      <c r="Z1915" s="575">
        <v>0</v>
      </c>
      <c r="AA1915" s="575">
        <v>0</v>
      </c>
      <c r="AB1915" s="580">
        <v>1</v>
      </c>
      <c r="AC1915" s="575">
        <f t="shared" si="89"/>
        <v>0</v>
      </c>
      <c r="AD1915" s="555">
        <f t="shared" si="90"/>
        <v>0</v>
      </c>
    </row>
    <row r="1916" customHeight="1" spans="1:30">
      <c r="A1916" s="574">
        <v>45329</v>
      </c>
      <c r="B1916" s="575" t="s">
        <v>68</v>
      </c>
      <c r="C1916" s="575" t="s">
        <v>56</v>
      </c>
      <c r="D1916" s="575">
        <v>200</v>
      </c>
      <c r="E1916" s="575" t="s">
        <v>35</v>
      </c>
      <c r="F1916" s="575">
        <v>0</v>
      </c>
      <c r="G1916" s="575">
        <v>13.23</v>
      </c>
      <c r="H1916" s="575">
        <v>478.5302</v>
      </c>
      <c r="I1916" s="575">
        <v>395.1705</v>
      </c>
      <c r="J1916" s="575">
        <v>391.6</v>
      </c>
      <c r="K1916" s="575">
        <v>83.3597</v>
      </c>
      <c r="L1916" s="580">
        <v>0.1742</v>
      </c>
      <c r="M1916" s="575">
        <v>1724.8</v>
      </c>
      <c r="N1916" s="575"/>
      <c r="O1916" s="575"/>
      <c r="P1916" s="575"/>
      <c r="Q1916" s="575">
        <v>59159</v>
      </c>
      <c r="R1916" s="575">
        <v>8592.32</v>
      </c>
      <c r="S1916" s="580">
        <v>0.1452</v>
      </c>
      <c r="T1916" s="575">
        <v>0</v>
      </c>
      <c r="U1916" s="575">
        <v>0</v>
      </c>
      <c r="V1916" s="575">
        <v>0</v>
      </c>
      <c r="W1916" s="575">
        <v>0</v>
      </c>
      <c r="X1916" s="575">
        <v>0</v>
      </c>
      <c r="Y1916" s="575">
        <v>0</v>
      </c>
      <c r="Z1916" s="575">
        <v>0</v>
      </c>
      <c r="AA1916" s="575">
        <v>0</v>
      </c>
      <c r="AB1916" s="580">
        <v>0.9806</v>
      </c>
      <c r="AC1916" s="575">
        <f t="shared" si="89"/>
        <v>0</v>
      </c>
      <c r="AD1916" s="555">
        <f t="shared" si="90"/>
        <v>0</v>
      </c>
    </row>
    <row r="1917" customHeight="1" spans="1:30">
      <c r="A1917" s="574">
        <v>45329</v>
      </c>
      <c r="B1917" s="575" t="s">
        <v>66</v>
      </c>
      <c r="C1917" s="575" t="s">
        <v>56</v>
      </c>
      <c r="D1917" s="575">
        <v>80</v>
      </c>
      <c r="E1917" s="575" t="s">
        <v>35</v>
      </c>
      <c r="F1917" s="575">
        <v>0</v>
      </c>
      <c r="G1917" s="575">
        <v>3.23</v>
      </c>
      <c r="H1917" s="575">
        <v>10.167</v>
      </c>
      <c r="I1917" s="575">
        <v>9.1745</v>
      </c>
      <c r="J1917" s="575">
        <v>8.4303</v>
      </c>
      <c r="K1917" s="575">
        <v>0</v>
      </c>
      <c r="L1917" s="580">
        <v>0</v>
      </c>
      <c r="M1917" s="575">
        <v>489.7548</v>
      </c>
      <c r="N1917" s="575"/>
      <c r="O1917" s="575"/>
      <c r="P1917" s="575"/>
      <c r="Q1917" s="575">
        <v>18237</v>
      </c>
      <c r="R1917" s="575">
        <v>2134.5963</v>
      </c>
      <c r="S1917" s="580">
        <v>0.117</v>
      </c>
      <c r="T1917" s="575">
        <v>0</v>
      </c>
      <c r="U1917" s="575">
        <v>0</v>
      </c>
      <c r="V1917" s="575">
        <v>0</v>
      </c>
      <c r="W1917" s="575">
        <v>0</v>
      </c>
      <c r="X1917" s="575">
        <v>0</v>
      </c>
      <c r="Y1917" s="575">
        <v>0</v>
      </c>
      <c r="Z1917" s="575">
        <v>0</v>
      </c>
      <c r="AA1917" s="575">
        <v>0</v>
      </c>
      <c r="AB1917" s="580">
        <v>1</v>
      </c>
      <c r="AC1917" s="575">
        <f t="shared" si="89"/>
        <v>0</v>
      </c>
      <c r="AD1917" s="555">
        <f t="shared" si="90"/>
        <v>0</v>
      </c>
    </row>
    <row r="1918" customHeight="1" spans="1:30">
      <c r="A1918" s="574">
        <v>45329</v>
      </c>
      <c r="B1918" s="575" t="s">
        <v>76</v>
      </c>
      <c r="C1918" s="575" t="s">
        <v>56</v>
      </c>
      <c r="D1918" s="575">
        <v>100</v>
      </c>
      <c r="E1918" s="575" t="s">
        <v>35</v>
      </c>
      <c r="F1918" s="575">
        <v>0</v>
      </c>
      <c r="G1918" s="575">
        <v>7.54</v>
      </c>
      <c r="H1918" s="575">
        <v>131.4072</v>
      </c>
      <c r="I1918" s="575">
        <v>123.9846</v>
      </c>
      <c r="J1918" s="575">
        <v>121.0836</v>
      </c>
      <c r="K1918" s="575">
        <v>0</v>
      </c>
      <c r="L1918" s="580">
        <v>0</v>
      </c>
      <c r="M1918" s="575">
        <v>424.9212</v>
      </c>
      <c r="N1918" s="575"/>
      <c r="O1918" s="575"/>
      <c r="P1918" s="575"/>
      <c r="Q1918" s="575">
        <v>24615</v>
      </c>
      <c r="R1918" s="575">
        <v>2154.8868</v>
      </c>
      <c r="S1918" s="580">
        <v>0.0875</v>
      </c>
      <c r="T1918" s="575">
        <v>7.4226</v>
      </c>
      <c r="U1918" s="575">
        <v>0</v>
      </c>
      <c r="V1918" s="575">
        <v>0</v>
      </c>
      <c r="W1918" s="575">
        <v>0</v>
      </c>
      <c r="X1918" s="575">
        <v>0</v>
      </c>
      <c r="Y1918" s="575">
        <v>0</v>
      </c>
      <c r="Z1918" s="575">
        <v>0</v>
      </c>
      <c r="AA1918" s="575">
        <v>0</v>
      </c>
      <c r="AB1918" s="580">
        <v>0.9246</v>
      </c>
      <c r="AC1918" s="575">
        <f t="shared" si="89"/>
        <v>0</v>
      </c>
      <c r="AD1918" s="555">
        <f t="shared" si="90"/>
        <v>7.4226</v>
      </c>
    </row>
    <row r="1919" customHeight="1" spans="1:30">
      <c r="A1919" s="574">
        <v>45329</v>
      </c>
      <c r="B1919" s="575" t="s">
        <v>70</v>
      </c>
      <c r="C1919" s="575" t="s">
        <v>56</v>
      </c>
      <c r="D1919" s="575">
        <v>200</v>
      </c>
      <c r="E1919" s="575" t="s">
        <v>35</v>
      </c>
      <c r="F1919" s="575">
        <v>0</v>
      </c>
      <c r="G1919" s="575">
        <v>18.05</v>
      </c>
      <c r="H1919" s="575">
        <v>477.3468</v>
      </c>
      <c r="I1919" s="575">
        <v>258.062</v>
      </c>
      <c r="J1919" s="575">
        <v>254.1</v>
      </c>
      <c r="K1919" s="575">
        <v>49.4935</v>
      </c>
      <c r="L1919" s="580">
        <v>0.1609</v>
      </c>
      <c r="M1919" s="575">
        <v>936.375</v>
      </c>
      <c r="N1919" s="575"/>
      <c r="O1919" s="575"/>
      <c r="P1919" s="575"/>
      <c r="Q1919" s="575">
        <v>30140</v>
      </c>
      <c r="R1919" s="575">
        <v>4627.425</v>
      </c>
      <c r="S1919" s="580">
        <v>0.1535</v>
      </c>
      <c r="T1919" s="575">
        <v>169.7913</v>
      </c>
      <c r="U1919" s="575">
        <v>0</v>
      </c>
      <c r="V1919" s="575">
        <v>0</v>
      </c>
      <c r="W1919" s="575">
        <v>0</v>
      </c>
      <c r="X1919" s="575">
        <v>0</v>
      </c>
      <c r="Y1919" s="575">
        <v>0</v>
      </c>
      <c r="Z1919" s="575">
        <v>0</v>
      </c>
      <c r="AA1919" s="575">
        <v>0</v>
      </c>
      <c r="AB1919" s="580">
        <v>0.5714</v>
      </c>
      <c r="AC1919" s="575">
        <f t="shared" si="89"/>
        <v>0</v>
      </c>
      <c r="AD1919" s="555">
        <f t="shared" si="90"/>
        <v>169.7913</v>
      </c>
    </row>
    <row r="1920" customHeight="1" spans="1:30">
      <c r="A1920" s="574">
        <v>45329</v>
      </c>
      <c r="B1920" s="575" t="s">
        <v>75</v>
      </c>
      <c r="C1920" s="575" t="s">
        <v>56</v>
      </c>
      <c r="D1920" s="575">
        <v>200</v>
      </c>
      <c r="E1920" s="575" t="s">
        <v>39</v>
      </c>
      <c r="F1920" s="575">
        <v>0</v>
      </c>
      <c r="G1920" s="575">
        <v>4.55</v>
      </c>
      <c r="H1920" s="575">
        <v>74.076</v>
      </c>
      <c r="I1920" s="575">
        <v>74.076</v>
      </c>
      <c r="J1920" s="575">
        <v>71.28</v>
      </c>
      <c r="K1920" s="575">
        <v>0</v>
      </c>
      <c r="L1920" s="580">
        <v>0</v>
      </c>
      <c r="M1920" s="575">
        <v>336.6</v>
      </c>
      <c r="N1920" s="575"/>
      <c r="O1920" s="575"/>
      <c r="P1920" s="575"/>
      <c r="Q1920" s="575">
        <v>45530</v>
      </c>
      <c r="R1920" s="575">
        <v>2410.98</v>
      </c>
      <c r="S1920" s="580">
        <v>0.053</v>
      </c>
      <c r="T1920" s="575">
        <v>0</v>
      </c>
      <c r="U1920" s="575">
        <v>0</v>
      </c>
      <c r="V1920" s="575">
        <v>0</v>
      </c>
      <c r="W1920" s="575">
        <v>0</v>
      </c>
      <c r="X1920" s="575">
        <v>0</v>
      </c>
      <c r="Y1920" s="575">
        <v>0</v>
      </c>
      <c r="Z1920" s="575">
        <v>0</v>
      </c>
      <c r="AA1920" s="575">
        <v>0</v>
      </c>
      <c r="AB1920" s="580">
        <v>0.9985</v>
      </c>
      <c r="AC1920" s="575">
        <f t="shared" si="89"/>
        <v>0</v>
      </c>
      <c r="AD1920" s="555">
        <f t="shared" si="90"/>
        <v>0</v>
      </c>
    </row>
    <row r="1921" customHeight="1" spans="1:30">
      <c r="A1921" s="574">
        <v>45329</v>
      </c>
      <c r="B1921" s="575" t="s">
        <v>74</v>
      </c>
      <c r="C1921" s="575" t="s">
        <v>56</v>
      </c>
      <c r="D1921" s="575">
        <v>50</v>
      </c>
      <c r="E1921" s="575" t="s">
        <v>35</v>
      </c>
      <c r="F1921" s="575">
        <v>0</v>
      </c>
      <c r="G1921" s="575">
        <v>1.93</v>
      </c>
      <c r="H1921" s="575">
        <v>1.0219</v>
      </c>
      <c r="I1921" s="575">
        <v>1.0219</v>
      </c>
      <c r="J1921" s="575">
        <v>0.9768</v>
      </c>
      <c r="K1921" s="575">
        <v>0</v>
      </c>
      <c r="L1921" s="580">
        <v>0</v>
      </c>
      <c r="M1921" s="575">
        <v>56.9888</v>
      </c>
      <c r="N1921" s="575"/>
      <c r="O1921" s="575"/>
      <c r="P1921" s="575"/>
      <c r="Q1921" s="575">
        <v>5770</v>
      </c>
      <c r="R1921" s="575">
        <v>255.3496</v>
      </c>
      <c r="S1921" s="580">
        <v>0.0443</v>
      </c>
      <c r="T1921" s="575">
        <v>0</v>
      </c>
      <c r="U1921" s="575">
        <v>0</v>
      </c>
      <c r="V1921" s="575">
        <v>0</v>
      </c>
      <c r="W1921" s="575">
        <v>0</v>
      </c>
      <c r="X1921" s="575">
        <v>0</v>
      </c>
      <c r="Y1921" s="575">
        <v>0</v>
      </c>
      <c r="Z1921" s="575">
        <v>0</v>
      </c>
      <c r="AA1921" s="575">
        <v>0</v>
      </c>
      <c r="AB1921" s="580">
        <v>1</v>
      </c>
      <c r="AC1921" s="575">
        <f t="shared" si="89"/>
        <v>0</v>
      </c>
      <c r="AD1921" s="555">
        <f t="shared" si="90"/>
        <v>0</v>
      </c>
    </row>
    <row r="1922" customHeight="1" spans="1:30">
      <c r="A1922" s="574">
        <v>45329</v>
      </c>
      <c r="B1922" s="654" t="s">
        <v>77</v>
      </c>
      <c r="C1922" s="577" t="s">
        <v>32</v>
      </c>
      <c r="D1922" s="577">
        <v>100</v>
      </c>
      <c r="E1922" s="590" t="s">
        <v>35</v>
      </c>
      <c r="F1922" s="591">
        <v>7.03</v>
      </c>
      <c r="G1922" s="590">
        <v>1</v>
      </c>
      <c r="H1922" s="592">
        <v>57.3348</v>
      </c>
      <c r="I1922" s="592">
        <v>18.5801</v>
      </c>
      <c r="J1922" s="592">
        <v>17.605</v>
      </c>
      <c r="K1922" s="592">
        <v>38.7546</v>
      </c>
      <c r="L1922" s="592">
        <v>0.6759</v>
      </c>
      <c r="M1922" s="592">
        <v>170.597</v>
      </c>
      <c r="N1922" s="590">
        <v>200</v>
      </c>
      <c r="O1922" s="598">
        <v>0.853</v>
      </c>
      <c r="P1922" s="591">
        <v>0.6272</v>
      </c>
      <c r="Q1922" s="590">
        <v>17591</v>
      </c>
      <c r="R1922" s="592">
        <v>566.454</v>
      </c>
      <c r="S1922" s="598">
        <v>0.0322</v>
      </c>
      <c r="T1922" s="590">
        <v>0</v>
      </c>
      <c r="U1922" s="590">
        <v>0</v>
      </c>
      <c r="V1922" s="590">
        <v>0</v>
      </c>
      <c r="W1922" s="590">
        <v>0</v>
      </c>
      <c r="X1922" s="590">
        <v>0</v>
      </c>
      <c r="Y1922" s="590">
        <v>0</v>
      </c>
      <c r="Z1922" s="590">
        <v>0</v>
      </c>
      <c r="AA1922" s="592">
        <v>37.6199</v>
      </c>
      <c r="AB1922" s="604">
        <v>1</v>
      </c>
      <c r="AC1922" s="575">
        <f t="shared" si="89"/>
        <v>0</v>
      </c>
      <c r="AD1922" s="555">
        <f t="shared" si="90"/>
        <v>0</v>
      </c>
    </row>
    <row r="1923" customHeight="1" spans="1:30">
      <c r="A1923" s="574">
        <v>45329</v>
      </c>
      <c r="B1923" s="655" t="s">
        <v>81</v>
      </c>
      <c r="C1923" s="577" t="s">
        <v>175</v>
      </c>
      <c r="D1923" s="577">
        <v>100</v>
      </c>
      <c r="E1923" s="577" t="s">
        <v>35</v>
      </c>
      <c r="F1923" s="577" t="s">
        <v>176</v>
      </c>
      <c r="G1923" s="577">
        <v>1.27</v>
      </c>
      <c r="H1923" s="577">
        <v>0</v>
      </c>
      <c r="I1923" s="577">
        <v>0</v>
      </c>
      <c r="J1923" s="577">
        <v>0</v>
      </c>
      <c r="K1923" s="577">
        <v>0</v>
      </c>
      <c r="L1923" s="581">
        <v>0</v>
      </c>
      <c r="M1923" s="577">
        <v>0.0528</v>
      </c>
      <c r="N1923" s="577">
        <v>585</v>
      </c>
      <c r="O1923" s="581">
        <v>0.0001</v>
      </c>
      <c r="P1923" s="581">
        <v>-0.0333</v>
      </c>
      <c r="Q1923" s="577">
        <v>13183</v>
      </c>
      <c r="R1923" s="577">
        <v>9.1784</v>
      </c>
      <c r="S1923" s="581">
        <v>0.0007</v>
      </c>
      <c r="T1923" s="577">
        <v>0</v>
      </c>
      <c r="U1923" s="577">
        <v>0</v>
      </c>
      <c r="V1923" s="577">
        <v>0</v>
      </c>
      <c r="W1923" s="577">
        <v>0</v>
      </c>
      <c r="X1923" s="577">
        <v>0</v>
      </c>
      <c r="Y1923" s="577">
        <v>0</v>
      </c>
      <c r="Z1923" s="577">
        <v>0</v>
      </c>
      <c r="AA1923" s="577">
        <v>0</v>
      </c>
      <c r="AB1923" s="587">
        <v>1</v>
      </c>
      <c r="AC1923" s="575">
        <f t="shared" si="89"/>
        <v>0</v>
      </c>
      <c r="AD1923" s="555">
        <f t="shared" si="90"/>
        <v>0</v>
      </c>
    </row>
    <row r="1924" customHeight="1" spans="1:30">
      <c r="A1924" s="574">
        <v>45329</v>
      </c>
      <c r="B1924" s="655" t="s">
        <v>84</v>
      </c>
      <c r="C1924" s="577" t="s">
        <v>175</v>
      </c>
      <c r="D1924" s="577">
        <v>33</v>
      </c>
      <c r="E1924" s="577" t="s">
        <v>35</v>
      </c>
      <c r="F1924" s="577" t="s">
        <v>176</v>
      </c>
      <c r="G1924" s="577">
        <v>5.85</v>
      </c>
      <c r="H1924" s="577">
        <v>34.6145</v>
      </c>
      <c r="I1924" s="577">
        <v>34.5789</v>
      </c>
      <c r="J1924" s="577">
        <v>34.32</v>
      </c>
      <c r="K1924" s="577">
        <v>0</v>
      </c>
      <c r="L1924" s="581">
        <v>0</v>
      </c>
      <c r="M1924" s="577">
        <v>76.56</v>
      </c>
      <c r="N1924" s="577">
        <v>490</v>
      </c>
      <c r="O1924" s="581">
        <v>0.1562</v>
      </c>
      <c r="P1924" s="581">
        <v>-0.3527</v>
      </c>
      <c r="Q1924" s="577">
        <v>7604</v>
      </c>
      <c r="R1924" s="577">
        <v>475.86</v>
      </c>
      <c r="S1924" s="581">
        <v>0.0626</v>
      </c>
      <c r="T1924" s="577">
        <v>0</v>
      </c>
      <c r="U1924" s="577">
        <v>0</v>
      </c>
      <c r="V1924" s="577">
        <v>0</v>
      </c>
      <c r="W1924" s="577">
        <v>0</v>
      </c>
      <c r="X1924" s="577">
        <v>0</v>
      </c>
      <c r="Y1924" s="577">
        <v>0</v>
      </c>
      <c r="Z1924" s="577">
        <v>0</v>
      </c>
      <c r="AA1924" s="577">
        <v>0</v>
      </c>
      <c r="AB1924" s="587">
        <v>1</v>
      </c>
      <c r="AC1924" s="575">
        <f t="shared" si="89"/>
        <v>0</v>
      </c>
      <c r="AD1924" s="555">
        <f t="shared" si="90"/>
        <v>0</v>
      </c>
    </row>
    <row r="1925" customHeight="1" spans="1:30">
      <c r="A1925" s="574">
        <v>45329</v>
      </c>
      <c r="B1925" s="600" t="s">
        <v>85</v>
      </c>
      <c r="C1925" s="595" t="s">
        <v>177</v>
      </c>
      <c r="D1925" s="595">
        <v>60</v>
      </c>
      <c r="E1925" s="595" t="s">
        <v>39</v>
      </c>
      <c r="F1925" s="595">
        <v>1.19</v>
      </c>
      <c r="G1925" s="595">
        <v>1.19</v>
      </c>
      <c r="H1925" s="656">
        <v>10.7924</v>
      </c>
      <c r="I1925" s="595">
        <v>12.7323</v>
      </c>
      <c r="J1925" s="595">
        <v>12.32</v>
      </c>
      <c r="K1925" s="595">
        <v>0</v>
      </c>
      <c r="L1925" s="601">
        <v>0</v>
      </c>
      <c r="M1925" s="595">
        <v>36.96</v>
      </c>
      <c r="N1925" s="595">
        <v>174</v>
      </c>
      <c r="O1925" s="601">
        <v>0.2124</v>
      </c>
      <c r="P1925" s="595" t="s">
        <v>176</v>
      </c>
      <c r="Q1925" s="595">
        <v>5420</v>
      </c>
      <c r="R1925" s="595">
        <v>620.4</v>
      </c>
      <c r="S1925" s="601">
        <v>0.1145</v>
      </c>
      <c r="T1925" s="595">
        <v>0</v>
      </c>
      <c r="U1925" s="595">
        <v>0</v>
      </c>
      <c r="V1925" s="595">
        <v>0</v>
      </c>
      <c r="W1925" s="595">
        <v>0</v>
      </c>
      <c r="X1925" s="595">
        <v>0</v>
      </c>
      <c r="Y1925" s="595">
        <v>0</v>
      </c>
      <c r="Z1925" s="595">
        <v>0</v>
      </c>
      <c r="AA1925" s="595">
        <v>0</v>
      </c>
      <c r="AB1925" s="601">
        <v>1</v>
      </c>
      <c r="AC1925" s="575">
        <f t="shared" si="89"/>
        <v>0</v>
      </c>
      <c r="AD1925" s="555">
        <f t="shared" si="90"/>
        <v>0</v>
      </c>
    </row>
    <row r="1926" customHeight="1" spans="1:30">
      <c r="A1926" s="574">
        <v>45329</v>
      </c>
      <c r="B1926" s="654" t="s">
        <v>87</v>
      </c>
      <c r="C1926" s="577" t="s">
        <v>32</v>
      </c>
      <c r="D1926" s="577">
        <v>100</v>
      </c>
      <c r="E1926" s="586" t="s">
        <v>33</v>
      </c>
      <c r="F1926" s="577">
        <v>4</v>
      </c>
      <c r="G1926" s="577">
        <v>2.36</v>
      </c>
      <c r="H1926" s="577">
        <v>11.1195</v>
      </c>
      <c r="I1926" s="577">
        <v>10.31</v>
      </c>
      <c r="J1926" s="577">
        <v>10.0639</v>
      </c>
      <c r="K1926" s="577">
        <v>0</v>
      </c>
      <c r="L1926" s="587">
        <v>0</v>
      </c>
      <c r="M1926" s="577">
        <v>25.5409</v>
      </c>
      <c r="N1926" s="577">
        <v>25</v>
      </c>
      <c r="O1926" s="587">
        <v>1.0216</v>
      </c>
      <c r="P1926" s="581">
        <v>0.7958</v>
      </c>
      <c r="Q1926" s="577">
        <v>6350</v>
      </c>
      <c r="R1926" s="577">
        <v>188.4267</v>
      </c>
      <c r="S1926" s="587">
        <v>0.0297</v>
      </c>
      <c r="T1926" s="586">
        <v>0</v>
      </c>
      <c r="U1926" s="586">
        <v>0</v>
      </c>
      <c r="V1926" s="586">
        <v>0</v>
      </c>
      <c r="W1926" s="586">
        <v>0</v>
      </c>
      <c r="X1926" s="586">
        <v>0</v>
      </c>
      <c r="Y1926" s="586">
        <v>0</v>
      </c>
      <c r="Z1926" s="586">
        <v>0</v>
      </c>
      <c r="AA1926" s="586">
        <v>0</v>
      </c>
      <c r="AB1926" s="587">
        <v>1</v>
      </c>
      <c r="AC1926" s="575">
        <f t="shared" si="89"/>
        <v>0</v>
      </c>
      <c r="AD1926" s="555">
        <f t="shared" si="90"/>
        <v>0</v>
      </c>
    </row>
    <row r="1927" s="557" customFormat="1" customHeight="1" spans="1:30">
      <c r="A1927" s="574">
        <v>45329</v>
      </c>
      <c r="B1927" s="575" t="s">
        <v>88</v>
      </c>
      <c r="C1927" s="593" t="s">
        <v>177</v>
      </c>
      <c r="D1927" s="593">
        <v>50</v>
      </c>
      <c r="E1927" s="593" t="s">
        <v>33</v>
      </c>
      <c r="F1927" s="593">
        <v>3.53</v>
      </c>
      <c r="G1927" s="593">
        <v>1.28</v>
      </c>
      <c r="H1927" s="593">
        <v>13.2824</v>
      </c>
      <c r="I1927" s="593">
        <v>7.5033</v>
      </c>
      <c r="J1927" s="593">
        <v>7.4834</v>
      </c>
      <c r="K1927" s="593">
        <v>5.6</v>
      </c>
      <c r="L1927" s="593">
        <v>0.4216</v>
      </c>
      <c r="M1927" s="593">
        <v>79.0024</v>
      </c>
      <c r="N1927" s="593">
        <v>680</v>
      </c>
      <c r="O1927" s="593">
        <v>0.1162</v>
      </c>
      <c r="P1927" s="593" t="s">
        <v>176</v>
      </c>
      <c r="Q1927" s="593">
        <v>6458</v>
      </c>
      <c r="R1927" s="593">
        <v>386.0738</v>
      </c>
      <c r="S1927" s="615">
        <v>0.0598</v>
      </c>
      <c r="T1927" s="593">
        <v>0</v>
      </c>
      <c r="U1927" s="593">
        <v>0</v>
      </c>
      <c r="V1927" s="593">
        <v>0</v>
      </c>
      <c r="W1927" s="593">
        <v>0</v>
      </c>
      <c r="X1927" s="593">
        <v>0</v>
      </c>
      <c r="Y1927" s="593">
        <v>0</v>
      </c>
      <c r="Z1927" s="593">
        <v>0</v>
      </c>
      <c r="AA1927" s="593">
        <v>0</v>
      </c>
      <c r="AB1927" s="615">
        <v>1</v>
      </c>
      <c r="AC1927" s="575">
        <f t="shared" si="89"/>
        <v>0</v>
      </c>
      <c r="AD1927" s="620">
        <f t="shared" si="90"/>
        <v>0</v>
      </c>
    </row>
    <row r="1928" customHeight="1" spans="1:29">
      <c r="A1928" s="570" t="s">
        <v>271</v>
      </c>
      <c r="B1928" s="571"/>
      <c r="C1928" s="571"/>
      <c r="D1928" s="571"/>
      <c r="E1928" s="571"/>
      <c r="F1928" s="571"/>
      <c r="G1928" s="571"/>
      <c r="H1928" s="571"/>
      <c r="I1928" s="571"/>
      <c r="J1928" s="571"/>
      <c r="K1928" s="571"/>
      <c r="L1928" s="571"/>
      <c r="M1928" s="571"/>
      <c r="N1928" s="571"/>
      <c r="O1928" s="571"/>
      <c r="P1928" s="571"/>
      <c r="Q1928" s="571"/>
      <c r="R1928" s="571"/>
      <c r="S1928" s="571"/>
      <c r="T1928" s="571"/>
      <c r="U1928" s="571"/>
      <c r="V1928" s="571"/>
      <c r="W1928" s="571"/>
      <c r="X1928" s="571"/>
      <c r="Y1928" s="571"/>
      <c r="Z1928" s="571"/>
      <c r="AA1928" s="571"/>
      <c r="AB1928" s="571"/>
      <c r="AC1928" s="571"/>
    </row>
    <row r="1929" customHeight="1" spans="1:30">
      <c r="A1929" s="572" t="s">
        <v>1</v>
      </c>
      <c r="B1929" s="573" t="s">
        <v>2</v>
      </c>
      <c r="C1929" s="573" t="s">
        <v>3</v>
      </c>
      <c r="D1929" s="573" t="s">
        <v>4</v>
      </c>
      <c r="E1929" s="573" t="s">
        <v>5</v>
      </c>
      <c r="F1929" s="573" t="s">
        <v>6</v>
      </c>
      <c r="G1929" s="573" t="s">
        <v>7</v>
      </c>
      <c r="H1929" s="573" t="s">
        <v>8</v>
      </c>
      <c r="I1929" s="573" t="s">
        <v>9</v>
      </c>
      <c r="J1929" s="573" t="s">
        <v>10</v>
      </c>
      <c r="K1929" s="573" t="s">
        <v>11</v>
      </c>
      <c r="L1929" s="573" t="s">
        <v>12</v>
      </c>
      <c r="M1929" s="573" t="s">
        <v>13</v>
      </c>
      <c r="N1929" s="573" t="s">
        <v>14</v>
      </c>
      <c r="O1929" s="573" t="s">
        <v>15</v>
      </c>
      <c r="P1929" s="573" t="s">
        <v>16</v>
      </c>
      <c r="Q1929" s="573" t="s">
        <v>17</v>
      </c>
      <c r="R1929" s="573" t="s">
        <v>18</v>
      </c>
      <c r="S1929" s="573" t="s">
        <v>19</v>
      </c>
      <c r="T1929" s="573" t="s">
        <v>20</v>
      </c>
      <c r="U1929" s="573" t="s">
        <v>21</v>
      </c>
      <c r="V1929" s="573" t="s">
        <v>22</v>
      </c>
      <c r="W1929" s="573" t="s">
        <v>23</v>
      </c>
      <c r="X1929" s="573" t="s">
        <v>24</v>
      </c>
      <c r="Y1929" s="573" t="s">
        <v>25</v>
      </c>
      <c r="Z1929" s="573" t="s">
        <v>26</v>
      </c>
      <c r="AA1929" s="573" t="s">
        <v>27</v>
      </c>
      <c r="AB1929" s="573" t="s">
        <v>28</v>
      </c>
      <c r="AC1929" s="583" t="s">
        <v>29</v>
      </c>
      <c r="AD1929" s="583" t="s">
        <v>30</v>
      </c>
    </row>
    <row r="1930" customHeight="1" spans="1:30">
      <c r="A1930" s="574">
        <v>45330</v>
      </c>
      <c r="B1930" s="575" t="s">
        <v>31</v>
      </c>
      <c r="C1930" s="575" t="s">
        <v>32</v>
      </c>
      <c r="D1930" s="575">
        <v>100</v>
      </c>
      <c r="E1930" s="575" t="s">
        <v>35</v>
      </c>
      <c r="F1930" s="575">
        <v>5.82</v>
      </c>
      <c r="G1930" s="575">
        <v>0.82</v>
      </c>
      <c r="H1930" s="575">
        <v>54.439</v>
      </c>
      <c r="I1930" s="575">
        <v>53.9</v>
      </c>
      <c r="J1930" s="575">
        <v>53.8125</v>
      </c>
      <c r="K1930" s="575">
        <v>0</v>
      </c>
      <c r="L1930" s="580">
        <v>0</v>
      </c>
      <c r="M1930" s="575">
        <v>253.4875</v>
      </c>
      <c r="N1930" s="575"/>
      <c r="O1930" s="575"/>
      <c r="P1930" s="575"/>
      <c r="Q1930" s="575">
        <v>14972</v>
      </c>
      <c r="R1930" s="575">
        <v>1554.6125</v>
      </c>
      <c r="S1930" s="580">
        <v>0.1038</v>
      </c>
      <c r="T1930" s="575">
        <v>0.023</v>
      </c>
      <c r="U1930" s="575">
        <v>0</v>
      </c>
      <c r="V1930" s="575">
        <v>0</v>
      </c>
      <c r="W1930" s="575">
        <v>0</v>
      </c>
      <c r="X1930" s="575">
        <v>0</v>
      </c>
      <c r="Y1930" s="575">
        <v>0</v>
      </c>
      <c r="Z1930" s="575">
        <v>0</v>
      </c>
      <c r="AA1930" s="575">
        <v>0</v>
      </c>
      <c r="AB1930" s="580">
        <v>0.9998</v>
      </c>
      <c r="AC1930" s="575">
        <f t="shared" ref="AC1930:AC1972" si="91">U1930+W1930</f>
        <v>0</v>
      </c>
      <c r="AD1930" s="555">
        <f t="shared" ref="AD1930:AD1972" si="92">T1930+V1930</f>
        <v>0.023</v>
      </c>
    </row>
    <row r="1931" customHeight="1" spans="1:30">
      <c r="A1931" s="574">
        <v>45330</v>
      </c>
      <c r="B1931" s="575" t="s">
        <v>34</v>
      </c>
      <c r="C1931" s="575" t="s">
        <v>32</v>
      </c>
      <c r="D1931" s="575">
        <v>10</v>
      </c>
      <c r="E1931" s="575" t="s">
        <v>35</v>
      </c>
      <c r="F1931" s="575">
        <v>4.93</v>
      </c>
      <c r="G1931" s="575">
        <v>0.42</v>
      </c>
      <c r="H1931" s="575">
        <v>5.4756</v>
      </c>
      <c r="I1931" s="575">
        <v>5.3234</v>
      </c>
      <c r="J1931" s="575">
        <v>5.28</v>
      </c>
      <c r="K1931" s="575">
        <v>0</v>
      </c>
      <c r="L1931" s="580">
        <v>0</v>
      </c>
      <c r="M1931" s="575">
        <v>19.14</v>
      </c>
      <c r="N1931" s="575"/>
      <c r="O1931" s="575"/>
      <c r="P1931" s="575"/>
      <c r="Q1931" s="575">
        <v>1258</v>
      </c>
      <c r="R1931" s="575">
        <v>133.32</v>
      </c>
      <c r="S1931" s="580">
        <v>0.106</v>
      </c>
      <c r="T1931" s="575">
        <v>0</v>
      </c>
      <c r="U1931" s="575">
        <v>0</v>
      </c>
      <c r="V1931" s="575">
        <v>0</v>
      </c>
      <c r="W1931" s="575">
        <v>0</v>
      </c>
      <c r="X1931" s="575">
        <v>0</v>
      </c>
      <c r="Y1931" s="575">
        <v>0</v>
      </c>
      <c r="Z1931" s="575">
        <v>0</v>
      </c>
      <c r="AA1931" s="575">
        <v>0</v>
      </c>
      <c r="AB1931" s="580">
        <v>1</v>
      </c>
      <c r="AC1931" s="575">
        <f t="shared" si="91"/>
        <v>0</v>
      </c>
      <c r="AD1931" s="555">
        <f t="shared" si="92"/>
        <v>0</v>
      </c>
    </row>
    <row r="1932" customHeight="1" spans="1:30">
      <c r="A1932" s="574">
        <v>45330</v>
      </c>
      <c r="B1932" s="575" t="s">
        <v>36</v>
      </c>
      <c r="C1932" s="575" t="s">
        <v>32</v>
      </c>
      <c r="D1932" s="575">
        <v>80</v>
      </c>
      <c r="E1932" s="575" t="s">
        <v>35</v>
      </c>
      <c r="F1932" s="575">
        <v>5.63</v>
      </c>
      <c r="G1932" s="575">
        <v>0.69</v>
      </c>
      <c r="H1932" s="575">
        <v>39.7114</v>
      </c>
      <c r="I1932" s="575">
        <v>38.64</v>
      </c>
      <c r="J1932" s="575">
        <v>38.5</v>
      </c>
      <c r="K1932" s="575">
        <v>0</v>
      </c>
      <c r="L1932" s="580">
        <v>0</v>
      </c>
      <c r="M1932" s="575">
        <v>196.9</v>
      </c>
      <c r="N1932" s="575"/>
      <c r="O1932" s="575"/>
      <c r="P1932" s="575"/>
      <c r="Q1932" s="575">
        <v>9570</v>
      </c>
      <c r="R1932" s="575">
        <v>1169.3</v>
      </c>
      <c r="S1932" s="580">
        <v>0.1222</v>
      </c>
      <c r="T1932" s="575">
        <v>0</v>
      </c>
      <c r="U1932" s="575">
        <v>0</v>
      </c>
      <c r="V1932" s="575">
        <v>0</v>
      </c>
      <c r="W1932" s="575">
        <v>0</v>
      </c>
      <c r="X1932" s="575">
        <v>0</v>
      </c>
      <c r="Y1932" s="575">
        <v>0</v>
      </c>
      <c r="Z1932" s="575">
        <v>0</v>
      </c>
      <c r="AA1932" s="575">
        <v>0</v>
      </c>
      <c r="AB1932" s="580">
        <v>1</v>
      </c>
      <c r="AC1932" s="575">
        <f t="shared" si="91"/>
        <v>0</v>
      </c>
      <c r="AD1932" s="555">
        <f t="shared" si="92"/>
        <v>0</v>
      </c>
    </row>
    <row r="1933" customHeight="1" spans="1:30">
      <c r="A1933" s="574">
        <v>45330</v>
      </c>
      <c r="B1933" s="575" t="s">
        <v>41</v>
      </c>
      <c r="C1933" s="575" t="s">
        <v>32</v>
      </c>
      <c r="D1933" s="575">
        <v>20</v>
      </c>
      <c r="E1933" s="575" t="s">
        <v>33</v>
      </c>
      <c r="F1933" s="575">
        <v>5.54</v>
      </c>
      <c r="G1933" s="575">
        <v>4.2</v>
      </c>
      <c r="H1933" s="575">
        <v>12.0129</v>
      </c>
      <c r="I1933" s="575">
        <v>9.2669</v>
      </c>
      <c r="J1933" s="575">
        <v>9.2543</v>
      </c>
      <c r="K1933" s="575">
        <v>2.746</v>
      </c>
      <c r="L1933" s="580">
        <v>0.2286</v>
      </c>
      <c r="M1933" s="575">
        <v>91.0813</v>
      </c>
      <c r="N1933" s="575"/>
      <c r="O1933" s="575"/>
      <c r="P1933" s="575"/>
      <c r="Q1933" s="575">
        <v>4106</v>
      </c>
      <c r="R1933" s="575">
        <v>395.3346</v>
      </c>
      <c r="S1933" s="580">
        <v>0.0963</v>
      </c>
      <c r="T1933" s="575">
        <v>0</v>
      </c>
      <c r="U1933" s="575">
        <v>0</v>
      </c>
      <c r="V1933" s="575">
        <v>0</v>
      </c>
      <c r="W1933" s="575">
        <v>0</v>
      </c>
      <c r="X1933" s="575">
        <v>0</v>
      </c>
      <c r="Y1933" s="575">
        <v>0</v>
      </c>
      <c r="Z1933" s="575">
        <v>0</v>
      </c>
      <c r="AA1933" s="575">
        <v>0</v>
      </c>
      <c r="AB1933" s="580">
        <v>1</v>
      </c>
      <c r="AC1933" s="575">
        <f t="shared" si="91"/>
        <v>0</v>
      </c>
      <c r="AD1933" s="555">
        <f t="shared" si="92"/>
        <v>0</v>
      </c>
    </row>
    <row r="1934" customHeight="1" spans="1:30">
      <c r="A1934" s="574">
        <v>45330</v>
      </c>
      <c r="B1934" s="575" t="s">
        <v>46</v>
      </c>
      <c r="C1934" s="575" t="s">
        <v>32</v>
      </c>
      <c r="D1934" s="575">
        <v>30</v>
      </c>
      <c r="E1934" s="575" t="s">
        <v>35</v>
      </c>
      <c r="F1934" s="575">
        <v>6.63</v>
      </c>
      <c r="G1934" s="575">
        <v>1.32</v>
      </c>
      <c r="H1934" s="575">
        <v>16.7636</v>
      </c>
      <c r="I1934" s="575">
        <v>12.068</v>
      </c>
      <c r="J1934" s="575">
        <v>12.04</v>
      </c>
      <c r="K1934" s="575">
        <v>4.3669</v>
      </c>
      <c r="L1934" s="580">
        <v>0.2657</v>
      </c>
      <c r="M1934" s="575">
        <v>107.128</v>
      </c>
      <c r="N1934" s="575"/>
      <c r="O1934" s="575"/>
      <c r="P1934" s="575"/>
      <c r="Q1934" s="575">
        <v>4708</v>
      </c>
      <c r="R1934" s="575">
        <v>526.736</v>
      </c>
      <c r="S1934" s="580">
        <v>0.1119</v>
      </c>
      <c r="T1934" s="575">
        <v>0</v>
      </c>
      <c r="U1934" s="575">
        <v>0</v>
      </c>
      <c r="V1934" s="575">
        <v>0</v>
      </c>
      <c r="W1934" s="575">
        <v>0</v>
      </c>
      <c r="X1934" s="575">
        <v>0</v>
      </c>
      <c r="Y1934" s="575">
        <v>0</v>
      </c>
      <c r="Z1934" s="575">
        <v>0</v>
      </c>
      <c r="AA1934" s="575">
        <v>0</v>
      </c>
      <c r="AB1934" s="580">
        <v>1</v>
      </c>
      <c r="AC1934" s="575">
        <f t="shared" si="91"/>
        <v>0</v>
      </c>
      <c r="AD1934" s="555">
        <f t="shared" si="92"/>
        <v>0</v>
      </c>
    </row>
    <row r="1935" customHeight="1" spans="1:30">
      <c r="A1935" s="574">
        <v>45330</v>
      </c>
      <c r="B1935" s="575" t="s">
        <v>47</v>
      </c>
      <c r="C1935" s="575" t="s">
        <v>32</v>
      </c>
      <c r="D1935" s="575">
        <v>150</v>
      </c>
      <c r="E1935" s="575" t="s">
        <v>48</v>
      </c>
      <c r="F1935" s="575">
        <v>5.84</v>
      </c>
      <c r="G1935" s="575">
        <v>0.53</v>
      </c>
      <c r="H1935" s="575">
        <v>96.719</v>
      </c>
      <c r="I1935" s="575">
        <v>36.7882</v>
      </c>
      <c r="J1935" s="575">
        <v>35.4515</v>
      </c>
      <c r="K1935" s="575">
        <v>59.93</v>
      </c>
      <c r="L1935" s="580">
        <v>0.6196</v>
      </c>
      <c r="M1935" s="575">
        <v>265.1516</v>
      </c>
      <c r="N1935" s="575">
        <v>1471</v>
      </c>
      <c r="O1935" s="580">
        <v>0.1803</v>
      </c>
      <c r="P1935" s="580">
        <v>-0.0956</v>
      </c>
      <c r="Q1935" s="575">
        <v>24402</v>
      </c>
      <c r="R1935" s="575">
        <v>1721.0431</v>
      </c>
      <c r="S1935" s="580">
        <v>0.0705</v>
      </c>
      <c r="T1935" s="575">
        <v>0</v>
      </c>
      <c r="U1935" s="575">
        <v>0</v>
      </c>
      <c r="V1935" s="575">
        <v>0</v>
      </c>
      <c r="W1935" s="575">
        <v>0</v>
      </c>
      <c r="X1935" s="575">
        <v>0</v>
      </c>
      <c r="Y1935" s="575">
        <v>0</v>
      </c>
      <c r="Z1935" s="575">
        <v>0</v>
      </c>
      <c r="AA1935" s="575">
        <v>0</v>
      </c>
      <c r="AB1935" s="580">
        <v>1</v>
      </c>
      <c r="AC1935" s="575">
        <f t="shared" si="91"/>
        <v>0</v>
      </c>
      <c r="AD1935" s="555">
        <f t="shared" si="92"/>
        <v>0</v>
      </c>
    </row>
    <row r="1936" customHeight="1" spans="1:30">
      <c r="A1936" s="574">
        <v>45330</v>
      </c>
      <c r="B1936" s="575" t="s">
        <v>38</v>
      </c>
      <c r="C1936" s="575" t="s">
        <v>32</v>
      </c>
      <c r="D1936" s="575">
        <v>5.48</v>
      </c>
      <c r="E1936" s="575" t="s">
        <v>173</v>
      </c>
      <c r="F1936" s="575">
        <v>4.86</v>
      </c>
      <c r="G1936" s="575">
        <v>0</v>
      </c>
      <c r="H1936" s="575">
        <v>1.92</v>
      </c>
      <c r="I1936" s="575">
        <v>1.13</v>
      </c>
      <c r="J1936" s="575">
        <v>1.064</v>
      </c>
      <c r="K1936" s="575">
        <v>0.79</v>
      </c>
      <c r="L1936" s="580">
        <v>0.4115</v>
      </c>
      <c r="M1936" s="575">
        <v>7.98</v>
      </c>
      <c r="N1936" s="575"/>
      <c r="O1936" s="575"/>
      <c r="P1936" s="575"/>
      <c r="Q1936" s="575">
        <v>554</v>
      </c>
      <c r="R1936" s="575">
        <v>48.412</v>
      </c>
      <c r="S1936" s="580">
        <v>0.0874</v>
      </c>
      <c r="T1936" s="575">
        <v>0</v>
      </c>
      <c r="U1936" s="575">
        <v>0</v>
      </c>
      <c r="V1936" s="575">
        <v>0</v>
      </c>
      <c r="W1936" s="575">
        <v>0</v>
      </c>
      <c r="X1936" s="575">
        <v>0</v>
      </c>
      <c r="Y1936" s="575">
        <v>0</v>
      </c>
      <c r="Z1936" s="575">
        <v>0</v>
      </c>
      <c r="AA1936" s="575">
        <v>0</v>
      </c>
      <c r="AB1936" s="580">
        <v>1</v>
      </c>
      <c r="AC1936" s="575">
        <f t="shared" si="91"/>
        <v>0</v>
      </c>
      <c r="AD1936" s="555">
        <f t="shared" si="92"/>
        <v>0</v>
      </c>
    </row>
    <row r="1937" customHeight="1" spans="1:30">
      <c r="A1937" s="574">
        <v>45330</v>
      </c>
      <c r="B1937" s="575" t="s">
        <v>37</v>
      </c>
      <c r="C1937" s="575" t="s">
        <v>32</v>
      </c>
      <c r="D1937" s="575">
        <v>100</v>
      </c>
      <c r="E1937" s="575" t="s">
        <v>35</v>
      </c>
      <c r="F1937" s="575">
        <v>5.44</v>
      </c>
      <c r="G1937" s="575">
        <v>0</v>
      </c>
      <c r="H1937" s="575">
        <v>46.964</v>
      </c>
      <c r="I1937" s="575">
        <v>43.1102</v>
      </c>
      <c r="J1937" s="575">
        <v>41.708</v>
      </c>
      <c r="K1937" s="575">
        <v>3.7425</v>
      </c>
      <c r="L1937" s="580">
        <v>0.0799</v>
      </c>
      <c r="M1937" s="575">
        <v>246.638</v>
      </c>
      <c r="N1937" s="575"/>
      <c r="O1937" s="575"/>
      <c r="P1937" s="575"/>
      <c r="Q1937" s="575">
        <v>15895</v>
      </c>
      <c r="R1937" s="575">
        <v>1233.246</v>
      </c>
      <c r="S1937" s="580">
        <v>0.0776</v>
      </c>
      <c r="T1937" s="575">
        <v>0.0749</v>
      </c>
      <c r="U1937" s="575">
        <v>0</v>
      </c>
      <c r="V1937" s="575">
        <v>0</v>
      </c>
      <c r="W1937" s="575">
        <v>0</v>
      </c>
      <c r="X1937" s="575">
        <v>0</v>
      </c>
      <c r="Y1937" s="575">
        <v>0.0364</v>
      </c>
      <c r="Z1937" s="575">
        <v>0</v>
      </c>
      <c r="AA1937" s="575">
        <v>0</v>
      </c>
      <c r="AB1937" s="580">
        <v>0.9984</v>
      </c>
      <c r="AC1937" s="575">
        <f t="shared" si="91"/>
        <v>0</v>
      </c>
      <c r="AD1937" s="555">
        <f t="shared" si="92"/>
        <v>0.0749</v>
      </c>
    </row>
    <row r="1938" customHeight="1" spans="1:30">
      <c r="A1938" s="574">
        <v>45330</v>
      </c>
      <c r="B1938" s="575" t="s">
        <v>45</v>
      </c>
      <c r="C1938" s="575" t="s">
        <v>32</v>
      </c>
      <c r="D1938" s="575">
        <v>50</v>
      </c>
      <c r="E1938" s="575" t="s">
        <v>33</v>
      </c>
      <c r="F1938" s="575">
        <v>6.45</v>
      </c>
      <c r="G1938" s="575">
        <v>1.95</v>
      </c>
      <c r="H1938" s="575">
        <v>27.5041</v>
      </c>
      <c r="I1938" s="575">
        <v>27.384</v>
      </c>
      <c r="J1938" s="575">
        <v>27.28</v>
      </c>
      <c r="K1938" s="575">
        <v>0</v>
      </c>
      <c r="L1938" s="580">
        <v>0</v>
      </c>
      <c r="M1938" s="575">
        <v>99</v>
      </c>
      <c r="N1938" s="575"/>
      <c r="O1938" s="575"/>
      <c r="P1938" s="575"/>
      <c r="Q1938" s="575">
        <v>7203</v>
      </c>
      <c r="R1938" s="575">
        <v>660</v>
      </c>
      <c r="S1938" s="580">
        <v>0.0916</v>
      </c>
      <c r="T1938" s="575">
        <v>0</v>
      </c>
      <c r="U1938" s="575">
        <v>0</v>
      </c>
      <c r="V1938" s="575">
        <v>0</v>
      </c>
      <c r="W1938" s="575">
        <v>0</v>
      </c>
      <c r="X1938" s="575">
        <v>0</v>
      </c>
      <c r="Y1938" s="575">
        <v>0</v>
      </c>
      <c r="Z1938" s="575">
        <v>0</v>
      </c>
      <c r="AA1938" s="575">
        <v>0</v>
      </c>
      <c r="AB1938" s="580">
        <v>1</v>
      </c>
      <c r="AC1938" s="575">
        <f t="shared" si="91"/>
        <v>0</v>
      </c>
      <c r="AD1938" s="555">
        <f t="shared" si="92"/>
        <v>0</v>
      </c>
    </row>
    <row r="1939" customHeight="1" spans="1:30">
      <c r="A1939" s="574">
        <v>45330</v>
      </c>
      <c r="B1939" s="575" t="s">
        <v>40</v>
      </c>
      <c r="C1939" s="575" t="s">
        <v>32</v>
      </c>
      <c r="D1939" s="575">
        <v>30</v>
      </c>
      <c r="E1939" s="575" t="s">
        <v>35</v>
      </c>
      <c r="F1939" s="575">
        <v>6.68</v>
      </c>
      <c r="G1939" s="575">
        <v>0</v>
      </c>
      <c r="H1939" s="575">
        <v>18.2068</v>
      </c>
      <c r="I1939" s="575">
        <v>18.2068</v>
      </c>
      <c r="J1939" s="575">
        <v>18.0576</v>
      </c>
      <c r="K1939" s="575">
        <v>0</v>
      </c>
      <c r="L1939" s="580">
        <v>0</v>
      </c>
      <c r="M1939" s="575">
        <v>113.6256</v>
      </c>
      <c r="N1939" s="575"/>
      <c r="O1939" s="575"/>
      <c r="P1939" s="575"/>
      <c r="Q1939" s="575">
        <v>4805</v>
      </c>
      <c r="R1939" s="575">
        <v>446.8992</v>
      </c>
      <c r="S1939" s="580">
        <v>0.093</v>
      </c>
      <c r="T1939" s="575">
        <v>0</v>
      </c>
      <c r="U1939" s="575">
        <v>0</v>
      </c>
      <c r="V1939" s="575">
        <v>0</v>
      </c>
      <c r="W1939" s="575">
        <v>0</v>
      </c>
      <c r="X1939" s="575">
        <v>0</v>
      </c>
      <c r="Y1939" s="575">
        <v>0</v>
      </c>
      <c r="Z1939" s="575">
        <v>0</v>
      </c>
      <c r="AA1939" s="575">
        <v>0</v>
      </c>
      <c r="AB1939" s="580">
        <v>1</v>
      </c>
      <c r="AC1939" s="575">
        <f t="shared" si="91"/>
        <v>0</v>
      </c>
      <c r="AD1939" s="555">
        <f t="shared" si="92"/>
        <v>0</v>
      </c>
    </row>
    <row r="1940" customHeight="1" spans="1:30">
      <c r="A1940" s="574">
        <v>45330</v>
      </c>
      <c r="B1940" s="575" t="s">
        <v>42</v>
      </c>
      <c r="C1940" s="575" t="s">
        <v>32</v>
      </c>
      <c r="D1940" s="575">
        <v>30</v>
      </c>
      <c r="E1940" s="575" t="s">
        <v>33</v>
      </c>
      <c r="F1940" s="575">
        <v>5.35</v>
      </c>
      <c r="G1940" s="575">
        <v>1.33</v>
      </c>
      <c r="H1940" s="575">
        <v>13.0176</v>
      </c>
      <c r="I1940" s="575">
        <v>12.8376</v>
      </c>
      <c r="J1940" s="575">
        <v>12.8177</v>
      </c>
      <c r="K1940" s="575">
        <v>0</v>
      </c>
      <c r="L1940" s="580">
        <v>0</v>
      </c>
      <c r="M1940" s="575">
        <v>88.1786</v>
      </c>
      <c r="N1940" s="575"/>
      <c r="O1940" s="575"/>
      <c r="P1940" s="575"/>
      <c r="Q1940" s="575">
        <v>3672</v>
      </c>
      <c r="R1940" s="575">
        <v>460.0745</v>
      </c>
      <c r="S1940" s="580">
        <v>0.1253</v>
      </c>
      <c r="T1940" s="575">
        <v>0</v>
      </c>
      <c r="U1940" s="575">
        <v>0</v>
      </c>
      <c r="V1940" s="575">
        <v>0</v>
      </c>
      <c r="W1940" s="575">
        <v>0</v>
      </c>
      <c r="X1940" s="575">
        <v>0</v>
      </c>
      <c r="Y1940" s="575">
        <v>0</v>
      </c>
      <c r="Z1940" s="575">
        <v>0</v>
      </c>
      <c r="AA1940" s="575">
        <v>0</v>
      </c>
      <c r="AB1940" s="580">
        <v>1</v>
      </c>
      <c r="AC1940" s="575">
        <f t="shared" si="91"/>
        <v>0</v>
      </c>
      <c r="AD1940" s="555">
        <f t="shared" si="92"/>
        <v>0</v>
      </c>
    </row>
    <row r="1941" customHeight="1" spans="1:30">
      <c r="A1941" s="574">
        <v>45330</v>
      </c>
      <c r="B1941" s="575" t="s">
        <v>50</v>
      </c>
      <c r="C1941" s="575" t="s">
        <v>32</v>
      </c>
      <c r="D1941" s="575">
        <v>50</v>
      </c>
      <c r="E1941" s="575" t="s">
        <v>33</v>
      </c>
      <c r="F1941" s="575">
        <v>4.3</v>
      </c>
      <c r="G1941" s="575">
        <v>0</v>
      </c>
      <c r="H1941" s="575">
        <v>18.8772</v>
      </c>
      <c r="I1941" s="575">
        <v>7.42</v>
      </c>
      <c r="J1941" s="575">
        <v>7.35</v>
      </c>
      <c r="K1941" s="575">
        <v>11.4572</v>
      </c>
      <c r="L1941" s="580">
        <v>0.6069</v>
      </c>
      <c r="M1941" s="575">
        <v>85.75</v>
      </c>
      <c r="N1941" s="575"/>
      <c r="O1941" s="575"/>
      <c r="P1941" s="575"/>
      <c r="Q1941" s="575">
        <v>6762</v>
      </c>
      <c r="R1941" s="575">
        <v>474.25</v>
      </c>
      <c r="S1941" s="580">
        <v>0.0701</v>
      </c>
      <c r="T1941" s="575">
        <v>0</v>
      </c>
      <c r="U1941" s="575">
        <v>0</v>
      </c>
      <c r="V1941" s="575">
        <v>0</v>
      </c>
      <c r="W1941" s="575">
        <v>0</v>
      </c>
      <c r="X1941" s="575">
        <v>0</v>
      </c>
      <c r="Y1941" s="575">
        <v>0</v>
      </c>
      <c r="Z1941" s="575">
        <v>0</v>
      </c>
      <c r="AA1941" s="575">
        <v>0</v>
      </c>
      <c r="AB1941" s="580">
        <v>1</v>
      </c>
      <c r="AC1941" s="575">
        <f t="shared" si="91"/>
        <v>0</v>
      </c>
      <c r="AD1941" s="555">
        <f t="shared" si="92"/>
        <v>0</v>
      </c>
    </row>
    <row r="1942" customHeight="1" spans="1:30">
      <c r="A1942" s="574">
        <v>45330</v>
      </c>
      <c r="B1942" s="575" t="s">
        <v>43</v>
      </c>
      <c r="C1942" s="575" t="s">
        <v>32</v>
      </c>
      <c r="D1942" s="575">
        <v>300</v>
      </c>
      <c r="E1942" s="575" t="s">
        <v>35</v>
      </c>
      <c r="F1942" s="575">
        <v>5.86</v>
      </c>
      <c r="G1942" s="575">
        <v>0</v>
      </c>
      <c r="H1942" s="575">
        <v>174.4817</v>
      </c>
      <c r="I1942" s="575">
        <v>162.9517</v>
      </c>
      <c r="J1942" s="575">
        <v>144.012</v>
      </c>
      <c r="K1942" s="575">
        <v>11.53</v>
      </c>
      <c r="L1942" s="580">
        <v>0.0661</v>
      </c>
      <c r="M1942" s="575">
        <v>994.092</v>
      </c>
      <c r="N1942" s="575"/>
      <c r="O1942" s="575"/>
      <c r="P1942" s="575"/>
      <c r="Q1942" s="575">
        <v>57321</v>
      </c>
      <c r="R1942" s="575">
        <v>5113.912</v>
      </c>
      <c r="S1942" s="580">
        <v>0.0892</v>
      </c>
      <c r="T1942" s="575">
        <v>0</v>
      </c>
      <c r="U1942" s="575">
        <v>0</v>
      </c>
      <c r="V1942" s="575">
        <v>1.943</v>
      </c>
      <c r="W1942" s="575">
        <v>0</v>
      </c>
      <c r="X1942" s="575">
        <v>0</v>
      </c>
      <c r="Y1942" s="575">
        <v>0</v>
      </c>
      <c r="Z1942" s="575">
        <v>0</v>
      </c>
      <c r="AA1942" s="575">
        <v>0</v>
      </c>
      <c r="AB1942" s="580">
        <v>1</v>
      </c>
      <c r="AC1942" s="575">
        <f t="shared" si="91"/>
        <v>0</v>
      </c>
      <c r="AD1942" s="555">
        <f t="shared" si="92"/>
        <v>1.943</v>
      </c>
    </row>
    <row r="1943" customHeight="1" spans="1:30">
      <c r="A1943" s="574">
        <v>45330</v>
      </c>
      <c r="B1943" s="575" t="s">
        <v>49</v>
      </c>
      <c r="C1943" s="575" t="s">
        <v>32</v>
      </c>
      <c r="D1943" s="575">
        <v>100</v>
      </c>
      <c r="E1943" s="575" t="s">
        <v>35</v>
      </c>
      <c r="F1943" s="575">
        <v>7.69</v>
      </c>
      <c r="G1943" s="575">
        <v>0.7</v>
      </c>
      <c r="H1943" s="575">
        <v>71.9952</v>
      </c>
      <c r="I1943" s="575">
        <v>32.0257</v>
      </c>
      <c r="J1943" s="575">
        <v>30.7881</v>
      </c>
      <c r="K1943" s="575">
        <v>39.9695</v>
      </c>
      <c r="L1943" s="580">
        <v>0.5552</v>
      </c>
      <c r="M1943" s="575">
        <v>283.899</v>
      </c>
      <c r="N1943" s="575"/>
      <c r="O1943" s="575"/>
      <c r="P1943" s="575"/>
      <c r="Q1943" s="575">
        <v>14225</v>
      </c>
      <c r="R1943" s="575">
        <v>1336.377</v>
      </c>
      <c r="S1943" s="580">
        <v>0.0939</v>
      </c>
      <c r="T1943" s="575">
        <v>0</v>
      </c>
      <c r="U1943" s="575">
        <v>0</v>
      </c>
      <c r="V1943" s="575">
        <v>0</v>
      </c>
      <c r="W1943" s="575">
        <v>0</v>
      </c>
      <c r="X1943" s="575">
        <v>0</v>
      </c>
      <c r="Y1943" s="575">
        <v>0</v>
      </c>
      <c r="Z1943" s="575">
        <v>0</v>
      </c>
      <c r="AA1943" s="575">
        <v>0</v>
      </c>
      <c r="AB1943" s="580">
        <v>1</v>
      </c>
      <c r="AC1943" s="575">
        <f t="shared" si="91"/>
        <v>0</v>
      </c>
      <c r="AD1943" s="555">
        <f t="shared" si="92"/>
        <v>0</v>
      </c>
    </row>
    <row r="1944" customHeight="1" spans="1:30">
      <c r="A1944" s="574">
        <v>45330</v>
      </c>
      <c r="B1944" s="575" t="s">
        <v>52</v>
      </c>
      <c r="C1944" s="575" t="s">
        <v>32</v>
      </c>
      <c r="D1944" s="575">
        <v>150</v>
      </c>
      <c r="E1944" s="575" t="s">
        <v>35</v>
      </c>
      <c r="F1944" s="575">
        <v>5.4</v>
      </c>
      <c r="G1944" s="575">
        <v>2</v>
      </c>
      <c r="H1944" s="575">
        <v>73.882</v>
      </c>
      <c r="I1944" s="575">
        <v>73.882</v>
      </c>
      <c r="J1944" s="575">
        <v>72.975</v>
      </c>
      <c r="K1944" s="575">
        <v>0</v>
      </c>
      <c r="L1944" s="580">
        <v>0</v>
      </c>
      <c r="M1944" s="575">
        <v>565.95</v>
      </c>
      <c r="N1944" s="575"/>
      <c r="O1944" s="575"/>
      <c r="P1944" s="575"/>
      <c r="Q1944" s="575">
        <v>25456</v>
      </c>
      <c r="R1944" s="575">
        <v>2496.375</v>
      </c>
      <c r="S1944" s="580">
        <v>0.0981</v>
      </c>
      <c r="T1944" s="575">
        <v>0</v>
      </c>
      <c r="U1944" s="575">
        <v>0</v>
      </c>
      <c r="V1944" s="575">
        <v>0</v>
      </c>
      <c r="W1944" s="575">
        <v>0</v>
      </c>
      <c r="X1944" s="575">
        <v>0</v>
      </c>
      <c r="Y1944" s="575">
        <v>0</v>
      </c>
      <c r="Z1944" s="575">
        <v>0</v>
      </c>
      <c r="AA1944" s="575">
        <v>0</v>
      </c>
      <c r="AB1944" s="580">
        <v>1</v>
      </c>
      <c r="AC1944" s="575">
        <f t="shared" si="91"/>
        <v>0</v>
      </c>
      <c r="AD1944" s="555">
        <f t="shared" si="92"/>
        <v>0</v>
      </c>
    </row>
    <row r="1945" customHeight="1" spans="1:30">
      <c r="A1945" s="574">
        <v>45330</v>
      </c>
      <c r="B1945" s="575" t="s">
        <v>51</v>
      </c>
      <c r="C1945" s="575" t="s">
        <v>32</v>
      </c>
      <c r="D1945" s="575">
        <v>100</v>
      </c>
      <c r="E1945" s="575" t="s">
        <v>35</v>
      </c>
      <c r="F1945" s="575">
        <v>6.84</v>
      </c>
      <c r="G1945" s="575">
        <v>2.33</v>
      </c>
      <c r="H1945" s="575">
        <v>79.4208</v>
      </c>
      <c r="I1945" s="575">
        <v>37.812</v>
      </c>
      <c r="J1945" s="575">
        <v>36.2348</v>
      </c>
      <c r="K1945" s="575">
        <v>41.6088</v>
      </c>
      <c r="L1945" s="580">
        <v>0.5239</v>
      </c>
      <c r="M1945" s="575">
        <v>259.9716</v>
      </c>
      <c r="N1945" s="575"/>
      <c r="O1945" s="575"/>
      <c r="P1945" s="575"/>
      <c r="Q1945" s="575">
        <v>11688</v>
      </c>
      <c r="R1945" s="575">
        <v>1222.4968</v>
      </c>
      <c r="S1945" s="580">
        <v>0.1046</v>
      </c>
      <c r="T1945" s="575">
        <v>0</v>
      </c>
      <c r="U1945" s="575">
        <v>0</v>
      </c>
      <c r="V1945" s="575">
        <v>0</v>
      </c>
      <c r="W1945" s="575">
        <v>0</v>
      </c>
      <c r="X1945" s="575">
        <v>0</v>
      </c>
      <c r="Y1945" s="575">
        <v>0</v>
      </c>
      <c r="Z1945" s="575">
        <v>0</v>
      </c>
      <c r="AA1945" s="575">
        <v>0</v>
      </c>
      <c r="AB1945" s="580">
        <v>1</v>
      </c>
      <c r="AC1945" s="575">
        <f t="shared" si="91"/>
        <v>0</v>
      </c>
      <c r="AD1945" s="555">
        <f t="shared" si="92"/>
        <v>0</v>
      </c>
    </row>
    <row r="1946" customHeight="1" spans="1:30">
      <c r="A1946" s="574">
        <v>45330</v>
      </c>
      <c r="B1946" s="575" t="s">
        <v>55</v>
      </c>
      <c r="C1946" s="575" t="s">
        <v>56</v>
      </c>
      <c r="D1946" s="575">
        <v>100</v>
      </c>
      <c r="E1946" s="575" t="s">
        <v>35</v>
      </c>
      <c r="F1946" s="575">
        <v>0</v>
      </c>
      <c r="G1946" s="575">
        <v>5.61</v>
      </c>
      <c r="H1946" s="575">
        <v>87.2539</v>
      </c>
      <c r="I1946" s="575">
        <v>85.9916</v>
      </c>
      <c r="J1946" s="575">
        <v>83.9028</v>
      </c>
      <c r="K1946" s="575">
        <v>0</v>
      </c>
      <c r="L1946" s="580">
        <v>0</v>
      </c>
      <c r="M1946" s="575">
        <v>236.3756</v>
      </c>
      <c r="N1946" s="575"/>
      <c r="O1946" s="575"/>
      <c r="P1946" s="575"/>
      <c r="Q1946" s="575">
        <v>28860</v>
      </c>
      <c r="R1946" s="575">
        <v>2426.2524</v>
      </c>
      <c r="S1946" s="580">
        <v>0.0841</v>
      </c>
      <c r="T1946" s="575">
        <v>0.5075</v>
      </c>
      <c r="U1946" s="575">
        <v>0.7548</v>
      </c>
      <c r="V1946" s="575">
        <v>0</v>
      </c>
      <c r="W1946" s="575">
        <v>0</v>
      </c>
      <c r="X1946" s="575">
        <v>0</v>
      </c>
      <c r="Y1946" s="575">
        <v>0</v>
      </c>
      <c r="Z1946" s="575">
        <v>0</v>
      </c>
      <c r="AA1946" s="575">
        <v>0</v>
      </c>
      <c r="AB1946" s="580">
        <v>0.9942</v>
      </c>
      <c r="AC1946" s="575">
        <f t="shared" si="91"/>
        <v>0.7548</v>
      </c>
      <c r="AD1946" s="555">
        <f t="shared" si="92"/>
        <v>0.5075</v>
      </c>
    </row>
    <row r="1947" customHeight="1" spans="1:30">
      <c r="A1947" s="574">
        <v>45330</v>
      </c>
      <c r="B1947" s="575" t="s">
        <v>57</v>
      </c>
      <c r="C1947" s="575" t="s">
        <v>32</v>
      </c>
      <c r="D1947" s="575">
        <v>20</v>
      </c>
      <c r="E1947" s="575" t="s">
        <v>35</v>
      </c>
      <c r="F1947" s="575">
        <v>7.6</v>
      </c>
      <c r="G1947" s="575">
        <v>0</v>
      </c>
      <c r="H1947" s="575">
        <v>13.8768</v>
      </c>
      <c r="I1947" s="575">
        <v>11.2753</v>
      </c>
      <c r="J1947" s="575">
        <v>11.1352</v>
      </c>
      <c r="K1947" s="575">
        <v>2.6015</v>
      </c>
      <c r="L1947" s="580">
        <v>0.1875</v>
      </c>
      <c r="M1947" s="575">
        <v>67.1454</v>
      </c>
      <c r="N1947" s="575"/>
      <c r="O1947" s="575"/>
      <c r="P1947" s="575"/>
      <c r="Q1947" s="575">
        <v>3541</v>
      </c>
      <c r="R1947" s="575">
        <v>327.522</v>
      </c>
      <c r="S1947" s="580">
        <v>0.0925</v>
      </c>
      <c r="T1947" s="575">
        <v>0</v>
      </c>
      <c r="U1947" s="575">
        <v>0</v>
      </c>
      <c r="V1947" s="575">
        <v>0</v>
      </c>
      <c r="W1947" s="575">
        <v>0</v>
      </c>
      <c r="X1947" s="575">
        <v>0</v>
      </c>
      <c r="Y1947" s="575">
        <v>0</v>
      </c>
      <c r="Z1947" s="575">
        <v>0</v>
      </c>
      <c r="AA1947" s="575">
        <v>0</v>
      </c>
      <c r="AB1947" s="580">
        <v>1</v>
      </c>
      <c r="AC1947" s="575">
        <f t="shared" si="91"/>
        <v>0</v>
      </c>
      <c r="AD1947" s="555">
        <f t="shared" si="92"/>
        <v>0</v>
      </c>
    </row>
    <row r="1948" customHeight="1" spans="1:30">
      <c r="A1948" s="574">
        <v>45330</v>
      </c>
      <c r="B1948" s="575" t="s">
        <v>58</v>
      </c>
      <c r="C1948" s="575" t="s">
        <v>56</v>
      </c>
      <c r="D1948" s="575">
        <v>15</v>
      </c>
      <c r="E1948" s="575" t="s">
        <v>35</v>
      </c>
      <c r="F1948" s="575">
        <v>0</v>
      </c>
      <c r="G1948" s="575">
        <v>2.9</v>
      </c>
      <c r="H1948" s="575">
        <v>1.2834</v>
      </c>
      <c r="I1948" s="575">
        <v>1.2834</v>
      </c>
      <c r="J1948" s="575">
        <v>1.26</v>
      </c>
      <c r="K1948" s="575">
        <v>0</v>
      </c>
      <c r="L1948" s="580">
        <v>0</v>
      </c>
      <c r="M1948" s="575">
        <v>33.705</v>
      </c>
      <c r="N1948" s="575"/>
      <c r="O1948" s="575"/>
      <c r="P1948" s="575"/>
      <c r="Q1948" s="575">
        <v>3444</v>
      </c>
      <c r="R1948" s="575">
        <v>159.075</v>
      </c>
      <c r="S1948" s="580">
        <v>0.0462</v>
      </c>
      <c r="T1948" s="575">
        <v>0</v>
      </c>
      <c r="U1948" s="575">
        <v>0</v>
      </c>
      <c r="V1948" s="575">
        <v>0</v>
      </c>
      <c r="W1948" s="575">
        <v>0</v>
      </c>
      <c r="X1948" s="575">
        <v>0</v>
      </c>
      <c r="Y1948" s="575">
        <v>0</v>
      </c>
      <c r="Z1948" s="575">
        <v>0</v>
      </c>
      <c r="AA1948" s="575">
        <v>0</v>
      </c>
      <c r="AB1948" s="580">
        <v>1</v>
      </c>
      <c r="AC1948" s="575">
        <f t="shared" si="91"/>
        <v>0</v>
      </c>
      <c r="AD1948" s="555">
        <f t="shared" si="92"/>
        <v>0</v>
      </c>
    </row>
    <row r="1949" customHeight="1" spans="1:30">
      <c r="A1949" s="574">
        <v>45330</v>
      </c>
      <c r="B1949" s="575" t="s">
        <v>64</v>
      </c>
      <c r="C1949" s="575" t="s">
        <v>56</v>
      </c>
      <c r="D1949" s="575">
        <v>60</v>
      </c>
      <c r="E1949" s="575" t="s">
        <v>35</v>
      </c>
      <c r="F1949" s="575">
        <v>0</v>
      </c>
      <c r="G1949" s="575">
        <v>4.15</v>
      </c>
      <c r="H1949" s="575">
        <v>15.2646</v>
      </c>
      <c r="I1949" s="575">
        <v>15.2646</v>
      </c>
      <c r="J1949" s="575">
        <v>14.49</v>
      </c>
      <c r="K1949" s="575">
        <v>0</v>
      </c>
      <c r="L1949" s="580">
        <v>0</v>
      </c>
      <c r="M1949" s="575">
        <v>53.34</v>
      </c>
      <c r="N1949" s="575"/>
      <c r="O1949" s="575"/>
      <c r="P1949" s="575"/>
      <c r="Q1949" s="575">
        <v>14049</v>
      </c>
      <c r="R1949" s="575">
        <v>1508.64</v>
      </c>
      <c r="S1949" s="580">
        <v>0.1074</v>
      </c>
      <c r="T1949" s="575">
        <v>0</v>
      </c>
      <c r="U1949" s="575">
        <v>0</v>
      </c>
      <c r="V1949" s="575">
        <v>0</v>
      </c>
      <c r="W1949" s="575">
        <v>0</v>
      </c>
      <c r="X1949" s="575">
        <v>0</v>
      </c>
      <c r="Y1949" s="575">
        <v>0</v>
      </c>
      <c r="Z1949" s="575">
        <v>0</v>
      </c>
      <c r="AA1949" s="575">
        <v>0</v>
      </c>
      <c r="AB1949" s="580">
        <v>1</v>
      </c>
      <c r="AC1949" s="575">
        <f t="shared" si="91"/>
        <v>0</v>
      </c>
      <c r="AD1949" s="555">
        <f t="shared" si="92"/>
        <v>0</v>
      </c>
    </row>
    <row r="1950" customHeight="1" spans="1:30">
      <c r="A1950" s="574">
        <v>45330</v>
      </c>
      <c r="B1950" s="575" t="s">
        <v>59</v>
      </c>
      <c r="C1950" s="575" t="s">
        <v>56</v>
      </c>
      <c r="D1950" s="575">
        <v>100</v>
      </c>
      <c r="E1950" s="575" t="s">
        <v>35</v>
      </c>
      <c r="F1950" s="575">
        <v>0</v>
      </c>
      <c r="G1950" s="575">
        <v>2.63</v>
      </c>
      <c r="H1950" s="575">
        <v>15.1599</v>
      </c>
      <c r="I1950" s="575">
        <v>15.1599</v>
      </c>
      <c r="J1950" s="575">
        <v>14.784</v>
      </c>
      <c r="K1950" s="575">
        <v>0</v>
      </c>
      <c r="L1950" s="580">
        <v>0</v>
      </c>
      <c r="M1950" s="575">
        <v>242.616</v>
      </c>
      <c r="N1950" s="575"/>
      <c r="O1950" s="575"/>
      <c r="P1950" s="575"/>
      <c r="Q1950" s="575">
        <v>25315</v>
      </c>
      <c r="R1950" s="575">
        <v>2723.16</v>
      </c>
      <c r="S1950" s="580">
        <v>0.1076</v>
      </c>
      <c r="T1950" s="575">
        <v>0</v>
      </c>
      <c r="U1950" s="575">
        <v>0</v>
      </c>
      <c r="V1950" s="575">
        <v>0</v>
      </c>
      <c r="W1950" s="575">
        <v>0</v>
      </c>
      <c r="X1950" s="575">
        <v>0</v>
      </c>
      <c r="Y1950" s="575">
        <v>0</v>
      </c>
      <c r="Z1950" s="575">
        <v>0</v>
      </c>
      <c r="AA1950" s="575">
        <v>0</v>
      </c>
      <c r="AB1950" s="580">
        <v>1</v>
      </c>
      <c r="AC1950" s="575">
        <f t="shared" si="91"/>
        <v>0</v>
      </c>
      <c r="AD1950" s="555">
        <f t="shared" si="92"/>
        <v>0</v>
      </c>
    </row>
    <row r="1951" customHeight="1" spans="1:30">
      <c r="A1951" s="574">
        <v>45330</v>
      </c>
      <c r="B1951" s="575" t="s">
        <v>72</v>
      </c>
      <c r="C1951" s="575" t="s">
        <v>56</v>
      </c>
      <c r="D1951" s="575">
        <v>20.4</v>
      </c>
      <c r="E1951" s="575" t="s">
        <v>33</v>
      </c>
      <c r="F1951" s="575">
        <v>0</v>
      </c>
      <c r="G1951" s="575">
        <v>2.49</v>
      </c>
      <c r="H1951" s="575">
        <v>4.3391</v>
      </c>
      <c r="I1951" s="575">
        <v>4.326</v>
      </c>
      <c r="J1951" s="575">
        <v>4.3066</v>
      </c>
      <c r="K1951" s="575">
        <v>0</v>
      </c>
      <c r="L1951" s="580">
        <v>0</v>
      </c>
      <c r="M1951" s="575">
        <v>84.4901</v>
      </c>
      <c r="N1951" s="575"/>
      <c r="O1951" s="575"/>
      <c r="P1951" s="575"/>
      <c r="Q1951" s="575">
        <v>5372</v>
      </c>
      <c r="R1951" s="575">
        <v>622.3922</v>
      </c>
      <c r="S1951" s="580">
        <v>0.1159</v>
      </c>
      <c r="T1951" s="575">
        <v>0</v>
      </c>
      <c r="U1951" s="575">
        <v>0</v>
      </c>
      <c r="V1951" s="575">
        <v>0</v>
      </c>
      <c r="W1951" s="575">
        <v>0</v>
      </c>
      <c r="X1951" s="575">
        <v>0</v>
      </c>
      <c r="Y1951" s="575">
        <v>0</v>
      </c>
      <c r="Z1951" s="575">
        <v>0</v>
      </c>
      <c r="AA1951" s="575">
        <v>0</v>
      </c>
      <c r="AB1951" s="580">
        <v>1</v>
      </c>
      <c r="AC1951" s="575">
        <f t="shared" si="91"/>
        <v>0</v>
      </c>
      <c r="AD1951" s="555">
        <f t="shared" si="92"/>
        <v>0</v>
      </c>
    </row>
    <row r="1952" customHeight="1" spans="1:30">
      <c r="A1952" s="574">
        <v>45330</v>
      </c>
      <c r="B1952" s="575" t="s">
        <v>63</v>
      </c>
      <c r="C1952" s="575" t="s">
        <v>56</v>
      </c>
      <c r="D1952" s="575">
        <v>50</v>
      </c>
      <c r="E1952" s="575" t="s">
        <v>35</v>
      </c>
      <c r="F1952" s="575">
        <v>0</v>
      </c>
      <c r="G1952" s="575">
        <v>3.8</v>
      </c>
      <c r="H1952" s="575">
        <v>7.1781</v>
      </c>
      <c r="I1952" s="575">
        <v>6.7162</v>
      </c>
      <c r="J1952" s="575">
        <v>6.51</v>
      </c>
      <c r="K1952" s="575">
        <v>0</v>
      </c>
      <c r="L1952" s="580">
        <v>0</v>
      </c>
      <c r="M1952" s="575">
        <v>214.2</v>
      </c>
      <c r="N1952" s="575"/>
      <c r="O1952" s="575"/>
      <c r="P1952" s="575"/>
      <c r="Q1952" s="575">
        <v>12070</v>
      </c>
      <c r="R1952" s="575">
        <v>1261.89</v>
      </c>
      <c r="S1952" s="580">
        <v>0.1045</v>
      </c>
      <c r="T1952" s="575">
        <v>0</v>
      </c>
      <c r="U1952" s="575">
        <v>0</v>
      </c>
      <c r="V1952" s="575">
        <v>0</v>
      </c>
      <c r="W1952" s="575">
        <v>0</v>
      </c>
      <c r="X1952" s="575">
        <v>0</v>
      </c>
      <c r="Y1952" s="575">
        <v>0</v>
      </c>
      <c r="Z1952" s="575">
        <v>0</v>
      </c>
      <c r="AA1952" s="575">
        <v>0</v>
      </c>
      <c r="AB1952" s="580">
        <v>1</v>
      </c>
      <c r="AC1952" s="575">
        <f t="shared" si="91"/>
        <v>0</v>
      </c>
      <c r="AD1952" s="555">
        <f t="shared" si="92"/>
        <v>0</v>
      </c>
    </row>
    <row r="1953" customHeight="1" spans="1:30">
      <c r="A1953" s="574">
        <v>45330</v>
      </c>
      <c r="B1953" s="575" t="s">
        <v>60</v>
      </c>
      <c r="C1953" s="575" t="s">
        <v>56</v>
      </c>
      <c r="D1953" s="575">
        <v>200</v>
      </c>
      <c r="E1953" s="575" t="s">
        <v>35</v>
      </c>
      <c r="F1953" s="575">
        <v>0</v>
      </c>
      <c r="G1953" s="575">
        <v>3.25</v>
      </c>
      <c r="H1953" s="575">
        <v>32.1304</v>
      </c>
      <c r="I1953" s="575">
        <v>32.1304</v>
      </c>
      <c r="J1953" s="575">
        <v>29.04</v>
      </c>
      <c r="K1953" s="575">
        <v>0</v>
      </c>
      <c r="L1953" s="580">
        <v>0</v>
      </c>
      <c r="M1953" s="575">
        <v>342.32</v>
      </c>
      <c r="N1953" s="575"/>
      <c r="O1953" s="575"/>
      <c r="P1953" s="575"/>
      <c r="Q1953" s="575">
        <v>61425</v>
      </c>
      <c r="R1953" s="575">
        <v>5405.4</v>
      </c>
      <c r="S1953" s="580">
        <v>0.088</v>
      </c>
      <c r="T1953" s="575">
        <v>0</v>
      </c>
      <c r="U1953" s="575">
        <v>0</v>
      </c>
      <c r="V1953" s="575">
        <v>0</v>
      </c>
      <c r="W1953" s="575">
        <v>0</v>
      </c>
      <c r="X1953" s="575">
        <v>0</v>
      </c>
      <c r="Y1953" s="575">
        <v>0</v>
      </c>
      <c r="Z1953" s="575">
        <v>0</v>
      </c>
      <c r="AA1953" s="575">
        <v>0</v>
      </c>
      <c r="AB1953" s="580">
        <v>1</v>
      </c>
      <c r="AC1953" s="575">
        <f t="shared" si="91"/>
        <v>0</v>
      </c>
      <c r="AD1953" s="555">
        <f t="shared" si="92"/>
        <v>0</v>
      </c>
    </row>
    <row r="1954" customHeight="1" spans="1:30">
      <c r="A1954" s="574">
        <v>45330</v>
      </c>
      <c r="B1954" s="575" t="s">
        <v>65</v>
      </c>
      <c r="C1954" s="575" t="s">
        <v>56</v>
      </c>
      <c r="D1954" s="575">
        <v>50</v>
      </c>
      <c r="E1954" s="575" t="s">
        <v>91</v>
      </c>
      <c r="F1954" s="575">
        <v>0</v>
      </c>
      <c r="G1954" s="575">
        <v>4.16</v>
      </c>
      <c r="H1954" s="575">
        <v>25.8739</v>
      </c>
      <c r="I1954" s="575">
        <v>0</v>
      </c>
      <c r="J1954" s="575">
        <v>0</v>
      </c>
      <c r="K1954" s="575">
        <v>0</v>
      </c>
      <c r="L1954" s="575"/>
      <c r="M1954" s="575">
        <v>141.46</v>
      </c>
      <c r="N1954" s="575"/>
      <c r="O1954" s="575"/>
      <c r="P1954" s="575"/>
      <c r="Q1954" s="575">
        <v>12700</v>
      </c>
      <c r="R1954" s="575">
        <v>974.798</v>
      </c>
      <c r="S1954" s="580">
        <v>0.0768</v>
      </c>
      <c r="T1954" s="575">
        <v>0</v>
      </c>
      <c r="U1954" s="575">
        <v>0</v>
      </c>
      <c r="V1954" s="575">
        <v>0</v>
      </c>
      <c r="W1954" s="575">
        <v>0</v>
      </c>
      <c r="X1954" s="575">
        <v>0</v>
      </c>
      <c r="Y1954" s="575">
        <v>25.8739</v>
      </c>
      <c r="Z1954" s="575">
        <v>0</v>
      </c>
      <c r="AA1954" s="575">
        <v>0</v>
      </c>
      <c r="AB1954" s="580">
        <v>1</v>
      </c>
      <c r="AC1954" s="575">
        <f t="shared" si="91"/>
        <v>0</v>
      </c>
      <c r="AD1954" s="555">
        <f t="shared" si="92"/>
        <v>0</v>
      </c>
    </row>
    <row r="1955" customHeight="1" spans="1:30">
      <c r="A1955" s="574">
        <v>45330</v>
      </c>
      <c r="B1955" s="575" t="s">
        <v>61</v>
      </c>
      <c r="C1955" s="575" t="s">
        <v>56</v>
      </c>
      <c r="D1955" s="575">
        <v>275</v>
      </c>
      <c r="E1955" s="575" t="s">
        <v>35</v>
      </c>
      <c r="F1955" s="575">
        <v>0</v>
      </c>
      <c r="G1955" s="575">
        <v>4.29</v>
      </c>
      <c r="H1955" s="575">
        <v>64.9483</v>
      </c>
      <c r="I1955" s="575">
        <v>54.7193</v>
      </c>
      <c r="J1955" s="575">
        <v>51.92</v>
      </c>
      <c r="K1955" s="575">
        <v>0</v>
      </c>
      <c r="L1955" s="580">
        <v>0</v>
      </c>
      <c r="M1955" s="575">
        <v>645.92</v>
      </c>
      <c r="N1955" s="575"/>
      <c r="O1955" s="575"/>
      <c r="P1955" s="575"/>
      <c r="Q1955" s="575">
        <v>83580</v>
      </c>
      <c r="R1955" s="575">
        <v>10383.12</v>
      </c>
      <c r="S1955" s="580">
        <v>0.1242</v>
      </c>
      <c r="T1955" s="575">
        <v>0</v>
      </c>
      <c r="U1955" s="575">
        <v>0</v>
      </c>
      <c r="V1955" s="575">
        <v>0</v>
      </c>
      <c r="W1955" s="575">
        <v>0</v>
      </c>
      <c r="X1955" s="575">
        <v>0</v>
      </c>
      <c r="Y1955" s="575">
        <v>10.229</v>
      </c>
      <c r="Z1955" s="575">
        <v>0</v>
      </c>
      <c r="AA1955" s="575">
        <v>0</v>
      </c>
      <c r="AB1955" s="580">
        <v>1</v>
      </c>
      <c r="AC1955" s="575">
        <f t="shared" si="91"/>
        <v>0</v>
      </c>
      <c r="AD1955" s="555">
        <f t="shared" si="92"/>
        <v>0</v>
      </c>
    </row>
    <row r="1956" customHeight="1" spans="1:30">
      <c r="A1956" s="574">
        <v>45330</v>
      </c>
      <c r="B1956" s="575" t="s">
        <v>62</v>
      </c>
      <c r="C1956" s="575" t="s">
        <v>56</v>
      </c>
      <c r="D1956" s="575">
        <v>200</v>
      </c>
      <c r="E1956" s="575" t="s">
        <v>35</v>
      </c>
      <c r="F1956" s="575">
        <v>0</v>
      </c>
      <c r="G1956" s="575">
        <v>5.16</v>
      </c>
      <c r="H1956" s="575">
        <v>90.238</v>
      </c>
      <c r="I1956" s="575">
        <v>77.81</v>
      </c>
      <c r="J1956" s="575">
        <v>73.92</v>
      </c>
      <c r="K1956" s="575">
        <v>0</v>
      </c>
      <c r="L1956" s="580">
        <v>0</v>
      </c>
      <c r="M1956" s="575">
        <v>415.8</v>
      </c>
      <c r="N1956" s="575"/>
      <c r="O1956" s="575"/>
      <c r="P1956" s="575"/>
      <c r="Q1956" s="575">
        <v>61280</v>
      </c>
      <c r="R1956" s="575">
        <v>6751.8</v>
      </c>
      <c r="S1956" s="580">
        <v>0.1102</v>
      </c>
      <c r="T1956" s="575">
        <v>0</v>
      </c>
      <c r="U1956" s="575">
        <v>0</v>
      </c>
      <c r="V1956" s="575">
        <v>0</v>
      </c>
      <c r="W1956" s="575">
        <v>0</v>
      </c>
      <c r="X1956" s="575">
        <v>0</v>
      </c>
      <c r="Y1956" s="575">
        <v>12.428</v>
      </c>
      <c r="Z1956" s="575">
        <v>0</v>
      </c>
      <c r="AA1956" s="575">
        <v>0</v>
      </c>
      <c r="AB1956" s="580">
        <v>1</v>
      </c>
      <c r="AC1956" s="575">
        <f t="shared" si="91"/>
        <v>0</v>
      </c>
      <c r="AD1956" s="555">
        <f t="shared" si="92"/>
        <v>0</v>
      </c>
    </row>
    <row r="1957" customHeight="1" spans="1:30">
      <c r="A1957" s="574">
        <v>45330</v>
      </c>
      <c r="B1957" s="575" t="s">
        <v>71</v>
      </c>
      <c r="C1957" s="575" t="s">
        <v>56</v>
      </c>
      <c r="D1957" s="575">
        <v>49.5</v>
      </c>
      <c r="E1957" s="575" t="s">
        <v>35</v>
      </c>
      <c r="F1957" s="575">
        <v>0</v>
      </c>
      <c r="G1957" s="575">
        <v>3.79</v>
      </c>
      <c r="H1957" s="575">
        <v>6.9654</v>
      </c>
      <c r="I1957" s="575">
        <v>6.9654</v>
      </c>
      <c r="J1957" s="575">
        <v>6.039</v>
      </c>
      <c r="K1957" s="575">
        <v>0</v>
      </c>
      <c r="L1957" s="580">
        <v>0</v>
      </c>
      <c r="M1957" s="575">
        <v>62.502</v>
      </c>
      <c r="N1957" s="575">
        <v>843</v>
      </c>
      <c r="O1957" s="580">
        <v>0.0741</v>
      </c>
      <c r="P1957" s="580">
        <v>-0.2018</v>
      </c>
      <c r="Q1957" s="575">
        <v>12723</v>
      </c>
      <c r="R1957" s="575">
        <v>629.5806</v>
      </c>
      <c r="S1957" s="580">
        <v>0.0495</v>
      </c>
      <c r="T1957" s="575">
        <v>0</v>
      </c>
      <c r="U1957" s="575">
        <v>0</v>
      </c>
      <c r="V1957" s="575">
        <v>0</v>
      </c>
      <c r="W1957" s="575">
        <v>0</v>
      </c>
      <c r="X1957" s="575">
        <v>0</v>
      </c>
      <c r="Y1957" s="575">
        <v>0</v>
      </c>
      <c r="Z1957" s="575">
        <v>0</v>
      </c>
      <c r="AA1957" s="575">
        <v>0</v>
      </c>
      <c r="AB1957" s="580">
        <v>1</v>
      </c>
      <c r="AC1957" s="575">
        <f t="shared" si="91"/>
        <v>0</v>
      </c>
      <c r="AD1957" s="555">
        <f t="shared" si="92"/>
        <v>0</v>
      </c>
    </row>
    <row r="1958" customHeight="1" spans="1:30">
      <c r="A1958" s="574">
        <v>45330</v>
      </c>
      <c r="B1958" s="575" t="s">
        <v>67</v>
      </c>
      <c r="C1958" s="575" t="s">
        <v>56</v>
      </c>
      <c r="D1958" s="575">
        <v>100</v>
      </c>
      <c r="E1958" s="575" t="s">
        <v>35</v>
      </c>
      <c r="F1958" s="575">
        <v>0</v>
      </c>
      <c r="G1958" s="575">
        <v>4.09</v>
      </c>
      <c r="H1958" s="575">
        <v>58.5314</v>
      </c>
      <c r="I1958" s="575">
        <v>55.4194</v>
      </c>
      <c r="J1958" s="575">
        <v>54.12</v>
      </c>
      <c r="K1958" s="575">
        <v>3.112</v>
      </c>
      <c r="L1958" s="580">
        <v>0.0532</v>
      </c>
      <c r="M1958" s="575">
        <v>430.98</v>
      </c>
      <c r="N1958" s="575"/>
      <c r="O1958" s="575"/>
      <c r="P1958" s="575"/>
      <c r="Q1958" s="575">
        <v>27774</v>
      </c>
      <c r="R1958" s="575">
        <v>2187.24</v>
      </c>
      <c r="S1958" s="580">
        <v>0.0788</v>
      </c>
      <c r="T1958" s="575">
        <v>0</v>
      </c>
      <c r="U1958" s="575">
        <v>0</v>
      </c>
      <c r="V1958" s="575">
        <v>0</v>
      </c>
      <c r="W1958" s="575">
        <v>0</v>
      </c>
      <c r="X1958" s="575">
        <v>0</v>
      </c>
      <c r="Y1958" s="575">
        <v>0</v>
      </c>
      <c r="Z1958" s="575">
        <v>0</v>
      </c>
      <c r="AA1958" s="575">
        <v>0</v>
      </c>
      <c r="AB1958" s="580">
        <v>1</v>
      </c>
      <c r="AC1958" s="575">
        <f t="shared" si="91"/>
        <v>0</v>
      </c>
      <c r="AD1958" s="555">
        <f t="shared" si="92"/>
        <v>0</v>
      </c>
    </row>
    <row r="1959" customHeight="1" spans="1:30">
      <c r="A1959" s="574">
        <v>45330</v>
      </c>
      <c r="B1959" s="575" t="s">
        <v>66</v>
      </c>
      <c r="C1959" s="575" t="s">
        <v>56</v>
      </c>
      <c r="D1959" s="575">
        <v>80</v>
      </c>
      <c r="E1959" s="575" t="s">
        <v>35</v>
      </c>
      <c r="F1959" s="575">
        <v>0</v>
      </c>
      <c r="G1959" s="575">
        <v>3.92</v>
      </c>
      <c r="H1959" s="575">
        <v>20.887</v>
      </c>
      <c r="I1959" s="575">
        <v>19.9161</v>
      </c>
      <c r="J1959" s="575">
        <v>19.2367</v>
      </c>
      <c r="K1959" s="575">
        <v>0</v>
      </c>
      <c r="L1959" s="580">
        <v>0</v>
      </c>
      <c r="M1959" s="575">
        <v>508.9915</v>
      </c>
      <c r="N1959" s="575"/>
      <c r="O1959" s="575"/>
      <c r="P1959" s="575"/>
      <c r="Q1959" s="575">
        <v>18237</v>
      </c>
      <c r="R1959" s="575">
        <v>2153.833</v>
      </c>
      <c r="S1959" s="580">
        <v>0.1181</v>
      </c>
      <c r="T1959" s="575">
        <v>0</v>
      </c>
      <c r="U1959" s="575">
        <v>0</v>
      </c>
      <c r="V1959" s="575">
        <v>0</v>
      </c>
      <c r="W1959" s="575">
        <v>0</v>
      </c>
      <c r="X1959" s="575">
        <v>0</v>
      </c>
      <c r="Y1959" s="575">
        <v>0</v>
      </c>
      <c r="Z1959" s="575">
        <v>0</v>
      </c>
      <c r="AA1959" s="575">
        <v>0</v>
      </c>
      <c r="AB1959" s="580">
        <v>1</v>
      </c>
      <c r="AC1959" s="575">
        <f t="shared" si="91"/>
        <v>0</v>
      </c>
      <c r="AD1959" s="555">
        <f t="shared" si="92"/>
        <v>0</v>
      </c>
    </row>
    <row r="1960" customHeight="1" spans="1:30">
      <c r="A1960" s="574">
        <v>45330</v>
      </c>
      <c r="B1960" s="575" t="s">
        <v>68</v>
      </c>
      <c r="C1960" s="575" t="s">
        <v>56</v>
      </c>
      <c r="D1960" s="575">
        <v>200</v>
      </c>
      <c r="E1960" s="575" t="s">
        <v>35</v>
      </c>
      <c r="F1960" s="575">
        <v>0</v>
      </c>
      <c r="G1960" s="575">
        <v>11.33</v>
      </c>
      <c r="H1960" s="575">
        <v>463.589</v>
      </c>
      <c r="I1960" s="575">
        <v>442.0244</v>
      </c>
      <c r="J1960" s="575">
        <v>432.08</v>
      </c>
      <c r="K1960" s="575">
        <v>7.3657</v>
      </c>
      <c r="L1960" s="580">
        <v>0.0164</v>
      </c>
      <c r="M1960" s="575">
        <v>2156.88</v>
      </c>
      <c r="N1960" s="575"/>
      <c r="O1960" s="575"/>
      <c r="P1960" s="575"/>
      <c r="Q1960" s="575">
        <v>59159</v>
      </c>
      <c r="R1960" s="575">
        <v>9024.4</v>
      </c>
      <c r="S1960" s="580">
        <v>0.1525</v>
      </c>
      <c r="T1960" s="575">
        <v>7.6045</v>
      </c>
      <c r="U1960" s="575">
        <v>3.6979</v>
      </c>
      <c r="V1960" s="575">
        <v>0</v>
      </c>
      <c r="W1960" s="575">
        <v>0</v>
      </c>
      <c r="X1960" s="575">
        <v>0</v>
      </c>
      <c r="Y1960" s="575">
        <v>2.8965</v>
      </c>
      <c r="Z1960" s="575">
        <v>0</v>
      </c>
      <c r="AA1960" s="575">
        <v>0</v>
      </c>
      <c r="AB1960" s="580">
        <v>0.9838</v>
      </c>
      <c r="AC1960" s="575">
        <f t="shared" si="91"/>
        <v>3.6979</v>
      </c>
      <c r="AD1960" s="555">
        <f t="shared" si="92"/>
        <v>7.6045</v>
      </c>
    </row>
    <row r="1961" customHeight="1" spans="1:30">
      <c r="A1961" s="574">
        <v>45330</v>
      </c>
      <c r="B1961" s="575" t="s">
        <v>75</v>
      </c>
      <c r="C1961" s="575" t="s">
        <v>56</v>
      </c>
      <c r="D1961" s="575">
        <v>200</v>
      </c>
      <c r="E1961" s="575" t="s">
        <v>39</v>
      </c>
      <c r="F1961" s="575">
        <v>0</v>
      </c>
      <c r="G1961" s="575">
        <v>8.65</v>
      </c>
      <c r="H1961" s="575">
        <v>343.657</v>
      </c>
      <c r="I1961" s="575">
        <v>298.8912</v>
      </c>
      <c r="J1961" s="575">
        <v>293.7</v>
      </c>
      <c r="K1961" s="575">
        <v>44.7658</v>
      </c>
      <c r="L1961" s="580">
        <v>0.1303</v>
      </c>
      <c r="M1961" s="575">
        <v>630.3</v>
      </c>
      <c r="N1961" s="575"/>
      <c r="O1961" s="575"/>
      <c r="P1961" s="575"/>
      <c r="Q1961" s="575">
        <v>45530</v>
      </c>
      <c r="R1961" s="575">
        <v>2704.68</v>
      </c>
      <c r="S1961" s="580">
        <v>0.0594</v>
      </c>
      <c r="T1961" s="575">
        <v>0</v>
      </c>
      <c r="U1961" s="575">
        <v>0</v>
      </c>
      <c r="V1961" s="575">
        <v>0</v>
      </c>
      <c r="W1961" s="575">
        <v>0</v>
      </c>
      <c r="X1961" s="575">
        <v>0</v>
      </c>
      <c r="Y1961" s="575">
        <v>0</v>
      </c>
      <c r="Z1961" s="575">
        <v>0</v>
      </c>
      <c r="AA1961" s="575">
        <v>0</v>
      </c>
      <c r="AB1961" s="580">
        <v>0.9939</v>
      </c>
      <c r="AC1961" s="575">
        <f t="shared" si="91"/>
        <v>0</v>
      </c>
      <c r="AD1961" s="555">
        <f t="shared" si="92"/>
        <v>0</v>
      </c>
    </row>
    <row r="1962" customHeight="1" spans="1:30">
      <c r="A1962" s="574">
        <v>45330</v>
      </c>
      <c r="B1962" s="575" t="s">
        <v>70</v>
      </c>
      <c r="C1962" s="575" t="s">
        <v>56</v>
      </c>
      <c r="D1962" s="575">
        <v>200</v>
      </c>
      <c r="E1962" s="575" t="s">
        <v>35</v>
      </c>
      <c r="F1962" s="575">
        <v>0</v>
      </c>
      <c r="G1962" s="575">
        <v>15.03</v>
      </c>
      <c r="H1962" s="575">
        <v>426.9466</v>
      </c>
      <c r="I1962" s="575">
        <v>248.1762</v>
      </c>
      <c r="J1962" s="575">
        <v>245.025</v>
      </c>
      <c r="K1962" s="575">
        <v>0</v>
      </c>
      <c r="L1962" s="580">
        <v>0</v>
      </c>
      <c r="M1962" s="575">
        <v>1181.4</v>
      </c>
      <c r="N1962" s="575"/>
      <c r="O1962" s="575"/>
      <c r="P1962" s="575"/>
      <c r="Q1962" s="575">
        <v>30140</v>
      </c>
      <c r="R1962" s="575">
        <v>4872.45</v>
      </c>
      <c r="S1962" s="580">
        <v>0.1617</v>
      </c>
      <c r="T1962" s="575">
        <v>178.7704</v>
      </c>
      <c r="U1962" s="575">
        <v>0</v>
      </c>
      <c r="V1962" s="575">
        <v>0</v>
      </c>
      <c r="W1962" s="575">
        <v>0</v>
      </c>
      <c r="X1962" s="575">
        <v>0</v>
      </c>
      <c r="Y1962" s="575">
        <v>0</v>
      </c>
      <c r="Z1962" s="575">
        <v>0</v>
      </c>
      <c r="AA1962" s="575">
        <v>0</v>
      </c>
      <c r="AB1962" s="580">
        <v>0.5714</v>
      </c>
      <c r="AC1962" s="575">
        <f t="shared" si="91"/>
        <v>0</v>
      </c>
      <c r="AD1962" s="555">
        <f t="shared" si="92"/>
        <v>178.7704</v>
      </c>
    </row>
    <row r="1963" customHeight="1" spans="1:30">
      <c r="A1963" s="574">
        <v>45330</v>
      </c>
      <c r="B1963" s="575" t="s">
        <v>73</v>
      </c>
      <c r="C1963" s="575" t="s">
        <v>56</v>
      </c>
      <c r="D1963" s="575">
        <v>150</v>
      </c>
      <c r="E1963" s="575" t="s">
        <v>35</v>
      </c>
      <c r="F1963" s="575">
        <v>0</v>
      </c>
      <c r="G1963" s="575">
        <v>11.2</v>
      </c>
      <c r="H1963" s="575">
        <v>271.7592</v>
      </c>
      <c r="I1963" s="575">
        <v>262.1125</v>
      </c>
      <c r="J1963" s="575">
        <v>255.2</v>
      </c>
      <c r="K1963" s="575">
        <v>0</v>
      </c>
      <c r="L1963" s="580">
        <v>0</v>
      </c>
      <c r="M1963" s="575">
        <v>1450.24</v>
      </c>
      <c r="N1963" s="575"/>
      <c r="O1963" s="575"/>
      <c r="P1963" s="575"/>
      <c r="Q1963" s="575">
        <v>38110</v>
      </c>
      <c r="R1963" s="575">
        <v>7499.36</v>
      </c>
      <c r="S1963" s="580">
        <v>0.1968</v>
      </c>
      <c r="T1963" s="575">
        <v>0</v>
      </c>
      <c r="U1963" s="575">
        <v>0</v>
      </c>
      <c r="V1963" s="575">
        <v>0</v>
      </c>
      <c r="W1963" s="575">
        <v>0</v>
      </c>
      <c r="X1963" s="575">
        <v>0</v>
      </c>
      <c r="Y1963" s="575">
        <v>0</v>
      </c>
      <c r="Z1963" s="575">
        <v>0</v>
      </c>
      <c r="AA1963" s="575">
        <v>0</v>
      </c>
      <c r="AB1963" s="580">
        <v>1</v>
      </c>
      <c r="AC1963" s="575">
        <f t="shared" si="91"/>
        <v>0</v>
      </c>
      <c r="AD1963" s="555">
        <f t="shared" si="92"/>
        <v>0</v>
      </c>
    </row>
    <row r="1964" customHeight="1" spans="1:30">
      <c r="A1964" s="574">
        <v>45330</v>
      </c>
      <c r="B1964" s="575" t="s">
        <v>74</v>
      </c>
      <c r="C1964" s="575" t="s">
        <v>56</v>
      </c>
      <c r="D1964" s="575">
        <v>50</v>
      </c>
      <c r="E1964" s="575" t="s">
        <v>35</v>
      </c>
      <c r="F1964" s="575">
        <v>0</v>
      </c>
      <c r="G1964" s="575">
        <v>4.22</v>
      </c>
      <c r="H1964" s="575">
        <v>14.944</v>
      </c>
      <c r="I1964" s="575">
        <v>14.944</v>
      </c>
      <c r="J1964" s="575">
        <v>14.894</v>
      </c>
      <c r="K1964" s="575">
        <v>0</v>
      </c>
      <c r="L1964" s="580">
        <v>0</v>
      </c>
      <c r="M1964" s="575">
        <v>71.8828</v>
      </c>
      <c r="N1964" s="575"/>
      <c r="O1964" s="575"/>
      <c r="P1964" s="575"/>
      <c r="Q1964" s="575">
        <v>5770</v>
      </c>
      <c r="R1964" s="575">
        <v>270.2436</v>
      </c>
      <c r="S1964" s="580">
        <v>0.0468</v>
      </c>
      <c r="T1964" s="575">
        <v>0</v>
      </c>
      <c r="U1964" s="575">
        <v>0</v>
      </c>
      <c r="V1964" s="575">
        <v>0</v>
      </c>
      <c r="W1964" s="575">
        <v>0</v>
      </c>
      <c r="X1964" s="575">
        <v>0</v>
      </c>
      <c r="Y1964" s="575">
        <v>0</v>
      </c>
      <c r="Z1964" s="575">
        <v>0</v>
      </c>
      <c r="AA1964" s="575">
        <v>0</v>
      </c>
      <c r="AB1964" s="580">
        <v>1</v>
      </c>
      <c r="AC1964" s="575">
        <f t="shared" si="91"/>
        <v>0</v>
      </c>
      <c r="AD1964" s="555">
        <f t="shared" si="92"/>
        <v>0</v>
      </c>
    </row>
    <row r="1965" customHeight="1" spans="1:30">
      <c r="A1965" s="574">
        <v>45330</v>
      </c>
      <c r="B1965" s="575" t="s">
        <v>76</v>
      </c>
      <c r="C1965" s="575" t="s">
        <v>56</v>
      </c>
      <c r="D1965" s="575">
        <v>100</v>
      </c>
      <c r="E1965" s="575" t="s">
        <v>35</v>
      </c>
      <c r="F1965" s="575">
        <v>0</v>
      </c>
      <c r="G1965" s="575">
        <v>4.55</v>
      </c>
      <c r="H1965" s="575">
        <v>53.55</v>
      </c>
      <c r="I1965" s="575">
        <v>51.3567</v>
      </c>
      <c r="J1965" s="575">
        <v>49.7904</v>
      </c>
      <c r="K1965" s="575">
        <v>0</v>
      </c>
      <c r="L1965" s="580">
        <v>0</v>
      </c>
      <c r="M1965" s="575">
        <v>474.7116</v>
      </c>
      <c r="N1965" s="575"/>
      <c r="O1965" s="575"/>
      <c r="P1965" s="575"/>
      <c r="Q1965" s="575">
        <v>24615</v>
      </c>
      <c r="R1965" s="575">
        <v>2204.6772</v>
      </c>
      <c r="S1965" s="580">
        <v>0.0896</v>
      </c>
      <c r="T1965" s="575">
        <v>2.1933</v>
      </c>
      <c r="U1965" s="575">
        <v>0</v>
      </c>
      <c r="V1965" s="575">
        <v>0</v>
      </c>
      <c r="W1965" s="575">
        <v>0</v>
      </c>
      <c r="X1965" s="575">
        <v>0</v>
      </c>
      <c r="Y1965" s="575">
        <v>0</v>
      </c>
      <c r="Z1965" s="575">
        <v>0</v>
      </c>
      <c r="AA1965" s="575">
        <v>0</v>
      </c>
      <c r="AB1965" s="580">
        <v>1</v>
      </c>
      <c r="AC1965" s="575">
        <f t="shared" si="91"/>
        <v>0</v>
      </c>
      <c r="AD1965" s="555">
        <f t="shared" si="92"/>
        <v>2.1933</v>
      </c>
    </row>
    <row r="1966" customHeight="1" spans="1:30">
      <c r="A1966" s="574">
        <v>45330</v>
      </c>
      <c r="B1966" s="575" t="s">
        <v>53</v>
      </c>
      <c r="C1966" s="575" t="s">
        <v>32</v>
      </c>
      <c r="D1966" s="575">
        <v>100</v>
      </c>
      <c r="E1966" s="575" t="s">
        <v>39</v>
      </c>
      <c r="F1966" s="575">
        <v>5.39</v>
      </c>
      <c r="G1966" s="575">
        <v>0</v>
      </c>
      <c r="H1966" s="575">
        <v>46.419</v>
      </c>
      <c r="I1966" s="575">
        <v>45.6959</v>
      </c>
      <c r="J1966" s="575">
        <v>45.632</v>
      </c>
      <c r="K1966" s="575">
        <v>0</v>
      </c>
      <c r="L1966" s="580">
        <v>0</v>
      </c>
      <c r="M1966" s="575">
        <v>281.2646</v>
      </c>
      <c r="N1966" s="575"/>
      <c r="O1966" s="575"/>
      <c r="P1966" s="575"/>
      <c r="Q1966" s="575">
        <v>15134</v>
      </c>
      <c r="R1966" s="575">
        <v>941.0192</v>
      </c>
      <c r="S1966" s="580">
        <v>0.0622</v>
      </c>
      <c r="T1966" s="575">
        <v>0</v>
      </c>
      <c r="U1966" s="575">
        <v>0</v>
      </c>
      <c r="V1966" s="575">
        <v>0</v>
      </c>
      <c r="W1966" s="575">
        <v>0</v>
      </c>
      <c r="X1966" s="575">
        <v>0</v>
      </c>
      <c r="Y1966" s="575">
        <v>0</v>
      </c>
      <c r="Z1966" s="575">
        <v>0</v>
      </c>
      <c r="AA1966" s="575">
        <v>0</v>
      </c>
      <c r="AB1966" s="580">
        <v>1</v>
      </c>
      <c r="AC1966" s="575">
        <f t="shared" si="91"/>
        <v>0</v>
      </c>
      <c r="AD1966" s="555">
        <f t="shared" si="92"/>
        <v>0</v>
      </c>
    </row>
    <row r="1967" customHeight="1" spans="1:30">
      <c r="A1967" s="574">
        <v>45330</v>
      </c>
      <c r="B1967" s="654" t="s">
        <v>272</v>
      </c>
      <c r="C1967" s="577" t="s">
        <v>78</v>
      </c>
      <c r="D1967" s="577">
        <v>100</v>
      </c>
      <c r="E1967" s="590" t="s">
        <v>166</v>
      </c>
      <c r="F1967" s="591">
        <v>5.58</v>
      </c>
      <c r="G1967" s="590">
        <v>4.22</v>
      </c>
      <c r="H1967" s="592">
        <v>45.7348</v>
      </c>
      <c r="I1967" s="592">
        <v>8.1924</v>
      </c>
      <c r="J1967" s="592">
        <v>2.065</v>
      </c>
      <c r="K1967" s="592">
        <v>37.5425</v>
      </c>
      <c r="L1967" s="598">
        <v>0.8209</v>
      </c>
      <c r="M1967" s="592">
        <v>172.662</v>
      </c>
      <c r="N1967" s="590">
        <v>200</v>
      </c>
      <c r="O1967" s="598">
        <v>0.8633</v>
      </c>
      <c r="P1967" s="598">
        <v>0.6052</v>
      </c>
      <c r="Q1967" s="590">
        <v>17591</v>
      </c>
      <c r="R1967" s="592">
        <v>568.519</v>
      </c>
      <c r="S1967" s="598">
        <v>0.0323</v>
      </c>
      <c r="T1967" s="590">
        <v>0</v>
      </c>
      <c r="U1967" s="590">
        <v>0</v>
      </c>
      <c r="V1967" s="590">
        <v>0</v>
      </c>
      <c r="W1967" s="590">
        <v>0</v>
      </c>
      <c r="X1967" s="590">
        <v>0</v>
      </c>
      <c r="Y1967" s="590">
        <v>0</v>
      </c>
      <c r="Z1967" s="590">
        <v>0</v>
      </c>
      <c r="AA1967" s="592">
        <v>36.4076</v>
      </c>
      <c r="AB1967" s="604">
        <v>1</v>
      </c>
      <c r="AC1967" s="575">
        <f t="shared" si="91"/>
        <v>0</v>
      </c>
      <c r="AD1967" s="555">
        <f t="shared" si="92"/>
        <v>0</v>
      </c>
    </row>
    <row r="1968" customHeight="1" spans="1:30">
      <c r="A1968" s="574">
        <v>45330</v>
      </c>
      <c r="B1968" s="654" t="s">
        <v>273</v>
      </c>
      <c r="C1968" s="577" t="s">
        <v>82</v>
      </c>
      <c r="D1968" s="577">
        <v>100</v>
      </c>
      <c r="E1968" s="577" t="s">
        <v>83</v>
      </c>
      <c r="F1968" s="577" t="s">
        <v>162</v>
      </c>
      <c r="G1968" s="577">
        <v>2.51</v>
      </c>
      <c r="H1968" s="577">
        <v>0</v>
      </c>
      <c r="I1968" s="577">
        <v>0.42</v>
      </c>
      <c r="J1968" s="577">
        <v>0.264</v>
      </c>
      <c r="K1968" s="577">
        <v>0</v>
      </c>
      <c r="L1968" s="581">
        <v>0</v>
      </c>
      <c r="M1968" s="585">
        <v>0.3168</v>
      </c>
      <c r="N1968" s="577">
        <v>585</v>
      </c>
      <c r="O1968" s="603">
        <v>0.0005</v>
      </c>
      <c r="P1968" s="581">
        <v>-0.0326</v>
      </c>
      <c r="Q1968" s="577">
        <v>13183</v>
      </c>
      <c r="R1968" s="657">
        <v>9.4424</v>
      </c>
      <c r="S1968" s="603">
        <v>0.0007</v>
      </c>
      <c r="T1968" s="577">
        <v>0</v>
      </c>
      <c r="U1968" s="577">
        <v>0</v>
      </c>
      <c r="V1968" s="577">
        <v>0</v>
      </c>
      <c r="W1968" s="577">
        <v>0</v>
      </c>
      <c r="X1968" s="577">
        <v>0</v>
      </c>
      <c r="Y1968" s="577">
        <v>0</v>
      </c>
      <c r="Z1968" s="577">
        <v>0</v>
      </c>
      <c r="AA1968" s="577">
        <v>0</v>
      </c>
      <c r="AB1968" s="581">
        <v>1</v>
      </c>
      <c r="AC1968" s="575">
        <f t="shared" si="91"/>
        <v>0</v>
      </c>
      <c r="AD1968" s="555">
        <f t="shared" si="92"/>
        <v>0</v>
      </c>
    </row>
    <row r="1969" customHeight="1" spans="1:30">
      <c r="A1969" s="574">
        <v>45330</v>
      </c>
      <c r="B1969" s="655" t="s">
        <v>274</v>
      </c>
      <c r="C1969" s="577" t="s">
        <v>82</v>
      </c>
      <c r="D1969" s="577">
        <v>33</v>
      </c>
      <c r="E1969" s="577" t="s">
        <v>83</v>
      </c>
      <c r="F1969" s="577" t="s">
        <v>162</v>
      </c>
      <c r="G1969" s="577">
        <v>5.4</v>
      </c>
      <c r="H1969" s="577">
        <v>30.8709</v>
      </c>
      <c r="I1969" s="577">
        <v>30.5511</v>
      </c>
      <c r="J1969" s="577">
        <v>30.36</v>
      </c>
      <c r="K1969" s="577">
        <v>0</v>
      </c>
      <c r="L1969" s="581">
        <v>0</v>
      </c>
      <c r="M1969" s="577">
        <v>106.92</v>
      </c>
      <c r="N1969" s="577">
        <v>490</v>
      </c>
      <c r="O1969" s="581">
        <v>0.2182</v>
      </c>
      <c r="P1969" s="581">
        <v>-0.2089</v>
      </c>
      <c r="Q1969" s="577">
        <v>7604</v>
      </c>
      <c r="R1969" s="577">
        <v>506.22</v>
      </c>
      <c r="S1969" s="581">
        <v>0.0665</v>
      </c>
      <c r="T1969" s="577">
        <v>0</v>
      </c>
      <c r="U1969" s="577">
        <v>0</v>
      </c>
      <c r="V1969" s="577">
        <v>0</v>
      </c>
      <c r="W1969" s="577">
        <v>0</v>
      </c>
      <c r="X1969" s="577">
        <v>0</v>
      </c>
      <c r="Y1969" s="577">
        <v>0</v>
      </c>
      <c r="Z1969" s="577">
        <v>0</v>
      </c>
      <c r="AA1969" s="577">
        <v>0</v>
      </c>
      <c r="AB1969" s="587">
        <v>1</v>
      </c>
      <c r="AC1969" s="575">
        <f t="shared" si="91"/>
        <v>0</v>
      </c>
      <c r="AD1969" s="555">
        <f t="shared" si="92"/>
        <v>0</v>
      </c>
    </row>
    <row r="1970" customHeight="1" spans="1:30">
      <c r="A1970" s="574">
        <v>45330</v>
      </c>
      <c r="B1970" s="606" t="s">
        <v>275</v>
      </c>
      <c r="C1970" s="594" t="s">
        <v>155</v>
      </c>
      <c r="D1970" s="595">
        <v>60</v>
      </c>
      <c r="E1970" s="595" t="s">
        <v>148</v>
      </c>
      <c r="F1970" s="595">
        <v>4.78</v>
      </c>
      <c r="G1970" s="595">
        <v>1.1</v>
      </c>
      <c r="H1970" s="656">
        <v>33.8892</v>
      </c>
      <c r="I1970" s="595">
        <v>35.973</v>
      </c>
      <c r="J1970" s="595">
        <v>33.44</v>
      </c>
      <c r="K1970" s="595">
        <v>0</v>
      </c>
      <c r="L1970" s="601">
        <v>0</v>
      </c>
      <c r="M1970" s="595">
        <v>70.4</v>
      </c>
      <c r="N1970" s="595">
        <v>174</v>
      </c>
      <c r="O1970" s="601">
        <v>0.4046</v>
      </c>
      <c r="P1970" s="595" t="s">
        <v>149</v>
      </c>
      <c r="Q1970" s="595">
        <v>5420</v>
      </c>
      <c r="R1970" s="595">
        <v>653.84</v>
      </c>
      <c r="S1970" s="601">
        <v>0.1206</v>
      </c>
      <c r="T1970" s="595">
        <v>0</v>
      </c>
      <c r="U1970" s="595">
        <v>0</v>
      </c>
      <c r="V1970" s="595">
        <v>0</v>
      </c>
      <c r="W1970" s="595">
        <v>0</v>
      </c>
      <c r="X1970" s="595">
        <v>0</v>
      </c>
      <c r="Y1970" s="595">
        <v>0</v>
      </c>
      <c r="Z1970" s="595">
        <v>0</v>
      </c>
      <c r="AA1970" s="595">
        <v>0</v>
      </c>
      <c r="AB1970" s="601">
        <v>1</v>
      </c>
      <c r="AC1970" s="575">
        <f t="shared" si="91"/>
        <v>0</v>
      </c>
      <c r="AD1970" s="555">
        <f t="shared" si="92"/>
        <v>0</v>
      </c>
    </row>
    <row r="1971" customHeight="1" spans="1:30">
      <c r="A1971" s="574">
        <v>45330</v>
      </c>
      <c r="B1971" s="654" t="s">
        <v>276</v>
      </c>
      <c r="C1971" s="577" t="s">
        <v>78</v>
      </c>
      <c r="D1971" s="577">
        <v>100</v>
      </c>
      <c r="E1971" s="586" t="s">
        <v>133</v>
      </c>
      <c r="F1971" s="577">
        <v>5.22</v>
      </c>
      <c r="G1971" s="577">
        <v>1.85</v>
      </c>
      <c r="H1971" s="577">
        <v>14.5125</v>
      </c>
      <c r="I1971" s="577">
        <v>4.65</v>
      </c>
      <c r="J1971" s="577">
        <v>4.6277</v>
      </c>
      <c r="K1971" s="577">
        <v>9.8848</v>
      </c>
      <c r="L1971" s="587">
        <v>0.6811</v>
      </c>
      <c r="M1971" s="577">
        <v>30.1686</v>
      </c>
      <c r="N1971" s="577">
        <v>25</v>
      </c>
      <c r="O1971" s="587">
        <v>1.2067</v>
      </c>
      <c r="P1971" s="581">
        <v>0.9309</v>
      </c>
      <c r="Q1971" s="577">
        <v>6350</v>
      </c>
      <c r="R1971" s="577">
        <v>193.0544</v>
      </c>
      <c r="S1971" s="587">
        <v>0.0304</v>
      </c>
      <c r="T1971" s="586">
        <v>0</v>
      </c>
      <c r="U1971" s="586">
        <v>0</v>
      </c>
      <c r="V1971" s="586">
        <v>0</v>
      </c>
      <c r="W1971" s="586">
        <v>0</v>
      </c>
      <c r="X1971" s="586">
        <v>0</v>
      </c>
      <c r="Y1971" s="586">
        <v>0</v>
      </c>
      <c r="Z1971" s="586">
        <v>0</v>
      </c>
      <c r="AA1971" s="586">
        <v>0</v>
      </c>
      <c r="AB1971" s="587">
        <v>1</v>
      </c>
      <c r="AC1971" s="575">
        <f t="shared" si="91"/>
        <v>0</v>
      </c>
      <c r="AD1971" s="555">
        <f t="shared" si="92"/>
        <v>0</v>
      </c>
    </row>
    <row r="1972" s="557" customFormat="1" customHeight="1" spans="1:30">
      <c r="A1972" s="574">
        <v>45330</v>
      </c>
      <c r="B1972" s="575" t="s">
        <v>88</v>
      </c>
      <c r="C1972" s="593" t="s">
        <v>177</v>
      </c>
      <c r="D1972" s="593">
        <v>50</v>
      </c>
      <c r="E1972" s="593" t="s">
        <v>33</v>
      </c>
      <c r="F1972" s="593">
        <v>5.3</v>
      </c>
      <c r="G1972" s="593">
        <v>1.33</v>
      </c>
      <c r="H1972" s="593">
        <v>19.9378</v>
      </c>
      <c r="I1972" s="593">
        <v>19.7567</v>
      </c>
      <c r="J1972" s="593">
        <v>19.7368</v>
      </c>
      <c r="K1972" s="593">
        <v>0</v>
      </c>
      <c r="L1972" s="616">
        <v>0</v>
      </c>
      <c r="M1972" s="593">
        <v>98.7392</v>
      </c>
      <c r="N1972" s="593">
        <v>680</v>
      </c>
      <c r="O1972" s="615">
        <v>0.1452</v>
      </c>
      <c r="P1972" s="593">
        <v>0</v>
      </c>
      <c r="Q1972" s="593">
        <v>6458</v>
      </c>
      <c r="R1972" s="593">
        <v>405.8106</v>
      </c>
      <c r="S1972" s="615">
        <v>0.0628</v>
      </c>
      <c r="T1972" s="593">
        <v>0</v>
      </c>
      <c r="U1972" s="593">
        <v>0</v>
      </c>
      <c r="V1972" s="593">
        <v>0</v>
      </c>
      <c r="W1972" s="593">
        <v>0</v>
      </c>
      <c r="X1972" s="593">
        <v>0</v>
      </c>
      <c r="Y1972" s="593">
        <v>0</v>
      </c>
      <c r="Z1972" s="593">
        <v>0</v>
      </c>
      <c r="AA1972" s="593">
        <v>0</v>
      </c>
      <c r="AB1972" s="615">
        <v>1</v>
      </c>
      <c r="AC1972" s="575">
        <f t="shared" si="91"/>
        <v>0</v>
      </c>
      <c r="AD1972" s="620">
        <f t="shared" si="92"/>
        <v>0</v>
      </c>
    </row>
    <row r="1973" customHeight="1" spans="1:29">
      <c r="A1973" s="570" t="s">
        <v>277</v>
      </c>
      <c r="B1973" s="571"/>
      <c r="C1973" s="571"/>
      <c r="D1973" s="571"/>
      <c r="E1973" s="571"/>
      <c r="F1973" s="571"/>
      <c r="G1973" s="571"/>
      <c r="H1973" s="571"/>
      <c r="I1973" s="571"/>
      <c r="J1973" s="571"/>
      <c r="K1973" s="571"/>
      <c r="L1973" s="571"/>
      <c r="M1973" s="571"/>
      <c r="N1973" s="571"/>
      <c r="O1973" s="571"/>
      <c r="P1973" s="571"/>
      <c r="Q1973" s="571"/>
      <c r="R1973" s="571"/>
      <c r="S1973" s="571"/>
      <c r="T1973" s="571"/>
      <c r="U1973" s="571"/>
      <c r="V1973" s="571"/>
      <c r="W1973" s="571"/>
      <c r="X1973" s="571"/>
      <c r="Y1973" s="571"/>
      <c r="Z1973" s="571"/>
      <c r="AA1973" s="571"/>
      <c r="AB1973" s="571"/>
      <c r="AC1973" s="571"/>
    </row>
    <row r="1974" customHeight="1" spans="1:30">
      <c r="A1974" s="572" t="s">
        <v>1</v>
      </c>
      <c r="B1974" s="573" t="s">
        <v>2</v>
      </c>
      <c r="C1974" s="573" t="s">
        <v>3</v>
      </c>
      <c r="D1974" s="573" t="s">
        <v>4</v>
      </c>
      <c r="E1974" s="573" t="s">
        <v>5</v>
      </c>
      <c r="F1974" s="573" t="s">
        <v>6</v>
      </c>
      <c r="G1974" s="573" t="s">
        <v>7</v>
      </c>
      <c r="H1974" s="573" t="s">
        <v>8</v>
      </c>
      <c r="I1974" s="573" t="s">
        <v>9</v>
      </c>
      <c r="J1974" s="573" t="s">
        <v>10</v>
      </c>
      <c r="K1974" s="573" t="s">
        <v>11</v>
      </c>
      <c r="L1974" s="573" t="s">
        <v>12</v>
      </c>
      <c r="M1974" s="573" t="s">
        <v>13</v>
      </c>
      <c r="N1974" s="573" t="s">
        <v>14</v>
      </c>
      <c r="O1974" s="573" t="s">
        <v>15</v>
      </c>
      <c r="P1974" s="573" t="s">
        <v>16</v>
      </c>
      <c r="Q1974" s="573" t="s">
        <v>17</v>
      </c>
      <c r="R1974" s="573" t="s">
        <v>18</v>
      </c>
      <c r="S1974" s="573" t="s">
        <v>19</v>
      </c>
      <c r="T1974" s="573" t="s">
        <v>20</v>
      </c>
      <c r="U1974" s="573" t="s">
        <v>21</v>
      </c>
      <c r="V1974" s="573" t="s">
        <v>22</v>
      </c>
      <c r="W1974" s="573" t="s">
        <v>23</v>
      </c>
      <c r="X1974" s="573" t="s">
        <v>24</v>
      </c>
      <c r="Y1974" s="573" t="s">
        <v>25</v>
      </c>
      <c r="Z1974" s="573" t="s">
        <v>26</v>
      </c>
      <c r="AA1974" s="573" t="s">
        <v>27</v>
      </c>
      <c r="AB1974" s="573" t="s">
        <v>28</v>
      </c>
      <c r="AC1974" s="583" t="s">
        <v>29</v>
      </c>
      <c r="AD1974" s="583" t="s">
        <v>30</v>
      </c>
    </row>
    <row r="1975" customHeight="1" spans="1:30">
      <c r="A1975" s="574">
        <v>45331</v>
      </c>
      <c r="B1975" s="575" t="s">
        <v>31</v>
      </c>
      <c r="C1975" s="575" t="s">
        <v>32</v>
      </c>
      <c r="D1975" s="575">
        <v>100</v>
      </c>
      <c r="E1975" s="575" t="s">
        <v>35</v>
      </c>
      <c r="F1975" s="575">
        <v>5.94</v>
      </c>
      <c r="G1975" s="575">
        <v>2.5</v>
      </c>
      <c r="H1975" s="575">
        <v>54.7</v>
      </c>
      <c r="I1975" s="575">
        <v>11.2</v>
      </c>
      <c r="J1975" s="575">
        <v>11.1125</v>
      </c>
      <c r="K1975" s="575">
        <v>43.5</v>
      </c>
      <c r="L1975" s="580">
        <v>0.7952</v>
      </c>
      <c r="M1975" s="575">
        <v>264.6</v>
      </c>
      <c r="N1975" s="575"/>
      <c r="O1975" s="575"/>
      <c r="P1975" s="575"/>
      <c r="Q1975" s="575">
        <v>14972</v>
      </c>
      <c r="R1975" s="575">
        <v>1565.725</v>
      </c>
      <c r="S1975" s="580">
        <v>0.1046</v>
      </c>
      <c r="T1975" s="575">
        <v>0</v>
      </c>
      <c r="U1975" s="575">
        <v>0</v>
      </c>
      <c r="V1975" s="575">
        <v>0</v>
      </c>
      <c r="W1975" s="575">
        <v>0</v>
      </c>
      <c r="X1975" s="575">
        <v>0</v>
      </c>
      <c r="Y1975" s="575">
        <v>0</v>
      </c>
      <c r="Z1975" s="575">
        <v>0</v>
      </c>
      <c r="AA1975" s="575">
        <v>0</v>
      </c>
      <c r="AB1975" s="580">
        <v>1</v>
      </c>
      <c r="AC1975" s="575">
        <f t="shared" ref="AC1975:AC2017" si="93">U1975+W1975</f>
        <v>0</v>
      </c>
      <c r="AD1975" s="555">
        <f t="shared" ref="AD1975:AD2017" si="94">T1975+V1975</f>
        <v>0</v>
      </c>
    </row>
    <row r="1976" customHeight="1" spans="1:30">
      <c r="A1976" s="574">
        <v>45331</v>
      </c>
      <c r="B1976" s="575" t="s">
        <v>40</v>
      </c>
      <c r="C1976" s="575" t="s">
        <v>32</v>
      </c>
      <c r="D1976" s="575">
        <v>30</v>
      </c>
      <c r="E1976" s="575" t="s">
        <v>35</v>
      </c>
      <c r="F1976" s="575">
        <v>6.35</v>
      </c>
      <c r="G1976" s="575">
        <v>0</v>
      </c>
      <c r="H1976" s="575">
        <v>17.2661</v>
      </c>
      <c r="I1976" s="575">
        <v>17.2661</v>
      </c>
      <c r="J1976" s="575">
        <v>17.1072</v>
      </c>
      <c r="K1976" s="575">
        <v>0</v>
      </c>
      <c r="L1976" s="580">
        <v>0</v>
      </c>
      <c r="M1976" s="575">
        <v>130.7328</v>
      </c>
      <c r="N1976" s="575"/>
      <c r="O1976" s="575"/>
      <c r="P1976" s="575"/>
      <c r="Q1976" s="575">
        <v>4805</v>
      </c>
      <c r="R1976" s="575">
        <v>464.0064</v>
      </c>
      <c r="S1976" s="580">
        <v>0.0966</v>
      </c>
      <c r="T1976" s="575">
        <v>0</v>
      </c>
      <c r="U1976" s="575">
        <v>0</v>
      </c>
      <c r="V1976" s="575">
        <v>0</v>
      </c>
      <c r="W1976" s="575">
        <v>0</v>
      </c>
      <c r="X1976" s="575">
        <v>0</v>
      </c>
      <c r="Y1976" s="575">
        <v>0</v>
      </c>
      <c r="Z1976" s="575">
        <v>0</v>
      </c>
      <c r="AA1976" s="575">
        <v>0</v>
      </c>
      <c r="AB1976" s="580">
        <v>1</v>
      </c>
      <c r="AC1976" s="575">
        <f t="shared" si="93"/>
        <v>0</v>
      </c>
      <c r="AD1976" s="555">
        <f t="shared" si="94"/>
        <v>0</v>
      </c>
    </row>
    <row r="1977" customHeight="1" spans="1:30">
      <c r="A1977" s="574">
        <v>45331</v>
      </c>
      <c r="B1977" s="575" t="s">
        <v>42</v>
      </c>
      <c r="C1977" s="575" t="s">
        <v>32</v>
      </c>
      <c r="D1977" s="575">
        <v>30</v>
      </c>
      <c r="E1977" s="575" t="s">
        <v>33</v>
      </c>
      <c r="F1977" s="575">
        <v>6.3</v>
      </c>
      <c r="G1977" s="575">
        <v>1.45</v>
      </c>
      <c r="H1977" s="575">
        <v>15.3002</v>
      </c>
      <c r="I1977" s="575">
        <v>15.112</v>
      </c>
      <c r="J1977" s="575">
        <v>15.0924</v>
      </c>
      <c r="K1977" s="575">
        <v>0</v>
      </c>
      <c r="L1977" s="580">
        <v>0</v>
      </c>
      <c r="M1977" s="575">
        <v>103.271</v>
      </c>
      <c r="N1977" s="575"/>
      <c r="O1977" s="575"/>
      <c r="P1977" s="575"/>
      <c r="Q1977" s="575">
        <v>3672</v>
      </c>
      <c r="R1977" s="575">
        <v>475.1669</v>
      </c>
      <c r="S1977" s="580">
        <v>0.1294</v>
      </c>
      <c r="T1977" s="575">
        <v>0</v>
      </c>
      <c r="U1977" s="575">
        <v>0</v>
      </c>
      <c r="V1977" s="575">
        <v>0</v>
      </c>
      <c r="W1977" s="575">
        <v>0</v>
      </c>
      <c r="X1977" s="575">
        <v>0</v>
      </c>
      <c r="Y1977" s="575">
        <v>0</v>
      </c>
      <c r="Z1977" s="575">
        <v>0</v>
      </c>
      <c r="AA1977" s="575">
        <v>0</v>
      </c>
      <c r="AB1977" s="580">
        <v>1</v>
      </c>
      <c r="AC1977" s="575">
        <f t="shared" si="93"/>
        <v>0</v>
      </c>
      <c r="AD1977" s="555">
        <f t="shared" si="94"/>
        <v>0</v>
      </c>
    </row>
    <row r="1978" customHeight="1" spans="1:30">
      <c r="A1978" s="574">
        <v>45331</v>
      </c>
      <c r="B1978" s="575" t="s">
        <v>36</v>
      </c>
      <c r="C1978" s="575" t="s">
        <v>32</v>
      </c>
      <c r="D1978" s="575">
        <v>80</v>
      </c>
      <c r="E1978" s="575" t="s">
        <v>35</v>
      </c>
      <c r="F1978" s="575">
        <v>5.99</v>
      </c>
      <c r="G1978" s="575">
        <v>2.19</v>
      </c>
      <c r="H1978" s="575">
        <v>42.92</v>
      </c>
      <c r="I1978" s="575">
        <v>41.3</v>
      </c>
      <c r="J1978" s="575">
        <v>41.25</v>
      </c>
      <c r="K1978" s="575">
        <v>1.3</v>
      </c>
      <c r="L1978" s="580">
        <v>0.0305</v>
      </c>
      <c r="M1978" s="575">
        <v>238.15</v>
      </c>
      <c r="N1978" s="575"/>
      <c r="O1978" s="575"/>
      <c r="P1978" s="575"/>
      <c r="Q1978" s="575">
        <v>9570</v>
      </c>
      <c r="R1978" s="575">
        <v>1210.55</v>
      </c>
      <c r="S1978" s="580">
        <v>0.1265</v>
      </c>
      <c r="T1978" s="575">
        <v>0</v>
      </c>
      <c r="U1978" s="575">
        <v>0</v>
      </c>
      <c r="V1978" s="575">
        <v>0</v>
      </c>
      <c r="W1978" s="575">
        <v>0</v>
      </c>
      <c r="X1978" s="575">
        <v>0</v>
      </c>
      <c r="Y1978" s="575">
        <v>0</v>
      </c>
      <c r="Z1978" s="575">
        <v>0</v>
      </c>
      <c r="AA1978" s="575">
        <v>0</v>
      </c>
      <c r="AB1978" s="580">
        <v>1</v>
      </c>
      <c r="AC1978" s="575">
        <f t="shared" si="93"/>
        <v>0</v>
      </c>
      <c r="AD1978" s="555">
        <f t="shared" si="94"/>
        <v>0</v>
      </c>
    </row>
    <row r="1979" customHeight="1" spans="1:30">
      <c r="A1979" s="574">
        <v>45331</v>
      </c>
      <c r="B1979" s="575" t="s">
        <v>45</v>
      </c>
      <c r="C1979" s="575" t="s">
        <v>32</v>
      </c>
      <c r="D1979" s="575">
        <v>50</v>
      </c>
      <c r="E1979" s="575" t="s">
        <v>33</v>
      </c>
      <c r="F1979" s="575">
        <v>6.76</v>
      </c>
      <c r="G1979" s="575">
        <v>3.2</v>
      </c>
      <c r="H1979" s="575">
        <v>28.82</v>
      </c>
      <c r="I1979" s="575">
        <v>5.376</v>
      </c>
      <c r="J1979" s="575">
        <v>5.28</v>
      </c>
      <c r="K1979" s="575">
        <v>23.444</v>
      </c>
      <c r="L1979" s="580">
        <v>0.8135</v>
      </c>
      <c r="M1979" s="575">
        <v>104.28</v>
      </c>
      <c r="N1979" s="575"/>
      <c r="O1979" s="575"/>
      <c r="P1979" s="575"/>
      <c r="Q1979" s="575">
        <v>7203</v>
      </c>
      <c r="R1979" s="575">
        <v>665.28</v>
      </c>
      <c r="S1979" s="580">
        <v>0.0924</v>
      </c>
      <c r="T1979" s="575">
        <v>0</v>
      </c>
      <c r="U1979" s="575">
        <v>0</v>
      </c>
      <c r="V1979" s="575">
        <v>0</v>
      </c>
      <c r="W1979" s="575">
        <v>0</v>
      </c>
      <c r="X1979" s="575">
        <v>0</v>
      </c>
      <c r="Y1979" s="575">
        <v>0</v>
      </c>
      <c r="Z1979" s="575">
        <v>0</v>
      </c>
      <c r="AA1979" s="575">
        <v>0</v>
      </c>
      <c r="AB1979" s="580">
        <v>1</v>
      </c>
      <c r="AC1979" s="575">
        <f t="shared" si="93"/>
        <v>0</v>
      </c>
      <c r="AD1979" s="555">
        <f t="shared" si="94"/>
        <v>0</v>
      </c>
    </row>
    <row r="1980" customHeight="1" spans="1:30">
      <c r="A1980" s="574">
        <v>45331</v>
      </c>
      <c r="B1980" s="575" t="s">
        <v>47</v>
      </c>
      <c r="C1980" s="575" t="s">
        <v>32</v>
      </c>
      <c r="D1980" s="575">
        <v>150</v>
      </c>
      <c r="E1980" s="575" t="s">
        <v>113</v>
      </c>
      <c r="F1980" s="575">
        <v>4.88</v>
      </c>
      <c r="G1980" s="575">
        <v>1.56</v>
      </c>
      <c r="H1980" s="575">
        <v>75.8472</v>
      </c>
      <c r="I1980" s="575">
        <v>25.991</v>
      </c>
      <c r="J1980" s="575">
        <v>25.27</v>
      </c>
      <c r="K1980" s="575">
        <v>49.86</v>
      </c>
      <c r="L1980" s="580">
        <v>0.6573</v>
      </c>
      <c r="M1980" s="575">
        <v>290.4216</v>
      </c>
      <c r="N1980" s="575">
        <v>1471</v>
      </c>
      <c r="O1980" s="580">
        <v>0.1974</v>
      </c>
      <c r="P1980" s="580">
        <v>-0.1129</v>
      </c>
      <c r="Q1980" s="575">
        <v>24402</v>
      </c>
      <c r="R1980" s="575">
        <v>1746.3131</v>
      </c>
      <c r="S1980" s="580">
        <v>0.0716</v>
      </c>
      <c r="T1980" s="575">
        <v>0</v>
      </c>
      <c r="U1980" s="575">
        <v>0</v>
      </c>
      <c r="V1980" s="575">
        <v>0</v>
      </c>
      <c r="W1980" s="575">
        <v>0</v>
      </c>
      <c r="X1980" s="575">
        <v>0</v>
      </c>
      <c r="Y1980" s="575">
        <v>0</v>
      </c>
      <c r="Z1980" s="575">
        <v>0</v>
      </c>
      <c r="AA1980" s="575">
        <v>0</v>
      </c>
      <c r="AB1980" s="580">
        <v>1</v>
      </c>
      <c r="AC1980" s="575">
        <f t="shared" si="93"/>
        <v>0</v>
      </c>
      <c r="AD1980" s="555">
        <f t="shared" si="94"/>
        <v>0</v>
      </c>
    </row>
    <row r="1981" customHeight="1" spans="1:30">
      <c r="A1981" s="574">
        <v>45331</v>
      </c>
      <c r="B1981" s="575" t="s">
        <v>37</v>
      </c>
      <c r="C1981" s="575" t="s">
        <v>32</v>
      </c>
      <c r="D1981" s="575">
        <v>100</v>
      </c>
      <c r="E1981" s="575" t="s">
        <v>35</v>
      </c>
      <c r="F1981" s="575">
        <v>5.87</v>
      </c>
      <c r="G1981" s="575">
        <v>0</v>
      </c>
      <c r="H1981" s="575">
        <v>52.838</v>
      </c>
      <c r="I1981" s="575">
        <v>32.6388</v>
      </c>
      <c r="J1981" s="575">
        <v>31.65</v>
      </c>
      <c r="K1981" s="575">
        <v>20.0619</v>
      </c>
      <c r="L1981" s="580">
        <v>0.3807</v>
      </c>
      <c r="M1981" s="575">
        <v>278.288</v>
      </c>
      <c r="N1981" s="575"/>
      <c r="O1981" s="575"/>
      <c r="P1981" s="575"/>
      <c r="Q1981" s="575">
        <v>15895</v>
      </c>
      <c r="R1981" s="575">
        <v>1264.896</v>
      </c>
      <c r="S1981" s="580">
        <v>0.0796</v>
      </c>
      <c r="T1981" s="575">
        <v>0.0924</v>
      </c>
      <c r="U1981" s="575">
        <v>0</v>
      </c>
      <c r="V1981" s="575">
        <v>0</v>
      </c>
      <c r="W1981" s="575">
        <v>0</v>
      </c>
      <c r="X1981" s="575">
        <v>0</v>
      </c>
      <c r="Y1981" s="575">
        <v>0.0449</v>
      </c>
      <c r="Z1981" s="575">
        <v>0</v>
      </c>
      <c r="AA1981" s="575">
        <v>0</v>
      </c>
      <c r="AB1981" s="580">
        <v>0.9983</v>
      </c>
      <c r="AC1981" s="575">
        <f t="shared" si="93"/>
        <v>0</v>
      </c>
      <c r="AD1981" s="555">
        <f t="shared" si="94"/>
        <v>0.0924</v>
      </c>
    </row>
    <row r="1982" customHeight="1" spans="1:30">
      <c r="A1982" s="574">
        <v>45331</v>
      </c>
      <c r="B1982" s="575" t="s">
        <v>46</v>
      </c>
      <c r="C1982" s="575" t="s">
        <v>32</v>
      </c>
      <c r="D1982" s="575">
        <v>30</v>
      </c>
      <c r="E1982" s="575" t="s">
        <v>35</v>
      </c>
      <c r="F1982" s="575">
        <v>6.76</v>
      </c>
      <c r="G1982" s="575">
        <v>0.8</v>
      </c>
      <c r="H1982" s="575">
        <v>17.3359</v>
      </c>
      <c r="I1982" s="575">
        <v>16.996</v>
      </c>
      <c r="J1982" s="575">
        <v>16.968</v>
      </c>
      <c r="K1982" s="575">
        <v>0</v>
      </c>
      <c r="L1982" s="580">
        <v>0</v>
      </c>
      <c r="M1982" s="575">
        <v>124.096</v>
      </c>
      <c r="N1982" s="575"/>
      <c r="O1982" s="575"/>
      <c r="P1982" s="575"/>
      <c r="Q1982" s="575">
        <v>4708</v>
      </c>
      <c r="R1982" s="575">
        <v>543.704</v>
      </c>
      <c r="S1982" s="580">
        <v>0.1155</v>
      </c>
      <c r="T1982" s="575">
        <v>0</v>
      </c>
      <c r="U1982" s="575">
        <v>0</v>
      </c>
      <c r="V1982" s="575">
        <v>0</v>
      </c>
      <c r="W1982" s="575">
        <v>0</v>
      </c>
      <c r="X1982" s="575">
        <v>0</v>
      </c>
      <c r="Y1982" s="575">
        <v>0</v>
      </c>
      <c r="Z1982" s="575">
        <v>0</v>
      </c>
      <c r="AA1982" s="575">
        <v>0</v>
      </c>
      <c r="AB1982" s="580">
        <v>1</v>
      </c>
      <c r="AC1982" s="575">
        <f t="shared" si="93"/>
        <v>0</v>
      </c>
      <c r="AD1982" s="555">
        <f t="shared" si="94"/>
        <v>0</v>
      </c>
    </row>
    <row r="1983" customHeight="1" spans="1:30">
      <c r="A1983" s="574">
        <v>45331</v>
      </c>
      <c r="B1983" s="575" t="s">
        <v>34</v>
      </c>
      <c r="C1983" s="575" t="s">
        <v>32</v>
      </c>
      <c r="D1983" s="575">
        <v>10</v>
      </c>
      <c r="E1983" s="575" t="s">
        <v>35</v>
      </c>
      <c r="F1983" s="575">
        <v>5.44</v>
      </c>
      <c r="G1983" s="575">
        <v>1.28</v>
      </c>
      <c r="H1983" s="575">
        <v>5.4666</v>
      </c>
      <c r="I1983" s="575">
        <v>4.0234</v>
      </c>
      <c r="J1983" s="575">
        <v>3.96</v>
      </c>
      <c r="K1983" s="575">
        <v>1.4432</v>
      </c>
      <c r="L1983" s="580">
        <v>0.264</v>
      </c>
      <c r="M1983" s="575">
        <v>23.1</v>
      </c>
      <c r="N1983" s="575"/>
      <c r="O1983" s="575"/>
      <c r="P1983" s="575"/>
      <c r="Q1983" s="575">
        <v>1258</v>
      </c>
      <c r="R1983" s="575">
        <v>137.28</v>
      </c>
      <c r="S1983" s="580">
        <v>0.1091</v>
      </c>
      <c r="T1983" s="575">
        <v>0</v>
      </c>
      <c r="U1983" s="575">
        <v>0</v>
      </c>
      <c r="V1983" s="575">
        <v>0</v>
      </c>
      <c r="W1983" s="575">
        <v>0</v>
      </c>
      <c r="X1983" s="575">
        <v>0</v>
      </c>
      <c r="Y1983" s="575">
        <v>0</v>
      </c>
      <c r="Z1983" s="575">
        <v>0</v>
      </c>
      <c r="AA1983" s="575">
        <v>0</v>
      </c>
      <c r="AB1983" s="580">
        <v>1</v>
      </c>
      <c r="AC1983" s="575">
        <f t="shared" si="93"/>
        <v>0</v>
      </c>
      <c r="AD1983" s="555">
        <f t="shared" si="94"/>
        <v>0</v>
      </c>
    </row>
    <row r="1984" customHeight="1" spans="1:30">
      <c r="A1984" s="574">
        <v>45331</v>
      </c>
      <c r="B1984" s="575" t="s">
        <v>50</v>
      </c>
      <c r="C1984" s="575" t="s">
        <v>32</v>
      </c>
      <c r="D1984" s="575">
        <v>50</v>
      </c>
      <c r="E1984" s="575" t="s">
        <v>33</v>
      </c>
      <c r="F1984" s="575">
        <v>4.78</v>
      </c>
      <c r="G1984" s="575">
        <v>0</v>
      </c>
      <c r="H1984" s="575">
        <v>20.0045</v>
      </c>
      <c r="I1984" s="575">
        <v>5.95</v>
      </c>
      <c r="J1984" s="575">
        <v>5.88</v>
      </c>
      <c r="K1984" s="575">
        <v>14.0545</v>
      </c>
      <c r="L1984" s="580">
        <v>0.7026</v>
      </c>
      <c r="M1984" s="575">
        <v>91.63</v>
      </c>
      <c r="N1984" s="575"/>
      <c r="O1984" s="575"/>
      <c r="P1984" s="575"/>
      <c r="Q1984" s="575">
        <v>6762</v>
      </c>
      <c r="R1984" s="575">
        <v>480.13</v>
      </c>
      <c r="S1984" s="580">
        <v>0.071</v>
      </c>
      <c r="T1984" s="575">
        <v>0</v>
      </c>
      <c r="U1984" s="575">
        <v>0</v>
      </c>
      <c r="V1984" s="575">
        <v>0</v>
      </c>
      <c r="W1984" s="575">
        <v>0</v>
      </c>
      <c r="X1984" s="575">
        <v>0</v>
      </c>
      <c r="Y1984" s="575">
        <v>0</v>
      </c>
      <c r="Z1984" s="575">
        <v>0</v>
      </c>
      <c r="AA1984" s="575">
        <v>0</v>
      </c>
      <c r="AB1984" s="580">
        <v>1</v>
      </c>
      <c r="AC1984" s="575">
        <f t="shared" si="93"/>
        <v>0</v>
      </c>
      <c r="AD1984" s="555">
        <f t="shared" si="94"/>
        <v>0</v>
      </c>
    </row>
    <row r="1985" customHeight="1" spans="1:30">
      <c r="A1985" s="574">
        <v>45331</v>
      </c>
      <c r="B1985" s="575" t="s">
        <v>38</v>
      </c>
      <c r="C1985" s="575" t="s">
        <v>32</v>
      </c>
      <c r="D1985" s="575">
        <v>5.48</v>
      </c>
      <c r="E1985" s="575" t="s">
        <v>44</v>
      </c>
      <c r="F1985" s="575">
        <v>4.42</v>
      </c>
      <c r="G1985" s="575">
        <v>0</v>
      </c>
      <c r="H1985" s="575">
        <v>1.79</v>
      </c>
      <c r="I1985" s="575">
        <v>1.29</v>
      </c>
      <c r="J1985" s="575">
        <v>1.064</v>
      </c>
      <c r="K1985" s="575">
        <v>0.5</v>
      </c>
      <c r="L1985" s="580">
        <v>0.2793</v>
      </c>
      <c r="M1985" s="575">
        <v>9.044</v>
      </c>
      <c r="N1985" s="575"/>
      <c r="O1985" s="575"/>
      <c r="P1985" s="575"/>
      <c r="Q1985" s="575">
        <v>554</v>
      </c>
      <c r="R1985" s="575">
        <v>49.476</v>
      </c>
      <c r="S1985" s="580">
        <v>0.0893</v>
      </c>
      <c r="T1985" s="575">
        <v>0</v>
      </c>
      <c r="U1985" s="575">
        <v>0</v>
      </c>
      <c r="V1985" s="575">
        <v>0</v>
      </c>
      <c r="W1985" s="575">
        <v>0</v>
      </c>
      <c r="X1985" s="575">
        <v>0</v>
      </c>
      <c r="Y1985" s="575">
        <v>0</v>
      </c>
      <c r="Z1985" s="575">
        <v>0</v>
      </c>
      <c r="AA1985" s="575">
        <v>0</v>
      </c>
      <c r="AB1985" s="580">
        <v>1</v>
      </c>
      <c r="AC1985" s="575">
        <f t="shared" si="93"/>
        <v>0</v>
      </c>
      <c r="AD1985" s="555">
        <f t="shared" si="94"/>
        <v>0</v>
      </c>
    </row>
    <row r="1986" customHeight="1" spans="1:30">
      <c r="A1986" s="574">
        <v>45331</v>
      </c>
      <c r="B1986" s="575" t="s">
        <v>43</v>
      </c>
      <c r="C1986" s="575" t="s">
        <v>32</v>
      </c>
      <c r="D1986" s="575">
        <v>300</v>
      </c>
      <c r="E1986" s="575" t="s">
        <v>33</v>
      </c>
      <c r="F1986" s="575">
        <v>5.67</v>
      </c>
      <c r="G1986" s="575">
        <v>0</v>
      </c>
      <c r="H1986" s="575">
        <v>158.1182</v>
      </c>
      <c r="I1986" s="575">
        <v>99.7323</v>
      </c>
      <c r="J1986" s="575">
        <v>98.01</v>
      </c>
      <c r="K1986" s="575">
        <v>58.386</v>
      </c>
      <c r="L1986" s="580">
        <v>0.3693</v>
      </c>
      <c r="M1986" s="575">
        <v>1092.102</v>
      </c>
      <c r="N1986" s="575"/>
      <c r="O1986" s="575"/>
      <c r="P1986" s="575"/>
      <c r="Q1986" s="575">
        <v>57321</v>
      </c>
      <c r="R1986" s="575">
        <v>5211.922</v>
      </c>
      <c r="S1986" s="580">
        <v>0.0909</v>
      </c>
      <c r="T1986" s="575">
        <v>0</v>
      </c>
      <c r="U1986" s="575">
        <v>0</v>
      </c>
      <c r="V1986" s="575">
        <v>0</v>
      </c>
      <c r="W1986" s="575">
        <v>0</v>
      </c>
      <c r="X1986" s="575">
        <v>0</v>
      </c>
      <c r="Y1986" s="575">
        <v>0</v>
      </c>
      <c r="Z1986" s="575">
        <v>0</v>
      </c>
      <c r="AA1986" s="575">
        <v>0</v>
      </c>
      <c r="AB1986" s="580">
        <v>1</v>
      </c>
      <c r="AC1986" s="575">
        <f t="shared" si="93"/>
        <v>0</v>
      </c>
      <c r="AD1986" s="555">
        <f t="shared" si="94"/>
        <v>0</v>
      </c>
    </row>
    <row r="1987" customHeight="1" spans="1:30">
      <c r="A1987" s="574">
        <v>45331</v>
      </c>
      <c r="B1987" s="575" t="s">
        <v>49</v>
      </c>
      <c r="C1987" s="575" t="s">
        <v>32</v>
      </c>
      <c r="D1987" s="575">
        <v>100</v>
      </c>
      <c r="E1987" s="575" t="s">
        <v>35</v>
      </c>
      <c r="F1987" s="575">
        <v>7.15</v>
      </c>
      <c r="G1987" s="575">
        <v>0.4</v>
      </c>
      <c r="H1987" s="575">
        <v>66.592</v>
      </c>
      <c r="I1987" s="575">
        <v>34.2551</v>
      </c>
      <c r="J1987" s="575">
        <v>32.991</v>
      </c>
      <c r="K1987" s="575">
        <v>32.3369</v>
      </c>
      <c r="L1987" s="580">
        <v>0.4856</v>
      </c>
      <c r="M1987" s="575">
        <v>316.89</v>
      </c>
      <c r="N1987" s="575"/>
      <c r="O1987" s="575"/>
      <c r="P1987" s="575"/>
      <c r="Q1987" s="575">
        <v>14225</v>
      </c>
      <c r="R1987" s="575">
        <v>1369.368</v>
      </c>
      <c r="S1987" s="580">
        <v>0.0963</v>
      </c>
      <c r="T1987" s="575">
        <v>0</v>
      </c>
      <c r="U1987" s="575">
        <v>0</v>
      </c>
      <c r="V1987" s="575">
        <v>0</v>
      </c>
      <c r="W1987" s="575">
        <v>0</v>
      </c>
      <c r="X1987" s="575">
        <v>0</v>
      </c>
      <c r="Y1987" s="575">
        <v>0</v>
      </c>
      <c r="Z1987" s="575">
        <v>0</v>
      </c>
      <c r="AA1987" s="575">
        <v>0</v>
      </c>
      <c r="AB1987" s="580">
        <v>1</v>
      </c>
      <c r="AC1987" s="575">
        <f t="shared" si="93"/>
        <v>0</v>
      </c>
      <c r="AD1987" s="555">
        <f t="shared" si="94"/>
        <v>0</v>
      </c>
    </row>
    <row r="1988" customHeight="1" spans="1:30">
      <c r="A1988" s="574">
        <v>45331</v>
      </c>
      <c r="B1988" s="575" t="s">
        <v>41</v>
      </c>
      <c r="C1988" s="575" t="s">
        <v>32</v>
      </c>
      <c r="D1988" s="575">
        <v>20</v>
      </c>
      <c r="E1988" s="575" t="s">
        <v>35</v>
      </c>
      <c r="F1988" s="575">
        <v>5.91</v>
      </c>
      <c r="G1988" s="575">
        <v>3</v>
      </c>
      <c r="H1988" s="575">
        <v>12.1151</v>
      </c>
      <c r="I1988" s="575">
        <v>6.7579</v>
      </c>
      <c r="J1988" s="575">
        <v>6.7438</v>
      </c>
      <c r="K1988" s="575">
        <v>5.3572</v>
      </c>
      <c r="L1988" s="580">
        <v>0.4422</v>
      </c>
      <c r="M1988" s="575">
        <v>97.8251</v>
      </c>
      <c r="N1988" s="575"/>
      <c r="O1988" s="575"/>
      <c r="P1988" s="575"/>
      <c r="Q1988" s="575">
        <v>4106</v>
      </c>
      <c r="R1988" s="575">
        <v>402.0784</v>
      </c>
      <c r="S1988" s="580">
        <v>0.0979</v>
      </c>
      <c r="T1988" s="575">
        <v>0</v>
      </c>
      <c r="U1988" s="575">
        <v>0</v>
      </c>
      <c r="V1988" s="575">
        <v>0</v>
      </c>
      <c r="W1988" s="575">
        <v>0</v>
      </c>
      <c r="X1988" s="575">
        <v>0</v>
      </c>
      <c r="Y1988" s="575">
        <v>0</v>
      </c>
      <c r="Z1988" s="575">
        <v>0</v>
      </c>
      <c r="AA1988" s="575">
        <v>0</v>
      </c>
      <c r="AB1988" s="580">
        <v>1</v>
      </c>
      <c r="AC1988" s="575">
        <f t="shared" si="93"/>
        <v>0</v>
      </c>
      <c r="AD1988" s="555">
        <f t="shared" si="94"/>
        <v>0</v>
      </c>
    </row>
    <row r="1989" customHeight="1" spans="1:30">
      <c r="A1989" s="574">
        <v>45331</v>
      </c>
      <c r="B1989" s="575" t="s">
        <v>52</v>
      </c>
      <c r="C1989" s="575" t="s">
        <v>32</v>
      </c>
      <c r="D1989" s="575">
        <v>150</v>
      </c>
      <c r="E1989" s="575" t="s">
        <v>35</v>
      </c>
      <c r="F1989" s="575">
        <v>6.09</v>
      </c>
      <c r="G1989" s="575">
        <v>1</v>
      </c>
      <c r="H1989" s="575">
        <v>82.8317</v>
      </c>
      <c r="I1989" s="575">
        <v>82.8317</v>
      </c>
      <c r="J1989" s="575">
        <v>82.425</v>
      </c>
      <c r="K1989" s="575">
        <v>0</v>
      </c>
      <c r="L1989" s="580">
        <v>0</v>
      </c>
      <c r="M1989" s="575">
        <v>648.375</v>
      </c>
      <c r="N1989" s="575"/>
      <c r="O1989" s="575"/>
      <c r="P1989" s="575"/>
      <c r="Q1989" s="575">
        <v>25456</v>
      </c>
      <c r="R1989" s="575">
        <v>2578.8</v>
      </c>
      <c r="S1989" s="580">
        <v>0.1013</v>
      </c>
      <c r="T1989" s="575">
        <v>0</v>
      </c>
      <c r="U1989" s="575">
        <v>0</v>
      </c>
      <c r="V1989" s="575">
        <v>0</v>
      </c>
      <c r="W1989" s="575">
        <v>0</v>
      </c>
      <c r="X1989" s="575">
        <v>0</v>
      </c>
      <c r="Y1989" s="575">
        <v>0</v>
      </c>
      <c r="Z1989" s="575">
        <v>0</v>
      </c>
      <c r="AA1989" s="575">
        <v>0</v>
      </c>
      <c r="AB1989" s="580">
        <v>1</v>
      </c>
      <c r="AC1989" s="575">
        <f t="shared" si="93"/>
        <v>0</v>
      </c>
      <c r="AD1989" s="555">
        <f t="shared" si="94"/>
        <v>0</v>
      </c>
    </row>
    <row r="1990" customHeight="1" spans="1:30">
      <c r="A1990" s="574">
        <v>45331</v>
      </c>
      <c r="B1990" s="575" t="s">
        <v>51</v>
      </c>
      <c r="C1990" s="575" t="s">
        <v>32</v>
      </c>
      <c r="D1990" s="575">
        <v>100</v>
      </c>
      <c r="E1990" s="575" t="s">
        <v>35</v>
      </c>
      <c r="F1990" s="575">
        <v>6.42</v>
      </c>
      <c r="G1990" s="575">
        <v>2.11</v>
      </c>
      <c r="H1990" s="575">
        <v>75.952</v>
      </c>
      <c r="I1990" s="575">
        <v>38.2907</v>
      </c>
      <c r="J1990" s="575">
        <v>36.9012</v>
      </c>
      <c r="K1990" s="575">
        <v>37.6613</v>
      </c>
      <c r="L1990" s="580">
        <v>0.4959</v>
      </c>
      <c r="M1990" s="575">
        <v>296.8728</v>
      </c>
      <c r="N1990" s="575"/>
      <c r="O1990" s="575"/>
      <c r="P1990" s="575"/>
      <c r="Q1990" s="575">
        <v>11688</v>
      </c>
      <c r="R1990" s="575">
        <v>1259.398</v>
      </c>
      <c r="S1990" s="580">
        <v>0.1078</v>
      </c>
      <c r="T1990" s="575">
        <v>0</v>
      </c>
      <c r="U1990" s="575">
        <v>0</v>
      </c>
      <c r="V1990" s="575">
        <v>0</v>
      </c>
      <c r="W1990" s="575">
        <v>0</v>
      </c>
      <c r="X1990" s="575">
        <v>0</v>
      </c>
      <c r="Y1990" s="575">
        <v>0</v>
      </c>
      <c r="Z1990" s="575">
        <v>0</v>
      </c>
      <c r="AA1990" s="575">
        <v>0</v>
      </c>
      <c r="AB1990" s="580">
        <v>1</v>
      </c>
      <c r="AC1990" s="575">
        <f t="shared" si="93"/>
        <v>0</v>
      </c>
      <c r="AD1990" s="555">
        <f t="shared" si="94"/>
        <v>0</v>
      </c>
    </row>
    <row r="1991" customHeight="1" spans="1:30">
      <c r="A1991" s="574">
        <v>45331</v>
      </c>
      <c r="B1991" s="575" t="s">
        <v>53</v>
      </c>
      <c r="C1991" s="575" t="s">
        <v>32</v>
      </c>
      <c r="D1991" s="575">
        <v>100</v>
      </c>
      <c r="E1991" s="575" t="s">
        <v>39</v>
      </c>
      <c r="F1991" s="575">
        <v>6.5</v>
      </c>
      <c r="G1991" s="575">
        <v>0</v>
      </c>
      <c r="H1991" s="575">
        <v>55.825</v>
      </c>
      <c r="I1991" s="575">
        <v>54.9959</v>
      </c>
      <c r="J1991" s="575">
        <v>54.8929</v>
      </c>
      <c r="K1991" s="575">
        <v>0</v>
      </c>
      <c r="L1991" s="580">
        <v>0</v>
      </c>
      <c r="M1991" s="575">
        <v>336.1575</v>
      </c>
      <c r="N1991" s="575"/>
      <c r="O1991" s="575"/>
      <c r="P1991" s="575"/>
      <c r="Q1991" s="575">
        <v>15134</v>
      </c>
      <c r="R1991" s="575">
        <v>995.9121</v>
      </c>
      <c r="S1991" s="580">
        <v>0.0658</v>
      </c>
      <c r="T1991" s="575">
        <v>0</v>
      </c>
      <c r="U1991" s="575">
        <v>0</v>
      </c>
      <c r="V1991" s="575">
        <v>0</v>
      </c>
      <c r="W1991" s="575">
        <v>0</v>
      </c>
      <c r="X1991" s="575">
        <v>0</v>
      </c>
      <c r="Y1991" s="575">
        <v>0</v>
      </c>
      <c r="Z1991" s="575">
        <v>0</v>
      </c>
      <c r="AA1991" s="575">
        <v>0</v>
      </c>
      <c r="AB1991" s="580">
        <v>1</v>
      </c>
      <c r="AC1991" s="575">
        <f t="shared" si="93"/>
        <v>0</v>
      </c>
      <c r="AD1991" s="555">
        <f t="shared" si="94"/>
        <v>0</v>
      </c>
    </row>
    <row r="1992" customHeight="1" spans="1:30">
      <c r="A1992" s="574">
        <v>45331</v>
      </c>
      <c r="B1992" s="575" t="s">
        <v>55</v>
      </c>
      <c r="C1992" s="575" t="s">
        <v>56</v>
      </c>
      <c r="D1992" s="575">
        <v>100</v>
      </c>
      <c r="E1992" s="575" t="s">
        <v>35</v>
      </c>
      <c r="F1992" s="575">
        <v>0</v>
      </c>
      <c r="G1992" s="575">
        <v>5.96</v>
      </c>
      <c r="H1992" s="575">
        <v>86.546</v>
      </c>
      <c r="I1992" s="575">
        <v>58.7088</v>
      </c>
      <c r="J1992" s="575">
        <v>57.8346</v>
      </c>
      <c r="K1992" s="575">
        <v>27.5575</v>
      </c>
      <c r="L1992" s="580">
        <v>0.3194</v>
      </c>
      <c r="M1992" s="575">
        <v>294.2102</v>
      </c>
      <c r="N1992" s="575"/>
      <c r="O1992" s="575"/>
      <c r="P1992" s="575"/>
      <c r="Q1992" s="575">
        <v>28860</v>
      </c>
      <c r="R1992" s="575">
        <v>2484.087</v>
      </c>
      <c r="S1992" s="580">
        <v>0.0861</v>
      </c>
      <c r="T1992" s="575">
        <v>0</v>
      </c>
      <c r="U1992" s="575">
        <v>0.2797</v>
      </c>
      <c r="V1992" s="575">
        <v>0</v>
      </c>
      <c r="W1992" s="575">
        <v>0</v>
      </c>
      <c r="X1992" s="575">
        <v>0</v>
      </c>
      <c r="Y1992" s="575">
        <v>0</v>
      </c>
      <c r="Z1992" s="575">
        <v>0</v>
      </c>
      <c r="AA1992" s="575">
        <v>0</v>
      </c>
      <c r="AB1992" s="580">
        <v>1</v>
      </c>
      <c r="AC1992" s="575">
        <f t="shared" si="93"/>
        <v>0.2797</v>
      </c>
      <c r="AD1992" s="555">
        <f t="shared" si="94"/>
        <v>0</v>
      </c>
    </row>
    <row r="1993" customHeight="1" spans="1:30">
      <c r="A1993" s="574">
        <v>45331</v>
      </c>
      <c r="B1993" s="575" t="s">
        <v>57</v>
      </c>
      <c r="C1993" s="575" t="s">
        <v>32</v>
      </c>
      <c r="D1993" s="575">
        <v>20</v>
      </c>
      <c r="E1993" s="575" t="s">
        <v>35</v>
      </c>
      <c r="F1993" s="575">
        <v>4.01</v>
      </c>
      <c r="G1993" s="575">
        <v>0</v>
      </c>
      <c r="H1993" s="575">
        <v>13.8894</v>
      </c>
      <c r="I1993" s="575">
        <v>6.8601</v>
      </c>
      <c r="J1993" s="575">
        <v>6.7744</v>
      </c>
      <c r="K1993" s="575">
        <v>7.0293</v>
      </c>
      <c r="L1993" s="580">
        <v>0.5061</v>
      </c>
      <c r="M1993" s="575">
        <v>73.9198</v>
      </c>
      <c r="N1993" s="575"/>
      <c r="O1993" s="575"/>
      <c r="P1993" s="575"/>
      <c r="Q1993" s="575">
        <v>3541</v>
      </c>
      <c r="R1993" s="575">
        <v>334.2964</v>
      </c>
      <c r="S1993" s="580">
        <v>0.0944</v>
      </c>
      <c r="T1993" s="575">
        <v>0</v>
      </c>
      <c r="U1993" s="575">
        <v>0</v>
      </c>
      <c r="V1993" s="575">
        <v>0</v>
      </c>
      <c r="W1993" s="575">
        <v>0</v>
      </c>
      <c r="X1993" s="575">
        <v>0</v>
      </c>
      <c r="Y1993" s="575">
        <v>0</v>
      </c>
      <c r="Z1993" s="575">
        <v>0</v>
      </c>
      <c r="AA1993" s="575">
        <v>0</v>
      </c>
      <c r="AB1993" s="580">
        <v>1</v>
      </c>
      <c r="AC1993" s="575">
        <f t="shared" si="93"/>
        <v>0</v>
      </c>
      <c r="AD1993" s="555">
        <f t="shared" si="94"/>
        <v>0</v>
      </c>
    </row>
    <row r="1994" customHeight="1" spans="1:30">
      <c r="A1994" s="574">
        <v>45331</v>
      </c>
      <c r="B1994" s="575" t="s">
        <v>58</v>
      </c>
      <c r="C1994" s="575" t="s">
        <v>56</v>
      </c>
      <c r="D1994" s="575">
        <v>15</v>
      </c>
      <c r="E1994" s="575" t="s">
        <v>35</v>
      </c>
      <c r="F1994" s="575">
        <v>0</v>
      </c>
      <c r="G1994" s="575">
        <v>3.1</v>
      </c>
      <c r="H1994" s="575">
        <v>2.6461</v>
      </c>
      <c r="I1994" s="575">
        <v>2.6461</v>
      </c>
      <c r="J1994" s="575">
        <v>2.625</v>
      </c>
      <c r="K1994" s="575">
        <v>0</v>
      </c>
      <c r="L1994" s="580">
        <v>0</v>
      </c>
      <c r="M1994" s="575">
        <v>36.33</v>
      </c>
      <c r="N1994" s="575"/>
      <c r="O1994" s="575"/>
      <c r="P1994" s="575"/>
      <c r="Q1994" s="575">
        <v>3444</v>
      </c>
      <c r="R1994" s="575">
        <v>161.7</v>
      </c>
      <c r="S1994" s="580">
        <v>0.047</v>
      </c>
      <c r="T1994" s="575">
        <v>0</v>
      </c>
      <c r="U1994" s="575">
        <v>0</v>
      </c>
      <c r="V1994" s="575">
        <v>0</v>
      </c>
      <c r="W1994" s="575">
        <v>0</v>
      </c>
      <c r="X1994" s="575">
        <v>0</v>
      </c>
      <c r="Y1994" s="575">
        <v>0</v>
      </c>
      <c r="Z1994" s="575">
        <v>0</v>
      </c>
      <c r="AA1994" s="575">
        <v>0</v>
      </c>
      <c r="AB1994" s="580">
        <v>1</v>
      </c>
      <c r="AC1994" s="575">
        <f t="shared" si="93"/>
        <v>0</v>
      </c>
      <c r="AD1994" s="555">
        <f t="shared" si="94"/>
        <v>0</v>
      </c>
    </row>
    <row r="1995" customHeight="1" spans="1:30">
      <c r="A1995" s="574">
        <v>45331</v>
      </c>
      <c r="B1995" s="575" t="s">
        <v>60</v>
      </c>
      <c r="C1995" s="575" t="s">
        <v>56</v>
      </c>
      <c r="D1995" s="575">
        <v>200</v>
      </c>
      <c r="E1995" s="575" t="s">
        <v>35</v>
      </c>
      <c r="F1995" s="575">
        <v>0</v>
      </c>
      <c r="G1995" s="575">
        <v>6.02</v>
      </c>
      <c r="H1995" s="575">
        <v>150.4665</v>
      </c>
      <c r="I1995" s="575">
        <v>150.4665</v>
      </c>
      <c r="J1995" s="575">
        <v>146.52</v>
      </c>
      <c r="K1995" s="575">
        <v>0</v>
      </c>
      <c r="L1995" s="580">
        <v>0</v>
      </c>
      <c r="M1995" s="575">
        <v>488.84</v>
      </c>
      <c r="N1995" s="575"/>
      <c r="O1995" s="575"/>
      <c r="P1995" s="575"/>
      <c r="Q1995" s="575">
        <v>61425</v>
      </c>
      <c r="R1995" s="575">
        <v>5551.92</v>
      </c>
      <c r="S1995" s="580">
        <v>0.0904</v>
      </c>
      <c r="T1995" s="575">
        <v>0</v>
      </c>
      <c r="U1995" s="575">
        <v>0</v>
      </c>
      <c r="V1995" s="575">
        <v>0</v>
      </c>
      <c r="W1995" s="575">
        <v>0</v>
      </c>
      <c r="X1995" s="575">
        <v>0</v>
      </c>
      <c r="Y1995" s="575">
        <v>0</v>
      </c>
      <c r="Z1995" s="575">
        <v>0</v>
      </c>
      <c r="AA1995" s="575">
        <v>0</v>
      </c>
      <c r="AB1995" s="580">
        <v>1</v>
      </c>
      <c r="AC1995" s="575">
        <f t="shared" si="93"/>
        <v>0</v>
      </c>
      <c r="AD1995" s="555">
        <f t="shared" si="94"/>
        <v>0</v>
      </c>
    </row>
    <row r="1996" customHeight="1" spans="1:30">
      <c r="A1996" s="574">
        <v>45331</v>
      </c>
      <c r="B1996" s="575" t="s">
        <v>61</v>
      </c>
      <c r="C1996" s="575" t="s">
        <v>56</v>
      </c>
      <c r="D1996" s="575">
        <v>275</v>
      </c>
      <c r="E1996" s="575" t="s">
        <v>35</v>
      </c>
      <c r="F1996" s="575">
        <v>0</v>
      </c>
      <c r="G1996" s="575">
        <v>8.34</v>
      </c>
      <c r="H1996" s="575">
        <v>397.9419</v>
      </c>
      <c r="I1996" s="575">
        <v>397.9419</v>
      </c>
      <c r="J1996" s="575">
        <v>392.48</v>
      </c>
      <c r="K1996" s="575">
        <v>0</v>
      </c>
      <c r="L1996" s="580">
        <v>0</v>
      </c>
      <c r="M1996" s="575">
        <v>1038.4</v>
      </c>
      <c r="N1996" s="575"/>
      <c r="O1996" s="575"/>
      <c r="P1996" s="575"/>
      <c r="Q1996" s="575">
        <v>83580</v>
      </c>
      <c r="R1996" s="575">
        <v>10775.6</v>
      </c>
      <c r="S1996" s="580">
        <v>0.1289</v>
      </c>
      <c r="T1996" s="575">
        <v>0</v>
      </c>
      <c r="U1996" s="575">
        <v>0</v>
      </c>
      <c r="V1996" s="575">
        <v>0</v>
      </c>
      <c r="W1996" s="575">
        <v>0</v>
      </c>
      <c r="X1996" s="575">
        <v>0</v>
      </c>
      <c r="Y1996" s="575">
        <v>0</v>
      </c>
      <c r="Z1996" s="575">
        <v>0</v>
      </c>
      <c r="AA1996" s="575">
        <v>0</v>
      </c>
      <c r="AB1996" s="580">
        <v>1</v>
      </c>
      <c r="AC1996" s="575">
        <f t="shared" si="93"/>
        <v>0</v>
      </c>
      <c r="AD1996" s="555">
        <f t="shared" si="94"/>
        <v>0</v>
      </c>
    </row>
    <row r="1997" customHeight="1" spans="1:30">
      <c r="A1997" s="574">
        <v>45331</v>
      </c>
      <c r="B1997" s="575" t="s">
        <v>62</v>
      </c>
      <c r="C1997" s="575" t="s">
        <v>56</v>
      </c>
      <c r="D1997" s="575">
        <v>200</v>
      </c>
      <c r="E1997" s="575" t="s">
        <v>35</v>
      </c>
      <c r="F1997" s="575">
        <v>0</v>
      </c>
      <c r="G1997" s="575">
        <v>8.32</v>
      </c>
      <c r="H1997" s="575">
        <v>234.2005</v>
      </c>
      <c r="I1997" s="575">
        <v>232.6746</v>
      </c>
      <c r="J1997" s="575">
        <v>228.36</v>
      </c>
      <c r="K1997" s="575">
        <v>0</v>
      </c>
      <c r="L1997" s="580">
        <v>0</v>
      </c>
      <c r="M1997" s="575">
        <v>644.16</v>
      </c>
      <c r="N1997" s="575"/>
      <c r="O1997" s="575"/>
      <c r="P1997" s="575"/>
      <c r="Q1997" s="575">
        <v>61280</v>
      </c>
      <c r="R1997" s="575">
        <v>6980.16</v>
      </c>
      <c r="S1997" s="580">
        <v>0.1139</v>
      </c>
      <c r="T1997" s="575">
        <v>1.5259</v>
      </c>
      <c r="U1997" s="575">
        <v>0</v>
      </c>
      <c r="V1997" s="575">
        <v>0</v>
      </c>
      <c r="W1997" s="575">
        <v>0</v>
      </c>
      <c r="X1997" s="575">
        <v>0</v>
      </c>
      <c r="Y1997" s="575">
        <v>0</v>
      </c>
      <c r="Z1997" s="575">
        <v>0</v>
      </c>
      <c r="AA1997" s="575">
        <v>0</v>
      </c>
      <c r="AB1997" s="580">
        <v>0.9935</v>
      </c>
      <c r="AC1997" s="575">
        <f t="shared" si="93"/>
        <v>0</v>
      </c>
      <c r="AD1997" s="555">
        <f t="shared" si="94"/>
        <v>1.5259</v>
      </c>
    </row>
    <row r="1998" customHeight="1" spans="1:30">
      <c r="A1998" s="574">
        <v>45331</v>
      </c>
      <c r="B1998" s="575" t="s">
        <v>63</v>
      </c>
      <c r="C1998" s="575" t="s">
        <v>56</v>
      </c>
      <c r="D1998" s="575">
        <v>50</v>
      </c>
      <c r="E1998" s="575" t="s">
        <v>35</v>
      </c>
      <c r="F1998" s="575">
        <v>0</v>
      </c>
      <c r="G1998" s="575">
        <v>5.76</v>
      </c>
      <c r="H1998" s="575">
        <v>32.6635</v>
      </c>
      <c r="I1998" s="575">
        <v>28.0352</v>
      </c>
      <c r="J1998" s="575">
        <v>26.46</v>
      </c>
      <c r="K1998" s="575">
        <v>4.05</v>
      </c>
      <c r="L1998" s="580">
        <v>0.1262</v>
      </c>
      <c r="M1998" s="575">
        <v>240.66</v>
      </c>
      <c r="N1998" s="575"/>
      <c r="O1998" s="575"/>
      <c r="P1998" s="575"/>
      <c r="Q1998" s="575">
        <v>12070</v>
      </c>
      <c r="R1998" s="575">
        <v>1288.35</v>
      </c>
      <c r="S1998" s="580">
        <v>0.1067</v>
      </c>
      <c r="T1998" s="575">
        <v>0</v>
      </c>
      <c r="U1998" s="575">
        <v>0</v>
      </c>
      <c r="V1998" s="575">
        <v>0</v>
      </c>
      <c r="W1998" s="575">
        <v>0</v>
      </c>
      <c r="X1998" s="575">
        <v>0</v>
      </c>
      <c r="Y1998" s="575">
        <v>0</v>
      </c>
      <c r="Z1998" s="575">
        <v>0</v>
      </c>
      <c r="AA1998" s="575">
        <v>0</v>
      </c>
      <c r="AB1998" s="580">
        <v>1</v>
      </c>
      <c r="AC1998" s="575">
        <f t="shared" si="93"/>
        <v>0</v>
      </c>
      <c r="AD1998" s="555">
        <f t="shared" si="94"/>
        <v>0</v>
      </c>
    </row>
    <row r="1999" customHeight="1" spans="1:30">
      <c r="A1999" s="574">
        <v>45331</v>
      </c>
      <c r="B1999" s="575" t="s">
        <v>72</v>
      </c>
      <c r="C1999" s="575" t="s">
        <v>56</v>
      </c>
      <c r="D1999" s="575">
        <v>20.4</v>
      </c>
      <c r="E1999" s="575" t="s">
        <v>33</v>
      </c>
      <c r="F1999" s="575">
        <v>0</v>
      </c>
      <c r="G1999" s="575">
        <v>6.83</v>
      </c>
      <c r="H1999" s="575">
        <v>33.9856</v>
      </c>
      <c r="I1999" s="575">
        <v>29.358</v>
      </c>
      <c r="J1999" s="575">
        <v>29.3151</v>
      </c>
      <c r="K1999" s="575">
        <v>4.4149</v>
      </c>
      <c r="L1999" s="580">
        <v>0.1307</v>
      </c>
      <c r="M1999" s="575">
        <v>113.8052</v>
      </c>
      <c r="N1999" s="575"/>
      <c r="O1999" s="575"/>
      <c r="P1999" s="575"/>
      <c r="Q1999" s="575">
        <v>5372</v>
      </c>
      <c r="R1999" s="575">
        <v>651.7073</v>
      </c>
      <c r="S1999" s="580">
        <v>0.1213</v>
      </c>
      <c r="T1999" s="575">
        <v>0</v>
      </c>
      <c r="U1999" s="575">
        <v>0</v>
      </c>
      <c r="V1999" s="575">
        <v>0</v>
      </c>
      <c r="W1999" s="575">
        <v>0</v>
      </c>
      <c r="X1999" s="575">
        <v>0</v>
      </c>
      <c r="Y1999" s="575">
        <v>0</v>
      </c>
      <c r="Z1999" s="575">
        <v>0</v>
      </c>
      <c r="AA1999" s="575">
        <v>0</v>
      </c>
      <c r="AB1999" s="580">
        <v>1</v>
      </c>
      <c r="AC1999" s="575">
        <f t="shared" si="93"/>
        <v>0</v>
      </c>
      <c r="AD1999" s="555">
        <f t="shared" si="94"/>
        <v>0</v>
      </c>
    </row>
    <row r="2000" customHeight="1" spans="1:30">
      <c r="A2000" s="574">
        <v>45331</v>
      </c>
      <c r="B2000" s="575" t="s">
        <v>71</v>
      </c>
      <c r="C2000" s="575" t="s">
        <v>56</v>
      </c>
      <c r="D2000" s="575">
        <v>49.5</v>
      </c>
      <c r="E2000" s="575" t="s">
        <v>35</v>
      </c>
      <c r="F2000" s="575">
        <v>0</v>
      </c>
      <c r="G2000" s="575">
        <v>4.85</v>
      </c>
      <c r="H2000" s="575">
        <v>17.8579</v>
      </c>
      <c r="I2000" s="575">
        <v>17.8579</v>
      </c>
      <c r="J2000" s="575">
        <v>17.49</v>
      </c>
      <c r="K2000" s="575">
        <v>0</v>
      </c>
      <c r="L2000" s="580">
        <v>0</v>
      </c>
      <c r="M2000" s="575">
        <v>79.992</v>
      </c>
      <c r="N2000" s="575">
        <v>843</v>
      </c>
      <c r="O2000" s="580">
        <v>0.0949</v>
      </c>
      <c r="P2000" s="580">
        <v>-0.2154</v>
      </c>
      <c r="Q2000" s="575">
        <v>12723</v>
      </c>
      <c r="R2000" s="575">
        <v>647.0706</v>
      </c>
      <c r="S2000" s="580">
        <v>0.0509</v>
      </c>
      <c r="T2000" s="575">
        <v>0</v>
      </c>
      <c r="U2000" s="575">
        <v>0</v>
      </c>
      <c r="V2000" s="575">
        <v>0</v>
      </c>
      <c r="W2000" s="575">
        <v>0</v>
      </c>
      <c r="X2000" s="575">
        <v>0</v>
      </c>
      <c r="Y2000" s="575">
        <v>0</v>
      </c>
      <c r="Z2000" s="575">
        <v>0</v>
      </c>
      <c r="AA2000" s="575">
        <v>0</v>
      </c>
      <c r="AB2000" s="580">
        <v>1</v>
      </c>
      <c r="AC2000" s="575">
        <f t="shared" si="93"/>
        <v>0</v>
      </c>
      <c r="AD2000" s="555">
        <f t="shared" si="94"/>
        <v>0</v>
      </c>
    </row>
    <row r="2001" customHeight="1" spans="1:30">
      <c r="A2001" s="574">
        <v>45331</v>
      </c>
      <c r="B2001" s="575" t="s">
        <v>75</v>
      </c>
      <c r="C2001" s="575" t="s">
        <v>56</v>
      </c>
      <c r="D2001" s="575">
        <v>200</v>
      </c>
      <c r="E2001" s="575" t="s">
        <v>39</v>
      </c>
      <c r="F2001" s="575">
        <v>0</v>
      </c>
      <c r="G2001" s="575">
        <v>5.97</v>
      </c>
      <c r="H2001" s="575">
        <v>159.3798</v>
      </c>
      <c r="I2001" s="575">
        <v>159.3798</v>
      </c>
      <c r="J2001" s="575">
        <v>156.42</v>
      </c>
      <c r="K2001" s="575">
        <v>0</v>
      </c>
      <c r="L2001" s="580">
        <v>0</v>
      </c>
      <c r="M2001" s="575">
        <v>786.72</v>
      </c>
      <c r="N2001" s="575"/>
      <c r="O2001" s="575"/>
      <c r="P2001" s="575"/>
      <c r="Q2001" s="575">
        <v>45530</v>
      </c>
      <c r="R2001" s="575">
        <v>2861.1</v>
      </c>
      <c r="S2001" s="580">
        <v>0.0628</v>
      </c>
      <c r="T2001" s="575">
        <v>0</v>
      </c>
      <c r="U2001" s="575">
        <v>0</v>
      </c>
      <c r="V2001" s="575">
        <v>0</v>
      </c>
      <c r="W2001" s="575">
        <v>0</v>
      </c>
      <c r="X2001" s="575">
        <v>0</v>
      </c>
      <c r="Y2001" s="575">
        <v>0</v>
      </c>
      <c r="Z2001" s="575">
        <v>0</v>
      </c>
      <c r="AA2001" s="575">
        <v>0</v>
      </c>
      <c r="AB2001" s="580">
        <v>1</v>
      </c>
      <c r="AC2001" s="575">
        <f t="shared" si="93"/>
        <v>0</v>
      </c>
      <c r="AD2001" s="555">
        <f t="shared" si="94"/>
        <v>0</v>
      </c>
    </row>
    <row r="2002" customHeight="1" spans="1:30">
      <c r="A2002" s="574">
        <v>45331</v>
      </c>
      <c r="B2002" s="575" t="s">
        <v>68</v>
      </c>
      <c r="C2002" s="575" t="s">
        <v>56</v>
      </c>
      <c r="D2002" s="575">
        <v>200</v>
      </c>
      <c r="E2002" s="575" t="s">
        <v>35</v>
      </c>
      <c r="F2002" s="575">
        <v>0</v>
      </c>
      <c r="G2002" s="575">
        <v>4.76</v>
      </c>
      <c r="H2002" s="575">
        <v>118.4868</v>
      </c>
      <c r="I2002" s="575">
        <v>117.4012</v>
      </c>
      <c r="J2002" s="575">
        <v>114.4</v>
      </c>
      <c r="K2002" s="575">
        <v>0</v>
      </c>
      <c r="L2002" s="580">
        <v>0</v>
      </c>
      <c r="M2002" s="575">
        <v>2271.28</v>
      </c>
      <c r="N2002" s="575"/>
      <c r="O2002" s="575"/>
      <c r="P2002" s="575"/>
      <c r="Q2002" s="575">
        <v>59159</v>
      </c>
      <c r="R2002" s="575">
        <v>9138.8</v>
      </c>
      <c r="S2002" s="580">
        <v>0.1545</v>
      </c>
      <c r="T2002" s="575">
        <v>0</v>
      </c>
      <c r="U2002" s="575">
        <v>1.0856</v>
      </c>
      <c r="V2002" s="575">
        <v>0</v>
      </c>
      <c r="W2002" s="575">
        <v>0</v>
      </c>
      <c r="X2002" s="575">
        <v>0</v>
      </c>
      <c r="Y2002" s="575">
        <v>0</v>
      </c>
      <c r="Z2002" s="575">
        <v>0</v>
      </c>
      <c r="AA2002" s="575">
        <v>0</v>
      </c>
      <c r="AB2002" s="580">
        <v>1</v>
      </c>
      <c r="AC2002" s="575">
        <f t="shared" si="93"/>
        <v>1.0856</v>
      </c>
      <c r="AD2002" s="555">
        <f t="shared" si="94"/>
        <v>0</v>
      </c>
    </row>
    <row r="2003" customHeight="1" spans="1:30">
      <c r="A2003" s="574">
        <v>45331</v>
      </c>
      <c r="B2003" s="575" t="s">
        <v>59</v>
      </c>
      <c r="C2003" s="575" t="s">
        <v>56</v>
      </c>
      <c r="D2003" s="575">
        <v>100</v>
      </c>
      <c r="E2003" s="575" t="s">
        <v>35</v>
      </c>
      <c r="F2003" s="575">
        <v>0</v>
      </c>
      <c r="G2003" s="575">
        <v>4.04</v>
      </c>
      <c r="H2003" s="575">
        <v>28.6268</v>
      </c>
      <c r="I2003" s="575">
        <v>28.6268</v>
      </c>
      <c r="J2003" s="575">
        <v>27.72</v>
      </c>
      <c r="K2003" s="575">
        <v>0</v>
      </c>
      <c r="L2003" s="580">
        <v>0</v>
      </c>
      <c r="M2003" s="575">
        <v>270.336</v>
      </c>
      <c r="N2003" s="575"/>
      <c r="O2003" s="575"/>
      <c r="P2003" s="575"/>
      <c r="Q2003" s="575">
        <v>25315</v>
      </c>
      <c r="R2003" s="575">
        <v>2750.88</v>
      </c>
      <c r="S2003" s="580">
        <v>0.1087</v>
      </c>
      <c r="T2003" s="575">
        <v>0</v>
      </c>
      <c r="U2003" s="575">
        <v>0</v>
      </c>
      <c r="V2003" s="575">
        <v>0</v>
      </c>
      <c r="W2003" s="575">
        <v>0</v>
      </c>
      <c r="X2003" s="575">
        <v>0</v>
      </c>
      <c r="Y2003" s="575">
        <v>0</v>
      </c>
      <c r="Z2003" s="575">
        <v>0</v>
      </c>
      <c r="AA2003" s="575">
        <v>0</v>
      </c>
      <c r="AB2003" s="580">
        <v>0.01</v>
      </c>
      <c r="AC2003" s="575">
        <f t="shared" si="93"/>
        <v>0</v>
      </c>
      <c r="AD2003" s="555">
        <f t="shared" si="94"/>
        <v>0</v>
      </c>
    </row>
    <row r="2004" customHeight="1" spans="1:30">
      <c r="A2004" s="574">
        <v>45331</v>
      </c>
      <c r="B2004" s="575" t="s">
        <v>70</v>
      </c>
      <c r="C2004" s="575" t="s">
        <v>56</v>
      </c>
      <c r="D2004" s="575">
        <v>200</v>
      </c>
      <c r="E2004" s="575" t="s">
        <v>35</v>
      </c>
      <c r="F2004" s="575">
        <v>0</v>
      </c>
      <c r="G2004" s="575">
        <v>5.52</v>
      </c>
      <c r="H2004" s="575">
        <v>89.5579</v>
      </c>
      <c r="I2004" s="575">
        <v>55.465</v>
      </c>
      <c r="J2004" s="575">
        <v>53.625</v>
      </c>
      <c r="K2004" s="575">
        <v>0</v>
      </c>
      <c r="L2004" s="580">
        <v>0</v>
      </c>
      <c r="M2004" s="575">
        <v>1235.025</v>
      </c>
      <c r="N2004" s="575"/>
      <c r="O2004" s="575"/>
      <c r="P2004" s="575"/>
      <c r="Q2004" s="575">
        <v>30140</v>
      </c>
      <c r="R2004" s="575">
        <v>4926.075</v>
      </c>
      <c r="S2004" s="580">
        <v>0.1634</v>
      </c>
      <c r="T2004" s="575">
        <v>34.0929</v>
      </c>
      <c r="U2004" s="575">
        <v>0</v>
      </c>
      <c r="V2004" s="575">
        <v>0</v>
      </c>
      <c r="W2004" s="575">
        <v>0</v>
      </c>
      <c r="X2004" s="575">
        <v>0</v>
      </c>
      <c r="Y2004" s="575">
        <v>0</v>
      </c>
      <c r="Z2004" s="575">
        <v>0</v>
      </c>
      <c r="AA2004" s="575">
        <v>0</v>
      </c>
      <c r="AB2004" s="580">
        <v>0.5714</v>
      </c>
      <c r="AC2004" s="575">
        <f t="shared" si="93"/>
        <v>0</v>
      </c>
      <c r="AD2004" s="555">
        <f t="shared" si="94"/>
        <v>34.0929</v>
      </c>
    </row>
    <row r="2005" customHeight="1" spans="1:30">
      <c r="A2005" s="574">
        <v>45331</v>
      </c>
      <c r="B2005" s="575" t="s">
        <v>67</v>
      </c>
      <c r="C2005" s="575" t="s">
        <v>56</v>
      </c>
      <c r="D2005" s="575">
        <v>100</v>
      </c>
      <c r="E2005" s="575" t="s">
        <v>35</v>
      </c>
      <c r="F2005" s="575">
        <v>0</v>
      </c>
      <c r="G2005" s="575">
        <v>2.52</v>
      </c>
      <c r="H2005" s="575">
        <v>6.8406</v>
      </c>
      <c r="I2005" s="575">
        <v>6.8406</v>
      </c>
      <c r="J2005" s="575">
        <v>5.94</v>
      </c>
      <c r="K2005" s="575">
        <v>0</v>
      </c>
      <c r="L2005" s="580">
        <v>0</v>
      </c>
      <c r="M2005" s="575">
        <v>436.92</v>
      </c>
      <c r="N2005" s="575"/>
      <c r="O2005" s="575"/>
      <c r="P2005" s="575"/>
      <c r="Q2005" s="575">
        <v>27774</v>
      </c>
      <c r="R2005" s="575">
        <v>2193.18</v>
      </c>
      <c r="S2005" s="580">
        <v>0.079</v>
      </c>
      <c r="T2005" s="575">
        <v>0</v>
      </c>
      <c r="U2005" s="575">
        <v>0</v>
      </c>
      <c r="V2005" s="575">
        <v>0</v>
      </c>
      <c r="W2005" s="575">
        <v>0</v>
      </c>
      <c r="X2005" s="575">
        <v>0</v>
      </c>
      <c r="Y2005" s="575">
        <v>0</v>
      </c>
      <c r="Z2005" s="575">
        <v>0</v>
      </c>
      <c r="AA2005" s="575">
        <v>0</v>
      </c>
      <c r="AB2005" s="580">
        <v>1</v>
      </c>
      <c r="AC2005" s="575">
        <f t="shared" si="93"/>
        <v>0</v>
      </c>
      <c r="AD2005" s="555">
        <f t="shared" si="94"/>
        <v>0</v>
      </c>
    </row>
    <row r="2006" customHeight="1" spans="1:30">
      <c r="A2006" s="574">
        <v>45331</v>
      </c>
      <c r="B2006" s="575" t="s">
        <v>65</v>
      </c>
      <c r="C2006" s="575" t="s">
        <v>56</v>
      </c>
      <c r="D2006" s="575">
        <v>50</v>
      </c>
      <c r="E2006" s="575" t="s">
        <v>91</v>
      </c>
      <c r="F2006" s="575">
        <v>0</v>
      </c>
      <c r="G2006" s="575">
        <v>3.83</v>
      </c>
      <c r="H2006" s="575">
        <v>20.57</v>
      </c>
      <c r="I2006" s="575">
        <v>0.2359</v>
      </c>
      <c r="J2006" s="575">
        <v>0.22</v>
      </c>
      <c r="K2006" s="575">
        <v>0</v>
      </c>
      <c r="L2006" s="580">
        <v>0</v>
      </c>
      <c r="M2006" s="575">
        <v>141.68</v>
      </c>
      <c r="N2006" s="575"/>
      <c r="O2006" s="575"/>
      <c r="P2006" s="575"/>
      <c r="Q2006" s="575">
        <v>12700</v>
      </c>
      <c r="R2006" s="575">
        <v>975.018</v>
      </c>
      <c r="S2006" s="580">
        <v>0.0768</v>
      </c>
      <c r="T2006" s="575">
        <v>0</v>
      </c>
      <c r="U2006" s="575">
        <v>0</v>
      </c>
      <c r="V2006" s="575">
        <v>0</v>
      </c>
      <c r="W2006" s="575">
        <v>0</v>
      </c>
      <c r="X2006" s="575">
        <v>0</v>
      </c>
      <c r="Y2006" s="575">
        <v>20.3341</v>
      </c>
      <c r="Z2006" s="575">
        <v>0</v>
      </c>
      <c r="AA2006" s="575">
        <v>0</v>
      </c>
      <c r="AB2006" s="580">
        <v>1</v>
      </c>
      <c r="AC2006" s="575">
        <f t="shared" si="93"/>
        <v>0</v>
      </c>
      <c r="AD2006" s="555">
        <f t="shared" si="94"/>
        <v>0</v>
      </c>
    </row>
    <row r="2007" customHeight="1" spans="1:30">
      <c r="A2007" s="574">
        <v>45331</v>
      </c>
      <c r="B2007" s="575" t="s">
        <v>64</v>
      </c>
      <c r="C2007" s="575" t="s">
        <v>56</v>
      </c>
      <c r="D2007" s="575">
        <v>60</v>
      </c>
      <c r="E2007" s="575" t="s">
        <v>35</v>
      </c>
      <c r="F2007" s="575">
        <v>0</v>
      </c>
      <c r="G2007" s="575">
        <v>6.92</v>
      </c>
      <c r="H2007" s="575">
        <v>69.3612</v>
      </c>
      <c r="I2007" s="575">
        <v>59.0404</v>
      </c>
      <c r="J2007" s="575">
        <v>57.96</v>
      </c>
      <c r="K2007" s="575">
        <v>10.3208</v>
      </c>
      <c r="L2007" s="580">
        <v>0.1488</v>
      </c>
      <c r="M2007" s="575">
        <v>111.3</v>
      </c>
      <c r="N2007" s="575"/>
      <c r="O2007" s="575"/>
      <c r="P2007" s="575"/>
      <c r="Q2007" s="575">
        <v>14049</v>
      </c>
      <c r="R2007" s="575">
        <v>1566.6</v>
      </c>
      <c r="S2007" s="580">
        <v>0.1115</v>
      </c>
      <c r="T2007" s="575">
        <v>0</v>
      </c>
      <c r="U2007" s="575">
        <v>0</v>
      </c>
      <c r="V2007" s="575">
        <v>0</v>
      </c>
      <c r="W2007" s="575">
        <v>0</v>
      </c>
      <c r="X2007" s="575">
        <v>0</v>
      </c>
      <c r="Y2007" s="575">
        <v>0</v>
      </c>
      <c r="Z2007" s="575">
        <v>0</v>
      </c>
      <c r="AA2007" s="575">
        <v>0</v>
      </c>
      <c r="AB2007" s="580">
        <v>1</v>
      </c>
      <c r="AC2007" s="575">
        <f t="shared" si="93"/>
        <v>0</v>
      </c>
      <c r="AD2007" s="555">
        <f t="shared" si="94"/>
        <v>0</v>
      </c>
    </row>
    <row r="2008" customHeight="1" spans="1:30">
      <c r="A2008" s="574">
        <v>45331</v>
      </c>
      <c r="B2008" s="575" t="s">
        <v>76</v>
      </c>
      <c r="C2008" s="575" t="s">
        <v>56</v>
      </c>
      <c r="D2008" s="575">
        <v>100</v>
      </c>
      <c r="E2008" s="575" t="s">
        <v>35</v>
      </c>
      <c r="F2008" s="575">
        <v>0</v>
      </c>
      <c r="G2008" s="575">
        <v>2.83</v>
      </c>
      <c r="H2008" s="575">
        <v>22.912</v>
      </c>
      <c r="I2008" s="575">
        <v>21.5057</v>
      </c>
      <c r="J2008" s="575">
        <v>19.041</v>
      </c>
      <c r="K2008" s="575">
        <v>0</v>
      </c>
      <c r="L2008" s="580">
        <v>0</v>
      </c>
      <c r="M2008" s="575">
        <v>493.7526</v>
      </c>
      <c r="N2008" s="575"/>
      <c r="O2008" s="575"/>
      <c r="P2008" s="575"/>
      <c r="Q2008" s="575">
        <v>24615</v>
      </c>
      <c r="R2008" s="575">
        <v>2223.7182</v>
      </c>
      <c r="S2008" s="580">
        <v>0.0903</v>
      </c>
      <c r="T2008" s="575">
        <v>1.4063</v>
      </c>
      <c r="U2008" s="575">
        <v>0</v>
      </c>
      <c r="V2008" s="575">
        <v>0</v>
      </c>
      <c r="W2008" s="575">
        <v>0</v>
      </c>
      <c r="X2008" s="575">
        <v>0</v>
      </c>
      <c r="Y2008" s="575">
        <v>0</v>
      </c>
      <c r="Z2008" s="575">
        <v>0</v>
      </c>
      <c r="AA2008" s="575">
        <v>0</v>
      </c>
      <c r="AB2008" s="580">
        <v>0.9173</v>
      </c>
      <c r="AC2008" s="575">
        <f t="shared" si="93"/>
        <v>0</v>
      </c>
      <c r="AD2008" s="555">
        <f t="shared" si="94"/>
        <v>1.4063</v>
      </c>
    </row>
    <row r="2009" customHeight="1" spans="1:30">
      <c r="A2009" s="574">
        <v>45331</v>
      </c>
      <c r="B2009" s="575" t="s">
        <v>66</v>
      </c>
      <c r="C2009" s="575" t="s">
        <v>56</v>
      </c>
      <c r="D2009" s="575">
        <v>80</v>
      </c>
      <c r="E2009" s="575" t="s">
        <v>35</v>
      </c>
      <c r="F2009" s="575">
        <v>0</v>
      </c>
      <c r="G2009" s="575">
        <v>6.12</v>
      </c>
      <c r="H2009" s="575">
        <v>84.381</v>
      </c>
      <c r="I2009" s="575">
        <v>83.1213</v>
      </c>
      <c r="J2009" s="575">
        <v>81.2592</v>
      </c>
      <c r="K2009" s="575">
        <v>0</v>
      </c>
      <c r="L2009" s="580">
        <v>0</v>
      </c>
      <c r="M2009" s="575">
        <v>590.2507</v>
      </c>
      <c r="N2009" s="575"/>
      <c r="O2009" s="575"/>
      <c r="P2009" s="575"/>
      <c r="Q2009" s="575">
        <v>18237</v>
      </c>
      <c r="R2009" s="575">
        <v>2235.0922</v>
      </c>
      <c r="S2009" s="580">
        <v>0.1226</v>
      </c>
      <c r="T2009" s="575">
        <v>0</v>
      </c>
      <c r="U2009" s="575">
        <v>0</v>
      </c>
      <c r="V2009" s="575">
        <v>0</v>
      </c>
      <c r="W2009" s="575">
        <v>0</v>
      </c>
      <c r="X2009" s="575">
        <v>0</v>
      </c>
      <c r="Y2009" s="575">
        <v>0</v>
      </c>
      <c r="Z2009" s="575">
        <v>0</v>
      </c>
      <c r="AA2009" s="575">
        <v>0</v>
      </c>
      <c r="AB2009" s="580">
        <v>1</v>
      </c>
      <c r="AC2009" s="575">
        <f t="shared" si="93"/>
        <v>0</v>
      </c>
      <c r="AD2009" s="555">
        <f t="shared" si="94"/>
        <v>0</v>
      </c>
    </row>
    <row r="2010" customHeight="1" spans="1:30">
      <c r="A2010" s="574">
        <v>45331</v>
      </c>
      <c r="B2010" s="575" t="s">
        <v>74</v>
      </c>
      <c r="C2010" s="575" t="s">
        <v>56</v>
      </c>
      <c r="D2010" s="575">
        <v>50</v>
      </c>
      <c r="E2010" s="575" t="s">
        <v>35</v>
      </c>
      <c r="F2010" s="575">
        <v>0</v>
      </c>
      <c r="G2010" s="575">
        <v>6.73</v>
      </c>
      <c r="H2010" s="575">
        <v>63.155</v>
      </c>
      <c r="I2010" s="575">
        <v>19.117</v>
      </c>
      <c r="J2010" s="575">
        <v>18.9068</v>
      </c>
      <c r="K2010" s="575">
        <v>44.038</v>
      </c>
      <c r="L2010" s="580">
        <v>0.6973</v>
      </c>
      <c r="M2010" s="575">
        <v>90.7896</v>
      </c>
      <c r="N2010" s="575"/>
      <c r="O2010" s="575"/>
      <c r="P2010" s="575"/>
      <c r="Q2010" s="575">
        <v>5770</v>
      </c>
      <c r="R2010" s="575">
        <v>289.1504</v>
      </c>
      <c r="S2010" s="580">
        <v>0.0501</v>
      </c>
      <c r="T2010" s="575">
        <v>0</v>
      </c>
      <c r="U2010" s="575">
        <v>0</v>
      </c>
      <c r="V2010" s="575">
        <v>0</v>
      </c>
      <c r="W2010" s="575">
        <v>0</v>
      </c>
      <c r="X2010" s="575">
        <v>0</v>
      </c>
      <c r="Y2010" s="575">
        <v>0</v>
      </c>
      <c r="Z2010" s="575">
        <v>0</v>
      </c>
      <c r="AA2010" s="575">
        <v>0</v>
      </c>
      <c r="AB2010" s="580">
        <v>1</v>
      </c>
      <c r="AC2010" s="575">
        <f t="shared" si="93"/>
        <v>0</v>
      </c>
      <c r="AD2010" s="555">
        <f t="shared" si="94"/>
        <v>0</v>
      </c>
    </row>
    <row r="2011" customHeight="1" spans="1:30">
      <c r="A2011" s="574">
        <v>45331</v>
      </c>
      <c r="B2011" s="575" t="s">
        <v>73</v>
      </c>
      <c r="C2011" s="575" t="s">
        <v>56</v>
      </c>
      <c r="D2011" s="575">
        <v>150</v>
      </c>
      <c r="E2011" s="575" t="s">
        <v>35</v>
      </c>
      <c r="F2011" s="575">
        <v>0</v>
      </c>
      <c r="G2011" s="575">
        <v>11.39</v>
      </c>
      <c r="H2011" s="575">
        <v>318.1446</v>
      </c>
      <c r="I2011" s="575">
        <v>278.0201</v>
      </c>
      <c r="J2011" s="575">
        <v>272.8</v>
      </c>
      <c r="K2011" s="575">
        <v>40.1245</v>
      </c>
      <c r="L2011" s="580">
        <v>0.1261</v>
      </c>
      <c r="M2011" s="575">
        <v>1723.04</v>
      </c>
      <c r="N2011" s="575"/>
      <c r="O2011" s="575"/>
      <c r="P2011" s="575"/>
      <c r="Q2011" s="575">
        <v>38110</v>
      </c>
      <c r="R2011" s="575">
        <v>7772.16</v>
      </c>
      <c r="S2011" s="580">
        <v>0.2039</v>
      </c>
      <c r="T2011" s="575">
        <v>0</v>
      </c>
      <c r="U2011" s="575">
        <v>0</v>
      </c>
      <c r="V2011" s="575">
        <v>0</v>
      </c>
      <c r="W2011" s="575">
        <v>0</v>
      </c>
      <c r="X2011" s="575">
        <v>0</v>
      </c>
      <c r="Y2011" s="575">
        <v>0</v>
      </c>
      <c r="Z2011" s="575">
        <v>0</v>
      </c>
      <c r="AA2011" s="575">
        <v>0</v>
      </c>
      <c r="AB2011" s="580">
        <v>1</v>
      </c>
      <c r="AC2011" s="575">
        <f t="shared" si="93"/>
        <v>0</v>
      </c>
      <c r="AD2011" s="555">
        <f t="shared" si="94"/>
        <v>0</v>
      </c>
    </row>
    <row r="2012" customHeight="1" spans="1:30">
      <c r="A2012" s="574">
        <v>45331</v>
      </c>
      <c r="B2012" s="575" t="s">
        <v>77</v>
      </c>
      <c r="C2012" s="575" t="s">
        <v>32</v>
      </c>
      <c r="D2012" s="575">
        <v>100</v>
      </c>
      <c r="E2012" s="575" t="s">
        <v>35</v>
      </c>
      <c r="F2012" s="575">
        <v>6.72</v>
      </c>
      <c r="G2012" s="575">
        <v>3</v>
      </c>
      <c r="H2012" s="575">
        <v>39.9692</v>
      </c>
      <c r="I2012" s="575">
        <v>6.8904</v>
      </c>
      <c r="J2012" s="575">
        <v>11.27</v>
      </c>
      <c r="K2012" s="575">
        <v>33.0788</v>
      </c>
      <c r="L2012" s="580">
        <v>82.76</v>
      </c>
      <c r="M2012" s="575">
        <v>183.932</v>
      </c>
      <c r="N2012" s="575">
        <v>200</v>
      </c>
      <c r="O2012" s="580">
        <v>0.9197</v>
      </c>
      <c r="P2012" s="580">
        <v>0.6293</v>
      </c>
      <c r="Q2012" s="575">
        <v>17591</v>
      </c>
      <c r="R2012" s="575">
        <v>579.789</v>
      </c>
      <c r="S2012" s="580">
        <v>0.033</v>
      </c>
      <c r="T2012" s="575">
        <v>0</v>
      </c>
      <c r="U2012" s="575">
        <v>0</v>
      </c>
      <c r="V2012" s="575">
        <v>0</v>
      </c>
      <c r="W2012" s="575">
        <v>0</v>
      </c>
      <c r="X2012" s="575">
        <v>0</v>
      </c>
      <c r="Y2012" s="575">
        <v>0</v>
      </c>
      <c r="Z2012" s="575">
        <v>0</v>
      </c>
      <c r="AA2012" s="575">
        <v>46.8874</v>
      </c>
      <c r="AB2012" s="580">
        <v>100</v>
      </c>
      <c r="AC2012" s="575">
        <f t="shared" si="93"/>
        <v>0</v>
      </c>
      <c r="AD2012" s="555">
        <f t="shared" si="94"/>
        <v>0</v>
      </c>
    </row>
    <row r="2013" customHeight="1" spans="1:30">
      <c r="A2013" s="574">
        <v>45331</v>
      </c>
      <c r="B2013" s="575" t="s">
        <v>81</v>
      </c>
      <c r="C2013" s="575" t="s">
        <v>175</v>
      </c>
      <c r="D2013" s="575">
        <v>100</v>
      </c>
      <c r="E2013" s="575" t="s">
        <v>35</v>
      </c>
      <c r="F2013" s="575" t="s">
        <v>278</v>
      </c>
      <c r="G2013" s="575">
        <v>6.26</v>
      </c>
      <c r="H2013" s="575">
        <v>0</v>
      </c>
      <c r="I2013" s="575">
        <v>5.46</v>
      </c>
      <c r="J2013" s="575">
        <v>5.1392</v>
      </c>
      <c r="K2013" s="575">
        <v>0</v>
      </c>
      <c r="L2013" s="580">
        <v>0</v>
      </c>
      <c r="M2013" s="575">
        <v>5.456</v>
      </c>
      <c r="N2013" s="575">
        <v>585</v>
      </c>
      <c r="O2013" s="580">
        <v>0.0093</v>
      </c>
      <c r="P2013" s="580">
        <v>-0.024</v>
      </c>
      <c r="Q2013" s="575">
        <v>13183</v>
      </c>
      <c r="R2013" s="575">
        <v>14.5816</v>
      </c>
      <c r="S2013" s="580">
        <v>0.0011</v>
      </c>
      <c r="T2013" s="575">
        <v>0</v>
      </c>
      <c r="U2013" s="575">
        <v>0</v>
      </c>
      <c r="V2013" s="575">
        <v>0</v>
      </c>
      <c r="W2013" s="575">
        <v>0</v>
      </c>
      <c r="X2013" s="575">
        <v>0</v>
      </c>
      <c r="Y2013" s="575">
        <v>0</v>
      </c>
      <c r="Z2013" s="575">
        <v>0</v>
      </c>
      <c r="AA2013" s="575">
        <v>0</v>
      </c>
      <c r="AB2013" s="580">
        <v>1</v>
      </c>
      <c r="AC2013" s="575">
        <f t="shared" si="93"/>
        <v>0</v>
      </c>
      <c r="AD2013" s="555">
        <f t="shared" si="94"/>
        <v>0</v>
      </c>
    </row>
    <row r="2014" customHeight="1" spans="1:30">
      <c r="A2014" s="574">
        <v>45331</v>
      </c>
      <c r="B2014" s="575" t="s">
        <v>84</v>
      </c>
      <c r="C2014" s="575" t="s">
        <v>175</v>
      </c>
      <c r="D2014" s="575">
        <v>33</v>
      </c>
      <c r="E2014" s="575" t="s">
        <v>35</v>
      </c>
      <c r="F2014" s="575" t="s">
        <v>278</v>
      </c>
      <c r="G2014" s="575">
        <v>4.1</v>
      </c>
      <c r="H2014" s="575">
        <v>21.19</v>
      </c>
      <c r="I2014" s="575">
        <v>20.43</v>
      </c>
      <c r="J2014" s="575">
        <v>19.8</v>
      </c>
      <c r="K2014" s="575">
        <v>0</v>
      </c>
      <c r="L2014" s="580">
        <v>0</v>
      </c>
      <c r="M2014" s="575">
        <v>126.72</v>
      </c>
      <c r="N2014" s="575">
        <v>490</v>
      </c>
      <c r="O2014" s="580">
        <v>0.2586</v>
      </c>
      <c r="P2014" s="580">
        <v>-0.1666</v>
      </c>
      <c r="Q2014" s="575">
        <v>7604</v>
      </c>
      <c r="R2014" s="575">
        <v>526.02</v>
      </c>
      <c r="S2014" s="580">
        <v>0.0691</v>
      </c>
      <c r="T2014" s="575">
        <v>0</v>
      </c>
      <c r="U2014" s="575">
        <v>0</v>
      </c>
      <c r="V2014" s="575">
        <v>0</v>
      </c>
      <c r="W2014" s="575">
        <v>0</v>
      </c>
      <c r="X2014" s="575">
        <v>0</v>
      </c>
      <c r="Y2014" s="575">
        <v>0</v>
      </c>
      <c r="Z2014" s="575">
        <v>0</v>
      </c>
      <c r="AA2014" s="575">
        <v>0</v>
      </c>
      <c r="AB2014" s="580">
        <v>1</v>
      </c>
      <c r="AC2014" s="575">
        <f t="shared" si="93"/>
        <v>0</v>
      </c>
      <c r="AD2014" s="555">
        <f t="shared" si="94"/>
        <v>0</v>
      </c>
    </row>
    <row r="2015" customHeight="1" spans="1:30">
      <c r="A2015" s="574">
        <v>45331</v>
      </c>
      <c r="B2015" s="575" t="s">
        <v>85</v>
      </c>
      <c r="C2015" s="575" t="s">
        <v>177</v>
      </c>
      <c r="D2015" s="575">
        <v>60</v>
      </c>
      <c r="E2015" s="575" t="s">
        <v>35</v>
      </c>
      <c r="F2015" s="575">
        <v>5.6</v>
      </c>
      <c r="G2015" s="575">
        <v>2.17</v>
      </c>
      <c r="H2015" s="575">
        <v>38.7892</v>
      </c>
      <c r="I2015" s="575">
        <v>40.2339</v>
      </c>
      <c r="J2015" s="575">
        <v>36.96</v>
      </c>
      <c r="K2015" s="575">
        <v>0</v>
      </c>
      <c r="L2015" s="580">
        <v>0</v>
      </c>
      <c r="M2015" s="575">
        <v>107.36</v>
      </c>
      <c r="N2015" s="575">
        <v>174</v>
      </c>
      <c r="O2015" s="580">
        <v>0.617</v>
      </c>
      <c r="P2015" s="575" t="s">
        <v>176</v>
      </c>
      <c r="Q2015" s="575">
        <v>5420</v>
      </c>
      <c r="R2015" s="575">
        <v>690.8</v>
      </c>
      <c r="S2015" s="580">
        <v>0.1275</v>
      </c>
      <c r="T2015" s="575">
        <v>0</v>
      </c>
      <c r="U2015" s="575">
        <v>0</v>
      </c>
      <c r="V2015" s="575">
        <v>0</v>
      </c>
      <c r="W2015" s="575">
        <v>0</v>
      </c>
      <c r="X2015" s="575">
        <v>0</v>
      </c>
      <c r="Y2015" s="575">
        <v>0</v>
      </c>
      <c r="Z2015" s="575">
        <v>0</v>
      </c>
      <c r="AA2015" s="575">
        <v>0</v>
      </c>
      <c r="AB2015" s="580">
        <v>1</v>
      </c>
      <c r="AC2015" s="575">
        <f t="shared" si="93"/>
        <v>0</v>
      </c>
      <c r="AD2015" s="555">
        <f t="shared" si="94"/>
        <v>0</v>
      </c>
    </row>
    <row r="2016" customHeight="1" spans="1:30">
      <c r="A2016" s="574">
        <v>45331</v>
      </c>
      <c r="B2016" s="575" t="s">
        <v>87</v>
      </c>
      <c r="C2016" s="575" t="s">
        <v>32</v>
      </c>
      <c r="D2016" s="575">
        <v>100</v>
      </c>
      <c r="E2016" s="575" t="s">
        <v>35</v>
      </c>
      <c r="F2016" s="575">
        <v>5.31</v>
      </c>
      <c r="G2016" s="575">
        <v>2.16</v>
      </c>
      <c r="H2016" s="575">
        <v>14.7606</v>
      </c>
      <c r="I2016" s="575">
        <v>0.45</v>
      </c>
      <c r="J2016" s="575">
        <v>0.3927</v>
      </c>
      <c r="K2016" s="575">
        <v>14.3106</v>
      </c>
      <c r="L2016" s="580">
        <v>0.9695</v>
      </c>
      <c r="M2016" s="575">
        <v>30.5613</v>
      </c>
      <c r="N2016" s="575">
        <v>25</v>
      </c>
      <c r="O2016" s="580">
        <v>1.2225</v>
      </c>
      <c r="P2016" s="580">
        <v>0.9321</v>
      </c>
      <c r="Q2016" s="575">
        <v>6350</v>
      </c>
      <c r="R2016" s="575">
        <v>193.4471</v>
      </c>
      <c r="S2016" s="580">
        <v>0.0305</v>
      </c>
      <c r="T2016" s="575">
        <v>0</v>
      </c>
      <c r="U2016" s="575">
        <v>0</v>
      </c>
      <c r="V2016" s="575">
        <v>0</v>
      </c>
      <c r="W2016" s="575">
        <v>0</v>
      </c>
      <c r="X2016" s="575">
        <v>0</v>
      </c>
      <c r="Y2016" s="575">
        <v>0</v>
      </c>
      <c r="Z2016" s="575">
        <v>0</v>
      </c>
      <c r="AA2016" s="575">
        <v>0</v>
      </c>
      <c r="AB2016" s="580">
        <v>1</v>
      </c>
      <c r="AC2016" s="575">
        <f t="shared" si="93"/>
        <v>0</v>
      </c>
      <c r="AD2016" s="555">
        <f t="shared" si="94"/>
        <v>0</v>
      </c>
    </row>
    <row r="2017" s="557" customFormat="1" customHeight="1" spans="1:30">
      <c r="A2017" s="574">
        <v>45331</v>
      </c>
      <c r="B2017" s="575" t="s">
        <v>88</v>
      </c>
      <c r="C2017" s="575" t="s">
        <v>177</v>
      </c>
      <c r="D2017" s="575">
        <v>50</v>
      </c>
      <c r="E2017" s="575" t="s">
        <v>35</v>
      </c>
      <c r="F2017" s="575">
        <v>8.43</v>
      </c>
      <c r="G2017" s="575">
        <v>1.45</v>
      </c>
      <c r="H2017" s="575">
        <v>23.878</v>
      </c>
      <c r="I2017" s="575">
        <v>22.8203</v>
      </c>
      <c r="J2017" s="575">
        <v>22.8081</v>
      </c>
      <c r="K2017" s="575">
        <v>0.86</v>
      </c>
      <c r="L2017" s="580">
        <v>0.03</v>
      </c>
      <c r="M2017" s="575">
        <v>121.5473</v>
      </c>
      <c r="N2017" s="575">
        <v>680</v>
      </c>
      <c r="O2017" s="580">
        <v>0.1787</v>
      </c>
      <c r="P2017" s="575" t="s">
        <v>176</v>
      </c>
      <c r="Q2017" s="575">
        <v>6458</v>
      </c>
      <c r="R2017" s="575">
        <v>428.6187</v>
      </c>
      <c r="S2017" s="580">
        <v>0.06637</v>
      </c>
      <c r="T2017" s="575">
        <v>0</v>
      </c>
      <c r="U2017" s="575">
        <v>0</v>
      </c>
      <c r="V2017" s="575">
        <v>0</v>
      </c>
      <c r="W2017" s="575">
        <v>0</v>
      </c>
      <c r="X2017" s="575">
        <v>0</v>
      </c>
      <c r="Y2017" s="575">
        <v>0</v>
      </c>
      <c r="Z2017" s="575">
        <v>0</v>
      </c>
      <c r="AA2017" s="575">
        <v>0</v>
      </c>
      <c r="AB2017" s="580">
        <v>1</v>
      </c>
      <c r="AC2017" s="575">
        <f t="shared" si="93"/>
        <v>0</v>
      </c>
      <c r="AD2017" s="620">
        <f t="shared" si="94"/>
        <v>0</v>
      </c>
    </row>
    <row r="2018" customHeight="1" spans="1:29">
      <c r="A2018" s="570" t="s">
        <v>279</v>
      </c>
      <c r="B2018" s="571"/>
      <c r="C2018" s="571"/>
      <c r="D2018" s="571"/>
      <c r="E2018" s="571"/>
      <c r="F2018" s="571"/>
      <c r="G2018" s="571"/>
      <c r="H2018" s="571"/>
      <c r="I2018" s="571"/>
      <c r="J2018" s="571"/>
      <c r="K2018" s="571"/>
      <c r="L2018" s="571"/>
      <c r="M2018" s="571"/>
      <c r="N2018" s="571"/>
      <c r="O2018" s="571"/>
      <c r="P2018" s="571"/>
      <c r="Q2018" s="571"/>
      <c r="R2018" s="571"/>
      <c r="S2018" s="571"/>
      <c r="T2018" s="571"/>
      <c r="U2018" s="571"/>
      <c r="V2018" s="571"/>
      <c r="W2018" s="571"/>
      <c r="X2018" s="571"/>
      <c r="Y2018" s="571"/>
      <c r="Z2018" s="571"/>
      <c r="AA2018" s="571"/>
      <c r="AB2018" s="571"/>
      <c r="AC2018" s="571"/>
    </row>
    <row r="2019" customHeight="1" spans="1:30">
      <c r="A2019" s="572" t="s">
        <v>1</v>
      </c>
      <c r="B2019" s="573" t="s">
        <v>2</v>
      </c>
      <c r="C2019" s="573" t="s">
        <v>3</v>
      </c>
      <c r="D2019" s="573" t="s">
        <v>4</v>
      </c>
      <c r="E2019" s="573" t="s">
        <v>5</v>
      </c>
      <c r="F2019" s="573" t="s">
        <v>6</v>
      </c>
      <c r="G2019" s="573" t="s">
        <v>7</v>
      </c>
      <c r="H2019" s="573" t="s">
        <v>8</v>
      </c>
      <c r="I2019" s="573" t="s">
        <v>9</v>
      </c>
      <c r="J2019" s="573" t="s">
        <v>10</v>
      </c>
      <c r="K2019" s="573" t="s">
        <v>11</v>
      </c>
      <c r="L2019" s="573" t="s">
        <v>12</v>
      </c>
      <c r="M2019" s="573" t="s">
        <v>13</v>
      </c>
      <c r="N2019" s="573" t="s">
        <v>14</v>
      </c>
      <c r="O2019" s="573" t="s">
        <v>15</v>
      </c>
      <c r="P2019" s="573" t="s">
        <v>16</v>
      </c>
      <c r="Q2019" s="573" t="s">
        <v>17</v>
      </c>
      <c r="R2019" s="573" t="s">
        <v>18</v>
      </c>
      <c r="S2019" s="573" t="s">
        <v>19</v>
      </c>
      <c r="T2019" s="573" t="s">
        <v>20</v>
      </c>
      <c r="U2019" s="573" t="s">
        <v>21</v>
      </c>
      <c r="V2019" s="573" t="s">
        <v>22</v>
      </c>
      <c r="W2019" s="573" t="s">
        <v>23</v>
      </c>
      <c r="X2019" s="573" t="s">
        <v>24</v>
      </c>
      <c r="Y2019" s="573" t="s">
        <v>25</v>
      </c>
      <c r="Z2019" s="573" t="s">
        <v>26</v>
      </c>
      <c r="AA2019" s="573" t="s">
        <v>27</v>
      </c>
      <c r="AB2019" s="573" t="s">
        <v>28</v>
      </c>
      <c r="AC2019" s="583" t="s">
        <v>29</v>
      </c>
      <c r="AD2019" s="583" t="s">
        <v>30</v>
      </c>
    </row>
    <row r="2020" customHeight="1" spans="1:30">
      <c r="A2020" s="574">
        <v>45332</v>
      </c>
      <c r="B2020" s="575" t="s">
        <v>31</v>
      </c>
      <c r="C2020" s="575" t="s">
        <v>32</v>
      </c>
      <c r="D2020" s="575">
        <v>100</v>
      </c>
      <c r="E2020" s="575" t="s">
        <v>48</v>
      </c>
      <c r="F2020" s="575">
        <v>4.72</v>
      </c>
      <c r="G2020" s="575">
        <v>1.19</v>
      </c>
      <c r="H2020" s="575">
        <v>41.9749</v>
      </c>
      <c r="I2020" s="575">
        <v>21.8749</v>
      </c>
      <c r="J2020" s="575">
        <v>21.6125</v>
      </c>
      <c r="K2020" s="575">
        <v>20.1</v>
      </c>
      <c r="L2020" s="580">
        <v>0.4789</v>
      </c>
      <c r="M2020" s="575">
        <v>286.2125</v>
      </c>
      <c r="N2020" s="575"/>
      <c r="O2020" s="575"/>
      <c r="P2020" s="575"/>
      <c r="Q2020" s="575">
        <v>14972</v>
      </c>
      <c r="R2020" s="575">
        <v>1587.3375</v>
      </c>
      <c r="S2020" s="580">
        <v>0.106</v>
      </c>
      <c r="T2020" s="575">
        <v>0</v>
      </c>
      <c r="U2020" s="575">
        <v>0</v>
      </c>
      <c r="V2020" s="575">
        <v>0</v>
      </c>
      <c r="W2020" s="575">
        <v>0</v>
      </c>
      <c r="X2020" s="575">
        <v>0</v>
      </c>
      <c r="Y2020" s="575">
        <v>0</v>
      </c>
      <c r="Z2020" s="575">
        <v>0</v>
      </c>
      <c r="AA2020" s="575">
        <v>0</v>
      </c>
      <c r="AB2020" s="580">
        <v>1</v>
      </c>
      <c r="AC2020" s="575">
        <f t="shared" ref="AC2020:AC2062" si="95">U2020+W2020</f>
        <v>0</v>
      </c>
      <c r="AD2020" s="555">
        <f t="shared" ref="AD2020:AD2062" si="96">T2020+V2020</f>
        <v>0</v>
      </c>
    </row>
    <row r="2021" customHeight="1" spans="1:30">
      <c r="A2021" s="574">
        <v>45332</v>
      </c>
      <c r="B2021" s="575" t="s">
        <v>34</v>
      </c>
      <c r="C2021" s="575" t="s">
        <v>32</v>
      </c>
      <c r="D2021" s="575">
        <v>10</v>
      </c>
      <c r="E2021" s="575" t="s">
        <v>35</v>
      </c>
      <c r="F2021" s="575">
        <v>5.41</v>
      </c>
      <c r="G2021" s="575">
        <v>1.77</v>
      </c>
      <c r="H2021" s="575">
        <v>5.832</v>
      </c>
      <c r="I2021" s="575">
        <v>2.0568</v>
      </c>
      <c r="J2021" s="575">
        <v>1.98</v>
      </c>
      <c r="K2021" s="575">
        <v>3.7752</v>
      </c>
      <c r="L2021" s="580">
        <v>0.6473</v>
      </c>
      <c r="M2021" s="575">
        <v>25.08</v>
      </c>
      <c r="N2021" s="575"/>
      <c r="O2021" s="575"/>
      <c r="P2021" s="575"/>
      <c r="Q2021" s="575">
        <v>1258</v>
      </c>
      <c r="R2021" s="575">
        <v>139.26</v>
      </c>
      <c r="S2021" s="580">
        <v>0.1107</v>
      </c>
      <c r="T2021" s="575">
        <v>0</v>
      </c>
      <c r="U2021" s="575">
        <v>0</v>
      </c>
      <c r="V2021" s="575">
        <v>0</v>
      </c>
      <c r="W2021" s="575">
        <v>0</v>
      </c>
      <c r="X2021" s="575">
        <v>0</v>
      </c>
      <c r="Y2021" s="575">
        <v>0</v>
      </c>
      <c r="Z2021" s="575">
        <v>0</v>
      </c>
      <c r="AA2021" s="575">
        <v>0</v>
      </c>
      <c r="AB2021" s="580">
        <v>1</v>
      </c>
      <c r="AC2021" s="575">
        <f t="shared" si="95"/>
        <v>0</v>
      </c>
      <c r="AD2021" s="555">
        <f t="shared" si="96"/>
        <v>0</v>
      </c>
    </row>
    <row r="2022" customHeight="1" spans="1:30">
      <c r="A2022" s="574">
        <v>45332</v>
      </c>
      <c r="B2022" s="575" t="s">
        <v>36</v>
      </c>
      <c r="C2022" s="575" t="s">
        <v>32</v>
      </c>
      <c r="D2022" s="575">
        <v>80</v>
      </c>
      <c r="E2022" s="575" t="s">
        <v>33</v>
      </c>
      <c r="F2022" s="575">
        <v>4.69</v>
      </c>
      <c r="G2022" s="575">
        <v>1.16</v>
      </c>
      <c r="H2022" s="575">
        <v>33.0505</v>
      </c>
      <c r="I2022" s="575">
        <v>31.64</v>
      </c>
      <c r="J2022" s="575">
        <v>31.35</v>
      </c>
      <c r="K2022" s="575">
        <v>1.13</v>
      </c>
      <c r="L2022" s="580">
        <v>0.0345</v>
      </c>
      <c r="M2022" s="575">
        <v>269.5</v>
      </c>
      <c r="N2022" s="575"/>
      <c r="O2022" s="575"/>
      <c r="P2022" s="575"/>
      <c r="Q2022" s="575">
        <v>9570</v>
      </c>
      <c r="R2022" s="575">
        <v>1241.9</v>
      </c>
      <c r="S2022" s="580">
        <v>0.1298</v>
      </c>
      <c r="T2022" s="575">
        <v>0</v>
      </c>
      <c r="U2022" s="575">
        <v>0</v>
      </c>
      <c r="V2022" s="575">
        <v>0</v>
      </c>
      <c r="W2022" s="575">
        <v>0</v>
      </c>
      <c r="X2022" s="575">
        <v>0</v>
      </c>
      <c r="Y2022" s="575">
        <v>0</v>
      </c>
      <c r="Z2022" s="575">
        <v>0</v>
      </c>
      <c r="AA2022" s="575">
        <v>0</v>
      </c>
      <c r="AB2022" s="580">
        <v>1</v>
      </c>
      <c r="AC2022" s="575">
        <f t="shared" si="95"/>
        <v>0</v>
      </c>
      <c r="AD2022" s="555">
        <f t="shared" si="96"/>
        <v>0</v>
      </c>
    </row>
    <row r="2023" customHeight="1" spans="1:30">
      <c r="A2023" s="574">
        <v>45332</v>
      </c>
      <c r="B2023" s="575" t="s">
        <v>37</v>
      </c>
      <c r="C2023" s="575" t="s">
        <v>32</v>
      </c>
      <c r="D2023" s="575">
        <v>100</v>
      </c>
      <c r="E2023" s="575" t="s">
        <v>35</v>
      </c>
      <c r="F2023" s="575">
        <v>6.4</v>
      </c>
      <c r="G2023" s="575">
        <v>0</v>
      </c>
      <c r="H2023" s="575">
        <v>57.974</v>
      </c>
      <c r="I2023" s="575">
        <v>35.743</v>
      </c>
      <c r="J2023" s="575">
        <v>34.76</v>
      </c>
      <c r="K2023" s="575">
        <v>22.1407</v>
      </c>
      <c r="L2023" s="580">
        <v>0.3825</v>
      </c>
      <c r="M2023" s="575">
        <v>313.048</v>
      </c>
      <c r="N2023" s="575"/>
      <c r="O2023" s="575"/>
      <c r="P2023" s="575"/>
      <c r="Q2023" s="575">
        <v>15895</v>
      </c>
      <c r="R2023" s="575">
        <v>1299.656</v>
      </c>
      <c r="S2023" s="580">
        <v>0.0818</v>
      </c>
      <c r="T2023" s="575">
        <v>0.0602</v>
      </c>
      <c r="U2023" s="575">
        <v>0</v>
      </c>
      <c r="V2023" s="575">
        <v>0</v>
      </c>
      <c r="W2023" s="575">
        <v>0</v>
      </c>
      <c r="X2023" s="575">
        <v>0</v>
      </c>
      <c r="Y2023" s="575">
        <v>0.0301</v>
      </c>
      <c r="Z2023" s="575">
        <v>0</v>
      </c>
      <c r="AA2023" s="575">
        <v>0</v>
      </c>
      <c r="AB2023" s="580">
        <v>0.999</v>
      </c>
      <c r="AC2023" s="575">
        <f t="shared" si="95"/>
        <v>0</v>
      </c>
      <c r="AD2023" s="555">
        <f t="shared" si="96"/>
        <v>0.0602</v>
      </c>
    </row>
    <row r="2024" customHeight="1" spans="1:30">
      <c r="A2024" s="574">
        <v>45332</v>
      </c>
      <c r="B2024" s="575" t="s">
        <v>40</v>
      </c>
      <c r="C2024" s="575" t="s">
        <v>32</v>
      </c>
      <c r="D2024" s="575">
        <v>30</v>
      </c>
      <c r="E2024" s="575" t="s">
        <v>35</v>
      </c>
      <c r="F2024" s="575">
        <v>6.86</v>
      </c>
      <c r="G2024" s="575">
        <v>0</v>
      </c>
      <c r="H2024" s="575">
        <v>18.6264</v>
      </c>
      <c r="I2024" s="575">
        <v>18.6264</v>
      </c>
      <c r="J2024" s="575">
        <v>18.48</v>
      </c>
      <c r="K2024" s="575">
        <v>0</v>
      </c>
      <c r="L2024" s="580">
        <v>0</v>
      </c>
      <c r="M2024" s="575">
        <v>149.2128</v>
      </c>
      <c r="N2024" s="575"/>
      <c r="O2024" s="575"/>
      <c r="P2024" s="575"/>
      <c r="Q2024" s="575">
        <v>4805</v>
      </c>
      <c r="R2024" s="575">
        <v>482.4864</v>
      </c>
      <c r="S2024" s="580">
        <v>0.1004</v>
      </c>
      <c r="T2024" s="575">
        <v>0</v>
      </c>
      <c r="U2024" s="575">
        <v>0</v>
      </c>
      <c r="V2024" s="575">
        <v>0</v>
      </c>
      <c r="W2024" s="575">
        <v>0</v>
      </c>
      <c r="X2024" s="575">
        <v>0</v>
      </c>
      <c r="Y2024" s="575">
        <v>0</v>
      </c>
      <c r="Z2024" s="575">
        <v>0</v>
      </c>
      <c r="AA2024" s="575">
        <v>0</v>
      </c>
      <c r="AB2024" s="580">
        <v>1</v>
      </c>
      <c r="AC2024" s="575">
        <f t="shared" si="95"/>
        <v>0</v>
      </c>
      <c r="AD2024" s="555">
        <f t="shared" si="96"/>
        <v>0</v>
      </c>
    </row>
    <row r="2025" customHeight="1" spans="1:30">
      <c r="A2025" s="574">
        <v>45332</v>
      </c>
      <c r="B2025" s="575" t="s">
        <v>43</v>
      </c>
      <c r="C2025" s="575" t="s">
        <v>32</v>
      </c>
      <c r="D2025" s="575">
        <v>300</v>
      </c>
      <c r="E2025" s="575" t="s">
        <v>35</v>
      </c>
      <c r="F2025" s="575">
        <v>6.11</v>
      </c>
      <c r="G2025" s="575">
        <v>0</v>
      </c>
      <c r="H2025" s="575">
        <v>167.876</v>
      </c>
      <c r="I2025" s="575">
        <v>100.9614</v>
      </c>
      <c r="J2025" s="575">
        <v>100.287</v>
      </c>
      <c r="K2025" s="575">
        <v>66.9146</v>
      </c>
      <c r="L2025" s="580">
        <v>0.3986</v>
      </c>
      <c r="M2025" s="575">
        <v>1192.389</v>
      </c>
      <c r="N2025" s="575"/>
      <c r="O2025" s="575"/>
      <c r="P2025" s="575"/>
      <c r="Q2025" s="575">
        <v>57321</v>
      </c>
      <c r="R2025" s="575">
        <v>5312.209</v>
      </c>
      <c r="S2025" s="580">
        <v>0.0927</v>
      </c>
      <c r="T2025" s="575">
        <v>0</v>
      </c>
      <c r="U2025" s="575">
        <v>0</v>
      </c>
      <c r="V2025" s="575">
        <v>0</v>
      </c>
      <c r="W2025" s="575">
        <v>0</v>
      </c>
      <c r="X2025" s="575">
        <v>0</v>
      </c>
      <c r="Y2025" s="575">
        <v>0</v>
      </c>
      <c r="Z2025" s="575">
        <v>0</v>
      </c>
      <c r="AA2025" s="575">
        <v>0</v>
      </c>
      <c r="AB2025" s="580">
        <v>0</v>
      </c>
      <c r="AC2025" s="575">
        <f t="shared" si="95"/>
        <v>0</v>
      </c>
      <c r="AD2025" s="555">
        <f t="shared" si="96"/>
        <v>0</v>
      </c>
    </row>
    <row r="2026" customHeight="1" spans="1:30">
      <c r="A2026" s="574">
        <v>45332</v>
      </c>
      <c r="B2026" s="575" t="s">
        <v>45</v>
      </c>
      <c r="C2026" s="575" t="s">
        <v>32</v>
      </c>
      <c r="D2026" s="575">
        <v>50</v>
      </c>
      <c r="E2026" s="575" t="s">
        <v>33</v>
      </c>
      <c r="F2026" s="575">
        <v>4.81</v>
      </c>
      <c r="G2026" s="575">
        <v>3.74</v>
      </c>
      <c r="H2026" s="575">
        <v>20.211</v>
      </c>
      <c r="I2026" s="575">
        <v>4.473</v>
      </c>
      <c r="J2026" s="575">
        <v>4.4</v>
      </c>
      <c r="K2026" s="575">
        <v>15.738</v>
      </c>
      <c r="L2026" s="580">
        <v>0.7787</v>
      </c>
      <c r="M2026" s="575">
        <v>108.68</v>
      </c>
      <c r="N2026" s="575"/>
      <c r="O2026" s="575"/>
      <c r="P2026" s="575"/>
      <c r="Q2026" s="575">
        <v>7203</v>
      </c>
      <c r="R2026" s="575">
        <v>669.68</v>
      </c>
      <c r="S2026" s="580">
        <v>0.093</v>
      </c>
      <c r="T2026" s="575">
        <v>0</v>
      </c>
      <c r="U2026" s="575">
        <v>0</v>
      </c>
      <c r="V2026" s="575">
        <v>0</v>
      </c>
      <c r="W2026" s="575">
        <v>0</v>
      </c>
      <c r="X2026" s="575">
        <v>0</v>
      </c>
      <c r="Y2026" s="575">
        <v>0</v>
      </c>
      <c r="Z2026" s="575">
        <v>0</v>
      </c>
      <c r="AA2026" s="575">
        <v>0</v>
      </c>
      <c r="AB2026" s="580">
        <v>1</v>
      </c>
      <c r="AC2026" s="575">
        <f t="shared" si="95"/>
        <v>0</v>
      </c>
      <c r="AD2026" s="555">
        <f t="shared" si="96"/>
        <v>0</v>
      </c>
    </row>
    <row r="2027" customHeight="1" spans="1:30">
      <c r="A2027" s="574">
        <v>45332</v>
      </c>
      <c r="B2027" s="575" t="s">
        <v>42</v>
      </c>
      <c r="C2027" s="575" t="s">
        <v>32</v>
      </c>
      <c r="D2027" s="575">
        <v>30</v>
      </c>
      <c r="E2027" s="575" t="s">
        <v>33</v>
      </c>
      <c r="F2027" s="575">
        <v>4.75</v>
      </c>
      <c r="G2027" s="575">
        <v>1.32</v>
      </c>
      <c r="H2027" s="575">
        <v>11.4763</v>
      </c>
      <c r="I2027" s="575">
        <v>11.2974</v>
      </c>
      <c r="J2027" s="575">
        <v>11.2782</v>
      </c>
      <c r="K2027" s="575">
        <v>0</v>
      </c>
      <c r="L2027" s="580">
        <v>0</v>
      </c>
      <c r="M2027" s="575">
        <v>114.5492</v>
      </c>
      <c r="N2027" s="575"/>
      <c r="O2027" s="575"/>
      <c r="P2027" s="575"/>
      <c r="Q2027" s="575">
        <v>3672</v>
      </c>
      <c r="R2027" s="575">
        <v>486.4451</v>
      </c>
      <c r="S2027" s="580">
        <v>0.1325</v>
      </c>
      <c r="T2027" s="575">
        <v>0</v>
      </c>
      <c r="U2027" s="575">
        <v>0</v>
      </c>
      <c r="V2027" s="575">
        <v>0</v>
      </c>
      <c r="W2027" s="575">
        <v>0</v>
      </c>
      <c r="X2027" s="575">
        <v>0</v>
      </c>
      <c r="Y2027" s="575">
        <v>0</v>
      </c>
      <c r="Z2027" s="575">
        <v>0</v>
      </c>
      <c r="AA2027" s="575">
        <v>0</v>
      </c>
      <c r="AB2027" s="580">
        <v>1</v>
      </c>
      <c r="AC2027" s="575">
        <f t="shared" si="95"/>
        <v>0</v>
      </c>
      <c r="AD2027" s="555">
        <f t="shared" si="96"/>
        <v>0</v>
      </c>
    </row>
    <row r="2028" customHeight="1" spans="1:30">
      <c r="A2028" s="574">
        <v>45332</v>
      </c>
      <c r="B2028" s="575" t="s">
        <v>38</v>
      </c>
      <c r="C2028" s="575" t="s">
        <v>32</v>
      </c>
      <c r="D2028" s="575">
        <v>5.48</v>
      </c>
      <c r="E2028" s="575" t="s">
        <v>44</v>
      </c>
      <c r="F2028" s="575">
        <v>2.41</v>
      </c>
      <c r="G2028" s="575">
        <v>0</v>
      </c>
      <c r="H2028" s="575">
        <v>1.09</v>
      </c>
      <c r="I2028" s="575">
        <v>0.7</v>
      </c>
      <c r="J2028" s="575">
        <v>0.532</v>
      </c>
      <c r="K2028" s="575">
        <v>0.39</v>
      </c>
      <c r="L2028" s="580">
        <v>0.3578</v>
      </c>
      <c r="M2028" s="575">
        <v>9.576</v>
      </c>
      <c r="N2028" s="575"/>
      <c r="O2028" s="575"/>
      <c r="P2028" s="575"/>
      <c r="Q2028" s="575">
        <v>554</v>
      </c>
      <c r="R2028" s="575">
        <v>50.008</v>
      </c>
      <c r="S2028" s="580">
        <v>0.0903</v>
      </c>
      <c r="T2028" s="575">
        <v>0</v>
      </c>
      <c r="U2028" s="575">
        <v>0</v>
      </c>
      <c r="V2028" s="575">
        <v>0</v>
      </c>
      <c r="W2028" s="575">
        <v>0</v>
      </c>
      <c r="X2028" s="575">
        <v>0</v>
      </c>
      <c r="Y2028" s="575">
        <v>0</v>
      </c>
      <c r="Z2028" s="575">
        <v>0</v>
      </c>
      <c r="AA2028" s="575">
        <v>0</v>
      </c>
      <c r="AB2028" s="580">
        <v>1</v>
      </c>
      <c r="AC2028" s="575">
        <f t="shared" si="95"/>
        <v>0</v>
      </c>
      <c r="AD2028" s="555">
        <f t="shared" si="96"/>
        <v>0</v>
      </c>
    </row>
    <row r="2029" customHeight="1" spans="1:30">
      <c r="A2029" s="574">
        <v>45332</v>
      </c>
      <c r="B2029" s="575" t="s">
        <v>50</v>
      </c>
      <c r="C2029" s="575" t="s">
        <v>32</v>
      </c>
      <c r="D2029" s="575">
        <v>50</v>
      </c>
      <c r="E2029" s="575" t="s">
        <v>33</v>
      </c>
      <c r="F2029" s="575">
        <v>4.41</v>
      </c>
      <c r="G2029" s="575">
        <v>0</v>
      </c>
      <c r="H2029" s="575">
        <v>18.9648</v>
      </c>
      <c r="I2029" s="575">
        <v>4.305</v>
      </c>
      <c r="J2029" s="575">
        <v>4.2</v>
      </c>
      <c r="K2029" s="575">
        <v>14.6598</v>
      </c>
      <c r="L2029" s="580">
        <v>0.773</v>
      </c>
      <c r="M2029" s="575">
        <v>95.83</v>
      </c>
      <c r="N2029" s="575"/>
      <c r="O2029" s="575"/>
      <c r="P2029" s="575"/>
      <c r="Q2029" s="575">
        <v>6762</v>
      </c>
      <c r="R2029" s="575">
        <v>484.33</v>
      </c>
      <c r="S2029" s="580">
        <v>0.0716</v>
      </c>
      <c r="T2029" s="575">
        <v>0</v>
      </c>
      <c r="U2029" s="575">
        <v>0</v>
      </c>
      <c r="V2029" s="575">
        <v>0</v>
      </c>
      <c r="W2029" s="575">
        <v>0</v>
      </c>
      <c r="X2029" s="575">
        <v>0</v>
      </c>
      <c r="Y2029" s="575">
        <v>0</v>
      </c>
      <c r="Z2029" s="575">
        <v>0</v>
      </c>
      <c r="AA2029" s="575">
        <v>0</v>
      </c>
      <c r="AB2029" s="580">
        <v>1</v>
      </c>
      <c r="AC2029" s="575">
        <f t="shared" si="95"/>
        <v>0</v>
      </c>
      <c r="AD2029" s="555">
        <f t="shared" si="96"/>
        <v>0</v>
      </c>
    </row>
    <row r="2030" customHeight="1" spans="1:30">
      <c r="A2030" s="574">
        <v>45332</v>
      </c>
      <c r="B2030" s="575" t="s">
        <v>47</v>
      </c>
      <c r="C2030" s="575" t="s">
        <v>32</v>
      </c>
      <c r="D2030" s="575">
        <v>150</v>
      </c>
      <c r="E2030" s="575" t="s">
        <v>35</v>
      </c>
      <c r="F2030" s="575">
        <v>5.81</v>
      </c>
      <c r="G2030" s="575">
        <v>0.39</v>
      </c>
      <c r="H2030" s="575">
        <v>96.325</v>
      </c>
      <c r="I2030" s="575">
        <v>28.2846</v>
      </c>
      <c r="J2030" s="575">
        <v>27.1327</v>
      </c>
      <c r="K2030" s="575">
        <v>68.04</v>
      </c>
      <c r="L2030" s="580">
        <v>0.7064</v>
      </c>
      <c r="M2030" s="575">
        <v>317.5543</v>
      </c>
      <c r="N2030" s="575">
        <v>1471</v>
      </c>
      <c r="O2030" s="580">
        <v>0.2159</v>
      </c>
      <c r="P2030" s="580">
        <v>-0.1289</v>
      </c>
      <c r="Q2030" s="575">
        <v>24402</v>
      </c>
      <c r="R2030" s="575">
        <v>1773.4458</v>
      </c>
      <c r="S2030" s="580">
        <v>0.0727</v>
      </c>
      <c r="T2030" s="575">
        <v>0</v>
      </c>
      <c r="U2030" s="575">
        <v>0</v>
      </c>
      <c r="V2030" s="575">
        <v>0</v>
      </c>
      <c r="W2030" s="575">
        <v>0</v>
      </c>
      <c r="X2030" s="575">
        <v>0</v>
      </c>
      <c r="Y2030" s="575">
        <v>0</v>
      </c>
      <c r="Z2030" s="575">
        <v>0</v>
      </c>
      <c r="AA2030" s="575">
        <v>0</v>
      </c>
      <c r="AB2030" s="580">
        <v>1</v>
      </c>
      <c r="AC2030" s="575">
        <f t="shared" si="95"/>
        <v>0</v>
      </c>
      <c r="AD2030" s="555">
        <f t="shared" si="96"/>
        <v>0</v>
      </c>
    </row>
    <row r="2031" customHeight="1" spans="1:30">
      <c r="A2031" s="574">
        <v>45332</v>
      </c>
      <c r="B2031" s="575" t="s">
        <v>41</v>
      </c>
      <c r="C2031" s="575" t="s">
        <v>32</v>
      </c>
      <c r="D2031" s="575">
        <v>20</v>
      </c>
      <c r="E2031" s="575" t="s">
        <v>33</v>
      </c>
      <c r="F2031" s="575">
        <v>5.57</v>
      </c>
      <c r="G2031" s="575">
        <v>2.8</v>
      </c>
      <c r="H2031" s="575">
        <v>11.7206</v>
      </c>
      <c r="I2031" s="575">
        <v>4.5884</v>
      </c>
      <c r="J2031" s="575">
        <v>4.5749</v>
      </c>
      <c r="K2031" s="575">
        <v>7.1322</v>
      </c>
      <c r="L2031" s="580">
        <v>0.6085</v>
      </c>
      <c r="M2031" s="575">
        <v>102.4</v>
      </c>
      <c r="N2031" s="575"/>
      <c r="O2031" s="575"/>
      <c r="P2031" s="575"/>
      <c r="Q2031" s="575">
        <v>4106</v>
      </c>
      <c r="R2031" s="575">
        <v>406.6533</v>
      </c>
      <c r="S2031" s="580">
        <v>0.099</v>
      </c>
      <c r="T2031" s="575">
        <v>0</v>
      </c>
      <c r="U2031" s="575">
        <v>0</v>
      </c>
      <c r="V2031" s="575">
        <v>0</v>
      </c>
      <c r="W2031" s="575">
        <v>0</v>
      </c>
      <c r="X2031" s="575">
        <v>0</v>
      </c>
      <c r="Y2031" s="575">
        <v>0</v>
      </c>
      <c r="Z2031" s="575">
        <v>0</v>
      </c>
      <c r="AA2031" s="575">
        <v>0</v>
      </c>
      <c r="AB2031" s="580">
        <v>1</v>
      </c>
      <c r="AC2031" s="575">
        <f t="shared" si="95"/>
        <v>0</v>
      </c>
      <c r="AD2031" s="555">
        <f t="shared" si="96"/>
        <v>0</v>
      </c>
    </row>
    <row r="2032" customHeight="1" spans="1:30">
      <c r="A2032" s="574">
        <v>45332</v>
      </c>
      <c r="B2032" s="575" t="s">
        <v>46</v>
      </c>
      <c r="C2032" s="575" t="s">
        <v>32</v>
      </c>
      <c r="D2032" s="575">
        <v>30</v>
      </c>
      <c r="E2032" s="575" t="s">
        <v>35</v>
      </c>
      <c r="F2032" s="575">
        <v>6.02</v>
      </c>
      <c r="G2032" s="575">
        <v>0.8</v>
      </c>
      <c r="H2032" s="575">
        <v>14.994</v>
      </c>
      <c r="I2032" s="575">
        <v>14.7</v>
      </c>
      <c r="J2032" s="575">
        <v>14.672</v>
      </c>
      <c r="K2032" s="575">
        <v>0</v>
      </c>
      <c r="L2032" s="580">
        <v>0</v>
      </c>
      <c r="M2032" s="575">
        <v>138.768</v>
      </c>
      <c r="N2032" s="575"/>
      <c r="O2032" s="575"/>
      <c r="P2032" s="575"/>
      <c r="Q2032" s="575">
        <v>4708</v>
      </c>
      <c r="R2032" s="575">
        <v>558.376</v>
      </c>
      <c r="S2032" s="580">
        <v>0.1186</v>
      </c>
      <c r="T2032" s="575">
        <v>0</v>
      </c>
      <c r="U2032" s="575">
        <v>0</v>
      </c>
      <c r="V2032" s="575">
        <v>0</v>
      </c>
      <c r="W2032" s="575">
        <v>0</v>
      </c>
      <c r="X2032" s="575">
        <v>0</v>
      </c>
      <c r="Y2032" s="575">
        <v>0</v>
      </c>
      <c r="Z2032" s="575">
        <v>0</v>
      </c>
      <c r="AA2032" s="575">
        <v>0</v>
      </c>
      <c r="AB2032" s="580">
        <v>1</v>
      </c>
      <c r="AC2032" s="575">
        <f t="shared" si="95"/>
        <v>0</v>
      </c>
      <c r="AD2032" s="555">
        <f t="shared" si="96"/>
        <v>0</v>
      </c>
    </row>
    <row r="2033" customHeight="1" spans="1:30">
      <c r="A2033" s="574">
        <v>45332</v>
      </c>
      <c r="B2033" s="575" t="s">
        <v>49</v>
      </c>
      <c r="C2033" s="575" t="s">
        <v>32</v>
      </c>
      <c r="D2033" s="575">
        <v>100</v>
      </c>
      <c r="E2033" s="575" t="s">
        <v>35</v>
      </c>
      <c r="F2033" s="575">
        <v>8.4</v>
      </c>
      <c r="G2033" s="575">
        <v>0.7</v>
      </c>
      <c r="H2033" s="575">
        <v>79.0144</v>
      </c>
      <c r="I2033" s="575">
        <v>25.1425</v>
      </c>
      <c r="J2033" s="575">
        <v>23.8581</v>
      </c>
      <c r="K2033" s="575">
        <v>53.8719</v>
      </c>
      <c r="L2033" s="580">
        <v>0.6818</v>
      </c>
      <c r="M2033" s="575">
        <v>340.7481</v>
      </c>
      <c r="N2033" s="575"/>
      <c r="O2033" s="575"/>
      <c r="P2033" s="575"/>
      <c r="Q2033" s="575">
        <v>14225</v>
      </c>
      <c r="R2033" s="575">
        <v>1393.2261</v>
      </c>
      <c r="S2033" s="580">
        <v>0.0979</v>
      </c>
      <c r="T2033" s="575">
        <v>0</v>
      </c>
      <c r="U2033" s="575">
        <v>0</v>
      </c>
      <c r="V2033" s="575">
        <v>0</v>
      </c>
      <c r="W2033" s="575">
        <v>0</v>
      </c>
      <c r="X2033" s="575">
        <v>0</v>
      </c>
      <c r="Y2033" s="575">
        <v>0</v>
      </c>
      <c r="Z2033" s="575">
        <v>0</v>
      </c>
      <c r="AA2033" s="575">
        <v>0</v>
      </c>
      <c r="AB2033" s="580">
        <v>1</v>
      </c>
      <c r="AC2033" s="575">
        <f t="shared" si="95"/>
        <v>0</v>
      </c>
      <c r="AD2033" s="555">
        <f t="shared" si="96"/>
        <v>0</v>
      </c>
    </row>
    <row r="2034" customHeight="1" spans="1:30">
      <c r="A2034" s="574">
        <v>45332</v>
      </c>
      <c r="B2034" s="575" t="s">
        <v>52</v>
      </c>
      <c r="C2034" s="575" t="s">
        <v>32</v>
      </c>
      <c r="D2034" s="575">
        <v>150</v>
      </c>
      <c r="E2034" s="575" t="s">
        <v>35</v>
      </c>
      <c r="F2034" s="575">
        <v>6.39</v>
      </c>
      <c r="G2034" s="575">
        <v>2</v>
      </c>
      <c r="H2034" s="575">
        <v>87.2126</v>
      </c>
      <c r="I2034" s="575">
        <v>87.2126</v>
      </c>
      <c r="J2034" s="575">
        <v>86.625</v>
      </c>
      <c r="K2034" s="575">
        <v>0</v>
      </c>
      <c r="L2034" s="580">
        <v>0</v>
      </c>
      <c r="M2034" s="575">
        <v>735</v>
      </c>
      <c r="N2034" s="575"/>
      <c r="O2034" s="575"/>
      <c r="P2034" s="575"/>
      <c r="Q2034" s="575">
        <v>25456</v>
      </c>
      <c r="R2034" s="575">
        <v>2665.425</v>
      </c>
      <c r="S2034" s="580">
        <v>0.1047</v>
      </c>
      <c r="T2034" s="575">
        <v>0</v>
      </c>
      <c r="U2034" s="575">
        <v>0</v>
      </c>
      <c r="V2034" s="575">
        <v>0</v>
      </c>
      <c r="W2034" s="575">
        <v>0</v>
      </c>
      <c r="X2034" s="575">
        <v>0</v>
      </c>
      <c r="Y2034" s="575">
        <v>0</v>
      </c>
      <c r="Z2034" s="575">
        <v>0</v>
      </c>
      <c r="AA2034" s="575">
        <v>0</v>
      </c>
      <c r="AB2034" s="580">
        <v>1</v>
      </c>
      <c r="AC2034" s="575">
        <f t="shared" si="95"/>
        <v>0</v>
      </c>
      <c r="AD2034" s="555">
        <f t="shared" si="96"/>
        <v>0</v>
      </c>
    </row>
    <row r="2035" customHeight="1" spans="1:30">
      <c r="A2035" s="574">
        <v>45332</v>
      </c>
      <c r="B2035" s="575" t="s">
        <v>51</v>
      </c>
      <c r="C2035" s="575" t="s">
        <v>32</v>
      </c>
      <c r="D2035" s="575">
        <v>100</v>
      </c>
      <c r="E2035" s="575" t="s">
        <v>35</v>
      </c>
      <c r="F2035" s="575">
        <v>6.6</v>
      </c>
      <c r="G2035" s="575">
        <v>2.1</v>
      </c>
      <c r="H2035" s="575">
        <v>78.936</v>
      </c>
      <c r="I2035" s="575">
        <v>27.8108</v>
      </c>
      <c r="J2035" s="575">
        <v>25.956</v>
      </c>
      <c r="K2035" s="575">
        <v>51.1252</v>
      </c>
      <c r="L2035" s="580">
        <v>0.6477</v>
      </c>
      <c r="M2035" s="575">
        <v>322.8288</v>
      </c>
      <c r="N2035" s="575"/>
      <c r="O2035" s="575"/>
      <c r="P2035" s="575"/>
      <c r="Q2035" s="575">
        <v>11688</v>
      </c>
      <c r="R2035" s="575">
        <v>1285.354</v>
      </c>
      <c r="S2035" s="580">
        <v>0.11</v>
      </c>
      <c r="T2035" s="575">
        <v>0</v>
      </c>
      <c r="U2035" s="575">
        <v>0</v>
      </c>
      <c r="V2035" s="575">
        <v>0</v>
      </c>
      <c r="W2035" s="575">
        <v>0</v>
      </c>
      <c r="X2035" s="575">
        <v>0</v>
      </c>
      <c r="Y2035" s="575">
        <v>0</v>
      </c>
      <c r="Z2035" s="575">
        <v>0</v>
      </c>
      <c r="AA2035" s="575">
        <v>0</v>
      </c>
      <c r="AB2035" s="580">
        <v>1</v>
      </c>
      <c r="AC2035" s="575">
        <f t="shared" si="95"/>
        <v>0</v>
      </c>
      <c r="AD2035" s="555">
        <f t="shared" si="96"/>
        <v>0</v>
      </c>
    </row>
    <row r="2036" customHeight="1" spans="1:30">
      <c r="A2036" s="574">
        <v>45332</v>
      </c>
      <c r="B2036" s="575" t="s">
        <v>53</v>
      </c>
      <c r="C2036" s="575" t="s">
        <v>32</v>
      </c>
      <c r="D2036" s="575">
        <v>100</v>
      </c>
      <c r="E2036" s="575" t="s">
        <v>39</v>
      </c>
      <c r="F2036" s="575">
        <v>6.76</v>
      </c>
      <c r="G2036" s="575">
        <v>0</v>
      </c>
      <c r="H2036" s="575">
        <v>58.248</v>
      </c>
      <c r="I2036" s="575">
        <v>57.3239</v>
      </c>
      <c r="J2036" s="575">
        <v>57.2319</v>
      </c>
      <c r="K2036" s="575">
        <v>0</v>
      </c>
      <c r="L2036" s="580">
        <v>0</v>
      </c>
      <c r="M2036" s="575">
        <v>393.3894</v>
      </c>
      <c r="N2036" s="575"/>
      <c r="O2036" s="575"/>
      <c r="P2036" s="575"/>
      <c r="Q2036" s="575">
        <v>15134</v>
      </c>
      <c r="R2036" s="575">
        <v>1053.144</v>
      </c>
      <c r="S2036" s="580">
        <v>0.0696</v>
      </c>
      <c r="T2036" s="575">
        <v>0</v>
      </c>
      <c r="U2036" s="575">
        <v>0</v>
      </c>
      <c r="V2036" s="575">
        <v>0</v>
      </c>
      <c r="W2036" s="575">
        <v>0</v>
      </c>
      <c r="X2036" s="575">
        <v>0</v>
      </c>
      <c r="Y2036" s="575">
        <v>0</v>
      </c>
      <c r="Z2036" s="575">
        <v>0</v>
      </c>
      <c r="AA2036" s="575">
        <v>0</v>
      </c>
      <c r="AB2036" s="580">
        <v>1</v>
      </c>
      <c r="AC2036" s="575">
        <f t="shared" si="95"/>
        <v>0</v>
      </c>
      <c r="AD2036" s="555">
        <f t="shared" si="96"/>
        <v>0</v>
      </c>
    </row>
    <row r="2037" customHeight="1" spans="1:30">
      <c r="A2037" s="574">
        <v>45332</v>
      </c>
      <c r="B2037" s="575" t="s">
        <v>58</v>
      </c>
      <c r="C2037" s="575" t="s">
        <v>56</v>
      </c>
      <c r="D2037" s="575">
        <v>15</v>
      </c>
      <c r="E2037" s="575" t="s">
        <v>35</v>
      </c>
      <c r="F2037" s="575">
        <v>0</v>
      </c>
      <c r="G2037" s="575">
        <v>4.64</v>
      </c>
      <c r="H2037" s="575">
        <v>7.7307</v>
      </c>
      <c r="I2037" s="575">
        <v>7.7307</v>
      </c>
      <c r="J2037" s="575">
        <v>7.665</v>
      </c>
      <c r="K2037" s="575">
        <v>0</v>
      </c>
      <c r="L2037" s="580">
        <v>0</v>
      </c>
      <c r="M2037" s="575">
        <v>43.995</v>
      </c>
      <c r="N2037" s="575"/>
      <c r="O2037" s="575"/>
      <c r="P2037" s="575"/>
      <c r="Q2037" s="575">
        <v>3444</v>
      </c>
      <c r="R2037" s="575">
        <v>169.365</v>
      </c>
      <c r="S2037" s="580">
        <v>0.0492</v>
      </c>
      <c r="T2037" s="575">
        <v>0</v>
      </c>
      <c r="U2037" s="575">
        <v>0</v>
      </c>
      <c r="V2037" s="575">
        <v>0</v>
      </c>
      <c r="W2037" s="575">
        <v>0</v>
      </c>
      <c r="X2037" s="575">
        <v>0</v>
      </c>
      <c r="Y2037" s="575">
        <v>0</v>
      </c>
      <c r="Z2037" s="575">
        <v>0</v>
      </c>
      <c r="AA2037" s="575">
        <v>0</v>
      </c>
      <c r="AB2037" s="580">
        <v>1</v>
      </c>
      <c r="AC2037" s="575">
        <f t="shared" si="95"/>
        <v>0</v>
      </c>
      <c r="AD2037" s="555">
        <f t="shared" si="96"/>
        <v>0</v>
      </c>
    </row>
    <row r="2038" customHeight="1" spans="1:30">
      <c r="A2038" s="574">
        <v>45332</v>
      </c>
      <c r="B2038" s="575" t="s">
        <v>55</v>
      </c>
      <c r="C2038" s="575" t="s">
        <v>56</v>
      </c>
      <c r="D2038" s="575">
        <v>100</v>
      </c>
      <c r="E2038" s="575" t="s">
        <v>35</v>
      </c>
      <c r="F2038" s="575">
        <v>0</v>
      </c>
      <c r="G2038" s="575">
        <v>5.92</v>
      </c>
      <c r="H2038" s="575">
        <v>90.956</v>
      </c>
      <c r="I2038" s="575">
        <v>47.6768</v>
      </c>
      <c r="J2038" s="575">
        <v>46.7504</v>
      </c>
      <c r="K2038" s="575">
        <v>42.8889</v>
      </c>
      <c r="L2038" s="580">
        <v>0.4736</v>
      </c>
      <c r="M2038" s="575">
        <v>340.9606</v>
      </c>
      <c r="N2038" s="575"/>
      <c r="O2038" s="575"/>
      <c r="P2038" s="575"/>
      <c r="Q2038" s="575">
        <v>28860</v>
      </c>
      <c r="R2038" s="575">
        <v>2530.8374</v>
      </c>
      <c r="S2038" s="580">
        <v>0.0877</v>
      </c>
      <c r="T2038" s="575">
        <v>0</v>
      </c>
      <c r="U2038" s="575">
        <v>0.3903</v>
      </c>
      <c r="V2038" s="575">
        <v>0</v>
      </c>
      <c r="W2038" s="575">
        <v>0</v>
      </c>
      <c r="X2038" s="575">
        <v>0</v>
      </c>
      <c r="Y2038" s="575">
        <v>0</v>
      </c>
      <c r="Z2038" s="575">
        <v>0</v>
      </c>
      <c r="AA2038" s="575">
        <v>0</v>
      </c>
      <c r="AB2038" s="580">
        <v>1</v>
      </c>
      <c r="AC2038" s="575">
        <f t="shared" si="95"/>
        <v>0.3903</v>
      </c>
      <c r="AD2038" s="555">
        <f t="shared" si="96"/>
        <v>0</v>
      </c>
    </row>
    <row r="2039" customHeight="1" spans="1:30">
      <c r="A2039" s="574">
        <v>45332</v>
      </c>
      <c r="B2039" s="575" t="s">
        <v>57</v>
      </c>
      <c r="C2039" s="575" t="s">
        <v>32</v>
      </c>
      <c r="D2039" s="575">
        <v>20</v>
      </c>
      <c r="E2039" s="575" t="s">
        <v>35</v>
      </c>
      <c r="F2039" s="575">
        <v>7.5</v>
      </c>
      <c r="G2039" s="575">
        <v>0</v>
      </c>
      <c r="H2039" s="575">
        <v>14.1837</v>
      </c>
      <c r="I2039" s="575">
        <v>7.1131</v>
      </c>
      <c r="J2039" s="575">
        <v>7.0426</v>
      </c>
      <c r="K2039" s="575">
        <v>7.0706</v>
      </c>
      <c r="L2039" s="580">
        <v>0.4985</v>
      </c>
      <c r="M2039" s="575">
        <v>80.9624</v>
      </c>
      <c r="N2039" s="575"/>
      <c r="O2039" s="575"/>
      <c r="P2039" s="575"/>
      <c r="Q2039" s="575">
        <v>3541</v>
      </c>
      <c r="R2039" s="575">
        <v>341.339</v>
      </c>
      <c r="S2039" s="580">
        <v>0.0964</v>
      </c>
      <c r="T2039" s="575">
        <v>0</v>
      </c>
      <c r="U2039" s="575">
        <v>0</v>
      </c>
      <c r="V2039" s="575">
        <v>0</v>
      </c>
      <c r="W2039" s="575">
        <v>0</v>
      </c>
      <c r="X2039" s="575">
        <v>0</v>
      </c>
      <c r="Y2039" s="575">
        <v>0</v>
      </c>
      <c r="Z2039" s="575">
        <v>0</v>
      </c>
      <c r="AA2039" s="575">
        <v>0</v>
      </c>
      <c r="AB2039" s="580">
        <v>1</v>
      </c>
      <c r="AC2039" s="575">
        <f t="shared" si="95"/>
        <v>0</v>
      </c>
      <c r="AD2039" s="555">
        <f t="shared" si="96"/>
        <v>0</v>
      </c>
    </row>
    <row r="2040" customHeight="1" spans="1:30">
      <c r="A2040" s="574">
        <v>45332</v>
      </c>
      <c r="B2040" s="575" t="s">
        <v>64</v>
      </c>
      <c r="C2040" s="575" t="s">
        <v>56</v>
      </c>
      <c r="D2040" s="575">
        <v>60</v>
      </c>
      <c r="E2040" s="575" t="s">
        <v>35</v>
      </c>
      <c r="F2040" s="575">
        <v>0</v>
      </c>
      <c r="G2040" s="575">
        <v>6.57</v>
      </c>
      <c r="H2040" s="575">
        <v>58.314</v>
      </c>
      <c r="I2040" s="575">
        <v>50.8308</v>
      </c>
      <c r="J2040" s="575">
        <v>49.98</v>
      </c>
      <c r="K2040" s="575">
        <v>7.4832</v>
      </c>
      <c r="L2040" s="580">
        <v>0.1283</v>
      </c>
      <c r="M2040" s="575">
        <v>161.28</v>
      </c>
      <c r="N2040" s="575"/>
      <c r="O2040" s="575"/>
      <c r="P2040" s="575"/>
      <c r="Q2040" s="575">
        <v>14049</v>
      </c>
      <c r="R2040" s="575">
        <v>1616.58</v>
      </c>
      <c r="S2040" s="580">
        <v>0.1151</v>
      </c>
      <c r="T2040" s="575">
        <v>0</v>
      </c>
      <c r="U2040" s="575">
        <v>0</v>
      </c>
      <c r="V2040" s="575">
        <v>0</v>
      </c>
      <c r="W2040" s="575">
        <v>0</v>
      </c>
      <c r="X2040" s="575">
        <v>0</v>
      </c>
      <c r="Y2040" s="575">
        <v>0</v>
      </c>
      <c r="Z2040" s="575">
        <v>0</v>
      </c>
      <c r="AA2040" s="575">
        <v>0</v>
      </c>
      <c r="AB2040" s="580">
        <v>1</v>
      </c>
      <c r="AC2040" s="575">
        <f t="shared" si="95"/>
        <v>0</v>
      </c>
      <c r="AD2040" s="555">
        <f t="shared" si="96"/>
        <v>0</v>
      </c>
    </row>
    <row r="2041" customHeight="1" spans="1:30">
      <c r="A2041" s="574">
        <v>45332</v>
      </c>
      <c r="B2041" s="575" t="s">
        <v>72</v>
      </c>
      <c r="C2041" s="575" t="s">
        <v>56</v>
      </c>
      <c r="D2041" s="575">
        <v>20.4</v>
      </c>
      <c r="E2041" s="575" t="s">
        <v>33</v>
      </c>
      <c r="F2041" s="575">
        <v>0</v>
      </c>
      <c r="G2041" s="575">
        <v>3.87</v>
      </c>
      <c r="H2041" s="575">
        <v>9.7216</v>
      </c>
      <c r="I2041" s="575">
        <v>9.702</v>
      </c>
      <c r="J2041" s="575">
        <v>9.6272</v>
      </c>
      <c r="K2041" s="575">
        <v>0</v>
      </c>
      <c r="L2041" s="580">
        <v>0</v>
      </c>
      <c r="M2041" s="575">
        <v>123.4324</v>
      </c>
      <c r="N2041" s="575"/>
      <c r="O2041" s="575"/>
      <c r="P2041" s="575"/>
      <c r="Q2041" s="575">
        <v>5372</v>
      </c>
      <c r="R2041" s="575">
        <v>661.3345</v>
      </c>
      <c r="S2041" s="580">
        <v>0.1231</v>
      </c>
      <c r="T2041" s="575">
        <v>0</v>
      </c>
      <c r="U2041" s="575">
        <v>0</v>
      </c>
      <c r="V2041" s="575">
        <v>0</v>
      </c>
      <c r="W2041" s="575">
        <v>0</v>
      </c>
      <c r="X2041" s="575">
        <v>0</v>
      </c>
      <c r="Y2041" s="575">
        <v>0</v>
      </c>
      <c r="Z2041" s="575">
        <v>0</v>
      </c>
      <c r="AA2041" s="575">
        <v>0</v>
      </c>
      <c r="AB2041" s="580">
        <v>1</v>
      </c>
      <c r="AC2041" s="575">
        <f t="shared" si="95"/>
        <v>0</v>
      </c>
      <c r="AD2041" s="555">
        <f t="shared" si="96"/>
        <v>0</v>
      </c>
    </row>
    <row r="2042" customHeight="1" spans="1:30">
      <c r="A2042" s="574">
        <v>45332</v>
      </c>
      <c r="B2042" s="575" t="s">
        <v>63</v>
      </c>
      <c r="C2042" s="575" t="s">
        <v>56</v>
      </c>
      <c r="D2042" s="575">
        <v>50</v>
      </c>
      <c r="E2042" s="575" t="s">
        <v>35</v>
      </c>
      <c r="F2042" s="575">
        <v>0</v>
      </c>
      <c r="G2042" s="575">
        <v>4.01</v>
      </c>
      <c r="H2042" s="575">
        <v>21.3958</v>
      </c>
      <c r="I2042" s="575">
        <v>20.9231</v>
      </c>
      <c r="J2042" s="575">
        <v>20.58</v>
      </c>
      <c r="K2042" s="575">
        <v>0</v>
      </c>
      <c r="L2042" s="580">
        <v>0</v>
      </c>
      <c r="M2042" s="575">
        <v>261.24</v>
      </c>
      <c r="N2042" s="575"/>
      <c r="O2042" s="575"/>
      <c r="P2042" s="575"/>
      <c r="Q2042" s="575">
        <v>12070</v>
      </c>
      <c r="R2042" s="575">
        <v>1308.93</v>
      </c>
      <c r="S2042" s="580">
        <v>0.1084</v>
      </c>
      <c r="T2042" s="575">
        <v>0</v>
      </c>
      <c r="U2042" s="575">
        <v>0</v>
      </c>
      <c r="V2042" s="575">
        <v>0</v>
      </c>
      <c r="W2042" s="575">
        <v>0</v>
      </c>
      <c r="X2042" s="575">
        <v>0</v>
      </c>
      <c r="Y2042" s="575">
        <v>0</v>
      </c>
      <c r="Z2042" s="575">
        <v>0</v>
      </c>
      <c r="AA2042" s="575">
        <v>0</v>
      </c>
      <c r="AB2042" s="580">
        <v>1</v>
      </c>
      <c r="AC2042" s="575">
        <f t="shared" si="95"/>
        <v>0</v>
      </c>
      <c r="AD2042" s="555">
        <f t="shared" si="96"/>
        <v>0</v>
      </c>
    </row>
    <row r="2043" customHeight="1" spans="1:30">
      <c r="A2043" s="574">
        <v>45332</v>
      </c>
      <c r="B2043" s="575" t="s">
        <v>59</v>
      </c>
      <c r="C2043" s="575" t="s">
        <v>56</v>
      </c>
      <c r="D2043" s="575">
        <v>100</v>
      </c>
      <c r="E2043" s="575" t="s">
        <v>35</v>
      </c>
      <c r="F2043" s="575">
        <v>0</v>
      </c>
      <c r="G2043" s="575">
        <v>5.44</v>
      </c>
      <c r="H2043" s="575">
        <v>74.6202</v>
      </c>
      <c r="I2043" s="575">
        <v>74.6202</v>
      </c>
      <c r="J2043" s="575">
        <v>73.392</v>
      </c>
      <c r="K2043" s="575">
        <v>0</v>
      </c>
      <c r="L2043" s="580">
        <v>0</v>
      </c>
      <c r="M2043" s="575">
        <v>343.728</v>
      </c>
      <c r="N2043" s="575"/>
      <c r="O2043" s="575"/>
      <c r="P2043" s="575"/>
      <c r="Q2043" s="575">
        <v>25315</v>
      </c>
      <c r="R2043" s="575">
        <v>2824.272</v>
      </c>
      <c r="S2043" s="580">
        <v>0.1116</v>
      </c>
      <c r="T2043" s="575">
        <v>0</v>
      </c>
      <c r="U2043" s="575">
        <v>0</v>
      </c>
      <c r="V2043" s="575">
        <v>0</v>
      </c>
      <c r="W2043" s="575">
        <v>0</v>
      </c>
      <c r="X2043" s="575">
        <v>0</v>
      </c>
      <c r="Y2043" s="575">
        <v>0</v>
      </c>
      <c r="Z2043" s="575">
        <v>0</v>
      </c>
      <c r="AA2043" s="575">
        <v>0</v>
      </c>
      <c r="AB2043" s="580">
        <v>1</v>
      </c>
      <c r="AC2043" s="575">
        <f t="shared" si="95"/>
        <v>0</v>
      </c>
      <c r="AD2043" s="555">
        <f t="shared" si="96"/>
        <v>0</v>
      </c>
    </row>
    <row r="2044" customHeight="1" spans="1:30">
      <c r="A2044" s="574">
        <v>45332</v>
      </c>
      <c r="B2044" s="575" t="s">
        <v>66</v>
      </c>
      <c r="C2044" s="575" t="s">
        <v>56</v>
      </c>
      <c r="D2044" s="575">
        <v>80</v>
      </c>
      <c r="E2044" s="575" t="s">
        <v>35</v>
      </c>
      <c r="F2044" s="575">
        <v>0</v>
      </c>
      <c r="G2044" s="575">
        <v>5.95</v>
      </c>
      <c r="H2044" s="575">
        <v>85.149</v>
      </c>
      <c r="I2044" s="575">
        <v>84.4519</v>
      </c>
      <c r="J2044" s="575">
        <v>82.4207</v>
      </c>
      <c r="K2044" s="575">
        <v>0</v>
      </c>
      <c r="L2044" s="580">
        <v>0</v>
      </c>
      <c r="M2044" s="575">
        <v>672.6714</v>
      </c>
      <c r="N2044" s="575"/>
      <c r="O2044" s="575"/>
      <c r="P2044" s="575"/>
      <c r="Q2044" s="575">
        <v>18237</v>
      </c>
      <c r="R2044" s="575">
        <v>2317.5129</v>
      </c>
      <c r="S2044" s="580">
        <v>0.1271</v>
      </c>
      <c r="T2044" s="575">
        <v>0</v>
      </c>
      <c r="U2044" s="575">
        <v>0</v>
      </c>
      <c r="V2044" s="575">
        <v>0</v>
      </c>
      <c r="W2044" s="575">
        <v>0</v>
      </c>
      <c r="X2044" s="575">
        <v>0</v>
      </c>
      <c r="Y2044" s="575">
        <v>0</v>
      </c>
      <c r="Z2044" s="575">
        <v>0</v>
      </c>
      <c r="AA2044" s="575">
        <v>0</v>
      </c>
      <c r="AB2044" s="580">
        <v>1</v>
      </c>
      <c r="AC2044" s="575">
        <f t="shared" si="95"/>
        <v>0</v>
      </c>
      <c r="AD2044" s="555">
        <f t="shared" si="96"/>
        <v>0</v>
      </c>
    </row>
    <row r="2045" customHeight="1" spans="1:30">
      <c r="A2045" s="574">
        <v>45332</v>
      </c>
      <c r="B2045" s="575" t="s">
        <v>60</v>
      </c>
      <c r="C2045" s="575" t="s">
        <v>56</v>
      </c>
      <c r="D2045" s="575">
        <v>200</v>
      </c>
      <c r="E2045" s="575" t="s">
        <v>35</v>
      </c>
      <c r="F2045" s="575">
        <v>0</v>
      </c>
      <c r="G2045" s="575">
        <v>6.25</v>
      </c>
      <c r="H2045" s="575">
        <v>172.868</v>
      </c>
      <c r="I2045" s="575">
        <v>160.0366</v>
      </c>
      <c r="J2045" s="575">
        <v>153.12</v>
      </c>
      <c r="K2045" s="575">
        <v>8.7416</v>
      </c>
      <c r="L2045" s="580">
        <v>0.0518</v>
      </c>
      <c r="M2045" s="575">
        <v>641.96</v>
      </c>
      <c r="N2045" s="575"/>
      <c r="O2045" s="575"/>
      <c r="P2045" s="575"/>
      <c r="Q2045" s="575">
        <v>61425</v>
      </c>
      <c r="R2045" s="575">
        <v>5705.04</v>
      </c>
      <c r="S2045" s="580">
        <v>0.0929</v>
      </c>
      <c r="T2045" s="575">
        <v>4.0898</v>
      </c>
      <c r="U2045" s="575">
        <v>0</v>
      </c>
      <c r="V2045" s="575">
        <v>0</v>
      </c>
      <c r="W2045" s="575">
        <v>0</v>
      </c>
      <c r="X2045" s="575">
        <v>0</v>
      </c>
      <c r="Y2045" s="575">
        <v>0</v>
      </c>
      <c r="Z2045" s="575">
        <v>0</v>
      </c>
      <c r="AA2045" s="575">
        <v>0</v>
      </c>
      <c r="AB2045" s="580">
        <v>0.9763</v>
      </c>
      <c r="AC2045" s="575">
        <f t="shared" si="95"/>
        <v>0</v>
      </c>
      <c r="AD2045" s="555">
        <f t="shared" si="96"/>
        <v>4.0898</v>
      </c>
    </row>
    <row r="2046" customHeight="1" spans="1:30">
      <c r="A2046" s="574">
        <v>45332</v>
      </c>
      <c r="B2046" s="575" t="s">
        <v>68</v>
      </c>
      <c r="C2046" s="575" t="s">
        <v>56</v>
      </c>
      <c r="D2046" s="575">
        <v>200</v>
      </c>
      <c r="E2046" s="575" t="s">
        <v>35</v>
      </c>
      <c r="F2046" s="575">
        <v>0</v>
      </c>
      <c r="G2046" s="575">
        <v>9.5</v>
      </c>
      <c r="H2046" s="575">
        <v>428.9704</v>
      </c>
      <c r="I2046" s="575">
        <v>390.4424</v>
      </c>
      <c r="J2046" s="575">
        <v>386.32</v>
      </c>
      <c r="K2046" s="575">
        <v>38.3066</v>
      </c>
      <c r="L2046" s="580">
        <v>0.0893</v>
      </c>
      <c r="M2046" s="575">
        <v>2657.6</v>
      </c>
      <c r="N2046" s="575"/>
      <c r="O2046" s="575"/>
      <c r="P2046" s="575"/>
      <c r="Q2046" s="575">
        <v>59159</v>
      </c>
      <c r="R2046" s="575">
        <v>9525.12</v>
      </c>
      <c r="S2046" s="580">
        <v>0.161</v>
      </c>
      <c r="T2046" s="575">
        <v>0</v>
      </c>
      <c r="U2046" s="575">
        <v>0.2214</v>
      </c>
      <c r="V2046" s="575">
        <v>0</v>
      </c>
      <c r="W2046" s="575">
        <v>0</v>
      </c>
      <c r="X2046" s="575">
        <v>0</v>
      </c>
      <c r="Y2046" s="575">
        <v>0</v>
      </c>
      <c r="Z2046" s="575">
        <v>0</v>
      </c>
      <c r="AA2046" s="575">
        <v>0</v>
      </c>
      <c r="AB2046" s="580">
        <v>1</v>
      </c>
      <c r="AC2046" s="575">
        <f t="shared" si="95"/>
        <v>0.2214</v>
      </c>
      <c r="AD2046" s="555">
        <f t="shared" si="96"/>
        <v>0</v>
      </c>
    </row>
    <row r="2047" customHeight="1" spans="1:30">
      <c r="A2047" s="574">
        <v>45332</v>
      </c>
      <c r="B2047" s="575" t="s">
        <v>67</v>
      </c>
      <c r="C2047" s="575" t="s">
        <v>56</v>
      </c>
      <c r="D2047" s="575">
        <v>100</v>
      </c>
      <c r="E2047" s="575" t="s">
        <v>35</v>
      </c>
      <c r="F2047" s="575">
        <v>0</v>
      </c>
      <c r="G2047" s="575">
        <v>3.12</v>
      </c>
      <c r="H2047" s="575">
        <v>13.82</v>
      </c>
      <c r="I2047" s="575">
        <v>13.82</v>
      </c>
      <c r="J2047" s="575">
        <v>13.2</v>
      </c>
      <c r="K2047" s="575">
        <v>0</v>
      </c>
      <c r="L2047" s="580">
        <v>0</v>
      </c>
      <c r="M2047" s="575">
        <v>450.12</v>
      </c>
      <c r="N2047" s="575"/>
      <c r="O2047" s="575"/>
      <c r="P2047" s="575"/>
      <c r="Q2047" s="575">
        <v>27774</v>
      </c>
      <c r="R2047" s="575">
        <v>2206.38</v>
      </c>
      <c r="S2047" s="580">
        <v>0.0794</v>
      </c>
      <c r="T2047" s="575">
        <v>0</v>
      </c>
      <c r="U2047" s="575">
        <v>0</v>
      </c>
      <c r="V2047" s="575">
        <v>0</v>
      </c>
      <c r="W2047" s="575">
        <v>0</v>
      </c>
      <c r="X2047" s="575">
        <v>0</v>
      </c>
      <c r="Y2047" s="575">
        <v>0</v>
      </c>
      <c r="Z2047" s="575">
        <v>0</v>
      </c>
      <c r="AA2047" s="575">
        <v>0</v>
      </c>
      <c r="AB2047" s="580">
        <v>1</v>
      </c>
      <c r="AC2047" s="575">
        <f t="shared" si="95"/>
        <v>0</v>
      </c>
      <c r="AD2047" s="555">
        <f t="shared" si="96"/>
        <v>0</v>
      </c>
    </row>
    <row r="2048" customHeight="1" spans="1:30">
      <c r="A2048" s="574">
        <v>45332</v>
      </c>
      <c r="B2048" s="575" t="s">
        <v>71</v>
      </c>
      <c r="C2048" s="575" t="s">
        <v>56</v>
      </c>
      <c r="D2048" s="575">
        <v>49.5</v>
      </c>
      <c r="E2048" s="575" t="s">
        <v>35</v>
      </c>
      <c r="F2048" s="575">
        <v>0</v>
      </c>
      <c r="G2048" s="575">
        <v>3.55</v>
      </c>
      <c r="H2048" s="575">
        <v>5.9464</v>
      </c>
      <c r="I2048" s="575">
        <v>5.9464</v>
      </c>
      <c r="J2048" s="575">
        <v>5.28</v>
      </c>
      <c r="K2048" s="575">
        <v>0</v>
      </c>
      <c r="L2048" s="580">
        <v>0</v>
      </c>
      <c r="M2048" s="575">
        <v>85.272</v>
      </c>
      <c r="N2048" s="575">
        <v>843</v>
      </c>
      <c r="O2048" s="580">
        <v>0.1012</v>
      </c>
      <c r="P2048" s="580">
        <v>-0.2436</v>
      </c>
      <c r="Q2048" s="575">
        <v>12723</v>
      </c>
      <c r="R2048" s="575">
        <v>652.3506</v>
      </c>
      <c r="S2048" s="580">
        <v>0.0513</v>
      </c>
      <c r="T2048" s="575">
        <v>0</v>
      </c>
      <c r="U2048" s="575">
        <v>0</v>
      </c>
      <c r="V2048" s="575">
        <v>0</v>
      </c>
      <c r="W2048" s="575">
        <v>0</v>
      </c>
      <c r="X2048" s="575">
        <v>0</v>
      </c>
      <c r="Y2048" s="575">
        <v>0</v>
      </c>
      <c r="Z2048" s="575">
        <v>0</v>
      </c>
      <c r="AA2048" s="575">
        <v>0</v>
      </c>
      <c r="AB2048" s="580">
        <v>1</v>
      </c>
      <c r="AC2048" s="575">
        <f t="shared" si="95"/>
        <v>0</v>
      </c>
      <c r="AD2048" s="555">
        <f t="shared" si="96"/>
        <v>0</v>
      </c>
    </row>
    <row r="2049" customHeight="1" spans="1:30">
      <c r="A2049" s="574">
        <v>45332</v>
      </c>
      <c r="B2049" s="575" t="s">
        <v>65</v>
      </c>
      <c r="C2049" s="575" t="s">
        <v>56</v>
      </c>
      <c r="D2049" s="575">
        <v>50</v>
      </c>
      <c r="E2049" s="575" t="s">
        <v>91</v>
      </c>
      <c r="F2049" s="575">
        <v>0</v>
      </c>
      <c r="G2049" s="575">
        <v>2.84</v>
      </c>
      <c r="H2049" s="575">
        <v>10.0876</v>
      </c>
      <c r="I2049" s="575">
        <v>8.2244</v>
      </c>
      <c r="J2049" s="575">
        <v>7.26</v>
      </c>
      <c r="K2049" s="575">
        <v>0</v>
      </c>
      <c r="L2049" s="580">
        <v>0</v>
      </c>
      <c r="M2049" s="575">
        <v>148.94</v>
      </c>
      <c r="N2049" s="575"/>
      <c r="O2049" s="575"/>
      <c r="P2049" s="575"/>
      <c r="Q2049" s="575">
        <v>12700</v>
      </c>
      <c r="R2049" s="575">
        <v>982.278</v>
      </c>
      <c r="S2049" s="580">
        <v>0.0773</v>
      </c>
      <c r="T2049" s="575">
        <v>0</v>
      </c>
      <c r="U2049" s="575">
        <v>0</v>
      </c>
      <c r="V2049" s="575">
        <v>0</v>
      </c>
      <c r="W2049" s="575">
        <v>0</v>
      </c>
      <c r="X2049" s="575">
        <v>0</v>
      </c>
      <c r="Y2049" s="575">
        <v>1.8632</v>
      </c>
      <c r="Z2049" s="575">
        <v>0</v>
      </c>
      <c r="AA2049" s="575">
        <v>0</v>
      </c>
      <c r="AB2049" s="580">
        <v>1</v>
      </c>
      <c r="AC2049" s="575">
        <f t="shared" si="95"/>
        <v>0</v>
      </c>
      <c r="AD2049" s="555">
        <f t="shared" si="96"/>
        <v>0</v>
      </c>
    </row>
    <row r="2050" customHeight="1" spans="1:30">
      <c r="A2050" s="574">
        <v>45332</v>
      </c>
      <c r="B2050" s="575" t="s">
        <v>73</v>
      </c>
      <c r="C2050" s="575" t="s">
        <v>56</v>
      </c>
      <c r="D2050" s="575">
        <v>150</v>
      </c>
      <c r="E2050" s="575" t="s">
        <v>35</v>
      </c>
      <c r="F2050" s="575">
        <v>0</v>
      </c>
      <c r="G2050" s="575">
        <v>16.42</v>
      </c>
      <c r="H2050" s="575">
        <v>349.833</v>
      </c>
      <c r="I2050" s="575">
        <v>321.7937</v>
      </c>
      <c r="J2050" s="575">
        <v>316.8</v>
      </c>
      <c r="K2050" s="575">
        <v>28.0393</v>
      </c>
      <c r="L2050" s="580">
        <v>0.0802</v>
      </c>
      <c r="M2050" s="575">
        <v>2039.84</v>
      </c>
      <c r="N2050" s="575"/>
      <c r="O2050" s="575"/>
      <c r="P2050" s="575"/>
      <c r="Q2050" s="575">
        <v>38110</v>
      </c>
      <c r="R2050" s="575">
        <v>8088.96</v>
      </c>
      <c r="S2050" s="580">
        <v>0.2123</v>
      </c>
      <c r="T2050" s="575">
        <v>0</v>
      </c>
      <c r="U2050" s="575">
        <v>0</v>
      </c>
      <c r="V2050" s="575">
        <v>0</v>
      </c>
      <c r="W2050" s="575">
        <v>0</v>
      </c>
      <c r="X2050" s="575">
        <v>0</v>
      </c>
      <c r="Y2050" s="575">
        <v>0</v>
      </c>
      <c r="Z2050" s="575">
        <v>0</v>
      </c>
      <c r="AA2050" s="575">
        <v>0</v>
      </c>
      <c r="AB2050" s="580">
        <v>0.9974</v>
      </c>
      <c r="AC2050" s="575">
        <f t="shared" si="95"/>
        <v>0</v>
      </c>
      <c r="AD2050" s="555">
        <f t="shared" si="96"/>
        <v>0</v>
      </c>
    </row>
    <row r="2051" customHeight="1" spans="1:30">
      <c r="A2051" s="574">
        <v>45332</v>
      </c>
      <c r="B2051" s="575" t="s">
        <v>76</v>
      </c>
      <c r="C2051" s="575" t="s">
        <v>56</v>
      </c>
      <c r="D2051" s="575">
        <v>100</v>
      </c>
      <c r="E2051" s="575" t="s">
        <v>35</v>
      </c>
      <c r="F2051" s="575">
        <v>0</v>
      </c>
      <c r="G2051" s="575">
        <v>5.8</v>
      </c>
      <c r="H2051" s="575">
        <v>77.6662</v>
      </c>
      <c r="I2051" s="575">
        <v>73.46</v>
      </c>
      <c r="J2051" s="575">
        <v>71.5308</v>
      </c>
      <c r="K2051" s="575">
        <v>0</v>
      </c>
      <c r="L2051" s="580">
        <v>0</v>
      </c>
      <c r="M2051" s="575">
        <v>565.2834</v>
      </c>
      <c r="N2051" s="575"/>
      <c r="O2051" s="575"/>
      <c r="P2051" s="575"/>
      <c r="Q2051" s="575">
        <v>24615</v>
      </c>
      <c r="R2051" s="575">
        <v>2295.249</v>
      </c>
      <c r="S2051" s="580">
        <v>0.0932</v>
      </c>
      <c r="T2051" s="575">
        <v>4.1979</v>
      </c>
      <c r="U2051" s="575">
        <v>0</v>
      </c>
      <c r="V2051" s="575">
        <v>0</v>
      </c>
      <c r="W2051" s="575">
        <v>0</v>
      </c>
      <c r="X2051" s="575">
        <v>0</v>
      </c>
      <c r="Y2051" s="575">
        <v>0</v>
      </c>
      <c r="Z2051" s="575">
        <v>0</v>
      </c>
      <c r="AA2051" s="575">
        <v>0</v>
      </c>
      <c r="AB2051" s="580">
        <v>0.9362</v>
      </c>
      <c r="AC2051" s="575">
        <f t="shared" si="95"/>
        <v>0</v>
      </c>
      <c r="AD2051" s="555">
        <f t="shared" si="96"/>
        <v>4.1979</v>
      </c>
    </row>
    <row r="2052" customHeight="1" spans="1:30">
      <c r="A2052" s="574">
        <v>45332</v>
      </c>
      <c r="B2052" s="575" t="s">
        <v>70</v>
      </c>
      <c r="C2052" s="575" t="s">
        <v>56</v>
      </c>
      <c r="D2052" s="575">
        <v>200</v>
      </c>
      <c r="E2052" s="575" t="s">
        <v>35</v>
      </c>
      <c r="F2052" s="575">
        <v>0</v>
      </c>
      <c r="G2052" s="575">
        <v>12.56</v>
      </c>
      <c r="H2052" s="575">
        <v>355.2836</v>
      </c>
      <c r="I2052" s="575">
        <v>239.9306</v>
      </c>
      <c r="J2052" s="575">
        <v>236.775</v>
      </c>
      <c r="K2052" s="575">
        <v>0</v>
      </c>
      <c r="L2052" s="580">
        <v>0</v>
      </c>
      <c r="M2052" s="575">
        <v>1471.8</v>
      </c>
      <c r="N2052" s="575"/>
      <c r="O2052" s="575"/>
      <c r="P2052" s="575"/>
      <c r="Q2052" s="575">
        <v>30140</v>
      </c>
      <c r="R2052" s="575">
        <v>5162.85</v>
      </c>
      <c r="S2052" s="580">
        <v>0.1713</v>
      </c>
      <c r="T2052" s="575">
        <v>115.353</v>
      </c>
      <c r="U2052" s="575">
        <v>0</v>
      </c>
      <c r="V2052" s="575">
        <v>0</v>
      </c>
      <c r="W2052" s="575">
        <v>0</v>
      </c>
      <c r="X2052" s="575">
        <v>0</v>
      </c>
      <c r="Y2052" s="575">
        <v>0</v>
      </c>
      <c r="Z2052" s="575">
        <v>0</v>
      </c>
      <c r="AA2052" s="575">
        <v>0</v>
      </c>
      <c r="AB2052" s="580">
        <v>0.5714</v>
      </c>
      <c r="AC2052" s="575">
        <f t="shared" si="95"/>
        <v>0</v>
      </c>
      <c r="AD2052" s="555">
        <f t="shared" si="96"/>
        <v>115.353</v>
      </c>
    </row>
    <row r="2053" customHeight="1" spans="1:30">
      <c r="A2053" s="574">
        <v>45332</v>
      </c>
      <c r="B2053" s="575" t="s">
        <v>74</v>
      </c>
      <c r="C2053" s="575" t="s">
        <v>56</v>
      </c>
      <c r="D2053" s="575">
        <v>50</v>
      </c>
      <c r="E2053" s="575" t="s">
        <v>35</v>
      </c>
      <c r="F2053" s="575">
        <v>0</v>
      </c>
      <c r="G2053" s="575">
        <v>8.22</v>
      </c>
      <c r="H2053" s="575">
        <v>60.049</v>
      </c>
      <c r="I2053" s="575">
        <v>20.07</v>
      </c>
      <c r="J2053" s="575">
        <v>19.6812</v>
      </c>
      <c r="K2053" s="575">
        <v>39.979</v>
      </c>
      <c r="L2053" s="580">
        <v>0.6658</v>
      </c>
      <c r="M2053" s="575">
        <v>110.4708</v>
      </c>
      <c r="N2053" s="575"/>
      <c r="O2053" s="575"/>
      <c r="P2053" s="575"/>
      <c r="Q2053" s="575">
        <v>5770</v>
      </c>
      <c r="R2053" s="575">
        <v>308.8316</v>
      </c>
      <c r="S2053" s="580">
        <v>0.0535</v>
      </c>
      <c r="T2053" s="575">
        <v>0</v>
      </c>
      <c r="U2053" s="575">
        <v>0</v>
      </c>
      <c r="V2053" s="575">
        <v>0</v>
      </c>
      <c r="W2053" s="575">
        <v>0</v>
      </c>
      <c r="X2053" s="575">
        <v>0</v>
      </c>
      <c r="Y2053" s="575">
        <v>0</v>
      </c>
      <c r="Z2053" s="575">
        <v>0</v>
      </c>
      <c r="AA2053" s="575">
        <v>0</v>
      </c>
      <c r="AB2053" s="580">
        <v>1</v>
      </c>
      <c r="AC2053" s="575">
        <f t="shared" si="95"/>
        <v>0</v>
      </c>
      <c r="AD2053" s="555">
        <f t="shared" si="96"/>
        <v>0</v>
      </c>
    </row>
    <row r="2054" customHeight="1" spans="1:30">
      <c r="A2054" s="574">
        <v>45332</v>
      </c>
      <c r="B2054" s="575" t="s">
        <v>75</v>
      </c>
      <c r="C2054" s="575" t="s">
        <v>56</v>
      </c>
      <c r="D2054" s="575">
        <v>200</v>
      </c>
      <c r="E2054" s="575" t="s">
        <v>39</v>
      </c>
      <c r="F2054" s="575">
        <v>0</v>
      </c>
      <c r="G2054" s="575">
        <v>3.92</v>
      </c>
      <c r="H2054" s="575">
        <v>52.4086</v>
      </c>
      <c r="I2054" s="575">
        <v>52.4086</v>
      </c>
      <c r="J2054" s="575">
        <v>50.82</v>
      </c>
      <c r="K2054" s="575">
        <v>0</v>
      </c>
      <c r="L2054" s="580">
        <v>0</v>
      </c>
      <c r="M2054" s="575">
        <v>837.54</v>
      </c>
      <c r="N2054" s="575"/>
      <c r="O2054" s="575"/>
      <c r="P2054" s="575"/>
      <c r="Q2054" s="575">
        <v>45530</v>
      </c>
      <c r="R2054" s="575">
        <v>2911.92</v>
      </c>
      <c r="S2054" s="580">
        <v>0.064</v>
      </c>
      <c r="T2054" s="575">
        <v>0</v>
      </c>
      <c r="U2054" s="575">
        <v>0</v>
      </c>
      <c r="V2054" s="575">
        <v>0</v>
      </c>
      <c r="W2054" s="575">
        <v>0</v>
      </c>
      <c r="X2054" s="575">
        <v>0</v>
      </c>
      <c r="Y2054" s="575">
        <v>0</v>
      </c>
      <c r="Z2054" s="575">
        <v>0</v>
      </c>
      <c r="AA2054" s="575">
        <v>0</v>
      </c>
      <c r="AB2054" s="580">
        <v>1</v>
      </c>
      <c r="AC2054" s="575">
        <f t="shared" si="95"/>
        <v>0</v>
      </c>
      <c r="AD2054" s="555">
        <f t="shared" si="96"/>
        <v>0</v>
      </c>
    </row>
    <row r="2055" customHeight="1" spans="1:30">
      <c r="A2055" s="574">
        <v>45332</v>
      </c>
      <c r="B2055" s="575" t="s">
        <v>61</v>
      </c>
      <c r="C2055" s="575" t="s">
        <v>56</v>
      </c>
      <c r="D2055" s="575">
        <v>275</v>
      </c>
      <c r="E2055" s="575" t="s">
        <v>35</v>
      </c>
      <c r="F2055" s="575">
        <v>0</v>
      </c>
      <c r="G2055" s="575">
        <v>7.92</v>
      </c>
      <c r="H2055" s="575">
        <v>327.547</v>
      </c>
      <c r="I2055" s="575">
        <v>275.7118</v>
      </c>
      <c r="J2055" s="575">
        <v>269.28</v>
      </c>
      <c r="K2055" s="575">
        <v>51.8352</v>
      </c>
      <c r="L2055" s="580">
        <v>0.1583</v>
      </c>
      <c r="M2055" s="575">
        <v>1307.68</v>
      </c>
      <c r="N2055" s="575"/>
      <c r="O2055" s="575"/>
      <c r="P2055" s="575"/>
      <c r="Q2055" s="575">
        <v>83580</v>
      </c>
      <c r="R2055" s="575">
        <v>11044.88</v>
      </c>
      <c r="S2055" s="580">
        <v>0.1321</v>
      </c>
      <c r="T2055" s="575">
        <v>0</v>
      </c>
      <c r="U2055" s="575">
        <v>0</v>
      </c>
      <c r="V2055" s="575">
        <v>0</v>
      </c>
      <c r="W2055" s="575">
        <v>0</v>
      </c>
      <c r="X2055" s="575">
        <v>0</v>
      </c>
      <c r="Y2055" s="575">
        <v>0</v>
      </c>
      <c r="Z2055" s="575">
        <v>0</v>
      </c>
      <c r="AA2055" s="575">
        <v>0</v>
      </c>
      <c r="AB2055" s="580">
        <v>1</v>
      </c>
      <c r="AC2055" s="575">
        <f t="shared" si="95"/>
        <v>0</v>
      </c>
      <c r="AD2055" s="555">
        <f t="shared" si="96"/>
        <v>0</v>
      </c>
    </row>
    <row r="2056" customHeight="1" spans="1:30">
      <c r="A2056" s="574">
        <v>45332</v>
      </c>
      <c r="B2056" s="575" t="s">
        <v>62</v>
      </c>
      <c r="C2056" s="575" t="s">
        <v>56</v>
      </c>
      <c r="D2056" s="575">
        <v>200</v>
      </c>
      <c r="E2056" s="575" t="s">
        <v>35</v>
      </c>
      <c r="F2056" s="575">
        <v>0</v>
      </c>
      <c r="G2056" s="575">
        <v>8.73</v>
      </c>
      <c r="H2056" s="575">
        <v>249.4118</v>
      </c>
      <c r="I2056" s="575">
        <v>218.9382</v>
      </c>
      <c r="J2056" s="575">
        <v>212.52</v>
      </c>
      <c r="K2056" s="575">
        <v>30.4736</v>
      </c>
      <c r="L2056" s="580">
        <v>0.1222</v>
      </c>
      <c r="M2056" s="575">
        <v>856.68</v>
      </c>
      <c r="N2056" s="575"/>
      <c r="O2056" s="575"/>
      <c r="P2056" s="575"/>
      <c r="Q2056" s="575">
        <v>61280</v>
      </c>
      <c r="R2056" s="575">
        <v>7192.68</v>
      </c>
      <c r="S2056" s="580">
        <v>0.1174</v>
      </c>
      <c r="T2056" s="575">
        <v>0</v>
      </c>
      <c r="U2056" s="575">
        <v>0</v>
      </c>
      <c r="V2056" s="575">
        <v>0</v>
      </c>
      <c r="W2056" s="575">
        <v>0</v>
      </c>
      <c r="X2056" s="575">
        <v>0</v>
      </c>
      <c r="Y2056" s="575">
        <v>0</v>
      </c>
      <c r="Z2056" s="575">
        <v>0</v>
      </c>
      <c r="AA2056" s="575">
        <v>0</v>
      </c>
      <c r="AB2056" s="580">
        <v>1</v>
      </c>
      <c r="AC2056" s="575">
        <f t="shared" si="95"/>
        <v>0</v>
      </c>
      <c r="AD2056" s="555">
        <f t="shared" si="96"/>
        <v>0</v>
      </c>
    </row>
    <row r="2057" customHeight="1" spans="1:30">
      <c r="A2057" s="574">
        <v>45332</v>
      </c>
      <c r="B2057" s="658" t="s">
        <v>77</v>
      </c>
      <c r="C2057" s="658" t="s">
        <v>32</v>
      </c>
      <c r="D2057" s="658">
        <v>100</v>
      </c>
      <c r="E2057" s="658" t="s">
        <v>33</v>
      </c>
      <c r="F2057" s="658">
        <v>6.27</v>
      </c>
      <c r="G2057" s="658">
        <v>2.8</v>
      </c>
      <c r="H2057" s="658">
        <v>36.1518</v>
      </c>
      <c r="I2057" s="658">
        <v>7.6719</v>
      </c>
      <c r="J2057" s="658">
        <v>6.818</v>
      </c>
      <c r="K2057" s="658">
        <v>28.48</v>
      </c>
      <c r="L2057" s="658">
        <v>0.7878</v>
      </c>
      <c r="M2057" s="658">
        <v>190.75</v>
      </c>
      <c r="N2057" s="658">
        <v>200</v>
      </c>
      <c r="O2057" s="658">
        <v>0.9538</v>
      </c>
      <c r="P2057" s="658">
        <v>0.6312</v>
      </c>
      <c r="Q2057" s="658">
        <v>17591</v>
      </c>
      <c r="R2057" s="658">
        <v>586.607</v>
      </c>
      <c r="S2057" s="658">
        <v>0.0333</v>
      </c>
      <c r="T2057" s="658">
        <v>0</v>
      </c>
      <c r="U2057" s="658">
        <v>0</v>
      </c>
      <c r="V2057" s="658">
        <v>0</v>
      </c>
      <c r="W2057" s="658">
        <v>0</v>
      </c>
      <c r="X2057" s="658">
        <v>0</v>
      </c>
      <c r="Y2057" s="658">
        <v>0</v>
      </c>
      <c r="Z2057" s="658">
        <v>0</v>
      </c>
      <c r="AA2057" s="658">
        <v>42.4837</v>
      </c>
      <c r="AB2057" s="658">
        <v>1</v>
      </c>
      <c r="AC2057" s="575">
        <f t="shared" si="95"/>
        <v>0</v>
      </c>
      <c r="AD2057" s="555">
        <f t="shared" si="96"/>
        <v>0</v>
      </c>
    </row>
    <row r="2058" customHeight="1" spans="1:30">
      <c r="A2058" s="574">
        <v>45332</v>
      </c>
      <c r="B2058" s="658" t="s">
        <v>81</v>
      </c>
      <c r="C2058" s="658" t="s">
        <v>175</v>
      </c>
      <c r="D2058" s="658">
        <v>100</v>
      </c>
      <c r="E2058" s="658" t="s">
        <v>35</v>
      </c>
      <c r="F2058" s="658" t="s">
        <v>278</v>
      </c>
      <c r="G2058" s="658">
        <v>5.04</v>
      </c>
      <c r="H2058" s="658">
        <v>0</v>
      </c>
      <c r="I2058" s="658">
        <v>3.78</v>
      </c>
      <c r="J2058" s="658">
        <v>3.4056</v>
      </c>
      <c r="K2058" s="658">
        <v>0</v>
      </c>
      <c r="L2058" s="658">
        <v>0</v>
      </c>
      <c r="M2058" s="658">
        <v>8.8616</v>
      </c>
      <c r="N2058" s="658">
        <v>585</v>
      </c>
      <c r="O2058" s="658">
        <v>0.0151</v>
      </c>
      <c r="P2058" s="658">
        <v>-0.0269</v>
      </c>
      <c r="Q2058" s="658">
        <v>13183</v>
      </c>
      <c r="R2058" s="658">
        <v>17.9872</v>
      </c>
      <c r="S2058" s="658">
        <v>0.0014</v>
      </c>
      <c r="T2058" s="658">
        <v>0</v>
      </c>
      <c r="U2058" s="658">
        <v>0</v>
      </c>
      <c r="V2058" s="658">
        <v>0</v>
      </c>
      <c r="W2058" s="658">
        <v>0</v>
      </c>
      <c r="X2058" s="658">
        <v>0</v>
      </c>
      <c r="Y2058" s="658">
        <v>0</v>
      </c>
      <c r="Z2058" s="658">
        <v>0</v>
      </c>
      <c r="AA2058" s="658">
        <v>0</v>
      </c>
      <c r="AB2058" s="658">
        <v>1</v>
      </c>
      <c r="AC2058" s="575">
        <f t="shared" si="95"/>
        <v>0</v>
      </c>
      <c r="AD2058" s="555">
        <f t="shared" si="96"/>
        <v>0</v>
      </c>
    </row>
    <row r="2059" customHeight="1" spans="1:30">
      <c r="A2059" s="574">
        <v>45332</v>
      </c>
      <c r="B2059" s="658" t="s">
        <v>84</v>
      </c>
      <c r="C2059" s="658" t="s">
        <v>175</v>
      </c>
      <c r="D2059" s="658">
        <v>33</v>
      </c>
      <c r="E2059" s="658" t="s">
        <v>35</v>
      </c>
      <c r="F2059" s="658" t="s">
        <v>278</v>
      </c>
      <c r="G2059" s="658">
        <v>5.15</v>
      </c>
      <c r="H2059" s="658">
        <v>30.1418</v>
      </c>
      <c r="I2059" s="658">
        <v>28.2521</v>
      </c>
      <c r="J2059" s="658">
        <v>27.72</v>
      </c>
      <c r="K2059" s="658">
        <v>1.8897</v>
      </c>
      <c r="L2059" s="658">
        <v>0.0627</v>
      </c>
      <c r="M2059" s="658">
        <v>154.44</v>
      </c>
      <c r="N2059" s="658">
        <v>490</v>
      </c>
      <c r="O2059" s="658">
        <v>0.3152</v>
      </c>
      <c r="P2059" s="658">
        <v>-0.086</v>
      </c>
      <c r="Q2059" s="658">
        <v>7604</v>
      </c>
      <c r="R2059" s="658">
        <v>553.74</v>
      </c>
      <c r="S2059" s="658">
        <v>0.0728</v>
      </c>
      <c r="T2059" s="658">
        <v>0</v>
      </c>
      <c r="U2059" s="658">
        <v>0</v>
      </c>
      <c r="V2059" s="658">
        <v>0</v>
      </c>
      <c r="W2059" s="658">
        <v>0</v>
      </c>
      <c r="X2059" s="658">
        <v>0</v>
      </c>
      <c r="Y2059" s="658">
        <v>0</v>
      </c>
      <c r="Z2059" s="658">
        <v>0</v>
      </c>
      <c r="AA2059" s="658">
        <v>0</v>
      </c>
      <c r="AB2059" s="658">
        <v>1</v>
      </c>
      <c r="AC2059" s="575">
        <f t="shared" si="95"/>
        <v>0</v>
      </c>
      <c r="AD2059" s="555">
        <f t="shared" si="96"/>
        <v>0</v>
      </c>
    </row>
    <row r="2060" customHeight="1" spans="1:30">
      <c r="A2060" s="574">
        <v>45332</v>
      </c>
      <c r="B2060" s="658" t="s">
        <v>85</v>
      </c>
      <c r="C2060" s="658" t="s">
        <v>177</v>
      </c>
      <c r="D2060" s="658">
        <v>60</v>
      </c>
      <c r="E2060" s="658" t="s">
        <v>35</v>
      </c>
      <c r="F2060" s="658">
        <v>6.14</v>
      </c>
      <c r="G2060" s="658">
        <v>1.07</v>
      </c>
      <c r="H2060" s="658">
        <v>40.89</v>
      </c>
      <c r="I2060" s="658">
        <v>42.7014</v>
      </c>
      <c r="J2060" s="658">
        <v>39.6</v>
      </c>
      <c r="K2060" s="658">
        <v>0</v>
      </c>
      <c r="L2060" s="658">
        <v>0</v>
      </c>
      <c r="M2060" s="658">
        <v>146.96</v>
      </c>
      <c r="N2060" s="658">
        <v>174</v>
      </c>
      <c r="O2060" s="658">
        <v>0.8446</v>
      </c>
      <c r="P2060" s="658" t="s">
        <v>176</v>
      </c>
      <c r="Q2060" s="658">
        <v>5420</v>
      </c>
      <c r="R2060" s="658">
        <v>730.4</v>
      </c>
      <c r="S2060" s="658">
        <v>0.1348</v>
      </c>
      <c r="T2060" s="658">
        <v>0</v>
      </c>
      <c r="U2060" s="658">
        <v>0</v>
      </c>
      <c r="V2060" s="658">
        <v>0</v>
      </c>
      <c r="W2060" s="658">
        <v>0</v>
      </c>
      <c r="X2060" s="658">
        <v>0</v>
      </c>
      <c r="Y2060" s="658">
        <v>0</v>
      </c>
      <c r="Z2060" s="658">
        <v>0</v>
      </c>
      <c r="AA2060" s="658">
        <v>0</v>
      </c>
      <c r="AB2060" s="658">
        <v>1</v>
      </c>
      <c r="AC2060" s="575">
        <f t="shared" si="95"/>
        <v>0</v>
      </c>
      <c r="AD2060" s="555">
        <f t="shared" si="96"/>
        <v>0</v>
      </c>
    </row>
    <row r="2061" customHeight="1" spans="1:30">
      <c r="A2061" s="574">
        <v>45332</v>
      </c>
      <c r="B2061" s="658" t="s">
        <v>87</v>
      </c>
      <c r="C2061" s="658" t="s">
        <v>32</v>
      </c>
      <c r="D2061" s="658">
        <v>100</v>
      </c>
      <c r="E2061" s="658" t="s">
        <v>33</v>
      </c>
      <c r="F2061" s="658">
        <v>4.43</v>
      </c>
      <c r="G2061" s="658">
        <v>2.34</v>
      </c>
      <c r="H2061" s="658">
        <v>12.3198</v>
      </c>
      <c r="I2061" s="658">
        <v>1.91</v>
      </c>
      <c r="J2061" s="658">
        <v>1.4553</v>
      </c>
      <c r="K2061" s="658">
        <v>10.4098</v>
      </c>
      <c r="L2061" s="658">
        <v>0.845</v>
      </c>
      <c r="M2061" s="658">
        <v>32.0166</v>
      </c>
      <c r="N2061" s="658">
        <v>25</v>
      </c>
      <c r="O2061" s="658">
        <v>1.2807</v>
      </c>
      <c r="P2061" s="658">
        <v>0.9581</v>
      </c>
      <c r="Q2061" s="658">
        <v>6350</v>
      </c>
      <c r="R2061" s="658">
        <v>194.9024</v>
      </c>
      <c r="S2061" s="658">
        <v>0.0307</v>
      </c>
      <c r="T2061" s="658">
        <v>0</v>
      </c>
      <c r="U2061" s="658">
        <v>0</v>
      </c>
      <c r="V2061" s="658">
        <v>0</v>
      </c>
      <c r="W2061" s="658">
        <v>0</v>
      </c>
      <c r="X2061" s="658">
        <v>0</v>
      </c>
      <c r="Y2061" s="658">
        <v>0</v>
      </c>
      <c r="Z2061" s="658">
        <v>0</v>
      </c>
      <c r="AA2061" s="658">
        <v>0</v>
      </c>
      <c r="AB2061" s="658">
        <v>1</v>
      </c>
      <c r="AC2061" s="575">
        <f t="shared" si="95"/>
        <v>0</v>
      </c>
      <c r="AD2061" s="555">
        <f t="shared" si="96"/>
        <v>0</v>
      </c>
    </row>
    <row r="2062" s="557" customFormat="1" customHeight="1" spans="1:30">
      <c r="A2062" s="574">
        <v>45332</v>
      </c>
      <c r="B2062" s="659" t="s">
        <v>88</v>
      </c>
      <c r="C2062" s="659" t="s">
        <v>177</v>
      </c>
      <c r="D2062" s="659">
        <v>50</v>
      </c>
      <c r="E2062" s="659" t="s">
        <v>33</v>
      </c>
      <c r="F2062" s="659">
        <v>4.07</v>
      </c>
      <c r="G2062" s="659">
        <v>1.32</v>
      </c>
      <c r="H2062" s="659">
        <v>15.3085</v>
      </c>
      <c r="I2062" s="659">
        <v>15.2078</v>
      </c>
      <c r="J2062" s="659">
        <v>15.1878</v>
      </c>
      <c r="K2062" s="659">
        <v>0</v>
      </c>
      <c r="L2062" s="659">
        <v>0</v>
      </c>
      <c r="M2062" s="659">
        <v>136.7351</v>
      </c>
      <c r="N2062" s="659">
        <v>680</v>
      </c>
      <c r="O2062" s="659">
        <v>0.2011</v>
      </c>
      <c r="P2062" s="659" t="s">
        <v>176</v>
      </c>
      <c r="Q2062" s="659">
        <v>6458</v>
      </c>
      <c r="R2062" s="659">
        <v>443.8065</v>
      </c>
      <c r="S2062" s="659">
        <v>0.0687</v>
      </c>
      <c r="T2062" s="659">
        <v>0</v>
      </c>
      <c r="U2062" s="659">
        <v>0</v>
      </c>
      <c r="V2062" s="659">
        <v>0</v>
      </c>
      <c r="W2062" s="659">
        <v>0</v>
      </c>
      <c r="X2062" s="659">
        <v>0</v>
      </c>
      <c r="Y2062" s="659">
        <v>0</v>
      </c>
      <c r="Z2062" s="659">
        <v>0</v>
      </c>
      <c r="AA2062" s="659">
        <v>0</v>
      </c>
      <c r="AB2062" s="659">
        <v>1</v>
      </c>
      <c r="AC2062" s="575">
        <f t="shared" si="95"/>
        <v>0</v>
      </c>
      <c r="AD2062" s="620">
        <f t="shared" si="96"/>
        <v>0</v>
      </c>
    </row>
    <row r="2063" customHeight="1" spans="1:30">
      <c r="A2063" s="564" t="s">
        <v>280</v>
      </c>
      <c r="B2063" s="564"/>
      <c r="C2063" s="564"/>
      <c r="D2063" s="564"/>
      <c r="E2063" s="564"/>
      <c r="F2063" s="564"/>
      <c r="G2063" s="564"/>
      <c r="H2063" s="564"/>
      <c r="I2063" s="564"/>
      <c r="J2063" s="564"/>
      <c r="K2063" s="564"/>
      <c r="L2063" s="564"/>
      <c r="M2063" s="564"/>
      <c r="N2063" s="564"/>
      <c r="O2063" s="564"/>
      <c r="P2063" s="564"/>
      <c r="Q2063" s="564"/>
      <c r="R2063" s="564"/>
      <c r="S2063" s="564"/>
      <c r="T2063" s="564"/>
      <c r="U2063" s="564"/>
      <c r="V2063" s="564"/>
      <c r="W2063" s="564"/>
      <c r="X2063" s="564"/>
      <c r="Y2063" s="564"/>
      <c r="Z2063" s="564"/>
      <c r="AA2063" s="564"/>
      <c r="AB2063" s="564"/>
      <c r="AC2063" s="564"/>
      <c r="AD2063" s="564"/>
    </row>
    <row r="2064" customHeight="1" spans="1:30">
      <c r="A2064" s="564" t="s">
        <v>1</v>
      </c>
      <c r="B2064" s="565" t="s">
        <v>2</v>
      </c>
      <c r="C2064" s="565" t="s">
        <v>3</v>
      </c>
      <c r="D2064" s="556" t="s">
        <v>4</v>
      </c>
      <c r="E2064" s="556" t="s">
        <v>5</v>
      </c>
      <c r="F2064" s="556" t="s">
        <v>6</v>
      </c>
      <c r="G2064" s="566" t="s">
        <v>7</v>
      </c>
      <c r="H2064" s="566" t="s">
        <v>8</v>
      </c>
      <c r="I2064" s="566" t="s">
        <v>9</v>
      </c>
      <c r="J2064" s="566" t="s">
        <v>10</v>
      </c>
      <c r="K2064" s="566" t="s">
        <v>11</v>
      </c>
      <c r="L2064" s="567" t="s">
        <v>12</v>
      </c>
      <c r="M2064" s="568" t="s">
        <v>13</v>
      </c>
      <c r="N2064" s="566" t="s">
        <v>14</v>
      </c>
      <c r="O2064" s="566" t="s">
        <v>15</v>
      </c>
      <c r="P2064" s="566" t="s">
        <v>16</v>
      </c>
      <c r="Q2064" s="566" t="s">
        <v>17</v>
      </c>
      <c r="R2064" s="566" t="s">
        <v>18</v>
      </c>
      <c r="S2064" s="566" t="s">
        <v>19</v>
      </c>
      <c r="T2064" s="566" t="s">
        <v>20</v>
      </c>
      <c r="U2064" s="566" t="s">
        <v>21</v>
      </c>
      <c r="V2064" s="566" t="s">
        <v>22</v>
      </c>
      <c r="W2064" s="556" t="s">
        <v>23</v>
      </c>
      <c r="X2064" s="556" t="s">
        <v>24</v>
      </c>
      <c r="Y2064" s="556" t="s">
        <v>25</v>
      </c>
      <c r="Z2064" s="569" t="s">
        <v>26</v>
      </c>
      <c r="AA2064" s="556" t="s">
        <v>27</v>
      </c>
      <c r="AB2064" s="556" t="s">
        <v>28</v>
      </c>
      <c r="AC2064" s="583" t="s">
        <v>29</v>
      </c>
      <c r="AD2064" s="583" t="s">
        <v>30</v>
      </c>
    </row>
    <row r="2065" customHeight="1" spans="1:30">
      <c r="A2065" s="574">
        <v>45333</v>
      </c>
      <c r="B2065" s="565" t="s">
        <v>31</v>
      </c>
      <c r="C2065" s="565" t="s">
        <v>32</v>
      </c>
      <c r="D2065" s="556">
        <v>100</v>
      </c>
      <c r="E2065" s="556" t="s">
        <v>35</v>
      </c>
      <c r="F2065" s="556">
        <v>6.38</v>
      </c>
      <c r="G2065" s="566">
        <v>2.4</v>
      </c>
      <c r="H2065" s="566">
        <v>55.6</v>
      </c>
      <c r="I2065" s="566">
        <v>15.75</v>
      </c>
      <c r="J2065" s="566">
        <v>15.6625</v>
      </c>
      <c r="K2065" s="566">
        <v>39.85</v>
      </c>
      <c r="L2065" s="567">
        <v>0.7167</v>
      </c>
      <c r="M2065" s="568">
        <v>301.875</v>
      </c>
      <c r="Q2065" s="566">
        <v>14972</v>
      </c>
      <c r="R2065" s="566">
        <v>1603</v>
      </c>
      <c r="S2065" s="566">
        <v>0.1071</v>
      </c>
      <c r="T2065" s="566">
        <v>0</v>
      </c>
      <c r="U2065" s="566">
        <v>0</v>
      </c>
      <c r="V2065" s="566">
        <v>0</v>
      </c>
      <c r="W2065" s="556">
        <v>0</v>
      </c>
      <c r="X2065" s="556">
        <v>0</v>
      </c>
      <c r="Y2065" s="556">
        <v>0</v>
      </c>
      <c r="Z2065" s="569">
        <v>0</v>
      </c>
      <c r="AA2065" s="556">
        <v>0</v>
      </c>
      <c r="AB2065" s="556">
        <v>1</v>
      </c>
      <c r="AC2065" s="575">
        <f t="shared" ref="AC2065:AC2107" si="97">U2065+W2065</f>
        <v>0</v>
      </c>
      <c r="AD2065" s="555">
        <f t="shared" ref="AD2065:AD2107" si="98">T2065+V2065</f>
        <v>0</v>
      </c>
    </row>
    <row r="2066" customHeight="1" spans="1:30">
      <c r="A2066" s="574">
        <v>45333</v>
      </c>
      <c r="B2066" s="565" t="s">
        <v>41</v>
      </c>
      <c r="C2066" s="565" t="s">
        <v>32</v>
      </c>
      <c r="D2066" s="556">
        <v>20</v>
      </c>
      <c r="E2066" s="556" t="s">
        <v>35</v>
      </c>
      <c r="F2066" s="556">
        <v>5.88</v>
      </c>
      <c r="G2066" s="566">
        <v>1.3</v>
      </c>
      <c r="H2066" s="566">
        <v>12.4427</v>
      </c>
      <c r="I2066" s="566">
        <v>4.6977</v>
      </c>
      <c r="J2066" s="566">
        <v>4.6852</v>
      </c>
      <c r="K2066" s="566">
        <v>7.7449</v>
      </c>
      <c r="L2066" s="567">
        <v>0.6225</v>
      </c>
      <c r="M2066" s="568">
        <v>107.0852</v>
      </c>
      <c r="Q2066" s="566">
        <v>4106</v>
      </c>
      <c r="R2066" s="566">
        <v>411.3385</v>
      </c>
      <c r="S2066" s="566">
        <v>0.1002</v>
      </c>
      <c r="T2066" s="566">
        <v>0</v>
      </c>
      <c r="U2066" s="566">
        <v>0</v>
      </c>
      <c r="V2066" s="566">
        <v>0</v>
      </c>
      <c r="W2066" s="556">
        <v>0</v>
      </c>
      <c r="X2066" s="556">
        <v>0</v>
      </c>
      <c r="Y2066" s="556">
        <v>0</v>
      </c>
      <c r="Z2066" s="569">
        <v>0</v>
      </c>
      <c r="AA2066" s="556">
        <v>0</v>
      </c>
      <c r="AB2066" s="556">
        <v>1</v>
      </c>
      <c r="AC2066" s="575">
        <f t="shared" si="97"/>
        <v>0</v>
      </c>
      <c r="AD2066" s="555">
        <f t="shared" si="98"/>
        <v>0</v>
      </c>
    </row>
    <row r="2067" customHeight="1" spans="1:30">
      <c r="A2067" s="574">
        <v>45333</v>
      </c>
      <c r="B2067" s="565" t="s">
        <v>36</v>
      </c>
      <c r="C2067" s="565" t="s">
        <v>32</v>
      </c>
      <c r="D2067" s="556">
        <v>80</v>
      </c>
      <c r="E2067" s="556" t="s">
        <v>35</v>
      </c>
      <c r="F2067" s="556">
        <v>6.54</v>
      </c>
      <c r="G2067" s="566">
        <v>1.21</v>
      </c>
      <c r="H2067" s="566">
        <v>45.64</v>
      </c>
      <c r="I2067" s="566">
        <v>44.52</v>
      </c>
      <c r="J2067" s="566">
        <v>44</v>
      </c>
      <c r="K2067" s="566">
        <v>0.9</v>
      </c>
      <c r="L2067" s="567">
        <v>0.0198</v>
      </c>
      <c r="M2067" s="568">
        <v>313.5</v>
      </c>
      <c r="Q2067" s="566">
        <v>9570</v>
      </c>
      <c r="R2067" s="566">
        <v>1285.9</v>
      </c>
      <c r="S2067" s="566">
        <v>0.1344</v>
      </c>
      <c r="T2067" s="566">
        <v>0</v>
      </c>
      <c r="U2067" s="566">
        <v>0</v>
      </c>
      <c r="V2067" s="566">
        <v>0</v>
      </c>
      <c r="W2067" s="556">
        <v>0</v>
      </c>
      <c r="X2067" s="556">
        <v>0</v>
      </c>
      <c r="Y2067" s="556">
        <v>0</v>
      </c>
      <c r="Z2067" s="569">
        <v>0</v>
      </c>
      <c r="AA2067" s="556">
        <v>0</v>
      </c>
      <c r="AB2067" s="556">
        <v>1</v>
      </c>
      <c r="AC2067" s="575">
        <f t="shared" si="97"/>
        <v>0</v>
      </c>
      <c r="AD2067" s="555">
        <f t="shared" si="98"/>
        <v>0</v>
      </c>
    </row>
    <row r="2068" customHeight="1" spans="1:30">
      <c r="A2068" s="574">
        <v>45333</v>
      </c>
      <c r="B2068" s="565" t="s">
        <v>40</v>
      </c>
      <c r="C2068" s="565" t="s">
        <v>32</v>
      </c>
      <c r="D2068" s="556">
        <v>30</v>
      </c>
      <c r="E2068" s="556" t="s">
        <v>35</v>
      </c>
      <c r="F2068" s="556">
        <v>6.94</v>
      </c>
      <c r="G2068" s="566">
        <v>0</v>
      </c>
      <c r="H2068" s="566">
        <v>18.5024</v>
      </c>
      <c r="I2068" s="566">
        <v>18.5024</v>
      </c>
      <c r="J2068" s="566">
        <v>18.3216</v>
      </c>
      <c r="K2068" s="566">
        <v>0</v>
      </c>
      <c r="L2068" s="567">
        <v>0</v>
      </c>
      <c r="M2068" s="568">
        <v>167.5344</v>
      </c>
      <c r="Q2068" s="566">
        <v>4805</v>
      </c>
      <c r="R2068" s="566">
        <v>500.808</v>
      </c>
      <c r="S2068" s="566">
        <v>0.1042</v>
      </c>
      <c r="T2068" s="566">
        <v>0</v>
      </c>
      <c r="U2068" s="566">
        <v>0</v>
      </c>
      <c r="V2068" s="566">
        <v>0</v>
      </c>
      <c r="W2068" s="556">
        <v>0</v>
      </c>
      <c r="X2068" s="556">
        <v>0</v>
      </c>
      <c r="Y2068" s="556">
        <v>0</v>
      </c>
      <c r="Z2068" s="569">
        <v>0</v>
      </c>
      <c r="AA2068" s="556">
        <v>0</v>
      </c>
      <c r="AB2068" s="556">
        <v>1</v>
      </c>
      <c r="AC2068" s="575">
        <f t="shared" si="97"/>
        <v>0</v>
      </c>
      <c r="AD2068" s="555">
        <f t="shared" si="98"/>
        <v>0</v>
      </c>
    </row>
    <row r="2069" customHeight="1" spans="1:30">
      <c r="A2069" s="574">
        <v>45333</v>
      </c>
      <c r="B2069" s="565" t="s">
        <v>34</v>
      </c>
      <c r="C2069" s="565" t="s">
        <v>32</v>
      </c>
      <c r="D2069" s="556">
        <v>10</v>
      </c>
      <c r="E2069" s="556" t="s">
        <v>35</v>
      </c>
      <c r="F2069" s="556">
        <v>5.79</v>
      </c>
      <c r="G2069" s="566">
        <v>0.52</v>
      </c>
      <c r="H2069" s="566">
        <v>5.9418</v>
      </c>
      <c r="I2069" s="566">
        <v>3.3534</v>
      </c>
      <c r="J2069" s="566">
        <v>3.3</v>
      </c>
      <c r="K2069" s="566">
        <v>2.5884</v>
      </c>
      <c r="L2069" s="567">
        <v>0.4356</v>
      </c>
      <c r="M2069" s="568">
        <v>28.38</v>
      </c>
      <c r="Q2069" s="566">
        <v>1258</v>
      </c>
      <c r="R2069" s="566">
        <v>142.56</v>
      </c>
      <c r="S2069" s="566">
        <v>0.1133</v>
      </c>
      <c r="T2069" s="566">
        <v>0</v>
      </c>
      <c r="U2069" s="566">
        <v>0</v>
      </c>
      <c r="V2069" s="566">
        <v>0</v>
      </c>
      <c r="W2069" s="556">
        <v>0</v>
      </c>
      <c r="X2069" s="556">
        <v>0</v>
      </c>
      <c r="Y2069" s="556">
        <v>0</v>
      </c>
      <c r="Z2069" s="569">
        <v>0</v>
      </c>
      <c r="AA2069" s="556">
        <v>0</v>
      </c>
      <c r="AB2069" s="556">
        <v>1</v>
      </c>
      <c r="AC2069" s="575">
        <f t="shared" si="97"/>
        <v>0</v>
      </c>
      <c r="AD2069" s="555">
        <f t="shared" si="98"/>
        <v>0</v>
      </c>
    </row>
    <row r="2070" customHeight="1" spans="1:30">
      <c r="A2070" s="574">
        <v>45333</v>
      </c>
      <c r="B2070" s="565" t="s">
        <v>38</v>
      </c>
      <c r="C2070" s="565" t="s">
        <v>32</v>
      </c>
      <c r="D2070" s="556">
        <v>5.48</v>
      </c>
      <c r="E2070" s="556" t="s">
        <v>44</v>
      </c>
      <c r="F2070" s="556">
        <v>5.39</v>
      </c>
      <c r="G2070" s="566">
        <v>0</v>
      </c>
      <c r="H2070" s="566">
        <v>2.45</v>
      </c>
      <c r="I2070" s="566">
        <v>0.64</v>
      </c>
      <c r="J2070" s="566">
        <v>0.532</v>
      </c>
      <c r="K2070" s="566">
        <v>1.81</v>
      </c>
      <c r="L2070" s="567">
        <v>0.7388</v>
      </c>
      <c r="M2070" s="568">
        <v>10.108</v>
      </c>
      <c r="Q2070" s="566">
        <v>554</v>
      </c>
      <c r="R2070" s="566">
        <v>50.54</v>
      </c>
      <c r="S2070" s="566">
        <v>0.0912</v>
      </c>
      <c r="T2070" s="566">
        <v>0</v>
      </c>
      <c r="U2070" s="566">
        <v>0</v>
      </c>
      <c r="V2070" s="566">
        <v>0</v>
      </c>
      <c r="W2070" s="556">
        <v>0</v>
      </c>
      <c r="X2070" s="556">
        <v>0</v>
      </c>
      <c r="Y2070" s="556">
        <v>0</v>
      </c>
      <c r="Z2070" s="569">
        <v>0</v>
      </c>
      <c r="AA2070" s="556">
        <v>0</v>
      </c>
      <c r="AB2070" s="556">
        <v>1</v>
      </c>
      <c r="AC2070" s="575">
        <f t="shared" si="97"/>
        <v>0</v>
      </c>
      <c r="AD2070" s="555">
        <f t="shared" si="98"/>
        <v>0</v>
      </c>
    </row>
    <row r="2071" customHeight="1" spans="1:30">
      <c r="A2071" s="574">
        <v>45333</v>
      </c>
      <c r="B2071" s="565" t="s">
        <v>45</v>
      </c>
      <c r="C2071" s="565" t="s">
        <v>32</v>
      </c>
      <c r="D2071" s="556">
        <v>50</v>
      </c>
      <c r="E2071" s="556" t="s">
        <v>35</v>
      </c>
      <c r="F2071" s="556">
        <v>6.56</v>
      </c>
      <c r="G2071" s="566">
        <v>1.33</v>
      </c>
      <c r="H2071" s="566">
        <v>27.973</v>
      </c>
      <c r="I2071" s="566">
        <v>7.14</v>
      </c>
      <c r="J2071" s="566">
        <v>7.04</v>
      </c>
      <c r="K2071" s="566">
        <v>20.833</v>
      </c>
      <c r="L2071" s="567">
        <v>0.7448</v>
      </c>
      <c r="M2071" s="568">
        <v>115.72</v>
      </c>
      <c r="Q2071" s="566">
        <v>7203</v>
      </c>
      <c r="R2071" s="566">
        <v>676.72</v>
      </c>
      <c r="S2071" s="566">
        <v>0.0939</v>
      </c>
      <c r="T2071" s="566">
        <v>0</v>
      </c>
      <c r="U2071" s="566">
        <v>0</v>
      </c>
      <c r="V2071" s="566">
        <v>0</v>
      </c>
      <c r="W2071" s="556">
        <v>0</v>
      </c>
      <c r="X2071" s="556">
        <v>0</v>
      </c>
      <c r="Y2071" s="556">
        <v>0</v>
      </c>
      <c r="Z2071" s="569">
        <v>0</v>
      </c>
      <c r="AA2071" s="556">
        <v>0</v>
      </c>
      <c r="AB2071" s="556">
        <v>1</v>
      </c>
      <c r="AC2071" s="575">
        <f t="shared" si="97"/>
        <v>0</v>
      </c>
      <c r="AD2071" s="555">
        <f t="shared" si="98"/>
        <v>0</v>
      </c>
    </row>
    <row r="2072" customHeight="1" spans="1:30">
      <c r="A2072" s="574">
        <v>45333</v>
      </c>
      <c r="B2072" s="565" t="s">
        <v>46</v>
      </c>
      <c r="C2072" s="565" t="s">
        <v>32</v>
      </c>
      <c r="D2072" s="556">
        <v>30</v>
      </c>
      <c r="E2072" s="556" t="s">
        <v>35</v>
      </c>
      <c r="F2072" s="556">
        <v>4.96</v>
      </c>
      <c r="G2072" s="566">
        <v>2.1</v>
      </c>
      <c r="H2072" s="566">
        <v>12.3094</v>
      </c>
      <c r="I2072" s="566">
        <v>12.068</v>
      </c>
      <c r="J2072" s="566">
        <v>12.04</v>
      </c>
      <c r="K2072" s="566">
        <v>0</v>
      </c>
      <c r="L2072" s="567">
        <v>0</v>
      </c>
      <c r="M2072" s="568">
        <v>150.808</v>
      </c>
      <c r="Q2072" s="566">
        <v>4708</v>
      </c>
      <c r="R2072" s="566">
        <v>570.416</v>
      </c>
      <c r="S2072" s="566">
        <v>0.1212</v>
      </c>
      <c r="T2072" s="566">
        <v>0</v>
      </c>
      <c r="U2072" s="566">
        <v>0</v>
      </c>
      <c r="V2072" s="566">
        <v>0</v>
      </c>
      <c r="W2072" s="556">
        <v>0</v>
      </c>
      <c r="X2072" s="556">
        <v>0</v>
      </c>
      <c r="Y2072" s="556">
        <v>0</v>
      </c>
      <c r="Z2072" s="569">
        <v>0</v>
      </c>
      <c r="AA2072" s="556">
        <v>0</v>
      </c>
      <c r="AB2072" s="556">
        <v>1</v>
      </c>
      <c r="AC2072" s="575">
        <f t="shared" si="97"/>
        <v>0</v>
      </c>
      <c r="AD2072" s="555">
        <f t="shared" si="98"/>
        <v>0</v>
      </c>
    </row>
    <row r="2073" customHeight="1" spans="1:30">
      <c r="A2073" s="574">
        <v>45333</v>
      </c>
      <c r="B2073" s="565" t="s">
        <v>47</v>
      </c>
      <c r="C2073" s="565" t="s">
        <v>32</v>
      </c>
      <c r="D2073" s="556">
        <v>150</v>
      </c>
      <c r="E2073" s="556" t="s">
        <v>35</v>
      </c>
      <c r="F2073" s="556">
        <v>6.57</v>
      </c>
      <c r="G2073" s="566">
        <v>0.38</v>
      </c>
      <c r="H2073" s="566">
        <v>96.8889</v>
      </c>
      <c r="I2073" s="566">
        <v>25.9284</v>
      </c>
      <c r="J2073" s="566">
        <v>25.2</v>
      </c>
      <c r="K2073" s="566">
        <v>70.96</v>
      </c>
      <c r="L2073" s="567">
        <v>0.7324</v>
      </c>
      <c r="M2073" s="568">
        <v>342.7543</v>
      </c>
      <c r="N2073" s="566">
        <v>1471</v>
      </c>
      <c r="O2073" s="566">
        <v>0.233</v>
      </c>
      <c r="P2073" s="566">
        <v>-0.1463</v>
      </c>
      <c r="Q2073" s="566">
        <v>24402</v>
      </c>
      <c r="R2073" s="566">
        <v>1798.6458</v>
      </c>
      <c r="S2073" s="566">
        <v>0.0737</v>
      </c>
      <c r="T2073" s="566">
        <v>0</v>
      </c>
      <c r="U2073" s="566">
        <v>0</v>
      </c>
      <c r="V2073" s="566">
        <v>0</v>
      </c>
      <c r="W2073" s="556">
        <v>0</v>
      </c>
      <c r="X2073" s="556">
        <v>0</v>
      </c>
      <c r="Y2073" s="556">
        <v>0</v>
      </c>
      <c r="Z2073" s="569">
        <v>0</v>
      </c>
      <c r="AA2073" s="556">
        <v>0</v>
      </c>
      <c r="AB2073" s="556">
        <v>1</v>
      </c>
      <c r="AC2073" s="575">
        <f t="shared" si="97"/>
        <v>0</v>
      </c>
      <c r="AD2073" s="555">
        <f t="shared" si="98"/>
        <v>0</v>
      </c>
    </row>
    <row r="2074" customHeight="1" spans="1:30">
      <c r="A2074" s="574">
        <v>45333</v>
      </c>
      <c r="B2074" s="565" t="s">
        <v>43</v>
      </c>
      <c r="C2074" s="565" t="s">
        <v>32</v>
      </c>
      <c r="D2074" s="556">
        <v>300</v>
      </c>
      <c r="E2074" s="556" t="s">
        <v>35</v>
      </c>
      <c r="F2074" s="556">
        <v>6.11</v>
      </c>
      <c r="G2074" s="566">
        <v>0</v>
      </c>
      <c r="H2074" s="566">
        <v>184.3632</v>
      </c>
      <c r="I2074" s="566">
        <v>98.574</v>
      </c>
      <c r="J2074" s="566">
        <v>97.053</v>
      </c>
      <c r="K2074" s="566">
        <v>85.7892</v>
      </c>
      <c r="L2074" s="567">
        <v>0.4653</v>
      </c>
      <c r="M2074" s="568">
        <v>1289.442</v>
      </c>
      <c r="Q2074" s="566">
        <v>57321</v>
      </c>
      <c r="R2074" s="566">
        <v>5409.262</v>
      </c>
      <c r="S2074" s="566">
        <v>0.0944</v>
      </c>
      <c r="T2074" s="566">
        <v>0</v>
      </c>
      <c r="U2074" s="566">
        <v>0</v>
      </c>
      <c r="V2074" s="566">
        <v>0</v>
      </c>
      <c r="W2074" s="556">
        <v>0</v>
      </c>
      <c r="X2074" s="556">
        <v>0</v>
      </c>
      <c r="Y2074" s="556">
        <v>0</v>
      </c>
      <c r="Z2074" s="569">
        <v>0</v>
      </c>
      <c r="AA2074" s="556">
        <v>0</v>
      </c>
      <c r="AB2074" s="556">
        <v>1</v>
      </c>
      <c r="AC2074" s="575">
        <f t="shared" si="97"/>
        <v>0</v>
      </c>
      <c r="AD2074" s="555">
        <f t="shared" si="98"/>
        <v>0</v>
      </c>
    </row>
    <row r="2075" customHeight="1" spans="1:30">
      <c r="A2075" s="574">
        <v>45333</v>
      </c>
      <c r="B2075" s="565" t="s">
        <v>42</v>
      </c>
      <c r="C2075" s="565" t="s">
        <v>32</v>
      </c>
      <c r="D2075" s="556">
        <v>30</v>
      </c>
      <c r="E2075" s="556" t="s">
        <v>33</v>
      </c>
      <c r="F2075" s="556">
        <v>4.45</v>
      </c>
      <c r="G2075" s="566">
        <v>1.25</v>
      </c>
      <c r="H2075" s="566">
        <v>10.813</v>
      </c>
      <c r="I2075" s="566">
        <v>10.724</v>
      </c>
      <c r="J2075" s="566">
        <v>10.695</v>
      </c>
      <c r="K2075" s="566">
        <v>0</v>
      </c>
      <c r="L2075" s="567">
        <v>0</v>
      </c>
      <c r="M2075" s="568">
        <v>125.2442</v>
      </c>
      <c r="Q2075" s="566">
        <v>3672</v>
      </c>
      <c r="R2075" s="566">
        <v>497.1401</v>
      </c>
      <c r="S2075" s="566">
        <v>0.1354</v>
      </c>
      <c r="T2075" s="566">
        <v>0</v>
      </c>
      <c r="U2075" s="566">
        <v>0</v>
      </c>
      <c r="V2075" s="566">
        <v>0</v>
      </c>
      <c r="W2075" s="556">
        <v>0</v>
      </c>
      <c r="X2075" s="556">
        <v>0</v>
      </c>
      <c r="Y2075" s="556">
        <v>0</v>
      </c>
      <c r="Z2075" s="569">
        <v>0</v>
      </c>
      <c r="AA2075" s="556">
        <v>0</v>
      </c>
      <c r="AB2075" s="556">
        <v>1</v>
      </c>
      <c r="AC2075" s="575">
        <f t="shared" si="97"/>
        <v>0</v>
      </c>
      <c r="AD2075" s="555">
        <f t="shared" si="98"/>
        <v>0</v>
      </c>
    </row>
    <row r="2076" customHeight="1" spans="1:30">
      <c r="A2076" s="574">
        <v>45333</v>
      </c>
      <c r="B2076" s="565" t="s">
        <v>50</v>
      </c>
      <c r="C2076" s="565" t="s">
        <v>32</v>
      </c>
      <c r="D2076" s="556">
        <v>50</v>
      </c>
      <c r="E2076" s="556" t="s">
        <v>33</v>
      </c>
      <c r="F2076" s="556">
        <v>5.58</v>
      </c>
      <c r="G2076" s="566">
        <v>0</v>
      </c>
      <c r="H2076" s="566">
        <v>23.2849</v>
      </c>
      <c r="I2076" s="566">
        <v>5.705</v>
      </c>
      <c r="J2076" s="566">
        <v>5.67</v>
      </c>
      <c r="K2076" s="566">
        <v>17.5799</v>
      </c>
      <c r="L2076" s="567">
        <v>0.755</v>
      </c>
      <c r="M2076" s="568">
        <v>101.5</v>
      </c>
      <c r="Q2076" s="566">
        <v>6762</v>
      </c>
      <c r="R2076" s="566">
        <v>490</v>
      </c>
      <c r="S2076" s="566">
        <v>0.0725</v>
      </c>
      <c r="T2076" s="566">
        <v>0</v>
      </c>
      <c r="U2076" s="566">
        <v>0</v>
      </c>
      <c r="V2076" s="566">
        <v>0</v>
      </c>
      <c r="W2076" s="556">
        <v>0</v>
      </c>
      <c r="X2076" s="556">
        <v>0</v>
      </c>
      <c r="Y2076" s="556">
        <v>0</v>
      </c>
      <c r="Z2076" s="569">
        <v>0</v>
      </c>
      <c r="AA2076" s="556">
        <v>0</v>
      </c>
      <c r="AB2076" s="556">
        <v>1</v>
      </c>
      <c r="AC2076" s="575">
        <f t="shared" si="97"/>
        <v>0</v>
      </c>
      <c r="AD2076" s="555">
        <f t="shared" si="98"/>
        <v>0</v>
      </c>
    </row>
    <row r="2077" customHeight="1" spans="1:30">
      <c r="A2077" s="574">
        <v>45333</v>
      </c>
      <c r="B2077" s="565" t="s">
        <v>49</v>
      </c>
      <c r="C2077" s="565" t="s">
        <v>32</v>
      </c>
      <c r="D2077" s="556">
        <v>100</v>
      </c>
      <c r="E2077" s="556" t="s">
        <v>35</v>
      </c>
      <c r="F2077" s="556">
        <v>7.73</v>
      </c>
      <c r="G2077" s="566">
        <v>0.1</v>
      </c>
      <c r="H2077" s="566">
        <v>72.3808</v>
      </c>
      <c r="I2077" s="566">
        <v>24.5665</v>
      </c>
      <c r="J2077" s="566">
        <v>23.2638</v>
      </c>
      <c r="K2077" s="566">
        <v>47.8143</v>
      </c>
      <c r="L2077" s="567">
        <v>0.6606</v>
      </c>
      <c r="M2077" s="568">
        <v>364.0119</v>
      </c>
      <c r="Q2077" s="566">
        <v>14225</v>
      </c>
      <c r="R2077" s="566">
        <v>1416.4899</v>
      </c>
      <c r="S2077" s="566">
        <v>0.0996</v>
      </c>
      <c r="T2077" s="566">
        <v>0</v>
      </c>
      <c r="U2077" s="566">
        <v>0</v>
      </c>
      <c r="V2077" s="566">
        <v>0</v>
      </c>
      <c r="W2077" s="556">
        <v>0</v>
      </c>
      <c r="X2077" s="556">
        <v>0</v>
      </c>
      <c r="Y2077" s="556">
        <v>0</v>
      </c>
      <c r="Z2077" s="569">
        <v>0</v>
      </c>
      <c r="AA2077" s="556">
        <v>0</v>
      </c>
      <c r="AB2077" s="556">
        <v>1</v>
      </c>
      <c r="AC2077" s="575">
        <f t="shared" si="97"/>
        <v>0</v>
      </c>
      <c r="AD2077" s="555">
        <f t="shared" si="98"/>
        <v>0</v>
      </c>
    </row>
    <row r="2078" customHeight="1" spans="1:30">
      <c r="A2078" s="574">
        <v>45333</v>
      </c>
      <c r="B2078" s="565" t="s">
        <v>37</v>
      </c>
      <c r="C2078" s="565" t="s">
        <v>32</v>
      </c>
      <c r="D2078" s="556">
        <v>100</v>
      </c>
      <c r="E2078" s="556" t="s">
        <v>35</v>
      </c>
      <c r="F2078" s="556">
        <v>6.59</v>
      </c>
      <c r="G2078" s="566">
        <v>0</v>
      </c>
      <c r="H2078" s="566">
        <v>57.382</v>
      </c>
      <c r="I2078" s="566">
        <v>32.5396</v>
      </c>
      <c r="J2078" s="566">
        <v>31.613</v>
      </c>
      <c r="K2078" s="566">
        <v>24.8057</v>
      </c>
      <c r="L2078" s="567">
        <v>0.4326</v>
      </c>
      <c r="M2078" s="568">
        <v>344.661</v>
      </c>
      <c r="Q2078" s="566">
        <v>15895</v>
      </c>
      <c r="R2078" s="566">
        <v>1331.269</v>
      </c>
      <c r="S2078" s="566">
        <v>0.0838</v>
      </c>
      <c r="T2078" s="566">
        <v>0.0245</v>
      </c>
      <c r="U2078" s="566">
        <v>0</v>
      </c>
      <c r="V2078" s="566">
        <v>0</v>
      </c>
      <c r="W2078" s="556">
        <v>0</v>
      </c>
      <c r="X2078" s="556">
        <v>0</v>
      </c>
      <c r="Y2078" s="556">
        <v>0.0122</v>
      </c>
      <c r="Z2078" s="569">
        <v>0</v>
      </c>
      <c r="AA2078" s="556">
        <v>0</v>
      </c>
      <c r="AB2078" s="556">
        <v>0.9996</v>
      </c>
      <c r="AC2078" s="575">
        <f t="shared" si="97"/>
        <v>0</v>
      </c>
      <c r="AD2078" s="555">
        <f t="shared" si="98"/>
        <v>0.0245</v>
      </c>
    </row>
    <row r="2079" customHeight="1" spans="1:30">
      <c r="A2079" s="574">
        <v>45333</v>
      </c>
      <c r="B2079" s="565" t="s">
        <v>51</v>
      </c>
      <c r="C2079" s="565" t="s">
        <v>32</v>
      </c>
      <c r="D2079" s="556">
        <v>100</v>
      </c>
      <c r="E2079" s="556" t="s">
        <v>35</v>
      </c>
      <c r="F2079" s="556">
        <v>6.88</v>
      </c>
      <c r="G2079" s="566">
        <v>2.11</v>
      </c>
      <c r="H2079" s="566">
        <v>73.0064</v>
      </c>
      <c r="I2079" s="566">
        <v>28.1271</v>
      </c>
      <c r="J2079" s="566">
        <v>26.9052</v>
      </c>
      <c r="K2079" s="566">
        <v>44.8793</v>
      </c>
      <c r="L2079" s="567">
        <v>0.6147</v>
      </c>
      <c r="M2079" s="568">
        <v>349.734</v>
      </c>
      <c r="Q2079" s="566">
        <v>11688</v>
      </c>
      <c r="R2079" s="566">
        <v>1312.2592</v>
      </c>
      <c r="S2079" s="566">
        <v>0.1123</v>
      </c>
      <c r="T2079" s="566">
        <v>0</v>
      </c>
      <c r="U2079" s="566">
        <v>0</v>
      </c>
      <c r="V2079" s="566">
        <v>0</v>
      </c>
      <c r="W2079" s="556">
        <v>0</v>
      </c>
      <c r="X2079" s="556">
        <v>0</v>
      </c>
      <c r="Y2079" s="556">
        <v>0</v>
      </c>
      <c r="Z2079" s="569">
        <v>0</v>
      </c>
      <c r="AA2079" s="556">
        <v>0</v>
      </c>
      <c r="AB2079" s="556">
        <v>1</v>
      </c>
      <c r="AC2079" s="575">
        <f t="shared" si="97"/>
        <v>0</v>
      </c>
      <c r="AD2079" s="555">
        <f t="shared" si="98"/>
        <v>0</v>
      </c>
    </row>
    <row r="2080" customHeight="1" spans="1:30">
      <c r="A2080" s="574">
        <v>45333</v>
      </c>
      <c r="B2080" s="565" t="s">
        <v>52</v>
      </c>
      <c r="C2080" s="565" t="s">
        <v>32</v>
      </c>
      <c r="D2080" s="556">
        <v>150</v>
      </c>
      <c r="E2080" s="556" t="s">
        <v>35</v>
      </c>
      <c r="F2080" s="556">
        <v>6.13</v>
      </c>
      <c r="G2080" s="566">
        <v>1</v>
      </c>
      <c r="H2080" s="566">
        <v>82.3052</v>
      </c>
      <c r="I2080" s="566">
        <v>82.3052</v>
      </c>
      <c r="J2080" s="566">
        <v>81.9</v>
      </c>
      <c r="K2080" s="566">
        <v>0</v>
      </c>
      <c r="L2080" s="567">
        <v>0</v>
      </c>
      <c r="M2080" s="568">
        <v>816.9</v>
      </c>
      <c r="Q2080" s="566">
        <v>25456</v>
      </c>
      <c r="R2080" s="566">
        <v>2747.325</v>
      </c>
      <c r="S2080" s="566">
        <v>0.1079</v>
      </c>
      <c r="T2080" s="566">
        <v>0</v>
      </c>
      <c r="U2080" s="566">
        <v>0</v>
      </c>
      <c r="V2080" s="566">
        <v>0</v>
      </c>
      <c r="W2080" s="556">
        <v>0</v>
      </c>
      <c r="X2080" s="556">
        <v>0</v>
      </c>
      <c r="Y2080" s="556">
        <v>0</v>
      </c>
      <c r="Z2080" s="569">
        <v>0</v>
      </c>
      <c r="AA2080" s="556">
        <v>0</v>
      </c>
      <c r="AB2080" s="556">
        <v>1</v>
      </c>
      <c r="AC2080" s="575">
        <f t="shared" si="97"/>
        <v>0</v>
      </c>
      <c r="AD2080" s="555">
        <f t="shared" si="98"/>
        <v>0</v>
      </c>
    </row>
    <row r="2081" customHeight="1" spans="1:30">
      <c r="A2081" s="574">
        <v>45333</v>
      </c>
      <c r="B2081" s="565" t="s">
        <v>53</v>
      </c>
      <c r="C2081" s="565" t="s">
        <v>32</v>
      </c>
      <c r="D2081" s="556">
        <v>100</v>
      </c>
      <c r="E2081" s="556" t="s">
        <v>39</v>
      </c>
      <c r="F2081" s="556">
        <v>6.43</v>
      </c>
      <c r="G2081" s="566">
        <v>0</v>
      </c>
      <c r="H2081" s="566">
        <v>55.049</v>
      </c>
      <c r="I2081" s="566">
        <v>54.228</v>
      </c>
      <c r="J2081" s="566">
        <v>54.119</v>
      </c>
      <c r="K2081" s="566">
        <v>0</v>
      </c>
      <c r="L2081" s="567">
        <v>0</v>
      </c>
      <c r="M2081" s="568">
        <v>447.5084</v>
      </c>
      <c r="Q2081" s="566">
        <v>15134</v>
      </c>
      <c r="R2081" s="566">
        <v>1107.263</v>
      </c>
      <c r="S2081" s="566">
        <v>0.0732</v>
      </c>
      <c r="T2081" s="566">
        <v>0</v>
      </c>
      <c r="U2081" s="566">
        <v>0</v>
      </c>
      <c r="V2081" s="566">
        <v>0</v>
      </c>
      <c r="W2081" s="556">
        <v>0</v>
      </c>
      <c r="X2081" s="556">
        <v>0</v>
      </c>
      <c r="Y2081" s="556">
        <v>0</v>
      </c>
      <c r="Z2081" s="569">
        <v>0</v>
      </c>
      <c r="AA2081" s="556">
        <v>0</v>
      </c>
      <c r="AB2081" s="556">
        <v>1</v>
      </c>
      <c r="AC2081" s="575">
        <f t="shared" si="97"/>
        <v>0</v>
      </c>
      <c r="AD2081" s="555">
        <f t="shared" si="98"/>
        <v>0</v>
      </c>
    </row>
    <row r="2082" customHeight="1" spans="1:30">
      <c r="A2082" s="574">
        <v>45333</v>
      </c>
      <c r="B2082" s="565" t="s">
        <v>58</v>
      </c>
      <c r="C2082" s="565" t="s">
        <v>56</v>
      </c>
      <c r="D2082" s="556">
        <v>15</v>
      </c>
      <c r="E2082" s="556" t="s">
        <v>35</v>
      </c>
      <c r="F2082" s="556">
        <v>0</v>
      </c>
      <c r="G2082" s="566">
        <v>3.05</v>
      </c>
      <c r="H2082" s="566">
        <v>1.6285</v>
      </c>
      <c r="I2082" s="566">
        <v>1.6285</v>
      </c>
      <c r="J2082" s="566">
        <v>1.575</v>
      </c>
      <c r="K2082" s="566">
        <v>0</v>
      </c>
      <c r="L2082" s="567">
        <v>0</v>
      </c>
      <c r="M2082" s="568">
        <v>45.57</v>
      </c>
      <c r="Q2082" s="566">
        <v>3444</v>
      </c>
      <c r="R2082" s="566">
        <v>170.94</v>
      </c>
      <c r="S2082" s="566">
        <v>0.0496</v>
      </c>
      <c r="T2082" s="566">
        <v>0</v>
      </c>
      <c r="U2082" s="566">
        <v>0</v>
      </c>
      <c r="V2082" s="566">
        <v>0</v>
      </c>
      <c r="W2082" s="556">
        <v>0</v>
      </c>
      <c r="X2082" s="556">
        <v>0</v>
      </c>
      <c r="Y2082" s="556">
        <v>0</v>
      </c>
      <c r="Z2082" s="569">
        <v>0</v>
      </c>
      <c r="AA2082" s="556">
        <v>0</v>
      </c>
      <c r="AB2082" s="556">
        <v>1</v>
      </c>
      <c r="AC2082" s="575">
        <f t="shared" si="97"/>
        <v>0</v>
      </c>
      <c r="AD2082" s="555">
        <f t="shared" si="98"/>
        <v>0</v>
      </c>
    </row>
    <row r="2083" customHeight="1" spans="1:30">
      <c r="A2083" s="574">
        <v>45333</v>
      </c>
      <c r="B2083" s="565" t="s">
        <v>64</v>
      </c>
      <c r="C2083" s="565" t="s">
        <v>56</v>
      </c>
      <c r="D2083" s="556">
        <v>60</v>
      </c>
      <c r="E2083" s="556" t="s">
        <v>35</v>
      </c>
      <c r="F2083" s="556">
        <v>0</v>
      </c>
      <c r="G2083" s="566">
        <v>8.69</v>
      </c>
      <c r="H2083" s="566">
        <v>74.4624</v>
      </c>
      <c r="I2083" s="566">
        <v>58.982</v>
      </c>
      <c r="J2083" s="566">
        <v>58.59</v>
      </c>
      <c r="K2083" s="566">
        <v>15.4804</v>
      </c>
      <c r="L2083" s="567">
        <v>0.2079</v>
      </c>
      <c r="M2083" s="568">
        <v>219.87</v>
      </c>
      <c r="Q2083" s="566">
        <v>14049</v>
      </c>
      <c r="R2083" s="566">
        <v>1675.17</v>
      </c>
      <c r="S2083" s="566">
        <v>0.1192</v>
      </c>
      <c r="T2083" s="566">
        <v>0</v>
      </c>
      <c r="U2083" s="566">
        <v>0</v>
      </c>
      <c r="V2083" s="566">
        <v>0</v>
      </c>
      <c r="W2083" s="556">
        <v>0</v>
      </c>
      <c r="X2083" s="556">
        <v>0</v>
      </c>
      <c r="Y2083" s="556">
        <v>0</v>
      </c>
      <c r="Z2083" s="569">
        <v>0</v>
      </c>
      <c r="AA2083" s="556">
        <v>0</v>
      </c>
      <c r="AB2083" s="556">
        <v>1</v>
      </c>
      <c r="AC2083" s="575">
        <f t="shared" si="97"/>
        <v>0</v>
      </c>
      <c r="AD2083" s="555">
        <f t="shared" si="98"/>
        <v>0</v>
      </c>
    </row>
    <row r="2084" customHeight="1" spans="1:30">
      <c r="A2084" s="574">
        <v>45333</v>
      </c>
      <c r="B2084" s="565" t="s">
        <v>71</v>
      </c>
      <c r="C2084" s="565" t="s">
        <v>56</v>
      </c>
      <c r="D2084" s="556">
        <v>49.5</v>
      </c>
      <c r="E2084" s="556" t="s">
        <v>35</v>
      </c>
      <c r="F2084" s="556">
        <v>0</v>
      </c>
      <c r="G2084" s="566">
        <v>2.61</v>
      </c>
      <c r="H2084" s="566">
        <v>2.795</v>
      </c>
      <c r="I2084" s="566">
        <v>2.795</v>
      </c>
      <c r="J2084" s="566">
        <v>2.376</v>
      </c>
      <c r="K2084" s="566">
        <v>0</v>
      </c>
      <c r="L2084" s="567">
        <v>0</v>
      </c>
      <c r="M2084" s="568">
        <v>87.648</v>
      </c>
      <c r="N2084" s="566">
        <v>843</v>
      </c>
      <c r="O2084" s="566">
        <v>0.104</v>
      </c>
      <c r="P2084" s="566">
        <v>-0.2753</v>
      </c>
      <c r="Q2084" s="566">
        <v>12723</v>
      </c>
      <c r="R2084" s="566">
        <v>654.7266</v>
      </c>
      <c r="S2084" s="566">
        <v>0.0515</v>
      </c>
      <c r="T2084" s="566">
        <v>0</v>
      </c>
      <c r="U2084" s="566">
        <v>0</v>
      </c>
      <c r="V2084" s="566">
        <v>0</v>
      </c>
      <c r="W2084" s="556">
        <v>0</v>
      </c>
      <c r="X2084" s="556">
        <v>0</v>
      </c>
      <c r="Y2084" s="556">
        <v>0</v>
      </c>
      <c r="Z2084" s="569">
        <v>0</v>
      </c>
      <c r="AA2084" s="556">
        <v>0</v>
      </c>
      <c r="AB2084" s="556">
        <v>1</v>
      </c>
      <c r="AC2084" s="575">
        <f t="shared" si="97"/>
        <v>0</v>
      </c>
      <c r="AD2084" s="555">
        <f t="shared" si="98"/>
        <v>0</v>
      </c>
    </row>
    <row r="2085" customHeight="1" spans="1:30">
      <c r="A2085" s="574">
        <v>45333</v>
      </c>
      <c r="B2085" s="565" t="s">
        <v>63</v>
      </c>
      <c r="C2085" s="565" t="s">
        <v>56</v>
      </c>
      <c r="D2085" s="556">
        <v>50</v>
      </c>
      <c r="E2085" s="556" t="s">
        <v>35</v>
      </c>
      <c r="F2085" s="556">
        <v>0</v>
      </c>
      <c r="G2085" s="566">
        <v>6.58</v>
      </c>
      <c r="H2085" s="566">
        <v>38.6148</v>
      </c>
      <c r="I2085" s="566">
        <v>33.6707</v>
      </c>
      <c r="J2085" s="566">
        <v>31.29</v>
      </c>
      <c r="K2085" s="566">
        <v>5.02</v>
      </c>
      <c r="L2085" s="567">
        <v>0.1297</v>
      </c>
      <c r="M2085" s="568">
        <v>292.53</v>
      </c>
      <c r="Q2085" s="566">
        <v>12070</v>
      </c>
      <c r="R2085" s="566">
        <v>1340.22</v>
      </c>
      <c r="S2085" s="566">
        <v>0.111</v>
      </c>
      <c r="T2085" s="566">
        <v>0</v>
      </c>
      <c r="U2085" s="566">
        <v>0</v>
      </c>
      <c r="V2085" s="566">
        <v>0</v>
      </c>
      <c r="W2085" s="556">
        <v>0</v>
      </c>
      <c r="X2085" s="556">
        <v>0</v>
      </c>
      <c r="Y2085" s="556">
        <v>0</v>
      </c>
      <c r="Z2085" s="569">
        <v>0</v>
      </c>
      <c r="AA2085" s="556">
        <v>0</v>
      </c>
      <c r="AB2085" s="556">
        <v>1</v>
      </c>
      <c r="AC2085" s="575">
        <f t="shared" si="97"/>
        <v>0</v>
      </c>
      <c r="AD2085" s="555">
        <f t="shared" si="98"/>
        <v>0</v>
      </c>
    </row>
    <row r="2086" customHeight="1" spans="1:30">
      <c r="A2086" s="574">
        <v>45333</v>
      </c>
      <c r="B2086" s="565" t="s">
        <v>72</v>
      </c>
      <c r="C2086" s="565" t="s">
        <v>56</v>
      </c>
      <c r="D2086" s="556">
        <v>20.4</v>
      </c>
      <c r="E2086" s="556" t="s">
        <v>33</v>
      </c>
      <c r="F2086" s="556">
        <v>0</v>
      </c>
      <c r="G2086" s="566">
        <v>5.75</v>
      </c>
      <c r="H2086" s="566">
        <v>24.4856</v>
      </c>
      <c r="I2086" s="566">
        <v>22.344</v>
      </c>
      <c r="J2086" s="566">
        <v>22.3045</v>
      </c>
      <c r="K2086" s="566">
        <v>1.9661</v>
      </c>
      <c r="L2086" s="567">
        <v>0.0809</v>
      </c>
      <c r="M2086" s="568">
        <v>145.7369</v>
      </c>
      <c r="Q2086" s="566">
        <v>5372</v>
      </c>
      <c r="R2086" s="566">
        <v>683.639</v>
      </c>
      <c r="S2086" s="566">
        <v>0.1273</v>
      </c>
      <c r="T2086" s="566">
        <v>0</v>
      </c>
      <c r="U2086" s="566">
        <v>0</v>
      </c>
      <c r="V2086" s="566">
        <v>0</v>
      </c>
      <c r="W2086" s="556">
        <v>0</v>
      </c>
      <c r="X2086" s="556">
        <v>0</v>
      </c>
      <c r="Y2086" s="556">
        <v>0</v>
      </c>
      <c r="Z2086" s="569">
        <v>0</v>
      </c>
      <c r="AA2086" s="556">
        <v>0</v>
      </c>
      <c r="AB2086" s="556">
        <v>1</v>
      </c>
      <c r="AC2086" s="575">
        <f t="shared" si="97"/>
        <v>0</v>
      </c>
      <c r="AD2086" s="555">
        <f t="shared" si="98"/>
        <v>0</v>
      </c>
    </row>
    <row r="2087" customHeight="1" spans="1:30">
      <c r="A2087" s="574">
        <v>45333</v>
      </c>
      <c r="B2087" s="565" t="s">
        <v>59</v>
      </c>
      <c r="C2087" s="565" t="s">
        <v>56</v>
      </c>
      <c r="D2087" s="556">
        <v>100</v>
      </c>
      <c r="E2087" s="556" t="s">
        <v>35</v>
      </c>
      <c r="F2087" s="556">
        <v>0</v>
      </c>
      <c r="G2087" s="566">
        <v>6.22</v>
      </c>
      <c r="H2087" s="566">
        <v>133.5598</v>
      </c>
      <c r="I2087" s="566">
        <v>96.1198</v>
      </c>
      <c r="J2087" s="566">
        <v>94.248</v>
      </c>
      <c r="K2087" s="566">
        <v>37.44</v>
      </c>
      <c r="L2087" s="567">
        <v>0.2803</v>
      </c>
      <c r="M2087" s="568">
        <v>437.976</v>
      </c>
      <c r="Q2087" s="566">
        <v>25315</v>
      </c>
      <c r="R2087" s="566">
        <v>2918.52</v>
      </c>
      <c r="S2087" s="566">
        <v>0.1153</v>
      </c>
      <c r="T2087" s="566">
        <v>0</v>
      </c>
      <c r="U2087" s="566">
        <v>0</v>
      </c>
      <c r="V2087" s="566">
        <v>0</v>
      </c>
      <c r="W2087" s="556">
        <v>0</v>
      </c>
      <c r="X2087" s="556">
        <v>0</v>
      </c>
      <c r="Y2087" s="556">
        <v>0</v>
      </c>
      <c r="Z2087" s="569">
        <v>0</v>
      </c>
      <c r="AA2087" s="556">
        <v>0</v>
      </c>
      <c r="AB2087" s="556">
        <v>0.01</v>
      </c>
      <c r="AC2087" s="575">
        <f t="shared" si="97"/>
        <v>0</v>
      </c>
      <c r="AD2087" s="555">
        <f t="shared" si="98"/>
        <v>0</v>
      </c>
    </row>
    <row r="2088" customHeight="1" spans="1:30">
      <c r="A2088" s="574">
        <v>45333</v>
      </c>
      <c r="B2088" s="565" t="s">
        <v>70</v>
      </c>
      <c r="C2088" s="565" t="s">
        <v>56</v>
      </c>
      <c r="D2088" s="556">
        <v>200</v>
      </c>
      <c r="E2088" s="556" t="s">
        <v>35</v>
      </c>
      <c r="F2088" s="556">
        <v>0</v>
      </c>
      <c r="G2088" s="566">
        <v>14.71</v>
      </c>
      <c r="H2088" s="566">
        <v>429.1286</v>
      </c>
      <c r="I2088" s="566">
        <v>263.2298</v>
      </c>
      <c r="J2088" s="566">
        <v>259.05</v>
      </c>
      <c r="K2088" s="566">
        <v>0</v>
      </c>
      <c r="L2088" s="567">
        <v>0</v>
      </c>
      <c r="M2088" s="568">
        <v>1730.85</v>
      </c>
      <c r="Q2088" s="566">
        <v>30140</v>
      </c>
      <c r="R2088" s="566">
        <v>5421.9</v>
      </c>
      <c r="S2088" s="566">
        <v>0.1799</v>
      </c>
      <c r="T2088" s="566">
        <v>165.8988</v>
      </c>
      <c r="U2088" s="566">
        <v>0</v>
      </c>
      <c r="V2088" s="566">
        <v>0</v>
      </c>
      <c r="W2088" s="556">
        <v>0</v>
      </c>
      <c r="X2088" s="556">
        <v>0</v>
      </c>
      <c r="Y2088" s="556">
        <v>0</v>
      </c>
      <c r="Z2088" s="569">
        <v>0</v>
      </c>
      <c r="AA2088" s="556">
        <v>0</v>
      </c>
      <c r="AB2088" s="556">
        <v>0.5714</v>
      </c>
      <c r="AC2088" s="575">
        <f t="shared" si="97"/>
        <v>0</v>
      </c>
      <c r="AD2088" s="555">
        <f t="shared" si="98"/>
        <v>165.8988</v>
      </c>
    </row>
    <row r="2089" customHeight="1" spans="1:30">
      <c r="A2089" s="574">
        <v>45333</v>
      </c>
      <c r="B2089" s="565" t="s">
        <v>67</v>
      </c>
      <c r="C2089" s="565" t="s">
        <v>56</v>
      </c>
      <c r="D2089" s="556">
        <v>100</v>
      </c>
      <c r="E2089" s="556" t="s">
        <v>35</v>
      </c>
      <c r="F2089" s="556">
        <v>0</v>
      </c>
      <c r="G2089" s="566">
        <v>2.99</v>
      </c>
      <c r="H2089" s="566">
        <v>12.7588</v>
      </c>
      <c r="I2089" s="566">
        <v>12.7588</v>
      </c>
      <c r="J2089" s="566">
        <v>12.54</v>
      </c>
      <c r="K2089" s="566">
        <v>0</v>
      </c>
      <c r="L2089" s="567">
        <v>0</v>
      </c>
      <c r="M2089" s="568">
        <v>462.66</v>
      </c>
      <c r="Q2089" s="566">
        <v>27774</v>
      </c>
      <c r="R2089" s="566">
        <v>2218.92</v>
      </c>
      <c r="S2089" s="566">
        <v>0.0799</v>
      </c>
      <c r="T2089" s="566">
        <v>0</v>
      </c>
      <c r="U2089" s="566">
        <v>0</v>
      </c>
      <c r="V2089" s="566">
        <v>0</v>
      </c>
      <c r="W2089" s="556">
        <v>0</v>
      </c>
      <c r="X2089" s="556">
        <v>0</v>
      </c>
      <c r="Y2089" s="556">
        <v>0</v>
      </c>
      <c r="Z2089" s="569">
        <v>0</v>
      </c>
      <c r="AA2089" s="556">
        <v>0</v>
      </c>
      <c r="AB2089" s="556">
        <v>1</v>
      </c>
      <c r="AC2089" s="575">
        <f t="shared" si="97"/>
        <v>0</v>
      </c>
      <c r="AD2089" s="555">
        <f t="shared" si="98"/>
        <v>0</v>
      </c>
    </row>
    <row r="2090" customHeight="1" spans="1:30">
      <c r="A2090" s="574">
        <v>45333</v>
      </c>
      <c r="B2090" s="575" t="s">
        <v>61</v>
      </c>
      <c r="C2090" s="565" t="s">
        <v>56</v>
      </c>
      <c r="D2090" s="556">
        <v>275</v>
      </c>
      <c r="E2090" s="556" t="s">
        <v>35</v>
      </c>
      <c r="F2090" s="556">
        <v>0</v>
      </c>
      <c r="G2090" s="566">
        <v>12.23</v>
      </c>
      <c r="H2090" s="566">
        <v>611.9054</v>
      </c>
      <c r="I2090" s="566">
        <v>538.8439</v>
      </c>
      <c r="J2090" s="566">
        <v>531.52</v>
      </c>
      <c r="K2090" s="566">
        <v>73.0615</v>
      </c>
      <c r="L2090" s="567">
        <v>0.1194</v>
      </c>
      <c r="M2090" s="568">
        <v>1839.2</v>
      </c>
      <c r="Q2090" s="566">
        <v>83580</v>
      </c>
      <c r="R2090" s="566">
        <v>11576.4</v>
      </c>
      <c r="S2090" s="566">
        <v>0.1385</v>
      </c>
      <c r="T2090" s="566">
        <v>0</v>
      </c>
      <c r="U2090" s="566">
        <v>0</v>
      </c>
      <c r="V2090" s="566">
        <v>0</v>
      </c>
      <c r="W2090" s="556">
        <v>0</v>
      </c>
      <c r="X2090" s="556">
        <v>0</v>
      </c>
      <c r="Y2090" s="556">
        <v>0</v>
      </c>
      <c r="Z2090" s="569">
        <v>0</v>
      </c>
      <c r="AA2090" s="556">
        <v>0</v>
      </c>
      <c r="AB2090" s="556">
        <v>1</v>
      </c>
      <c r="AC2090" s="575">
        <f t="shared" si="97"/>
        <v>0</v>
      </c>
      <c r="AD2090" s="555">
        <f t="shared" si="98"/>
        <v>0</v>
      </c>
    </row>
    <row r="2091" customHeight="1" spans="1:30">
      <c r="A2091" s="574">
        <v>45333</v>
      </c>
      <c r="B2091" s="575" t="s">
        <v>62</v>
      </c>
      <c r="C2091" s="565" t="s">
        <v>56</v>
      </c>
      <c r="D2091" s="556">
        <v>200</v>
      </c>
      <c r="E2091" s="556" t="s">
        <v>35</v>
      </c>
      <c r="F2091" s="556">
        <v>0</v>
      </c>
      <c r="G2091" s="566">
        <v>12.41</v>
      </c>
      <c r="H2091" s="566">
        <v>432.333</v>
      </c>
      <c r="I2091" s="566">
        <v>375.3572</v>
      </c>
      <c r="J2091" s="566">
        <v>369.6</v>
      </c>
      <c r="K2091" s="566">
        <v>56.9758</v>
      </c>
      <c r="L2091" s="567">
        <v>0.1318</v>
      </c>
      <c r="M2091" s="568">
        <v>1226.28</v>
      </c>
      <c r="Q2091" s="566">
        <v>61280</v>
      </c>
      <c r="R2091" s="566">
        <v>7562.28</v>
      </c>
      <c r="S2091" s="566">
        <v>0.1234</v>
      </c>
      <c r="T2091" s="566">
        <v>0</v>
      </c>
      <c r="U2091" s="566">
        <v>0</v>
      </c>
      <c r="V2091" s="566">
        <v>0</v>
      </c>
      <c r="W2091" s="556">
        <v>0</v>
      </c>
      <c r="X2091" s="556">
        <v>0</v>
      </c>
      <c r="Y2091" s="556">
        <v>0</v>
      </c>
      <c r="Z2091" s="569">
        <v>0</v>
      </c>
      <c r="AA2091" s="556">
        <v>0</v>
      </c>
      <c r="AB2091" s="556">
        <v>1</v>
      </c>
      <c r="AC2091" s="575">
        <f t="shared" si="97"/>
        <v>0</v>
      </c>
      <c r="AD2091" s="555">
        <f t="shared" si="98"/>
        <v>0</v>
      </c>
    </row>
    <row r="2092" customHeight="1" spans="1:30">
      <c r="A2092" s="574">
        <v>45333</v>
      </c>
      <c r="B2092" s="565" t="s">
        <v>60</v>
      </c>
      <c r="C2092" s="565" t="s">
        <v>56</v>
      </c>
      <c r="D2092" s="556">
        <v>200</v>
      </c>
      <c r="E2092" s="556" t="s">
        <v>35</v>
      </c>
      <c r="F2092" s="556">
        <v>0</v>
      </c>
      <c r="G2092" s="566">
        <v>8.55</v>
      </c>
      <c r="H2092" s="566">
        <v>330.9612</v>
      </c>
      <c r="I2092" s="566">
        <v>282.06</v>
      </c>
      <c r="J2092" s="566">
        <v>275.88</v>
      </c>
      <c r="K2092" s="566">
        <v>43.2371</v>
      </c>
      <c r="L2092" s="567">
        <v>0.1329</v>
      </c>
      <c r="M2092" s="568">
        <v>917.84</v>
      </c>
      <c r="Q2092" s="566">
        <v>61425</v>
      </c>
      <c r="R2092" s="566">
        <v>5980.92</v>
      </c>
      <c r="S2092" s="566">
        <v>0.0974</v>
      </c>
      <c r="T2092" s="566">
        <v>5.6641</v>
      </c>
      <c r="U2092" s="566">
        <v>0</v>
      </c>
      <c r="V2092" s="566">
        <v>0</v>
      </c>
      <c r="W2092" s="556">
        <v>0</v>
      </c>
      <c r="X2092" s="556">
        <v>0</v>
      </c>
      <c r="Y2092" s="556">
        <v>0</v>
      </c>
      <c r="Z2092" s="569">
        <v>0</v>
      </c>
      <c r="AA2092" s="556">
        <v>0</v>
      </c>
      <c r="AB2092" s="556">
        <v>0.9829</v>
      </c>
      <c r="AC2092" s="575">
        <f t="shared" si="97"/>
        <v>0</v>
      </c>
      <c r="AD2092" s="555">
        <f t="shared" si="98"/>
        <v>5.6641</v>
      </c>
    </row>
    <row r="2093" customHeight="1" spans="1:30">
      <c r="A2093" s="574">
        <v>45333</v>
      </c>
      <c r="B2093" s="565" t="s">
        <v>65</v>
      </c>
      <c r="C2093" s="565" t="s">
        <v>56</v>
      </c>
      <c r="D2093" s="556">
        <v>50</v>
      </c>
      <c r="E2093" s="556" t="s">
        <v>91</v>
      </c>
      <c r="F2093" s="556">
        <v>0</v>
      </c>
      <c r="G2093" s="566">
        <v>3.7</v>
      </c>
      <c r="H2093" s="566">
        <v>15.1203</v>
      </c>
      <c r="I2093" s="566">
        <v>14.9484</v>
      </c>
      <c r="J2093" s="566">
        <v>14.74</v>
      </c>
      <c r="K2093" s="566">
        <v>0</v>
      </c>
      <c r="L2093" s="567">
        <v>0</v>
      </c>
      <c r="M2093" s="568">
        <v>163.68</v>
      </c>
      <c r="Q2093" s="566">
        <v>12700</v>
      </c>
      <c r="R2093" s="566">
        <v>997.018</v>
      </c>
      <c r="S2093" s="566">
        <v>0.0785</v>
      </c>
      <c r="T2093" s="566">
        <v>0</v>
      </c>
      <c r="U2093" s="566">
        <v>0</v>
      </c>
      <c r="V2093" s="566">
        <v>0</v>
      </c>
      <c r="W2093" s="556">
        <v>0</v>
      </c>
      <c r="X2093" s="556">
        <v>0</v>
      </c>
      <c r="Y2093" s="556">
        <v>0</v>
      </c>
      <c r="Z2093" s="569">
        <v>0</v>
      </c>
      <c r="AA2093" s="556">
        <v>0</v>
      </c>
      <c r="AB2093" s="556">
        <v>1</v>
      </c>
      <c r="AC2093" s="575">
        <f t="shared" si="97"/>
        <v>0</v>
      </c>
      <c r="AD2093" s="555">
        <f t="shared" si="98"/>
        <v>0</v>
      </c>
    </row>
    <row r="2094" customHeight="1" spans="1:30">
      <c r="A2094" s="574">
        <v>45333</v>
      </c>
      <c r="B2094" s="565" t="s">
        <v>73</v>
      </c>
      <c r="C2094" s="565" t="s">
        <v>56</v>
      </c>
      <c r="D2094" s="556">
        <v>150</v>
      </c>
      <c r="E2094" s="556" t="s">
        <v>35</v>
      </c>
      <c r="F2094" s="556">
        <v>0</v>
      </c>
      <c r="G2094" s="566">
        <v>17.73</v>
      </c>
      <c r="H2094" s="566">
        <v>332.9643</v>
      </c>
      <c r="I2094" s="566">
        <v>315.5877</v>
      </c>
      <c r="J2094" s="566">
        <v>308</v>
      </c>
      <c r="K2094" s="566">
        <v>17.3766</v>
      </c>
      <c r="L2094" s="567">
        <v>0.0522</v>
      </c>
      <c r="M2094" s="568">
        <v>2347.84</v>
      </c>
      <c r="Q2094" s="566">
        <v>38110</v>
      </c>
      <c r="R2094" s="566">
        <v>8396.96</v>
      </c>
      <c r="S2094" s="566">
        <v>0.2203</v>
      </c>
      <c r="T2094" s="566">
        <v>0</v>
      </c>
      <c r="U2094" s="566">
        <v>0</v>
      </c>
      <c r="V2094" s="566">
        <v>0</v>
      </c>
      <c r="W2094" s="556">
        <v>0</v>
      </c>
      <c r="X2094" s="556">
        <v>0</v>
      </c>
      <c r="Y2094" s="556">
        <v>0</v>
      </c>
      <c r="Z2094" s="569">
        <v>0</v>
      </c>
      <c r="AA2094" s="556">
        <v>0</v>
      </c>
      <c r="AB2094" s="556">
        <v>1</v>
      </c>
      <c r="AC2094" s="575">
        <f t="shared" si="97"/>
        <v>0</v>
      </c>
      <c r="AD2094" s="555">
        <f t="shared" si="98"/>
        <v>0</v>
      </c>
    </row>
    <row r="2095" customHeight="1" spans="1:30">
      <c r="A2095" s="574">
        <v>45333</v>
      </c>
      <c r="B2095" s="565" t="s">
        <v>68</v>
      </c>
      <c r="C2095" s="565" t="s">
        <v>56</v>
      </c>
      <c r="D2095" s="556">
        <v>200</v>
      </c>
      <c r="E2095" s="556" t="s">
        <v>35</v>
      </c>
      <c r="F2095" s="556">
        <v>0</v>
      </c>
      <c r="G2095" s="566">
        <v>10.15</v>
      </c>
      <c r="H2095" s="566">
        <v>469.3614</v>
      </c>
      <c r="I2095" s="566">
        <v>433.2733</v>
      </c>
      <c r="J2095" s="566">
        <v>425.92</v>
      </c>
      <c r="K2095" s="566">
        <v>31.955</v>
      </c>
      <c r="L2095" s="567">
        <v>0.0687</v>
      </c>
      <c r="M2095" s="568">
        <v>3083.52</v>
      </c>
      <c r="Q2095" s="566">
        <v>59159</v>
      </c>
      <c r="R2095" s="566">
        <v>9951.04</v>
      </c>
      <c r="S2095" s="566">
        <v>0.1682</v>
      </c>
      <c r="T2095" s="566">
        <v>0</v>
      </c>
      <c r="U2095" s="566">
        <v>4.1331</v>
      </c>
      <c r="V2095" s="566">
        <v>0</v>
      </c>
      <c r="W2095" s="556">
        <v>0</v>
      </c>
      <c r="X2095" s="556">
        <v>0</v>
      </c>
      <c r="Y2095" s="556">
        <v>0</v>
      </c>
      <c r="Z2095" s="569">
        <v>0</v>
      </c>
      <c r="AA2095" s="556">
        <v>0</v>
      </c>
      <c r="AB2095" s="556">
        <v>1</v>
      </c>
      <c r="AC2095" s="575">
        <f t="shared" si="97"/>
        <v>4.1331</v>
      </c>
      <c r="AD2095" s="555">
        <f t="shared" si="98"/>
        <v>0</v>
      </c>
    </row>
    <row r="2096" customHeight="1" spans="1:30">
      <c r="A2096" s="574">
        <v>45333</v>
      </c>
      <c r="B2096" s="565" t="s">
        <v>75</v>
      </c>
      <c r="C2096" s="565" t="s">
        <v>56</v>
      </c>
      <c r="D2096" s="556">
        <v>200</v>
      </c>
      <c r="E2096" s="556" t="s">
        <v>39</v>
      </c>
      <c r="F2096" s="556">
        <v>0</v>
      </c>
      <c r="G2096" s="566">
        <v>5.39</v>
      </c>
      <c r="H2096" s="566">
        <v>131.5738</v>
      </c>
      <c r="I2096" s="566">
        <v>131.5738</v>
      </c>
      <c r="J2096" s="566">
        <v>129.36</v>
      </c>
      <c r="K2096" s="566">
        <v>0</v>
      </c>
      <c r="L2096" s="567">
        <v>0</v>
      </c>
      <c r="M2096" s="568">
        <v>966.9</v>
      </c>
      <c r="Q2096" s="566">
        <v>45530</v>
      </c>
      <c r="R2096" s="566">
        <v>3041.28</v>
      </c>
      <c r="S2096" s="566">
        <v>0.0668</v>
      </c>
      <c r="T2096" s="566">
        <v>0</v>
      </c>
      <c r="U2096" s="566">
        <v>0</v>
      </c>
      <c r="V2096" s="566">
        <v>0</v>
      </c>
      <c r="W2096" s="556">
        <v>0</v>
      </c>
      <c r="X2096" s="556">
        <v>0</v>
      </c>
      <c r="Y2096" s="556">
        <v>0</v>
      </c>
      <c r="Z2096" s="569">
        <v>0</v>
      </c>
      <c r="AA2096" s="556">
        <v>0</v>
      </c>
      <c r="AB2096" s="556">
        <v>0.9992</v>
      </c>
      <c r="AC2096" s="575">
        <f t="shared" si="97"/>
        <v>0</v>
      </c>
      <c r="AD2096" s="555">
        <f t="shared" si="98"/>
        <v>0</v>
      </c>
    </row>
    <row r="2097" customHeight="1" spans="1:30">
      <c r="A2097" s="574">
        <v>45333</v>
      </c>
      <c r="B2097" s="565" t="s">
        <v>76</v>
      </c>
      <c r="C2097" s="565" t="s">
        <v>56</v>
      </c>
      <c r="D2097" s="556">
        <v>100</v>
      </c>
      <c r="E2097" s="556" t="s">
        <v>35</v>
      </c>
      <c r="F2097" s="556">
        <v>0</v>
      </c>
      <c r="G2097" s="566">
        <v>4.8</v>
      </c>
      <c r="H2097" s="566">
        <v>60.2068</v>
      </c>
      <c r="I2097" s="566">
        <v>57.7147</v>
      </c>
      <c r="J2097" s="566">
        <v>54.3774</v>
      </c>
      <c r="K2097" s="566">
        <v>0</v>
      </c>
      <c r="L2097" s="567">
        <v>0</v>
      </c>
      <c r="M2097" s="568">
        <v>619.6608</v>
      </c>
      <c r="Q2097" s="566">
        <v>24615</v>
      </c>
      <c r="R2097" s="566">
        <v>2349.6264</v>
      </c>
      <c r="S2097" s="566">
        <v>0.0955</v>
      </c>
      <c r="T2097" s="566">
        <v>0</v>
      </c>
      <c r="U2097" s="566">
        <v>0</v>
      </c>
      <c r="V2097" s="566">
        <v>0</v>
      </c>
      <c r="W2097" s="556">
        <v>0</v>
      </c>
      <c r="X2097" s="556">
        <v>0</v>
      </c>
      <c r="Y2097" s="556">
        <v>0</v>
      </c>
      <c r="Z2097" s="569">
        <v>0</v>
      </c>
      <c r="AA2097" s="556">
        <v>0</v>
      </c>
      <c r="AB2097" s="556">
        <v>0.9375</v>
      </c>
      <c r="AC2097" s="575">
        <f t="shared" si="97"/>
        <v>0</v>
      </c>
      <c r="AD2097" s="555">
        <f t="shared" si="98"/>
        <v>0</v>
      </c>
    </row>
    <row r="2098" customHeight="1" spans="1:30">
      <c r="A2098" s="574">
        <v>45333</v>
      </c>
      <c r="B2098" s="565" t="s">
        <v>74</v>
      </c>
      <c r="C2098" s="565" t="s">
        <v>56</v>
      </c>
      <c r="D2098" s="556">
        <v>50</v>
      </c>
      <c r="E2098" s="556" t="s">
        <v>35</v>
      </c>
      <c r="F2098" s="556">
        <v>0</v>
      </c>
      <c r="G2098" s="566">
        <v>1.57</v>
      </c>
      <c r="H2098" s="566">
        <v>0.1061</v>
      </c>
      <c r="I2098" s="566">
        <v>0.1061</v>
      </c>
      <c r="J2098" s="566">
        <v>0.0836</v>
      </c>
      <c r="K2098" s="566">
        <v>0</v>
      </c>
      <c r="L2098" s="567">
        <v>0</v>
      </c>
      <c r="M2098" s="568">
        <v>110.5544</v>
      </c>
      <c r="Q2098" s="566">
        <v>5770</v>
      </c>
      <c r="R2098" s="566">
        <v>308.9152</v>
      </c>
      <c r="S2098" s="566">
        <v>0.0535</v>
      </c>
      <c r="T2098" s="566">
        <v>0</v>
      </c>
      <c r="U2098" s="566">
        <v>0</v>
      </c>
      <c r="V2098" s="566">
        <v>0</v>
      </c>
      <c r="W2098" s="556">
        <v>0</v>
      </c>
      <c r="X2098" s="556">
        <v>0</v>
      </c>
      <c r="Y2098" s="556">
        <v>0</v>
      </c>
      <c r="Z2098" s="569">
        <v>0</v>
      </c>
      <c r="AA2098" s="556">
        <v>0</v>
      </c>
      <c r="AB2098" s="556">
        <v>1</v>
      </c>
      <c r="AC2098" s="575">
        <f t="shared" si="97"/>
        <v>0</v>
      </c>
      <c r="AD2098" s="555">
        <f t="shared" si="98"/>
        <v>0</v>
      </c>
    </row>
    <row r="2099" customHeight="1" spans="1:30">
      <c r="A2099" s="574">
        <v>45333</v>
      </c>
      <c r="B2099" s="565" t="s">
        <v>66</v>
      </c>
      <c r="C2099" s="565" t="s">
        <v>56</v>
      </c>
      <c r="D2099" s="556">
        <v>80</v>
      </c>
      <c r="E2099" s="556" t="s">
        <v>35</v>
      </c>
      <c r="F2099" s="556">
        <v>0</v>
      </c>
      <c r="G2099" s="566">
        <v>4.74</v>
      </c>
      <c r="H2099" s="566">
        <v>38.965</v>
      </c>
      <c r="I2099" s="566">
        <v>38.5461</v>
      </c>
      <c r="J2099" s="566">
        <v>38.0864</v>
      </c>
      <c r="K2099" s="566">
        <v>0</v>
      </c>
      <c r="L2099" s="567">
        <v>0</v>
      </c>
      <c r="M2099" s="568">
        <v>710.7578</v>
      </c>
      <c r="Q2099" s="566">
        <v>18237</v>
      </c>
      <c r="R2099" s="566">
        <v>2355.5993</v>
      </c>
      <c r="S2099" s="566">
        <v>0.1292</v>
      </c>
      <c r="T2099" s="566">
        <v>0</v>
      </c>
      <c r="U2099" s="566">
        <v>0</v>
      </c>
      <c r="V2099" s="566">
        <v>0</v>
      </c>
      <c r="W2099" s="556">
        <v>0</v>
      </c>
      <c r="X2099" s="556">
        <v>0</v>
      </c>
      <c r="Y2099" s="556">
        <v>0</v>
      </c>
      <c r="Z2099" s="569">
        <v>0</v>
      </c>
      <c r="AA2099" s="556">
        <v>0</v>
      </c>
      <c r="AB2099" s="556">
        <v>1</v>
      </c>
      <c r="AC2099" s="575">
        <f t="shared" si="97"/>
        <v>0</v>
      </c>
      <c r="AD2099" s="555">
        <f t="shared" si="98"/>
        <v>0</v>
      </c>
    </row>
    <row r="2100" customHeight="1" spans="1:30">
      <c r="A2100" s="574">
        <v>45333</v>
      </c>
      <c r="B2100" s="575" t="s">
        <v>55</v>
      </c>
      <c r="C2100" s="565" t="s">
        <v>56</v>
      </c>
      <c r="D2100" s="556">
        <v>100</v>
      </c>
      <c r="E2100" s="556" t="s">
        <v>35</v>
      </c>
      <c r="F2100" s="556">
        <v>0</v>
      </c>
      <c r="G2100" s="566">
        <v>8.89</v>
      </c>
      <c r="H2100" s="566">
        <v>150.834</v>
      </c>
      <c r="I2100" s="566">
        <v>53.9103</v>
      </c>
      <c r="J2100" s="566">
        <v>52.6053</v>
      </c>
      <c r="K2100" s="566">
        <v>96.9237</v>
      </c>
      <c r="L2100" s="567">
        <v>0.6426</v>
      </c>
      <c r="M2100" s="568">
        <v>393.5659</v>
      </c>
      <c r="Q2100" s="566">
        <v>28860</v>
      </c>
      <c r="R2100" s="566">
        <v>2583.4427</v>
      </c>
      <c r="S2100" s="566">
        <v>0.0895</v>
      </c>
      <c r="T2100" s="566">
        <v>0</v>
      </c>
      <c r="U2100" s="566">
        <v>0</v>
      </c>
      <c r="V2100" s="566">
        <v>0</v>
      </c>
      <c r="W2100" s="556">
        <v>0</v>
      </c>
      <c r="X2100" s="556">
        <v>0</v>
      </c>
      <c r="Y2100" s="556">
        <v>0</v>
      </c>
      <c r="Z2100" s="569">
        <v>0</v>
      </c>
      <c r="AA2100" s="556">
        <v>0</v>
      </c>
      <c r="AB2100" s="556">
        <v>1</v>
      </c>
      <c r="AC2100" s="575">
        <f t="shared" si="97"/>
        <v>0</v>
      </c>
      <c r="AD2100" s="555">
        <f t="shared" si="98"/>
        <v>0</v>
      </c>
    </row>
    <row r="2101" customHeight="1" spans="1:30">
      <c r="A2101" s="574">
        <v>45333</v>
      </c>
      <c r="B2101" s="575" t="s">
        <v>57</v>
      </c>
      <c r="C2101" s="565" t="s">
        <v>32</v>
      </c>
      <c r="D2101" s="556">
        <v>20</v>
      </c>
      <c r="E2101" s="556" t="s">
        <v>35</v>
      </c>
      <c r="F2101" s="556">
        <v>7.8</v>
      </c>
      <c r="G2101" s="566">
        <v>0</v>
      </c>
      <c r="H2101" s="566">
        <v>14.1911</v>
      </c>
      <c r="I2101" s="566">
        <v>6.527</v>
      </c>
      <c r="J2101" s="566">
        <v>6.4547</v>
      </c>
      <c r="K2101" s="566">
        <v>7.6641</v>
      </c>
      <c r="L2101" s="567">
        <v>0.5401</v>
      </c>
      <c r="M2101" s="568">
        <v>87.4171</v>
      </c>
      <c r="Q2101" s="566">
        <v>3541</v>
      </c>
      <c r="R2101" s="566">
        <v>347.7937</v>
      </c>
      <c r="S2101" s="566">
        <v>0.0982</v>
      </c>
      <c r="T2101" s="566">
        <v>0</v>
      </c>
      <c r="U2101" s="566">
        <v>0</v>
      </c>
      <c r="V2101" s="566">
        <v>0</v>
      </c>
      <c r="W2101" s="556">
        <v>0</v>
      </c>
      <c r="X2101" s="556">
        <v>0</v>
      </c>
      <c r="Y2101" s="556">
        <v>0</v>
      </c>
      <c r="Z2101" s="569">
        <v>0</v>
      </c>
      <c r="AA2101" s="556">
        <v>0</v>
      </c>
      <c r="AB2101" s="556">
        <v>1</v>
      </c>
      <c r="AC2101" s="575">
        <f t="shared" si="97"/>
        <v>0</v>
      </c>
      <c r="AD2101" s="555">
        <f t="shared" si="98"/>
        <v>0</v>
      </c>
    </row>
    <row r="2102" customHeight="1" spans="1:30">
      <c r="A2102" s="574">
        <v>45333</v>
      </c>
      <c r="B2102" s="565" t="s">
        <v>77</v>
      </c>
      <c r="C2102" s="565" t="s">
        <v>32</v>
      </c>
      <c r="D2102" s="556">
        <v>100</v>
      </c>
      <c r="E2102" s="556" t="s">
        <v>35</v>
      </c>
      <c r="F2102" s="556">
        <v>6.58</v>
      </c>
      <c r="G2102" s="566">
        <v>1.3</v>
      </c>
      <c r="H2102" s="566">
        <v>64.0225</v>
      </c>
      <c r="I2102" s="566">
        <v>57.528</v>
      </c>
      <c r="J2102" s="566">
        <v>55.307</v>
      </c>
      <c r="K2102" s="566">
        <v>6.4945</v>
      </c>
      <c r="L2102" s="567">
        <v>0.1014</v>
      </c>
      <c r="M2102" s="568">
        <v>246.057</v>
      </c>
      <c r="N2102" s="566">
        <v>200</v>
      </c>
      <c r="O2102" s="566">
        <v>1.2303</v>
      </c>
      <c r="P2102" s="566">
        <v>0.8754</v>
      </c>
      <c r="Q2102" s="566">
        <v>17591</v>
      </c>
      <c r="R2102" s="566">
        <v>641.914</v>
      </c>
      <c r="S2102" s="566">
        <v>0.0365</v>
      </c>
      <c r="T2102" s="566">
        <v>0</v>
      </c>
      <c r="U2102" s="566">
        <v>0</v>
      </c>
      <c r="V2102" s="566">
        <v>0</v>
      </c>
      <c r="W2102" s="556">
        <v>0</v>
      </c>
      <c r="X2102" s="556">
        <v>0</v>
      </c>
      <c r="Y2102" s="556">
        <v>0</v>
      </c>
      <c r="Z2102" s="569">
        <v>0</v>
      </c>
      <c r="AA2102" s="556">
        <v>0</v>
      </c>
      <c r="AB2102" s="556">
        <v>1</v>
      </c>
      <c r="AC2102" s="575">
        <f t="shared" si="97"/>
        <v>0</v>
      </c>
      <c r="AD2102" s="555">
        <f t="shared" si="98"/>
        <v>0</v>
      </c>
    </row>
    <row r="2103" customHeight="1" spans="1:30">
      <c r="A2103" s="574">
        <v>45333</v>
      </c>
      <c r="B2103" s="565" t="s">
        <v>81</v>
      </c>
      <c r="C2103" s="565" t="s">
        <v>175</v>
      </c>
      <c r="D2103" s="556">
        <v>100</v>
      </c>
      <c r="E2103" s="556" t="s">
        <v>35</v>
      </c>
      <c r="F2103" s="556" t="s">
        <v>176</v>
      </c>
      <c r="G2103" s="566">
        <v>4.22</v>
      </c>
      <c r="H2103" s="566">
        <v>0</v>
      </c>
      <c r="I2103" s="566">
        <v>2.1</v>
      </c>
      <c r="J2103" s="566">
        <v>1.9712</v>
      </c>
      <c r="K2103" s="566">
        <v>0</v>
      </c>
      <c r="L2103" s="567">
        <v>0</v>
      </c>
      <c r="M2103" s="568">
        <v>10.8328</v>
      </c>
      <c r="N2103" s="566">
        <v>585</v>
      </c>
      <c r="O2103" s="566">
        <v>0.0185</v>
      </c>
      <c r="P2103" s="566">
        <v>-0.0297</v>
      </c>
      <c r="Q2103" s="566">
        <v>13183</v>
      </c>
      <c r="R2103" s="566">
        <v>19.9584</v>
      </c>
      <c r="S2103" s="566">
        <v>0.0015</v>
      </c>
      <c r="T2103" s="566">
        <v>0</v>
      </c>
      <c r="U2103" s="566">
        <v>0</v>
      </c>
      <c r="V2103" s="566">
        <v>0</v>
      </c>
      <c r="W2103" s="556">
        <v>0</v>
      </c>
      <c r="X2103" s="556">
        <v>0</v>
      </c>
      <c r="Y2103" s="556">
        <v>0</v>
      </c>
      <c r="Z2103" s="569">
        <v>0</v>
      </c>
      <c r="AA2103" s="556">
        <v>0</v>
      </c>
      <c r="AB2103" s="556">
        <v>1</v>
      </c>
      <c r="AC2103" s="575">
        <f t="shared" si="97"/>
        <v>0</v>
      </c>
      <c r="AD2103" s="555">
        <f t="shared" si="98"/>
        <v>0</v>
      </c>
    </row>
    <row r="2104" customHeight="1" spans="1:30">
      <c r="A2104" s="574">
        <v>45333</v>
      </c>
      <c r="B2104" s="565" t="s">
        <v>84</v>
      </c>
      <c r="C2104" s="565" t="s">
        <v>175</v>
      </c>
      <c r="D2104" s="556">
        <v>33</v>
      </c>
      <c r="E2104" s="556" t="s">
        <v>35</v>
      </c>
      <c r="F2104" s="556" t="s">
        <v>176</v>
      </c>
      <c r="G2104" s="566">
        <v>3.72</v>
      </c>
      <c r="H2104" s="566">
        <v>16.2139</v>
      </c>
      <c r="I2104" s="566">
        <v>5.4105</v>
      </c>
      <c r="J2104" s="566">
        <v>5.28</v>
      </c>
      <c r="K2104" s="566">
        <v>10.8034</v>
      </c>
      <c r="L2104" s="567">
        <v>0.6663</v>
      </c>
      <c r="M2104" s="568">
        <v>159.72</v>
      </c>
      <c r="N2104" s="566">
        <v>490</v>
      </c>
      <c r="O2104" s="566">
        <v>0.326</v>
      </c>
      <c r="P2104" s="566">
        <v>-0.1406</v>
      </c>
      <c r="Q2104" s="566">
        <v>7604</v>
      </c>
      <c r="R2104" s="566">
        <v>559.02</v>
      </c>
      <c r="S2104" s="566">
        <v>0.0735</v>
      </c>
      <c r="T2104" s="566">
        <v>0</v>
      </c>
      <c r="U2104" s="566">
        <v>0</v>
      </c>
      <c r="V2104" s="566">
        <v>0</v>
      </c>
      <c r="W2104" s="556">
        <v>0</v>
      </c>
      <c r="X2104" s="556">
        <v>0</v>
      </c>
      <c r="Y2104" s="556">
        <v>0</v>
      </c>
      <c r="Z2104" s="569">
        <v>0</v>
      </c>
      <c r="AA2104" s="556">
        <v>0</v>
      </c>
      <c r="AB2104" s="556">
        <v>1</v>
      </c>
      <c r="AC2104" s="575">
        <f t="shared" si="97"/>
        <v>0</v>
      </c>
      <c r="AD2104" s="555">
        <f t="shared" si="98"/>
        <v>0</v>
      </c>
    </row>
    <row r="2105" customHeight="1" spans="1:30">
      <c r="A2105" s="574">
        <v>45333</v>
      </c>
      <c r="B2105" s="565" t="s">
        <v>85</v>
      </c>
      <c r="C2105" s="565" t="s">
        <v>177</v>
      </c>
      <c r="D2105" s="556">
        <v>60</v>
      </c>
      <c r="E2105" s="556" t="s">
        <v>35</v>
      </c>
      <c r="F2105" s="556">
        <v>6.21</v>
      </c>
      <c r="G2105" s="566">
        <v>0.92</v>
      </c>
      <c r="H2105" s="566">
        <v>41.3363</v>
      </c>
      <c r="I2105" s="566">
        <v>32.55</v>
      </c>
      <c r="J2105" s="566">
        <v>29.92</v>
      </c>
      <c r="K2105" s="566">
        <v>5.2264</v>
      </c>
      <c r="L2105" s="567">
        <v>0.1264</v>
      </c>
      <c r="M2105" s="568">
        <v>176.88</v>
      </c>
      <c r="N2105" s="566">
        <v>174</v>
      </c>
      <c r="O2105" s="566">
        <v>1.0166</v>
      </c>
      <c r="P2105" s="566" t="s">
        <v>176</v>
      </c>
      <c r="Q2105" s="566">
        <v>5420</v>
      </c>
      <c r="R2105" s="566">
        <v>760.32</v>
      </c>
      <c r="S2105" s="566">
        <v>0.1403</v>
      </c>
      <c r="T2105" s="566">
        <v>0</v>
      </c>
      <c r="U2105" s="566">
        <v>0</v>
      </c>
      <c r="V2105" s="566">
        <v>0</v>
      </c>
      <c r="W2105" s="556">
        <v>0</v>
      </c>
      <c r="X2105" s="556">
        <v>0</v>
      </c>
      <c r="Y2105" s="556">
        <v>0</v>
      </c>
      <c r="Z2105" s="569">
        <v>0</v>
      </c>
      <c r="AA2105" s="556">
        <v>0</v>
      </c>
      <c r="AB2105" s="556">
        <v>1</v>
      </c>
      <c r="AC2105" s="575">
        <f t="shared" si="97"/>
        <v>0</v>
      </c>
      <c r="AD2105" s="555">
        <f t="shared" si="98"/>
        <v>0</v>
      </c>
    </row>
    <row r="2106" customHeight="1" spans="1:30">
      <c r="A2106" s="574">
        <v>45333</v>
      </c>
      <c r="B2106" s="565" t="s">
        <v>87</v>
      </c>
      <c r="C2106" s="565" t="s">
        <v>32</v>
      </c>
      <c r="D2106" s="556">
        <v>100</v>
      </c>
      <c r="E2106" s="556" t="s">
        <v>35</v>
      </c>
      <c r="F2106" s="556">
        <v>6.33</v>
      </c>
      <c r="G2106" s="566">
        <v>3.13</v>
      </c>
      <c r="H2106" s="566">
        <v>17.61</v>
      </c>
      <c r="I2106" s="566">
        <v>1.15</v>
      </c>
      <c r="J2106" s="566">
        <v>1.001</v>
      </c>
      <c r="K2106" s="566">
        <v>16.461</v>
      </c>
      <c r="L2106" s="567">
        <v>0.9347</v>
      </c>
      <c r="M2106" s="568">
        <v>33.0176</v>
      </c>
      <c r="N2106" s="566">
        <v>25</v>
      </c>
      <c r="O2106" s="566">
        <v>1.3207</v>
      </c>
      <c r="P2106" s="566">
        <v>0.9659</v>
      </c>
      <c r="Q2106" s="566">
        <v>6350</v>
      </c>
      <c r="R2106" s="566">
        <v>195.9034</v>
      </c>
      <c r="S2106" s="566">
        <v>0.0309</v>
      </c>
      <c r="T2106" s="566">
        <v>0</v>
      </c>
      <c r="U2106" s="566">
        <v>0</v>
      </c>
      <c r="V2106" s="566">
        <v>0</v>
      </c>
      <c r="W2106" s="556">
        <v>0</v>
      </c>
      <c r="X2106" s="556">
        <v>0</v>
      </c>
      <c r="Y2106" s="556">
        <v>0</v>
      </c>
      <c r="Z2106" s="569">
        <v>0</v>
      </c>
      <c r="AA2106" s="556">
        <v>0</v>
      </c>
      <c r="AB2106" s="556">
        <v>1</v>
      </c>
      <c r="AC2106" s="575">
        <f t="shared" si="97"/>
        <v>0</v>
      </c>
      <c r="AD2106" s="555">
        <f t="shared" si="98"/>
        <v>0</v>
      </c>
    </row>
    <row r="2107" s="557" customFormat="1" customHeight="1" spans="1:30">
      <c r="A2107" s="574">
        <v>45333</v>
      </c>
      <c r="B2107" s="651" t="s">
        <v>88</v>
      </c>
      <c r="C2107" s="651" t="s">
        <v>177</v>
      </c>
      <c r="D2107" s="557">
        <v>50</v>
      </c>
      <c r="E2107" s="557" t="s">
        <v>96</v>
      </c>
      <c r="F2107" s="557">
        <v>4.71</v>
      </c>
      <c r="G2107" s="557">
        <v>1.25</v>
      </c>
      <c r="H2107" s="557">
        <v>17.7043</v>
      </c>
      <c r="I2107" s="557">
        <v>17.534</v>
      </c>
      <c r="J2107" s="557">
        <v>17.5145</v>
      </c>
      <c r="K2107" s="557">
        <v>0</v>
      </c>
      <c r="L2107" s="652">
        <v>0</v>
      </c>
      <c r="M2107" s="557">
        <v>154.2496</v>
      </c>
      <c r="N2107" s="557">
        <v>680</v>
      </c>
      <c r="O2107" s="557">
        <v>0.2268</v>
      </c>
      <c r="P2107" s="557" t="s">
        <v>176</v>
      </c>
      <c r="Q2107" s="557">
        <v>6458</v>
      </c>
      <c r="R2107" s="557">
        <v>461.321</v>
      </c>
      <c r="S2107" s="557">
        <v>0.07143</v>
      </c>
      <c r="T2107" s="557">
        <v>0</v>
      </c>
      <c r="U2107" s="557">
        <v>0</v>
      </c>
      <c r="V2107" s="557">
        <v>0</v>
      </c>
      <c r="W2107" s="557">
        <v>0</v>
      </c>
      <c r="X2107" s="557">
        <v>0</v>
      </c>
      <c r="Y2107" s="557">
        <v>0</v>
      </c>
      <c r="Z2107" s="653">
        <v>0</v>
      </c>
      <c r="AA2107" s="557">
        <v>0</v>
      </c>
      <c r="AB2107" s="557">
        <v>1</v>
      </c>
      <c r="AC2107" s="575">
        <f t="shared" si="97"/>
        <v>0</v>
      </c>
      <c r="AD2107" s="620">
        <f t="shared" si="98"/>
        <v>0</v>
      </c>
    </row>
    <row r="2108" customHeight="1" spans="1:29">
      <c r="A2108" s="570" t="s">
        <v>281</v>
      </c>
      <c r="B2108" s="571"/>
      <c r="C2108" s="571"/>
      <c r="D2108" s="571"/>
      <c r="E2108" s="571"/>
      <c r="F2108" s="571"/>
      <c r="G2108" s="571"/>
      <c r="H2108" s="571"/>
      <c r="I2108" s="571"/>
      <c r="J2108" s="571"/>
      <c r="K2108" s="571"/>
      <c r="L2108" s="571"/>
      <c r="M2108" s="571"/>
      <c r="N2108" s="571"/>
      <c r="O2108" s="571"/>
      <c r="P2108" s="571"/>
      <c r="Q2108" s="571"/>
      <c r="R2108" s="571"/>
      <c r="S2108" s="571"/>
      <c r="T2108" s="571"/>
      <c r="U2108" s="571"/>
      <c r="V2108" s="571"/>
      <c r="W2108" s="571"/>
      <c r="X2108" s="571"/>
      <c r="Y2108" s="571"/>
      <c r="Z2108" s="571"/>
      <c r="AA2108" s="571"/>
      <c r="AB2108" s="571"/>
      <c r="AC2108" s="571"/>
    </row>
    <row r="2109" customHeight="1" spans="1:30">
      <c r="A2109" s="572" t="s">
        <v>1</v>
      </c>
      <c r="B2109" s="573" t="s">
        <v>2</v>
      </c>
      <c r="C2109" s="573" t="s">
        <v>3</v>
      </c>
      <c r="D2109" s="573" t="s">
        <v>4</v>
      </c>
      <c r="E2109" s="573" t="s">
        <v>5</v>
      </c>
      <c r="F2109" s="573" t="s">
        <v>6</v>
      </c>
      <c r="G2109" s="573" t="s">
        <v>7</v>
      </c>
      <c r="H2109" s="573" t="s">
        <v>8</v>
      </c>
      <c r="I2109" s="573" t="s">
        <v>9</v>
      </c>
      <c r="J2109" s="573" t="s">
        <v>10</v>
      </c>
      <c r="K2109" s="573" t="s">
        <v>11</v>
      </c>
      <c r="L2109" s="573" t="s">
        <v>12</v>
      </c>
      <c r="M2109" s="573" t="s">
        <v>13</v>
      </c>
      <c r="N2109" s="573" t="s">
        <v>14</v>
      </c>
      <c r="O2109" s="573" t="s">
        <v>15</v>
      </c>
      <c r="P2109" s="573" t="s">
        <v>16</v>
      </c>
      <c r="Q2109" s="573" t="s">
        <v>17</v>
      </c>
      <c r="R2109" s="573" t="s">
        <v>18</v>
      </c>
      <c r="S2109" s="573" t="s">
        <v>19</v>
      </c>
      <c r="T2109" s="573" t="s">
        <v>20</v>
      </c>
      <c r="U2109" s="573" t="s">
        <v>21</v>
      </c>
      <c r="V2109" s="573" t="s">
        <v>22</v>
      </c>
      <c r="W2109" s="573" t="s">
        <v>23</v>
      </c>
      <c r="X2109" s="573" t="s">
        <v>24</v>
      </c>
      <c r="Y2109" s="573" t="s">
        <v>25</v>
      </c>
      <c r="Z2109" s="573" t="s">
        <v>26</v>
      </c>
      <c r="AA2109" s="573" t="s">
        <v>27</v>
      </c>
      <c r="AB2109" s="573" t="s">
        <v>28</v>
      </c>
      <c r="AC2109" s="583" t="s">
        <v>29</v>
      </c>
      <c r="AD2109" s="583" t="s">
        <v>30</v>
      </c>
    </row>
    <row r="2110" customHeight="1" spans="1:30">
      <c r="A2110" s="574">
        <v>45334</v>
      </c>
      <c r="B2110" s="575" t="s">
        <v>31</v>
      </c>
      <c r="C2110" s="575" t="s">
        <v>32</v>
      </c>
      <c r="D2110" s="575">
        <v>100</v>
      </c>
      <c r="E2110" s="575" t="s">
        <v>35</v>
      </c>
      <c r="F2110" s="575">
        <v>6.48</v>
      </c>
      <c r="G2110" s="575">
        <v>1.47</v>
      </c>
      <c r="H2110" s="575">
        <v>56.475</v>
      </c>
      <c r="I2110" s="575">
        <v>13.125</v>
      </c>
      <c r="J2110" s="575">
        <v>13.0375</v>
      </c>
      <c r="K2110" s="575">
        <v>43.35</v>
      </c>
      <c r="L2110" s="580">
        <v>0.7676</v>
      </c>
      <c r="M2110" s="575">
        <v>314.9125</v>
      </c>
      <c r="N2110" s="575"/>
      <c r="O2110" s="575"/>
      <c r="P2110" s="575"/>
      <c r="Q2110" s="575">
        <v>14972</v>
      </c>
      <c r="R2110" s="575">
        <v>1616.0375</v>
      </c>
      <c r="S2110" s="580">
        <v>0.1079</v>
      </c>
      <c r="T2110" s="575">
        <v>0</v>
      </c>
      <c r="U2110" s="575">
        <v>0</v>
      </c>
      <c r="V2110" s="575">
        <v>0</v>
      </c>
      <c r="W2110" s="575">
        <v>0</v>
      </c>
      <c r="X2110" s="575">
        <v>0</v>
      </c>
      <c r="Y2110" s="575">
        <v>0</v>
      </c>
      <c r="Z2110" s="575">
        <v>0</v>
      </c>
      <c r="AA2110" s="575">
        <v>0</v>
      </c>
      <c r="AB2110" s="580">
        <v>1</v>
      </c>
      <c r="AC2110" s="575">
        <f t="shared" ref="AC2110:AC2152" si="99">U2110+W2110</f>
        <v>0</v>
      </c>
      <c r="AD2110" s="555">
        <f t="shared" ref="AD2110:AD2152" si="100">T2110+V2110</f>
        <v>0</v>
      </c>
    </row>
    <row r="2111" customHeight="1" spans="1:30">
      <c r="A2111" s="574">
        <v>45334</v>
      </c>
      <c r="B2111" s="575" t="s">
        <v>41</v>
      </c>
      <c r="C2111" s="575" t="s">
        <v>32</v>
      </c>
      <c r="D2111" s="575">
        <v>20</v>
      </c>
      <c r="E2111" s="575" t="s">
        <v>33</v>
      </c>
      <c r="F2111" s="575">
        <v>5.8</v>
      </c>
      <c r="G2111" s="575">
        <v>2.7</v>
      </c>
      <c r="H2111" s="575">
        <v>12.3972</v>
      </c>
      <c r="I2111" s="575">
        <v>4.8964</v>
      </c>
      <c r="J2111" s="575">
        <v>4.8854</v>
      </c>
      <c r="K2111" s="575">
        <v>7.5008</v>
      </c>
      <c r="L2111" s="580">
        <v>0.605</v>
      </c>
      <c r="M2111" s="575">
        <v>111.9706</v>
      </c>
      <c r="N2111" s="575"/>
      <c r="O2111" s="575"/>
      <c r="P2111" s="575"/>
      <c r="Q2111" s="575">
        <v>4106</v>
      </c>
      <c r="R2111" s="575">
        <v>416.2239</v>
      </c>
      <c r="S2111" s="580">
        <v>0.1014</v>
      </c>
      <c r="T2111" s="575">
        <v>0</v>
      </c>
      <c r="U2111" s="575">
        <v>0</v>
      </c>
      <c r="V2111" s="575">
        <v>0</v>
      </c>
      <c r="W2111" s="575">
        <v>0</v>
      </c>
      <c r="X2111" s="575">
        <v>0</v>
      </c>
      <c r="Y2111" s="575">
        <v>0</v>
      </c>
      <c r="Z2111" s="575">
        <v>0</v>
      </c>
      <c r="AA2111" s="575">
        <v>0</v>
      </c>
      <c r="AB2111" s="580">
        <v>1</v>
      </c>
      <c r="AC2111" s="575">
        <f t="shared" si="99"/>
        <v>0</v>
      </c>
      <c r="AD2111" s="555">
        <f t="shared" si="100"/>
        <v>0</v>
      </c>
    </row>
    <row r="2112" customHeight="1" spans="1:30">
      <c r="A2112" s="574">
        <v>45334</v>
      </c>
      <c r="B2112" s="575" t="s">
        <v>34</v>
      </c>
      <c r="C2112" s="575" t="s">
        <v>32</v>
      </c>
      <c r="D2112" s="575">
        <v>10</v>
      </c>
      <c r="E2112" s="575" t="s">
        <v>35</v>
      </c>
      <c r="F2112" s="575">
        <v>5.84</v>
      </c>
      <c r="G2112" s="575">
        <v>0.41</v>
      </c>
      <c r="H2112" s="575">
        <v>6.0885</v>
      </c>
      <c r="I2112" s="575">
        <v>4.6965</v>
      </c>
      <c r="J2112" s="575">
        <v>4.62</v>
      </c>
      <c r="K2112" s="575">
        <v>1.392</v>
      </c>
      <c r="L2112" s="580">
        <v>0.2286</v>
      </c>
      <c r="M2112" s="575">
        <v>33</v>
      </c>
      <c r="N2112" s="575"/>
      <c r="O2112" s="575"/>
      <c r="P2112" s="575"/>
      <c r="Q2112" s="575">
        <v>1258</v>
      </c>
      <c r="R2112" s="575">
        <v>147.18</v>
      </c>
      <c r="S2112" s="580">
        <v>0.117</v>
      </c>
      <c r="T2112" s="575">
        <v>0</v>
      </c>
      <c r="U2112" s="575">
        <v>0</v>
      </c>
      <c r="V2112" s="575">
        <v>0</v>
      </c>
      <c r="W2112" s="575">
        <v>0</v>
      </c>
      <c r="X2112" s="575">
        <v>0</v>
      </c>
      <c r="Y2112" s="575">
        <v>0</v>
      </c>
      <c r="Z2112" s="575">
        <v>0</v>
      </c>
      <c r="AA2112" s="575">
        <v>0</v>
      </c>
      <c r="AB2112" s="580">
        <v>1</v>
      </c>
      <c r="AC2112" s="575">
        <f t="shared" si="99"/>
        <v>0</v>
      </c>
      <c r="AD2112" s="555">
        <f t="shared" si="100"/>
        <v>0</v>
      </c>
    </row>
    <row r="2113" customHeight="1" spans="1:30">
      <c r="A2113" s="574">
        <v>45334</v>
      </c>
      <c r="B2113" s="575" t="s">
        <v>45</v>
      </c>
      <c r="C2113" s="575" t="s">
        <v>32</v>
      </c>
      <c r="D2113" s="575">
        <v>50</v>
      </c>
      <c r="E2113" s="575" t="s">
        <v>35</v>
      </c>
      <c r="F2113" s="575">
        <v>5.91</v>
      </c>
      <c r="G2113" s="575">
        <v>0.81</v>
      </c>
      <c r="H2113" s="575">
        <v>25.184</v>
      </c>
      <c r="I2113" s="575">
        <v>5.376</v>
      </c>
      <c r="J2113" s="575">
        <v>5.28</v>
      </c>
      <c r="K2113" s="575">
        <v>19.808</v>
      </c>
      <c r="L2113" s="580">
        <v>0.7865</v>
      </c>
      <c r="M2113" s="575">
        <v>121</v>
      </c>
      <c r="N2113" s="575"/>
      <c r="O2113" s="575"/>
      <c r="P2113" s="575"/>
      <c r="Q2113" s="575">
        <v>7203</v>
      </c>
      <c r="R2113" s="575">
        <v>682</v>
      </c>
      <c r="S2113" s="580">
        <v>0.0947</v>
      </c>
      <c r="T2113" s="575">
        <v>0</v>
      </c>
      <c r="U2113" s="575">
        <v>0</v>
      </c>
      <c r="V2113" s="575">
        <v>0</v>
      </c>
      <c r="W2113" s="575">
        <v>0</v>
      </c>
      <c r="X2113" s="575">
        <v>0</v>
      </c>
      <c r="Y2113" s="575">
        <v>0</v>
      </c>
      <c r="Z2113" s="575">
        <v>0</v>
      </c>
      <c r="AA2113" s="575">
        <v>0</v>
      </c>
      <c r="AB2113" s="580">
        <v>1</v>
      </c>
      <c r="AC2113" s="575">
        <f t="shared" si="99"/>
        <v>0</v>
      </c>
      <c r="AD2113" s="555">
        <f t="shared" si="100"/>
        <v>0</v>
      </c>
    </row>
    <row r="2114" customHeight="1" spans="1:30">
      <c r="A2114" s="574">
        <v>45334</v>
      </c>
      <c r="B2114" s="575" t="s">
        <v>36</v>
      </c>
      <c r="C2114" s="575" t="s">
        <v>32</v>
      </c>
      <c r="D2114" s="575">
        <v>80</v>
      </c>
      <c r="E2114" s="575" t="s">
        <v>35</v>
      </c>
      <c r="F2114" s="575">
        <v>5.94</v>
      </c>
      <c r="G2114" s="575">
        <v>0.46</v>
      </c>
      <c r="H2114" s="575">
        <v>41.64</v>
      </c>
      <c r="I2114" s="575">
        <v>40.6</v>
      </c>
      <c r="J2114" s="575">
        <v>40.15</v>
      </c>
      <c r="K2114" s="575">
        <v>0.83</v>
      </c>
      <c r="L2114" s="580">
        <v>0.02</v>
      </c>
      <c r="M2114" s="575">
        <v>353.65</v>
      </c>
      <c r="N2114" s="575"/>
      <c r="O2114" s="575"/>
      <c r="P2114" s="575"/>
      <c r="Q2114" s="575">
        <v>9570</v>
      </c>
      <c r="R2114" s="575">
        <v>1326.05</v>
      </c>
      <c r="S2114" s="580">
        <v>0.1386</v>
      </c>
      <c r="T2114" s="575">
        <v>0</v>
      </c>
      <c r="U2114" s="575">
        <v>0</v>
      </c>
      <c r="V2114" s="575">
        <v>0</v>
      </c>
      <c r="W2114" s="575">
        <v>0</v>
      </c>
      <c r="X2114" s="575">
        <v>0</v>
      </c>
      <c r="Y2114" s="575">
        <v>0</v>
      </c>
      <c r="Z2114" s="575">
        <v>0</v>
      </c>
      <c r="AA2114" s="575">
        <v>0</v>
      </c>
      <c r="AB2114" s="580">
        <v>1</v>
      </c>
      <c r="AC2114" s="575">
        <f t="shared" si="99"/>
        <v>0</v>
      </c>
      <c r="AD2114" s="555">
        <f t="shared" si="100"/>
        <v>0</v>
      </c>
    </row>
    <row r="2115" customHeight="1" spans="1:30">
      <c r="A2115" s="574">
        <v>45334</v>
      </c>
      <c r="B2115" s="575" t="s">
        <v>47</v>
      </c>
      <c r="C2115" s="575" t="s">
        <v>32</v>
      </c>
      <c r="D2115" s="575">
        <v>150</v>
      </c>
      <c r="E2115" s="575" t="s">
        <v>35</v>
      </c>
      <c r="F2115" s="575">
        <v>6.64</v>
      </c>
      <c r="G2115" s="575">
        <v>0.74</v>
      </c>
      <c r="H2115" s="575">
        <v>97.2729</v>
      </c>
      <c r="I2115" s="575">
        <v>25.639</v>
      </c>
      <c r="J2115" s="575">
        <v>24.8717</v>
      </c>
      <c r="K2115" s="575">
        <v>71.63</v>
      </c>
      <c r="L2115" s="580">
        <v>0.7364</v>
      </c>
      <c r="M2115" s="575">
        <v>367.626</v>
      </c>
      <c r="N2115" s="575">
        <v>1471</v>
      </c>
      <c r="O2115" s="580">
        <v>0.2499</v>
      </c>
      <c r="P2115" s="580">
        <v>-0.1639</v>
      </c>
      <c r="Q2115" s="575">
        <v>24402</v>
      </c>
      <c r="R2115" s="575">
        <v>1823.5175</v>
      </c>
      <c r="S2115" s="580">
        <v>0.0747</v>
      </c>
      <c r="T2115" s="575">
        <v>0</v>
      </c>
      <c r="U2115" s="575">
        <v>0</v>
      </c>
      <c r="V2115" s="575">
        <v>0</v>
      </c>
      <c r="W2115" s="575">
        <v>0</v>
      </c>
      <c r="X2115" s="575">
        <v>0</v>
      </c>
      <c r="Y2115" s="575">
        <v>0</v>
      </c>
      <c r="Z2115" s="575">
        <v>0</v>
      </c>
      <c r="AA2115" s="575">
        <v>0</v>
      </c>
      <c r="AB2115" s="580">
        <v>1</v>
      </c>
      <c r="AC2115" s="575">
        <f t="shared" si="99"/>
        <v>0</v>
      </c>
      <c r="AD2115" s="555">
        <f t="shared" si="100"/>
        <v>0</v>
      </c>
    </row>
    <row r="2116" customHeight="1" spans="1:30">
      <c r="A2116" s="574">
        <v>45334</v>
      </c>
      <c r="B2116" s="575" t="s">
        <v>40</v>
      </c>
      <c r="C2116" s="575" t="s">
        <v>32</v>
      </c>
      <c r="D2116" s="575">
        <v>30</v>
      </c>
      <c r="E2116" s="575" t="s">
        <v>35</v>
      </c>
      <c r="F2116" s="575">
        <v>6.36</v>
      </c>
      <c r="G2116" s="575">
        <v>0</v>
      </c>
      <c r="H2116" s="575">
        <v>19.207</v>
      </c>
      <c r="I2116" s="575">
        <v>8.2481</v>
      </c>
      <c r="J2116" s="575">
        <v>8.184</v>
      </c>
      <c r="K2116" s="575">
        <v>10.9589</v>
      </c>
      <c r="L2116" s="580">
        <v>0.5706</v>
      </c>
      <c r="M2116" s="575">
        <v>175.7184</v>
      </c>
      <c r="N2116" s="575"/>
      <c r="O2116" s="575"/>
      <c r="P2116" s="575"/>
      <c r="Q2116" s="575">
        <v>4805</v>
      </c>
      <c r="R2116" s="575">
        <v>508.992</v>
      </c>
      <c r="S2116" s="580">
        <v>0.1059</v>
      </c>
      <c r="T2116" s="575">
        <v>0</v>
      </c>
      <c r="U2116" s="575">
        <v>0</v>
      </c>
      <c r="V2116" s="575">
        <v>0</v>
      </c>
      <c r="W2116" s="575">
        <v>0</v>
      </c>
      <c r="X2116" s="575">
        <v>0</v>
      </c>
      <c r="Y2116" s="575">
        <v>0</v>
      </c>
      <c r="Z2116" s="575">
        <v>0</v>
      </c>
      <c r="AA2116" s="575">
        <v>0</v>
      </c>
      <c r="AB2116" s="580">
        <v>1</v>
      </c>
      <c r="AC2116" s="575">
        <f t="shared" si="99"/>
        <v>0</v>
      </c>
      <c r="AD2116" s="555">
        <f t="shared" si="100"/>
        <v>0</v>
      </c>
    </row>
    <row r="2117" customHeight="1" spans="1:30">
      <c r="A2117" s="574">
        <v>45334</v>
      </c>
      <c r="B2117" s="575" t="s">
        <v>42</v>
      </c>
      <c r="C2117" s="575" t="s">
        <v>32</v>
      </c>
      <c r="D2117" s="575">
        <v>30</v>
      </c>
      <c r="E2117" s="575" t="s">
        <v>33</v>
      </c>
      <c r="F2117" s="575">
        <v>3.79</v>
      </c>
      <c r="G2117" s="575">
        <v>1.18</v>
      </c>
      <c r="H2117" s="575">
        <v>9.1399</v>
      </c>
      <c r="I2117" s="575">
        <v>8.9494</v>
      </c>
      <c r="J2117" s="575">
        <v>8.9314</v>
      </c>
      <c r="K2117" s="575">
        <v>0</v>
      </c>
      <c r="L2117" s="580">
        <v>0</v>
      </c>
      <c r="M2117" s="575">
        <v>134.1756</v>
      </c>
      <c r="N2117" s="575"/>
      <c r="O2117" s="575"/>
      <c r="P2117" s="575"/>
      <c r="Q2117" s="575">
        <v>3672</v>
      </c>
      <c r="R2117" s="575">
        <v>506.0715</v>
      </c>
      <c r="S2117" s="580">
        <v>0.1378</v>
      </c>
      <c r="T2117" s="575">
        <v>0</v>
      </c>
      <c r="U2117" s="575">
        <v>0</v>
      </c>
      <c r="V2117" s="575">
        <v>0</v>
      </c>
      <c r="W2117" s="575">
        <v>0</v>
      </c>
      <c r="X2117" s="575">
        <v>0</v>
      </c>
      <c r="Y2117" s="575">
        <v>0</v>
      </c>
      <c r="Z2117" s="575">
        <v>0</v>
      </c>
      <c r="AA2117" s="575">
        <v>0</v>
      </c>
      <c r="AB2117" s="580">
        <v>1</v>
      </c>
      <c r="AC2117" s="575">
        <f t="shared" si="99"/>
        <v>0</v>
      </c>
      <c r="AD2117" s="555">
        <f t="shared" si="100"/>
        <v>0</v>
      </c>
    </row>
    <row r="2118" customHeight="1" spans="1:30">
      <c r="A2118" s="574">
        <v>45334</v>
      </c>
      <c r="B2118" s="575" t="s">
        <v>37</v>
      </c>
      <c r="C2118" s="575" t="s">
        <v>32</v>
      </c>
      <c r="D2118" s="575">
        <v>100</v>
      </c>
      <c r="E2118" s="575" t="s">
        <v>35</v>
      </c>
      <c r="F2118" s="575">
        <v>6.54</v>
      </c>
      <c r="G2118" s="575">
        <v>0</v>
      </c>
      <c r="H2118" s="575">
        <v>56.402</v>
      </c>
      <c r="I2118" s="575">
        <v>31.0048</v>
      </c>
      <c r="J2118" s="575">
        <v>30.264</v>
      </c>
      <c r="K2118" s="575">
        <v>25.3772</v>
      </c>
      <c r="L2118" s="580">
        <v>0.4501</v>
      </c>
      <c r="M2118" s="575">
        <v>374.925</v>
      </c>
      <c r="N2118" s="575"/>
      <c r="O2118" s="575"/>
      <c r="P2118" s="575"/>
      <c r="Q2118" s="575">
        <v>15895</v>
      </c>
      <c r="R2118" s="575">
        <v>1361.533</v>
      </c>
      <c r="S2118" s="580">
        <v>0.0857</v>
      </c>
      <c r="T2118" s="575">
        <v>0.0154</v>
      </c>
      <c r="U2118" s="575">
        <v>0</v>
      </c>
      <c r="V2118" s="575">
        <v>0</v>
      </c>
      <c r="W2118" s="575">
        <v>0</v>
      </c>
      <c r="X2118" s="575">
        <v>0</v>
      </c>
      <c r="Y2118" s="575">
        <v>0.0046</v>
      </c>
      <c r="Z2118" s="575">
        <v>0</v>
      </c>
      <c r="AA2118" s="575">
        <v>0</v>
      </c>
      <c r="AB2118" s="580">
        <v>0.9997</v>
      </c>
      <c r="AC2118" s="575">
        <f t="shared" si="99"/>
        <v>0</v>
      </c>
      <c r="AD2118" s="555">
        <f t="shared" si="100"/>
        <v>0.0154</v>
      </c>
    </row>
    <row r="2119" customHeight="1" spans="1:30">
      <c r="A2119" s="574">
        <v>45334</v>
      </c>
      <c r="B2119" s="575" t="s">
        <v>38</v>
      </c>
      <c r="C2119" s="575" t="s">
        <v>32</v>
      </c>
      <c r="D2119" s="575">
        <v>5.48</v>
      </c>
      <c r="E2119" s="575" t="s">
        <v>44</v>
      </c>
      <c r="F2119" s="575">
        <v>5.02</v>
      </c>
      <c r="G2119" s="575">
        <v>0</v>
      </c>
      <c r="H2119" s="575">
        <v>2.11</v>
      </c>
      <c r="I2119" s="575">
        <v>0.78</v>
      </c>
      <c r="J2119" s="575">
        <v>0.532</v>
      </c>
      <c r="K2119" s="575">
        <v>1.33</v>
      </c>
      <c r="L2119" s="580">
        <v>0.6303</v>
      </c>
      <c r="M2119" s="575">
        <v>10.64</v>
      </c>
      <c r="N2119" s="575"/>
      <c r="O2119" s="575"/>
      <c r="P2119" s="575"/>
      <c r="Q2119" s="575">
        <v>554</v>
      </c>
      <c r="R2119" s="575">
        <v>51.072</v>
      </c>
      <c r="S2119" s="580">
        <v>0.0922</v>
      </c>
      <c r="T2119" s="575">
        <v>0</v>
      </c>
      <c r="U2119" s="575">
        <v>0</v>
      </c>
      <c r="V2119" s="575">
        <v>0</v>
      </c>
      <c r="W2119" s="575">
        <v>0</v>
      </c>
      <c r="X2119" s="575">
        <v>0</v>
      </c>
      <c r="Y2119" s="575">
        <v>0</v>
      </c>
      <c r="Z2119" s="575">
        <v>0</v>
      </c>
      <c r="AA2119" s="575">
        <v>0</v>
      </c>
      <c r="AB2119" s="580">
        <v>1</v>
      </c>
      <c r="AC2119" s="575">
        <f t="shared" si="99"/>
        <v>0</v>
      </c>
      <c r="AD2119" s="555">
        <f t="shared" si="100"/>
        <v>0</v>
      </c>
    </row>
    <row r="2120" customHeight="1" spans="1:30">
      <c r="A2120" s="574">
        <v>45334</v>
      </c>
      <c r="B2120" s="575" t="s">
        <v>46</v>
      </c>
      <c r="C2120" s="575" t="s">
        <v>32</v>
      </c>
      <c r="D2120" s="575">
        <v>30</v>
      </c>
      <c r="E2120" s="575" t="s">
        <v>35</v>
      </c>
      <c r="F2120" s="575">
        <v>6.04</v>
      </c>
      <c r="G2120" s="575">
        <v>0.8</v>
      </c>
      <c r="H2120" s="575">
        <v>15.2584</v>
      </c>
      <c r="I2120" s="575">
        <v>13.244</v>
      </c>
      <c r="J2120" s="575">
        <v>13.216</v>
      </c>
      <c r="K2120" s="575">
        <v>1.7152</v>
      </c>
      <c r="L2120" s="580">
        <v>0.1147</v>
      </c>
      <c r="M2120" s="575">
        <v>164.024</v>
      </c>
      <c r="N2120" s="575"/>
      <c r="O2120" s="575"/>
      <c r="P2120" s="575"/>
      <c r="Q2120" s="575">
        <v>4708</v>
      </c>
      <c r="R2120" s="575">
        <v>583.632</v>
      </c>
      <c r="S2120" s="580">
        <v>0.124</v>
      </c>
      <c r="T2120" s="575">
        <v>0</v>
      </c>
      <c r="U2120" s="575">
        <v>0</v>
      </c>
      <c r="V2120" s="575">
        <v>0</v>
      </c>
      <c r="W2120" s="575">
        <v>0</v>
      </c>
      <c r="X2120" s="575">
        <v>0</v>
      </c>
      <c r="Y2120" s="575">
        <v>0</v>
      </c>
      <c r="Z2120" s="575">
        <v>0</v>
      </c>
      <c r="AA2120" s="575">
        <v>0</v>
      </c>
      <c r="AB2120" s="580">
        <v>1</v>
      </c>
      <c r="AC2120" s="575">
        <f t="shared" si="99"/>
        <v>0</v>
      </c>
      <c r="AD2120" s="555">
        <f t="shared" si="100"/>
        <v>0</v>
      </c>
    </row>
    <row r="2121" customHeight="1" spans="1:30">
      <c r="A2121" s="574">
        <v>45334</v>
      </c>
      <c r="B2121" s="575" t="s">
        <v>49</v>
      </c>
      <c r="C2121" s="575" t="s">
        <v>32</v>
      </c>
      <c r="D2121" s="575">
        <v>100</v>
      </c>
      <c r="E2121" s="575" t="s">
        <v>35</v>
      </c>
      <c r="F2121" s="575">
        <v>8</v>
      </c>
      <c r="G2121" s="575">
        <v>0.5</v>
      </c>
      <c r="H2121" s="575">
        <v>75.0544</v>
      </c>
      <c r="I2121" s="575">
        <v>25.4649</v>
      </c>
      <c r="J2121" s="575">
        <v>24.1731</v>
      </c>
      <c r="K2121" s="575">
        <v>49.5895</v>
      </c>
      <c r="L2121" s="580">
        <v>0.6607</v>
      </c>
      <c r="M2121" s="575">
        <v>388.185</v>
      </c>
      <c r="N2121" s="575"/>
      <c r="O2121" s="575"/>
      <c r="P2121" s="575"/>
      <c r="Q2121" s="575">
        <v>14225</v>
      </c>
      <c r="R2121" s="575">
        <v>1440.663</v>
      </c>
      <c r="S2121" s="580">
        <v>0.1013</v>
      </c>
      <c r="T2121" s="575">
        <v>0</v>
      </c>
      <c r="U2121" s="575">
        <v>0</v>
      </c>
      <c r="V2121" s="575">
        <v>0</v>
      </c>
      <c r="W2121" s="575">
        <v>0</v>
      </c>
      <c r="X2121" s="575">
        <v>0</v>
      </c>
      <c r="Y2121" s="575">
        <v>0</v>
      </c>
      <c r="Z2121" s="575">
        <v>0</v>
      </c>
      <c r="AA2121" s="575">
        <v>0</v>
      </c>
      <c r="AB2121" s="580">
        <v>1</v>
      </c>
      <c r="AC2121" s="575">
        <f t="shared" si="99"/>
        <v>0</v>
      </c>
      <c r="AD2121" s="555">
        <f t="shared" si="100"/>
        <v>0</v>
      </c>
    </row>
    <row r="2122" customHeight="1" spans="1:30">
      <c r="A2122" s="574">
        <v>45334</v>
      </c>
      <c r="B2122" s="575" t="s">
        <v>43</v>
      </c>
      <c r="C2122" s="575" t="s">
        <v>32</v>
      </c>
      <c r="D2122" s="575">
        <v>300</v>
      </c>
      <c r="E2122" s="575" t="s">
        <v>35</v>
      </c>
      <c r="F2122" s="575">
        <v>7.32</v>
      </c>
      <c r="G2122" s="575">
        <v>0</v>
      </c>
      <c r="H2122" s="575">
        <v>215.3768</v>
      </c>
      <c r="I2122" s="575">
        <v>95.7093</v>
      </c>
      <c r="J2122" s="575">
        <v>94.809</v>
      </c>
      <c r="K2122" s="575">
        <v>119.6675</v>
      </c>
      <c r="L2122" s="580">
        <v>0.5556</v>
      </c>
      <c r="M2122" s="575">
        <v>1384.251</v>
      </c>
      <c r="N2122" s="575"/>
      <c r="O2122" s="575"/>
      <c r="P2122" s="575"/>
      <c r="Q2122" s="575">
        <v>57321</v>
      </c>
      <c r="R2122" s="575">
        <v>5504.071</v>
      </c>
      <c r="S2122" s="580">
        <v>0.096</v>
      </c>
      <c r="T2122" s="575">
        <v>0</v>
      </c>
      <c r="U2122" s="575">
        <v>0</v>
      </c>
      <c r="V2122" s="575">
        <v>0</v>
      </c>
      <c r="W2122" s="575">
        <v>0</v>
      </c>
      <c r="X2122" s="575">
        <v>0</v>
      </c>
      <c r="Y2122" s="575">
        <v>0</v>
      </c>
      <c r="Z2122" s="575">
        <v>0</v>
      </c>
      <c r="AA2122" s="575">
        <v>0</v>
      </c>
      <c r="AB2122" s="580">
        <v>1</v>
      </c>
      <c r="AC2122" s="575">
        <f t="shared" si="99"/>
        <v>0</v>
      </c>
      <c r="AD2122" s="555">
        <f t="shared" si="100"/>
        <v>0</v>
      </c>
    </row>
    <row r="2123" customHeight="1" spans="1:30">
      <c r="A2123" s="574">
        <v>45334</v>
      </c>
      <c r="B2123" s="575" t="s">
        <v>50</v>
      </c>
      <c r="C2123" s="575" t="s">
        <v>32</v>
      </c>
      <c r="D2123" s="575">
        <v>50</v>
      </c>
      <c r="E2123" s="575" t="s">
        <v>35</v>
      </c>
      <c r="F2123" s="575">
        <v>5.95</v>
      </c>
      <c r="G2123" s="575">
        <v>0</v>
      </c>
      <c r="H2123" s="575">
        <v>27.144</v>
      </c>
      <c r="I2123" s="575">
        <v>5.495</v>
      </c>
      <c r="J2123" s="575">
        <v>5.46</v>
      </c>
      <c r="K2123" s="575">
        <v>21.649</v>
      </c>
      <c r="L2123" s="580">
        <v>0.7976</v>
      </c>
      <c r="M2123" s="575">
        <v>106.96</v>
      </c>
      <c r="N2123" s="575"/>
      <c r="O2123" s="575"/>
      <c r="P2123" s="575"/>
      <c r="Q2123" s="575">
        <v>6762</v>
      </c>
      <c r="R2123" s="575">
        <v>495.46</v>
      </c>
      <c r="S2123" s="580">
        <v>0.0733</v>
      </c>
      <c r="T2123" s="575">
        <v>0</v>
      </c>
      <c r="U2123" s="575">
        <v>0</v>
      </c>
      <c r="V2123" s="575">
        <v>0</v>
      </c>
      <c r="W2123" s="575">
        <v>0</v>
      </c>
      <c r="X2123" s="575">
        <v>0</v>
      </c>
      <c r="Y2123" s="575">
        <v>0</v>
      </c>
      <c r="Z2123" s="575">
        <v>0</v>
      </c>
      <c r="AA2123" s="575">
        <v>0</v>
      </c>
      <c r="AB2123" s="580">
        <v>1</v>
      </c>
      <c r="AC2123" s="575">
        <f t="shared" si="99"/>
        <v>0</v>
      </c>
      <c r="AD2123" s="555">
        <f t="shared" si="100"/>
        <v>0</v>
      </c>
    </row>
    <row r="2124" customHeight="1" spans="1:30">
      <c r="A2124" s="574">
        <v>45334</v>
      </c>
      <c r="B2124" s="575" t="s">
        <v>52</v>
      </c>
      <c r="C2124" s="575" t="s">
        <v>32</v>
      </c>
      <c r="D2124" s="575">
        <v>150</v>
      </c>
      <c r="E2124" s="575" t="s">
        <v>35</v>
      </c>
      <c r="F2124" s="575">
        <v>6.34</v>
      </c>
      <c r="G2124" s="575">
        <v>2</v>
      </c>
      <c r="H2124" s="575">
        <v>85.5532</v>
      </c>
      <c r="I2124" s="575">
        <v>85.5532</v>
      </c>
      <c r="J2124" s="575">
        <v>85.05</v>
      </c>
      <c r="K2124" s="575">
        <v>0</v>
      </c>
      <c r="L2124" s="580">
        <v>0</v>
      </c>
      <c r="M2124" s="575">
        <v>901.95</v>
      </c>
      <c r="N2124" s="575"/>
      <c r="O2124" s="575"/>
      <c r="P2124" s="575"/>
      <c r="Q2124" s="575">
        <v>25456</v>
      </c>
      <c r="R2124" s="575">
        <v>2832.375</v>
      </c>
      <c r="S2124" s="580">
        <v>0.1113</v>
      </c>
      <c r="T2124" s="575">
        <v>0</v>
      </c>
      <c r="U2124" s="575">
        <v>0</v>
      </c>
      <c r="V2124" s="575">
        <v>0</v>
      </c>
      <c r="W2124" s="575">
        <v>0</v>
      </c>
      <c r="X2124" s="575">
        <v>0</v>
      </c>
      <c r="Y2124" s="575">
        <v>0</v>
      </c>
      <c r="Z2124" s="575">
        <v>0</v>
      </c>
      <c r="AA2124" s="575">
        <v>0</v>
      </c>
      <c r="AB2124" s="580">
        <v>1</v>
      </c>
      <c r="AC2124" s="575">
        <f t="shared" si="99"/>
        <v>0</v>
      </c>
      <c r="AD2124" s="555">
        <f t="shared" si="100"/>
        <v>0</v>
      </c>
    </row>
    <row r="2125" customHeight="1" spans="1:30">
      <c r="A2125" s="574">
        <v>45334</v>
      </c>
      <c r="B2125" s="575" t="s">
        <v>51</v>
      </c>
      <c r="C2125" s="575" t="s">
        <v>32</v>
      </c>
      <c r="D2125" s="575">
        <v>100</v>
      </c>
      <c r="E2125" s="575" t="s">
        <v>33</v>
      </c>
      <c r="F2125" s="575">
        <v>5.49</v>
      </c>
      <c r="G2125" s="575">
        <v>2.9</v>
      </c>
      <c r="H2125" s="575">
        <v>71.832</v>
      </c>
      <c r="I2125" s="575">
        <v>26.8374</v>
      </c>
      <c r="J2125" s="575">
        <v>25.6508</v>
      </c>
      <c r="K2125" s="575">
        <v>44.9946</v>
      </c>
      <c r="L2125" s="580">
        <v>0.6264</v>
      </c>
      <c r="M2125" s="575">
        <v>375.3848</v>
      </c>
      <c r="N2125" s="575"/>
      <c r="O2125" s="575"/>
      <c r="P2125" s="575"/>
      <c r="Q2125" s="575">
        <v>11688</v>
      </c>
      <c r="R2125" s="575">
        <v>1337.91</v>
      </c>
      <c r="S2125" s="580">
        <v>0.1145</v>
      </c>
      <c r="T2125" s="575">
        <v>0</v>
      </c>
      <c r="U2125" s="575">
        <v>0</v>
      </c>
      <c r="V2125" s="575">
        <v>0</v>
      </c>
      <c r="W2125" s="575">
        <v>0</v>
      </c>
      <c r="X2125" s="575">
        <v>0</v>
      </c>
      <c r="Y2125" s="575">
        <v>0</v>
      </c>
      <c r="Z2125" s="575">
        <v>0</v>
      </c>
      <c r="AA2125" s="575">
        <v>0</v>
      </c>
      <c r="AB2125" s="580">
        <v>1</v>
      </c>
      <c r="AC2125" s="575">
        <f t="shared" si="99"/>
        <v>0</v>
      </c>
      <c r="AD2125" s="555">
        <f t="shared" si="100"/>
        <v>0</v>
      </c>
    </row>
    <row r="2126" customHeight="1" spans="1:30">
      <c r="A2126" s="574">
        <v>45334</v>
      </c>
      <c r="B2126" s="575" t="s">
        <v>53</v>
      </c>
      <c r="C2126" s="575" t="s">
        <v>32</v>
      </c>
      <c r="D2126" s="575">
        <v>100</v>
      </c>
      <c r="E2126" s="575" t="s">
        <v>35</v>
      </c>
      <c r="F2126" s="575">
        <v>6.23</v>
      </c>
      <c r="G2126" s="575">
        <v>0</v>
      </c>
      <c r="H2126" s="575">
        <v>52.886</v>
      </c>
      <c r="I2126" s="575">
        <v>52.0799</v>
      </c>
      <c r="J2126" s="575">
        <v>52.005</v>
      </c>
      <c r="K2126" s="575">
        <v>0</v>
      </c>
      <c r="L2126" s="580">
        <v>0</v>
      </c>
      <c r="M2126" s="575">
        <v>499.5134</v>
      </c>
      <c r="N2126" s="575"/>
      <c r="O2126" s="575"/>
      <c r="P2126" s="575"/>
      <c r="Q2126" s="575">
        <v>15134</v>
      </c>
      <c r="R2126" s="575">
        <v>1159.268</v>
      </c>
      <c r="S2126" s="580">
        <v>0.0766</v>
      </c>
      <c r="T2126" s="575">
        <v>0</v>
      </c>
      <c r="U2126" s="575">
        <v>0</v>
      </c>
      <c r="V2126" s="575">
        <v>0</v>
      </c>
      <c r="W2126" s="575">
        <v>0</v>
      </c>
      <c r="X2126" s="575">
        <v>0</v>
      </c>
      <c r="Y2126" s="575">
        <v>0</v>
      </c>
      <c r="Z2126" s="575">
        <v>0</v>
      </c>
      <c r="AA2126" s="575">
        <v>0</v>
      </c>
      <c r="AB2126" s="580">
        <v>1</v>
      </c>
      <c r="AC2126" s="575">
        <f t="shared" si="99"/>
        <v>0</v>
      </c>
      <c r="AD2126" s="555">
        <f t="shared" si="100"/>
        <v>0</v>
      </c>
    </row>
    <row r="2127" customHeight="1" spans="1:30">
      <c r="A2127" s="574">
        <v>45334</v>
      </c>
      <c r="B2127" s="575" t="s">
        <v>58</v>
      </c>
      <c r="C2127" s="575" t="s">
        <v>56</v>
      </c>
      <c r="D2127" s="575">
        <v>15</v>
      </c>
      <c r="E2127" s="575" t="s">
        <v>35</v>
      </c>
      <c r="F2127" s="575">
        <v>0</v>
      </c>
      <c r="G2127" s="575">
        <v>3.27</v>
      </c>
      <c r="H2127" s="575">
        <v>2.5703</v>
      </c>
      <c r="I2127" s="575">
        <v>2.5703</v>
      </c>
      <c r="J2127" s="575">
        <v>2.52</v>
      </c>
      <c r="K2127" s="575">
        <v>0</v>
      </c>
      <c r="L2127" s="580">
        <v>0</v>
      </c>
      <c r="M2127" s="575">
        <v>48.09</v>
      </c>
      <c r="N2127" s="575"/>
      <c r="O2127" s="575"/>
      <c r="P2127" s="575"/>
      <c r="Q2127" s="575">
        <v>3444</v>
      </c>
      <c r="R2127" s="575">
        <v>173.46</v>
      </c>
      <c r="S2127" s="580">
        <v>0.0504</v>
      </c>
      <c r="T2127" s="575">
        <v>0</v>
      </c>
      <c r="U2127" s="575">
        <v>0</v>
      </c>
      <c r="V2127" s="575">
        <v>0</v>
      </c>
      <c r="W2127" s="575">
        <v>0</v>
      </c>
      <c r="X2127" s="575">
        <v>0</v>
      </c>
      <c r="Y2127" s="575">
        <v>0</v>
      </c>
      <c r="Z2127" s="575">
        <v>0</v>
      </c>
      <c r="AA2127" s="575">
        <v>0</v>
      </c>
      <c r="AB2127" s="580">
        <v>1</v>
      </c>
      <c r="AC2127" s="575">
        <f t="shared" si="99"/>
        <v>0</v>
      </c>
      <c r="AD2127" s="555">
        <f t="shared" si="100"/>
        <v>0</v>
      </c>
    </row>
    <row r="2128" customHeight="1" spans="1:30">
      <c r="A2128" s="574">
        <v>45334</v>
      </c>
      <c r="B2128" s="575" t="s">
        <v>64</v>
      </c>
      <c r="C2128" s="575" t="s">
        <v>56</v>
      </c>
      <c r="D2128" s="575">
        <v>60</v>
      </c>
      <c r="E2128" s="575" t="s">
        <v>35</v>
      </c>
      <c r="F2128" s="575">
        <v>0</v>
      </c>
      <c r="G2128" s="575">
        <v>9.93</v>
      </c>
      <c r="H2128" s="575">
        <v>85.68</v>
      </c>
      <c r="I2128" s="575">
        <v>51.9641</v>
      </c>
      <c r="J2128" s="575">
        <v>51.45</v>
      </c>
      <c r="K2128" s="575">
        <v>33.7159</v>
      </c>
      <c r="L2128" s="580">
        <v>0.3935</v>
      </c>
      <c r="M2128" s="575">
        <v>271.32</v>
      </c>
      <c r="N2128" s="575"/>
      <c r="O2128" s="575"/>
      <c r="P2128" s="575"/>
      <c r="Q2128" s="575">
        <v>14049</v>
      </c>
      <c r="R2128" s="575">
        <v>1726.62</v>
      </c>
      <c r="S2128" s="580">
        <v>0.1229</v>
      </c>
      <c r="T2128" s="575">
        <v>0</v>
      </c>
      <c r="U2128" s="575">
        <v>0</v>
      </c>
      <c r="V2128" s="575">
        <v>0</v>
      </c>
      <c r="W2128" s="575">
        <v>0</v>
      </c>
      <c r="X2128" s="575">
        <v>0</v>
      </c>
      <c r="Y2128" s="575">
        <v>0</v>
      </c>
      <c r="Z2128" s="575">
        <v>0</v>
      </c>
      <c r="AA2128" s="575">
        <v>0</v>
      </c>
      <c r="AB2128" s="580">
        <v>1</v>
      </c>
      <c r="AC2128" s="575">
        <f t="shared" si="99"/>
        <v>0</v>
      </c>
      <c r="AD2128" s="555">
        <f t="shared" si="100"/>
        <v>0</v>
      </c>
    </row>
    <row r="2129" customHeight="1" spans="1:30">
      <c r="A2129" s="574">
        <v>45334</v>
      </c>
      <c r="B2129" s="575" t="s">
        <v>60</v>
      </c>
      <c r="C2129" s="575" t="s">
        <v>56</v>
      </c>
      <c r="D2129" s="575">
        <v>200</v>
      </c>
      <c r="E2129" s="575" t="s">
        <v>35</v>
      </c>
      <c r="F2129" s="575">
        <v>0</v>
      </c>
      <c r="G2129" s="575">
        <v>10.36</v>
      </c>
      <c r="H2129" s="575">
        <v>450.2266</v>
      </c>
      <c r="I2129" s="575">
        <v>298.3078</v>
      </c>
      <c r="J2129" s="575">
        <v>293.04</v>
      </c>
      <c r="K2129" s="575">
        <v>151.9188</v>
      </c>
      <c r="L2129" s="580">
        <v>0.3374</v>
      </c>
      <c r="M2129" s="575">
        <v>1210.88</v>
      </c>
      <c r="N2129" s="575"/>
      <c r="O2129" s="575"/>
      <c r="P2129" s="575"/>
      <c r="Q2129" s="575">
        <v>61425</v>
      </c>
      <c r="R2129" s="575">
        <v>6273.96</v>
      </c>
      <c r="S2129" s="580">
        <v>0.1021</v>
      </c>
      <c r="T2129" s="575">
        <v>0</v>
      </c>
      <c r="U2129" s="575">
        <v>0</v>
      </c>
      <c r="V2129" s="575">
        <v>0</v>
      </c>
      <c r="W2129" s="575">
        <v>0</v>
      </c>
      <c r="X2129" s="575">
        <v>0</v>
      </c>
      <c r="Y2129" s="575">
        <v>0</v>
      </c>
      <c r="Z2129" s="575">
        <v>0</v>
      </c>
      <c r="AA2129" s="575">
        <v>0</v>
      </c>
      <c r="AB2129" s="580">
        <v>1</v>
      </c>
      <c r="AC2129" s="575">
        <f t="shared" si="99"/>
        <v>0</v>
      </c>
      <c r="AD2129" s="555">
        <f t="shared" si="100"/>
        <v>0</v>
      </c>
    </row>
    <row r="2130" customHeight="1" spans="1:30">
      <c r="A2130" s="574">
        <v>45334</v>
      </c>
      <c r="B2130" s="575" t="s">
        <v>63</v>
      </c>
      <c r="C2130" s="575" t="s">
        <v>56</v>
      </c>
      <c r="D2130" s="575">
        <v>50</v>
      </c>
      <c r="E2130" s="575" t="s">
        <v>35</v>
      </c>
      <c r="F2130" s="575">
        <v>0</v>
      </c>
      <c r="G2130" s="575">
        <v>10.45</v>
      </c>
      <c r="H2130" s="575">
        <v>89.4413</v>
      </c>
      <c r="I2130" s="575">
        <v>61.2131</v>
      </c>
      <c r="J2130" s="575">
        <v>60.06</v>
      </c>
      <c r="K2130" s="575">
        <v>34.01</v>
      </c>
      <c r="L2130" s="580">
        <v>0.3572</v>
      </c>
      <c r="M2130" s="575">
        <v>352.59</v>
      </c>
      <c r="N2130" s="575"/>
      <c r="O2130" s="575"/>
      <c r="P2130" s="575"/>
      <c r="Q2130" s="575">
        <v>12070</v>
      </c>
      <c r="R2130" s="575">
        <v>1400.28</v>
      </c>
      <c r="S2130" s="580">
        <v>0.116</v>
      </c>
      <c r="T2130" s="575">
        <v>0</v>
      </c>
      <c r="U2130" s="575">
        <v>0</v>
      </c>
      <c r="V2130" s="575">
        <v>0</v>
      </c>
      <c r="W2130" s="575">
        <v>0</v>
      </c>
      <c r="X2130" s="575">
        <v>0</v>
      </c>
      <c r="Y2130" s="575">
        <v>0</v>
      </c>
      <c r="Z2130" s="575">
        <v>0</v>
      </c>
      <c r="AA2130" s="575">
        <v>0</v>
      </c>
      <c r="AB2130" s="580">
        <v>1</v>
      </c>
      <c r="AC2130" s="575">
        <f t="shared" si="99"/>
        <v>0</v>
      </c>
      <c r="AD2130" s="555">
        <f t="shared" si="100"/>
        <v>0</v>
      </c>
    </row>
    <row r="2131" customHeight="1" spans="1:30">
      <c r="A2131" s="574">
        <v>45334</v>
      </c>
      <c r="B2131" s="575" t="s">
        <v>72</v>
      </c>
      <c r="C2131" s="575" t="s">
        <v>56</v>
      </c>
      <c r="D2131" s="575">
        <v>20.4</v>
      </c>
      <c r="E2131" s="575" t="s">
        <v>33</v>
      </c>
      <c r="F2131" s="575">
        <v>0</v>
      </c>
      <c r="G2131" s="575">
        <v>8.77</v>
      </c>
      <c r="H2131" s="575">
        <v>43.4082</v>
      </c>
      <c r="I2131" s="575">
        <v>41.076</v>
      </c>
      <c r="J2131" s="575">
        <v>40.981</v>
      </c>
      <c r="K2131" s="575">
        <v>2.0596</v>
      </c>
      <c r="L2131" s="580">
        <v>0.0477</v>
      </c>
      <c r="M2131" s="575">
        <v>186.7179</v>
      </c>
      <c r="N2131" s="575"/>
      <c r="O2131" s="575"/>
      <c r="P2131" s="575"/>
      <c r="Q2131" s="575">
        <v>5372</v>
      </c>
      <c r="R2131" s="575">
        <v>724.62</v>
      </c>
      <c r="S2131" s="580">
        <v>0.1349</v>
      </c>
      <c r="T2131" s="575">
        <v>0</v>
      </c>
      <c r="U2131" s="575">
        <v>0</v>
      </c>
      <c r="V2131" s="575">
        <v>0</v>
      </c>
      <c r="W2131" s="575">
        <v>0</v>
      </c>
      <c r="X2131" s="575">
        <v>0</v>
      </c>
      <c r="Y2131" s="575">
        <v>0</v>
      </c>
      <c r="Z2131" s="575">
        <v>0</v>
      </c>
      <c r="AA2131" s="575">
        <v>0</v>
      </c>
      <c r="AB2131" s="580">
        <v>1</v>
      </c>
      <c r="AC2131" s="575">
        <f t="shared" si="99"/>
        <v>0</v>
      </c>
      <c r="AD2131" s="555">
        <f t="shared" si="100"/>
        <v>0</v>
      </c>
    </row>
    <row r="2132" customHeight="1" spans="1:30">
      <c r="A2132" s="574">
        <v>45334</v>
      </c>
      <c r="B2132" s="575" t="s">
        <v>59</v>
      </c>
      <c r="C2132" s="575" t="s">
        <v>56</v>
      </c>
      <c r="D2132" s="575">
        <v>100</v>
      </c>
      <c r="E2132" s="575" t="s">
        <v>35</v>
      </c>
      <c r="F2132" s="575">
        <v>0</v>
      </c>
      <c r="G2132" s="575">
        <v>10.98</v>
      </c>
      <c r="H2132" s="575">
        <v>222.0075</v>
      </c>
      <c r="I2132" s="575">
        <v>34.8382</v>
      </c>
      <c r="J2132" s="575">
        <v>33</v>
      </c>
      <c r="K2132" s="575">
        <v>187.1693</v>
      </c>
      <c r="L2132" s="580">
        <v>0.8431</v>
      </c>
      <c r="M2132" s="575">
        <v>470.976</v>
      </c>
      <c r="N2132" s="575"/>
      <c r="O2132" s="575"/>
      <c r="P2132" s="575"/>
      <c r="Q2132" s="575">
        <v>25315</v>
      </c>
      <c r="R2132" s="575">
        <v>2951.52</v>
      </c>
      <c r="S2132" s="580">
        <v>0.1166</v>
      </c>
      <c r="T2132" s="575">
        <v>0</v>
      </c>
      <c r="U2132" s="575">
        <v>0</v>
      </c>
      <c r="V2132" s="575">
        <v>0</v>
      </c>
      <c r="W2132" s="575">
        <v>0</v>
      </c>
      <c r="X2132" s="575">
        <v>0</v>
      </c>
      <c r="Y2132" s="575">
        <v>0</v>
      </c>
      <c r="Z2132" s="575">
        <v>0</v>
      </c>
      <c r="AA2132" s="575">
        <v>0</v>
      </c>
      <c r="AB2132" s="580">
        <v>1</v>
      </c>
      <c r="AC2132" s="575">
        <f t="shared" si="99"/>
        <v>0</v>
      </c>
      <c r="AD2132" s="555">
        <f t="shared" si="100"/>
        <v>0</v>
      </c>
    </row>
    <row r="2133" customHeight="1" spans="1:30">
      <c r="A2133" s="574">
        <v>45334</v>
      </c>
      <c r="B2133" s="575" t="s">
        <v>70</v>
      </c>
      <c r="C2133" s="575" t="s">
        <v>56</v>
      </c>
      <c r="D2133" s="575">
        <v>200</v>
      </c>
      <c r="E2133" s="575" t="s">
        <v>35</v>
      </c>
      <c r="F2133" s="575">
        <v>0</v>
      </c>
      <c r="G2133" s="575">
        <v>12.52</v>
      </c>
      <c r="H2133" s="575">
        <v>347.6886</v>
      </c>
      <c r="I2133" s="575">
        <v>205.8992</v>
      </c>
      <c r="J2133" s="575">
        <v>202.95</v>
      </c>
      <c r="K2133" s="575">
        <v>2.6254</v>
      </c>
      <c r="L2133" s="580">
        <v>0.0126</v>
      </c>
      <c r="M2133" s="575">
        <v>1933.8</v>
      </c>
      <c r="N2133" s="575"/>
      <c r="O2133" s="575"/>
      <c r="P2133" s="575"/>
      <c r="Q2133" s="575">
        <v>30140</v>
      </c>
      <c r="R2133" s="575">
        <v>5624.85</v>
      </c>
      <c r="S2133" s="580">
        <v>0.1866</v>
      </c>
      <c r="T2133" s="575">
        <v>139.164</v>
      </c>
      <c r="U2133" s="575">
        <v>0</v>
      </c>
      <c r="V2133" s="575">
        <v>0</v>
      </c>
      <c r="W2133" s="575">
        <v>0</v>
      </c>
      <c r="X2133" s="575">
        <v>0</v>
      </c>
      <c r="Y2133" s="575">
        <v>0</v>
      </c>
      <c r="Z2133" s="575">
        <v>0</v>
      </c>
      <c r="AA2133" s="575">
        <v>0</v>
      </c>
      <c r="AB2133" s="580">
        <v>0.5714</v>
      </c>
      <c r="AC2133" s="575">
        <f t="shared" si="99"/>
        <v>0</v>
      </c>
      <c r="AD2133" s="555">
        <f t="shared" si="100"/>
        <v>139.164</v>
      </c>
    </row>
    <row r="2134" customHeight="1" spans="1:30">
      <c r="A2134" s="574">
        <v>45334</v>
      </c>
      <c r="B2134" s="575" t="s">
        <v>61</v>
      </c>
      <c r="C2134" s="575" t="s">
        <v>56</v>
      </c>
      <c r="D2134" s="575">
        <v>275</v>
      </c>
      <c r="E2134" s="575" t="s">
        <v>35</v>
      </c>
      <c r="F2134" s="575">
        <v>0</v>
      </c>
      <c r="G2134" s="575">
        <v>13.72</v>
      </c>
      <c r="H2134" s="575">
        <v>625.4207</v>
      </c>
      <c r="I2134" s="575">
        <v>436.873</v>
      </c>
      <c r="J2134" s="575">
        <v>431.2</v>
      </c>
      <c r="K2134" s="575">
        <v>188.5477</v>
      </c>
      <c r="L2134" s="580">
        <v>0.3015</v>
      </c>
      <c r="M2134" s="575">
        <v>2270.4</v>
      </c>
      <c r="N2134" s="575"/>
      <c r="O2134" s="575"/>
      <c r="P2134" s="575"/>
      <c r="Q2134" s="575">
        <v>83580</v>
      </c>
      <c r="R2134" s="575">
        <v>12007.6</v>
      </c>
      <c r="S2134" s="580">
        <v>0.1437</v>
      </c>
      <c r="T2134" s="575">
        <v>0</v>
      </c>
      <c r="U2134" s="575">
        <v>0</v>
      </c>
      <c r="V2134" s="575">
        <v>0</v>
      </c>
      <c r="W2134" s="575">
        <v>0</v>
      </c>
      <c r="X2134" s="575">
        <v>0</v>
      </c>
      <c r="Y2134" s="575">
        <v>0</v>
      </c>
      <c r="Z2134" s="575">
        <v>0</v>
      </c>
      <c r="AA2134" s="575">
        <v>0</v>
      </c>
      <c r="AB2134" s="580">
        <v>1</v>
      </c>
      <c r="AC2134" s="575">
        <f t="shared" si="99"/>
        <v>0</v>
      </c>
      <c r="AD2134" s="555">
        <f t="shared" si="100"/>
        <v>0</v>
      </c>
    </row>
    <row r="2135" customHeight="1" spans="1:30">
      <c r="A2135" s="574">
        <v>45334</v>
      </c>
      <c r="B2135" s="575" t="s">
        <v>62</v>
      </c>
      <c r="C2135" s="575" t="s">
        <v>56</v>
      </c>
      <c r="D2135" s="575">
        <v>200</v>
      </c>
      <c r="E2135" s="575" t="s">
        <v>35</v>
      </c>
      <c r="F2135" s="575">
        <v>0</v>
      </c>
      <c r="G2135" s="575">
        <v>14.41</v>
      </c>
      <c r="H2135" s="575">
        <v>477.9082</v>
      </c>
      <c r="I2135" s="575">
        <v>295.3414</v>
      </c>
      <c r="J2135" s="575">
        <v>287.76</v>
      </c>
      <c r="K2135" s="575">
        <v>182.5668</v>
      </c>
      <c r="L2135" s="580">
        <v>0.382</v>
      </c>
      <c r="M2135" s="575">
        <v>1514.04</v>
      </c>
      <c r="N2135" s="575"/>
      <c r="O2135" s="575"/>
      <c r="P2135" s="575"/>
      <c r="Q2135" s="575">
        <v>61280</v>
      </c>
      <c r="R2135" s="575">
        <v>7850.04</v>
      </c>
      <c r="S2135" s="580">
        <v>0.1281</v>
      </c>
      <c r="T2135" s="575">
        <v>0</v>
      </c>
      <c r="U2135" s="575">
        <v>0</v>
      </c>
      <c r="V2135" s="575">
        <v>0</v>
      </c>
      <c r="W2135" s="575">
        <v>0</v>
      </c>
      <c r="X2135" s="575">
        <v>0</v>
      </c>
      <c r="Y2135" s="575">
        <v>0</v>
      </c>
      <c r="Z2135" s="575">
        <v>0</v>
      </c>
      <c r="AA2135" s="575">
        <v>0</v>
      </c>
      <c r="AB2135" s="580">
        <v>1</v>
      </c>
      <c r="AC2135" s="575">
        <f t="shared" si="99"/>
        <v>0</v>
      </c>
      <c r="AD2135" s="555">
        <f t="shared" si="100"/>
        <v>0</v>
      </c>
    </row>
    <row r="2136" customHeight="1" spans="1:30">
      <c r="A2136" s="574">
        <v>45334</v>
      </c>
      <c r="B2136" s="575" t="s">
        <v>66</v>
      </c>
      <c r="C2136" s="575" t="s">
        <v>56</v>
      </c>
      <c r="D2136" s="575">
        <v>80</v>
      </c>
      <c r="E2136" s="575" t="s">
        <v>35</v>
      </c>
      <c r="F2136" s="575">
        <v>0</v>
      </c>
      <c r="G2136" s="575">
        <v>6.73</v>
      </c>
      <c r="H2136" s="575">
        <v>106.97</v>
      </c>
      <c r="I2136" s="575">
        <v>84.2924</v>
      </c>
      <c r="J2136" s="575">
        <v>82.4031</v>
      </c>
      <c r="K2136" s="575">
        <v>22</v>
      </c>
      <c r="L2136" s="580">
        <v>0.207</v>
      </c>
      <c r="M2136" s="575">
        <v>793.1609</v>
      </c>
      <c r="N2136" s="575"/>
      <c r="O2136" s="575"/>
      <c r="P2136" s="575"/>
      <c r="Q2136" s="575">
        <v>18237</v>
      </c>
      <c r="R2136" s="575">
        <v>2438.0024</v>
      </c>
      <c r="S2136" s="580">
        <v>0.1337</v>
      </c>
      <c r="T2136" s="575">
        <v>0</v>
      </c>
      <c r="U2136" s="575">
        <v>0</v>
      </c>
      <c r="V2136" s="575">
        <v>0</v>
      </c>
      <c r="W2136" s="575">
        <v>0</v>
      </c>
      <c r="X2136" s="575">
        <v>0</v>
      </c>
      <c r="Y2136" s="575">
        <v>0</v>
      </c>
      <c r="Z2136" s="575">
        <v>0</v>
      </c>
      <c r="AA2136" s="575">
        <v>0</v>
      </c>
      <c r="AB2136" s="580">
        <v>1</v>
      </c>
      <c r="AC2136" s="575">
        <f t="shared" si="99"/>
        <v>0</v>
      </c>
      <c r="AD2136" s="555">
        <f t="shared" si="100"/>
        <v>0</v>
      </c>
    </row>
    <row r="2137" customHeight="1" spans="1:30">
      <c r="A2137" s="574">
        <v>45334</v>
      </c>
      <c r="B2137" s="575" t="s">
        <v>71</v>
      </c>
      <c r="C2137" s="575" t="s">
        <v>56</v>
      </c>
      <c r="D2137" s="575">
        <v>49.5</v>
      </c>
      <c r="E2137" s="575" t="s">
        <v>35</v>
      </c>
      <c r="F2137" s="575">
        <v>0</v>
      </c>
      <c r="G2137" s="575">
        <v>8.06</v>
      </c>
      <c r="H2137" s="575">
        <v>49.3535</v>
      </c>
      <c r="I2137" s="575">
        <v>32.3648</v>
      </c>
      <c r="J2137" s="575">
        <v>30.756</v>
      </c>
      <c r="K2137" s="575">
        <v>10.9887</v>
      </c>
      <c r="L2137" s="580">
        <v>0.2535</v>
      </c>
      <c r="M2137" s="575">
        <v>118.404</v>
      </c>
      <c r="N2137" s="575">
        <v>843</v>
      </c>
      <c r="O2137" s="580">
        <v>0.1405</v>
      </c>
      <c r="P2137" s="580">
        <v>-0.2733</v>
      </c>
      <c r="Q2137" s="575">
        <v>12723</v>
      </c>
      <c r="R2137" s="575">
        <v>685.4826</v>
      </c>
      <c r="S2137" s="580">
        <v>0.0539</v>
      </c>
      <c r="T2137" s="575">
        <v>0</v>
      </c>
      <c r="U2137" s="575">
        <v>0</v>
      </c>
      <c r="V2137" s="575">
        <v>0</v>
      </c>
      <c r="W2137" s="575">
        <v>0</v>
      </c>
      <c r="X2137" s="575">
        <v>0</v>
      </c>
      <c r="Y2137" s="575">
        <v>0</v>
      </c>
      <c r="Z2137" s="575">
        <v>0</v>
      </c>
      <c r="AA2137" s="575">
        <v>0</v>
      </c>
      <c r="AB2137" s="580">
        <v>1</v>
      </c>
      <c r="AC2137" s="575">
        <f t="shared" si="99"/>
        <v>0</v>
      </c>
      <c r="AD2137" s="555">
        <f t="shared" si="100"/>
        <v>0</v>
      </c>
    </row>
    <row r="2138" customHeight="1" spans="1:30">
      <c r="A2138" s="574">
        <v>45334</v>
      </c>
      <c r="B2138" s="575" t="s">
        <v>67</v>
      </c>
      <c r="C2138" s="575" t="s">
        <v>56</v>
      </c>
      <c r="D2138" s="575">
        <v>100</v>
      </c>
      <c r="E2138" s="575" t="s">
        <v>35</v>
      </c>
      <c r="F2138" s="575">
        <v>0</v>
      </c>
      <c r="G2138" s="575">
        <v>7.38</v>
      </c>
      <c r="H2138" s="575">
        <v>143.6875</v>
      </c>
      <c r="I2138" s="575">
        <v>112.6384</v>
      </c>
      <c r="J2138" s="575">
        <v>110.22</v>
      </c>
      <c r="K2138" s="575">
        <v>31.0491</v>
      </c>
      <c r="L2138" s="580">
        <v>0.2161</v>
      </c>
      <c r="M2138" s="575">
        <v>572.88</v>
      </c>
      <c r="N2138" s="575"/>
      <c r="O2138" s="575"/>
      <c r="P2138" s="575"/>
      <c r="Q2138" s="575">
        <v>27774</v>
      </c>
      <c r="R2138" s="575">
        <v>2329.14</v>
      </c>
      <c r="S2138" s="580">
        <v>0.0839</v>
      </c>
      <c r="T2138" s="575">
        <v>0</v>
      </c>
      <c r="U2138" s="575">
        <v>0</v>
      </c>
      <c r="V2138" s="575">
        <v>0</v>
      </c>
      <c r="W2138" s="575">
        <v>0</v>
      </c>
      <c r="X2138" s="575">
        <v>0</v>
      </c>
      <c r="Y2138" s="575">
        <v>0</v>
      </c>
      <c r="Z2138" s="575">
        <v>0</v>
      </c>
      <c r="AA2138" s="575">
        <v>0</v>
      </c>
      <c r="AB2138" s="580">
        <v>1</v>
      </c>
      <c r="AC2138" s="575">
        <f t="shared" si="99"/>
        <v>0</v>
      </c>
      <c r="AD2138" s="555">
        <f t="shared" si="100"/>
        <v>0</v>
      </c>
    </row>
    <row r="2139" customHeight="1" spans="1:30">
      <c r="A2139" s="574">
        <v>45334</v>
      </c>
      <c r="B2139" s="575" t="s">
        <v>65</v>
      </c>
      <c r="C2139" s="575" t="s">
        <v>56</v>
      </c>
      <c r="D2139" s="575">
        <v>50</v>
      </c>
      <c r="E2139" s="575" t="s">
        <v>91</v>
      </c>
      <c r="F2139" s="575">
        <v>0</v>
      </c>
      <c r="G2139" s="575">
        <v>4.2</v>
      </c>
      <c r="H2139" s="575">
        <v>19.0759</v>
      </c>
      <c r="I2139" s="575">
        <v>18.1711</v>
      </c>
      <c r="J2139" s="575">
        <v>16.5</v>
      </c>
      <c r="K2139" s="575">
        <v>0.743</v>
      </c>
      <c r="L2139" s="580">
        <v>0.0393</v>
      </c>
      <c r="M2139" s="575">
        <v>180.18</v>
      </c>
      <c r="N2139" s="575"/>
      <c r="O2139" s="575"/>
      <c r="P2139" s="575"/>
      <c r="Q2139" s="575">
        <v>12700</v>
      </c>
      <c r="R2139" s="575">
        <v>1013.518</v>
      </c>
      <c r="S2139" s="580">
        <v>0.0798</v>
      </c>
      <c r="T2139" s="575">
        <v>0</v>
      </c>
      <c r="U2139" s="575">
        <v>0</v>
      </c>
      <c r="V2139" s="575">
        <v>0</v>
      </c>
      <c r="W2139" s="575">
        <v>0</v>
      </c>
      <c r="X2139" s="575">
        <v>0</v>
      </c>
      <c r="Y2139" s="575">
        <v>0</v>
      </c>
      <c r="Z2139" s="575">
        <v>0</v>
      </c>
      <c r="AA2139" s="575">
        <v>0</v>
      </c>
      <c r="AB2139" s="580">
        <v>1</v>
      </c>
      <c r="AC2139" s="575">
        <f t="shared" si="99"/>
        <v>0</v>
      </c>
      <c r="AD2139" s="555">
        <f t="shared" si="100"/>
        <v>0</v>
      </c>
    </row>
    <row r="2140" customHeight="1" spans="1:30">
      <c r="A2140" s="574">
        <v>45334</v>
      </c>
      <c r="B2140" s="575" t="s">
        <v>68</v>
      </c>
      <c r="C2140" s="575" t="s">
        <v>56</v>
      </c>
      <c r="D2140" s="575">
        <v>200</v>
      </c>
      <c r="E2140" s="575" t="s">
        <v>35</v>
      </c>
      <c r="F2140" s="575">
        <v>0</v>
      </c>
      <c r="G2140" s="575">
        <v>9.01</v>
      </c>
      <c r="H2140" s="575">
        <v>380.3092</v>
      </c>
      <c r="I2140" s="575">
        <v>288.1602</v>
      </c>
      <c r="J2140" s="575">
        <v>284.24</v>
      </c>
      <c r="K2140" s="575">
        <v>84.263</v>
      </c>
      <c r="L2140" s="580">
        <v>0.2263</v>
      </c>
      <c r="M2140" s="575">
        <v>3367.76</v>
      </c>
      <c r="N2140" s="575"/>
      <c r="O2140" s="575"/>
      <c r="P2140" s="575"/>
      <c r="Q2140" s="575">
        <v>59159</v>
      </c>
      <c r="R2140" s="575">
        <v>10235.28</v>
      </c>
      <c r="S2140" s="580">
        <v>0.173</v>
      </c>
      <c r="T2140" s="575">
        <v>0</v>
      </c>
      <c r="U2140" s="575">
        <v>1.9398</v>
      </c>
      <c r="V2140" s="575">
        <v>0</v>
      </c>
      <c r="W2140" s="575">
        <v>0</v>
      </c>
      <c r="X2140" s="575">
        <v>0</v>
      </c>
      <c r="Y2140" s="575">
        <v>5.9462</v>
      </c>
      <c r="Z2140" s="575">
        <v>0</v>
      </c>
      <c r="AA2140" s="575">
        <v>0</v>
      </c>
      <c r="AB2140" s="580">
        <v>1</v>
      </c>
      <c r="AC2140" s="575">
        <f t="shared" si="99"/>
        <v>1.9398</v>
      </c>
      <c r="AD2140" s="555">
        <f t="shared" si="100"/>
        <v>0</v>
      </c>
    </row>
    <row r="2141" customHeight="1" spans="1:30">
      <c r="A2141" s="574">
        <v>45334</v>
      </c>
      <c r="B2141" s="575" t="s">
        <v>76</v>
      </c>
      <c r="C2141" s="575" t="s">
        <v>56</v>
      </c>
      <c r="D2141" s="575">
        <v>100</v>
      </c>
      <c r="E2141" s="575" t="s">
        <v>35</v>
      </c>
      <c r="F2141" s="575">
        <v>0</v>
      </c>
      <c r="G2141" s="575">
        <v>8.51</v>
      </c>
      <c r="H2141" s="575">
        <v>118.2816</v>
      </c>
      <c r="I2141" s="575">
        <v>104.0171</v>
      </c>
      <c r="J2141" s="575">
        <v>103.8906</v>
      </c>
      <c r="K2141" s="575">
        <v>9.13</v>
      </c>
      <c r="L2141" s="580">
        <v>0.0807</v>
      </c>
      <c r="M2141" s="575">
        <v>723.5514</v>
      </c>
      <c r="N2141" s="575"/>
      <c r="O2141" s="575"/>
      <c r="P2141" s="575"/>
      <c r="Q2141" s="575">
        <v>24615</v>
      </c>
      <c r="R2141" s="575">
        <v>2453.517</v>
      </c>
      <c r="S2141" s="580">
        <v>0.0997</v>
      </c>
      <c r="T2141" s="575">
        <v>5.1345</v>
      </c>
      <c r="U2141" s="575">
        <v>0</v>
      </c>
      <c r="V2141" s="575">
        <v>0</v>
      </c>
      <c r="W2141" s="575">
        <v>0</v>
      </c>
      <c r="X2141" s="575">
        <v>0</v>
      </c>
      <c r="Y2141" s="575">
        <v>0</v>
      </c>
      <c r="Z2141" s="575">
        <v>0</v>
      </c>
      <c r="AA2141" s="575">
        <v>0</v>
      </c>
      <c r="AB2141" s="580">
        <v>0.9835</v>
      </c>
      <c r="AC2141" s="575">
        <f t="shared" si="99"/>
        <v>0</v>
      </c>
      <c r="AD2141" s="555">
        <f t="shared" si="100"/>
        <v>5.1345</v>
      </c>
    </row>
    <row r="2142" customHeight="1" spans="1:30">
      <c r="A2142" s="574">
        <v>45334</v>
      </c>
      <c r="B2142" s="575" t="s">
        <v>73</v>
      </c>
      <c r="C2142" s="575" t="s">
        <v>56</v>
      </c>
      <c r="D2142" s="575">
        <v>150</v>
      </c>
      <c r="E2142" s="575" t="s">
        <v>35</v>
      </c>
      <c r="F2142" s="575">
        <v>0</v>
      </c>
      <c r="G2142" s="575">
        <v>9.04</v>
      </c>
      <c r="H2142" s="575">
        <v>258.2088</v>
      </c>
      <c r="I2142" s="575">
        <v>185.4855</v>
      </c>
      <c r="J2142" s="575">
        <v>184.8</v>
      </c>
      <c r="K2142" s="575">
        <v>72.7233</v>
      </c>
      <c r="L2142" s="580">
        <v>0.2816</v>
      </c>
      <c r="M2142" s="575">
        <v>2532.64</v>
      </c>
      <c r="N2142" s="575"/>
      <c r="O2142" s="575"/>
      <c r="P2142" s="575"/>
      <c r="Q2142" s="575">
        <v>38110</v>
      </c>
      <c r="R2142" s="575">
        <v>8581.76</v>
      </c>
      <c r="S2142" s="580">
        <v>0.2252</v>
      </c>
      <c r="T2142" s="575">
        <v>0</v>
      </c>
      <c r="U2142" s="575">
        <v>0</v>
      </c>
      <c r="V2142" s="575">
        <v>0</v>
      </c>
      <c r="W2142" s="575">
        <v>0</v>
      </c>
      <c r="X2142" s="575">
        <v>0</v>
      </c>
      <c r="Y2142" s="575">
        <v>0</v>
      </c>
      <c r="Z2142" s="575">
        <v>0</v>
      </c>
      <c r="AA2142" s="575">
        <v>0</v>
      </c>
      <c r="AB2142" s="580">
        <v>1</v>
      </c>
      <c r="AC2142" s="575">
        <f t="shared" si="99"/>
        <v>0</v>
      </c>
      <c r="AD2142" s="555">
        <f t="shared" si="100"/>
        <v>0</v>
      </c>
    </row>
    <row r="2143" customHeight="1" spans="1:30">
      <c r="A2143" s="574">
        <v>45334</v>
      </c>
      <c r="B2143" s="575" t="s">
        <v>75</v>
      </c>
      <c r="C2143" s="575" t="s">
        <v>56</v>
      </c>
      <c r="D2143" s="575">
        <v>200</v>
      </c>
      <c r="E2143" s="575" t="s">
        <v>39</v>
      </c>
      <c r="F2143" s="575">
        <v>0</v>
      </c>
      <c r="G2143" s="575">
        <v>6.5</v>
      </c>
      <c r="H2143" s="575">
        <v>208.733</v>
      </c>
      <c r="I2143" s="575">
        <v>163.648</v>
      </c>
      <c r="J2143" s="575">
        <v>161.04</v>
      </c>
      <c r="K2143" s="575">
        <v>45.085</v>
      </c>
      <c r="L2143" s="580">
        <v>0.216</v>
      </c>
      <c r="M2143" s="575">
        <v>1127.94</v>
      </c>
      <c r="N2143" s="575"/>
      <c r="O2143" s="575"/>
      <c r="P2143" s="575"/>
      <c r="Q2143" s="575">
        <v>45530</v>
      </c>
      <c r="R2143" s="575">
        <v>3202.32</v>
      </c>
      <c r="S2143" s="580">
        <v>0.0703</v>
      </c>
      <c r="T2143" s="575">
        <v>0</v>
      </c>
      <c r="U2143" s="575">
        <v>0</v>
      </c>
      <c r="V2143" s="575">
        <v>0</v>
      </c>
      <c r="W2143" s="575">
        <v>0</v>
      </c>
      <c r="X2143" s="575">
        <v>0</v>
      </c>
      <c r="Y2143" s="575">
        <v>0</v>
      </c>
      <c r="Z2143" s="575">
        <v>0</v>
      </c>
      <c r="AA2143" s="575">
        <v>0</v>
      </c>
      <c r="AB2143" s="580">
        <v>1</v>
      </c>
      <c r="AC2143" s="575">
        <f t="shared" si="99"/>
        <v>0</v>
      </c>
      <c r="AD2143" s="555">
        <f t="shared" si="100"/>
        <v>0</v>
      </c>
    </row>
    <row r="2144" customHeight="1" spans="1:30">
      <c r="A2144" s="574">
        <v>45334</v>
      </c>
      <c r="B2144" s="575" t="s">
        <v>74</v>
      </c>
      <c r="C2144" s="575" t="s">
        <v>56</v>
      </c>
      <c r="D2144" s="575">
        <v>50</v>
      </c>
      <c r="E2144" s="575" t="s">
        <v>35</v>
      </c>
      <c r="F2144" s="575">
        <v>0</v>
      </c>
      <c r="G2144" s="575">
        <v>2.98</v>
      </c>
      <c r="H2144" s="575">
        <v>3.8582</v>
      </c>
      <c r="I2144" s="575">
        <v>3.8582</v>
      </c>
      <c r="J2144" s="575">
        <v>3.7312</v>
      </c>
      <c r="K2144" s="575">
        <v>0</v>
      </c>
      <c r="L2144" s="580">
        <v>0</v>
      </c>
      <c r="M2144" s="575">
        <v>114.2856</v>
      </c>
      <c r="N2144" s="575"/>
      <c r="O2144" s="575"/>
      <c r="P2144" s="575"/>
      <c r="Q2144" s="575">
        <v>5770</v>
      </c>
      <c r="R2144" s="575">
        <v>312.6464</v>
      </c>
      <c r="S2144" s="580">
        <v>0.0542</v>
      </c>
      <c r="T2144" s="575">
        <v>0</v>
      </c>
      <c r="U2144" s="575">
        <v>0</v>
      </c>
      <c r="V2144" s="575">
        <v>0</v>
      </c>
      <c r="W2144" s="575">
        <v>0</v>
      </c>
      <c r="X2144" s="575">
        <v>0</v>
      </c>
      <c r="Y2144" s="575">
        <v>0</v>
      </c>
      <c r="Z2144" s="575">
        <v>0</v>
      </c>
      <c r="AA2144" s="575">
        <v>0</v>
      </c>
      <c r="AB2144" s="580">
        <v>1</v>
      </c>
      <c r="AC2144" s="575">
        <f t="shared" si="99"/>
        <v>0</v>
      </c>
      <c r="AD2144" s="555">
        <f t="shared" si="100"/>
        <v>0</v>
      </c>
    </row>
    <row r="2145" customHeight="1" spans="1:30">
      <c r="A2145" s="574">
        <v>45334</v>
      </c>
      <c r="B2145" s="575" t="s">
        <v>55</v>
      </c>
      <c r="C2145" s="575" t="s">
        <v>56</v>
      </c>
      <c r="D2145" s="575">
        <v>100</v>
      </c>
      <c r="E2145" s="575" t="s">
        <v>35</v>
      </c>
      <c r="F2145" s="575">
        <v>0</v>
      </c>
      <c r="G2145" s="575">
        <v>9.78</v>
      </c>
      <c r="H2145" s="575">
        <v>170.6355</v>
      </c>
      <c r="I2145" s="575">
        <v>77.992</v>
      </c>
      <c r="J2145" s="575">
        <v>76.7145</v>
      </c>
      <c r="K2145" s="575">
        <v>92.6435</v>
      </c>
      <c r="L2145" s="580">
        <v>0.5429</v>
      </c>
      <c r="M2145" s="575">
        <v>470.2804</v>
      </c>
      <c r="N2145" s="575"/>
      <c r="O2145" s="575"/>
      <c r="P2145" s="575"/>
      <c r="Q2145" s="575">
        <v>28860</v>
      </c>
      <c r="R2145" s="575">
        <v>2660.1572</v>
      </c>
      <c r="S2145" s="580">
        <v>0.0922</v>
      </c>
      <c r="T2145" s="575">
        <v>0</v>
      </c>
      <c r="U2145" s="575">
        <v>0</v>
      </c>
      <c r="V2145" s="575">
        <v>0</v>
      </c>
      <c r="W2145" s="575">
        <v>0</v>
      </c>
      <c r="X2145" s="575">
        <v>0</v>
      </c>
      <c r="Y2145" s="575">
        <v>0</v>
      </c>
      <c r="Z2145" s="575">
        <v>0</v>
      </c>
      <c r="AA2145" s="575">
        <v>0</v>
      </c>
      <c r="AB2145" s="580">
        <v>1</v>
      </c>
      <c r="AC2145" s="575">
        <f t="shared" si="99"/>
        <v>0</v>
      </c>
      <c r="AD2145" s="555">
        <f t="shared" si="100"/>
        <v>0</v>
      </c>
    </row>
    <row r="2146" customHeight="1" spans="1:30">
      <c r="A2146" s="574">
        <v>45334</v>
      </c>
      <c r="B2146" s="575" t="s">
        <v>57</v>
      </c>
      <c r="C2146" s="575" t="s">
        <v>32</v>
      </c>
      <c r="D2146" s="575">
        <v>20</v>
      </c>
      <c r="E2146" s="575" t="s">
        <v>35</v>
      </c>
      <c r="F2146" s="575">
        <v>8.23</v>
      </c>
      <c r="G2146" s="575">
        <v>0</v>
      </c>
      <c r="H2146" s="575">
        <v>14.1628</v>
      </c>
      <c r="I2146" s="575">
        <v>6.3798</v>
      </c>
      <c r="J2146" s="575">
        <v>6.3125</v>
      </c>
      <c r="K2146" s="575">
        <v>7.783</v>
      </c>
      <c r="L2146" s="580">
        <v>0.5495</v>
      </c>
      <c r="M2146" s="575">
        <v>93.7296</v>
      </c>
      <c r="N2146" s="575"/>
      <c r="O2146" s="575"/>
      <c r="P2146" s="575"/>
      <c r="Q2146" s="575">
        <v>3541</v>
      </c>
      <c r="R2146" s="575">
        <v>354.1062</v>
      </c>
      <c r="S2146" s="580">
        <v>0.1</v>
      </c>
      <c r="T2146" s="575">
        <v>0</v>
      </c>
      <c r="U2146" s="575">
        <v>0</v>
      </c>
      <c r="V2146" s="575">
        <v>0</v>
      </c>
      <c r="W2146" s="575">
        <v>0</v>
      </c>
      <c r="X2146" s="575">
        <v>0</v>
      </c>
      <c r="Y2146" s="575">
        <v>0</v>
      </c>
      <c r="Z2146" s="575">
        <v>0</v>
      </c>
      <c r="AA2146" s="575">
        <v>0</v>
      </c>
      <c r="AB2146" s="580">
        <v>1</v>
      </c>
      <c r="AC2146" s="575">
        <f t="shared" si="99"/>
        <v>0</v>
      </c>
      <c r="AD2146" s="555">
        <f t="shared" si="100"/>
        <v>0</v>
      </c>
    </row>
    <row r="2147" customHeight="1" spans="1:30">
      <c r="A2147" s="574">
        <v>45334</v>
      </c>
      <c r="B2147" s="565" t="s">
        <v>77</v>
      </c>
      <c r="C2147" s="565" t="s">
        <v>32</v>
      </c>
      <c r="D2147" s="556">
        <v>100</v>
      </c>
      <c r="E2147" s="556" t="s">
        <v>33</v>
      </c>
      <c r="F2147" s="556">
        <v>6.34</v>
      </c>
      <c r="G2147" s="566">
        <v>2.7</v>
      </c>
      <c r="H2147" s="566">
        <v>56.7805</v>
      </c>
      <c r="I2147" s="566">
        <v>22.3791</v>
      </c>
      <c r="J2147" s="566">
        <v>21.182</v>
      </c>
      <c r="K2147" s="566">
        <v>34.4014</v>
      </c>
      <c r="L2147" s="567">
        <v>0.6059</v>
      </c>
      <c r="M2147" s="568">
        <v>267.239</v>
      </c>
      <c r="N2147" s="566">
        <v>200</v>
      </c>
      <c r="O2147" s="566">
        <v>1.3362</v>
      </c>
      <c r="P2147" s="566">
        <v>0.9491</v>
      </c>
      <c r="Q2147" s="566">
        <v>17591</v>
      </c>
      <c r="R2147" s="566">
        <v>663.096</v>
      </c>
      <c r="S2147" s="566">
        <v>0.0377</v>
      </c>
      <c r="T2147" s="566">
        <v>0</v>
      </c>
      <c r="U2147" s="566">
        <v>0</v>
      </c>
      <c r="V2147" s="566">
        <v>0</v>
      </c>
      <c r="W2147" s="556">
        <v>0</v>
      </c>
      <c r="X2147" s="556">
        <v>0</v>
      </c>
      <c r="Y2147" s="556">
        <v>0</v>
      </c>
      <c r="Z2147" s="569">
        <v>0</v>
      </c>
      <c r="AA2147" s="556">
        <v>28.3542</v>
      </c>
      <c r="AB2147" s="556">
        <v>1</v>
      </c>
      <c r="AC2147" s="575">
        <f t="shared" si="99"/>
        <v>0</v>
      </c>
      <c r="AD2147" s="555">
        <f t="shared" si="100"/>
        <v>0</v>
      </c>
    </row>
    <row r="2148" customHeight="1" spans="1:30">
      <c r="A2148" s="574">
        <v>45334</v>
      </c>
      <c r="B2148" s="565" t="s">
        <v>81</v>
      </c>
      <c r="C2148" s="565" t="s">
        <v>175</v>
      </c>
      <c r="D2148" s="556">
        <v>100</v>
      </c>
      <c r="E2148" s="556" t="s">
        <v>35</v>
      </c>
      <c r="F2148" s="556" t="s">
        <v>176</v>
      </c>
      <c r="G2148" s="566">
        <v>3.37</v>
      </c>
      <c r="H2148" s="566">
        <v>0</v>
      </c>
      <c r="I2148" s="566">
        <v>1.26</v>
      </c>
      <c r="J2148" s="566">
        <v>1.0912</v>
      </c>
      <c r="K2148" s="566">
        <v>0</v>
      </c>
      <c r="L2148" s="567">
        <v>0</v>
      </c>
      <c r="M2148" s="568">
        <v>11.924</v>
      </c>
      <c r="N2148" s="566">
        <v>585</v>
      </c>
      <c r="O2148" s="566">
        <v>0.0204</v>
      </c>
      <c r="P2148" s="566">
        <v>-0.0312</v>
      </c>
      <c r="Q2148" s="566">
        <v>13183</v>
      </c>
      <c r="R2148" s="566">
        <v>21.0496</v>
      </c>
      <c r="S2148" s="566">
        <v>0.0016</v>
      </c>
      <c r="T2148" s="566">
        <v>0</v>
      </c>
      <c r="U2148" s="566">
        <v>0</v>
      </c>
      <c r="V2148" s="566">
        <v>0</v>
      </c>
      <c r="W2148" s="556">
        <v>0</v>
      </c>
      <c r="X2148" s="556">
        <v>0</v>
      </c>
      <c r="Y2148" s="556">
        <v>0</v>
      </c>
      <c r="Z2148" s="569">
        <v>0</v>
      </c>
      <c r="AA2148" s="556">
        <v>0</v>
      </c>
      <c r="AB2148" s="556">
        <v>1</v>
      </c>
      <c r="AC2148" s="575">
        <f t="shared" si="99"/>
        <v>0</v>
      </c>
      <c r="AD2148" s="555">
        <f t="shared" si="100"/>
        <v>0</v>
      </c>
    </row>
    <row r="2149" customHeight="1" spans="1:30">
      <c r="A2149" s="574">
        <v>45334</v>
      </c>
      <c r="B2149" s="565" t="s">
        <v>84</v>
      </c>
      <c r="C2149" s="565" t="s">
        <v>175</v>
      </c>
      <c r="D2149" s="556">
        <v>33</v>
      </c>
      <c r="E2149" s="556" t="s">
        <v>35</v>
      </c>
      <c r="F2149" s="556" t="s">
        <v>176</v>
      </c>
      <c r="G2149" s="566">
        <v>2.92</v>
      </c>
      <c r="H2149" s="566">
        <v>7.7364</v>
      </c>
      <c r="I2149" s="566">
        <v>3.5843</v>
      </c>
      <c r="J2149" s="566">
        <v>3.3</v>
      </c>
      <c r="K2149" s="566">
        <v>4.1521</v>
      </c>
      <c r="L2149" s="567">
        <v>0.5367</v>
      </c>
      <c r="M2149" s="568">
        <v>163.02</v>
      </c>
      <c r="N2149" s="566">
        <v>490</v>
      </c>
      <c r="O2149" s="566">
        <v>0.3327</v>
      </c>
      <c r="P2149" s="566">
        <v>-0.196</v>
      </c>
      <c r="Q2149" s="566">
        <v>7604</v>
      </c>
      <c r="R2149" s="566">
        <v>562.32</v>
      </c>
      <c r="S2149" s="566">
        <v>0.074</v>
      </c>
      <c r="T2149" s="566">
        <v>0</v>
      </c>
      <c r="U2149" s="566">
        <v>0</v>
      </c>
      <c r="V2149" s="566">
        <v>0</v>
      </c>
      <c r="W2149" s="556">
        <v>0</v>
      </c>
      <c r="X2149" s="556">
        <v>0</v>
      </c>
      <c r="Y2149" s="556">
        <v>0</v>
      </c>
      <c r="Z2149" s="569">
        <v>0</v>
      </c>
      <c r="AA2149" s="556">
        <v>0</v>
      </c>
      <c r="AB2149" s="556">
        <v>1</v>
      </c>
      <c r="AC2149" s="575">
        <f t="shared" si="99"/>
        <v>0</v>
      </c>
      <c r="AD2149" s="555">
        <f t="shared" si="100"/>
        <v>0</v>
      </c>
    </row>
    <row r="2150" customHeight="1" spans="1:30">
      <c r="A2150" s="574">
        <v>45334</v>
      </c>
      <c r="B2150" s="565" t="s">
        <v>85</v>
      </c>
      <c r="C2150" s="565" t="s">
        <v>177</v>
      </c>
      <c r="D2150" s="556">
        <v>60</v>
      </c>
      <c r="E2150" s="556" t="s">
        <v>35</v>
      </c>
      <c r="F2150" s="556">
        <v>6.21</v>
      </c>
      <c r="G2150" s="566">
        <v>3.21</v>
      </c>
      <c r="H2150" s="566">
        <v>41.9017</v>
      </c>
      <c r="I2150" s="566">
        <v>40.2486</v>
      </c>
      <c r="J2150" s="566">
        <v>36.96</v>
      </c>
      <c r="K2150" s="566">
        <v>0</v>
      </c>
      <c r="L2150" s="567">
        <v>0</v>
      </c>
      <c r="M2150" s="568">
        <v>213.84</v>
      </c>
      <c r="N2150" s="566">
        <v>174</v>
      </c>
      <c r="O2150" s="566">
        <v>1.229</v>
      </c>
      <c r="P2150" s="566" t="s">
        <v>176</v>
      </c>
      <c r="Q2150" s="566">
        <v>5420</v>
      </c>
      <c r="R2150" s="566">
        <v>797.28</v>
      </c>
      <c r="S2150" s="566">
        <v>0.1471</v>
      </c>
      <c r="T2150" s="566">
        <v>0</v>
      </c>
      <c r="U2150" s="566">
        <v>0</v>
      </c>
      <c r="V2150" s="566">
        <v>0</v>
      </c>
      <c r="W2150" s="556">
        <v>0</v>
      </c>
      <c r="X2150" s="556">
        <v>0</v>
      </c>
      <c r="Y2150" s="556">
        <v>0</v>
      </c>
      <c r="Z2150" s="569">
        <v>0</v>
      </c>
      <c r="AA2150" s="556">
        <v>0</v>
      </c>
      <c r="AB2150" s="556">
        <v>1</v>
      </c>
      <c r="AC2150" s="575">
        <f t="shared" si="99"/>
        <v>0</v>
      </c>
      <c r="AD2150" s="555">
        <f t="shared" si="100"/>
        <v>0</v>
      </c>
    </row>
    <row r="2151" customHeight="1" spans="1:30">
      <c r="A2151" s="574">
        <v>45334</v>
      </c>
      <c r="B2151" s="565" t="s">
        <v>87</v>
      </c>
      <c r="C2151" s="565" t="s">
        <v>32</v>
      </c>
      <c r="D2151" s="556">
        <v>100</v>
      </c>
      <c r="E2151" s="556" t="s">
        <v>35</v>
      </c>
      <c r="F2151" s="556">
        <v>5.98</v>
      </c>
      <c r="G2151" s="566">
        <v>2.43</v>
      </c>
      <c r="H2151" s="566">
        <v>16.63</v>
      </c>
      <c r="I2151" s="566">
        <v>0.86</v>
      </c>
      <c r="J2151" s="566">
        <v>0.6006</v>
      </c>
      <c r="K2151" s="566">
        <v>15.77</v>
      </c>
      <c r="L2151" s="567">
        <v>0.9482</v>
      </c>
      <c r="M2151" s="568">
        <v>33.6182</v>
      </c>
      <c r="N2151" s="566">
        <v>25</v>
      </c>
      <c r="O2151" s="566">
        <v>1.3447</v>
      </c>
      <c r="P2151" s="566">
        <v>0.9576</v>
      </c>
      <c r="Q2151" s="566">
        <v>6350</v>
      </c>
      <c r="R2151" s="566">
        <v>196.504</v>
      </c>
      <c r="S2151" s="566">
        <v>0.0309</v>
      </c>
      <c r="T2151" s="566">
        <v>0</v>
      </c>
      <c r="U2151" s="566">
        <v>0</v>
      </c>
      <c r="V2151" s="566">
        <v>0</v>
      </c>
      <c r="W2151" s="556">
        <v>0</v>
      </c>
      <c r="X2151" s="556">
        <v>0</v>
      </c>
      <c r="Y2151" s="556">
        <v>0</v>
      </c>
      <c r="Z2151" s="569">
        <v>0</v>
      </c>
      <c r="AA2151" s="556">
        <v>0</v>
      </c>
      <c r="AB2151" s="556">
        <v>1</v>
      </c>
      <c r="AC2151" s="575">
        <f t="shared" si="99"/>
        <v>0</v>
      </c>
      <c r="AD2151" s="555">
        <f t="shared" si="100"/>
        <v>0</v>
      </c>
    </row>
    <row r="2152" s="557" customFormat="1" customHeight="1" spans="1:30">
      <c r="A2152" s="574">
        <v>45334</v>
      </c>
      <c r="B2152" s="651" t="s">
        <v>88</v>
      </c>
      <c r="C2152" s="651" t="s">
        <v>177</v>
      </c>
      <c r="D2152" s="557">
        <v>50</v>
      </c>
      <c r="E2152" s="557" t="s">
        <v>33</v>
      </c>
      <c r="F2152" s="557">
        <v>2.73</v>
      </c>
      <c r="G2152" s="557">
        <v>1.18</v>
      </c>
      <c r="H2152" s="557">
        <v>10.2596</v>
      </c>
      <c r="I2152" s="557">
        <v>10.0736</v>
      </c>
      <c r="J2152" s="557">
        <v>10.0546</v>
      </c>
      <c r="K2152" s="557">
        <v>0</v>
      </c>
      <c r="L2152" s="652">
        <v>0</v>
      </c>
      <c r="M2152" s="557">
        <v>164.3042</v>
      </c>
      <c r="N2152" s="557">
        <v>680</v>
      </c>
      <c r="O2152" s="557">
        <v>0.2416</v>
      </c>
      <c r="P2152" s="557" t="s">
        <v>176</v>
      </c>
      <c r="Q2152" s="557">
        <v>6458</v>
      </c>
      <c r="R2152" s="557">
        <v>471.3765</v>
      </c>
      <c r="S2152" s="557">
        <v>0.073</v>
      </c>
      <c r="T2152" s="557">
        <v>0</v>
      </c>
      <c r="U2152" s="557">
        <v>0</v>
      </c>
      <c r="V2152" s="557">
        <v>0</v>
      </c>
      <c r="W2152" s="557">
        <v>0</v>
      </c>
      <c r="X2152" s="557">
        <v>0</v>
      </c>
      <c r="Y2152" s="557">
        <v>0</v>
      </c>
      <c r="Z2152" s="653">
        <v>0</v>
      </c>
      <c r="AA2152" s="557">
        <v>0</v>
      </c>
      <c r="AB2152" s="557">
        <v>1</v>
      </c>
      <c r="AC2152" s="575">
        <f t="shared" si="99"/>
        <v>0</v>
      </c>
      <c r="AD2152" s="620">
        <f t="shared" si="100"/>
        <v>0</v>
      </c>
    </row>
    <row r="2153" customHeight="1" spans="1:30">
      <c r="A2153" s="564" t="s">
        <v>282</v>
      </c>
      <c r="B2153" s="564"/>
      <c r="C2153" s="564"/>
      <c r="D2153" s="564"/>
      <c r="E2153" s="564"/>
      <c r="F2153" s="564"/>
      <c r="G2153" s="564"/>
      <c r="H2153" s="564"/>
      <c r="I2153" s="564"/>
      <c r="J2153" s="564"/>
      <c r="K2153" s="564"/>
      <c r="L2153" s="564"/>
      <c r="M2153" s="564"/>
      <c r="N2153" s="564"/>
      <c r="O2153" s="564"/>
      <c r="P2153" s="564"/>
      <c r="Q2153" s="564"/>
      <c r="R2153" s="564"/>
      <c r="S2153" s="564"/>
      <c r="T2153" s="564"/>
      <c r="U2153" s="564"/>
      <c r="V2153" s="564"/>
      <c r="W2153" s="564"/>
      <c r="X2153" s="564"/>
      <c r="Y2153" s="564"/>
      <c r="Z2153" s="564"/>
      <c r="AA2153" s="564"/>
      <c r="AB2153" s="564"/>
      <c r="AC2153" s="564"/>
      <c r="AD2153" s="564"/>
    </row>
    <row r="2154" customHeight="1" spans="2:30">
      <c r="B2154" s="564"/>
      <c r="C2154" s="564"/>
      <c r="D2154" s="564"/>
      <c r="E2154" s="564"/>
      <c r="F2154" s="564"/>
      <c r="G2154" s="564"/>
      <c r="H2154" s="564"/>
      <c r="I2154" s="564"/>
      <c r="J2154" s="564"/>
      <c r="K2154" s="564"/>
      <c r="L2154" s="564"/>
      <c r="M2154" s="564"/>
      <c r="N2154" s="564"/>
      <c r="O2154" s="564"/>
      <c r="P2154" s="564"/>
      <c r="Q2154" s="564"/>
      <c r="R2154" s="564"/>
      <c r="S2154" s="564"/>
      <c r="T2154" s="564"/>
      <c r="U2154" s="564"/>
      <c r="V2154" s="564"/>
      <c r="W2154" s="564"/>
      <c r="X2154" s="564"/>
      <c r="Y2154" s="564"/>
      <c r="Z2154" s="564"/>
      <c r="AA2154" s="564"/>
      <c r="AB2154" s="564"/>
      <c r="AC2154" s="564"/>
      <c r="AD2154" s="564"/>
    </row>
    <row r="2155" customHeight="1" spans="1:30">
      <c r="A2155" s="564" t="s">
        <v>1</v>
      </c>
      <c r="B2155" s="565" t="s">
        <v>2</v>
      </c>
      <c r="C2155" s="565" t="s">
        <v>3</v>
      </c>
      <c r="D2155" s="556" t="s">
        <v>4</v>
      </c>
      <c r="E2155" s="556" t="s">
        <v>5</v>
      </c>
      <c r="F2155" s="556" t="s">
        <v>6</v>
      </c>
      <c r="G2155" s="566" t="s">
        <v>7</v>
      </c>
      <c r="H2155" s="566" t="s">
        <v>8</v>
      </c>
      <c r="I2155" s="566" t="s">
        <v>9</v>
      </c>
      <c r="J2155" s="566" t="s">
        <v>10</v>
      </c>
      <c r="K2155" s="566" t="s">
        <v>11</v>
      </c>
      <c r="L2155" s="567" t="s">
        <v>12</v>
      </c>
      <c r="M2155" s="568" t="s">
        <v>13</v>
      </c>
      <c r="N2155" s="566" t="s">
        <v>14</v>
      </c>
      <c r="O2155" s="566" t="s">
        <v>15</v>
      </c>
      <c r="P2155" s="566" t="s">
        <v>16</v>
      </c>
      <c r="Q2155" s="566" t="s">
        <v>17</v>
      </c>
      <c r="R2155" s="566" t="s">
        <v>18</v>
      </c>
      <c r="S2155" s="566" t="s">
        <v>19</v>
      </c>
      <c r="T2155" s="566" t="s">
        <v>20</v>
      </c>
      <c r="U2155" s="566" t="s">
        <v>21</v>
      </c>
      <c r="V2155" s="566" t="s">
        <v>22</v>
      </c>
      <c r="W2155" s="556" t="s">
        <v>23</v>
      </c>
      <c r="X2155" s="556" t="s">
        <v>24</v>
      </c>
      <c r="Y2155" s="556" t="s">
        <v>25</v>
      </c>
      <c r="Z2155" s="569" t="s">
        <v>26</v>
      </c>
      <c r="AA2155" s="556" t="s">
        <v>27</v>
      </c>
      <c r="AB2155" s="556" t="s">
        <v>28</v>
      </c>
      <c r="AC2155" s="583" t="s">
        <v>29</v>
      </c>
      <c r="AD2155" s="583" t="s">
        <v>30</v>
      </c>
    </row>
    <row r="2156" customHeight="1" spans="1:30">
      <c r="A2156" s="574">
        <v>45335</v>
      </c>
      <c r="B2156" s="565" t="s">
        <v>31</v>
      </c>
      <c r="C2156" s="565" t="s">
        <v>32</v>
      </c>
      <c r="D2156" s="556">
        <v>100</v>
      </c>
      <c r="E2156" s="556" t="s">
        <v>35</v>
      </c>
      <c r="F2156" s="556">
        <v>6.34</v>
      </c>
      <c r="G2156" s="566">
        <v>0.88</v>
      </c>
      <c r="H2156" s="566">
        <v>55.4249</v>
      </c>
      <c r="I2156" s="566">
        <v>30.6249</v>
      </c>
      <c r="J2156" s="566">
        <v>30.5375</v>
      </c>
      <c r="K2156" s="566">
        <v>24.8</v>
      </c>
      <c r="L2156" s="567">
        <v>0.4475</v>
      </c>
      <c r="M2156" s="568">
        <v>345.45</v>
      </c>
      <c r="Q2156" s="566">
        <v>14972</v>
      </c>
      <c r="R2156" s="566">
        <v>1646.575</v>
      </c>
      <c r="S2156" s="566">
        <v>0.11</v>
      </c>
      <c r="T2156" s="566">
        <v>0</v>
      </c>
      <c r="U2156" s="566">
        <v>0</v>
      </c>
      <c r="V2156" s="566">
        <v>0</v>
      </c>
      <c r="W2156" s="556">
        <v>0</v>
      </c>
      <c r="X2156" s="556">
        <v>0</v>
      </c>
      <c r="Y2156" s="556">
        <v>0</v>
      </c>
      <c r="Z2156" s="569">
        <v>0</v>
      </c>
      <c r="AA2156" s="556">
        <v>0</v>
      </c>
      <c r="AB2156" s="556">
        <v>1</v>
      </c>
      <c r="AC2156" s="575">
        <f t="shared" ref="AC2156:AC2198" si="101">U2156+W2156</f>
        <v>0</v>
      </c>
      <c r="AD2156" s="555">
        <f t="shared" ref="AD2156:AD2198" si="102">T2156+V2156</f>
        <v>0</v>
      </c>
    </row>
    <row r="2157" customHeight="1" spans="1:30">
      <c r="A2157" s="574">
        <v>45335</v>
      </c>
      <c r="B2157" s="565" t="s">
        <v>50</v>
      </c>
      <c r="C2157" s="565" t="s">
        <v>32</v>
      </c>
      <c r="D2157" s="556">
        <v>50</v>
      </c>
      <c r="E2157" s="556" t="s">
        <v>35</v>
      </c>
      <c r="F2157" s="556">
        <v>5.81</v>
      </c>
      <c r="G2157" s="566">
        <v>0</v>
      </c>
      <c r="H2157" s="566">
        <v>26.2644</v>
      </c>
      <c r="I2157" s="566">
        <v>5.215</v>
      </c>
      <c r="J2157" s="566">
        <v>5.18</v>
      </c>
      <c r="K2157" s="566">
        <v>21.0494</v>
      </c>
      <c r="L2157" s="567">
        <v>0.8014</v>
      </c>
      <c r="M2157" s="568">
        <v>112.14</v>
      </c>
      <c r="Q2157" s="566">
        <v>6762</v>
      </c>
      <c r="R2157" s="566">
        <v>500.64</v>
      </c>
      <c r="S2157" s="566">
        <v>0.074</v>
      </c>
      <c r="T2157" s="566">
        <v>0</v>
      </c>
      <c r="U2157" s="566">
        <v>0</v>
      </c>
      <c r="V2157" s="566">
        <v>0</v>
      </c>
      <c r="W2157" s="556">
        <v>0</v>
      </c>
      <c r="X2157" s="556">
        <v>0</v>
      </c>
      <c r="Y2157" s="556">
        <v>0</v>
      </c>
      <c r="Z2157" s="569">
        <v>0</v>
      </c>
      <c r="AA2157" s="556">
        <v>0</v>
      </c>
      <c r="AB2157" s="556">
        <v>1</v>
      </c>
      <c r="AC2157" s="575">
        <f t="shared" si="101"/>
        <v>0</v>
      </c>
      <c r="AD2157" s="555">
        <f t="shared" si="102"/>
        <v>0</v>
      </c>
    </row>
    <row r="2158" customHeight="1" spans="1:30">
      <c r="A2158" s="574">
        <v>45335</v>
      </c>
      <c r="B2158" s="565" t="s">
        <v>36</v>
      </c>
      <c r="C2158" s="565" t="s">
        <v>32</v>
      </c>
      <c r="D2158" s="556">
        <v>80</v>
      </c>
      <c r="E2158" s="556" t="s">
        <v>35</v>
      </c>
      <c r="F2158" s="556">
        <v>6.14</v>
      </c>
      <c r="G2158" s="566">
        <v>0.35</v>
      </c>
      <c r="H2158" s="566">
        <v>42.9999</v>
      </c>
      <c r="I2158" s="566">
        <v>42</v>
      </c>
      <c r="J2158" s="566">
        <v>41.8</v>
      </c>
      <c r="K2158" s="566">
        <v>0.8</v>
      </c>
      <c r="L2158" s="567">
        <v>0.0187</v>
      </c>
      <c r="M2158" s="568">
        <v>395.45</v>
      </c>
      <c r="Q2158" s="566">
        <v>9570</v>
      </c>
      <c r="R2158" s="566">
        <v>1367.85</v>
      </c>
      <c r="S2158" s="566">
        <v>0.1429</v>
      </c>
      <c r="T2158" s="566">
        <v>0</v>
      </c>
      <c r="U2158" s="566">
        <v>0</v>
      </c>
      <c r="V2158" s="566">
        <v>0</v>
      </c>
      <c r="W2158" s="556">
        <v>0</v>
      </c>
      <c r="X2158" s="556">
        <v>0</v>
      </c>
      <c r="Y2158" s="556">
        <v>0</v>
      </c>
      <c r="Z2158" s="569">
        <v>0</v>
      </c>
      <c r="AA2158" s="556">
        <v>0</v>
      </c>
      <c r="AB2158" s="556">
        <v>1</v>
      </c>
      <c r="AC2158" s="575">
        <f t="shared" si="101"/>
        <v>0</v>
      </c>
      <c r="AD2158" s="555">
        <f t="shared" si="102"/>
        <v>0</v>
      </c>
    </row>
    <row r="2159" customHeight="1" spans="1:30">
      <c r="A2159" s="574">
        <v>45335</v>
      </c>
      <c r="B2159" s="565" t="s">
        <v>42</v>
      </c>
      <c r="C2159" s="565" t="s">
        <v>32</v>
      </c>
      <c r="D2159" s="556">
        <v>30</v>
      </c>
      <c r="E2159" s="556" t="s">
        <v>33</v>
      </c>
      <c r="F2159" s="556">
        <v>5.99</v>
      </c>
      <c r="G2159" s="566">
        <v>1.21</v>
      </c>
      <c r="H2159" s="566">
        <v>15.1787</v>
      </c>
      <c r="I2159" s="566">
        <v>10.2868</v>
      </c>
      <c r="J2159" s="566">
        <v>9.9827</v>
      </c>
      <c r="K2159" s="566">
        <v>5.3</v>
      </c>
      <c r="L2159" s="567">
        <v>0.34</v>
      </c>
      <c r="M2159" s="568">
        <v>144.1583</v>
      </c>
      <c r="Q2159" s="566">
        <v>3672</v>
      </c>
      <c r="R2159" s="566">
        <v>516.0542</v>
      </c>
      <c r="S2159" s="566">
        <v>0.1405</v>
      </c>
      <c r="T2159" s="566">
        <v>0</v>
      </c>
      <c r="U2159" s="566">
        <v>0</v>
      </c>
      <c r="V2159" s="566">
        <v>0</v>
      </c>
      <c r="W2159" s="556">
        <v>0</v>
      </c>
      <c r="X2159" s="556">
        <v>0</v>
      </c>
      <c r="Y2159" s="556">
        <v>0</v>
      </c>
      <c r="Z2159" s="569">
        <v>0</v>
      </c>
      <c r="AA2159" s="556">
        <v>0</v>
      </c>
      <c r="AB2159" s="556">
        <v>1</v>
      </c>
      <c r="AC2159" s="575">
        <f t="shared" si="101"/>
        <v>0</v>
      </c>
      <c r="AD2159" s="555">
        <f t="shared" si="102"/>
        <v>0</v>
      </c>
    </row>
    <row r="2160" customHeight="1" spans="1:30">
      <c r="A2160" s="574">
        <v>45335</v>
      </c>
      <c r="B2160" s="565" t="s">
        <v>34</v>
      </c>
      <c r="C2160" s="565" t="s">
        <v>32</v>
      </c>
      <c r="D2160" s="556">
        <v>10</v>
      </c>
      <c r="E2160" s="556" t="s">
        <v>35</v>
      </c>
      <c r="F2160" s="556">
        <v>5.55</v>
      </c>
      <c r="G2160" s="566">
        <v>0.35</v>
      </c>
      <c r="H2160" s="566">
        <v>5.8131</v>
      </c>
      <c r="I2160" s="566">
        <v>4.6913</v>
      </c>
      <c r="J2160" s="566">
        <v>4.62</v>
      </c>
      <c r="K2160" s="566">
        <v>1.1218</v>
      </c>
      <c r="L2160" s="567">
        <v>0.193</v>
      </c>
      <c r="M2160" s="568">
        <v>37.62</v>
      </c>
      <c r="Q2160" s="566">
        <v>1258</v>
      </c>
      <c r="R2160" s="566">
        <v>151.8</v>
      </c>
      <c r="S2160" s="566">
        <v>0.1207</v>
      </c>
      <c r="T2160" s="566">
        <v>0</v>
      </c>
      <c r="U2160" s="566">
        <v>0</v>
      </c>
      <c r="V2160" s="566">
        <v>0</v>
      </c>
      <c r="W2160" s="556">
        <v>0</v>
      </c>
      <c r="X2160" s="556">
        <v>0</v>
      </c>
      <c r="Y2160" s="556">
        <v>0</v>
      </c>
      <c r="Z2160" s="569">
        <v>0</v>
      </c>
      <c r="AA2160" s="556">
        <v>0</v>
      </c>
      <c r="AB2160" s="556">
        <v>1</v>
      </c>
      <c r="AC2160" s="575">
        <f t="shared" si="101"/>
        <v>0</v>
      </c>
      <c r="AD2160" s="555">
        <f t="shared" si="102"/>
        <v>0</v>
      </c>
    </row>
    <row r="2161" customHeight="1" spans="1:30">
      <c r="A2161" s="574">
        <v>45335</v>
      </c>
      <c r="B2161" s="565" t="s">
        <v>45</v>
      </c>
      <c r="C2161" s="565" t="s">
        <v>32</v>
      </c>
      <c r="D2161" s="556">
        <v>50</v>
      </c>
      <c r="E2161" s="556" t="s">
        <v>35</v>
      </c>
      <c r="F2161" s="556">
        <v>5.9</v>
      </c>
      <c r="G2161" s="566">
        <v>0.99</v>
      </c>
      <c r="H2161" s="566">
        <v>25.1221</v>
      </c>
      <c r="I2161" s="566">
        <v>11.97</v>
      </c>
      <c r="J2161" s="566">
        <v>11.88</v>
      </c>
      <c r="K2161" s="566">
        <v>13.1521</v>
      </c>
      <c r="L2161" s="567">
        <v>0.5235</v>
      </c>
      <c r="M2161" s="568">
        <v>132.88</v>
      </c>
      <c r="Q2161" s="566">
        <v>7203</v>
      </c>
      <c r="R2161" s="566">
        <v>693.88</v>
      </c>
      <c r="S2161" s="566">
        <v>0.0963</v>
      </c>
      <c r="T2161" s="566">
        <v>0</v>
      </c>
      <c r="U2161" s="566">
        <v>0</v>
      </c>
      <c r="V2161" s="566">
        <v>0</v>
      </c>
      <c r="W2161" s="556">
        <v>0</v>
      </c>
      <c r="X2161" s="556">
        <v>0</v>
      </c>
      <c r="Y2161" s="556">
        <v>0</v>
      </c>
      <c r="Z2161" s="569">
        <v>0</v>
      </c>
      <c r="AA2161" s="556">
        <v>0</v>
      </c>
      <c r="AB2161" s="556">
        <v>1</v>
      </c>
      <c r="AC2161" s="575">
        <f t="shared" si="101"/>
        <v>0</v>
      </c>
      <c r="AD2161" s="555">
        <f t="shared" si="102"/>
        <v>0</v>
      </c>
    </row>
    <row r="2162" customHeight="1" spans="1:30">
      <c r="A2162" s="574">
        <v>45335</v>
      </c>
      <c r="B2162" s="565" t="s">
        <v>38</v>
      </c>
      <c r="C2162" s="565" t="s">
        <v>32</v>
      </c>
      <c r="D2162" s="556">
        <v>5.48</v>
      </c>
      <c r="E2162" s="556" t="s">
        <v>44</v>
      </c>
      <c r="F2162" s="556">
        <v>4.92</v>
      </c>
      <c r="G2162" s="566">
        <v>0</v>
      </c>
      <c r="H2162" s="566">
        <v>2.06</v>
      </c>
      <c r="I2162" s="566">
        <v>0.74</v>
      </c>
      <c r="J2162" s="566">
        <v>0.532</v>
      </c>
      <c r="K2162" s="566">
        <v>1.32</v>
      </c>
      <c r="L2162" s="567">
        <v>0.6408</v>
      </c>
      <c r="M2162" s="568">
        <v>11.172</v>
      </c>
      <c r="Q2162" s="566">
        <v>554</v>
      </c>
      <c r="R2162" s="566">
        <v>51.604</v>
      </c>
      <c r="S2162" s="566">
        <v>0.0931</v>
      </c>
      <c r="T2162" s="566">
        <v>0</v>
      </c>
      <c r="U2162" s="566">
        <v>0</v>
      </c>
      <c r="V2162" s="566">
        <v>0</v>
      </c>
      <c r="W2162" s="556">
        <v>0</v>
      </c>
      <c r="X2162" s="556">
        <v>0</v>
      </c>
      <c r="Y2162" s="556">
        <v>0</v>
      </c>
      <c r="Z2162" s="569">
        <v>0</v>
      </c>
      <c r="AA2162" s="556">
        <v>0</v>
      </c>
      <c r="AB2162" s="556">
        <v>1</v>
      </c>
      <c r="AC2162" s="575">
        <f t="shared" si="101"/>
        <v>0</v>
      </c>
      <c r="AD2162" s="555">
        <f t="shared" si="102"/>
        <v>0</v>
      </c>
    </row>
    <row r="2163" customHeight="1" spans="1:30">
      <c r="A2163" s="574">
        <v>45335</v>
      </c>
      <c r="B2163" s="565" t="s">
        <v>40</v>
      </c>
      <c r="C2163" s="565" t="s">
        <v>32</v>
      </c>
      <c r="D2163" s="556">
        <v>30</v>
      </c>
      <c r="E2163" s="556" t="s">
        <v>113</v>
      </c>
      <c r="F2163" s="556">
        <v>6.01</v>
      </c>
      <c r="G2163" s="566">
        <v>0</v>
      </c>
      <c r="H2163" s="566">
        <v>17.7288</v>
      </c>
      <c r="I2163" s="566">
        <v>8.0424</v>
      </c>
      <c r="J2163" s="566">
        <v>7.9728</v>
      </c>
      <c r="K2163" s="566">
        <v>9.6864</v>
      </c>
      <c r="L2163" s="567">
        <v>0.5464</v>
      </c>
      <c r="M2163" s="568">
        <v>183.6912</v>
      </c>
      <c r="Q2163" s="566">
        <v>4805</v>
      </c>
      <c r="R2163" s="566">
        <v>516.9648</v>
      </c>
      <c r="S2163" s="566">
        <v>0.1076</v>
      </c>
      <c r="T2163" s="566">
        <v>0</v>
      </c>
      <c r="U2163" s="566">
        <v>0</v>
      </c>
      <c r="V2163" s="566">
        <v>0</v>
      </c>
      <c r="W2163" s="556">
        <v>0</v>
      </c>
      <c r="X2163" s="556">
        <v>0</v>
      </c>
      <c r="Y2163" s="556">
        <v>0</v>
      </c>
      <c r="Z2163" s="569">
        <v>0</v>
      </c>
      <c r="AA2163" s="556">
        <v>0</v>
      </c>
      <c r="AB2163" s="556">
        <v>1</v>
      </c>
      <c r="AC2163" s="575">
        <f t="shared" si="101"/>
        <v>0</v>
      </c>
      <c r="AD2163" s="555">
        <f t="shared" si="102"/>
        <v>0</v>
      </c>
    </row>
    <row r="2164" customHeight="1" spans="1:30">
      <c r="A2164" s="574">
        <v>45335</v>
      </c>
      <c r="B2164" s="565" t="s">
        <v>46</v>
      </c>
      <c r="C2164" s="565" t="s">
        <v>32</v>
      </c>
      <c r="D2164" s="556">
        <v>30</v>
      </c>
      <c r="E2164" s="556" t="s">
        <v>35</v>
      </c>
      <c r="F2164" s="556">
        <v>6.91</v>
      </c>
      <c r="G2164" s="566">
        <v>0.8</v>
      </c>
      <c r="H2164" s="566">
        <v>17.243</v>
      </c>
      <c r="I2164" s="566">
        <v>15.764</v>
      </c>
      <c r="J2164" s="566">
        <v>15.736</v>
      </c>
      <c r="K2164" s="566">
        <v>1.1409</v>
      </c>
      <c r="L2164" s="567">
        <v>0.0675</v>
      </c>
      <c r="M2164" s="568">
        <v>179.76</v>
      </c>
      <c r="Q2164" s="566">
        <v>4708</v>
      </c>
      <c r="R2164" s="566">
        <v>599.368</v>
      </c>
      <c r="S2164" s="566">
        <v>0.1273</v>
      </c>
      <c r="T2164" s="566">
        <v>0</v>
      </c>
      <c r="U2164" s="566">
        <v>0</v>
      </c>
      <c r="V2164" s="566">
        <v>0</v>
      </c>
      <c r="W2164" s="556">
        <v>0</v>
      </c>
      <c r="X2164" s="556">
        <v>0</v>
      </c>
      <c r="Y2164" s="556">
        <v>0</v>
      </c>
      <c r="Z2164" s="569">
        <v>0</v>
      </c>
      <c r="AA2164" s="556">
        <v>0</v>
      </c>
      <c r="AB2164" s="556">
        <v>1</v>
      </c>
      <c r="AC2164" s="575">
        <f t="shared" si="101"/>
        <v>0</v>
      </c>
      <c r="AD2164" s="555">
        <f t="shared" si="102"/>
        <v>0</v>
      </c>
    </row>
    <row r="2165" customHeight="1" spans="1:30">
      <c r="A2165" s="574">
        <v>45335</v>
      </c>
      <c r="B2165" s="565" t="s">
        <v>47</v>
      </c>
      <c r="C2165" s="565" t="s">
        <v>32</v>
      </c>
      <c r="D2165" s="556">
        <v>150</v>
      </c>
      <c r="E2165" s="556" t="s">
        <v>35</v>
      </c>
      <c r="F2165" s="556">
        <v>6.12</v>
      </c>
      <c r="G2165" s="566">
        <v>2.47</v>
      </c>
      <c r="H2165" s="566">
        <v>94.4191</v>
      </c>
      <c r="I2165" s="566">
        <v>30.9851</v>
      </c>
      <c r="J2165" s="566">
        <v>30.5662</v>
      </c>
      <c r="K2165" s="566">
        <v>63.43</v>
      </c>
      <c r="L2165" s="567">
        <v>0.6718</v>
      </c>
      <c r="M2165" s="568">
        <v>398.1922</v>
      </c>
      <c r="N2165" s="566">
        <v>1471</v>
      </c>
      <c r="O2165" s="566">
        <v>0.2707</v>
      </c>
      <c r="P2165" s="566">
        <v>-0.1776</v>
      </c>
      <c r="Q2165" s="566">
        <v>24402</v>
      </c>
      <c r="R2165" s="566">
        <v>1854.0837</v>
      </c>
      <c r="S2165" s="566">
        <v>0.076</v>
      </c>
      <c r="T2165" s="566">
        <v>0</v>
      </c>
      <c r="U2165" s="566">
        <v>0</v>
      </c>
      <c r="V2165" s="566">
        <v>0</v>
      </c>
      <c r="W2165" s="556">
        <v>0</v>
      </c>
      <c r="X2165" s="556">
        <v>0</v>
      </c>
      <c r="Y2165" s="556">
        <v>0</v>
      </c>
      <c r="Z2165" s="569">
        <v>0</v>
      </c>
      <c r="AA2165" s="556">
        <v>0</v>
      </c>
      <c r="AB2165" s="556">
        <v>1</v>
      </c>
      <c r="AC2165" s="575">
        <f t="shared" si="101"/>
        <v>0</v>
      </c>
      <c r="AD2165" s="555">
        <f t="shared" si="102"/>
        <v>0</v>
      </c>
    </row>
    <row r="2166" customHeight="1" spans="1:30">
      <c r="A2166" s="574">
        <v>45335</v>
      </c>
      <c r="B2166" s="565" t="s">
        <v>37</v>
      </c>
      <c r="C2166" s="565" t="s">
        <v>32</v>
      </c>
      <c r="D2166" s="556">
        <v>100</v>
      </c>
      <c r="E2166" s="556" t="s">
        <v>35</v>
      </c>
      <c r="F2166" s="556">
        <v>5.76</v>
      </c>
      <c r="G2166" s="566">
        <v>0</v>
      </c>
      <c r="H2166" s="566">
        <v>48.847</v>
      </c>
      <c r="I2166" s="566">
        <v>37.5856</v>
      </c>
      <c r="J2166" s="566">
        <v>36.345</v>
      </c>
      <c r="K2166" s="566">
        <v>11.2425</v>
      </c>
      <c r="L2166" s="567">
        <v>0.2302</v>
      </c>
      <c r="M2166" s="568">
        <v>411.27</v>
      </c>
      <c r="Q2166" s="566">
        <v>15895</v>
      </c>
      <c r="R2166" s="566">
        <v>1397.878</v>
      </c>
      <c r="S2166" s="566">
        <v>0.0879</v>
      </c>
      <c r="T2166" s="566">
        <v>0.0126</v>
      </c>
      <c r="U2166" s="566">
        <v>0</v>
      </c>
      <c r="V2166" s="566">
        <v>0</v>
      </c>
      <c r="W2166" s="556">
        <v>0</v>
      </c>
      <c r="X2166" s="556">
        <v>0</v>
      </c>
      <c r="Y2166" s="556">
        <v>0.0063</v>
      </c>
      <c r="Z2166" s="569">
        <v>0</v>
      </c>
      <c r="AA2166" s="556">
        <v>0</v>
      </c>
      <c r="AB2166" s="556">
        <v>0.9997</v>
      </c>
      <c r="AC2166" s="575">
        <f t="shared" si="101"/>
        <v>0</v>
      </c>
      <c r="AD2166" s="555">
        <f t="shared" si="102"/>
        <v>0.0126</v>
      </c>
    </row>
    <row r="2167" customHeight="1" spans="1:30">
      <c r="A2167" s="574">
        <v>45335</v>
      </c>
      <c r="B2167" s="565" t="s">
        <v>41</v>
      </c>
      <c r="C2167" s="565" t="s">
        <v>32</v>
      </c>
      <c r="D2167" s="556">
        <v>20</v>
      </c>
      <c r="E2167" s="556" t="s">
        <v>138</v>
      </c>
      <c r="F2167" s="556">
        <v>2.84</v>
      </c>
      <c r="G2167" s="566">
        <v>2.7</v>
      </c>
      <c r="H2167" s="566">
        <v>6.5376</v>
      </c>
      <c r="I2167" s="566">
        <v>6.103</v>
      </c>
      <c r="J2167" s="566">
        <v>6.0922</v>
      </c>
      <c r="K2167" s="566">
        <v>0</v>
      </c>
      <c r="L2167" s="567">
        <v>0</v>
      </c>
      <c r="M2167" s="568">
        <v>118.0628</v>
      </c>
      <c r="Q2167" s="566">
        <v>4106</v>
      </c>
      <c r="R2167" s="566">
        <v>422.3161</v>
      </c>
      <c r="S2167" s="566">
        <v>0.1029</v>
      </c>
      <c r="T2167" s="566">
        <v>0</v>
      </c>
      <c r="U2167" s="566">
        <v>0</v>
      </c>
      <c r="V2167" s="566">
        <v>0</v>
      </c>
      <c r="W2167" s="556">
        <v>0</v>
      </c>
      <c r="X2167" s="556">
        <v>0</v>
      </c>
      <c r="Y2167" s="556">
        <v>0</v>
      </c>
      <c r="Z2167" s="569">
        <v>0</v>
      </c>
      <c r="AA2167" s="556">
        <v>0</v>
      </c>
      <c r="AB2167" s="556">
        <v>1</v>
      </c>
      <c r="AC2167" s="575">
        <f t="shared" si="101"/>
        <v>0</v>
      </c>
      <c r="AD2167" s="555">
        <f t="shared" si="102"/>
        <v>0</v>
      </c>
    </row>
    <row r="2168" customHeight="1" spans="1:30">
      <c r="A2168" s="574">
        <v>45335</v>
      </c>
      <c r="B2168" s="565" t="s">
        <v>49</v>
      </c>
      <c r="C2168" s="565" t="s">
        <v>32</v>
      </c>
      <c r="D2168" s="556">
        <v>100</v>
      </c>
      <c r="E2168" s="556" t="s">
        <v>35</v>
      </c>
      <c r="F2168" s="556">
        <v>7.28</v>
      </c>
      <c r="G2168" s="566">
        <v>1.7</v>
      </c>
      <c r="H2168" s="566">
        <v>67.8016</v>
      </c>
      <c r="I2168" s="566">
        <v>20.0218</v>
      </c>
      <c r="J2168" s="566">
        <v>18.6963</v>
      </c>
      <c r="K2168" s="566">
        <v>47.7798</v>
      </c>
      <c r="L2168" s="567">
        <v>0.7047</v>
      </c>
      <c r="M2168" s="568">
        <v>406.8813</v>
      </c>
      <c r="Q2168" s="566">
        <v>14225</v>
      </c>
      <c r="R2168" s="566">
        <v>1459.3593</v>
      </c>
      <c r="S2168" s="566">
        <v>0.1026</v>
      </c>
      <c r="T2168" s="566">
        <v>0</v>
      </c>
      <c r="U2168" s="566">
        <v>0</v>
      </c>
      <c r="V2168" s="566">
        <v>0</v>
      </c>
      <c r="W2168" s="556">
        <v>0</v>
      </c>
      <c r="X2168" s="556">
        <v>0</v>
      </c>
      <c r="Y2168" s="556">
        <v>0</v>
      </c>
      <c r="Z2168" s="569">
        <v>0</v>
      </c>
      <c r="AA2168" s="556">
        <v>0</v>
      </c>
      <c r="AB2168" s="556">
        <v>1</v>
      </c>
      <c r="AC2168" s="575">
        <f t="shared" si="101"/>
        <v>0</v>
      </c>
      <c r="AD2168" s="555">
        <f t="shared" si="102"/>
        <v>0</v>
      </c>
    </row>
    <row r="2169" customHeight="1" spans="1:30">
      <c r="A2169" s="574">
        <v>45335</v>
      </c>
      <c r="B2169" s="565" t="s">
        <v>43</v>
      </c>
      <c r="C2169" s="565" t="s">
        <v>32</v>
      </c>
      <c r="D2169" s="556">
        <v>300</v>
      </c>
      <c r="E2169" s="556" t="s">
        <v>114</v>
      </c>
      <c r="F2169" s="556">
        <v>6.69</v>
      </c>
      <c r="G2169" s="566">
        <v>0</v>
      </c>
      <c r="H2169" s="566">
        <v>194.0352</v>
      </c>
      <c r="I2169" s="566">
        <v>114.8611</v>
      </c>
      <c r="J2169" s="566">
        <v>113.586</v>
      </c>
      <c r="K2169" s="566">
        <v>79.1741</v>
      </c>
      <c r="L2169" s="567">
        <v>0.408</v>
      </c>
      <c r="M2169" s="568">
        <v>1497.837</v>
      </c>
      <c r="Q2169" s="566">
        <v>57321</v>
      </c>
      <c r="R2169" s="566">
        <v>5617.657</v>
      </c>
      <c r="S2169" s="566">
        <v>0.098</v>
      </c>
      <c r="T2169" s="566">
        <v>0</v>
      </c>
      <c r="U2169" s="566">
        <v>0</v>
      </c>
      <c r="V2169" s="566">
        <v>0</v>
      </c>
      <c r="W2169" s="556">
        <v>0</v>
      </c>
      <c r="X2169" s="556">
        <v>0</v>
      </c>
      <c r="Y2169" s="556">
        <v>0</v>
      </c>
      <c r="Z2169" s="569">
        <v>0</v>
      </c>
      <c r="AA2169" s="556">
        <v>0</v>
      </c>
      <c r="AB2169" s="556">
        <v>1</v>
      </c>
      <c r="AC2169" s="575">
        <f t="shared" si="101"/>
        <v>0</v>
      </c>
      <c r="AD2169" s="555">
        <f t="shared" si="102"/>
        <v>0</v>
      </c>
    </row>
    <row r="2170" customHeight="1" spans="1:30">
      <c r="A2170" s="574">
        <v>45335</v>
      </c>
      <c r="B2170" s="565" t="s">
        <v>51</v>
      </c>
      <c r="C2170" s="565" t="s">
        <v>32</v>
      </c>
      <c r="D2170" s="556">
        <v>100</v>
      </c>
      <c r="E2170" s="556" t="s">
        <v>35</v>
      </c>
      <c r="F2170" s="556">
        <v>6.06</v>
      </c>
      <c r="G2170" s="566">
        <v>3.76</v>
      </c>
      <c r="H2170" s="566">
        <v>75.3824</v>
      </c>
      <c r="I2170" s="566">
        <v>22.9081</v>
      </c>
      <c r="J2170" s="566">
        <v>20.9076</v>
      </c>
      <c r="K2170" s="566">
        <v>52.4743</v>
      </c>
      <c r="L2170" s="567">
        <v>0.6961</v>
      </c>
      <c r="M2170" s="568">
        <v>396.2924</v>
      </c>
      <c r="Q2170" s="566">
        <v>11688</v>
      </c>
      <c r="R2170" s="566">
        <v>1358.8176</v>
      </c>
      <c r="S2170" s="566">
        <v>0.1163</v>
      </c>
      <c r="T2170" s="566">
        <v>0</v>
      </c>
      <c r="U2170" s="566">
        <v>0</v>
      </c>
      <c r="V2170" s="566">
        <v>0</v>
      </c>
      <c r="W2170" s="556">
        <v>0</v>
      </c>
      <c r="X2170" s="556">
        <v>0</v>
      </c>
      <c r="Y2170" s="556">
        <v>0</v>
      </c>
      <c r="Z2170" s="569">
        <v>0</v>
      </c>
      <c r="AA2170" s="556">
        <v>0</v>
      </c>
      <c r="AB2170" s="556">
        <v>1</v>
      </c>
      <c r="AC2170" s="575">
        <f t="shared" si="101"/>
        <v>0</v>
      </c>
      <c r="AD2170" s="555">
        <f t="shared" si="102"/>
        <v>0</v>
      </c>
    </row>
    <row r="2171" customHeight="1" spans="1:30">
      <c r="A2171" s="574">
        <v>45335</v>
      </c>
      <c r="B2171" s="565" t="s">
        <v>52</v>
      </c>
      <c r="C2171" s="565" t="s">
        <v>32</v>
      </c>
      <c r="D2171" s="556">
        <v>150</v>
      </c>
      <c r="E2171" s="556" t="s">
        <v>35</v>
      </c>
      <c r="F2171" s="556">
        <v>5.32</v>
      </c>
      <c r="G2171" s="566">
        <v>2</v>
      </c>
      <c r="H2171" s="566">
        <v>69.1856</v>
      </c>
      <c r="I2171" s="566">
        <v>69.1856</v>
      </c>
      <c r="J2171" s="566">
        <v>68.775</v>
      </c>
      <c r="K2171" s="566">
        <v>0</v>
      </c>
      <c r="L2171" s="567">
        <v>0</v>
      </c>
      <c r="M2171" s="568">
        <v>970.725</v>
      </c>
      <c r="Q2171" s="566">
        <v>25456</v>
      </c>
      <c r="R2171" s="566">
        <v>2901.15</v>
      </c>
      <c r="S2171" s="566">
        <v>0.114</v>
      </c>
      <c r="T2171" s="566">
        <v>0</v>
      </c>
      <c r="U2171" s="566">
        <v>0</v>
      </c>
      <c r="V2171" s="566">
        <v>0</v>
      </c>
      <c r="W2171" s="556">
        <v>0</v>
      </c>
      <c r="X2171" s="556">
        <v>0</v>
      </c>
      <c r="Y2171" s="556">
        <v>0</v>
      </c>
      <c r="Z2171" s="569">
        <v>0</v>
      </c>
      <c r="AA2171" s="556">
        <v>0</v>
      </c>
      <c r="AB2171" s="556">
        <v>1</v>
      </c>
      <c r="AC2171" s="575">
        <f t="shared" si="101"/>
        <v>0</v>
      </c>
      <c r="AD2171" s="555">
        <f t="shared" si="102"/>
        <v>0</v>
      </c>
    </row>
    <row r="2172" customHeight="1" spans="1:30">
      <c r="A2172" s="574">
        <v>45335</v>
      </c>
      <c r="B2172" s="565" t="s">
        <v>53</v>
      </c>
      <c r="C2172" s="565" t="s">
        <v>32</v>
      </c>
      <c r="D2172" s="556">
        <v>100</v>
      </c>
      <c r="E2172" s="556" t="s">
        <v>35</v>
      </c>
      <c r="F2172" s="556">
        <v>2.68</v>
      </c>
      <c r="G2172" s="566">
        <v>0</v>
      </c>
      <c r="H2172" s="566">
        <v>23.704</v>
      </c>
      <c r="I2172" s="566">
        <v>23.388</v>
      </c>
      <c r="J2172" s="566">
        <v>23.29</v>
      </c>
      <c r="K2172" s="566">
        <v>0</v>
      </c>
      <c r="L2172" s="567">
        <v>0</v>
      </c>
      <c r="M2172" s="568">
        <v>522.8034</v>
      </c>
      <c r="Q2172" s="566">
        <v>15134</v>
      </c>
      <c r="R2172" s="566">
        <v>1182.558</v>
      </c>
      <c r="S2172" s="566">
        <v>0.0781</v>
      </c>
      <c r="T2172" s="566">
        <v>0</v>
      </c>
      <c r="U2172" s="566">
        <v>0</v>
      </c>
      <c r="V2172" s="566">
        <v>0</v>
      </c>
      <c r="W2172" s="556">
        <v>0</v>
      </c>
      <c r="X2172" s="556">
        <v>0</v>
      </c>
      <c r="Y2172" s="556">
        <v>0</v>
      </c>
      <c r="Z2172" s="569">
        <v>0</v>
      </c>
      <c r="AA2172" s="556">
        <v>0</v>
      </c>
      <c r="AB2172" s="556">
        <v>1</v>
      </c>
      <c r="AC2172" s="575">
        <f t="shared" si="101"/>
        <v>0</v>
      </c>
      <c r="AD2172" s="555">
        <f t="shared" si="102"/>
        <v>0</v>
      </c>
    </row>
    <row r="2173" customHeight="1" spans="1:30">
      <c r="A2173" s="574">
        <v>45335</v>
      </c>
      <c r="B2173" s="565" t="s">
        <v>58</v>
      </c>
      <c r="C2173" s="565" t="s">
        <v>56</v>
      </c>
      <c r="D2173" s="556">
        <v>15</v>
      </c>
      <c r="E2173" s="556" t="s">
        <v>35</v>
      </c>
      <c r="F2173" s="556">
        <v>0</v>
      </c>
      <c r="G2173" s="566">
        <v>9.47</v>
      </c>
      <c r="H2173" s="566">
        <v>24.9951</v>
      </c>
      <c r="I2173" s="566">
        <v>17.2807</v>
      </c>
      <c r="J2173" s="566">
        <v>17.22</v>
      </c>
      <c r="K2173" s="566">
        <v>7.7144</v>
      </c>
      <c r="L2173" s="567">
        <v>0.3086</v>
      </c>
      <c r="M2173" s="568">
        <v>65.31</v>
      </c>
      <c r="Q2173" s="566">
        <v>3444</v>
      </c>
      <c r="R2173" s="566">
        <v>190.68</v>
      </c>
      <c r="S2173" s="566">
        <v>0.0554</v>
      </c>
      <c r="T2173" s="566">
        <v>0</v>
      </c>
      <c r="U2173" s="566">
        <v>0</v>
      </c>
      <c r="V2173" s="566">
        <v>0</v>
      </c>
      <c r="W2173" s="556">
        <v>0</v>
      </c>
      <c r="X2173" s="556">
        <v>0</v>
      </c>
      <c r="Y2173" s="556">
        <v>0</v>
      </c>
      <c r="Z2173" s="569">
        <v>0</v>
      </c>
      <c r="AA2173" s="556">
        <v>0</v>
      </c>
      <c r="AB2173" s="556">
        <v>1</v>
      </c>
      <c r="AC2173" s="575">
        <f t="shared" si="101"/>
        <v>0</v>
      </c>
      <c r="AD2173" s="555">
        <f t="shared" si="102"/>
        <v>0</v>
      </c>
    </row>
    <row r="2174" customHeight="1" spans="1:30">
      <c r="A2174" s="574">
        <v>45335</v>
      </c>
      <c r="B2174" s="575" t="s">
        <v>55</v>
      </c>
      <c r="C2174" s="565" t="s">
        <v>56</v>
      </c>
      <c r="D2174" s="556">
        <v>100</v>
      </c>
      <c r="E2174" s="556" t="s">
        <v>35</v>
      </c>
      <c r="F2174" s="556">
        <v>0</v>
      </c>
      <c r="G2174" s="566">
        <v>6.55</v>
      </c>
      <c r="H2174" s="566">
        <v>94.3808</v>
      </c>
      <c r="I2174" s="566">
        <v>93.0643</v>
      </c>
      <c r="J2174" s="566">
        <v>90.7108</v>
      </c>
      <c r="K2174" s="566">
        <v>0</v>
      </c>
      <c r="L2174" s="567">
        <v>0</v>
      </c>
      <c r="M2174" s="568">
        <v>560.9912</v>
      </c>
      <c r="Q2174" s="566">
        <v>28860</v>
      </c>
      <c r="R2174" s="566">
        <v>2750.868</v>
      </c>
      <c r="S2174" s="566">
        <v>0.0953</v>
      </c>
      <c r="T2174" s="566">
        <v>0</v>
      </c>
      <c r="U2174" s="566">
        <v>1.164</v>
      </c>
      <c r="V2174" s="566">
        <v>0</v>
      </c>
      <c r="W2174" s="556">
        <v>0</v>
      </c>
      <c r="X2174" s="556">
        <v>0</v>
      </c>
      <c r="Y2174" s="556">
        <v>0</v>
      </c>
      <c r="Z2174" s="569">
        <v>0</v>
      </c>
      <c r="AA2174" s="556">
        <v>0</v>
      </c>
      <c r="AB2174" s="556">
        <v>1</v>
      </c>
      <c r="AC2174" s="575">
        <f t="shared" si="101"/>
        <v>1.164</v>
      </c>
      <c r="AD2174" s="555">
        <f t="shared" si="102"/>
        <v>0</v>
      </c>
    </row>
    <row r="2175" customHeight="1" spans="1:30">
      <c r="A2175" s="574">
        <v>45335</v>
      </c>
      <c r="B2175" s="575" t="s">
        <v>57</v>
      </c>
      <c r="C2175" s="565" t="s">
        <v>32</v>
      </c>
      <c r="D2175" s="556">
        <v>20</v>
      </c>
      <c r="E2175" s="556" t="s">
        <v>35</v>
      </c>
      <c r="F2175" s="556">
        <v>7</v>
      </c>
      <c r="G2175" s="566">
        <v>0</v>
      </c>
      <c r="H2175" s="566">
        <v>13.3992</v>
      </c>
      <c r="I2175" s="566">
        <v>8.2974</v>
      </c>
      <c r="J2175" s="566">
        <v>8.2082</v>
      </c>
      <c r="K2175" s="566">
        <v>5.1018</v>
      </c>
      <c r="L2175" s="567">
        <v>0.3808</v>
      </c>
      <c r="M2175" s="568">
        <v>101.9378</v>
      </c>
      <c r="Q2175" s="566">
        <v>3541</v>
      </c>
      <c r="R2175" s="566">
        <v>362.3144</v>
      </c>
      <c r="S2175" s="566">
        <v>0.1023</v>
      </c>
      <c r="T2175" s="566">
        <v>0</v>
      </c>
      <c r="U2175" s="566">
        <v>0</v>
      </c>
      <c r="V2175" s="566">
        <v>0</v>
      </c>
      <c r="W2175" s="556">
        <v>0</v>
      </c>
      <c r="X2175" s="556">
        <v>0</v>
      </c>
      <c r="Y2175" s="556">
        <v>0</v>
      </c>
      <c r="Z2175" s="569">
        <v>0</v>
      </c>
      <c r="AA2175" s="556">
        <v>0</v>
      </c>
      <c r="AB2175" s="556">
        <v>1</v>
      </c>
      <c r="AC2175" s="575">
        <f t="shared" si="101"/>
        <v>0</v>
      </c>
      <c r="AD2175" s="555">
        <f t="shared" si="102"/>
        <v>0</v>
      </c>
    </row>
    <row r="2176" customHeight="1" spans="1:30">
      <c r="A2176" s="574">
        <v>45335</v>
      </c>
      <c r="B2176" s="565" t="s">
        <v>64</v>
      </c>
      <c r="C2176" s="565" t="s">
        <v>56</v>
      </c>
      <c r="D2176" s="556">
        <v>60</v>
      </c>
      <c r="E2176" s="556" t="s">
        <v>35</v>
      </c>
      <c r="F2176" s="556">
        <v>0</v>
      </c>
      <c r="G2176" s="566">
        <v>5.57</v>
      </c>
      <c r="H2176" s="566">
        <v>35.358</v>
      </c>
      <c r="I2176" s="566">
        <v>28.1474</v>
      </c>
      <c r="J2176" s="566">
        <v>27.72</v>
      </c>
      <c r="K2176" s="566">
        <v>7.2106</v>
      </c>
      <c r="L2176" s="567">
        <v>0.2039</v>
      </c>
      <c r="M2176" s="568">
        <v>299.04</v>
      </c>
      <c r="Q2176" s="566">
        <v>14049</v>
      </c>
      <c r="R2176" s="566">
        <v>1754.34</v>
      </c>
      <c r="S2176" s="566">
        <v>0.1249</v>
      </c>
      <c r="T2176" s="566">
        <v>0</v>
      </c>
      <c r="U2176" s="566">
        <v>0</v>
      </c>
      <c r="V2176" s="566">
        <v>0</v>
      </c>
      <c r="W2176" s="556">
        <v>0</v>
      </c>
      <c r="X2176" s="556">
        <v>0</v>
      </c>
      <c r="Y2176" s="556">
        <v>0</v>
      </c>
      <c r="Z2176" s="569">
        <v>0</v>
      </c>
      <c r="AA2176" s="556">
        <v>0</v>
      </c>
      <c r="AB2176" s="556">
        <v>1</v>
      </c>
      <c r="AC2176" s="575">
        <f t="shared" si="101"/>
        <v>0</v>
      </c>
      <c r="AD2176" s="555">
        <f t="shared" si="102"/>
        <v>0</v>
      </c>
    </row>
    <row r="2177" customHeight="1" spans="1:30">
      <c r="A2177" s="574">
        <v>45335</v>
      </c>
      <c r="B2177" s="565" t="s">
        <v>73</v>
      </c>
      <c r="C2177" s="565" t="s">
        <v>56</v>
      </c>
      <c r="D2177" s="556">
        <v>150</v>
      </c>
      <c r="E2177" s="556" t="s">
        <v>35</v>
      </c>
      <c r="F2177" s="556">
        <v>0</v>
      </c>
      <c r="G2177" s="566">
        <v>4.39</v>
      </c>
      <c r="H2177" s="566">
        <v>52.3319</v>
      </c>
      <c r="I2177" s="566">
        <v>52.3319</v>
      </c>
      <c r="J2177" s="566">
        <v>49.28</v>
      </c>
      <c r="K2177" s="566">
        <v>0</v>
      </c>
      <c r="L2177" s="567">
        <v>0</v>
      </c>
      <c r="M2177" s="568">
        <v>2581.92</v>
      </c>
      <c r="Q2177" s="566">
        <v>38110</v>
      </c>
      <c r="R2177" s="566">
        <v>8631.04</v>
      </c>
      <c r="S2177" s="566">
        <v>0.2265</v>
      </c>
      <c r="T2177" s="566">
        <v>0</v>
      </c>
      <c r="U2177" s="566">
        <v>0</v>
      </c>
      <c r="V2177" s="566">
        <v>0</v>
      </c>
      <c r="W2177" s="556">
        <v>0</v>
      </c>
      <c r="X2177" s="556">
        <v>0</v>
      </c>
      <c r="Y2177" s="556">
        <v>0</v>
      </c>
      <c r="Z2177" s="569">
        <v>0</v>
      </c>
      <c r="AA2177" s="556">
        <v>0</v>
      </c>
      <c r="AB2177" s="556">
        <v>1</v>
      </c>
      <c r="AC2177" s="575">
        <f t="shared" si="101"/>
        <v>0</v>
      </c>
      <c r="AD2177" s="555">
        <f t="shared" si="102"/>
        <v>0</v>
      </c>
    </row>
    <row r="2178" customHeight="1" spans="1:30">
      <c r="A2178" s="574">
        <v>45335</v>
      </c>
      <c r="B2178" s="565" t="s">
        <v>63</v>
      </c>
      <c r="C2178" s="565" t="s">
        <v>56</v>
      </c>
      <c r="D2178" s="556">
        <v>50</v>
      </c>
      <c r="E2178" s="556" t="s">
        <v>35</v>
      </c>
      <c r="F2178" s="556">
        <v>0</v>
      </c>
      <c r="G2178" s="566">
        <v>7.35</v>
      </c>
      <c r="H2178" s="566">
        <v>59.7017</v>
      </c>
      <c r="I2178" s="566">
        <v>37.5171</v>
      </c>
      <c r="J2178" s="566">
        <v>36.96</v>
      </c>
      <c r="K2178" s="566">
        <v>21.81</v>
      </c>
      <c r="L2178" s="567">
        <v>0.3676</v>
      </c>
      <c r="M2178" s="568">
        <v>389.55</v>
      </c>
      <c r="Q2178" s="566">
        <v>12070</v>
      </c>
      <c r="R2178" s="566">
        <v>1437.24</v>
      </c>
      <c r="S2178" s="566">
        <v>0.1191</v>
      </c>
      <c r="T2178" s="566">
        <v>0</v>
      </c>
      <c r="U2178" s="566">
        <v>0</v>
      </c>
      <c r="V2178" s="566">
        <v>0</v>
      </c>
      <c r="W2178" s="556">
        <v>0</v>
      </c>
      <c r="X2178" s="556">
        <v>0</v>
      </c>
      <c r="Y2178" s="556">
        <v>0</v>
      </c>
      <c r="Z2178" s="569">
        <v>0</v>
      </c>
      <c r="AA2178" s="556">
        <v>0</v>
      </c>
      <c r="AB2178" s="556">
        <v>1</v>
      </c>
      <c r="AC2178" s="575">
        <f t="shared" si="101"/>
        <v>0</v>
      </c>
      <c r="AD2178" s="555">
        <f t="shared" si="102"/>
        <v>0</v>
      </c>
    </row>
    <row r="2179" customHeight="1" spans="1:30">
      <c r="A2179" s="574">
        <v>45335</v>
      </c>
      <c r="B2179" s="565" t="s">
        <v>72</v>
      </c>
      <c r="C2179" s="565" t="s">
        <v>56</v>
      </c>
      <c r="D2179" s="556">
        <v>20.4</v>
      </c>
      <c r="E2179" s="556" t="s">
        <v>35</v>
      </c>
      <c r="F2179" s="556">
        <v>0</v>
      </c>
      <c r="G2179" s="566">
        <v>7.49</v>
      </c>
      <c r="H2179" s="566">
        <v>35.247</v>
      </c>
      <c r="I2179" s="566">
        <v>30.198</v>
      </c>
      <c r="J2179" s="566">
        <v>30.1194</v>
      </c>
      <c r="K2179" s="566">
        <v>4.8154</v>
      </c>
      <c r="L2179" s="567">
        <v>0.1375</v>
      </c>
      <c r="M2179" s="568">
        <v>216.8373</v>
      </c>
      <c r="Q2179" s="566">
        <v>5372</v>
      </c>
      <c r="R2179" s="566">
        <v>754.7394</v>
      </c>
      <c r="S2179" s="566">
        <v>0.1405</v>
      </c>
      <c r="T2179" s="566">
        <v>0</v>
      </c>
      <c r="U2179" s="566">
        <v>0</v>
      </c>
      <c r="V2179" s="566">
        <v>0</v>
      </c>
      <c r="W2179" s="556">
        <v>0</v>
      </c>
      <c r="X2179" s="556">
        <v>0</v>
      </c>
      <c r="Y2179" s="556">
        <v>0</v>
      </c>
      <c r="Z2179" s="569">
        <v>0</v>
      </c>
      <c r="AA2179" s="556">
        <v>0</v>
      </c>
      <c r="AB2179" s="556">
        <v>1</v>
      </c>
      <c r="AC2179" s="575">
        <f t="shared" si="101"/>
        <v>0</v>
      </c>
      <c r="AD2179" s="555">
        <f t="shared" si="102"/>
        <v>0</v>
      </c>
    </row>
    <row r="2180" customHeight="1" spans="1:30">
      <c r="A2180" s="574">
        <v>45335</v>
      </c>
      <c r="B2180" s="565" t="s">
        <v>65</v>
      </c>
      <c r="C2180" s="565" t="s">
        <v>56</v>
      </c>
      <c r="D2180" s="556">
        <v>50</v>
      </c>
      <c r="E2180" s="556" t="s">
        <v>35</v>
      </c>
      <c r="F2180" s="556">
        <v>0</v>
      </c>
      <c r="G2180" s="566">
        <v>11.39</v>
      </c>
      <c r="H2180" s="566">
        <v>109.5689</v>
      </c>
      <c r="I2180" s="566">
        <v>95.9666</v>
      </c>
      <c r="J2180" s="566">
        <v>94.27</v>
      </c>
      <c r="K2180" s="566">
        <v>12.4317</v>
      </c>
      <c r="L2180" s="567">
        <v>0.1147</v>
      </c>
      <c r="M2180" s="568">
        <v>274.45</v>
      </c>
      <c r="Q2180" s="566">
        <v>12700</v>
      </c>
      <c r="R2180" s="566">
        <v>1107.788</v>
      </c>
      <c r="S2180" s="566">
        <v>0.0872</v>
      </c>
      <c r="T2180" s="566">
        <v>0</v>
      </c>
      <c r="U2180" s="566">
        <v>0</v>
      </c>
      <c r="V2180" s="566">
        <v>0</v>
      </c>
      <c r="W2180" s="556">
        <v>0</v>
      </c>
      <c r="X2180" s="556">
        <v>0</v>
      </c>
      <c r="Y2180" s="556">
        <v>0</v>
      </c>
      <c r="Z2180" s="569">
        <v>0</v>
      </c>
      <c r="AA2180" s="556">
        <v>0</v>
      </c>
      <c r="AB2180" s="556">
        <v>1</v>
      </c>
      <c r="AC2180" s="575">
        <f t="shared" si="101"/>
        <v>0</v>
      </c>
      <c r="AD2180" s="555">
        <f t="shared" si="102"/>
        <v>0</v>
      </c>
    </row>
    <row r="2181" customHeight="1" spans="1:30">
      <c r="A2181" s="574">
        <v>45335</v>
      </c>
      <c r="B2181" s="565" t="s">
        <v>59</v>
      </c>
      <c r="C2181" s="565" t="s">
        <v>56</v>
      </c>
      <c r="D2181" s="556">
        <v>100</v>
      </c>
      <c r="E2181" s="556" t="s">
        <v>35</v>
      </c>
      <c r="F2181" s="556">
        <v>0</v>
      </c>
      <c r="G2181" s="566">
        <v>9.37</v>
      </c>
      <c r="H2181" s="566">
        <v>179.0679</v>
      </c>
      <c r="I2181" s="566">
        <v>82.7598</v>
      </c>
      <c r="J2181" s="566">
        <v>80.784</v>
      </c>
      <c r="K2181" s="566">
        <v>96.3081</v>
      </c>
      <c r="L2181" s="567">
        <v>0.5378</v>
      </c>
      <c r="M2181" s="568">
        <v>551.76</v>
      </c>
      <c r="Q2181" s="566">
        <v>25315</v>
      </c>
      <c r="R2181" s="566">
        <v>3032.304</v>
      </c>
      <c r="S2181" s="566">
        <v>0.1198</v>
      </c>
      <c r="T2181" s="566">
        <v>0</v>
      </c>
      <c r="U2181" s="566">
        <v>0</v>
      </c>
      <c r="V2181" s="566">
        <v>0</v>
      </c>
      <c r="W2181" s="556">
        <v>0</v>
      </c>
      <c r="X2181" s="556">
        <v>0</v>
      </c>
      <c r="Y2181" s="556">
        <v>0</v>
      </c>
      <c r="Z2181" s="569">
        <v>0</v>
      </c>
      <c r="AA2181" s="556">
        <v>0</v>
      </c>
      <c r="AB2181" s="556">
        <v>0.01</v>
      </c>
      <c r="AC2181" s="575">
        <f t="shared" si="101"/>
        <v>0</v>
      </c>
      <c r="AD2181" s="555">
        <f t="shared" si="102"/>
        <v>0</v>
      </c>
    </row>
    <row r="2182" customHeight="1" spans="1:30">
      <c r="A2182" s="574">
        <v>45335</v>
      </c>
      <c r="B2182" s="565" t="s">
        <v>60</v>
      </c>
      <c r="C2182" s="565" t="s">
        <v>56</v>
      </c>
      <c r="D2182" s="556">
        <v>200</v>
      </c>
      <c r="E2182" s="556" t="s">
        <v>35</v>
      </c>
      <c r="F2182" s="556">
        <v>0</v>
      </c>
      <c r="G2182" s="566">
        <v>6.93</v>
      </c>
      <c r="H2182" s="566">
        <v>198.1002</v>
      </c>
      <c r="I2182" s="566">
        <v>100.384</v>
      </c>
      <c r="J2182" s="566">
        <v>97.68</v>
      </c>
      <c r="K2182" s="566">
        <v>97.7162</v>
      </c>
      <c r="L2182" s="567">
        <v>0.4933</v>
      </c>
      <c r="M2182" s="568">
        <v>1308.56</v>
      </c>
      <c r="Q2182" s="566">
        <v>61425</v>
      </c>
      <c r="R2182" s="566">
        <v>6371.64</v>
      </c>
      <c r="S2182" s="566">
        <v>0.1037</v>
      </c>
      <c r="T2182" s="566">
        <v>0</v>
      </c>
      <c r="U2182" s="566">
        <v>0</v>
      </c>
      <c r="V2182" s="566">
        <v>0</v>
      </c>
      <c r="W2182" s="556">
        <v>0</v>
      </c>
      <c r="X2182" s="556">
        <v>0</v>
      </c>
      <c r="Y2182" s="556">
        <v>0</v>
      </c>
      <c r="Z2182" s="569">
        <v>0</v>
      </c>
      <c r="AA2182" s="556">
        <v>0</v>
      </c>
      <c r="AB2182" s="556">
        <v>1</v>
      </c>
      <c r="AC2182" s="575">
        <f t="shared" si="101"/>
        <v>0</v>
      </c>
      <c r="AD2182" s="555">
        <f t="shared" si="102"/>
        <v>0</v>
      </c>
    </row>
    <row r="2183" customHeight="1" spans="1:30">
      <c r="A2183" s="574">
        <v>45335</v>
      </c>
      <c r="B2183" s="565" t="s">
        <v>70</v>
      </c>
      <c r="C2183" s="565" t="s">
        <v>56</v>
      </c>
      <c r="D2183" s="556">
        <v>200</v>
      </c>
      <c r="E2183" s="556" t="s">
        <v>35</v>
      </c>
      <c r="F2183" s="556">
        <v>0</v>
      </c>
      <c r="G2183" s="566">
        <v>6.48</v>
      </c>
      <c r="H2183" s="566">
        <v>137.1599</v>
      </c>
      <c r="I2183" s="566">
        <v>83.621</v>
      </c>
      <c r="J2183" s="566">
        <v>81.675</v>
      </c>
      <c r="K2183" s="566">
        <v>0</v>
      </c>
      <c r="L2183" s="567">
        <v>0</v>
      </c>
      <c r="M2183" s="568">
        <v>2015.475</v>
      </c>
      <c r="Q2183" s="566">
        <v>30140</v>
      </c>
      <c r="R2183" s="566">
        <v>5706.525</v>
      </c>
      <c r="S2183" s="566">
        <v>0.1893</v>
      </c>
      <c r="T2183" s="566">
        <v>53.5389</v>
      </c>
      <c r="U2183" s="566">
        <v>0</v>
      </c>
      <c r="V2183" s="566">
        <v>0</v>
      </c>
      <c r="W2183" s="556">
        <v>0</v>
      </c>
      <c r="X2183" s="556">
        <v>0</v>
      </c>
      <c r="Y2183" s="556">
        <v>0</v>
      </c>
      <c r="Z2183" s="569">
        <v>0</v>
      </c>
      <c r="AA2183" s="556">
        <v>0</v>
      </c>
      <c r="AB2183" s="556">
        <v>0.5649</v>
      </c>
      <c r="AC2183" s="575">
        <f t="shared" si="101"/>
        <v>0</v>
      </c>
      <c r="AD2183" s="555">
        <f t="shared" si="102"/>
        <v>53.5389</v>
      </c>
    </row>
    <row r="2184" customHeight="1" spans="1:30">
      <c r="A2184" s="574">
        <v>45335</v>
      </c>
      <c r="B2184" s="565" t="s">
        <v>66</v>
      </c>
      <c r="C2184" s="565" t="s">
        <v>56</v>
      </c>
      <c r="D2184" s="556">
        <v>80</v>
      </c>
      <c r="E2184" s="556" t="s">
        <v>35</v>
      </c>
      <c r="F2184" s="556">
        <v>0</v>
      </c>
      <c r="G2184" s="566">
        <v>6.42</v>
      </c>
      <c r="H2184" s="566">
        <v>96.94</v>
      </c>
      <c r="I2184" s="566">
        <v>66.4747</v>
      </c>
      <c r="J2184" s="566">
        <v>63.4831</v>
      </c>
      <c r="K2184" s="566">
        <v>30</v>
      </c>
      <c r="L2184" s="567">
        <v>0.311</v>
      </c>
      <c r="M2184" s="568">
        <v>856.644</v>
      </c>
      <c r="Q2184" s="566">
        <v>18237</v>
      </c>
      <c r="R2184" s="566">
        <v>2501.4855</v>
      </c>
      <c r="S2184" s="566">
        <v>0.1372</v>
      </c>
      <c r="T2184" s="566">
        <v>0</v>
      </c>
      <c r="U2184" s="566">
        <v>0</v>
      </c>
      <c r="V2184" s="566">
        <v>0</v>
      </c>
      <c r="W2184" s="556">
        <v>0</v>
      </c>
      <c r="X2184" s="556">
        <v>0</v>
      </c>
      <c r="Y2184" s="556">
        <v>0</v>
      </c>
      <c r="Z2184" s="569">
        <v>0</v>
      </c>
      <c r="AA2184" s="556">
        <v>0</v>
      </c>
      <c r="AB2184" s="556">
        <v>1</v>
      </c>
      <c r="AC2184" s="575">
        <f t="shared" si="101"/>
        <v>0</v>
      </c>
      <c r="AD2184" s="555">
        <f t="shared" si="102"/>
        <v>0</v>
      </c>
    </row>
    <row r="2185" customHeight="1" spans="1:30">
      <c r="A2185" s="574">
        <v>45335</v>
      </c>
      <c r="B2185" s="575" t="s">
        <v>61</v>
      </c>
      <c r="C2185" s="565" t="s">
        <v>56</v>
      </c>
      <c r="D2185" s="556">
        <v>275</v>
      </c>
      <c r="E2185" s="556" t="s">
        <v>35</v>
      </c>
      <c r="F2185" s="556">
        <v>0</v>
      </c>
      <c r="G2185" s="566">
        <v>8.29</v>
      </c>
      <c r="H2185" s="566">
        <v>325.3801</v>
      </c>
      <c r="I2185" s="566">
        <v>186.0272</v>
      </c>
      <c r="J2185" s="566">
        <v>182.16</v>
      </c>
      <c r="K2185" s="566">
        <v>136.9659</v>
      </c>
      <c r="L2185" s="567">
        <v>0.4241</v>
      </c>
      <c r="M2185" s="568">
        <v>2452.56</v>
      </c>
      <c r="Q2185" s="566">
        <v>83580</v>
      </c>
      <c r="R2185" s="566">
        <v>12189.76</v>
      </c>
      <c r="S2185" s="566">
        <v>0.1458</v>
      </c>
      <c r="T2185" s="566">
        <v>2.387</v>
      </c>
      <c r="U2185" s="566">
        <v>0</v>
      </c>
      <c r="V2185" s="566">
        <v>0</v>
      </c>
      <c r="W2185" s="556">
        <v>0</v>
      </c>
      <c r="X2185" s="556">
        <v>0</v>
      </c>
      <c r="Y2185" s="556">
        <v>0</v>
      </c>
      <c r="Z2185" s="569">
        <v>0</v>
      </c>
      <c r="AA2185" s="556">
        <v>0</v>
      </c>
      <c r="AB2185" s="556">
        <v>0.9927</v>
      </c>
      <c r="AC2185" s="575">
        <f t="shared" si="101"/>
        <v>0</v>
      </c>
      <c r="AD2185" s="555">
        <f t="shared" si="102"/>
        <v>2.387</v>
      </c>
    </row>
    <row r="2186" customHeight="1" spans="1:30">
      <c r="A2186" s="574">
        <v>45335</v>
      </c>
      <c r="B2186" s="575" t="s">
        <v>62</v>
      </c>
      <c r="C2186" s="565" t="s">
        <v>56</v>
      </c>
      <c r="D2186" s="556">
        <v>200</v>
      </c>
      <c r="E2186" s="556" t="s">
        <v>35</v>
      </c>
      <c r="F2186" s="556">
        <v>0</v>
      </c>
      <c r="G2186" s="566">
        <v>8.81</v>
      </c>
      <c r="H2186" s="566">
        <v>232.188</v>
      </c>
      <c r="I2186" s="566">
        <v>126.6478</v>
      </c>
      <c r="J2186" s="566">
        <v>121.44</v>
      </c>
      <c r="K2186" s="566">
        <v>105.5402</v>
      </c>
      <c r="L2186" s="567">
        <v>0.4545</v>
      </c>
      <c r="M2186" s="568">
        <v>1635.48</v>
      </c>
      <c r="Q2186" s="566">
        <v>61280</v>
      </c>
      <c r="R2186" s="566">
        <v>7971.48</v>
      </c>
      <c r="S2186" s="566">
        <v>0.1301</v>
      </c>
      <c r="T2186" s="566">
        <v>0</v>
      </c>
      <c r="U2186" s="566">
        <v>0</v>
      </c>
      <c r="V2186" s="566">
        <v>0</v>
      </c>
      <c r="W2186" s="556">
        <v>0</v>
      </c>
      <c r="X2186" s="556">
        <v>0</v>
      </c>
      <c r="Y2186" s="556">
        <v>0</v>
      </c>
      <c r="Z2186" s="569">
        <v>0</v>
      </c>
      <c r="AA2186" s="556">
        <v>0</v>
      </c>
      <c r="AB2186" s="556">
        <v>1</v>
      </c>
      <c r="AC2186" s="575">
        <f t="shared" si="101"/>
        <v>0</v>
      </c>
      <c r="AD2186" s="555">
        <f t="shared" si="102"/>
        <v>0</v>
      </c>
    </row>
    <row r="2187" customHeight="1" spans="1:30">
      <c r="A2187" s="574">
        <v>45335</v>
      </c>
      <c r="B2187" s="565" t="s">
        <v>67</v>
      </c>
      <c r="C2187" s="565" t="s">
        <v>56</v>
      </c>
      <c r="D2187" s="556">
        <v>100</v>
      </c>
      <c r="E2187" s="556" t="s">
        <v>35</v>
      </c>
      <c r="F2187" s="556">
        <v>0</v>
      </c>
      <c r="G2187" s="566">
        <v>8.19</v>
      </c>
      <c r="H2187" s="566">
        <v>182.9378</v>
      </c>
      <c r="I2187" s="566">
        <v>182.9378</v>
      </c>
      <c r="J2187" s="566">
        <v>180.84</v>
      </c>
      <c r="K2187" s="566">
        <v>0</v>
      </c>
      <c r="L2187" s="567">
        <v>0</v>
      </c>
      <c r="M2187" s="568">
        <v>753.72</v>
      </c>
      <c r="Q2187" s="566">
        <v>27774</v>
      </c>
      <c r="R2187" s="566">
        <v>2509.98</v>
      </c>
      <c r="S2187" s="566">
        <v>0.0904</v>
      </c>
      <c r="T2187" s="566">
        <v>0</v>
      </c>
      <c r="U2187" s="566">
        <v>0</v>
      </c>
      <c r="V2187" s="566">
        <v>0</v>
      </c>
      <c r="W2187" s="556">
        <v>0</v>
      </c>
      <c r="X2187" s="556">
        <v>0</v>
      </c>
      <c r="Y2187" s="556">
        <v>0</v>
      </c>
      <c r="Z2187" s="569">
        <v>0</v>
      </c>
      <c r="AA2187" s="556">
        <v>0</v>
      </c>
      <c r="AB2187" s="556">
        <v>1</v>
      </c>
      <c r="AC2187" s="575">
        <f t="shared" si="101"/>
        <v>0</v>
      </c>
      <c r="AD2187" s="555">
        <f t="shared" si="102"/>
        <v>0</v>
      </c>
    </row>
    <row r="2188" customHeight="1" spans="1:30">
      <c r="A2188" s="574">
        <v>45335</v>
      </c>
      <c r="B2188" s="565" t="s">
        <v>68</v>
      </c>
      <c r="C2188" s="565" t="s">
        <v>56</v>
      </c>
      <c r="D2188" s="556">
        <v>200</v>
      </c>
      <c r="E2188" s="556" t="s">
        <v>35</v>
      </c>
      <c r="F2188" s="556">
        <v>0</v>
      </c>
      <c r="G2188" s="566">
        <v>6.21</v>
      </c>
      <c r="H2188" s="566">
        <v>210.2812</v>
      </c>
      <c r="I2188" s="566">
        <v>171.1786</v>
      </c>
      <c r="J2188" s="566">
        <v>168.96</v>
      </c>
      <c r="K2188" s="566">
        <v>0</v>
      </c>
      <c r="L2188" s="567">
        <v>0</v>
      </c>
      <c r="M2188" s="568">
        <v>3536.72</v>
      </c>
      <c r="Q2188" s="566">
        <v>59159</v>
      </c>
      <c r="R2188" s="566">
        <v>10404.24</v>
      </c>
      <c r="S2188" s="566">
        <v>0.1759</v>
      </c>
      <c r="T2188" s="566">
        <v>0</v>
      </c>
      <c r="U2188" s="566">
        <v>2.4268</v>
      </c>
      <c r="V2188" s="566">
        <v>0</v>
      </c>
      <c r="W2188" s="556">
        <v>0</v>
      </c>
      <c r="X2188" s="556">
        <v>0</v>
      </c>
      <c r="Y2188" s="556">
        <v>36.6758</v>
      </c>
      <c r="Z2188" s="569">
        <v>0</v>
      </c>
      <c r="AA2188" s="556">
        <v>0</v>
      </c>
      <c r="AB2188" s="556">
        <v>1</v>
      </c>
      <c r="AC2188" s="575">
        <f t="shared" si="101"/>
        <v>2.4268</v>
      </c>
      <c r="AD2188" s="555">
        <f t="shared" si="102"/>
        <v>0</v>
      </c>
    </row>
    <row r="2189" customHeight="1" spans="1:30">
      <c r="A2189" s="574">
        <v>45335</v>
      </c>
      <c r="B2189" s="565" t="s">
        <v>71</v>
      </c>
      <c r="C2189" s="565" t="s">
        <v>56</v>
      </c>
      <c r="D2189" s="556">
        <v>49.5</v>
      </c>
      <c r="E2189" s="556" t="s">
        <v>35</v>
      </c>
      <c r="F2189" s="556">
        <v>0</v>
      </c>
      <c r="G2189" s="566">
        <v>17.76</v>
      </c>
      <c r="H2189" s="566">
        <v>116.85</v>
      </c>
      <c r="I2189" s="566">
        <v>90.4713</v>
      </c>
      <c r="J2189" s="566">
        <v>88.968</v>
      </c>
      <c r="K2189" s="566">
        <v>26.3787</v>
      </c>
      <c r="L2189" s="567">
        <v>0.2257</v>
      </c>
      <c r="M2189" s="568">
        <v>207.372</v>
      </c>
      <c r="N2189" s="566">
        <v>843</v>
      </c>
      <c r="O2189" s="566">
        <v>0.246</v>
      </c>
      <c r="P2189" s="566">
        <v>-0.2023</v>
      </c>
      <c r="Q2189" s="566">
        <v>12723</v>
      </c>
      <c r="R2189" s="566">
        <v>774.4506</v>
      </c>
      <c r="S2189" s="566">
        <v>0.0609</v>
      </c>
      <c r="T2189" s="566">
        <v>0</v>
      </c>
      <c r="U2189" s="566">
        <v>0</v>
      </c>
      <c r="V2189" s="566">
        <v>0</v>
      </c>
      <c r="W2189" s="556">
        <v>0</v>
      </c>
      <c r="X2189" s="556">
        <v>0</v>
      </c>
      <c r="Y2189" s="556">
        <v>0</v>
      </c>
      <c r="Z2189" s="569">
        <v>0</v>
      </c>
      <c r="AA2189" s="556">
        <v>0</v>
      </c>
      <c r="AB2189" s="556">
        <v>1</v>
      </c>
      <c r="AC2189" s="575">
        <f t="shared" si="101"/>
        <v>0</v>
      </c>
      <c r="AD2189" s="555">
        <f t="shared" si="102"/>
        <v>0</v>
      </c>
    </row>
    <row r="2190" customHeight="1" spans="1:30">
      <c r="A2190" s="574">
        <v>45335</v>
      </c>
      <c r="B2190" s="565" t="s">
        <v>76</v>
      </c>
      <c r="C2190" s="565" t="s">
        <v>56</v>
      </c>
      <c r="D2190" s="556">
        <v>100</v>
      </c>
      <c r="E2190" s="556" t="s">
        <v>35</v>
      </c>
      <c r="F2190" s="556">
        <v>0</v>
      </c>
      <c r="G2190" s="566">
        <v>12.37</v>
      </c>
      <c r="H2190" s="566">
        <v>183.5776</v>
      </c>
      <c r="I2190" s="566">
        <v>141.5618</v>
      </c>
      <c r="J2190" s="566">
        <v>140.7912</v>
      </c>
      <c r="K2190" s="566">
        <v>34.4742</v>
      </c>
      <c r="L2190" s="567">
        <v>0.1958</v>
      </c>
      <c r="M2190" s="568">
        <v>864.3426</v>
      </c>
      <c r="Q2190" s="566">
        <v>24615</v>
      </c>
      <c r="R2190" s="566">
        <v>2594.3082</v>
      </c>
      <c r="S2190" s="566">
        <v>0.1054</v>
      </c>
      <c r="T2190" s="566">
        <v>7.5416</v>
      </c>
      <c r="U2190" s="566">
        <v>0</v>
      </c>
      <c r="V2190" s="566">
        <v>0</v>
      </c>
      <c r="W2190" s="556">
        <v>0</v>
      </c>
      <c r="X2190" s="556">
        <v>0</v>
      </c>
      <c r="Y2190" s="556">
        <v>0</v>
      </c>
      <c r="Z2190" s="569">
        <v>0</v>
      </c>
      <c r="AA2190" s="556">
        <v>0</v>
      </c>
      <c r="AB2190" s="556">
        <v>0.9359</v>
      </c>
      <c r="AC2190" s="575">
        <f t="shared" si="101"/>
        <v>0</v>
      </c>
      <c r="AD2190" s="555">
        <f t="shared" si="102"/>
        <v>7.5416</v>
      </c>
    </row>
    <row r="2191" customHeight="1" spans="1:30">
      <c r="A2191" s="574">
        <v>45335</v>
      </c>
      <c r="B2191" s="565" t="s">
        <v>75</v>
      </c>
      <c r="C2191" s="565" t="s">
        <v>56</v>
      </c>
      <c r="D2191" s="556">
        <v>200</v>
      </c>
      <c r="E2191" s="556" t="s">
        <v>39</v>
      </c>
      <c r="F2191" s="556">
        <v>0</v>
      </c>
      <c r="G2191" s="566">
        <v>11.71</v>
      </c>
      <c r="H2191" s="566">
        <v>381.248</v>
      </c>
      <c r="I2191" s="566">
        <v>154.326</v>
      </c>
      <c r="J2191" s="566">
        <v>151.8</v>
      </c>
      <c r="K2191" s="566">
        <v>226.922</v>
      </c>
      <c r="L2191" s="567">
        <v>0.5952</v>
      </c>
      <c r="M2191" s="568">
        <v>1279.74</v>
      </c>
      <c r="Q2191" s="566">
        <v>45530</v>
      </c>
      <c r="R2191" s="566">
        <v>3354.12</v>
      </c>
      <c r="S2191" s="566">
        <v>0.0737</v>
      </c>
      <c r="T2191" s="566">
        <v>0</v>
      </c>
      <c r="U2191" s="566">
        <v>0</v>
      </c>
      <c r="V2191" s="566">
        <v>0</v>
      </c>
      <c r="W2191" s="556">
        <v>0</v>
      </c>
      <c r="X2191" s="556">
        <v>0</v>
      </c>
      <c r="Y2191" s="556">
        <v>0</v>
      </c>
      <c r="Z2191" s="569">
        <v>0</v>
      </c>
      <c r="AA2191" s="556">
        <v>0</v>
      </c>
      <c r="AB2191" s="556">
        <v>1</v>
      </c>
      <c r="AC2191" s="575">
        <f t="shared" si="101"/>
        <v>0</v>
      </c>
      <c r="AD2191" s="555">
        <f t="shared" si="102"/>
        <v>0</v>
      </c>
    </row>
    <row r="2192" customHeight="1" spans="1:30">
      <c r="A2192" s="574">
        <v>45335</v>
      </c>
      <c r="B2192" s="565" t="s">
        <v>74</v>
      </c>
      <c r="C2192" s="565" t="s">
        <v>56</v>
      </c>
      <c r="D2192" s="556">
        <v>50</v>
      </c>
      <c r="E2192" s="556" t="s">
        <v>35</v>
      </c>
      <c r="F2192" s="556">
        <v>0</v>
      </c>
      <c r="G2192" s="566">
        <v>8.68</v>
      </c>
      <c r="H2192" s="566">
        <v>83.484</v>
      </c>
      <c r="I2192" s="566">
        <v>29.3789</v>
      </c>
      <c r="J2192" s="566">
        <v>28.666</v>
      </c>
      <c r="K2192" s="566">
        <v>54.1051</v>
      </c>
      <c r="L2192" s="567">
        <v>0.6481</v>
      </c>
      <c r="M2192" s="568">
        <v>142.9516</v>
      </c>
      <c r="Q2192" s="566">
        <v>5770</v>
      </c>
      <c r="R2192" s="566">
        <v>341.3124</v>
      </c>
      <c r="S2192" s="566">
        <v>0.0592</v>
      </c>
      <c r="T2192" s="566">
        <v>0</v>
      </c>
      <c r="U2192" s="566">
        <v>0</v>
      </c>
      <c r="V2192" s="566">
        <v>0</v>
      </c>
      <c r="W2192" s="556">
        <v>0</v>
      </c>
      <c r="X2192" s="556">
        <v>0</v>
      </c>
      <c r="Y2192" s="556">
        <v>0</v>
      </c>
      <c r="Z2192" s="569">
        <v>0</v>
      </c>
      <c r="AA2192" s="556">
        <v>0</v>
      </c>
      <c r="AB2192" s="556">
        <v>1</v>
      </c>
      <c r="AC2192" s="575">
        <f t="shared" si="101"/>
        <v>0</v>
      </c>
      <c r="AD2192" s="555">
        <f t="shared" si="102"/>
        <v>0</v>
      </c>
    </row>
    <row r="2193" customHeight="1" spans="1:30">
      <c r="A2193" s="574">
        <v>45335</v>
      </c>
      <c r="B2193" s="565" t="s">
        <v>77</v>
      </c>
      <c r="C2193" s="565" t="s">
        <v>32</v>
      </c>
      <c r="D2193" s="556">
        <v>100</v>
      </c>
      <c r="E2193" s="556" t="s">
        <v>138</v>
      </c>
      <c r="F2193" s="556">
        <v>3.08</v>
      </c>
      <c r="G2193" s="566">
        <v>2.7</v>
      </c>
      <c r="H2193" s="566">
        <v>35.4196</v>
      </c>
      <c r="I2193" s="566">
        <v>33.4823</v>
      </c>
      <c r="J2193" s="566">
        <v>31.822</v>
      </c>
      <c r="K2193" s="566">
        <v>0</v>
      </c>
      <c r="L2193" s="567">
        <v>0</v>
      </c>
      <c r="M2193" s="568">
        <v>299.061</v>
      </c>
      <c r="N2193" s="566">
        <v>200</v>
      </c>
      <c r="O2193" s="566">
        <v>1.4953</v>
      </c>
      <c r="P2193" s="566">
        <v>1.076</v>
      </c>
      <c r="Q2193" s="566">
        <v>17591</v>
      </c>
      <c r="R2193" s="566">
        <v>694.918</v>
      </c>
      <c r="S2193" s="566">
        <v>0.0395</v>
      </c>
      <c r="T2193" s="566">
        <v>0</v>
      </c>
      <c r="U2193" s="566">
        <v>0</v>
      </c>
      <c r="V2193" s="566">
        <v>0</v>
      </c>
      <c r="W2193" s="556">
        <v>0</v>
      </c>
      <c r="X2193" s="556">
        <v>0</v>
      </c>
      <c r="Y2193" s="556">
        <v>0</v>
      </c>
      <c r="Z2193" s="569">
        <v>0</v>
      </c>
      <c r="AA2193" s="556">
        <v>0</v>
      </c>
      <c r="AB2193" s="556">
        <v>1</v>
      </c>
      <c r="AC2193" s="575">
        <f t="shared" si="101"/>
        <v>0</v>
      </c>
      <c r="AD2193" s="555">
        <f t="shared" si="102"/>
        <v>0</v>
      </c>
    </row>
    <row r="2194" customHeight="1" spans="1:30">
      <c r="A2194" s="574">
        <v>45335</v>
      </c>
      <c r="B2194" s="565" t="s">
        <v>81</v>
      </c>
      <c r="C2194" s="565" t="s">
        <v>175</v>
      </c>
      <c r="D2194" s="556">
        <v>100</v>
      </c>
      <c r="E2194" s="556" t="s">
        <v>35</v>
      </c>
      <c r="F2194" s="556" t="s">
        <v>176</v>
      </c>
      <c r="G2194" s="566">
        <v>2.4</v>
      </c>
      <c r="H2194" s="566">
        <v>0</v>
      </c>
      <c r="I2194" s="566">
        <v>0.21</v>
      </c>
      <c r="J2194" s="566">
        <v>0.1408</v>
      </c>
      <c r="K2194" s="566">
        <v>0</v>
      </c>
      <c r="L2194" s="567">
        <v>0</v>
      </c>
      <c r="M2194" s="568">
        <v>12.0648</v>
      </c>
      <c r="N2194" s="566">
        <v>585</v>
      </c>
      <c r="O2194" s="566">
        <v>0.0206</v>
      </c>
      <c r="P2194" s="566">
        <v>-0.033</v>
      </c>
      <c r="Q2194" s="566">
        <v>13183</v>
      </c>
      <c r="R2194" s="566">
        <v>21.1904</v>
      </c>
      <c r="S2194" s="566">
        <v>0.0016</v>
      </c>
      <c r="T2194" s="566">
        <v>0</v>
      </c>
      <c r="U2194" s="566">
        <v>0</v>
      </c>
      <c r="V2194" s="566">
        <v>0</v>
      </c>
      <c r="W2194" s="556">
        <v>0</v>
      </c>
      <c r="X2194" s="556">
        <v>0</v>
      </c>
      <c r="Y2194" s="556">
        <v>0</v>
      </c>
      <c r="Z2194" s="569">
        <v>0</v>
      </c>
      <c r="AA2194" s="556">
        <v>0</v>
      </c>
      <c r="AB2194" s="556">
        <v>1</v>
      </c>
      <c r="AC2194" s="575">
        <f t="shared" si="101"/>
        <v>0</v>
      </c>
      <c r="AD2194" s="555">
        <f t="shared" si="102"/>
        <v>0</v>
      </c>
    </row>
    <row r="2195" customHeight="1" spans="1:30">
      <c r="A2195" s="574">
        <v>45335</v>
      </c>
      <c r="B2195" s="565" t="s">
        <v>84</v>
      </c>
      <c r="C2195" s="565" t="s">
        <v>175</v>
      </c>
      <c r="D2195" s="556">
        <v>33</v>
      </c>
      <c r="E2195" s="556" t="s">
        <v>35</v>
      </c>
      <c r="F2195" s="556" t="s">
        <v>176</v>
      </c>
      <c r="G2195" s="566">
        <v>1.03</v>
      </c>
      <c r="H2195" s="566">
        <v>0.1459</v>
      </c>
      <c r="I2195" s="566">
        <v>0.1372</v>
      </c>
      <c r="J2195" s="566">
        <v>0</v>
      </c>
      <c r="K2195" s="566">
        <v>0</v>
      </c>
      <c r="L2195" s="567">
        <v>0</v>
      </c>
      <c r="M2195" s="568">
        <v>163.02</v>
      </c>
      <c r="N2195" s="566">
        <v>490</v>
      </c>
      <c r="O2195" s="566">
        <v>0.3327</v>
      </c>
      <c r="P2195" s="566">
        <v>-0.2578</v>
      </c>
      <c r="Q2195" s="566">
        <v>7604</v>
      </c>
      <c r="R2195" s="566">
        <v>562.32</v>
      </c>
      <c r="S2195" s="566">
        <v>0.074</v>
      </c>
      <c r="T2195" s="566">
        <v>0</v>
      </c>
      <c r="U2195" s="566">
        <v>0</v>
      </c>
      <c r="V2195" s="566">
        <v>0</v>
      </c>
      <c r="W2195" s="556">
        <v>0</v>
      </c>
      <c r="X2195" s="556">
        <v>0</v>
      </c>
      <c r="Y2195" s="556">
        <v>0</v>
      </c>
      <c r="Z2195" s="569">
        <v>0</v>
      </c>
      <c r="AA2195" s="556">
        <v>0</v>
      </c>
      <c r="AB2195" s="556">
        <v>1</v>
      </c>
      <c r="AC2195" s="575">
        <f t="shared" si="101"/>
        <v>0</v>
      </c>
      <c r="AD2195" s="555">
        <f t="shared" si="102"/>
        <v>0</v>
      </c>
    </row>
    <row r="2196" customHeight="1" spans="1:30">
      <c r="A2196" s="574">
        <v>45335</v>
      </c>
      <c r="B2196" s="565" t="s">
        <v>85</v>
      </c>
      <c r="C2196" s="565" t="s">
        <v>177</v>
      </c>
      <c r="D2196" s="556">
        <v>60</v>
      </c>
      <c r="E2196" s="556" t="s">
        <v>35</v>
      </c>
      <c r="F2196" s="556">
        <v>4.86</v>
      </c>
      <c r="G2196" s="566">
        <v>3.62</v>
      </c>
      <c r="H2196" s="566">
        <v>31.9755</v>
      </c>
      <c r="I2196" s="566">
        <v>24.8829</v>
      </c>
      <c r="J2196" s="566">
        <v>24.64</v>
      </c>
      <c r="K2196" s="566">
        <v>5.31</v>
      </c>
      <c r="L2196" s="567">
        <v>0.1661</v>
      </c>
      <c r="M2196" s="568">
        <v>238.48</v>
      </c>
      <c r="N2196" s="566">
        <v>174</v>
      </c>
      <c r="O2196" s="566">
        <v>1.3706</v>
      </c>
      <c r="P2196" s="566" t="s">
        <v>176</v>
      </c>
      <c r="Q2196" s="566">
        <v>5420</v>
      </c>
      <c r="R2196" s="566">
        <v>821.92</v>
      </c>
      <c r="S2196" s="566">
        <v>0.1516</v>
      </c>
      <c r="T2196" s="566">
        <v>0</v>
      </c>
      <c r="U2196" s="566">
        <v>0</v>
      </c>
      <c r="V2196" s="566">
        <v>0</v>
      </c>
      <c r="W2196" s="556">
        <v>0</v>
      </c>
      <c r="X2196" s="556">
        <v>0</v>
      </c>
      <c r="Y2196" s="556">
        <v>0</v>
      </c>
      <c r="Z2196" s="569">
        <v>0</v>
      </c>
      <c r="AA2196" s="556">
        <v>0</v>
      </c>
      <c r="AB2196" s="556">
        <v>1</v>
      </c>
      <c r="AC2196" s="575">
        <f t="shared" si="101"/>
        <v>0</v>
      </c>
      <c r="AD2196" s="555">
        <f t="shared" si="102"/>
        <v>0</v>
      </c>
    </row>
    <row r="2197" customHeight="1" spans="1:30">
      <c r="A2197" s="574">
        <v>45335</v>
      </c>
      <c r="B2197" s="565" t="s">
        <v>87</v>
      </c>
      <c r="C2197" s="565" t="s">
        <v>32</v>
      </c>
      <c r="D2197" s="556">
        <v>100</v>
      </c>
      <c r="E2197" s="556" t="s">
        <v>35</v>
      </c>
      <c r="F2197" s="556">
        <v>5.58</v>
      </c>
      <c r="G2197" s="566">
        <v>2.36</v>
      </c>
      <c r="H2197" s="566">
        <v>15.5319</v>
      </c>
      <c r="I2197" s="566">
        <v>2.12</v>
      </c>
      <c r="J2197" s="566">
        <v>2.0559</v>
      </c>
      <c r="K2197" s="566">
        <v>13.4119</v>
      </c>
      <c r="L2197" s="567">
        <v>0.8635</v>
      </c>
      <c r="M2197" s="568">
        <v>35.6741</v>
      </c>
      <c r="N2197" s="566">
        <v>25</v>
      </c>
      <c r="O2197" s="566">
        <v>1.427</v>
      </c>
      <c r="P2197" s="566">
        <v>1.0076</v>
      </c>
      <c r="Q2197" s="566">
        <v>6350</v>
      </c>
      <c r="R2197" s="566">
        <v>198.5599</v>
      </c>
      <c r="S2197" s="566">
        <v>0.0313</v>
      </c>
      <c r="T2197" s="566">
        <v>0</v>
      </c>
      <c r="U2197" s="566">
        <v>0</v>
      </c>
      <c r="V2197" s="566">
        <v>0</v>
      </c>
      <c r="W2197" s="556">
        <v>0</v>
      </c>
      <c r="X2197" s="556">
        <v>0</v>
      </c>
      <c r="Y2197" s="556">
        <v>0</v>
      </c>
      <c r="Z2197" s="569">
        <v>0</v>
      </c>
      <c r="AA2197" s="556">
        <v>0</v>
      </c>
      <c r="AB2197" s="556">
        <v>1</v>
      </c>
      <c r="AC2197" s="575">
        <f t="shared" si="101"/>
        <v>0</v>
      </c>
      <c r="AD2197" s="555">
        <f t="shared" si="102"/>
        <v>0</v>
      </c>
    </row>
    <row r="2198" s="557" customFormat="1" ht="21" customHeight="1" spans="1:30">
      <c r="A2198" s="574">
        <v>45335</v>
      </c>
      <c r="B2198" s="651" t="s">
        <v>88</v>
      </c>
      <c r="C2198" s="651" t="s">
        <v>177</v>
      </c>
      <c r="D2198" s="557">
        <v>50</v>
      </c>
      <c r="E2198" s="557" t="s">
        <v>35</v>
      </c>
      <c r="F2198" s="557">
        <v>5.99</v>
      </c>
      <c r="G2198" s="557">
        <v>1.21</v>
      </c>
      <c r="H2198" s="557">
        <v>22.5336</v>
      </c>
      <c r="I2198" s="557">
        <v>6.4559</v>
      </c>
      <c r="J2198" s="557">
        <v>6.4458</v>
      </c>
      <c r="K2198" s="557">
        <v>15.7</v>
      </c>
      <c r="L2198" s="652">
        <v>0.6967</v>
      </c>
      <c r="M2198" s="557">
        <v>170.75</v>
      </c>
      <c r="N2198" s="557">
        <v>680</v>
      </c>
      <c r="O2198" s="557">
        <v>0.2511</v>
      </c>
      <c r="P2198" s="557" t="s">
        <v>176</v>
      </c>
      <c r="Q2198" s="557">
        <v>6458</v>
      </c>
      <c r="R2198" s="557">
        <v>477.8214</v>
      </c>
      <c r="S2198" s="557">
        <v>0.074</v>
      </c>
      <c r="T2198" s="557">
        <v>0</v>
      </c>
      <c r="U2198" s="557">
        <v>0</v>
      </c>
      <c r="V2198" s="557">
        <v>0</v>
      </c>
      <c r="W2198" s="557">
        <v>0</v>
      </c>
      <c r="X2198" s="557">
        <v>0</v>
      </c>
      <c r="Y2198" s="557">
        <v>0</v>
      </c>
      <c r="Z2198" s="653">
        <v>0</v>
      </c>
      <c r="AA2198" s="557">
        <v>0</v>
      </c>
      <c r="AB2198" s="557">
        <v>1</v>
      </c>
      <c r="AC2198" s="575">
        <f t="shared" si="101"/>
        <v>0</v>
      </c>
      <c r="AD2198" s="620">
        <f t="shared" si="102"/>
        <v>0</v>
      </c>
    </row>
    <row r="2199" customHeight="1" spans="1:29">
      <c r="A2199" s="570" t="s">
        <v>283</v>
      </c>
      <c r="B2199" s="571"/>
      <c r="C2199" s="571"/>
      <c r="D2199" s="571"/>
      <c r="E2199" s="571"/>
      <c r="F2199" s="571"/>
      <c r="G2199" s="571"/>
      <c r="H2199" s="571"/>
      <c r="I2199" s="571"/>
      <c r="J2199" s="571"/>
      <c r="K2199" s="571"/>
      <c r="L2199" s="571"/>
      <c r="M2199" s="571"/>
      <c r="N2199" s="571"/>
      <c r="O2199" s="571"/>
      <c r="P2199" s="571"/>
      <c r="Q2199" s="571"/>
      <c r="R2199" s="571"/>
      <c r="S2199" s="571"/>
      <c r="T2199" s="571"/>
      <c r="U2199" s="571"/>
      <c r="V2199" s="571"/>
      <c r="W2199" s="571"/>
      <c r="X2199" s="571"/>
      <c r="Y2199" s="571"/>
      <c r="Z2199" s="571"/>
      <c r="AA2199" s="571"/>
      <c r="AB2199" s="571"/>
      <c r="AC2199" s="571"/>
    </row>
    <row r="2200" customHeight="1" spans="1:30">
      <c r="A2200" s="572" t="s">
        <v>199</v>
      </c>
      <c r="B2200" s="573" t="s">
        <v>200</v>
      </c>
      <c r="C2200" s="573" t="s">
        <v>201</v>
      </c>
      <c r="D2200" s="573" t="s">
        <v>202</v>
      </c>
      <c r="E2200" s="573" t="s">
        <v>203</v>
      </c>
      <c r="F2200" s="573" t="s">
        <v>204</v>
      </c>
      <c r="G2200" s="573" t="s">
        <v>205</v>
      </c>
      <c r="H2200" s="573" t="s">
        <v>206</v>
      </c>
      <c r="I2200" s="573" t="s">
        <v>207</v>
      </c>
      <c r="J2200" s="573" t="s">
        <v>208</v>
      </c>
      <c r="K2200" s="573" t="s">
        <v>209</v>
      </c>
      <c r="L2200" s="573" t="s">
        <v>210</v>
      </c>
      <c r="M2200" s="573" t="s">
        <v>211</v>
      </c>
      <c r="N2200" s="573" t="s">
        <v>212</v>
      </c>
      <c r="O2200" s="573" t="s">
        <v>213</v>
      </c>
      <c r="P2200" s="573" t="s">
        <v>214</v>
      </c>
      <c r="Q2200" s="573" t="s">
        <v>215</v>
      </c>
      <c r="R2200" s="573" t="s">
        <v>216</v>
      </c>
      <c r="S2200" s="573" t="s">
        <v>217</v>
      </c>
      <c r="T2200" s="573" t="s">
        <v>218</v>
      </c>
      <c r="U2200" s="573" t="s">
        <v>219</v>
      </c>
      <c r="V2200" s="573" t="s">
        <v>220</v>
      </c>
      <c r="W2200" s="573" t="s">
        <v>221</v>
      </c>
      <c r="X2200" s="573" t="s">
        <v>222</v>
      </c>
      <c r="Y2200" s="573" t="s">
        <v>223</v>
      </c>
      <c r="Z2200" s="573" t="s">
        <v>224</v>
      </c>
      <c r="AA2200" s="573" t="s">
        <v>225</v>
      </c>
      <c r="AB2200" s="573" t="s">
        <v>226</v>
      </c>
      <c r="AC2200" s="583" t="s">
        <v>29</v>
      </c>
      <c r="AD2200" s="583" t="s">
        <v>30</v>
      </c>
    </row>
    <row r="2201" customHeight="1" spans="1:30">
      <c r="A2201" s="574">
        <v>45336</v>
      </c>
      <c r="B2201" s="575" t="s">
        <v>227</v>
      </c>
      <c r="C2201" s="575" t="s">
        <v>228</v>
      </c>
      <c r="D2201" s="575">
        <v>100</v>
      </c>
      <c r="E2201" s="575" t="s">
        <v>284</v>
      </c>
      <c r="F2201" s="575">
        <v>1.48</v>
      </c>
      <c r="G2201" s="575">
        <v>0.74</v>
      </c>
      <c r="H2201" s="575">
        <v>13.6098</v>
      </c>
      <c r="I2201" s="575">
        <v>13.475</v>
      </c>
      <c r="J2201" s="575">
        <v>13.3</v>
      </c>
      <c r="K2201" s="575">
        <v>0</v>
      </c>
      <c r="L2201" s="580">
        <v>0</v>
      </c>
      <c r="M2201" s="575">
        <v>358.75</v>
      </c>
      <c r="N2201" s="575"/>
      <c r="O2201" s="575"/>
      <c r="P2201" s="575"/>
      <c r="Q2201" s="575">
        <v>14972</v>
      </c>
      <c r="R2201" s="575">
        <v>1659.875</v>
      </c>
      <c r="S2201" s="580">
        <v>0.1109</v>
      </c>
      <c r="T2201" s="575">
        <v>0</v>
      </c>
      <c r="U2201" s="575">
        <v>0</v>
      </c>
      <c r="V2201" s="575">
        <v>0</v>
      </c>
      <c r="W2201" s="575">
        <v>0</v>
      </c>
      <c r="X2201" s="575">
        <v>0</v>
      </c>
      <c r="Y2201" s="575">
        <v>0</v>
      </c>
      <c r="Z2201" s="575">
        <v>0</v>
      </c>
      <c r="AA2201" s="575">
        <v>0</v>
      </c>
      <c r="AB2201" s="580">
        <v>1</v>
      </c>
      <c r="AC2201" s="575">
        <f t="shared" ref="AC2201:AC2243" si="103">U2201+W2201</f>
        <v>0</v>
      </c>
      <c r="AD2201" s="555">
        <f t="shared" ref="AD2201:AD2243" si="104">T2201+V2201</f>
        <v>0</v>
      </c>
    </row>
    <row r="2202" customHeight="1" spans="1:30">
      <c r="A2202" s="574">
        <v>45336</v>
      </c>
      <c r="B2202" s="575" t="s">
        <v>239</v>
      </c>
      <c r="C2202" s="575" t="s">
        <v>228</v>
      </c>
      <c r="D2202" s="575">
        <v>30</v>
      </c>
      <c r="E2202" s="575" t="s">
        <v>235</v>
      </c>
      <c r="F2202" s="575">
        <v>3.58</v>
      </c>
      <c r="G2202" s="575">
        <v>0</v>
      </c>
      <c r="H2202" s="575">
        <v>10.7306</v>
      </c>
      <c r="I2202" s="575">
        <v>8.2983</v>
      </c>
      <c r="J2202" s="575">
        <v>8.2368</v>
      </c>
      <c r="K2202" s="575">
        <v>2.4323</v>
      </c>
      <c r="L2202" s="580">
        <v>0.2267</v>
      </c>
      <c r="M2202" s="575">
        <v>191.928</v>
      </c>
      <c r="N2202" s="575"/>
      <c r="O2202" s="575"/>
      <c r="P2202" s="575"/>
      <c r="Q2202" s="575">
        <v>4805</v>
      </c>
      <c r="R2202" s="575">
        <v>525.2016</v>
      </c>
      <c r="S2202" s="580">
        <v>0.1093</v>
      </c>
      <c r="T2202" s="575">
        <v>0</v>
      </c>
      <c r="U2202" s="575">
        <v>0</v>
      </c>
      <c r="V2202" s="575">
        <v>0</v>
      </c>
      <c r="W2202" s="575">
        <v>0</v>
      </c>
      <c r="X2202" s="575">
        <v>0</v>
      </c>
      <c r="Y2202" s="575">
        <v>0</v>
      </c>
      <c r="Z2202" s="575">
        <v>0</v>
      </c>
      <c r="AA2202" s="575">
        <v>0</v>
      </c>
      <c r="AB2202" s="580">
        <v>1</v>
      </c>
      <c r="AC2202" s="575">
        <f t="shared" si="103"/>
        <v>0</v>
      </c>
      <c r="AD2202" s="555">
        <f t="shared" si="104"/>
        <v>0</v>
      </c>
    </row>
    <row r="2203" customHeight="1" spans="1:30">
      <c r="A2203" s="574">
        <v>45336</v>
      </c>
      <c r="B2203" s="575" t="s">
        <v>234</v>
      </c>
      <c r="C2203" s="575" t="s">
        <v>228</v>
      </c>
      <c r="D2203" s="575">
        <v>20</v>
      </c>
      <c r="E2203" s="575" t="s">
        <v>233</v>
      </c>
      <c r="F2203" s="575">
        <v>6.48</v>
      </c>
      <c r="G2203" s="575">
        <v>1.8</v>
      </c>
      <c r="H2203" s="575">
        <v>13.9017</v>
      </c>
      <c r="I2203" s="575">
        <v>9.1366</v>
      </c>
      <c r="J2203" s="575">
        <v>9.1202</v>
      </c>
      <c r="K2203" s="575">
        <v>4.7652</v>
      </c>
      <c r="L2203" s="580">
        <v>0.3428</v>
      </c>
      <c r="M2203" s="575">
        <v>127.183</v>
      </c>
      <c r="N2203" s="575"/>
      <c r="O2203" s="575"/>
      <c r="P2203" s="575"/>
      <c r="Q2203" s="575">
        <v>4106</v>
      </c>
      <c r="R2203" s="575">
        <v>431.4363</v>
      </c>
      <c r="S2203" s="580">
        <v>0.1051</v>
      </c>
      <c r="T2203" s="575">
        <v>0</v>
      </c>
      <c r="U2203" s="575">
        <v>0</v>
      </c>
      <c r="V2203" s="575">
        <v>0</v>
      </c>
      <c r="W2203" s="575">
        <v>0</v>
      </c>
      <c r="X2203" s="575">
        <v>0</v>
      </c>
      <c r="Y2203" s="575">
        <v>0</v>
      </c>
      <c r="Z2203" s="575">
        <v>0</v>
      </c>
      <c r="AA2203" s="575">
        <v>0</v>
      </c>
      <c r="AB2203" s="580">
        <v>1</v>
      </c>
      <c r="AC2203" s="575">
        <f t="shared" si="103"/>
        <v>0</v>
      </c>
      <c r="AD2203" s="555">
        <f t="shared" si="104"/>
        <v>0</v>
      </c>
    </row>
    <row r="2204" customHeight="1" spans="1:30">
      <c r="A2204" s="574">
        <v>45336</v>
      </c>
      <c r="B2204" s="575" t="s">
        <v>230</v>
      </c>
      <c r="C2204" s="575" t="s">
        <v>228</v>
      </c>
      <c r="D2204" s="575">
        <v>10</v>
      </c>
      <c r="E2204" s="575" t="s">
        <v>233</v>
      </c>
      <c r="F2204" s="575">
        <v>2.44</v>
      </c>
      <c r="G2204" s="575">
        <v>2.46</v>
      </c>
      <c r="H2204" s="575">
        <v>2.961</v>
      </c>
      <c r="I2204" s="575">
        <v>2.6835</v>
      </c>
      <c r="J2204" s="575">
        <v>2.64</v>
      </c>
      <c r="K2204" s="575">
        <v>0.2775</v>
      </c>
      <c r="L2204" s="580">
        <v>0.0937</v>
      </c>
      <c r="M2204" s="575">
        <v>40.26</v>
      </c>
      <c r="N2204" s="575"/>
      <c r="O2204" s="575"/>
      <c r="P2204" s="575"/>
      <c r="Q2204" s="575">
        <v>1258</v>
      </c>
      <c r="R2204" s="575">
        <v>154.44</v>
      </c>
      <c r="S2204" s="580">
        <v>0.1228</v>
      </c>
      <c r="T2204" s="575">
        <v>0</v>
      </c>
      <c r="U2204" s="575">
        <v>0</v>
      </c>
      <c r="V2204" s="575">
        <v>0</v>
      </c>
      <c r="W2204" s="575">
        <v>0</v>
      </c>
      <c r="X2204" s="575">
        <v>0</v>
      </c>
      <c r="Y2204" s="575">
        <v>0</v>
      </c>
      <c r="Z2204" s="575">
        <v>0</v>
      </c>
      <c r="AA2204" s="575">
        <v>0</v>
      </c>
      <c r="AB2204" s="580">
        <v>1</v>
      </c>
      <c r="AC2204" s="575">
        <f t="shared" si="103"/>
        <v>0</v>
      </c>
      <c r="AD2204" s="555">
        <f t="shared" si="104"/>
        <v>0</v>
      </c>
    </row>
    <row r="2205" customHeight="1" spans="1:30">
      <c r="A2205" s="574">
        <v>45336</v>
      </c>
      <c r="B2205" s="575" t="s">
        <v>232</v>
      </c>
      <c r="C2205" s="575" t="s">
        <v>228</v>
      </c>
      <c r="D2205" s="575">
        <v>80</v>
      </c>
      <c r="E2205" s="575" t="s">
        <v>231</v>
      </c>
      <c r="F2205" s="575">
        <v>3.24</v>
      </c>
      <c r="G2205" s="575">
        <v>0.8</v>
      </c>
      <c r="H2205" s="575">
        <v>22.436</v>
      </c>
      <c r="I2205" s="575">
        <v>22.12</v>
      </c>
      <c r="J2205" s="575">
        <v>22</v>
      </c>
      <c r="K2205" s="575">
        <v>0</v>
      </c>
      <c r="L2205" s="580">
        <v>0</v>
      </c>
      <c r="M2205" s="575">
        <v>417.45</v>
      </c>
      <c r="N2205" s="575"/>
      <c r="O2205" s="575"/>
      <c r="P2205" s="575"/>
      <c r="Q2205" s="575">
        <v>9570</v>
      </c>
      <c r="R2205" s="575">
        <v>1389.85</v>
      </c>
      <c r="S2205" s="580">
        <v>0.1452</v>
      </c>
      <c r="T2205" s="575">
        <v>0</v>
      </c>
      <c r="U2205" s="575">
        <v>0</v>
      </c>
      <c r="V2205" s="575">
        <v>0</v>
      </c>
      <c r="W2205" s="575">
        <v>0</v>
      </c>
      <c r="X2205" s="575">
        <v>0</v>
      </c>
      <c r="Y2205" s="575">
        <v>0</v>
      </c>
      <c r="Z2205" s="575">
        <v>0</v>
      </c>
      <c r="AA2205" s="575">
        <v>0</v>
      </c>
      <c r="AB2205" s="580">
        <v>1</v>
      </c>
      <c r="AC2205" s="575">
        <f t="shared" si="103"/>
        <v>0</v>
      </c>
      <c r="AD2205" s="555">
        <f t="shared" si="104"/>
        <v>0</v>
      </c>
    </row>
    <row r="2206" customHeight="1" spans="1:30">
      <c r="A2206" s="574">
        <v>45336</v>
      </c>
      <c r="B2206" s="575" t="s">
        <v>236</v>
      </c>
      <c r="C2206" s="575" t="s">
        <v>228</v>
      </c>
      <c r="D2206" s="575">
        <v>30</v>
      </c>
      <c r="E2206" s="575" t="s">
        <v>235</v>
      </c>
      <c r="F2206" s="575">
        <v>5.65</v>
      </c>
      <c r="G2206" s="575">
        <v>1.31</v>
      </c>
      <c r="H2206" s="575">
        <v>13.6855</v>
      </c>
      <c r="I2206" s="575">
        <v>9.1045</v>
      </c>
      <c r="J2206" s="575">
        <v>9.0855</v>
      </c>
      <c r="K2206" s="575">
        <v>4.6</v>
      </c>
      <c r="L2206" s="580">
        <v>0.3357</v>
      </c>
      <c r="M2206" s="575">
        <v>153.2438</v>
      </c>
      <c r="N2206" s="575"/>
      <c r="O2206" s="575"/>
      <c r="P2206" s="575"/>
      <c r="Q2206" s="575">
        <v>3672</v>
      </c>
      <c r="R2206" s="575">
        <v>525.1397</v>
      </c>
      <c r="S2206" s="580">
        <v>0.143</v>
      </c>
      <c r="T2206" s="575">
        <v>0</v>
      </c>
      <c r="U2206" s="575">
        <v>0</v>
      </c>
      <c r="V2206" s="575">
        <v>0</v>
      </c>
      <c r="W2206" s="575">
        <v>0</v>
      </c>
      <c r="X2206" s="575">
        <v>0</v>
      </c>
      <c r="Y2206" s="575">
        <v>0</v>
      </c>
      <c r="Z2206" s="575">
        <v>0</v>
      </c>
      <c r="AA2206" s="575">
        <v>0</v>
      </c>
      <c r="AB2206" s="580">
        <v>1</v>
      </c>
      <c r="AC2206" s="575">
        <f t="shared" si="103"/>
        <v>0</v>
      </c>
      <c r="AD2206" s="555">
        <f t="shared" si="104"/>
        <v>0</v>
      </c>
    </row>
    <row r="2207" customHeight="1" spans="1:30">
      <c r="A2207" s="574">
        <v>45336</v>
      </c>
      <c r="B2207" s="575" t="s">
        <v>237</v>
      </c>
      <c r="C2207" s="575" t="s">
        <v>228</v>
      </c>
      <c r="D2207" s="575">
        <v>5.48</v>
      </c>
      <c r="E2207" s="575" t="s">
        <v>285</v>
      </c>
      <c r="F2207" s="575">
        <v>1.56</v>
      </c>
      <c r="G2207" s="575">
        <v>0</v>
      </c>
      <c r="H2207" s="575">
        <v>0.82</v>
      </c>
      <c r="I2207" s="575">
        <v>0.82</v>
      </c>
      <c r="J2207" s="575">
        <v>0.532</v>
      </c>
      <c r="K2207" s="575">
        <v>0</v>
      </c>
      <c r="L2207" s="580">
        <v>0</v>
      </c>
      <c r="M2207" s="575">
        <v>11.704</v>
      </c>
      <c r="N2207" s="575"/>
      <c r="O2207" s="575"/>
      <c r="P2207" s="575"/>
      <c r="Q2207" s="575">
        <v>554</v>
      </c>
      <c r="R2207" s="575">
        <v>52.136</v>
      </c>
      <c r="S2207" s="580">
        <v>0.0941</v>
      </c>
      <c r="T2207" s="575">
        <v>0</v>
      </c>
      <c r="U2207" s="575">
        <v>0</v>
      </c>
      <c r="V2207" s="575">
        <v>0</v>
      </c>
      <c r="W2207" s="575">
        <v>0</v>
      </c>
      <c r="X2207" s="575">
        <v>0</v>
      </c>
      <c r="Y2207" s="575">
        <v>0</v>
      </c>
      <c r="Z2207" s="575">
        <v>0</v>
      </c>
      <c r="AA2207" s="575">
        <v>0</v>
      </c>
      <c r="AB2207" s="580">
        <v>1</v>
      </c>
      <c r="AC2207" s="575">
        <f t="shared" si="103"/>
        <v>0</v>
      </c>
      <c r="AD2207" s="555">
        <f t="shared" si="104"/>
        <v>0</v>
      </c>
    </row>
    <row r="2208" customHeight="1" spans="1:30">
      <c r="A2208" s="574">
        <v>45336</v>
      </c>
      <c r="B2208" s="575" t="s">
        <v>245</v>
      </c>
      <c r="C2208" s="575" t="s">
        <v>228</v>
      </c>
      <c r="D2208" s="575">
        <v>50</v>
      </c>
      <c r="E2208" s="575" t="s">
        <v>235</v>
      </c>
      <c r="F2208" s="575">
        <v>3.71</v>
      </c>
      <c r="G2208" s="575">
        <v>0</v>
      </c>
      <c r="H2208" s="575">
        <v>16.015</v>
      </c>
      <c r="I2208" s="575">
        <v>8.26</v>
      </c>
      <c r="J2208" s="575">
        <v>8.19</v>
      </c>
      <c r="K2208" s="575">
        <v>7.755</v>
      </c>
      <c r="L2208" s="580">
        <v>0.4842</v>
      </c>
      <c r="M2208" s="575">
        <v>120.33</v>
      </c>
      <c r="N2208" s="575"/>
      <c r="O2208" s="575"/>
      <c r="P2208" s="575"/>
      <c r="Q2208" s="575">
        <v>6762</v>
      </c>
      <c r="R2208" s="575">
        <v>508.83</v>
      </c>
      <c r="S2208" s="580">
        <v>0.0752</v>
      </c>
      <c r="T2208" s="575">
        <v>0</v>
      </c>
      <c r="U2208" s="575">
        <v>0</v>
      </c>
      <c r="V2208" s="575">
        <v>0</v>
      </c>
      <c r="W2208" s="575">
        <v>0</v>
      </c>
      <c r="X2208" s="575">
        <v>0</v>
      </c>
      <c r="Y2208" s="575">
        <v>0</v>
      </c>
      <c r="Z2208" s="575">
        <v>0</v>
      </c>
      <c r="AA2208" s="575">
        <v>0</v>
      </c>
      <c r="AB2208" s="580">
        <v>1</v>
      </c>
      <c r="AC2208" s="575">
        <f t="shared" si="103"/>
        <v>0</v>
      </c>
      <c r="AD2208" s="555">
        <f t="shared" si="104"/>
        <v>0</v>
      </c>
    </row>
    <row r="2209" customHeight="1" spans="1:30">
      <c r="A2209" s="574">
        <v>45336</v>
      </c>
      <c r="B2209" s="575" t="s">
        <v>242</v>
      </c>
      <c r="C2209" s="575" t="s">
        <v>228</v>
      </c>
      <c r="D2209" s="575">
        <v>50</v>
      </c>
      <c r="E2209" s="575" t="s">
        <v>231</v>
      </c>
      <c r="F2209" s="575">
        <v>0.98</v>
      </c>
      <c r="G2209" s="575">
        <v>2.94</v>
      </c>
      <c r="H2209" s="575">
        <v>4.1734</v>
      </c>
      <c r="I2209" s="575">
        <v>4.053</v>
      </c>
      <c r="J2209" s="575">
        <v>3.96</v>
      </c>
      <c r="K2209" s="575">
        <v>0</v>
      </c>
      <c r="L2209" s="580">
        <v>0</v>
      </c>
      <c r="M2209" s="575">
        <v>136.84</v>
      </c>
      <c r="N2209" s="575"/>
      <c r="O2209" s="575"/>
      <c r="P2209" s="575"/>
      <c r="Q2209" s="575">
        <v>7203</v>
      </c>
      <c r="R2209" s="575">
        <v>697.84</v>
      </c>
      <c r="S2209" s="580">
        <v>0.0969</v>
      </c>
      <c r="T2209" s="575">
        <v>0</v>
      </c>
      <c r="U2209" s="575">
        <v>0</v>
      </c>
      <c r="V2209" s="575">
        <v>0</v>
      </c>
      <c r="W2209" s="575">
        <v>0</v>
      </c>
      <c r="X2209" s="575">
        <v>0</v>
      </c>
      <c r="Y2209" s="575">
        <v>0</v>
      </c>
      <c r="Z2209" s="575">
        <v>0</v>
      </c>
      <c r="AA2209" s="575">
        <v>0</v>
      </c>
      <c r="AB2209" s="580">
        <v>1</v>
      </c>
      <c r="AC2209" s="575">
        <f t="shared" si="103"/>
        <v>0</v>
      </c>
      <c r="AD2209" s="555">
        <f t="shared" si="104"/>
        <v>0</v>
      </c>
    </row>
    <row r="2210" customHeight="1" spans="1:30">
      <c r="A2210" s="574">
        <v>45336</v>
      </c>
      <c r="B2210" s="575" t="s">
        <v>241</v>
      </c>
      <c r="C2210" s="575" t="s">
        <v>228</v>
      </c>
      <c r="D2210" s="575">
        <v>150</v>
      </c>
      <c r="E2210" s="575" t="s">
        <v>284</v>
      </c>
      <c r="F2210" s="575">
        <v>4.51</v>
      </c>
      <c r="G2210" s="575">
        <v>0.71</v>
      </c>
      <c r="H2210" s="575">
        <v>69.6703</v>
      </c>
      <c r="I2210" s="575">
        <v>35.2539</v>
      </c>
      <c r="J2210" s="575">
        <v>34.2692</v>
      </c>
      <c r="K2210" s="575">
        <v>34.42</v>
      </c>
      <c r="L2210" s="580">
        <v>0.494</v>
      </c>
      <c r="M2210" s="575">
        <v>432.4614</v>
      </c>
      <c r="N2210" s="575">
        <v>1471</v>
      </c>
      <c r="O2210" s="580">
        <v>0.294</v>
      </c>
      <c r="P2210" s="580">
        <v>-0.1888</v>
      </c>
      <c r="Q2210" s="575">
        <v>24402</v>
      </c>
      <c r="R2210" s="575">
        <v>1888.3529</v>
      </c>
      <c r="S2210" s="580">
        <v>0.0774</v>
      </c>
      <c r="T2210" s="575">
        <v>0</v>
      </c>
      <c r="U2210" s="575">
        <v>0</v>
      </c>
      <c r="V2210" s="575">
        <v>0</v>
      </c>
      <c r="W2210" s="575">
        <v>0</v>
      </c>
      <c r="X2210" s="575">
        <v>0</v>
      </c>
      <c r="Y2210" s="575">
        <v>0</v>
      </c>
      <c r="Z2210" s="575">
        <v>0</v>
      </c>
      <c r="AA2210" s="575">
        <v>0</v>
      </c>
      <c r="AB2210" s="580">
        <v>1</v>
      </c>
      <c r="AC2210" s="575">
        <f t="shared" si="103"/>
        <v>0</v>
      </c>
      <c r="AD2210" s="555">
        <f t="shared" si="104"/>
        <v>0</v>
      </c>
    </row>
    <row r="2211" customHeight="1" spans="1:30">
      <c r="A2211" s="574">
        <v>45336</v>
      </c>
      <c r="B2211" s="575" t="s">
        <v>243</v>
      </c>
      <c r="C2211" s="575" t="s">
        <v>228</v>
      </c>
      <c r="D2211" s="575">
        <v>30</v>
      </c>
      <c r="E2211" s="575" t="s">
        <v>233</v>
      </c>
      <c r="F2211" s="575">
        <v>6.68</v>
      </c>
      <c r="G2211" s="575">
        <v>3.2</v>
      </c>
      <c r="H2211" s="575">
        <v>16.6361</v>
      </c>
      <c r="I2211" s="575">
        <v>15.316</v>
      </c>
      <c r="J2211" s="575">
        <v>15.288</v>
      </c>
      <c r="K2211" s="575">
        <v>0.9939</v>
      </c>
      <c r="L2211" s="580">
        <v>0.0609</v>
      </c>
      <c r="M2211" s="575">
        <v>195.048</v>
      </c>
      <c r="N2211" s="575"/>
      <c r="O2211" s="575"/>
      <c r="P2211" s="575"/>
      <c r="Q2211" s="575">
        <v>4708</v>
      </c>
      <c r="R2211" s="575">
        <v>614.656</v>
      </c>
      <c r="S2211" s="580">
        <v>0.1306</v>
      </c>
      <c r="T2211" s="575">
        <v>0</v>
      </c>
      <c r="U2211" s="575">
        <v>0</v>
      </c>
      <c r="V2211" s="575">
        <v>0</v>
      </c>
      <c r="W2211" s="575">
        <v>0</v>
      </c>
      <c r="X2211" s="575">
        <v>0</v>
      </c>
      <c r="Y2211" s="575">
        <v>0</v>
      </c>
      <c r="Z2211" s="575">
        <v>0</v>
      </c>
      <c r="AA2211" s="575">
        <v>0</v>
      </c>
      <c r="AB2211" s="580">
        <v>1</v>
      </c>
      <c r="AC2211" s="575">
        <f t="shared" si="103"/>
        <v>0</v>
      </c>
      <c r="AD2211" s="555">
        <f t="shared" si="104"/>
        <v>0</v>
      </c>
    </row>
    <row r="2212" customHeight="1" spans="1:30">
      <c r="A2212" s="574">
        <v>45336</v>
      </c>
      <c r="B2212" s="575" t="s">
        <v>246</v>
      </c>
      <c r="C2212" s="575" t="s">
        <v>228</v>
      </c>
      <c r="D2212" s="575">
        <v>300</v>
      </c>
      <c r="E2212" s="575" t="s">
        <v>229</v>
      </c>
      <c r="F2212" s="575">
        <v>4.61</v>
      </c>
      <c r="G2212" s="575">
        <v>0</v>
      </c>
      <c r="H2212" s="575">
        <v>127.8651</v>
      </c>
      <c r="I2212" s="575">
        <v>122.0401</v>
      </c>
      <c r="J2212" s="575">
        <v>117.942</v>
      </c>
      <c r="K2212" s="575">
        <v>5.825</v>
      </c>
      <c r="L2212" s="580">
        <v>0.0456</v>
      </c>
      <c r="M2212" s="575">
        <v>1615.779</v>
      </c>
      <c r="N2212" s="575"/>
      <c r="O2212" s="575"/>
      <c r="P2212" s="575"/>
      <c r="Q2212" s="575">
        <v>57321</v>
      </c>
      <c r="R2212" s="575">
        <v>5735.599</v>
      </c>
      <c r="S2212" s="580">
        <v>0.1001</v>
      </c>
      <c r="T2212" s="575">
        <v>0</v>
      </c>
      <c r="U2212" s="575">
        <v>0</v>
      </c>
      <c r="V2212" s="575">
        <v>0</v>
      </c>
      <c r="W2212" s="575">
        <v>0</v>
      </c>
      <c r="X2212" s="575">
        <v>0</v>
      </c>
      <c r="Y2212" s="575">
        <v>0</v>
      </c>
      <c r="Z2212" s="575">
        <v>0</v>
      </c>
      <c r="AA2212" s="575">
        <v>0</v>
      </c>
      <c r="AB2212" s="580">
        <v>1</v>
      </c>
      <c r="AC2212" s="575">
        <f t="shared" si="103"/>
        <v>0</v>
      </c>
      <c r="AD2212" s="555">
        <f t="shared" si="104"/>
        <v>0</v>
      </c>
    </row>
    <row r="2213" customHeight="1" spans="1:30">
      <c r="A2213" s="574">
        <v>45336</v>
      </c>
      <c r="B2213" s="575" t="s">
        <v>244</v>
      </c>
      <c r="C2213" s="575" t="s">
        <v>228</v>
      </c>
      <c r="D2213" s="575">
        <v>100</v>
      </c>
      <c r="E2213" s="575" t="s">
        <v>233</v>
      </c>
      <c r="F2213" s="575">
        <v>6.41</v>
      </c>
      <c r="G2213" s="575">
        <v>0.3</v>
      </c>
      <c r="H2213" s="575">
        <v>59.192</v>
      </c>
      <c r="I2213" s="575">
        <v>26.0587</v>
      </c>
      <c r="J2213" s="575">
        <v>24.7737</v>
      </c>
      <c r="K2213" s="575">
        <v>33.1333</v>
      </c>
      <c r="L2213" s="580">
        <v>0.5598</v>
      </c>
      <c r="M2213" s="575">
        <v>431.655</v>
      </c>
      <c r="N2213" s="575"/>
      <c r="O2213" s="575"/>
      <c r="P2213" s="575"/>
      <c r="Q2213" s="575">
        <v>14225</v>
      </c>
      <c r="R2213" s="575">
        <v>1484.133</v>
      </c>
      <c r="S2213" s="580">
        <v>0.1043</v>
      </c>
      <c r="T2213" s="575">
        <v>0</v>
      </c>
      <c r="U2213" s="575">
        <v>0</v>
      </c>
      <c r="V2213" s="575">
        <v>0</v>
      </c>
      <c r="W2213" s="575">
        <v>0</v>
      </c>
      <c r="X2213" s="575">
        <v>0</v>
      </c>
      <c r="Y2213" s="575">
        <v>0</v>
      </c>
      <c r="Z2213" s="575">
        <v>0</v>
      </c>
      <c r="AA2213" s="575">
        <v>0</v>
      </c>
      <c r="AB2213" s="580">
        <v>1</v>
      </c>
      <c r="AC2213" s="575">
        <f t="shared" si="103"/>
        <v>0</v>
      </c>
      <c r="AD2213" s="555">
        <f t="shared" si="104"/>
        <v>0</v>
      </c>
    </row>
    <row r="2214" customHeight="1" spans="1:30">
      <c r="A2214" s="574">
        <v>45336</v>
      </c>
      <c r="B2214" s="575" t="s">
        <v>240</v>
      </c>
      <c r="C2214" s="575" t="s">
        <v>228</v>
      </c>
      <c r="D2214" s="575">
        <v>100</v>
      </c>
      <c r="E2214" s="575" t="s">
        <v>233</v>
      </c>
      <c r="F2214" s="575">
        <v>4.16</v>
      </c>
      <c r="G2214" s="575">
        <v>0</v>
      </c>
      <c r="H2214" s="575">
        <v>36.695</v>
      </c>
      <c r="I2214" s="575">
        <v>35.6175</v>
      </c>
      <c r="J2214" s="575">
        <v>34.507</v>
      </c>
      <c r="K2214" s="575">
        <v>0.9017</v>
      </c>
      <c r="L2214" s="580">
        <v>0.0247</v>
      </c>
      <c r="M2214" s="575">
        <v>445.777</v>
      </c>
      <c r="N2214" s="575"/>
      <c r="O2214" s="575"/>
      <c r="P2214" s="575"/>
      <c r="Q2214" s="575">
        <v>15895</v>
      </c>
      <c r="R2214" s="575">
        <v>1432.385</v>
      </c>
      <c r="S2214" s="580">
        <v>0.0901</v>
      </c>
      <c r="T2214" s="575">
        <v>0.1176</v>
      </c>
      <c r="U2214" s="575">
        <v>0</v>
      </c>
      <c r="V2214" s="575">
        <v>0</v>
      </c>
      <c r="W2214" s="575">
        <v>0</v>
      </c>
      <c r="X2214" s="575">
        <v>0</v>
      </c>
      <c r="Y2214" s="575">
        <v>0.0582</v>
      </c>
      <c r="Z2214" s="575">
        <v>0</v>
      </c>
      <c r="AA2214" s="575">
        <v>0</v>
      </c>
      <c r="AB2214" s="580">
        <v>0.9968</v>
      </c>
      <c r="AC2214" s="575">
        <f t="shared" si="103"/>
        <v>0</v>
      </c>
      <c r="AD2214" s="555">
        <f t="shared" si="104"/>
        <v>0.1176</v>
      </c>
    </row>
    <row r="2215" customHeight="1" spans="1:30">
      <c r="A2215" s="574">
        <v>45336</v>
      </c>
      <c r="B2215" s="575" t="s">
        <v>247</v>
      </c>
      <c r="C2215" s="575" t="s">
        <v>228</v>
      </c>
      <c r="D2215" s="575">
        <v>150</v>
      </c>
      <c r="E2215" s="575" t="s">
        <v>233</v>
      </c>
      <c r="F2215" s="575">
        <v>7.18</v>
      </c>
      <c r="G2215" s="575">
        <v>2</v>
      </c>
      <c r="H2215" s="575">
        <v>93.1353</v>
      </c>
      <c r="I2215" s="575">
        <v>93.1353</v>
      </c>
      <c r="J2215" s="575">
        <v>92.925</v>
      </c>
      <c r="K2215" s="575">
        <v>0</v>
      </c>
      <c r="L2215" s="580">
        <v>0</v>
      </c>
      <c r="M2215" s="575">
        <v>1063.65</v>
      </c>
      <c r="N2215" s="575"/>
      <c r="O2215" s="575"/>
      <c r="P2215" s="575"/>
      <c r="Q2215" s="575">
        <v>25456</v>
      </c>
      <c r="R2215" s="575">
        <v>2994.075</v>
      </c>
      <c r="S2215" s="580">
        <v>0.1176</v>
      </c>
      <c r="T2215" s="575">
        <v>0</v>
      </c>
      <c r="U2215" s="575">
        <v>0</v>
      </c>
      <c r="V2215" s="575">
        <v>0</v>
      </c>
      <c r="W2215" s="575">
        <v>0</v>
      </c>
      <c r="X2215" s="575">
        <v>0</v>
      </c>
      <c r="Y2215" s="575">
        <v>0</v>
      </c>
      <c r="Z2215" s="575">
        <v>0</v>
      </c>
      <c r="AA2215" s="575">
        <v>0</v>
      </c>
      <c r="AB2215" s="580">
        <v>1</v>
      </c>
      <c r="AC2215" s="575">
        <f t="shared" si="103"/>
        <v>0</v>
      </c>
      <c r="AD2215" s="555">
        <f t="shared" si="104"/>
        <v>0</v>
      </c>
    </row>
    <row r="2216" customHeight="1" spans="1:30">
      <c r="A2216" s="574">
        <v>45336</v>
      </c>
      <c r="B2216" s="575" t="s">
        <v>248</v>
      </c>
      <c r="C2216" s="575" t="s">
        <v>228</v>
      </c>
      <c r="D2216" s="575">
        <v>100</v>
      </c>
      <c r="E2216" s="575" t="s">
        <v>231</v>
      </c>
      <c r="F2216" s="575">
        <v>4.25</v>
      </c>
      <c r="G2216" s="575">
        <v>3.7</v>
      </c>
      <c r="H2216" s="575">
        <v>58.0448</v>
      </c>
      <c r="I2216" s="575">
        <v>27.5048</v>
      </c>
      <c r="J2216" s="575">
        <v>25.4996</v>
      </c>
      <c r="K2216" s="575">
        <v>30.54</v>
      </c>
      <c r="L2216" s="580">
        <v>0.5261</v>
      </c>
      <c r="M2216" s="575">
        <v>421.792</v>
      </c>
      <c r="N2216" s="575"/>
      <c r="O2216" s="575"/>
      <c r="P2216" s="575"/>
      <c r="Q2216" s="575">
        <v>11688</v>
      </c>
      <c r="R2216" s="575">
        <v>1384.3172</v>
      </c>
      <c r="S2216" s="580">
        <v>0.1184</v>
      </c>
      <c r="T2216" s="575">
        <v>0</v>
      </c>
      <c r="U2216" s="575">
        <v>0</v>
      </c>
      <c r="V2216" s="575">
        <v>0</v>
      </c>
      <c r="W2216" s="575">
        <v>0</v>
      </c>
      <c r="X2216" s="575">
        <v>0</v>
      </c>
      <c r="Y2216" s="575">
        <v>0</v>
      </c>
      <c r="Z2216" s="575">
        <v>0</v>
      </c>
      <c r="AA2216" s="575">
        <v>0</v>
      </c>
      <c r="AB2216" s="580">
        <v>1</v>
      </c>
      <c r="AC2216" s="575">
        <f t="shared" si="103"/>
        <v>0</v>
      </c>
      <c r="AD2216" s="555">
        <f t="shared" si="104"/>
        <v>0</v>
      </c>
    </row>
    <row r="2217" customHeight="1" spans="1:30">
      <c r="A2217" s="574">
        <v>45336</v>
      </c>
      <c r="B2217" s="575" t="s">
        <v>249</v>
      </c>
      <c r="C2217" s="575" t="s">
        <v>228</v>
      </c>
      <c r="D2217" s="575">
        <v>100</v>
      </c>
      <c r="E2217" s="575" t="s">
        <v>233</v>
      </c>
      <c r="F2217" s="575">
        <v>5.76</v>
      </c>
      <c r="G2217" s="575">
        <v>0</v>
      </c>
      <c r="H2217" s="575">
        <v>49.382</v>
      </c>
      <c r="I2217" s="575">
        <v>48.6359</v>
      </c>
      <c r="J2217" s="575">
        <v>48.5399</v>
      </c>
      <c r="K2217" s="575">
        <v>0</v>
      </c>
      <c r="L2217" s="580">
        <v>0</v>
      </c>
      <c r="M2217" s="575">
        <v>571.3433</v>
      </c>
      <c r="N2217" s="575"/>
      <c r="O2217" s="575"/>
      <c r="P2217" s="575"/>
      <c r="Q2217" s="575">
        <v>15134</v>
      </c>
      <c r="R2217" s="575">
        <v>1231.0979</v>
      </c>
      <c r="S2217" s="580">
        <v>0.0813</v>
      </c>
      <c r="T2217" s="575">
        <v>0</v>
      </c>
      <c r="U2217" s="575">
        <v>0</v>
      </c>
      <c r="V2217" s="575">
        <v>0</v>
      </c>
      <c r="W2217" s="575">
        <v>0</v>
      </c>
      <c r="X2217" s="575">
        <v>0</v>
      </c>
      <c r="Y2217" s="575">
        <v>0</v>
      </c>
      <c r="Z2217" s="575">
        <v>0</v>
      </c>
      <c r="AA2217" s="575">
        <v>0</v>
      </c>
      <c r="AB2217" s="580">
        <v>1</v>
      </c>
      <c r="AC2217" s="575">
        <f t="shared" si="103"/>
        <v>0</v>
      </c>
      <c r="AD2217" s="555">
        <f t="shared" si="104"/>
        <v>0</v>
      </c>
    </row>
    <row r="2218" customHeight="1" spans="1:30">
      <c r="A2218" s="574">
        <v>45336</v>
      </c>
      <c r="B2218" s="575" t="s">
        <v>55</v>
      </c>
      <c r="C2218" s="575" t="s">
        <v>250</v>
      </c>
      <c r="D2218" s="575">
        <v>100</v>
      </c>
      <c r="E2218" s="575" t="s">
        <v>233</v>
      </c>
      <c r="F2218" s="575">
        <v>0</v>
      </c>
      <c r="G2218" s="575">
        <v>4.59</v>
      </c>
      <c r="H2218" s="575">
        <v>41.9885</v>
      </c>
      <c r="I2218" s="575">
        <v>37.5462</v>
      </c>
      <c r="J2218" s="575">
        <v>36.7892</v>
      </c>
      <c r="K2218" s="575">
        <v>4.0272</v>
      </c>
      <c r="L2218" s="580">
        <v>0.0969</v>
      </c>
      <c r="M2218" s="575">
        <v>597.7804</v>
      </c>
      <c r="N2218" s="575"/>
      <c r="O2218" s="575"/>
      <c r="P2218" s="575"/>
      <c r="Q2218" s="575">
        <v>28860</v>
      </c>
      <c r="R2218" s="575">
        <v>2787.6572</v>
      </c>
      <c r="S2218" s="580">
        <v>0.0966</v>
      </c>
      <c r="T2218" s="575">
        <v>0</v>
      </c>
      <c r="U2218" s="575">
        <v>0.4151</v>
      </c>
      <c r="V2218" s="575">
        <v>0</v>
      </c>
      <c r="W2218" s="575">
        <v>0</v>
      </c>
      <c r="X2218" s="575">
        <v>0</v>
      </c>
      <c r="Y2218" s="575">
        <v>0</v>
      </c>
      <c r="Z2218" s="575">
        <v>0</v>
      </c>
      <c r="AA2218" s="575">
        <v>0</v>
      </c>
      <c r="AB2218" s="580">
        <v>1</v>
      </c>
      <c r="AC2218" s="575">
        <f t="shared" si="103"/>
        <v>0.4151</v>
      </c>
      <c r="AD2218" s="555">
        <f t="shared" si="104"/>
        <v>0</v>
      </c>
    </row>
    <row r="2219" customHeight="1" spans="1:30">
      <c r="A2219" s="574">
        <v>45336</v>
      </c>
      <c r="B2219" s="575" t="s">
        <v>57</v>
      </c>
      <c r="C2219" s="575" t="s">
        <v>228</v>
      </c>
      <c r="D2219" s="575">
        <v>20</v>
      </c>
      <c r="E2219" s="575" t="s">
        <v>233</v>
      </c>
      <c r="F2219" s="575">
        <v>5.69</v>
      </c>
      <c r="G2219" s="575">
        <v>0</v>
      </c>
      <c r="H2219" s="575">
        <v>9.7833</v>
      </c>
      <c r="I2219" s="575">
        <v>9.5744</v>
      </c>
      <c r="J2219" s="575">
        <v>9.4058</v>
      </c>
      <c r="K2219" s="575">
        <v>0.2089</v>
      </c>
      <c r="L2219" s="580">
        <v>0.0214</v>
      </c>
      <c r="M2219" s="575">
        <v>111.3436</v>
      </c>
      <c r="N2219" s="575"/>
      <c r="O2219" s="575"/>
      <c r="P2219" s="575"/>
      <c r="Q2219" s="575">
        <v>3541</v>
      </c>
      <c r="R2219" s="575">
        <v>371.7202</v>
      </c>
      <c r="S2219" s="580">
        <v>0.105</v>
      </c>
      <c r="T2219" s="575">
        <v>0</v>
      </c>
      <c r="U2219" s="575">
        <v>0</v>
      </c>
      <c r="V2219" s="575">
        <v>0</v>
      </c>
      <c r="W2219" s="575">
        <v>0</v>
      </c>
      <c r="X2219" s="575">
        <v>0</v>
      </c>
      <c r="Y2219" s="575">
        <v>0</v>
      </c>
      <c r="Z2219" s="575">
        <v>0</v>
      </c>
      <c r="AA2219" s="575">
        <v>0</v>
      </c>
      <c r="AB2219" s="580">
        <v>1</v>
      </c>
      <c r="AC2219" s="575">
        <f t="shared" si="103"/>
        <v>0</v>
      </c>
      <c r="AD2219" s="555">
        <f t="shared" si="104"/>
        <v>0</v>
      </c>
    </row>
    <row r="2220" customHeight="1" spans="1:30">
      <c r="A2220" s="574">
        <v>45336</v>
      </c>
      <c r="B2220" s="575" t="s">
        <v>251</v>
      </c>
      <c r="C2220" s="575" t="s">
        <v>250</v>
      </c>
      <c r="D2220" s="575">
        <v>15</v>
      </c>
      <c r="E2220" s="575" t="s">
        <v>233</v>
      </c>
      <c r="F2220" s="575">
        <v>0</v>
      </c>
      <c r="G2220" s="575">
        <v>8.6</v>
      </c>
      <c r="H2220" s="575">
        <v>19.0028</v>
      </c>
      <c r="I2220" s="575">
        <v>12.0207</v>
      </c>
      <c r="J2220" s="575">
        <v>11.97</v>
      </c>
      <c r="K2220" s="575">
        <v>6.9821</v>
      </c>
      <c r="L2220" s="580">
        <v>0.3674</v>
      </c>
      <c r="M2220" s="575">
        <v>77.28</v>
      </c>
      <c r="N2220" s="575"/>
      <c r="O2220" s="575"/>
      <c r="P2220" s="575"/>
      <c r="Q2220" s="575">
        <v>3444</v>
      </c>
      <c r="R2220" s="575">
        <v>202.65</v>
      </c>
      <c r="S2220" s="580">
        <v>0.0588</v>
      </c>
      <c r="T2220" s="575">
        <v>0</v>
      </c>
      <c r="U2220" s="575">
        <v>0</v>
      </c>
      <c r="V2220" s="575">
        <v>0</v>
      </c>
      <c r="W2220" s="575">
        <v>0</v>
      </c>
      <c r="X2220" s="575">
        <v>0</v>
      </c>
      <c r="Y2220" s="575">
        <v>0</v>
      </c>
      <c r="Z2220" s="575">
        <v>0</v>
      </c>
      <c r="AA2220" s="575">
        <v>0</v>
      </c>
      <c r="AB2220" s="580">
        <v>1</v>
      </c>
      <c r="AC2220" s="575">
        <f t="shared" si="103"/>
        <v>0</v>
      </c>
      <c r="AD2220" s="555">
        <f t="shared" si="104"/>
        <v>0</v>
      </c>
    </row>
    <row r="2221" customHeight="1" spans="1:30">
      <c r="A2221" s="574">
        <v>45336</v>
      </c>
      <c r="B2221" s="575" t="s">
        <v>253</v>
      </c>
      <c r="C2221" s="575" t="s">
        <v>250</v>
      </c>
      <c r="D2221" s="575">
        <v>200</v>
      </c>
      <c r="E2221" s="575" t="s">
        <v>233</v>
      </c>
      <c r="F2221" s="575">
        <v>0</v>
      </c>
      <c r="G2221" s="575">
        <v>4.43</v>
      </c>
      <c r="H2221" s="575">
        <v>68.4579</v>
      </c>
      <c r="I2221" s="575">
        <v>59.0261</v>
      </c>
      <c r="J2221" s="575">
        <v>56.76</v>
      </c>
      <c r="K2221" s="575">
        <v>0</v>
      </c>
      <c r="L2221" s="580">
        <v>0</v>
      </c>
      <c r="M2221" s="575">
        <v>1365.32</v>
      </c>
      <c r="N2221" s="575"/>
      <c r="O2221" s="575"/>
      <c r="P2221" s="575"/>
      <c r="Q2221" s="575">
        <v>61425</v>
      </c>
      <c r="R2221" s="575">
        <v>6428.4</v>
      </c>
      <c r="S2221" s="580">
        <v>0.1047</v>
      </c>
      <c r="T2221" s="575">
        <v>0.2578</v>
      </c>
      <c r="U2221" s="575">
        <v>0</v>
      </c>
      <c r="V2221" s="575">
        <v>0</v>
      </c>
      <c r="W2221" s="575">
        <v>0</v>
      </c>
      <c r="X2221" s="575">
        <v>0</v>
      </c>
      <c r="Y2221" s="575">
        <v>9.174</v>
      </c>
      <c r="Z2221" s="575">
        <v>0</v>
      </c>
      <c r="AA2221" s="575">
        <v>0</v>
      </c>
      <c r="AB2221" s="580">
        <v>0.9962</v>
      </c>
      <c r="AC2221" s="575">
        <f t="shared" si="103"/>
        <v>0</v>
      </c>
      <c r="AD2221" s="555">
        <f t="shared" si="104"/>
        <v>0.2578</v>
      </c>
    </row>
    <row r="2222" customHeight="1" spans="1:30">
      <c r="A2222" s="574">
        <v>45336</v>
      </c>
      <c r="B2222" s="575" t="s">
        <v>259</v>
      </c>
      <c r="C2222" s="575" t="s">
        <v>250</v>
      </c>
      <c r="D2222" s="575">
        <v>60</v>
      </c>
      <c r="E2222" s="575" t="s">
        <v>233</v>
      </c>
      <c r="F2222" s="575">
        <v>0</v>
      </c>
      <c r="G2222" s="575">
        <v>5.67</v>
      </c>
      <c r="H2222" s="575">
        <v>32.461</v>
      </c>
      <c r="I2222" s="575">
        <v>32.461</v>
      </c>
      <c r="J2222" s="575">
        <v>32.13</v>
      </c>
      <c r="K2222" s="575">
        <v>0</v>
      </c>
      <c r="L2222" s="580">
        <v>0</v>
      </c>
      <c r="M2222" s="575">
        <v>331.17</v>
      </c>
      <c r="N2222" s="575"/>
      <c r="O2222" s="575"/>
      <c r="P2222" s="575"/>
      <c r="Q2222" s="575">
        <v>14049</v>
      </c>
      <c r="R2222" s="575">
        <v>1786.47</v>
      </c>
      <c r="S2222" s="580">
        <v>0.1272</v>
      </c>
      <c r="T2222" s="575">
        <v>0</v>
      </c>
      <c r="U2222" s="575">
        <v>0</v>
      </c>
      <c r="V2222" s="575">
        <v>0</v>
      </c>
      <c r="W2222" s="575">
        <v>0</v>
      </c>
      <c r="X2222" s="575">
        <v>0</v>
      </c>
      <c r="Y2222" s="575">
        <v>0</v>
      </c>
      <c r="Z2222" s="575">
        <v>0</v>
      </c>
      <c r="AA2222" s="575">
        <v>0</v>
      </c>
      <c r="AB2222" s="580">
        <v>1</v>
      </c>
      <c r="AC2222" s="575">
        <f t="shared" si="103"/>
        <v>0</v>
      </c>
      <c r="AD2222" s="555">
        <f t="shared" si="104"/>
        <v>0</v>
      </c>
    </row>
    <row r="2223" customHeight="1" spans="1:30">
      <c r="A2223" s="574">
        <v>45336</v>
      </c>
      <c r="B2223" s="575" t="s">
        <v>258</v>
      </c>
      <c r="C2223" s="575" t="s">
        <v>250</v>
      </c>
      <c r="D2223" s="575">
        <v>100</v>
      </c>
      <c r="E2223" s="575" t="s">
        <v>233</v>
      </c>
      <c r="F2223" s="575">
        <v>0</v>
      </c>
      <c r="G2223" s="575">
        <v>4.09</v>
      </c>
      <c r="H2223" s="575">
        <v>50.9238</v>
      </c>
      <c r="I2223" s="575">
        <v>44.1538</v>
      </c>
      <c r="J2223" s="575">
        <v>42.9</v>
      </c>
      <c r="K2223" s="575">
        <v>6.77</v>
      </c>
      <c r="L2223" s="580">
        <v>0.1329</v>
      </c>
      <c r="M2223" s="575">
        <v>796.62</v>
      </c>
      <c r="N2223" s="575"/>
      <c r="O2223" s="575"/>
      <c r="P2223" s="575"/>
      <c r="Q2223" s="575">
        <v>27774</v>
      </c>
      <c r="R2223" s="575">
        <v>2552.88</v>
      </c>
      <c r="S2223" s="580">
        <v>0.0919</v>
      </c>
      <c r="T2223" s="575">
        <v>0</v>
      </c>
      <c r="U2223" s="575">
        <v>0</v>
      </c>
      <c r="V2223" s="575">
        <v>0</v>
      </c>
      <c r="W2223" s="575">
        <v>0</v>
      </c>
      <c r="X2223" s="575">
        <v>0</v>
      </c>
      <c r="Y2223" s="575">
        <v>0</v>
      </c>
      <c r="Z2223" s="575">
        <v>0</v>
      </c>
      <c r="AA2223" s="575">
        <v>0</v>
      </c>
      <c r="AB2223" s="580">
        <v>1</v>
      </c>
      <c r="AC2223" s="575">
        <f t="shared" si="103"/>
        <v>0</v>
      </c>
      <c r="AD2223" s="555">
        <f t="shared" si="104"/>
        <v>0</v>
      </c>
    </row>
    <row r="2224" customHeight="1" spans="1:30">
      <c r="A2224" s="574">
        <v>45336</v>
      </c>
      <c r="B2224" s="575" t="s">
        <v>254</v>
      </c>
      <c r="C2224" s="575" t="s">
        <v>250</v>
      </c>
      <c r="D2224" s="575">
        <v>50</v>
      </c>
      <c r="E2224" s="575" t="s">
        <v>233</v>
      </c>
      <c r="F2224" s="575">
        <v>0</v>
      </c>
      <c r="G2224" s="575">
        <v>7.83</v>
      </c>
      <c r="H2224" s="575">
        <v>57.969</v>
      </c>
      <c r="I2224" s="575">
        <v>50.9262</v>
      </c>
      <c r="J2224" s="575">
        <v>48.3</v>
      </c>
      <c r="K2224" s="575">
        <v>6.22</v>
      </c>
      <c r="L2224" s="580">
        <v>0.1088</v>
      </c>
      <c r="M2224" s="575">
        <v>437.85</v>
      </c>
      <c r="N2224" s="575"/>
      <c r="O2224" s="575"/>
      <c r="P2224" s="575"/>
      <c r="Q2224" s="575">
        <v>12070</v>
      </c>
      <c r="R2224" s="575">
        <v>1485.54</v>
      </c>
      <c r="S2224" s="580">
        <v>0.1231</v>
      </c>
      <c r="T2224" s="575">
        <v>0</v>
      </c>
      <c r="U2224" s="575">
        <v>0</v>
      </c>
      <c r="V2224" s="575">
        <v>0</v>
      </c>
      <c r="W2224" s="575">
        <v>0</v>
      </c>
      <c r="X2224" s="575">
        <v>0</v>
      </c>
      <c r="Y2224" s="575">
        <v>0</v>
      </c>
      <c r="Z2224" s="575">
        <v>0</v>
      </c>
      <c r="AA2224" s="575">
        <v>0</v>
      </c>
      <c r="AB2224" s="580">
        <v>1</v>
      </c>
      <c r="AC2224" s="575">
        <f t="shared" si="103"/>
        <v>0</v>
      </c>
      <c r="AD2224" s="555">
        <f t="shared" si="104"/>
        <v>0</v>
      </c>
    </row>
    <row r="2225" customHeight="1" spans="1:30">
      <c r="A2225" s="574">
        <v>45336</v>
      </c>
      <c r="B2225" s="575" t="s">
        <v>260</v>
      </c>
      <c r="C2225" s="575" t="s">
        <v>250</v>
      </c>
      <c r="D2225" s="575">
        <v>50</v>
      </c>
      <c r="E2225" s="575" t="s">
        <v>233</v>
      </c>
      <c r="F2225" s="575">
        <v>0</v>
      </c>
      <c r="G2225" s="575">
        <v>6.56</v>
      </c>
      <c r="H2225" s="575">
        <v>51.5592</v>
      </c>
      <c r="I2225" s="575">
        <v>49.1964</v>
      </c>
      <c r="J2225" s="575">
        <v>48.62</v>
      </c>
      <c r="K2225" s="575">
        <v>2.3712</v>
      </c>
      <c r="L2225" s="580">
        <v>0.046</v>
      </c>
      <c r="M2225" s="575">
        <v>323.07</v>
      </c>
      <c r="N2225" s="575"/>
      <c r="O2225" s="575"/>
      <c r="P2225" s="575"/>
      <c r="Q2225" s="575">
        <v>12700</v>
      </c>
      <c r="R2225" s="575">
        <v>1156.408</v>
      </c>
      <c r="S2225" s="580">
        <v>0.0911</v>
      </c>
      <c r="T2225" s="575">
        <v>0</v>
      </c>
      <c r="U2225" s="575">
        <v>0</v>
      </c>
      <c r="V2225" s="575">
        <v>0</v>
      </c>
      <c r="W2225" s="575">
        <v>0</v>
      </c>
      <c r="X2225" s="575">
        <v>0</v>
      </c>
      <c r="Y2225" s="575">
        <v>0</v>
      </c>
      <c r="Z2225" s="575">
        <v>0</v>
      </c>
      <c r="AA2225" s="575">
        <v>0</v>
      </c>
      <c r="AB2225" s="580">
        <v>1</v>
      </c>
      <c r="AC2225" s="575">
        <f t="shared" si="103"/>
        <v>0</v>
      </c>
      <c r="AD2225" s="555">
        <f t="shared" si="104"/>
        <v>0</v>
      </c>
    </row>
    <row r="2226" customHeight="1" spans="1:30">
      <c r="A2226" s="574">
        <v>45336</v>
      </c>
      <c r="B2226" s="575" t="s">
        <v>257</v>
      </c>
      <c r="C2226" s="575" t="s">
        <v>250</v>
      </c>
      <c r="D2226" s="575">
        <v>80</v>
      </c>
      <c r="E2226" s="575" t="s">
        <v>233</v>
      </c>
      <c r="F2226" s="575">
        <v>0</v>
      </c>
      <c r="G2226" s="575">
        <v>3.56</v>
      </c>
      <c r="H2226" s="575">
        <v>22.117</v>
      </c>
      <c r="I2226" s="575">
        <v>20.0947</v>
      </c>
      <c r="J2226" s="575">
        <v>19.8703</v>
      </c>
      <c r="K2226" s="575">
        <v>0</v>
      </c>
      <c r="L2226" s="580">
        <v>0</v>
      </c>
      <c r="M2226" s="575">
        <v>876.5143</v>
      </c>
      <c r="N2226" s="575"/>
      <c r="O2226" s="575"/>
      <c r="P2226" s="575"/>
      <c r="Q2226" s="575">
        <v>18237</v>
      </c>
      <c r="R2226" s="575">
        <v>2521.3558</v>
      </c>
      <c r="S2226" s="580">
        <v>0.1383</v>
      </c>
      <c r="T2226" s="575">
        <v>0</v>
      </c>
      <c r="U2226" s="575">
        <v>0</v>
      </c>
      <c r="V2226" s="575">
        <v>0</v>
      </c>
      <c r="W2226" s="575">
        <v>0</v>
      </c>
      <c r="X2226" s="575">
        <v>0</v>
      </c>
      <c r="Y2226" s="575">
        <v>0</v>
      </c>
      <c r="Z2226" s="575">
        <v>0</v>
      </c>
      <c r="AA2226" s="575">
        <v>0</v>
      </c>
      <c r="AB2226" s="580">
        <v>1</v>
      </c>
      <c r="AC2226" s="575">
        <f t="shared" si="103"/>
        <v>0</v>
      </c>
      <c r="AD2226" s="555">
        <f t="shared" si="104"/>
        <v>0</v>
      </c>
    </row>
    <row r="2227" customHeight="1" spans="1:30">
      <c r="A2227" s="574">
        <v>45336</v>
      </c>
      <c r="B2227" s="575" t="s">
        <v>267</v>
      </c>
      <c r="C2227" s="575" t="s">
        <v>250</v>
      </c>
      <c r="D2227" s="575">
        <v>150</v>
      </c>
      <c r="E2227" s="575" t="s">
        <v>233</v>
      </c>
      <c r="F2227" s="575">
        <v>0</v>
      </c>
      <c r="G2227" s="575">
        <v>16.63</v>
      </c>
      <c r="H2227" s="575">
        <v>343.1238</v>
      </c>
      <c r="I2227" s="575">
        <v>293.641</v>
      </c>
      <c r="J2227" s="575">
        <v>286.88</v>
      </c>
      <c r="K2227" s="575">
        <v>49.4828</v>
      </c>
      <c r="L2227" s="580">
        <v>0.1442</v>
      </c>
      <c r="M2227" s="575">
        <v>2868.8</v>
      </c>
      <c r="N2227" s="575"/>
      <c r="O2227" s="575"/>
      <c r="P2227" s="575"/>
      <c r="Q2227" s="575">
        <v>38110</v>
      </c>
      <c r="R2227" s="575">
        <v>8917.92</v>
      </c>
      <c r="S2227" s="580">
        <v>0.234</v>
      </c>
      <c r="T2227" s="575">
        <v>0</v>
      </c>
      <c r="U2227" s="575">
        <v>0</v>
      </c>
      <c r="V2227" s="575">
        <v>0</v>
      </c>
      <c r="W2227" s="575">
        <v>0</v>
      </c>
      <c r="X2227" s="575">
        <v>0</v>
      </c>
      <c r="Y2227" s="575">
        <v>0</v>
      </c>
      <c r="Z2227" s="575">
        <v>0</v>
      </c>
      <c r="AA2227" s="575">
        <v>0</v>
      </c>
      <c r="AB2227" s="580">
        <v>1</v>
      </c>
      <c r="AC2227" s="575">
        <f t="shared" si="103"/>
        <v>0</v>
      </c>
      <c r="AD2227" s="555">
        <f t="shared" si="104"/>
        <v>0</v>
      </c>
    </row>
    <row r="2228" customHeight="1" spans="1:30">
      <c r="A2228" s="574">
        <v>45336</v>
      </c>
      <c r="B2228" s="575" t="s">
        <v>252</v>
      </c>
      <c r="C2228" s="575" t="s">
        <v>250</v>
      </c>
      <c r="D2228" s="575">
        <v>49.5</v>
      </c>
      <c r="E2228" s="575" t="s">
        <v>233</v>
      </c>
      <c r="F2228" s="575">
        <v>0</v>
      </c>
      <c r="G2228" s="575">
        <v>7.08</v>
      </c>
      <c r="H2228" s="575">
        <v>54.1662</v>
      </c>
      <c r="I2228" s="575">
        <v>39.4809</v>
      </c>
      <c r="J2228" s="575">
        <v>39.138</v>
      </c>
      <c r="K2228" s="575">
        <v>14.6853</v>
      </c>
      <c r="L2228" s="580">
        <v>0.2711</v>
      </c>
      <c r="M2228" s="575">
        <v>246.51</v>
      </c>
      <c r="N2228" s="575">
        <v>843</v>
      </c>
      <c r="O2228" s="580">
        <v>0.2924</v>
      </c>
      <c r="P2228" s="580">
        <v>-0.1904</v>
      </c>
      <c r="Q2228" s="575">
        <v>12723</v>
      </c>
      <c r="R2228" s="575">
        <v>813.5886</v>
      </c>
      <c r="S2228" s="580">
        <v>0.0639</v>
      </c>
      <c r="T2228" s="575">
        <v>0</v>
      </c>
      <c r="U2228" s="575">
        <v>0</v>
      </c>
      <c r="V2228" s="575">
        <v>0</v>
      </c>
      <c r="W2228" s="575">
        <v>0</v>
      </c>
      <c r="X2228" s="575">
        <v>0</v>
      </c>
      <c r="Y2228" s="575">
        <v>0</v>
      </c>
      <c r="Z2228" s="575">
        <v>0</v>
      </c>
      <c r="AA2228" s="575">
        <v>0</v>
      </c>
      <c r="AB2228" s="580">
        <v>1</v>
      </c>
      <c r="AC2228" s="575">
        <f t="shared" si="103"/>
        <v>0</v>
      </c>
      <c r="AD2228" s="555">
        <f t="shared" si="104"/>
        <v>0</v>
      </c>
    </row>
    <row r="2229" customHeight="1" spans="1:30">
      <c r="A2229" s="574">
        <v>45336</v>
      </c>
      <c r="B2229" s="575" t="s">
        <v>256</v>
      </c>
      <c r="C2229" s="575" t="s">
        <v>250</v>
      </c>
      <c r="D2229" s="575">
        <v>20.4</v>
      </c>
      <c r="E2229" s="575" t="s">
        <v>233</v>
      </c>
      <c r="F2229" s="575">
        <v>0</v>
      </c>
      <c r="G2229" s="575">
        <v>6.11</v>
      </c>
      <c r="H2229" s="575">
        <v>26.1402</v>
      </c>
      <c r="I2229" s="575">
        <v>25.998</v>
      </c>
      <c r="J2229" s="575">
        <v>25.9198</v>
      </c>
      <c r="K2229" s="575">
        <v>0</v>
      </c>
      <c r="L2229" s="580">
        <v>0</v>
      </c>
      <c r="M2229" s="575">
        <v>242.7571</v>
      </c>
      <c r="N2229" s="575"/>
      <c r="O2229" s="575"/>
      <c r="P2229" s="575"/>
      <c r="Q2229" s="575">
        <v>5372</v>
      </c>
      <c r="R2229" s="575">
        <v>780.6592</v>
      </c>
      <c r="S2229" s="580">
        <v>0.1453</v>
      </c>
      <c r="T2229" s="575">
        <v>0</v>
      </c>
      <c r="U2229" s="575">
        <v>0</v>
      </c>
      <c r="V2229" s="575">
        <v>0</v>
      </c>
      <c r="W2229" s="575">
        <v>0</v>
      </c>
      <c r="X2229" s="575">
        <v>0</v>
      </c>
      <c r="Y2229" s="575">
        <v>0</v>
      </c>
      <c r="Z2229" s="575">
        <v>0</v>
      </c>
      <c r="AA2229" s="575">
        <v>0</v>
      </c>
      <c r="AB2229" s="580">
        <v>1</v>
      </c>
      <c r="AC2229" s="575">
        <f t="shared" si="103"/>
        <v>0</v>
      </c>
      <c r="AD2229" s="555">
        <f t="shared" si="104"/>
        <v>0</v>
      </c>
    </row>
    <row r="2230" customHeight="1" spans="1:30">
      <c r="A2230" s="574">
        <v>45336</v>
      </c>
      <c r="B2230" s="575" t="s">
        <v>61</v>
      </c>
      <c r="C2230" s="575" t="s">
        <v>250</v>
      </c>
      <c r="D2230" s="575">
        <v>275</v>
      </c>
      <c r="E2230" s="575" t="s">
        <v>233</v>
      </c>
      <c r="F2230" s="575">
        <v>0</v>
      </c>
      <c r="G2230" s="575">
        <v>4.31</v>
      </c>
      <c r="H2230" s="575">
        <v>79.6773</v>
      </c>
      <c r="I2230" s="575">
        <v>73.6797</v>
      </c>
      <c r="J2230" s="575">
        <v>72.16</v>
      </c>
      <c r="K2230" s="575">
        <v>0</v>
      </c>
      <c r="L2230" s="580">
        <v>0</v>
      </c>
      <c r="M2230" s="575">
        <v>2524.72</v>
      </c>
      <c r="N2230" s="575"/>
      <c r="O2230" s="575"/>
      <c r="P2230" s="575"/>
      <c r="Q2230" s="575">
        <v>83580</v>
      </c>
      <c r="R2230" s="575">
        <v>12261.92</v>
      </c>
      <c r="S2230" s="580">
        <v>0.1467</v>
      </c>
      <c r="T2230" s="575">
        <v>0</v>
      </c>
      <c r="U2230" s="575">
        <v>0</v>
      </c>
      <c r="V2230" s="575">
        <v>0</v>
      </c>
      <c r="W2230" s="575">
        <v>0</v>
      </c>
      <c r="X2230" s="575">
        <v>0</v>
      </c>
      <c r="Y2230" s="575">
        <v>5.9976</v>
      </c>
      <c r="Z2230" s="575">
        <v>0</v>
      </c>
      <c r="AA2230" s="575">
        <v>0</v>
      </c>
      <c r="AB2230" s="580">
        <v>1</v>
      </c>
      <c r="AC2230" s="575">
        <f t="shared" si="103"/>
        <v>0</v>
      </c>
      <c r="AD2230" s="555">
        <f t="shared" si="104"/>
        <v>0</v>
      </c>
    </row>
    <row r="2231" customHeight="1" spans="1:30">
      <c r="A2231" s="574">
        <v>45336</v>
      </c>
      <c r="B2231" s="575" t="s">
        <v>62</v>
      </c>
      <c r="C2231" s="575" t="s">
        <v>250</v>
      </c>
      <c r="D2231" s="575">
        <v>200</v>
      </c>
      <c r="E2231" s="575" t="s">
        <v>233</v>
      </c>
      <c r="F2231" s="575">
        <v>0</v>
      </c>
      <c r="G2231" s="575">
        <v>5.77</v>
      </c>
      <c r="H2231" s="575">
        <v>99.1389</v>
      </c>
      <c r="I2231" s="575">
        <v>72.6124</v>
      </c>
      <c r="J2231" s="575">
        <v>69.96</v>
      </c>
      <c r="K2231" s="575">
        <v>0</v>
      </c>
      <c r="L2231" s="580">
        <v>0</v>
      </c>
      <c r="M2231" s="575">
        <v>1705.44</v>
      </c>
      <c r="N2231" s="575"/>
      <c r="O2231" s="575"/>
      <c r="P2231" s="575"/>
      <c r="Q2231" s="575">
        <v>61280</v>
      </c>
      <c r="R2231" s="575">
        <v>8041.44</v>
      </c>
      <c r="S2231" s="580">
        <v>0.1312</v>
      </c>
      <c r="T2231" s="575">
        <v>0</v>
      </c>
      <c r="U2231" s="575">
        <v>0</v>
      </c>
      <c r="V2231" s="575">
        <v>0</v>
      </c>
      <c r="W2231" s="575">
        <v>0</v>
      </c>
      <c r="X2231" s="575">
        <v>0</v>
      </c>
      <c r="Y2231" s="575">
        <v>26.5265</v>
      </c>
      <c r="Z2231" s="575">
        <v>0</v>
      </c>
      <c r="AA2231" s="575">
        <v>0</v>
      </c>
      <c r="AB2231" s="580">
        <v>1</v>
      </c>
      <c r="AC2231" s="575">
        <f t="shared" si="103"/>
        <v>0</v>
      </c>
      <c r="AD2231" s="555">
        <f t="shared" si="104"/>
        <v>0</v>
      </c>
    </row>
    <row r="2232" customHeight="1" spans="1:30">
      <c r="A2232" s="574">
        <v>45336</v>
      </c>
      <c r="B2232" s="575" t="s">
        <v>261</v>
      </c>
      <c r="C2232" s="575" t="s">
        <v>250</v>
      </c>
      <c r="D2232" s="575">
        <v>100</v>
      </c>
      <c r="E2232" s="575" t="s">
        <v>233</v>
      </c>
      <c r="F2232" s="575">
        <v>0</v>
      </c>
      <c r="G2232" s="575">
        <v>5.03</v>
      </c>
      <c r="H2232" s="575">
        <v>67.5158</v>
      </c>
      <c r="I2232" s="575">
        <v>54.1053</v>
      </c>
      <c r="J2232" s="575">
        <v>53.064</v>
      </c>
      <c r="K2232" s="575">
        <v>13.4105</v>
      </c>
      <c r="L2232" s="580">
        <v>0.1986</v>
      </c>
      <c r="M2232" s="575">
        <v>604.824</v>
      </c>
      <c r="N2232" s="575"/>
      <c r="O2232" s="575"/>
      <c r="P2232" s="575"/>
      <c r="Q2232" s="575">
        <v>25315</v>
      </c>
      <c r="R2232" s="575">
        <v>3085.368</v>
      </c>
      <c r="S2232" s="580">
        <v>0.1219</v>
      </c>
      <c r="T2232" s="575">
        <v>0</v>
      </c>
      <c r="U2232" s="575">
        <v>0</v>
      </c>
      <c r="V2232" s="575">
        <v>0</v>
      </c>
      <c r="W2232" s="575">
        <v>0</v>
      </c>
      <c r="X2232" s="575">
        <v>0</v>
      </c>
      <c r="Y2232" s="575">
        <v>0</v>
      </c>
      <c r="Z2232" s="575">
        <v>0</v>
      </c>
      <c r="AA2232" s="575">
        <v>0</v>
      </c>
      <c r="AB2232" s="580">
        <v>1</v>
      </c>
      <c r="AC2232" s="575">
        <f t="shared" si="103"/>
        <v>0</v>
      </c>
      <c r="AD2232" s="555">
        <f t="shared" si="104"/>
        <v>0</v>
      </c>
    </row>
    <row r="2233" customHeight="1" spans="1:30">
      <c r="A2233" s="574">
        <v>45336</v>
      </c>
      <c r="B2233" s="575" t="s">
        <v>263</v>
      </c>
      <c r="C2233" s="575" t="s">
        <v>250</v>
      </c>
      <c r="D2233" s="575">
        <v>200</v>
      </c>
      <c r="E2233" s="575" t="s">
        <v>233</v>
      </c>
      <c r="F2233" s="575">
        <v>0</v>
      </c>
      <c r="G2233" s="575">
        <v>8.87</v>
      </c>
      <c r="H2233" s="575">
        <v>278.7992</v>
      </c>
      <c r="I2233" s="575">
        <v>229.3506</v>
      </c>
      <c r="J2233" s="575">
        <v>225.28</v>
      </c>
      <c r="K2233" s="575">
        <v>47.5972</v>
      </c>
      <c r="L2233" s="580">
        <v>0.1719</v>
      </c>
      <c r="M2233" s="575">
        <v>3762</v>
      </c>
      <c r="N2233" s="575"/>
      <c r="O2233" s="575"/>
      <c r="P2233" s="575"/>
      <c r="Q2233" s="575">
        <v>59159</v>
      </c>
      <c r="R2233" s="575">
        <v>10629.52</v>
      </c>
      <c r="S2233" s="580">
        <v>0.1797</v>
      </c>
      <c r="T2233" s="575">
        <v>0</v>
      </c>
      <c r="U2233" s="575">
        <v>1.8514</v>
      </c>
      <c r="V2233" s="575">
        <v>0</v>
      </c>
      <c r="W2233" s="575">
        <v>0</v>
      </c>
      <c r="X2233" s="575">
        <v>0</v>
      </c>
      <c r="Y2233" s="575">
        <v>0</v>
      </c>
      <c r="Z2233" s="575">
        <v>0</v>
      </c>
      <c r="AA2233" s="575">
        <v>0</v>
      </c>
      <c r="AB2233" s="580">
        <v>1</v>
      </c>
      <c r="AC2233" s="575">
        <f t="shared" si="103"/>
        <v>1.8514</v>
      </c>
      <c r="AD2233" s="555">
        <f t="shared" si="104"/>
        <v>0</v>
      </c>
    </row>
    <row r="2234" customHeight="1" spans="1:30">
      <c r="A2234" s="574">
        <v>45336</v>
      </c>
      <c r="B2234" s="575" t="s">
        <v>262</v>
      </c>
      <c r="C2234" s="575" t="s">
        <v>250</v>
      </c>
      <c r="D2234" s="575">
        <v>200</v>
      </c>
      <c r="E2234" s="575" t="s">
        <v>233</v>
      </c>
      <c r="F2234" s="575">
        <v>0</v>
      </c>
      <c r="G2234" s="575">
        <v>12.67</v>
      </c>
      <c r="H2234" s="575">
        <v>272.0382</v>
      </c>
      <c r="I2234" s="575">
        <v>144.7926</v>
      </c>
      <c r="J2234" s="575">
        <v>141.9</v>
      </c>
      <c r="K2234" s="575">
        <v>17.094</v>
      </c>
      <c r="L2234" s="580">
        <v>0.1056</v>
      </c>
      <c r="M2234" s="575">
        <v>2157.375</v>
      </c>
      <c r="N2234" s="575"/>
      <c r="O2234" s="575"/>
      <c r="P2234" s="575"/>
      <c r="Q2234" s="575">
        <v>30140</v>
      </c>
      <c r="R2234" s="575">
        <v>5848.425</v>
      </c>
      <c r="S2234" s="580">
        <v>0.194</v>
      </c>
      <c r="T2234" s="575">
        <v>110.1516</v>
      </c>
      <c r="U2234" s="575">
        <v>0</v>
      </c>
      <c r="V2234" s="575">
        <v>0</v>
      </c>
      <c r="W2234" s="575">
        <v>0</v>
      </c>
      <c r="X2234" s="575">
        <v>0</v>
      </c>
      <c r="Y2234" s="575">
        <v>0</v>
      </c>
      <c r="Z2234" s="575">
        <v>0</v>
      </c>
      <c r="AA2234" s="575">
        <v>0</v>
      </c>
      <c r="AB2234" s="580">
        <v>0.559</v>
      </c>
      <c r="AC2234" s="575">
        <f t="shared" si="103"/>
        <v>0</v>
      </c>
      <c r="AD2234" s="555">
        <f t="shared" si="104"/>
        <v>110.1516</v>
      </c>
    </row>
    <row r="2235" customHeight="1" spans="1:30">
      <c r="A2235" s="574">
        <v>45336</v>
      </c>
      <c r="B2235" s="575" t="s">
        <v>265</v>
      </c>
      <c r="C2235" s="575" t="s">
        <v>250</v>
      </c>
      <c r="D2235" s="575">
        <v>50</v>
      </c>
      <c r="E2235" s="575" t="s">
        <v>233</v>
      </c>
      <c r="F2235" s="575">
        <v>0</v>
      </c>
      <c r="G2235" s="575">
        <v>5.11</v>
      </c>
      <c r="H2235" s="575">
        <v>33.964</v>
      </c>
      <c r="I2235" s="575">
        <v>20.2746</v>
      </c>
      <c r="J2235" s="575">
        <v>20.2004</v>
      </c>
      <c r="K2235" s="575">
        <v>13.6894</v>
      </c>
      <c r="L2235" s="580">
        <v>0.4031</v>
      </c>
      <c r="M2235" s="575">
        <v>163.152</v>
      </c>
      <c r="N2235" s="575"/>
      <c r="O2235" s="575"/>
      <c r="P2235" s="575"/>
      <c r="Q2235" s="575">
        <v>5770</v>
      </c>
      <c r="R2235" s="575">
        <v>361.5128</v>
      </c>
      <c r="S2235" s="580">
        <v>0.0627</v>
      </c>
      <c r="T2235" s="575">
        <v>0</v>
      </c>
      <c r="U2235" s="575">
        <v>0</v>
      </c>
      <c r="V2235" s="575">
        <v>0</v>
      </c>
      <c r="W2235" s="575">
        <v>0</v>
      </c>
      <c r="X2235" s="575">
        <v>0</v>
      </c>
      <c r="Y2235" s="575">
        <v>0</v>
      </c>
      <c r="Z2235" s="575">
        <v>0</v>
      </c>
      <c r="AA2235" s="575">
        <v>0</v>
      </c>
      <c r="AB2235" s="580">
        <v>1</v>
      </c>
      <c r="AC2235" s="575">
        <f t="shared" si="103"/>
        <v>0</v>
      </c>
      <c r="AD2235" s="555">
        <f t="shared" si="104"/>
        <v>0</v>
      </c>
    </row>
    <row r="2236" customHeight="1" spans="1:30">
      <c r="A2236" s="574">
        <v>45336</v>
      </c>
      <c r="B2236" s="575" t="s">
        <v>264</v>
      </c>
      <c r="C2236" s="575" t="s">
        <v>250</v>
      </c>
      <c r="D2236" s="575">
        <v>100</v>
      </c>
      <c r="E2236" s="575" t="s">
        <v>233</v>
      </c>
      <c r="F2236" s="575">
        <v>0</v>
      </c>
      <c r="G2236" s="575">
        <v>8.92</v>
      </c>
      <c r="H2236" s="575">
        <v>111.5928</v>
      </c>
      <c r="I2236" s="575">
        <v>86.8473</v>
      </c>
      <c r="J2236" s="575">
        <v>81.1668</v>
      </c>
      <c r="K2236" s="575">
        <v>23.7757</v>
      </c>
      <c r="L2236" s="580">
        <v>0.2149</v>
      </c>
      <c r="M2236" s="575">
        <v>945.5094</v>
      </c>
      <c r="N2236" s="575"/>
      <c r="O2236" s="575"/>
      <c r="P2236" s="575"/>
      <c r="Q2236" s="575">
        <v>24615</v>
      </c>
      <c r="R2236" s="575">
        <v>2675.475</v>
      </c>
      <c r="S2236" s="580">
        <v>0.1087</v>
      </c>
      <c r="T2236" s="575">
        <v>0.9698</v>
      </c>
      <c r="U2236" s="575">
        <v>0</v>
      </c>
      <c r="V2236" s="575">
        <v>0</v>
      </c>
      <c r="W2236" s="575">
        <v>0</v>
      </c>
      <c r="X2236" s="575">
        <v>0</v>
      </c>
      <c r="Y2236" s="575">
        <v>0</v>
      </c>
      <c r="Z2236" s="575">
        <v>0</v>
      </c>
      <c r="AA2236" s="575">
        <v>0</v>
      </c>
      <c r="AB2236" s="580">
        <v>0.9026</v>
      </c>
      <c r="AC2236" s="575">
        <f t="shared" si="103"/>
        <v>0</v>
      </c>
      <c r="AD2236" s="555">
        <f t="shared" si="104"/>
        <v>0.9698</v>
      </c>
    </row>
    <row r="2237" customHeight="1" spans="1:30">
      <c r="A2237" s="574">
        <v>45336</v>
      </c>
      <c r="B2237" s="575" t="s">
        <v>266</v>
      </c>
      <c r="C2237" s="575" t="s">
        <v>250</v>
      </c>
      <c r="D2237" s="575">
        <v>200</v>
      </c>
      <c r="E2237" s="575" t="s">
        <v>231</v>
      </c>
      <c r="F2237" s="575">
        <v>0</v>
      </c>
      <c r="G2237" s="575">
        <v>2.59</v>
      </c>
      <c r="H2237" s="575">
        <v>10.5344</v>
      </c>
      <c r="I2237" s="575">
        <v>10.5344</v>
      </c>
      <c r="J2237" s="575">
        <v>9.9</v>
      </c>
      <c r="K2237" s="575">
        <v>0</v>
      </c>
      <c r="L2237" s="580">
        <v>0</v>
      </c>
      <c r="M2237" s="575">
        <v>1289.64</v>
      </c>
      <c r="N2237" s="575"/>
      <c r="O2237" s="575"/>
      <c r="P2237" s="575"/>
      <c r="Q2237" s="575">
        <v>45530</v>
      </c>
      <c r="R2237" s="575">
        <v>3364.02</v>
      </c>
      <c r="S2237" s="580">
        <v>0.0739</v>
      </c>
      <c r="T2237" s="575">
        <v>0</v>
      </c>
      <c r="U2237" s="575">
        <v>0</v>
      </c>
      <c r="V2237" s="575">
        <v>0</v>
      </c>
      <c r="W2237" s="575">
        <v>0</v>
      </c>
      <c r="X2237" s="575">
        <v>0</v>
      </c>
      <c r="Y2237" s="575">
        <v>0</v>
      </c>
      <c r="Z2237" s="575">
        <v>0</v>
      </c>
      <c r="AA2237" s="575">
        <v>0</v>
      </c>
      <c r="AB2237" s="580">
        <v>0.9983</v>
      </c>
      <c r="AC2237" s="575">
        <f t="shared" si="103"/>
        <v>0</v>
      </c>
      <c r="AD2237" s="555">
        <f t="shared" si="104"/>
        <v>0</v>
      </c>
    </row>
    <row r="2238" customHeight="1" spans="1:30">
      <c r="A2238" s="574">
        <v>45336</v>
      </c>
      <c r="B2238" s="565" t="s">
        <v>77</v>
      </c>
      <c r="C2238" s="565" t="s">
        <v>32</v>
      </c>
      <c r="D2238" s="556">
        <v>100</v>
      </c>
      <c r="E2238" s="556" t="s">
        <v>35</v>
      </c>
      <c r="F2238" s="556">
        <v>7.08</v>
      </c>
      <c r="G2238" s="566">
        <v>1.73</v>
      </c>
      <c r="H2238" s="566">
        <v>71.5081</v>
      </c>
      <c r="I2238" s="566">
        <v>37.6592</v>
      </c>
      <c r="J2238" s="566">
        <v>36.022</v>
      </c>
      <c r="K2238" s="566">
        <v>33.8489</v>
      </c>
      <c r="L2238" s="567">
        <v>0.4734</v>
      </c>
      <c r="M2238" s="568">
        <v>335.083</v>
      </c>
      <c r="N2238" s="566">
        <v>200</v>
      </c>
      <c r="O2238" s="566">
        <v>1.6754</v>
      </c>
      <c r="P2238" s="566">
        <v>1.2238</v>
      </c>
      <c r="Q2238" s="566">
        <v>17591</v>
      </c>
      <c r="R2238" s="566">
        <v>730.94</v>
      </c>
      <c r="S2238" s="566">
        <v>0.0416</v>
      </c>
      <c r="T2238" s="566">
        <v>0</v>
      </c>
      <c r="U2238" s="566">
        <v>0</v>
      </c>
      <c r="V2238" s="566">
        <v>0</v>
      </c>
      <c r="W2238" s="556">
        <v>0</v>
      </c>
      <c r="X2238" s="556">
        <v>0</v>
      </c>
      <c r="Y2238" s="556">
        <v>0</v>
      </c>
      <c r="Z2238" s="569">
        <v>0</v>
      </c>
      <c r="AA2238" s="556">
        <v>18.9408</v>
      </c>
      <c r="AB2238" s="556">
        <v>1</v>
      </c>
      <c r="AC2238" s="575">
        <f t="shared" si="103"/>
        <v>0</v>
      </c>
      <c r="AD2238" s="555">
        <f t="shared" si="104"/>
        <v>0</v>
      </c>
    </row>
    <row r="2239" customHeight="1" spans="1:30">
      <c r="A2239" s="574">
        <v>45336</v>
      </c>
      <c r="B2239" s="565" t="s">
        <v>81</v>
      </c>
      <c r="C2239" s="565" t="s">
        <v>175</v>
      </c>
      <c r="D2239" s="556">
        <v>100</v>
      </c>
      <c r="E2239" s="556" t="s">
        <v>35</v>
      </c>
      <c r="F2239" s="556" t="s">
        <v>176</v>
      </c>
      <c r="G2239" s="566">
        <v>6.12</v>
      </c>
      <c r="H2239" s="566">
        <v>0</v>
      </c>
      <c r="I2239" s="566">
        <v>2.94</v>
      </c>
      <c r="J2239" s="566">
        <v>2.7984</v>
      </c>
      <c r="K2239" s="566">
        <v>0</v>
      </c>
      <c r="L2239" s="567">
        <v>0</v>
      </c>
      <c r="M2239" s="568">
        <v>14.8632</v>
      </c>
      <c r="N2239" s="566">
        <v>585</v>
      </c>
      <c r="O2239" s="566">
        <v>0.0254</v>
      </c>
      <c r="P2239" s="566">
        <v>-0.0283</v>
      </c>
      <c r="Q2239" s="566">
        <v>13183</v>
      </c>
      <c r="R2239" s="566">
        <v>23.9888</v>
      </c>
      <c r="S2239" s="566">
        <v>0.0018</v>
      </c>
      <c r="T2239" s="566">
        <v>0</v>
      </c>
      <c r="U2239" s="566">
        <v>0</v>
      </c>
      <c r="V2239" s="566">
        <v>0</v>
      </c>
      <c r="W2239" s="556">
        <v>0</v>
      </c>
      <c r="X2239" s="556">
        <v>0</v>
      </c>
      <c r="Y2239" s="556">
        <v>0</v>
      </c>
      <c r="Z2239" s="569">
        <v>0</v>
      </c>
      <c r="AA2239" s="556">
        <v>0</v>
      </c>
      <c r="AB2239" s="556">
        <v>1</v>
      </c>
      <c r="AC2239" s="575">
        <f t="shared" si="103"/>
        <v>0</v>
      </c>
      <c r="AD2239" s="555">
        <f t="shared" si="104"/>
        <v>0</v>
      </c>
    </row>
    <row r="2240" customHeight="1" spans="1:30">
      <c r="A2240" s="574">
        <v>45336</v>
      </c>
      <c r="B2240" s="565" t="s">
        <v>84</v>
      </c>
      <c r="C2240" s="565" t="s">
        <v>175</v>
      </c>
      <c r="D2240" s="556">
        <v>33</v>
      </c>
      <c r="E2240" s="556" t="s">
        <v>35</v>
      </c>
      <c r="F2240" s="556" t="s">
        <v>176</v>
      </c>
      <c r="G2240" s="566">
        <v>4.4</v>
      </c>
      <c r="H2240" s="566">
        <v>24.3313</v>
      </c>
      <c r="I2240" s="566">
        <v>22.4833</v>
      </c>
      <c r="J2240" s="566">
        <v>22.44</v>
      </c>
      <c r="K2240" s="566">
        <v>1.3269</v>
      </c>
      <c r="L2240" s="567">
        <v>0.0545</v>
      </c>
      <c r="M2240" s="568">
        <v>185.46</v>
      </c>
      <c r="N2240" s="566">
        <v>490</v>
      </c>
      <c r="O2240" s="566">
        <v>0.3785</v>
      </c>
      <c r="P2240" s="566">
        <v>-0.216</v>
      </c>
      <c r="Q2240" s="566">
        <v>7604</v>
      </c>
      <c r="R2240" s="566">
        <v>584.76</v>
      </c>
      <c r="S2240" s="566">
        <v>0.0769</v>
      </c>
      <c r="T2240" s="566">
        <v>0.5122</v>
      </c>
      <c r="U2240" s="566">
        <v>0</v>
      </c>
      <c r="V2240" s="566">
        <v>0</v>
      </c>
      <c r="W2240" s="556">
        <v>0</v>
      </c>
      <c r="X2240" s="556">
        <v>0</v>
      </c>
      <c r="Y2240" s="556">
        <v>0</v>
      </c>
      <c r="Z2240" s="569">
        <v>0</v>
      </c>
      <c r="AA2240" s="556">
        <v>0</v>
      </c>
      <c r="AB2240" s="556">
        <v>1</v>
      </c>
      <c r="AC2240" s="575">
        <f t="shared" si="103"/>
        <v>0</v>
      </c>
      <c r="AD2240" s="555">
        <f t="shared" si="104"/>
        <v>0.5122</v>
      </c>
    </row>
    <row r="2241" customHeight="1" spans="1:30">
      <c r="A2241" s="574">
        <v>45336</v>
      </c>
      <c r="B2241" s="565" t="s">
        <v>85</v>
      </c>
      <c r="C2241" s="565" t="s">
        <v>177</v>
      </c>
      <c r="D2241" s="556">
        <v>60</v>
      </c>
      <c r="E2241" s="556" t="s">
        <v>48</v>
      </c>
      <c r="F2241" s="556">
        <v>3.41</v>
      </c>
      <c r="G2241" s="566">
        <v>2.99</v>
      </c>
      <c r="H2241" s="566">
        <v>25.1953</v>
      </c>
      <c r="I2241" s="566">
        <v>26.4747</v>
      </c>
      <c r="J2241" s="566">
        <v>23.76</v>
      </c>
      <c r="K2241" s="566">
        <v>0</v>
      </c>
      <c r="L2241" s="567">
        <v>0</v>
      </c>
      <c r="M2241" s="568">
        <v>262.24</v>
      </c>
      <c r="N2241" s="566">
        <v>174</v>
      </c>
      <c r="O2241" s="566">
        <v>1.5071</v>
      </c>
      <c r="P2241" s="566" t="s">
        <v>176</v>
      </c>
      <c r="Q2241" s="566">
        <v>5420</v>
      </c>
      <c r="R2241" s="566">
        <v>845.68</v>
      </c>
      <c r="S2241" s="566">
        <v>0.156</v>
      </c>
      <c r="T2241" s="566">
        <v>0</v>
      </c>
      <c r="U2241" s="566">
        <v>0</v>
      </c>
      <c r="V2241" s="566">
        <v>0</v>
      </c>
      <c r="W2241" s="556">
        <v>0</v>
      </c>
      <c r="X2241" s="556">
        <v>0</v>
      </c>
      <c r="Y2241" s="556">
        <v>0</v>
      </c>
      <c r="Z2241" s="569">
        <v>0</v>
      </c>
      <c r="AA2241" s="556">
        <v>0</v>
      </c>
      <c r="AB2241" s="556">
        <v>1</v>
      </c>
      <c r="AC2241" s="575">
        <f t="shared" si="103"/>
        <v>0</v>
      </c>
      <c r="AD2241" s="555">
        <f t="shared" si="104"/>
        <v>0</v>
      </c>
    </row>
    <row r="2242" customHeight="1" spans="1:30">
      <c r="A2242" s="574">
        <v>45336</v>
      </c>
      <c r="B2242" s="565" t="s">
        <v>87</v>
      </c>
      <c r="C2242" s="565" t="s">
        <v>32</v>
      </c>
      <c r="D2242" s="556">
        <v>100</v>
      </c>
      <c r="E2242" s="556" t="s">
        <v>35</v>
      </c>
      <c r="F2242" s="556">
        <v>1.23</v>
      </c>
      <c r="G2242" s="566">
        <v>2.27</v>
      </c>
      <c r="H2242" s="566">
        <v>3.34</v>
      </c>
      <c r="I2242" s="566">
        <v>3.8</v>
      </c>
      <c r="J2242" s="566">
        <v>3.7191</v>
      </c>
      <c r="K2242" s="566">
        <v>0</v>
      </c>
      <c r="L2242" s="567">
        <v>0</v>
      </c>
      <c r="M2242" s="568">
        <v>39.3932</v>
      </c>
      <c r="N2242" s="566">
        <v>25</v>
      </c>
      <c r="O2242" s="566">
        <v>1.5757</v>
      </c>
      <c r="P2242" s="566">
        <v>1.1241</v>
      </c>
      <c r="Q2242" s="566">
        <v>6350</v>
      </c>
      <c r="R2242" s="566">
        <v>202.279</v>
      </c>
      <c r="S2242" s="566">
        <v>0.0319</v>
      </c>
      <c r="T2242" s="566">
        <v>0</v>
      </c>
      <c r="U2242" s="566">
        <v>0</v>
      </c>
      <c r="V2242" s="566">
        <v>0</v>
      </c>
      <c r="W2242" s="556">
        <v>0</v>
      </c>
      <c r="X2242" s="556">
        <v>0</v>
      </c>
      <c r="Y2242" s="556">
        <v>0</v>
      </c>
      <c r="Z2242" s="569">
        <v>0</v>
      </c>
      <c r="AA2242" s="556">
        <v>0</v>
      </c>
      <c r="AB2242" s="556">
        <v>1</v>
      </c>
      <c r="AC2242" s="575">
        <f t="shared" si="103"/>
        <v>0</v>
      </c>
      <c r="AD2242" s="555">
        <f t="shared" si="104"/>
        <v>0</v>
      </c>
    </row>
    <row r="2243" s="557" customFormat="1" customHeight="1" spans="1:30">
      <c r="A2243" s="574">
        <v>45336</v>
      </c>
      <c r="B2243" s="651" t="s">
        <v>88</v>
      </c>
      <c r="C2243" s="651" t="s">
        <v>177</v>
      </c>
      <c r="D2243" s="557">
        <v>50</v>
      </c>
      <c r="E2243" s="557" t="s">
        <v>35</v>
      </c>
      <c r="F2243" s="557">
        <v>5.74</v>
      </c>
      <c r="G2243" s="557">
        <v>1.31</v>
      </c>
      <c r="H2243" s="557">
        <v>21.5781</v>
      </c>
      <c r="I2243" s="557">
        <v>7.3622</v>
      </c>
      <c r="J2243" s="557">
        <v>7.178</v>
      </c>
      <c r="K2243" s="557">
        <v>14.4</v>
      </c>
      <c r="L2243" s="652">
        <v>0.6673</v>
      </c>
      <c r="M2243" s="557">
        <v>177.928</v>
      </c>
      <c r="N2243" s="557">
        <v>680</v>
      </c>
      <c r="O2243" s="557">
        <v>0.2617</v>
      </c>
      <c r="P2243" s="557" t="s">
        <v>176</v>
      </c>
      <c r="Q2243" s="557">
        <v>6458</v>
      </c>
      <c r="R2243" s="557">
        <v>484.9994</v>
      </c>
      <c r="S2243" s="557">
        <v>0.0751</v>
      </c>
      <c r="T2243" s="557">
        <v>0</v>
      </c>
      <c r="U2243" s="557">
        <v>0</v>
      </c>
      <c r="V2243" s="557">
        <v>0</v>
      </c>
      <c r="W2243" s="557">
        <v>0</v>
      </c>
      <c r="X2243" s="557">
        <v>0</v>
      </c>
      <c r="Y2243" s="557">
        <v>0</v>
      </c>
      <c r="Z2243" s="653">
        <v>0</v>
      </c>
      <c r="AA2243" s="557">
        <v>0</v>
      </c>
      <c r="AB2243" s="557">
        <v>1</v>
      </c>
      <c r="AC2243" s="575">
        <f t="shared" si="103"/>
        <v>0</v>
      </c>
      <c r="AD2243" s="620">
        <f t="shared" si="104"/>
        <v>0</v>
      </c>
    </row>
    <row r="2244" customHeight="1" spans="1:29">
      <c r="A2244" s="570" t="s">
        <v>286</v>
      </c>
      <c r="B2244" s="571"/>
      <c r="C2244" s="571"/>
      <c r="D2244" s="571"/>
      <c r="E2244" s="571"/>
      <c r="F2244" s="571"/>
      <c r="G2244" s="571"/>
      <c r="H2244" s="571"/>
      <c r="I2244" s="571"/>
      <c r="J2244" s="571"/>
      <c r="K2244" s="571"/>
      <c r="L2244" s="571"/>
      <c r="M2244" s="571"/>
      <c r="N2244" s="571"/>
      <c r="O2244" s="571"/>
      <c r="P2244" s="571"/>
      <c r="Q2244" s="571"/>
      <c r="R2244" s="571"/>
      <c r="S2244" s="571"/>
      <c r="T2244" s="571"/>
      <c r="U2244" s="571"/>
      <c r="V2244" s="571"/>
      <c r="W2244" s="571"/>
      <c r="X2244" s="571"/>
      <c r="Y2244" s="571"/>
      <c r="Z2244" s="571"/>
      <c r="AA2244" s="571"/>
      <c r="AB2244" s="571"/>
      <c r="AC2244" s="571"/>
    </row>
    <row r="2245" customHeight="1" spans="1:30">
      <c r="A2245" s="572" t="s">
        <v>199</v>
      </c>
      <c r="B2245" s="573" t="s">
        <v>200</v>
      </c>
      <c r="C2245" s="573" t="s">
        <v>201</v>
      </c>
      <c r="D2245" s="573" t="s">
        <v>202</v>
      </c>
      <c r="E2245" s="573" t="s">
        <v>203</v>
      </c>
      <c r="F2245" s="573" t="s">
        <v>204</v>
      </c>
      <c r="G2245" s="573" t="s">
        <v>205</v>
      </c>
      <c r="H2245" s="573" t="s">
        <v>206</v>
      </c>
      <c r="I2245" s="573" t="s">
        <v>207</v>
      </c>
      <c r="J2245" s="573" t="s">
        <v>208</v>
      </c>
      <c r="K2245" s="573" t="s">
        <v>209</v>
      </c>
      <c r="L2245" s="573" t="s">
        <v>210</v>
      </c>
      <c r="M2245" s="573" t="s">
        <v>211</v>
      </c>
      <c r="N2245" s="573" t="s">
        <v>212</v>
      </c>
      <c r="O2245" s="573" t="s">
        <v>213</v>
      </c>
      <c r="P2245" s="573" t="s">
        <v>214</v>
      </c>
      <c r="Q2245" s="573" t="s">
        <v>215</v>
      </c>
      <c r="R2245" s="573" t="s">
        <v>216</v>
      </c>
      <c r="S2245" s="573" t="s">
        <v>217</v>
      </c>
      <c r="T2245" s="573" t="s">
        <v>218</v>
      </c>
      <c r="U2245" s="573" t="s">
        <v>219</v>
      </c>
      <c r="V2245" s="573" t="s">
        <v>220</v>
      </c>
      <c r="W2245" s="573" t="s">
        <v>221</v>
      </c>
      <c r="X2245" s="573" t="s">
        <v>222</v>
      </c>
      <c r="Y2245" s="573" t="s">
        <v>223</v>
      </c>
      <c r="Z2245" s="573" t="s">
        <v>224</v>
      </c>
      <c r="AA2245" s="573" t="s">
        <v>225</v>
      </c>
      <c r="AB2245" s="573" t="s">
        <v>226</v>
      </c>
      <c r="AC2245" s="583" t="s">
        <v>29</v>
      </c>
      <c r="AD2245" s="583" t="s">
        <v>30</v>
      </c>
    </row>
    <row r="2246" customHeight="1" spans="1:30">
      <c r="A2246" s="574">
        <v>45337</v>
      </c>
      <c r="B2246" s="575" t="s">
        <v>227</v>
      </c>
      <c r="C2246" s="575" t="s">
        <v>228</v>
      </c>
      <c r="D2246" s="575">
        <v>100</v>
      </c>
      <c r="E2246" s="575" t="s">
        <v>233</v>
      </c>
      <c r="F2246" s="575">
        <v>6.58</v>
      </c>
      <c r="G2246" s="575">
        <v>1.51</v>
      </c>
      <c r="H2246" s="575">
        <v>56.9449</v>
      </c>
      <c r="I2246" s="575">
        <v>39.7249</v>
      </c>
      <c r="J2246" s="575">
        <v>39.55</v>
      </c>
      <c r="K2246" s="575">
        <v>17.22</v>
      </c>
      <c r="L2246" s="580">
        <v>0.3024</v>
      </c>
      <c r="M2246" s="575">
        <v>398.3</v>
      </c>
      <c r="N2246" s="575"/>
      <c r="O2246" s="575"/>
      <c r="P2246" s="575"/>
      <c r="Q2246" s="575">
        <v>14972</v>
      </c>
      <c r="R2246" s="575">
        <v>1699.425</v>
      </c>
      <c r="S2246" s="580">
        <v>0.1135</v>
      </c>
      <c r="T2246" s="575">
        <v>0</v>
      </c>
      <c r="U2246" s="575">
        <v>0</v>
      </c>
      <c r="V2246" s="575">
        <v>0</v>
      </c>
      <c r="W2246" s="575">
        <v>0</v>
      </c>
      <c r="X2246" s="575">
        <v>0</v>
      </c>
      <c r="Y2246" s="575">
        <v>0</v>
      </c>
      <c r="Z2246" s="575">
        <v>0</v>
      </c>
      <c r="AA2246" s="575">
        <v>0</v>
      </c>
      <c r="AB2246" s="580">
        <v>1</v>
      </c>
      <c r="AC2246" s="575">
        <f t="shared" ref="AC2246:AC2288" si="105">U2246+W2246</f>
        <v>0</v>
      </c>
      <c r="AD2246" s="555">
        <f t="shared" ref="AD2246:AD2288" si="106">T2246+V2246</f>
        <v>0</v>
      </c>
    </row>
    <row r="2247" customHeight="1" spans="1:30">
      <c r="A2247" s="574">
        <v>45337</v>
      </c>
      <c r="B2247" s="575" t="s">
        <v>234</v>
      </c>
      <c r="C2247" s="575" t="s">
        <v>228</v>
      </c>
      <c r="D2247" s="575">
        <v>20</v>
      </c>
      <c r="E2247" s="575" t="s">
        <v>235</v>
      </c>
      <c r="F2247" s="575">
        <v>5.3</v>
      </c>
      <c r="G2247" s="575">
        <v>2.1</v>
      </c>
      <c r="H2247" s="575">
        <v>11.3213</v>
      </c>
      <c r="I2247" s="575">
        <v>5.6657</v>
      </c>
      <c r="J2247" s="575">
        <v>5.6526</v>
      </c>
      <c r="K2247" s="575">
        <v>5.6557</v>
      </c>
      <c r="L2247" s="580">
        <v>0.4996</v>
      </c>
      <c r="M2247" s="575">
        <v>132.8356</v>
      </c>
      <c r="N2247" s="575"/>
      <c r="O2247" s="575"/>
      <c r="P2247" s="575"/>
      <c r="Q2247" s="575">
        <v>4106</v>
      </c>
      <c r="R2247" s="575">
        <v>437.0889</v>
      </c>
      <c r="S2247" s="580">
        <v>0.1065</v>
      </c>
      <c r="T2247" s="575">
        <v>0</v>
      </c>
      <c r="U2247" s="575">
        <v>0</v>
      </c>
      <c r="V2247" s="575">
        <v>0</v>
      </c>
      <c r="W2247" s="575">
        <v>0</v>
      </c>
      <c r="X2247" s="575">
        <v>0</v>
      </c>
      <c r="Y2247" s="575">
        <v>0</v>
      </c>
      <c r="Z2247" s="575">
        <v>0</v>
      </c>
      <c r="AA2247" s="575">
        <v>0</v>
      </c>
      <c r="AB2247" s="580">
        <v>1</v>
      </c>
      <c r="AC2247" s="575">
        <f t="shared" si="105"/>
        <v>0</v>
      </c>
      <c r="AD2247" s="555">
        <f t="shared" si="106"/>
        <v>0</v>
      </c>
    </row>
    <row r="2248" customHeight="1" spans="1:30">
      <c r="A2248" s="574">
        <v>45337</v>
      </c>
      <c r="B2248" s="575" t="s">
        <v>232</v>
      </c>
      <c r="C2248" s="575" t="s">
        <v>228</v>
      </c>
      <c r="D2248" s="575">
        <v>80</v>
      </c>
      <c r="E2248" s="575" t="s">
        <v>233</v>
      </c>
      <c r="F2248" s="575">
        <v>5.46</v>
      </c>
      <c r="G2248" s="575">
        <v>1.26</v>
      </c>
      <c r="H2248" s="575">
        <v>38.9048</v>
      </c>
      <c r="I2248" s="575">
        <v>37.52</v>
      </c>
      <c r="J2248" s="575">
        <v>37.4</v>
      </c>
      <c r="K2248" s="575">
        <v>0</v>
      </c>
      <c r="L2248" s="580">
        <v>0</v>
      </c>
      <c r="M2248" s="575">
        <v>454.85</v>
      </c>
      <c r="N2248" s="575"/>
      <c r="O2248" s="575"/>
      <c r="P2248" s="575"/>
      <c r="Q2248" s="575">
        <v>9570</v>
      </c>
      <c r="R2248" s="575">
        <v>1427.25</v>
      </c>
      <c r="S2248" s="580">
        <v>0.1491</v>
      </c>
      <c r="T2248" s="575">
        <v>0</v>
      </c>
      <c r="U2248" s="575">
        <v>0</v>
      </c>
      <c r="V2248" s="575">
        <v>0</v>
      </c>
      <c r="W2248" s="575">
        <v>0</v>
      </c>
      <c r="X2248" s="575">
        <v>0</v>
      </c>
      <c r="Y2248" s="575">
        <v>0</v>
      </c>
      <c r="Z2248" s="575">
        <v>0</v>
      </c>
      <c r="AA2248" s="575">
        <v>0</v>
      </c>
      <c r="AB2248" s="580">
        <v>1</v>
      </c>
      <c r="AC2248" s="575">
        <f t="shared" si="105"/>
        <v>0</v>
      </c>
      <c r="AD2248" s="555">
        <f t="shared" si="106"/>
        <v>0</v>
      </c>
    </row>
    <row r="2249" customHeight="1" spans="1:30">
      <c r="A2249" s="574">
        <v>45337</v>
      </c>
      <c r="B2249" s="575" t="s">
        <v>242</v>
      </c>
      <c r="C2249" s="575" t="s">
        <v>228</v>
      </c>
      <c r="D2249" s="575">
        <v>50</v>
      </c>
      <c r="E2249" s="575" t="s">
        <v>235</v>
      </c>
      <c r="F2249" s="575">
        <v>6.58</v>
      </c>
      <c r="G2249" s="575">
        <v>1.6</v>
      </c>
      <c r="H2249" s="575">
        <v>28.0152</v>
      </c>
      <c r="I2249" s="575">
        <v>10.206</v>
      </c>
      <c r="J2249" s="575">
        <v>10.12</v>
      </c>
      <c r="K2249" s="575">
        <v>17.8092</v>
      </c>
      <c r="L2249" s="580">
        <v>0.6357</v>
      </c>
      <c r="M2249" s="575">
        <v>146.96</v>
      </c>
      <c r="N2249" s="575"/>
      <c r="O2249" s="575"/>
      <c r="P2249" s="575"/>
      <c r="Q2249" s="575">
        <v>7203</v>
      </c>
      <c r="R2249" s="575">
        <v>707.96</v>
      </c>
      <c r="S2249" s="580">
        <v>0.0983</v>
      </c>
      <c r="T2249" s="575">
        <v>0</v>
      </c>
      <c r="U2249" s="575">
        <v>0</v>
      </c>
      <c r="V2249" s="575">
        <v>0</v>
      </c>
      <c r="W2249" s="575">
        <v>0</v>
      </c>
      <c r="X2249" s="575">
        <v>0</v>
      </c>
      <c r="Y2249" s="575">
        <v>0</v>
      </c>
      <c r="Z2249" s="575">
        <v>0</v>
      </c>
      <c r="AA2249" s="575">
        <v>0</v>
      </c>
      <c r="AB2249" s="580">
        <v>1</v>
      </c>
      <c r="AC2249" s="575">
        <f t="shared" si="105"/>
        <v>0</v>
      </c>
      <c r="AD2249" s="555">
        <f t="shared" si="106"/>
        <v>0</v>
      </c>
    </row>
    <row r="2250" customHeight="1" spans="1:30">
      <c r="A2250" s="574">
        <v>45337</v>
      </c>
      <c r="B2250" s="575" t="s">
        <v>239</v>
      </c>
      <c r="C2250" s="575" t="s">
        <v>228</v>
      </c>
      <c r="D2250" s="575">
        <v>30</v>
      </c>
      <c r="E2250" s="575" t="s">
        <v>233</v>
      </c>
      <c r="F2250" s="575">
        <v>7.13</v>
      </c>
      <c r="G2250" s="575">
        <v>0</v>
      </c>
      <c r="H2250" s="575">
        <v>19.5257</v>
      </c>
      <c r="I2250" s="575">
        <v>17.5383</v>
      </c>
      <c r="J2250" s="575">
        <v>17.3712</v>
      </c>
      <c r="K2250" s="575">
        <v>1.9874</v>
      </c>
      <c r="L2250" s="580">
        <v>0.1018</v>
      </c>
      <c r="M2250" s="575">
        <v>209.2992</v>
      </c>
      <c r="N2250" s="575"/>
      <c r="O2250" s="575"/>
      <c r="P2250" s="575"/>
      <c r="Q2250" s="575">
        <v>4805</v>
      </c>
      <c r="R2250" s="575">
        <v>542.5728</v>
      </c>
      <c r="S2250" s="580">
        <v>0.1129</v>
      </c>
      <c r="T2250" s="575">
        <v>0</v>
      </c>
      <c r="U2250" s="575">
        <v>0</v>
      </c>
      <c r="V2250" s="575">
        <v>0</v>
      </c>
      <c r="W2250" s="575">
        <v>0</v>
      </c>
      <c r="X2250" s="575">
        <v>0</v>
      </c>
      <c r="Y2250" s="575">
        <v>0</v>
      </c>
      <c r="Z2250" s="575">
        <v>0</v>
      </c>
      <c r="AA2250" s="575">
        <v>0</v>
      </c>
      <c r="AB2250" s="580">
        <v>1</v>
      </c>
      <c r="AC2250" s="575">
        <f t="shared" si="105"/>
        <v>0</v>
      </c>
      <c r="AD2250" s="555">
        <f t="shared" si="106"/>
        <v>0</v>
      </c>
    </row>
    <row r="2251" customHeight="1" spans="1:30">
      <c r="A2251" s="574">
        <v>45337</v>
      </c>
      <c r="B2251" s="575" t="s">
        <v>230</v>
      </c>
      <c r="C2251" s="575" t="s">
        <v>228</v>
      </c>
      <c r="D2251" s="575">
        <v>10</v>
      </c>
      <c r="E2251" s="575" t="s">
        <v>233</v>
      </c>
      <c r="F2251" s="575">
        <v>6.12</v>
      </c>
      <c r="G2251" s="575">
        <v>0.81</v>
      </c>
      <c r="H2251" s="575">
        <v>6.3072</v>
      </c>
      <c r="I2251" s="575">
        <v>4.6714</v>
      </c>
      <c r="J2251" s="575">
        <v>4.62</v>
      </c>
      <c r="K2251" s="575">
        <v>1.6358</v>
      </c>
      <c r="L2251" s="580">
        <v>0.2594</v>
      </c>
      <c r="M2251" s="575">
        <v>44.88</v>
      </c>
      <c r="N2251" s="575"/>
      <c r="O2251" s="575"/>
      <c r="P2251" s="575"/>
      <c r="Q2251" s="575">
        <v>1258</v>
      </c>
      <c r="R2251" s="575">
        <v>159.06</v>
      </c>
      <c r="S2251" s="580">
        <v>0.1264</v>
      </c>
      <c r="T2251" s="575">
        <v>0</v>
      </c>
      <c r="U2251" s="575">
        <v>0</v>
      </c>
      <c r="V2251" s="575">
        <v>0</v>
      </c>
      <c r="W2251" s="575">
        <v>0</v>
      </c>
      <c r="X2251" s="575">
        <v>0</v>
      </c>
      <c r="Y2251" s="575">
        <v>0</v>
      </c>
      <c r="Z2251" s="575">
        <v>0</v>
      </c>
      <c r="AA2251" s="575">
        <v>0</v>
      </c>
      <c r="AB2251" s="580">
        <v>1</v>
      </c>
      <c r="AC2251" s="575">
        <f t="shared" si="105"/>
        <v>0</v>
      </c>
      <c r="AD2251" s="555">
        <f t="shared" si="106"/>
        <v>0</v>
      </c>
    </row>
    <row r="2252" customHeight="1" spans="1:30">
      <c r="A2252" s="574">
        <v>45337</v>
      </c>
      <c r="B2252" s="575" t="s">
        <v>237</v>
      </c>
      <c r="C2252" s="575" t="s">
        <v>228</v>
      </c>
      <c r="D2252" s="575">
        <v>5.48</v>
      </c>
      <c r="E2252" s="575" t="s">
        <v>285</v>
      </c>
      <c r="F2252" s="575">
        <v>5.19</v>
      </c>
      <c r="G2252" s="575">
        <v>0</v>
      </c>
      <c r="H2252" s="575">
        <v>1.51</v>
      </c>
      <c r="I2252" s="575">
        <v>0.82</v>
      </c>
      <c r="J2252" s="575">
        <v>0.532</v>
      </c>
      <c r="K2252" s="575">
        <v>0.69</v>
      </c>
      <c r="L2252" s="580">
        <v>0.457</v>
      </c>
      <c r="M2252" s="575">
        <v>12.236</v>
      </c>
      <c r="N2252" s="575"/>
      <c r="O2252" s="575"/>
      <c r="P2252" s="575"/>
      <c r="Q2252" s="575">
        <v>554</v>
      </c>
      <c r="R2252" s="575">
        <v>52.668</v>
      </c>
      <c r="S2252" s="580">
        <v>0.0951</v>
      </c>
      <c r="T2252" s="575">
        <v>0</v>
      </c>
      <c r="U2252" s="575">
        <v>0</v>
      </c>
      <c r="V2252" s="575">
        <v>0</v>
      </c>
      <c r="W2252" s="575">
        <v>0</v>
      </c>
      <c r="X2252" s="575">
        <v>0</v>
      </c>
      <c r="Y2252" s="575">
        <v>0</v>
      </c>
      <c r="Z2252" s="575">
        <v>0</v>
      </c>
      <c r="AA2252" s="575">
        <v>0</v>
      </c>
      <c r="AB2252" s="580">
        <v>1</v>
      </c>
      <c r="AC2252" s="575">
        <f t="shared" si="105"/>
        <v>0</v>
      </c>
      <c r="AD2252" s="555">
        <f t="shared" si="106"/>
        <v>0</v>
      </c>
    </row>
    <row r="2253" customHeight="1" spans="1:30">
      <c r="A2253" s="574">
        <v>45337</v>
      </c>
      <c r="B2253" s="575" t="s">
        <v>236</v>
      </c>
      <c r="C2253" s="575" t="s">
        <v>228</v>
      </c>
      <c r="D2253" s="575">
        <v>30</v>
      </c>
      <c r="E2253" s="575" t="s">
        <v>233</v>
      </c>
      <c r="F2253" s="575">
        <v>6.46</v>
      </c>
      <c r="G2253" s="575">
        <v>1.26</v>
      </c>
      <c r="H2253" s="575">
        <v>18.4791</v>
      </c>
      <c r="I2253" s="575">
        <v>15.5065</v>
      </c>
      <c r="J2253" s="575">
        <v>15.4873</v>
      </c>
      <c r="K2253" s="575">
        <v>2.78</v>
      </c>
      <c r="L2253" s="580">
        <v>0.152</v>
      </c>
      <c r="M2253" s="575">
        <v>168.7311</v>
      </c>
      <c r="N2253" s="575"/>
      <c r="O2253" s="575"/>
      <c r="P2253" s="575"/>
      <c r="Q2253" s="575">
        <v>3672</v>
      </c>
      <c r="R2253" s="575">
        <v>540.627</v>
      </c>
      <c r="S2253" s="580">
        <v>0.1472</v>
      </c>
      <c r="T2253" s="575">
        <v>0</v>
      </c>
      <c r="U2253" s="575">
        <v>0</v>
      </c>
      <c r="V2253" s="575">
        <v>0</v>
      </c>
      <c r="W2253" s="575">
        <v>0</v>
      </c>
      <c r="X2253" s="575">
        <v>0</v>
      </c>
      <c r="Y2253" s="575">
        <v>0</v>
      </c>
      <c r="Z2253" s="575">
        <v>0</v>
      </c>
      <c r="AA2253" s="575">
        <v>0</v>
      </c>
      <c r="AB2253" s="580">
        <v>1</v>
      </c>
      <c r="AC2253" s="575">
        <f t="shared" si="105"/>
        <v>0</v>
      </c>
      <c r="AD2253" s="555">
        <f t="shared" si="106"/>
        <v>0</v>
      </c>
    </row>
    <row r="2254" customHeight="1" spans="1:30">
      <c r="A2254" s="574">
        <v>45337</v>
      </c>
      <c r="B2254" s="575" t="s">
        <v>241</v>
      </c>
      <c r="C2254" s="575" t="s">
        <v>228</v>
      </c>
      <c r="D2254" s="575">
        <v>150</v>
      </c>
      <c r="E2254" s="575" t="s">
        <v>233</v>
      </c>
      <c r="F2254" s="575">
        <v>6.56</v>
      </c>
      <c r="G2254" s="575">
        <v>0.5</v>
      </c>
      <c r="H2254" s="575">
        <v>94.4797</v>
      </c>
      <c r="I2254" s="575">
        <v>31.6063</v>
      </c>
      <c r="J2254" s="575">
        <v>30.5431</v>
      </c>
      <c r="K2254" s="575">
        <v>62.87</v>
      </c>
      <c r="L2254" s="580">
        <v>0.6655</v>
      </c>
      <c r="M2254" s="575">
        <v>463.0045</v>
      </c>
      <c r="N2254" s="575">
        <v>1471</v>
      </c>
      <c r="O2254" s="580">
        <v>0.3148</v>
      </c>
      <c r="P2254" s="580">
        <v>-0.2024</v>
      </c>
      <c r="Q2254" s="575">
        <v>24402</v>
      </c>
      <c r="R2254" s="575">
        <v>1918.896</v>
      </c>
      <c r="S2254" s="580">
        <v>0.0786</v>
      </c>
      <c r="T2254" s="575">
        <v>0</v>
      </c>
      <c r="U2254" s="575">
        <v>0</v>
      </c>
      <c r="V2254" s="575">
        <v>0</v>
      </c>
      <c r="W2254" s="575">
        <v>0</v>
      </c>
      <c r="X2254" s="575">
        <v>0</v>
      </c>
      <c r="Y2254" s="575">
        <v>0</v>
      </c>
      <c r="Z2254" s="575">
        <v>0</v>
      </c>
      <c r="AA2254" s="575">
        <v>0</v>
      </c>
      <c r="AB2254" s="580">
        <v>1</v>
      </c>
      <c r="AC2254" s="575">
        <f t="shared" si="105"/>
        <v>0</v>
      </c>
      <c r="AD2254" s="555">
        <f t="shared" si="106"/>
        <v>0</v>
      </c>
    </row>
    <row r="2255" customHeight="1" spans="1:30">
      <c r="A2255" s="574">
        <v>45337</v>
      </c>
      <c r="B2255" s="575" t="s">
        <v>245</v>
      </c>
      <c r="C2255" s="575" t="s">
        <v>228</v>
      </c>
      <c r="D2255" s="575">
        <v>50</v>
      </c>
      <c r="E2255" s="575" t="s">
        <v>235</v>
      </c>
      <c r="F2255" s="575">
        <v>3.71</v>
      </c>
      <c r="G2255" s="575">
        <v>0</v>
      </c>
      <c r="H2255" s="575">
        <v>16.0254</v>
      </c>
      <c r="I2255" s="575">
        <v>9.415</v>
      </c>
      <c r="J2255" s="575">
        <v>9.38</v>
      </c>
      <c r="K2255" s="575">
        <v>6.6104</v>
      </c>
      <c r="L2255" s="580">
        <v>0.4125</v>
      </c>
      <c r="M2255" s="575">
        <v>129.71</v>
      </c>
      <c r="N2255" s="575"/>
      <c r="O2255" s="575"/>
      <c r="P2255" s="575"/>
      <c r="Q2255" s="575">
        <v>6762</v>
      </c>
      <c r="R2255" s="575">
        <v>518.21</v>
      </c>
      <c r="S2255" s="580">
        <v>0.0766</v>
      </c>
      <c r="T2255" s="575">
        <v>0</v>
      </c>
      <c r="U2255" s="575">
        <v>0</v>
      </c>
      <c r="V2255" s="575">
        <v>0</v>
      </c>
      <c r="W2255" s="575">
        <v>0</v>
      </c>
      <c r="X2255" s="575">
        <v>0</v>
      </c>
      <c r="Y2255" s="575">
        <v>0</v>
      </c>
      <c r="Z2255" s="575">
        <v>0</v>
      </c>
      <c r="AA2255" s="575">
        <v>0</v>
      </c>
      <c r="AB2255" s="580">
        <v>1</v>
      </c>
      <c r="AC2255" s="575">
        <f t="shared" si="105"/>
        <v>0</v>
      </c>
      <c r="AD2255" s="555">
        <f t="shared" si="106"/>
        <v>0</v>
      </c>
    </row>
    <row r="2256" customHeight="1" spans="1:30">
      <c r="A2256" s="574">
        <v>45337</v>
      </c>
      <c r="B2256" s="575" t="s">
        <v>246</v>
      </c>
      <c r="C2256" s="575" t="s">
        <v>228</v>
      </c>
      <c r="D2256" s="575">
        <v>300</v>
      </c>
      <c r="E2256" s="575" t="s">
        <v>233</v>
      </c>
      <c r="F2256" s="575">
        <v>7.97</v>
      </c>
      <c r="G2256" s="575">
        <v>0</v>
      </c>
      <c r="H2256" s="575">
        <v>188.8224</v>
      </c>
      <c r="I2256" s="575">
        <v>124.9395</v>
      </c>
      <c r="J2256" s="575">
        <v>116.127</v>
      </c>
      <c r="K2256" s="575">
        <v>63.8829</v>
      </c>
      <c r="L2256" s="580">
        <v>0.3383</v>
      </c>
      <c r="M2256" s="575">
        <v>1731.906</v>
      </c>
      <c r="N2256" s="575"/>
      <c r="O2256" s="575"/>
      <c r="P2256" s="575"/>
      <c r="Q2256" s="575">
        <v>57321</v>
      </c>
      <c r="R2256" s="575">
        <v>5851.726</v>
      </c>
      <c r="S2256" s="580">
        <v>0.1021</v>
      </c>
      <c r="T2256" s="575">
        <v>0</v>
      </c>
      <c r="U2256" s="575">
        <v>0</v>
      </c>
      <c r="V2256" s="575">
        <v>0</v>
      </c>
      <c r="W2256" s="575">
        <v>0</v>
      </c>
      <c r="X2256" s="575">
        <v>0</v>
      </c>
      <c r="Y2256" s="575">
        <v>0</v>
      </c>
      <c r="Z2256" s="575">
        <v>0</v>
      </c>
      <c r="AA2256" s="575">
        <v>0</v>
      </c>
      <c r="AB2256" s="580">
        <v>1</v>
      </c>
      <c r="AC2256" s="575">
        <f t="shared" si="105"/>
        <v>0</v>
      </c>
      <c r="AD2256" s="555">
        <f t="shared" si="106"/>
        <v>0</v>
      </c>
    </row>
    <row r="2257" customHeight="1" spans="1:30">
      <c r="A2257" s="574">
        <v>45337</v>
      </c>
      <c r="B2257" s="575" t="s">
        <v>243</v>
      </c>
      <c r="C2257" s="575" t="s">
        <v>228</v>
      </c>
      <c r="D2257" s="575">
        <v>30</v>
      </c>
      <c r="E2257" s="575" t="s">
        <v>233</v>
      </c>
      <c r="F2257" s="575">
        <v>5.84</v>
      </c>
      <c r="G2257" s="575">
        <v>1.2</v>
      </c>
      <c r="H2257" s="575">
        <v>14.4799</v>
      </c>
      <c r="I2257" s="575">
        <v>14.196</v>
      </c>
      <c r="J2257" s="575">
        <v>14.168</v>
      </c>
      <c r="K2257" s="575">
        <v>0</v>
      </c>
      <c r="L2257" s="580">
        <v>0</v>
      </c>
      <c r="M2257" s="575">
        <v>209.216</v>
      </c>
      <c r="N2257" s="575"/>
      <c r="O2257" s="575"/>
      <c r="P2257" s="575"/>
      <c r="Q2257" s="575">
        <v>4708</v>
      </c>
      <c r="R2257" s="575">
        <v>628.824</v>
      </c>
      <c r="S2257" s="580">
        <v>0.1336</v>
      </c>
      <c r="T2257" s="575">
        <v>0</v>
      </c>
      <c r="U2257" s="575">
        <v>0</v>
      </c>
      <c r="V2257" s="575">
        <v>0</v>
      </c>
      <c r="W2257" s="575">
        <v>0</v>
      </c>
      <c r="X2257" s="575">
        <v>0</v>
      </c>
      <c r="Y2257" s="575">
        <v>0</v>
      </c>
      <c r="Z2257" s="575">
        <v>0</v>
      </c>
      <c r="AA2257" s="575">
        <v>0</v>
      </c>
      <c r="AB2257" s="580">
        <v>1</v>
      </c>
      <c r="AC2257" s="575">
        <f t="shared" si="105"/>
        <v>0</v>
      </c>
      <c r="AD2257" s="555">
        <f t="shared" si="106"/>
        <v>0</v>
      </c>
    </row>
    <row r="2258" customHeight="1" spans="1:30">
      <c r="A2258" s="574">
        <v>45337</v>
      </c>
      <c r="B2258" s="575" t="s">
        <v>244</v>
      </c>
      <c r="C2258" s="575" t="s">
        <v>228</v>
      </c>
      <c r="D2258" s="575">
        <v>100</v>
      </c>
      <c r="E2258" s="575" t="s">
        <v>233</v>
      </c>
      <c r="F2258" s="575">
        <v>6.68</v>
      </c>
      <c r="G2258" s="575">
        <v>0.3</v>
      </c>
      <c r="H2258" s="575">
        <v>61.8032</v>
      </c>
      <c r="I2258" s="575">
        <v>26.759</v>
      </c>
      <c r="J2258" s="575">
        <v>25.3197</v>
      </c>
      <c r="K2258" s="575">
        <v>35.0442</v>
      </c>
      <c r="L2258" s="580">
        <v>0.567</v>
      </c>
      <c r="M2258" s="575">
        <v>456.9747</v>
      </c>
      <c r="N2258" s="575"/>
      <c r="O2258" s="575"/>
      <c r="P2258" s="575"/>
      <c r="Q2258" s="575">
        <v>14225</v>
      </c>
      <c r="R2258" s="575">
        <v>1509.4527</v>
      </c>
      <c r="S2258" s="580">
        <v>0.1061</v>
      </c>
      <c r="T2258" s="575">
        <v>0</v>
      </c>
      <c r="U2258" s="575">
        <v>0</v>
      </c>
      <c r="V2258" s="575">
        <v>0</v>
      </c>
      <c r="W2258" s="575">
        <v>0</v>
      </c>
      <c r="X2258" s="575">
        <v>0</v>
      </c>
      <c r="Y2258" s="575">
        <v>0</v>
      </c>
      <c r="Z2258" s="575">
        <v>0</v>
      </c>
      <c r="AA2258" s="575">
        <v>0</v>
      </c>
      <c r="AB2258" s="580">
        <v>1</v>
      </c>
      <c r="AC2258" s="575">
        <f t="shared" si="105"/>
        <v>0</v>
      </c>
      <c r="AD2258" s="555">
        <f t="shared" si="106"/>
        <v>0</v>
      </c>
    </row>
    <row r="2259" customHeight="1" spans="1:30">
      <c r="A2259" s="574">
        <v>45337</v>
      </c>
      <c r="B2259" s="575" t="s">
        <v>240</v>
      </c>
      <c r="C2259" s="575" t="s">
        <v>228</v>
      </c>
      <c r="D2259" s="575">
        <v>100</v>
      </c>
      <c r="E2259" s="575" t="s">
        <v>233</v>
      </c>
      <c r="F2259" s="575">
        <v>6.67</v>
      </c>
      <c r="G2259" s="575">
        <v>0</v>
      </c>
      <c r="H2259" s="575">
        <v>58.904</v>
      </c>
      <c r="I2259" s="575">
        <v>33.8847</v>
      </c>
      <c r="J2259" s="575">
        <v>32.974</v>
      </c>
      <c r="K2259" s="575">
        <v>24.9871</v>
      </c>
      <c r="L2259" s="580">
        <v>0.4244</v>
      </c>
      <c r="M2259" s="575">
        <v>478.751</v>
      </c>
      <c r="N2259" s="575"/>
      <c r="O2259" s="575"/>
      <c r="P2259" s="575"/>
      <c r="Q2259" s="575">
        <v>15895</v>
      </c>
      <c r="R2259" s="575">
        <v>1465.359</v>
      </c>
      <c r="S2259" s="580">
        <v>0.0922</v>
      </c>
      <c r="T2259" s="575">
        <v>0.0217</v>
      </c>
      <c r="U2259" s="575">
        <v>0</v>
      </c>
      <c r="V2259" s="575">
        <v>0</v>
      </c>
      <c r="W2259" s="575">
        <v>0</v>
      </c>
      <c r="X2259" s="575">
        <v>0</v>
      </c>
      <c r="Y2259" s="575">
        <v>0.0105</v>
      </c>
      <c r="Z2259" s="575">
        <v>0</v>
      </c>
      <c r="AA2259" s="575">
        <v>0</v>
      </c>
      <c r="AB2259" s="580">
        <v>0.9996</v>
      </c>
      <c r="AC2259" s="575">
        <f t="shared" si="105"/>
        <v>0</v>
      </c>
      <c r="AD2259" s="555">
        <f t="shared" si="106"/>
        <v>0.0217</v>
      </c>
    </row>
    <row r="2260" customHeight="1" spans="1:30">
      <c r="A2260" s="574">
        <v>45337</v>
      </c>
      <c r="B2260" s="575" t="s">
        <v>247</v>
      </c>
      <c r="C2260" s="575" t="s">
        <v>228</v>
      </c>
      <c r="D2260" s="575">
        <v>150</v>
      </c>
      <c r="E2260" s="575" t="s">
        <v>233</v>
      </c>
      <c r="F2260" s="575">
        <v>6.1</v>
      </c>
      <c r="G2260" s="575">
        <v>1</v>
      </c>
      <c r="H2260" s="575">
        <v>81.5857</v>
      </c>
      <c r="I2260" s="575">
        <v>81.5857</v>
      </c>
      <c r="J2260" s="575">
        <v>80.85</v>
      </c>
      <c r="K2260" s="575">
        <v>0</v>
      </c>
      <c r="L2260" s="580">
        <v>0</v>
      </c>
      <c r="M2260" s="575">
        <v>1144.5</v>
      </c>
      <c r="N2260" s="575"/>
      <c r="O2260" s="575"/>
      <c r="P2260" s="575"/>
      <c r="Q2260" s="575">
        <v>25456</v>
      </c>
      <c r="R2260" s="575">
        <v>3074.925</v>
      </c>
      <c r="S2260" s="580">
        <v>0.1208</v>
      </c>
      <c r="T2260" s="575">
        <v>0</v>
      </c>
      <c r="U2260" s="575">
        <v>0</v>
      </c>
      <c r="V2260" s="575">
        <v>0</v>
      </c>
      <c r="W2260" s="575">
        <v>0</v>
      </c>
      <c r="X2260" s="575">
        <v>0</v>
      </c>
      <c r="Y2260" s="575">
        <v>0</v>
      </c>
      <c r="Z2260" s="575">
        <v>0</v>
      </c>
      <c r="AA2260" s="575">
        <v>0</v>
      </c>
      <c r="AB2260" s="580">
        <v>1</v>
      </c>
      <c r="AC2260" s="575">
        <f t="shared" si="105"/>
        <v>0</v>
      </c>
      <c r="AD2260" s="555">
        <f t="shared" si="106"/>
        <v>0</v>
      </c>
    </row>
    <row r="2261" customHeight="1" spans="1:30">
      <c r="A2261" s="574">
        <v>45337</v>
      </c>
      <c r="B2261" s="575" t="s">
        <v>248</v>
      </c>
      <c r="C2261" s="575" t="s">
        <v>228</v>
      </c>
      <c r="D2261" s="575">
        <v>100</v>
      </c>
      <c r="E2261" s="575" t="s">
        <v>235</v>
      </c>
      <c r="F2261" s="575">
        <v>4.04</v>
      </c>
      <c r="G2261" s="575">
        <v>1.92</v>
      </c>
      <c r="H2261" s="575">
        <v>53.808</v>
      </c>
      <c r="I2261" s="575">
        <v>29.5076</v>
      </c>
      <c r="J2261" s="575">
        <v>28.2156</v>
      </c>
      <c r="K2261" s="575">
        <v>24.3004</v>
      </c>
      <c r="L2261" s="580">
        <v>0.4516</v>
      </c>
      <c r="M2261" s="575">
        <v>450.0076</v>
      </c>
      <c r="N2261" s="575"/>
      <c r="O2261" s="575"/>
      <c r="P2261" s="575"/>
      <c r="Q2261" s="575">
        <v>11688</v>
      </c>
      <c r="R2261" s="575">
        <v>1412.5328</v>
      </c>
      <c r="S2261" s="580">
        <v>0.1209</v>
      </c>
      <c r="T2261" s="575">
        <v>0</v>
      </c>
      <c r="U2261" s="575">
        <v>0</v>
      </c>
      <c r="V2261" s="575">
        <v>0</v>
      </c>
      <c r="W2261" s="575">
        <v>0</v>
      </c>
      <c r="X2261" s="575">
        <v>0</v>
      </c>
      <c r="Y2261" s="575">
        <v>0</v>
      </c>
      <c r="Z2261" s="575">
        <v>0</v>
      </c>
      <c r="AA2261" s="575">
        <v>0</v>
      </c>
      <c r="AB2261" s="580">
        <v>1</v>
      </c>
      <c r="AC2261" s="575">
        <f t="shared" si="105"/>
        <v>0</v>
      </c>
      <c r="AD2261" s="555">
        <f t="shared" si="106"/>
        <v>0</v>
      </c>
    </row>
    <row r="2262" customHeight="1" spans="1:30">
      <c r="A2262" s="574">
        <v>45337</v>
      </c>
      <c r="B2262" s="575" t="s">
        <v>249</v>
      </c>
      <c r="C2262" s="575" t="s">
        <v>228</v>
      </c>
      <c r="D2262" s="575">
        <v>100</v>
      </c>
      <c r="E2262" s="575" t="s">
        <v>233</v>
      </c>
      <c r="F2262" s="575">
        <v>6.01</v>
      </c>
      <c r="G2262" s="575">
        <v>0</v>
      </c>
      <c r="H2262" s="575">
        <v>51.1265</v>
      </c>
      <c r="I2262" s="575">
        <v>50.3399</v>
      </c>
      <c r="J2262" s="575">
        <v>50.271</v>
      </c>
      <c r="K2262" s="575">
        <v>0</v>
      </c>
      <c r="L2262" s="580">
        <v>0</v>
      </c>
      <c r="M2262" s="575">
        <v>621.6143</v>
      </c>
      <c r="N2262" s="575"/>
      <c r="O2262" s="575"/>
      <c r="P2262" s="575"/>
      <c r="Q2262" s="575">
        <v>15134</v>
      </c>
      <c r="R2262" s="575">
        <v>1281.3689</v>
      </c>
      <c r="S2262" s="580">
        <v>0.0847</v>
      </c>
      <c r="T2262" s="575">
        <v>0</v>
      </c>
      <c r="U2262" s="575">
        <v>0</v>
      </c>
      <c r="V2262" s="575">
        <v>0</v>
      </c>
      <c r="W2262" s="575">
        <v>0</v>
      </c>
      <c r="X2262" s="575">
        <v>0</v>
      </c>
      <c r="Y2262" s="575">
        <v>0</v>
      </c>
      <c r="Z2262" s="575">
        <v>0</v>
      </c>
      <c r="AA2262" s="575">
        <v>0</v>
      </c>
      <c r="AB2262" s="580">
        <v>1</v>
      </c>
      <c r="AC2262" s="575">
        <f t="shared" si="105"/>
        <v>0</v>
      </c>
      <c r="AD2262" s="555">
        <f t="shared" si="106"/>
        <v>0</v>
      </c>
    </row>
    <row r="2263" customHeight="1" spans="1:30">
      <c r="A2263" s="574">
        <v>45337</v>
      </c>
      <c r="B2263" s="575" t="s">
        <v>251</v>
      </c>
      <c r="C2263" s="575" t="s">
        <v>250</v>
      </c>
      <c r="D2263" s="575">
        <v>15</v>
      </c>
      <c r="E2263" s="575" t="s">
        <v>233</v>
      </c>
      <c r="F2263" s="575">
        <v>0</v>
      </c>
      <c r="G2263" s="575">
        <v>2.83</v>
      </c>
      <c r="H2263" s="575">
        <v>1.6747</v>
      </c>
      <c r="I2263" s="575">
        <v>1.6747</v>
      </c>
      <c r="J2263" s="575">
        <v>1.575</v>
      </c>
      <c r="K2263" s="575">
        <v>0</v>
      </c>
      <c r="L2263" s="580">
        <v>0</v>
      </c>
      <c r="M2263" s="575">
        <v>78.855</v>
      </c>
      <c r="N2263" s="575"/>
      <c r="O2263" s="575"/>
      <c r="P2263" s="575"/>
      <c r="Q2263" s="575">
        <v>3444</v>
      </c>
      <c r="R2263" s="575">
        <v>204.225</v>
      </c>
      <c r="S2263" s="580">
        <v>0.0593</v>
      </c>
      <c r="T2263" s="575">
        <v>0</v>
      </c>
      <c r="U2263" s="575">
        <v>0</v>
      </c>
      <c r="V2263" s="575">
        <v>0</v>
      </c>
      <c r="W2263" s="575">
        <v>0</v>
      </c>
      <c r="X2263" s="575">
        <v>0</v>
      </c>
      <c r="Y2263" s="575">
        <v>0</v>
      </c>
      <c r="Z2263" s="575">
        <v>0</v>
      </c>
      <c r="AA2263" s="575">
        <v>0</v>
      </c>
      <c r="AB2263" s="580">
        <v>1</v>
      </c>
      <c r="AC2263" s="575">
        <f t="shared" si="105"/>
        <v>0</v>
      </c>
      <c r="AD2263" s="555">
        <f t="shared" si="106"/>
        <v>0</v>
      </c>
    </row>
    <row r="2264" customHeight="1" spans="1:30">
      <c r="A2264" s="574">
        <v>45337</v>
      </c>
      <c r="B2264" s="575" t="s">
        <v>253</v>
      </c>
      <c r="C2264" s="575" t="s">
        <v>250</v>
      </c>
      <c r="D2264" s="575">
        <v>200</v>
      </c>
      <c r="E2264" s="575" t="s">
        <v>233</v>
      </c>
      <c r="F2264" s="575">
        <v>0</v>
      </c>
      <c r="G2264" s="575">
        <v>8.31</v>
      </c>
      <c r="H2264" s="575">
        <v>270.9266</v>
      </c>
      <c r="I2264" s="575">
        <v>215.5135</v>
      </c>
      <c r="J2264" s="575">
        <v>211.2</v>
      </c>
      <c r="K2264" s="575">
        <v>54.0771</v>
      </c>
      <c r="L2264" s="580">
        <v>0.2006</v>
      </c>
      <c r="M2264" s="575">
        <v>1576.52</v>
      </c>
      <c r="N2264" s="575"/>
      <c r="O2264" s="575"/>
      <c r="P2264" s="575"/>
      <c r="Q2264" s="575">
        <v>61425</v>
      </c>
      <c r="R2264" s="575">
        <v>6639.6</v>
      </c>
      <c r="S2264" s="580">
        <v>0.1081</v>
      </c>
      <c r="T2264" s="575">
        <v>1.336</v>
      </c>
      <c r="U2264" s="575">
        <v>0</v>
      </c>
      <c r="V2264" s="575">
        <v>0</v>
      </c>
      <c r="W2264" s="575">
        <v>0</v>
      </c>
      <c r="X2264" s="575">
        <v>0</v>
      </c>
      <c r="Y2264" s="575">
        <v>0</v>
      </c>
      <c r="Z2264" s="575">
        <v>0</v>
      </c>
      <c r="AA2264" s="575">
        <v>0</v>
      </c>
      <c r="AB2264" s="580">
        <v>0.9951</v>
      </c>
      <c r="AC2264" s="575">
        <f t="shared" si="105"/>
        <v>0</v>
      </c>
      <c r="AD2264" s="555">
        <f t="shared" si="106"/>
        <v>1.336</v>
      </c>
    </row>
    <row r="2265" customHeight="1" spans="1:30">
      <c r="A2265" s="574">
        <v>45337</v>
      </c>
      <c r="B2265" s="575" t="s">
        <v>259</v>
      </c>
      <c r="C2265" s="575" t="s">
        <v>250</v>
      </c>
      <c r="D2265" s="575">
        <v>60</v>
      </c>
      <c r="E2265" s="575" t="s">
        <v>233</v>
      </c>
      <c r="F2265" s="575">
        <v>0</v>
      </c>
      <c r="G2265" s="575">
        <v>8.02</v>
      </c>
      <c r="H2265" s="575">
        <v>85.3608</v>
      </c>
      <c r="I2265" s="575">
        <v>73.1589</v>
      </c>
      <c r="J2265" s="575">
        <v>72.03</v>
      </c>
      <c r="K2265" s="575">
        <v>12.2019</v>
      </c>
      <c r="L2265" s="580">
        <v>0.1429</v>
      </c>
      <c r="M2265" s="575">
        <v>403.2</v>
      </c>
      <c r="N2265" s="575"/>
      <c r="O2265" s="575"/>
      <c r="P2265" s="575"/>
      <c r="Q2265" s="575">
        <v>14049</v>
      </c>
      <c r="R2265" s="575">
        <v>1858.5</v>
      </c>
      <c r="S2265" s="580">
        <v>0.1323</v>
      </c>
      <c r="T2265" s="575">
        <v>0</v>
      </c>
      <c r="U2265" s="575">
        <v>0</v>
      </c>
      <c r="V2265" s="575">
        <v>0</v>
      </c>
      <c r="W2265" s="575">
        <v>0</v>
      </c>
      <c r="X2265" s="575">
        <v>0</v>
      </c>
      <c r="Y2265" s="575">
        <v>0</v>
      </c>
      <c r="Z2265" s="575">
        <v>0</v>
      </c>
      <c r="AA2265" s="575">
        <v>0</v>
      </c>
      <c r="AB2265" s="580">
        <v>1</v>
      </c>
      <c r="AC2265" s="575">
        <f t="shared" si="105"/>
        <v>0</v>
      </c>
      <c r="AD2265" s="555">
        <f t="shared" si="106"/>
        <v>0</v>
      </c>
    </row>
    <row r="2266" customHeight="1" spans="1:30">
      <c r="A2266" s="574">
        <v>45337</v>
      </c>
      <c r="B2266" s="575" t="s">
        <v>254</v>
      </c>
      <c r="C2266" s="575" t="s">
        <v>250</v>
      </c>
      <c r="D2266" s="575">
        <v>50</v>
      </c>
      <c r="E2266" s="575" t="s">
        <v>233</v>
      </c>
      <c r="F2266" s="575">
        <v>0</v>
      </c>
      <c r="G2266" s="575">
        <v>5.8</v>
      </c>
      <c r="H2266" s="575">
        <v>42.6475</v>
      </c>
      <c r="I2266" s="575">
        <v>29.4076</v>
      </c>
      <c r="J2266" s="575">
        <v>29.19</v>
      </c>
      <c r="K2266" s="575">
        <v>12.46</v>
      </c>
      <c r="L2266" s="580">
        <v>0.2976</v>
      </c>
      <c r="M2266" s="575">
        <v>467.04</v>
      </c>
      <c r="N2266" s="575"/>
      <c r="O2266" s="575"/>
      <c r="P2266" s="575"/>
      <c r="Q2266" s="575">
        <v>12070</v>
      </c>
      <c r="R2266" s="575">
        <v>1514.73</v>
      </c>
      <c r="S2266" s="580">
        <v>0.1255</v>
      </c>
      <c r="T2266" s="575">
        <v>0</v>
      </c>
      <c r="U2266" s="575">
        <v>0</v>
      </c>
      <c r="V2266" s="575">
        <v>0</v>
      </c>
      <c r="W2266" s="575">
        <v>0</v>
      </c>
      <c r="X2266" s="575">
        <v>0</v>
      </c>
      <c r="Y2266" s="575">
        <v>0</v>
      </c>
      <c r="Z2266" s="575">
        <v>0</v>
      </c>
      <c r="AA2266" s="575">
        <v>0</v>
      </c>
      <c r="AB2266" s="580">
        <v>1</v>
      </c>
      <c r="AC2266" s="575">
        <f t="shared" si="105"/>
        <v>0</v>
      </c>
      <c r="AD2266" s="555">
        <f t="shared" si="106"/>
        <v>0</v>
      </c>
    </row>
    <row r="2267" customHeight="1" spans="1:30">
      <c r="A2267" s="574">
        <v>45337</v>
      </c>
      <c r="B2267" s="575" t="s">
        <v>260</v>
      </c>
      <c r="C2267" s="575" t="s">
        <v>250</v>
      </c>
      <c r="D2267" s="575">
        <v>50</v>
      </c>
      <c r="E2267" s="575" t="s">
        <v>287</v>
      </c>
      <c r="F2267" s="575">
        <v>0</v>
      </c>
      <c r="G2267" s="575">
        <v>5.32</v>
      </c>
      <c r="H2267" s="575">
        <v>89.0973</v>
      </c>
      <c r="I2267" s="575">
        <v>86.1774</v>
      </c>
      <c r="J2267" s="575">
        <v>84.7</v>
      </c>
      <c r="K2267" s="575">
        <v>0</v>
      </c>
      <c r="L2267" s="580">
        <v>0</v>
      </c>
      <c r="M2267" s="575">
        <v>407.77</v>
      </c>
      <c r="N2267" s="575"/>
      <c r="O2267" s="575"/>
      <c r="P2267" s="575"/>
      <c r="Q2267" s="575">
        <v>12700</v>
      </c>
      <c r="R2267" s="575">
        <v>1241.108</v>
      </c>
      <c r="S2267" s="580">
        <v>0.0977</v>
      </c>
      <c r="T2267" s="575">
        <v>0</v>
      </c>
      <c r="U2267" s="575">
        <v>0</v>
      </c>
      <c r="V2267" s="575">
        <v>0</v>
      </c>
      <c r="W2267" s="575">
        <v>0</v>
      </c>
      <c r="X2267" s="575">
        <v>0</v>
      </c>
      <c r="Y2267" s="575">
        <v>0</v>
      </c>
      <c r="Z2267" s="575">
        <v>0</v>
      </c>
      <c r="AA2267" s="575">
        <v>0</v>
      </c>
      <c r="AB2267" s="580">
        <v>1</v>
      </c>
      <c r="AC2267" s="575">
        <f t="shared" si="105"/>
        <v>0</v>
      </c>
      <c r="AD2267" s="555">
        <f t="shared" si="106"/>
        <v>0</v>
      </c>
    </row>
    <row r="2268" customHeight="1" spans="1:30">
      <c r="A2268" s="574">
        <v>45337</v>
      </c>
      <c r="B2268" s="575" t="s">
        <v>256</v>
      </c>
      <c r="C2268" s="575" t="s">
        <v>250</v>
      </c>
      <c r="D2268" s="575">
        <v>20.4</v>
      </c>
      <c r="E2268" s="575" t="s">
        <v>233</v>
      </c>
      <c r="F2268" s="575">
        <v>0</v>
      </c>
      <c r="G2268" s="575">
        <v>5.07</v>
      </c>
      <c r="H2268" s="575">
        <v>17.1713</v>
      </c>
      <c r="I2268" s="575">
        <v>16.884</v>
      </c>
      <c r="J2268" s="575">
        <v>16.8449</v>
      </c>
      <c r="K2268" s="575">
        <v>0.1253</v>
      </c>
      <c r="L2268" s="580">
        <v>0.0074</v>
      </c>
      <c r="M2268" s="575">
        <v>259.602</v>
      </c>
      <c r="N2268" s="575"/>
      <c r="O2268" s="575"/>
      <c r="P2268" s="575"/>
      <c r="Q2268" s="575">
        <v>5372</v>
      </c>
      <c r="R2268" s="575">
        <v>797.5041</v>
      </c>
      <c r="S2268" s="580">
        <v>0.1485</v>
      </c>
      <c r="T2268" s="575">
        <v>0</v>
      </c>
      <c r="U2268" s="575">
        <v>0</v>
      </c>
      <c r="V2268" s="575">
        <v>0</v>
      </c>
      <c r="W2268" s="575">
        <v>0</v>
      </c>
      <c r="X2268" s="575">
        <v>0</v>
      </c>
      <c r="Y2268" s="575">
        <v>0</v>
      </c>
      <c r="Z2268" s="575">
        <v>0</v>
      </c>
      <c r="AA2268" s="575">
        <v>0</v>
      </c>
      <c r="AB2268" s="580">
        <v>1</v>
      </c>
      <c r="AC2268" s="575">
        <f t="shared" si="105"/>
        <v>0</v>
      </c>
      <c r="AD2268" s="555">
        <f t="shared" si="106"/>
        <v>0</v>
      </c>
    </row>
    <row r="2269" customHeight="1" spans="1:30">
      <c r="A2269" s="574">
        <v>45337</v>
      </c>
      <c r="B2269" s="575" t="s">
        <v>252</v>
      </c>
      <c r="C2269" s="575" t="s">
        <v>250</v>
      </c>
      <c r="D2269" s="575">
        <v>49.5</v>
      </c>
      <c r="E2269" s="575" t="s">
        <v>233</v>
      </c>
      <c r="F2269" s="575">
        <v>0</v>
      </c>
      <c r="G2269" s="575">
        <v>4.69</v>
      </c>
      <c r="H2269" s="575">
        <v>14.6221</v>
      </c>
      <c r="I2269" s="575">
        <v>14.6221</v>
      </c>
      <c r="J2269" s="575">
        <v>13.596</v>
      </c>
      <c r="K2269" s="575">
        <v>0</v>
      </c>
      <c r="L2269" s="580">
        <v>0</v>
      </c>
      <c r="M2269" s="575">
        <v>260.106</v>
      </c>
      <c r="N2269" s="575">
        <v>843</v>
      </c>
      <c r="O2269" s="580">
        <v>0.3085</v>
      </c>
      <c r="P2269" s="580">
        <v>-0.2087</v>
      </c>
      <c r="Q2269" s="575">
        <v>12723</v>
      </c>
      <c r="R2269" s="575">
        <v>827.1846</v>
      </c>
      <c r="S2269" s="580">
        <v>0.065</v>
      </c>
      <c r="T2269" s="575">
        <v>0</v>
      </c>
      <c r="U2269" s="575">
        <v>0</v>
      </c>
      <c r="V2269" s="575">
        <v>0</v>
      </c>
      <c r="W2269" s="575">
        <v>0</v>
      </c>
      <c r="X2269" s="575">
        <v>0</v>
      </c>
      <c r="Y2269" s="575">
        <v>0</v>
      </c>
      <c r="Z2269" s="575">
        <v>0</v>
      </c>
      <c r="AA2269" s="575">
        <v>0</v>
      </c>
      <c r="AB2269" s="580">
        <v>1</v>
      </c>
      <c r="AC2269" s="575">
        <f t="shared" si="105"/>
        <v>0</v>
      </c>
      <c r="AD2269" s="555">
        <f t="shared" si="106"/>
        <v>0</v>
      </c>
    </row>
    <row r="2270" customHeight="1" spans="1:30">
      <c r="A2270" s="574">
        <v>45337</v>
      </c>
      <c r="B2270" s="575" t="s">
        <v>61</v>
      </c>
      <c r="C2270" s="575" t="s">
        <v>250</v>
      </c>
      <c r="D2270" s="575">
        <v>275</v>
      </c>
      <c r="E2270" s="575" t="s">
        <v>233</v>
      </c>
      <c r="F2270" s="575">
        <v>0</v>
      </c>
      <c r="G2270" s="575">
        <v>9.97</v>
      </c>
      <c r="H2270" s="575">
        <v>447.8411</v>
      </c>
      <c r="I2270" s="575">
        <v>393.788</v>
      </c>
      <c r="J2270" s="575">
        <v>389.84</v>
      </c>
      <c r="K2270" s="575">
        <v>54.0531</v>
      </c>
      <c r="L2270" s="580">
        <v>0.1207</v>
      </c>
      <c r="M2270" s="575">
        <v>2914.56</v>
      </c>
      <c r="N2270" s="575"/>
      <c r="O2270" s="575"/>
      <c r="P2270" s="575"/>
      <c r="Q2270" s="575">
        <v>83580</v>
      </c>
      <c r="R2270" s="575">
        <v>12651.76</v>
      </c>
      <c r="S2270" s="580">
        <v>0.1514</v>
      </c>
      <c r="T2270" s="575">
        <v>0</v>
      </c>
      <c r="U2270" s="575">
        <v>0</v>
      </c>
      <c r="V2270" s="575">
        <v>0</v>
      </c>
      <c r="W2270" s="575">
        <v>0</v>
      </c>
      <c r="X2270" s="575">
        <v>0</v>
      </c>
      <c r="Y2270" s="575">
        <v>0</v>
      </c>
      <c r="Z2270" s="575">
        <v>0</v>
      </c>
      <c r="AA2270" s="575">
        <v>0</v>
      </c>
      <c r="AB2270" s="580">
        <v>1</v>
      </c>
      <c r="AC2270" s="575">
        <f t="shared" si="105"/>
        <v>0</v>
      </c>
      <c r="AD2270" s="555">
        <f t="shared" si="106"/>
        <v>0</v>
      </c>
    </row>
    <row r="2271" customHeight="1" spans="1:30">
      <c r="A2271" s="574">
        <v>45337</v>
      </c>
      <c r="B2271" s="575" t="s">
        <v>62</v>
      </c>
      <c r="C2271" s="575" t="s">
        <v>250</v>
      </c>
      <c r="D2271" s="575">
        <v>200</v>
      </c>
      <c r="E2271" s="575" t="s">
        <v>233</v>
      </c>
      <c r="F2271" s="575">
        <v>0</v>
      </c>
      <c r="G2271" s="575">
        <v>10.81</v>
      </c>
      <c r="H2271" s="575">
        <v>325.2832</v>
      </c>
      <c r="I2271" s="575">
        <v>267.9142</v>
      </c>
      <c r="J2271" s="575">
        <v>260.04</v>
      </c>
      <c r="K2271" s="575">
        <v>57.369</v>
      </c>
      <c r="L2271" s="580">
        <v>0.1764</v>
      </c>
      <c r="M2271" s="575">
        <v>1965.48</v>
      </c>
      <c r="N2271" s="575"/>
      <c r="O2271" s="575"/>
      <c r="P2271" s="575"/>
      <c r="Q2271" s="575">
        <v>61280</v>
      </c>
      <c r="R2271" s="575">
        <v>8301.48</v>
      </c>
      <c r="S2271" s="580">
        <v>0.1355</v>
      </c>
      <c r="T2271" s="575">
        <v>0</v>
      </c>
      <c r="U2271" s="575">
        <v>0</v>
      </c>
      <c r="V2271" s="575">
        <v>0</v>
      </c>
      <c r="W2271" s="575">
        <v>0</v>
      </c>
      <c r="X2271" s="575">
        <v>0</v>
      </c>
      <c r="Y2271" s="575">
        <v>0</v>
      </c>
      <c r="Z2271" s="575">
        <v>0</v>
      </c>
      <c r="AA2271" s="575">
        <v>0</v>
      </c>
      <c r="AB2271" s="580">
        <v>1</v>
      </c>
      <c r="AC2271" s="575">
        <f t="shared" si="105"/>
        <v>0</v>
      </c>
      <c r="AD2271" s="555">
        <f t="shared" si="106"/>
        <v>0</v>
      </c>
    </row>
    <row r="2272" customHeight="1" spans="1:30">
      <c r="A2272" s="574">
        <v>45337</v>
      </c>
      <c r="B2272" s="575" t="s">
        <v>262</v>
      </c>
      <c r="C2272" s="575" t="s">
        <v>250</v>
      </c>
      <c r="D2272" s="575">
        <v>200</v>
      </c>
      <c r="E2272" s="575" t="s">
        <v>233</v>
      </c>
      <c r="F2272" s="575">
        <v>0</v>
      </c>
      <c r="G2272" s="575">
        <v>20.03</v>
      </c>
      <c r="H2272" s="575">
        <v>455.501</v>
      </c>
      <c r="I2272" s="575">
        <v>253.343</v>
      </c>
      <c r="J2272" s="575">
        <v>249.975</v>
      </c>
      <c r="K2272" s="575">
        <v>0</v>
      </c>
      <c r="L2272" s="580">
        <v>0</v>
      </c>
      <c r="M2272" s="575">
        <v>2407.35</v>
      </c>
      <c r="N2272" s="575"/>
      <c r="O2272" s="575"/>
      <c r="P2272" s="575"/>
      <c r="Q2272" s="575">
        <v>30140</v>
      </c>
      <c r="R2272" s="575">
        <v>6098.4</v>
      </c>
      <c r="S2272" s="580">
        <v>0.2023</v>
      </c>
      <c r="T2272" s="575">
        <v>202.158</v>
      </c>
      <c r="U2272" s="575">
        <v>0</v>
      </c>
      <c r="V2272" s="575">
        <v>0</v>
      </c>
      <c r="W2272" s="575">
        <v>0</v>
      </c>
      <c r="X2272" s="575">
        <v>0</v>
      </c>
      <c r="Y2272" s="575">
        <v>0</v>
      </c>
      <c r="Z2272" s="575">
        <v>0</v>
      </c>
      <c r="AA2272" s="575">
        <v>0</v>
      </c>
      <c r="AB2272" s="580">
        <v>0.5714</v>
      </c>
      <c r="AC2272" s="575">
        <f t="shared" si="105"/>
        <v>0</v>
      </c>
      <c r="AD2272" s="555">
        <f t="shared" si="106"/>
        <v>202.158</v>
      </c>
    </row>
    <row r="2273" customHeight="1" spans="1:30">
      <c r="A2273" s="574">
        <v>45337</v>
      </c>
      <c r="B2273" s="575" t="s">
        <v>261</v>
      </c>
      <c r="C2273" s="575" t="s">
        <v>250</v>
      </c>
      <c r="D2273" s="575">
        <v>100</v>
      </c>
      <c r="E2273" s="575" t="s">
        <v>233</v>
      </c>
      <c r="F2273" s="575">
        <v>0</v>
      </c>
      <c r="G2273" s="575">
        <v>3.8</v>
      </c>
      <c r="H2273" s="575">
        <v>23.4887</v>
      </c>
      <c r="I2273" s="575">
        <v>23.3815</v>
      </c>
      <c r="J2273" s="575">
        <v>22.572</v>
      </c>
      <c r="K2273" s="575">
        <v>0</v>
      </c>
      <c r="L2273" s="580">
        <v>0</v>
      </c>
      <c r="M2273" s="575">
        <v>627.396</v>
      </c>
      <c r="N2273" s="575"/>
      <c r="O2273" s="575"/>
      <c r="P2273" s="575"/>
      <c r="Q2273" s="575">
        <v>25315</v>
      </c>
      <c r="R2273" s="575">
        <v>3107.94</v>
      </c>
      <c r="S2273" s="580">
        <v>0.1228</v>
      </c>
      <c r="T2273" s="575">
        <v>0.1072</v>
      </c>
      <c r="U2273" s="575">
        <v>0</v>
      </c>
      <c r="V2273" s="575">
        <v>0</v>
      </c>
      <c r="W2273" s="575">
        <v>0</v>
      </c>
      <c r="X2273" s="575">
        <v>0</v>
      </c>
      <c r="Y2273" s="575">
        <v>0</v>
      </c>
      <c r="Z2273" s="575">
        <v>0</v>
      </c>
      <c r="AA2273" s="575">
        <v>0</v>
      </c>
      <c r="AB2273" s="580">
        <v>0.01</v>
      </c>
      <c r="AC2273" s="575">
        <f t="shared" si="105"/>
        <v>0</v>
      </c>
      <c r="AD2273" s="555">
        <f t="shared" si="106"/>
        <v>0.1072</v>
      </c>
    </row>
    <row r="2274" customHeight="1" spans="1:30">
      <c r="A2274" s="574">
        <v>45337</v>
      </c>
      <c r="B2274" s="575" t="s">
        <v>263</v>
      </c>
      <c r="C2274" s="575" t="s">
        <v>250</v>
      </c>
      <c r="D2274" s="575">
        <v>200</v>
      </c>
      <c r="E2274" s="575" t="s">
        <v>233</v>
      </c>
      <c r="F2274" s="575">
        <v>0</v>
      </c>
      <c r="G2274" s="575">
        <v>13.89</v>
      </c>
      <c r="H2274" s="575">
        <v>478.2968</v>
      </c>
      <c r="I2274" s="575">
        <v>403.0126</v>
      </c>
      <c r="J2274" s="575">
        <v>391.6</v>
      </c>
      <c r="K2274" s="575">
        <v>73.1612</v>
      </c>
      <c r="L2274" s="580">
        <v>0.1536</v>
      </c>
      <c r="M2274" s="575">
        <v>4153.6</v>
      </c>
      <c r="N2274" s="575"/>
      <c r="O2274" s="575"/>
      <c r="P2274" s="575"/>
      <c r="Q2274" s="575">
        <v>59159</v>
      </c>
      <c r="R2274" s="575">
        <v>11021.12</v>
      </c>
      <c r="S2274" s="580">
        <v>0.1863</v>
      </c>
      <c r="T2274" s="575">
        <v>0</v>
      </c>
      <c r="U2274" s="575">
        <v>2.123</v>
      </c>
      <c r="V2274" s="575">
        <v>0</v>
      </c>
      <c r="W2274" s="575">
        <v>0</v>
      </c>
      <c r="X2274" s="575">
        <v>0</v>
      </c>
      <c r="Y2274" s="575">
        <v>0</v>
      </c>
      <c r="Z2274" s="575">
        <v>0</v>
      </c>
      <c r="AA2274" s="575">
        <v>0</v>
      </c>
      <c r="AB2274" s="580">
        <v>1</v>
      </c>
      <c r="AC2274" s="575">
        <f t="shared" si="105"/>
        <v>2.123</v>
      </c>
      <c r="AD2274" s="555">
        <f t="shared" si="106"/>
        <v>0</v>
      </c>
    </row>
    <row r="2275" customHeight="1" spans="1:30">
      <c r="A2275" s="574">
        <v>45337</v>
      </c>
      <c r="B2275" s="575" t="s">
        <v>257</v>
      </c>
      <c r="C2275" s="575" t="s">
        <v>250</v>
      </c>
      <c r="D2275" s="575">
        <v>80</v>
      </c>
      <c r="E2275" s="575" t="s">
        <v>233</v>
      </c>
      <c r="F2275" s="575">
        <v>0</v>
      </c>
      <c r="G2275" s="575">
        <v>7.01</v>
      </c>
      <c r="H2275" s="575">
        <v>96.652</v>
      </c>
      <c r="I2275" s="575">
        <v>62.4868</v>
      </c>
      <c r="J2275" s="575">
        <v>60.2975</v>
      </c>
      <c r="K2275" s="575">
        <v>33.5</v>
      </c>
      <c r="L2275" s="580">
        <v>0.349</v>
      </c>
      <c r="M2275" s="575">
        <v>936.8118</v>
      </c>
      <c r="N2275" s="575"/>
      <c r="O2275" s="575"/>
      <c r="P2275" s="575"/>
      <c r="Q2275" s="575">
        <v>18237</v>
      </c>
      <c r="R2275" s="575">
        <v>2581.6533</v>
      </c>
      <c r="S2275" s="580">
        <v>0.1416</v>
      </c>
      <c r="T2275" s="575">
        <v>0</v>
      </c>
      <c r="U2275" s="575">
        <v>0</v>
      </c>
      <c r="V2275" s="575">
        <v>0</v>
      </c>
      <c r="W2275" s="575">
        <v>0</v>
      </c>
      <c r="X2275" s="575">
        <v>0</v>
      </c>
      <c r="Y2275" s="575">
        <v>0</v>
      </c>
      <c r="Z2275" s="575">
        <v>0</v>
      </c>
      <c r="AA2275" s="575">
        <v>0</v>
      </c>
      <c r="AB2275" s="580">
        <v>1</v>
      </c>
      <c r="AC2275" s="575">
        <f t="shared" si="105"/>
        <v>0</v>
      </c>
      <c r="AD2275" s="555">
        <f t="shared" si="106"/>
        <v>0</v>
      </c>
    </row>
    <row r="2276" customHeight="1" spans="1:30">
      <c r="A2276" s="574">
        <v>45337</v>
      </c>
      <c r="B2276" s="575" t="s">
        <v>266</v>
      </c>
      <c r="C2276" s="575" t="s">
        <v>250</v>
      </c>
      <c r="D2276" s="575">
        <v>200</v>
      </c>
      <c r="E2276" s="575" t="s">
        <v>231</v>
      </c>
      <c r="F2276" s="575">
        <v>0</v>
      </c>
      <c r="G2276" s="575">
        <v>5.74</v>
      </c>
      <c r="H2276" s="575">
        <v>162.156</v>
      </c>
      <c r="I2276" s="575">
        <v>160.9958</v>
      </c>
      <c r="J2276" s="575">
        <v>157.08</v>
      </c>
      <c r="K2276" s="575">
        <v>1.1602</v>
      </c>
      <c r="L2276" s="580">
        <v>0.0072</v>
      </c>
      <c r="M2276" s="575">
        <v>1446.72</v>
      </c>
      <c r="N2276" s="575"/>
      <c r="O2276" s="575"/>
      <c r="P2276" s="575"/>
      <c r="Q2276" s="575">
        <v>45530</v>
      </c>
      <c r="R2276" s="575">
        <v>3521.1</v>
      </c>
      <c r="S2276" s="580">
        <v>0.0773</v>
      </c>
      <c r="T2276" s="575">
        <v>0</v>
      </c>
      <c r="U2276" s="575">
        <v>0</v>
      </c>
      <c r="V2276" s="575">
        <v>0</v>
      </c>
      <c r="W2276" s="575">
        <v>0</v>
      </c>
      <c r="X2276" s="575">
        <v>0</v>
      </c>
      <c r="Y2276" s="575">
        <v>0</v>
      </c>
      <c r="Z2276" s="575">
        <v>0</v>
      </c>
      <c r="AA2276" s="575">
        <v>0</v>
      </c>
      <c r="AB2276" s="580">
        <v>1</v>
      </c>
      <c r="AC2276" s="575">
        <f t="shared" si="105"/>
        <v>0</v>
      </c>
      <c r="AD2276" s="555">
        <f t="shared" si="106"/>
        <v>0</v>
      </c>
    </row>
    <row r="2277" customHeight="1" spans="1:30">
      <c r="A2277" s="574">
        <v>45337</v>
      </c>
      <c r="B2277" s="575" t="s">
        <v>55</v>
      </c>
      <c r="C2277" s="575" t="s">
        <v>250</v>
      </c>
      <c r="D2277" s="575">
        <v>100</v>
      </c>
      <c r="E2277" s="575" t="s">
        <v>233</v>
      </c>
      <c r="F2277" s="575">
        <v>0</v>
      </c>
      <c r="G2277" s="575">
        <v>10.02</v>
      </c>
      <c r="H2277" s="575">
        <v>192.5751</v>
      </c>
      <c r="I2277" s="575">
        <v>96.9612</v>
      </c>
      <c r="J2277" s="575">
        <v>95.2765</v>
      </c>
      <c r="K2277" s="575">
        <v>95.6139</v>
      </c>
      <c r="L2277" s="580">
        <v>0.4965</v>
      </c>
      <c r="M2277" s="575">
        <v>693.0569</v>
      </c>
      <c r="N2277" s="575"/>
      <c r="O2277" s="575"/>
      <c r="P2277" s="575"/>
      <c r="Q2277" s="575">
        <v>28860</v>
      </c>
      <c r="R2277" s="575">
        <v>2882.9337</v>
      </c>
      <c r="S2277" s="580">
        <v>0.0999</v>
      </c>
      <c r="T2277" s="575">
        <v>0</v>
      </c>
      <c r="U2277" s="575">
        <v>0</v>
      </c>
      <c r="V2277" s="575">
        <v>0</v>
      </c>
      <c r="W2277" s="575">
        <v>0</v>
      </c>
      <c r="X2277" s="575">
        <v>0</v>
      </c>
      <c r="Y2277" s="575">
        <v>0</v>
      </c>
      <c r="Z2277" s="575">
        <v>0</v>
      </c>
      <c r="AA2277" s="575">
        <v>0</v>
      </c>
      <c r="AB2277" s="580">
        <v>1</v>
      </c>
      <c r="AC2277" s="575">
        <f t="shared" si="105"/>
        <v>0</v>
      </c>
      <c r="AD2277" s="555">
        <f t="shared" si="106"/>
        <v>0</v>
      </c>
    </row>
    <row r="2278" customHeight="1" spans="1:30">
      <c r="A2278" s="574">
        <v>45337</v>
      </c>
      <c r="B2278" s="575" t="s">
        <v>57</v>
      </c>
      <c r="C2278" s="575" t="s">
        <v>228</v>
      </c>
      <c r="D2278" s="575">
        <v>20</v>
      </c>
      <c r="E2278" s="575" t="s">
        <v>233</v>
      </c>
      <c r="F2278" s="575">
        <v>8.29</v>
      </c>
      <c r="G2278" s="575">
        <v>0</v>
      </c>
      <c r="H2278" s="575">
        <v>14.0466</v>
      </c>
      <c r="I2278" s="575">
        <v>7.035</v>
      </c>
      <c r="J2278" s="575">
        <v>6.9755</v>
      </c>
      <c r="K2278" s="575">
        <v>7.0116</v>
      </c>
      <c r="L2278" s="580">
        <v>0.4992</v>
      </c>
      <c r="M2278" s="575">
        <v>118.3191</v>
      </c>
      <c r="N2278" s="575"/>
      <c r="O2278" s="575"/>
      <c r="P2278" s="575"/>
      <c r="Q2278" s="575">
        <v>3541</v>
      </c>
      <c r="R2278" s="575">
        <v>378.6957</v>
      </c>
      <c r="S2278" s="580">
        <v>0.1069</v>
      </c>
      <c r="T2278" s="575">
        <v>0</v>
      </c>
      <c r="U2278" s="575">
        <v>0</v>
      </c>
      <c r="V2278" s="575">
        <v>0</v>
      </c>
      <c r="W2278" s="575">
        <v>0</v>
      </c>
      <c r="X2278" s="575">
        <v>0</v>
      </c>
      <c r="Y2278" s="575">
        <v>0</v>
      </c>
      <c r="Z2278" s="575">
        <v>0</v>
      </c>
      <c r="AA2278" s="575">
        <v>0</v>
      </c>
      <c r="AB2278" s="580">
        <v>1</v>
      </c>
      <c r="AC2278" s="575">
        <f t="shared" si="105"/>
        <v>0</v>
      </c>
      <c r="AD2278" s="555">
        <f t="shared" si="106"/>
        <v>0</v>
      </c>
    </row>
    <row r="2279" customHeight="1" spans="1:30">
      <c r="A2279" s="574">
        <v>45337</v>
      </c>
      <c r="B2279" s="575" t="s">
        <v>258</v>
      </c>
      <c r="C2279" s="575" t="s">
        <v>250</v>
      </c>
      <c r="D2279" s="575">
        <v>100</v>
      </c>
      <c r="E2279" s="575" t="s">
        <v>233</v>
      </c>
      <c r="F2279" s="575">
        <v>0</v>
      </c>
      <c r="G2279" s="575">
        <v>4.15</v>
      </c>
      <c r="H2279" s="575">
        <v>42.9766</v>
      </c>
      <c r="I2279" s="575">
        <v>42.9766</v>
      </c>
      <c r="J2279" s="575">
        <v>42.24</v>
      </c>
      <c r="K2279" s="575">
        <v>0</v>
      </c>
      <c r="L2279" s="580">
        <v>0</v>
      </c>
      <c r="M2279" s="575">
        <v>838.86</v>
      </c>
      <c r="N2279" s="575"/>
      <c r="O2279" s="575"/>
      <c r="P2279" s="575"/>
      <c r="Q2279" s="575">
        <v>27774</v>
      </c>
      <c r="R2279" s="575">
        <v>2595.12</v>
      </c>
      <c r="S2279" s="580">
        <v>0.0934</v>
      </c>
      <c r="T2279" s="575">
        <v>0</v>
      </c>
      <c r="U2279" s="575">
        <v>0</v>
      </c>
      <c r="V2279" s="575">
        <v>0</v>
      </c>
      <c r="W2279" s="575">
        <v>0</v>
      </c>
      <c r="X2279" s="575">
        <v>0</v>
      </c>
      <c r="Y2279" s="575">
        <v>0</v>
      </c>
      <c r="Z2279" s="575">
        <v>0</v>
      </c>
      <c r="AA2279" s="575">
        <v>0</v>
      </c>
      <c r="AB2279" s="580">
        <v>1</v>
      </c>
      <c r="AC2279" s="575">
        <f t="shared" si="105"/>
        <v>0</v>
      </c>
      <c r="AD2279" s="555">
        <f t="shared" si="106"/>
        <v>0</v>
      </c>
    </row>
    <row r="2280" customHeight="1" spans="1:30">
      <c r="A2280" s="574">
        <v>45337</v>
      </c>
      <c r="B2280" s="575" t="s">
        <v>265</v>
      </c>
      <c r="C2280" s="575" t="s">
        <v>250</v>
      </c>
      <c r="D2280" s="575">
        <v>50</v>
      </c>
      <c r="E2280" s="575" t="s">
        <v>233</v>
      </c>
      <c r="F2280" s="575">
        <v>0</v>
      </c>
      <c r="G2280" s="575">
        <v>2.52</v>
      </c>
      <c r="H2280" s="575">
        <v>1.4622</v>
      </c>
      <c r="I2280" s="575">
        <v>1.4622</v>
      </c>
      <c r="J2280" s="575">
        <v>1.4432</v>
      </c>
      <c r="K2280" s="575">
        <v>0</v>
      </c>
      <c r="L2280" s="580">
        <v>0</v>
      </c>
      <c r="M2280" s="575">
        <v>164.5952</v>
      </c>
      <c r="N2280" s="575"/>
      <c r="O2280" s="575"/>
      <c r="P2280" s="575"/>
      <c r="Q2280" s="575">
        <v>5770</v>
      </c>
      <c r="R2280" s="575">
        <v>362.956</v>
      </c>
      <c r="S2280" s="580">
        <v>0.0629</v>
      </c>
      <c r="T2280" s="575">
        <v>0</v>
      </c>
      <c r="U2280" s="575">
        <v>0</v>
      </c>
      <c r="V2280" s="575">
        <v>0</v>
      </c>
      <c r="W2280" s="575">
        <v>0</v>
      </c>
      <c r="X2280" s="575">
        <v>0</v>
      </c>
      <c r="Y2280" s="575">
        <v>0</v>
      </c>
      <c r="Z2280" s="575">
        <v>0</v>
      </c>
      <c r="AA2280" s="575">
        <v>0</v>
      </c>
      <c r="AB2280" s="580">
        <v>1</v>
      </c>
      <c r="AC2280" s="575">
        <f t="shared" si="105"/>
        <v>0</v>
      </c>
      <c r="AD2280" s="555">
        <f t="shared" si="106"/>
        <v>0</v>
      </c>
    </row>
    <row r="2281" customHeight="1" spans="1:30">
      <c r="A2281" s="574">
        <v>45337</v>
      </c>
      <c r="B2281" s="575" t="s">
        <v>264</v>
      </c>
      <c r="C2281" s="575" t="s">
        <v>250</v>
      </c>
      <c r="D2281" s="575">
        <v>100</v>
      </c>
      <c r="E2281" s="575" t="s">
        <v>233</v>
      </c>
      <c r="F2281" s="575">
        <v>0</v>
      </c>
      <c r="G2281" s="575">
        <v>11.05</v>
      </c>
      <c r="H2281" s="575">
        <v>200.6336</v>
      </c>
      <c r="I2281" s="575">
        <v>143.9939</v>
      </c>
      <c r="J2281" s="575">
        <v>139.8936</v>
      </c>
      <c r="K2281" s="575">
        <v>44.409</v>
      </c>
      <c r="L2281" s="580">
        <v>0.2357</v>
      </c>
      <c r="M2281" s="575">
        <v>1085.403</v>
      </c>
      <c r="N2281" s="575"/>
      <c r="O2281" s="575"/>
      <c r="P2281" s="575"/>
      <c r="Q2281" s="575">
        <v>24615</v>
      </c>
      <c r="R2281" s="575">
        <v>2815.3686</v>
      </c>
      <c r="S2281" s="580">
        <v>0.1144</v>
      </c>
      <c r="T2281" s="575">
        <v>0</v>
      </c>
      <c r="U2281" s="575">
        <v>0</v>
      </c>
      <c r="V2281" s="575">
        <v>3.4259</v>
      </c>
      <c r="W2281" s="575">
        <v>0</v>
      </c>
      <c r="X2281" s="575">
        <v>0</v>
      </c>
      <c r="Y2281" s="575">
        <v>0</v>
      </c>
      <c r="Z2281" s="575">
        <v>0</v>
      </c>
      <c r="AA2281" s="575">
        <v>0</v>
      </c>
      <c r="AB2281" s="580">
        <v>0.9315</v>
      </c>
      <c r="AC2281" s="575">
        <f t="shared" si="105"/>
        <v>0</v>
      </c>
      <c r="AD2281" s="555">
        <f t="shared" si="106"/>
        <v>3.4259</v>
      </c>
    </row>
    <row r="2282" s="558" customFormat="1" customHeight="1" spans="1:30">
      <c r="A2282" s="574">
        <v>45337</v>
      </c>
      <c r="B2282" s="575" t="s">
        <v>288</v>
      </c>
      <c r="C2282" s="575" t="s">
        <v>289</v>
      </c>
      <c r="D2282" s="575">
        <v>150</v>
      </c>
      <c r="E2282" s="575" t="s">
        <v>290</v>
      </c>
      <c r="F2282" s="575">
        <v>0</v>
      </c>
      <c r="G2282" s="575">
        <v>17.24</v>
      </c>
      <c r="H2282" s="575">
        <v>340.242</v>
      </c>
      <c r="I2282" s="575">
        <v>274.7095</v>
      </c>
      <c r="J2282" s="575">
        <v>269.28</v>
      </c>
      <c r="K2282" s="575">
        <v>65.5325</v>
      </c>
      <c r="L2282" s="580">
        <v>0.1926</v>
      </c>
      <c r="M2282" s="575">
        <v>3138.08</v>
      </c>
      <c r="N2282" s="575"/>
      <c r="O2282" s="575"/>
      <c r="P2282" s="575"/>
      <c r="Q2282" s="575">
        <v>38110</v>
      </c>
      <c r="R2282" s="575">
        <v>9187.2</v>
      </c>
      <c r="S2282" s="580">
        <v>0.2411</v>
      </c>
      <c r="T2282" s="575">
        <v>0</v>
      </c>
      <c r="U2282" s="575">
        <v>0</v>
      </c>
      <c r="V2282" s="575">
        <v>0</v>
      </c>
      <c r="W2282" s="575">
        <v>0</v>
      </c>
      <c r="X2282" s="575">
        <v>0</v>
      </c>
      <c r="Y2282" s="575">
        <v>0</v>
      </c>
      <c r="Z2282" s="575">
        <v>0</v>
      </c>
      <c r="AA2282" s="575">
        <v>0</v>
      </c>
      <c r="AB2282" s="580">
        <v>1</v>
      </c>
      <c r="AC2282" s="575">
        <f t="shared" si="105"/>
        <v>0</v>
      </c>
      <c r="AD2282" s="555">
        <f t="shared" si="106"/>
        <v>0</v>
      </c>
    </row>
    <row r="2283" s="557" customFormat="1" customHeight="1" spans="1:30">
      <c r="A2283" s="574">
        <v>45337</v>
      </c>
      <c r="B2283" s="575" t="s">
        <v>77</v>
      </c>
      <c r="C2283" s="593" t="s">
        <v>32</v>
      </c>
      <c r="D2283" s="593">
        <v>100</v>
      </c>
      <c r="E2283" s="593" t="s">
        <v>33</v>
      </c>
      <c r="F2283" s="608">
        <v>6.41</v>
      </c>
      <c r="G2283" s="593">
        <v>3.13</v>
      </c>
      <c r="H2283" s="609">
        <v>48.809</v>
      </c>
      <c r="I2283" s="609">
        <v>22.8773</v>
      </c>
      <c r="J2283" s="609">
        <v>21.721</v>
      </c>
      <c r="K2283" s="609">
        <v>25.9317</v>
      </c>
      <c r="L2283" s="615">
        <v>0.5313</v>
      </c>
      <c r="M2283" s="609">
        <v>356.804</v>
      </c>
      <c r="N2283" s="593">
        <v>200</v>
      </c>
      <c r="O2283" s="615">
        <v>1.784</v>
      </c>
      <c r="P2283" s="615">
        <v>1.3001</v>
      </c>
      <c r="Q2283" s="593">
        <v>17591</v>
      </c>
      <c r="R2283" s="609">
        <v>752.661</v>
      </c>
      <c r="S2283" s="615">
        <v>0.0428</v>
      </c>
      <c r="T2283" s="593">
        <v>0</v>
      </c>
      <c r="U2283" s="593">
        <v>0</v>
      </c>
      <c r="V2283" s="593">
        <v>0</v>
      </c>
      <c r="W2283" s="593">
        <v>0</v>
      </c>
      <c r="X2283" s="593">
        <v>0</v>
      </c>
      <c r="Y2283" s="593">
        <v>0</v>
      </c>
      <c r="Z2283" s="593">
        <v>0</v>
      </c>
      <c r="AA2283" s="609">
        <v>28.4116</v>
      </c>
      <c r="AB2283" s="615">
        <v>1</v>
      </c>
      <c r="AC2283" s="575">
        <f t="shared" si="105"/>
        <v>0</v>
      </c>
      <c r="AD2283" s="620">
        <f t="shared" si="106"/>
        <v>0</v>
      </c>
    </row>
    <row r="2284" s="557" customFormat="1" customHeight="1" spans="1:30">
      <c r="A2284" s="574">
        <v>45337</v>
      </c>
      <c r="B2284" s="575" t="s">
        <v>81</v>
      </c>
      <c r="C2284" s="593" t="s">
        <v>175</v>
      </c>
      <c r="D2284" s="593">
        <v>100</v>
      </c>
      <c r="E2284" s="593" t="s">
        <v>35</v>
      </c>
      <c r="F2284" s="593" t="s">
        <v>176</v>
      </c>
      <c r="G2284" s="593">
        <v>5.78</v>
      </c>
      <c r="H2284" s="593">
        <v>0</v>
      </c>
      <c r="I2284" s="593">
        <v>1.05</v>
      </c>
      <c r="J2284" s="593">
        <v>0.8448</v>
      </c>
      <c r="K2284" s="593">
        <v>0</v>
      </c>
      <c r="L2284" s="615">
        <v>0</v>
      </c>
      <c r="M2284" s="582">
        <v>15.708</v>
      </c>
      <c r="N2284" s="593">
        <v>585</v>
      </c>
      <c r="O2284" s="615">
        <v>0.0269</v>
      </c>
      <c r="P2284" s="615">
        <v>-0.0283</v>
      </c>
      <c r="Q2284" s="593">
        <v>13183</v>
      </c>
      <c r="R2284" s="593">
        <v>24.8336</v>
      </c>
      <c r="S2284" s="615">
        <v>0.0019</v>
      </c>
      <c r="T2284" s="593">
        <v>0.4997</v>
      </c>
      <c r="U2284" s="593">
        <v>0</v>
      </c>
      <c r="V2284" s="593">
        <v>0</v>
      </c>
      <c r="W2284" s="593">
        <v>0</v>
      </c>
      <c r="X2284" s="593">
        <v>0</v>
      </c>
      <c r="Y2284" s="593">
        <v>0</v>
      </c>
      <c r="Z2284" s="593">
        <v>0</v>
      </c>
      <c r="AA2284" s="593">
        <v>0</v>
      </c>
      <c r="AB2284" s="615">
        <v>0.9999</v>
      </c>
      <c r="AC2284" s="575">
        <f t="shared" si="105"/>
        <v>0</v>
      </c>
      <c r="AD2284" s="620">
        <f t="shared" si="106"/>
        <v>0.4997</v>
      </c>
    </row>
    <row r="2285" s="557" customFormat="1" customHeight="1" spans="1:30">
      <c r="A2285" s="574">
        <v>45337</v>
      </c>
      <c r="B2285" s="593" t="s">
        <v>84</v>
      </c>
      <c r="C2285" s="593" t="s">
        <v>175</v>
      </c>
      <c r="D2285" s="593">
        <v>33</v>
      </c>
      <c r="E2285" s="593" t="s">
        <v>35</v>
      </c>
      <c r="F2285" s="593" t="s">
        <v>176</v>
      </c>
      <c r="G2285" s="593">
        <v>5.08</v>
      </c>
      <c r="H2285" s="593">
        <v>22.4791</v>
      </c>
      <c r="I2285" s="593">
        <v>13.3003</v>
      </c>
      <c r="J2285" s="593">
        <v>13.2</v>
      </c>
      <c r="K2285" s="593">
        <v>9.1788</v>
      </c>
      <c r="L2285" s="615">
        <v>0.4083</v>
      </c>
      <c r="M2285" s="593">
        <v>198.66</v>
      </c>
      <c r="N2285" s="593">
        <v>490</v>
      </c>
      <c r="O2285" s="615">
        <v>0.4054</v>
      </c>
      <c r="P2285" s="615">
        <v>-0.2162</v>
      </c>
      <c r="Q2285" s="593">
        <v>7604</v>
      </c>
      <c r="R2285" s="593">
        <v>597.96</v>
      </c>
      <c r="S2285" s="615">
        <v>0.0786</v>
      </c>
      <c r="T2285" s="593">
        <v>0</v>
      </c>
      <c r="U2285" s="593">
        <v>0</v>
      </c>
      <c r="V2285" s="593">
        <v>0</v>
      </c>
      <c r="W2285" s="593">
        <v>0</v>
      </c>
      <c r="X2285" s="593">
        <v>0</v>
      </c>
      <c r="Y2285" s="593">
        <v>0</v>
      </c>
      <c r="Z2285" s="593">
        <v>0</v>
      </c>
      <c r="AA2285" s="593">
        <v>0</v>
      </c>
      <c r="AB2285" s="615">
        <v>1</v>
      </c>
      <c r="AC2285" s="575">
        <f t="shared" si="105"/>
        <v>0</v>
      </c>
      <c r="AD2285" s="620">
        <f t="shared" si="106"/>
        <v>0</v>
      </c>
    </row>
    <row r="2286" s="557" customFormat="1" customHeight="1" spans="1:30">
      <c r="A2286" s="574">
        <v>45337</v>
      </c>
      <c r="B2286" s="593" t="s">
        <v>85</v>
      </c>
      <c r="C2286" s="593" t="s">
        <v>177</v>
      </c>
      <c r="D2286" s="593">
        <v>60</v>
      </c>
      <c r="E2286" s="575" t="s">
        <v>107</v>
      </c>
      <c r="F2286" s="575">
        <v>0.2</v>
      </c>
      <c r="G2286" s="575">
        <v>1.1</v>
      </c>
      <c r="H2286" s="582">
        <v>2.4533</v>
      </c>
      <c r="I2286" s="575">
        <v>2.3562</v>
      </c>
      <c r="J2286" s="575">
        <v>1.76</v>
      </c>
      <c r="K2286" s="575">
        <v>0</v>
      </c>
      <c r="L2286" s="615">
        <v>0</v>
      </c>
      <c r="M2286" s="593">
        <v>264</v>
      </c>
      <c r="N2286" s="593">
        <v>174</v>
      </c>
      <c r="O2286" s="615">
        <v>1.5172</v>
      </c>
      <c r="P2286" s="593" t="s">
        <v>176</v>
      </c>
      <c r="Q2286" s="593">
        <v>5420</v>
      </c>
      <c r="R2286" s="593">
        <v>847.44</v>
      </c>
      <c r="S2286" s="615">
        <v>0.1564</v>
      </c>
      <c r="T2286" s="593">
        <v>0</v>
      </c>
      <c r="U2286" s="593">
        <v>0</v>
      </c>
      <c r="V2286" s="593">
        <v>0</v>
      </c>
      <c r="W2286" s="593">
        <v>0</v>
      </c>
      <c r="X2286" s="593">
        <v>0</v>
      </c>
      <c r="Y2286" s="593">
        <v>0</v>
      </c>
      <c r="Z2286" s="593">
        <v>0</v>
      </c>
      <c r="AA2286" s="593">
        <v>0</v>
      </c>
      <c r="AB2286" s="615">
        <v>1</v>
      </c>
      <c r="AC2286" s="575">
        <f t="shared" si="105"/>
        <v>0</v>
      </c>
      <c r="AD2286" s="620">
        <f t="shared" si="106"/>
        <v>0</v>
      </c>
    </row>
    <row r="2287" s="557" customFormat="1" customHeight="1" spans="1:30">
      <c r="A2287" s="574">
        <v>45337</v>
      </c>
      <c r="B2287" s="575" t="s">
        <v>87</v>
      </c>
      <c r="C2287" s="593" t="s">
        <v>32</v>
      </c>
      <c r="D2287" s="593">
        <v>100</v>
      </c>
      <c r="E2287" s="593" t="s">
        <v>96</v>
      </c>
      <c r="F2287" s="593">
        <v>4.15</v>
      </c>
      <c r="G2287" s="593">
        <v>1.78</v>
      </c>
      <c r="H2287" s="593">
        <v>11.55</v>
      </c>
      <c r="I2287" s="593">
        <v>0.86</v>
      </c>
      <c r="J2287" s="593">
        <v>0.693</v>
      </c>
      <c r="K2287" s="593">
        <v>10.6908</v>
      </c>
      <c r="L2287" s="615">
        <v>0.9255</v>
      </c>
      <c r="M2287" s="593">
        <v>40.0862</v>
      </c>
      <c r="N2287" s="593">
        <v>25</v>
      </c>
      <c r="O2287" s="615">
        <v>1.6034</v>
      </c>
      <c r="P2287" s="615">
        <v>1.2809</v>
      </c>
      <c r="Q2287" s="593">
        <v>6350</v>
      </c>
      <c r="R2287" s="593">
        <v>202.972</v>
      </c>
      <c r="S2287" s="615">
        <v>0.032</v>
      </c>
      <c r="T2287" s="593">
        <v>0</v>
      </c>
      <c r="U2287" s="593">
        <v>0</v>
      </c>
      <c r="V2287" s="593">
        <v>0</v>
      </c>
      <c r="W2287" s="593">
        <v>0</v>
      </c>
      <c r="X2287" s="593">
        <v>0</v>
      </c>
      <c r="Y2287" s="593">
        <v>0</v>
      </c>
      <c r="Z2287" s="593">
        <v>0</v>
      </c>
      <c r="AA2287" s="593">
        <v>0</v>
      </c>
      <c r="AB2287" s="615">
        <v>1</v>
      </c>
      <c r="AC2287" s="575">
        <f t="shared" si="105"/>
        <v>0</v>
      </c>
      <c r="AD2287" s="620">
        <f t="shared" si="106"/>
        <v>0</v>
      </c>
    </row>
    <row r="2288" s="557" customFormat="1" customHeight="1" spans="1:30">
      <c r="A2288" s="574">
        <v>45337</v>
      </c>
      <c r="B2288" s="575" t="s">
        <v>88</v>
      </c>
      <c r="C2288" s="593" t="s">
        <v>177</v>
      </c>
      <c r="D2288" s="593">
        <v>50</v>
      </c>
      <c r="E2288" s="593" t="s">
        <v>35</v>
      </c>
      <c r="F2288" s="593">
        <v>6.91</v>
      </c>
      <c r="G2288" s="593">
        <v>1.26</v>
      </c>
      <c r="H2288" s="593">
        <v>22.5717</v>
      </c>
      <c r="I2288" s="593">
        <v>16.1469</v>
      </c>
      <c r="J2288" s="593">
        <v>16.1267</v>
      </c>
      <c r="K2288" s="593">
        <v>6.17</v>
      </c>
      <c r="L2288" s="616">
        <v>0.27</v>
      </c>
      <c r="M2288" s="593">
        <v>194.0547</v>
      </c>
      <c r="N2288" s="593">
        <v>680</v>
      </c>
      <c r="O2288" s="615">
        <v>0.2854</v>
      </c>
      <c r="P2288" s="593" t="s">
        <v>176</v>
      </c>
      <c r="Q2288" s="593">
        <v>6458</v>
      </c>
      <c r="R2288" s="593">
        <v>501.1261</v>
      </c>
      <c r="S2288" s="615">
        <v>0.0776</v>
      </c>
      <c r="T2288" s="593">
        <v>0</v>
      </c>
      <c r="U2288" s="593">
        <v>0</v>
      </c>
      <c r="V2288" s="593">
        <v>0</v>
      </c>
      <c r="W2288" s="593">
        <v>0</v>
      </c>
      <c r="X2288" s="593">
        <v>0</v>
      </c>
      <c r="Y2288" s="593">
        <v>0</v>
      </c>
      <c r="Z2288" s="593">
        <v>0</v>
      </c>
      <c r="AA2288" s="593">
        <v>0</v>
      </c>
      <c r="AB2288" s="615">
        <v>1</v>
      </c>
      <c r="AC2288" s="575">
        <f t="shared" si="105"/>
        <v>0</v>
      </c>
      <c r="AD2288" s="620">
        <f t="shared" si="106"/>
        <v>0</v>
      </c>
    </row>
    <row r="2289" customHeight="1" spans="1:29">
      <c r="A2289" s="570" t="s">
        <v>291</v>
      </c>
      <c r="B2289" s="571"/>
      <c r="C2289" s="571"/>
      <c r="D2289" s="571"/>
      <c r="E2289" s="571"/>
      <c r="F2289" s="571"/>
      <c r="G2289" s="571"/>
      <c r="H2289" s="571"/>
      <c r="I2289" s="571"/>
      <c r="J2289" s="571"/>
      <c r="K2289" s="571"/>
      <c r="L2289" s="571"/>
      <c r="M2289" s="571"/>
      <c r="N2289" s="571"/>
      <c r="O2289" s="571"/>
      <c r="P2289" s="571"/>
      <c r="Q2289" s="571"/>
      <c r="R2289" s="571"/>
      <c r="S2289" s="571"/>
      <c r="T2289" s="571"/>
      <c r="U2289" s="571"/>
      <c r="V2289" s="571"/>
      <c r="W2289" s="571"/>
      <c r="X2289" s="571"/>
      <c r="Y2289" s="571"/>
      <c r="Z2289" s="571"/>
      <c r="AA2289" s="571"/>
      <c r="AB2289" s="571"/>
      <c r="AC2289" s="571"/>
    </row>
    <row r="2290" customHeight="1" spans="1:30">
      <c r="A2290" s="572" t="s">
        <v>199</v>
      </c>
      <c r="B2290" s="573" t="s">
        <v>200</v>
      </c>
      <c r="C2290" s="573" t="s">
        <v>201</v>
      </c>
      <c r="D2290" s="573" t="s">
        <v>202</v>
      </c>
      <c r="E2290" s="573" t="s">
        <v>203</v>
      </c>
      <c r="F2290" s="573" t="s">
        <v>204</v>
      </c>
      <c r="G2290" s="573" t="s">
        <v>205</v>
      </c>
      <c r="H2290" s="573" t="s">
        <v>206</v>
      </c>
      <c r="I2290" s="573" t="s">
        <v>207</v>
      </c>
      <c r="J2290" s="573" t="s">
        <v>208</v>
      </c>
      <c r="K2290" s="573" t="s">
        <v>209</v>
      </c>
      <c r="L2290" s="573" t="s">
        <v>210</v>
      </c>
      <c r="M2290" s="573" t="s">
        <v>211</v>
      </c>
      <c r="N2290" s="573" t="s">
        <v>212</v>
      </c>
      <c r="O2290" s="573" t="s">
        <v>213</v>
      </c>
      <c r="P2290" s="573" t="s">
        <v>214</v>
      </c>
      <c r="Q2290" s="573" t="s">
        <v>215</v>
      </c>
      <c r="R2290" s="573" t="s">
        <v>216</v>
      </c>
      <c r="S2290" s="573" t="s">
        <v>217</v>
      </c>
      <c r="T2290" s="573" t="s">
        <v>218</v>
      </c>
      <c r="U2290" s="573" t="s">
        <v>219</v>
      </c>
      <c r="V2290" s="573" t="s">
        <v>220</v>
      </c>
      <c r="W2290" s="573" t="s">
        <v>221</v>
      </c>
      <c r="X2290" s="573" t="s">
        <v>222</v>
      </c>
      <c r="Y2290" s="573" t="s">
        <v>223</v>
      </c>
      <c r="Z2290" s="573" t="s">
        <v>224</v>
      </c>
      <c r="AA2290" s="573" t="s">
        <v>225</v>
      </c>
      <c r="AB2290" s="573" t="s">
        <v>226</v>
      </c>
      <c r="AC2290" s="583" t="s">
        <v>29</v>
      </c>
      <c r="AD2290" s="583" t="s">
        <v>30</v>
      </c>
    </row>
    <row r="2291" customHeight="1" spans="1:30">
      <c r="A2291" s="574">
        <v>45338</v>
      </c>
      <c r="B2291" s="575" t="s">
        <v>227</v>
      </c>
      <c r="C2291" s="575" t="s">
        <v>228</v>
      </c>
      <c r="D2291" s="575">
        <v>100</v>
      </c>
      <c r="E2291" s="575" t="s">
        <v>292</v>
      </c>
      <c r="F2291" s="575">
        <v>6.03</v>
      </c>
      <c r="G2291" s="575">
        <v>1.93</v>
      </c>
      <c r="H2291" s="575">
        <v>54.7749</v>
      </c>
      <c r="I2291" s="575">
        <v>19.7749</v>
      </c>
      <c r="J2291" s="575">
        <v>19.6875</v>
      </c>
      <c r="K2291" s="575">
        <v>35</v>
      </c>
      <c r="L2291" s="580">
        <v>0.639</v>
      </c>
      <c r="M2291" s="575">
        <v>417.9875</v>
      </c>
      <c r="N2291" s="575"/>
      <c r="O2291" s="575"/>
      <c r="P2291" s="575"/>
      <c r="Q2291" s="575">
        <v>14972</v>
      </c>
      <c r="R2291" s="575">
        <v>1719.1125</v>
      </c>
      <c r="S2291" s="580">
        <v>0.1148</v>
      </c>
      <c r="T2291" s="575">
        <v>0.003</v>
      </c>
      <c r="U2291" s="575">
        <v>0</v>
      </c>
      <c r="V2291" s="575">
        <v>0</v>
      </c>
      <c r="W2291" s="575">
        <v>0</v>
      </c>
      <c r="X2291" s="575">
        <v>0</v>
      </c>
      <c r="Y2291" s="575">
        <v>0</v>
      </c>
      <c r="Z2291" s="575">
        <v>0</v>
      </c>
      <c r="AA2291" s="575">
        <v>0</v>
      </c>
      <c r="AB2291" s="580">
        <v>1</v>
      </c>
      <c r="AC2291" s="575">
        <f t="shared" ref="AC2291:AC2327" si="107">U2291+W2291</f>
        <v>0</v>
      </c>
      <c r="AD2291" s="555">
        <f t="shared" ref="AD2291:AD2327" si="108">T2291+V2291</f>
        <v>0.003</v>
      </c>
    </row>
    <row r="2292" customHeight="1" spans="1:30">
      <c r="A2292" s="574">
        <v>45338</v>
      </c>
      <c r="B2292" s="575" t="s">
        <v>239</v>
      </c>
      <c r="C2292" s="575" t="s">
        <v>228</v>
      </c>
      <c r="D2292" s="575">
        <v>30</v>
      </c>
      <c r="E2292" s="575" t="s">
        <v>233</v>
      </c>
      <c r="F2292" s="575">
        <v>5.9</v>
      </c>
      <c r="G2292" s="575">
        <v>0</v>
      </c>
      <c r="H2292" s="575">
        <v>17.4545</v>
      </c>
      <c r="I2292" s="575">
        <v>9.0826</v>
      </c>
      <c r="J2292" s="575">
        <v>9.0288</v>
      </c>
      <c r="K2292" s="575">
        <v>8.3719</v>
      </c>
      <c r="L2292" s="580">
        <v>0.4796</v>
      </c>
      <c r="M2292" s="575">
        <v>218.328</v>
      </c>
      <c r="N2292" s="575"/>
      <c r="O2292" s="575"/>
      <c r="P2292" s="575"/>
      <c r="Q2292" s="575">
        <v>4805</v>
      </c>
      <c r="R2292" s="575">
        <v>551.6016</v>
      </c>
      <c r="S2292" s="580">
        <v>0.1148</v>
      </c>
      <c r="T2292" s="575">
        <v>0</v>
      </c>
      <c r="U2292" s="575">
        <v>0</v>
      </c>
      <c r="V2292" s="575">
        <v>0</v>
      </c>
      <c r="W2292" s="575">
        <v>0</v>
      </c>
      <c r="X2292" s="575">
        <v>0</v>
      </c>
      <c r="Y2292" s="575">
        <v>0</v>
      </c>
      <c r="Z2292" s="575">
        <v>0</v>
      </c>
      <c r="AA2292" s="575">
        <v>0</v>
      </c>
      <c r="AB2292" s="580">
        <v>1</v>
      </c>
      <c r="AC2292" s="575">
        <f t="shared" si="107"/>
        <v>0</v>
      </c>
      <c r="AD2292" s="555">
        <f t="shared" si="108"/>
        <v>0</v>
      </c>
    </row>
    <row r="2293" customHeight="1" spans="1:30">
      <c r="A2293" s="574">
        <v>45338</v>
      </c>
      <c r="B2293" s="575" t="s">
        <v>230</v>
      </c>
      <c r="C2293" s="575" t="s">
        <v>228</v>
      </c>
      <c r="D2293" s="575">
        <v>10</v>
      </c>
      <c r="E2293" s="575" t="s">
        <v>233</v>
      </c>
      <c r="F2293" s="575">
        <v>5.88</v>
      </c>
      <c r="G2293" s="575">
        <v>1.15</v>
      </c>
      <c r="H2293" s="575">
        <v>6.0255</v>
      </c>
      <c r="I2293" s="575">
        <v>4.0258</v>
      </c>
      <c r="J2293" s="575">
        <v>3.96</v>
      </c>
      <c r="K2293" s="575">
        <v>1.9997</v>
      </c>
      <c r="L2293" s="580">
        <v>0.3319</v>
      </c>
      <c r="M2293" s="575">
        <v>48.84</v>
      </c>
      <c r="N2293" s="575"/>
      <c r="O2293" s="575"/>
      <c r="P2293" s="575"/>
      <c r="Q2293" s="575">
        <v>1258</v>
      </c>
      <c r="R2293" s="575">
        <v>163.02</v>
      </c>
      <c r="S2293" s="580">
        <v>0.1296</v>
      </c>
      <c r="T2293" s="575">
        <v>0</v>
      </c>
      <c r="U2293" s="575">
        <v>0</v>
      </c>
      <c r="V2293" s="575">
        <v>0</v>
      </c>
      <c r="W2293" s="575">
        <v>0</v>
      </c>
      <c r="X2293" s="575">
        <v>0</v>
      </c>
      <c r="Y2293" s="575">
        <v>0</v>
      </c>
      <c r="Z2293" s="575">
        <v>0</v>
      </c>
      <c r="AA2293" s="575">
        <v>0</v>
      </c>
      <c r="AB2293" s="580">
        <v>1</v>
      </c>
      <c r="AC2293" s="575">
        <f t="shared" si="107"/>
        <v>0</v>
      </c>
      <c r="AD2293" s="555">
        <f t="shared" si="108"/>
        <v>0</v>
      </c>
    </row>
    <row r="2294" customHeight="1" spans="1:30">
      <c r="A2294" s="574">
        <v>45338</v>
      </c>
      <c r="B2294" s="575" t="s">
        <v>232</v>
      </c>
      <c r="C2294" s="575" t="s">
        <v>228</v>
      </c>
      <c r="D2294" s="575">
        <v>80</v>
      </c>
      <c r="E2294" s="575" t="s">
        <v>233</v>
      </c>
      <c r="F2294" s="575">
        <v>6.42</v>
      </c>
      <c r="G2294" s="575">
        <v>0.86</v>
      </c>
      <c r="H2294" s="575">
        <v>46.0937</v>
      </c>
      <c r="I2294" s="575">
        <v>44.66</v>
      </c>
      <c r="J2294" s="575">
        <v>44.55</v>
      </c>
      <c r="K2294" s="575">
        <v>0</v>
      </c>
      <c r="L2294" s="580">
        <v>0</v>
      </c>
      <c r="M2294" s="575">
        <v>499.4</v>
      </c>
      <c r="N2294" s="575"/>
      <c r="O2294" s="575"/>
      <c r="P2294" s="575"/>
      <c r="Q2294" s="575">
        <v>9570</v>
      </c>
      <c r="R2294" s="575">
        <v>1471.8</v>
      </c>
      <c r="S2294" s="580">
        <v>0.1538</v>
      </c>
      <c r="T2294" s="575">
        <v>0</v>
      </c>
      <c r="U2294" s="575">
        <v>0</v>
      </c>
      <c r="V2294" s="575">
        <v>0</v>
      </c>
      <c r="W2294" s="575">
        <v>0</v>
      </c>
      <c r="X2294" s="575">
        <v>0</v>
      </c>
      <c r="Y2294" s="575">
        <v>0</v>
      </c>
      <c r="Z2294" s="575">
        <v>0</v>
      </c>
      <c r="AA2294" s="575">
        <v>0</v>
      </c>
      <c r="AB2294" s="580">
        <v>1</v>
      </c>
      <c r="AC2294" s="575">
        <f t="shared" si="107"/>
        <v>0</v>
      </c>
      <c r="AD2294" s="555">
        <f t="shared" si="108"/>
        <v>0</v>
      </c>
    </row>
    <row r="2295" customHeight="1" spans="1:30">
      <c r="A2295" s="574">
        <v>45338</v>
      </c>
      <c r="B2295" s="575" t="s">
        <v>242</v>
      </c>
      <c r="C2295" s="575" t="s">
        <v>228</v>
      </c>
      <c r="D2295" s="575">
        <v>50</v>
      </c>
      <c r="E2295" s="575" t="s">
        <v>235</v>
      </c>
      <c r="F2295" s="575">
        <v>6.63</v>
      </c>
      <c r="G2295" s="575">
        <v>0.86</v>
      </c>
      <c r="H2295" s="575">
        <v>28.251</v>
      </c>
      <c r="I2295" s="575">
        <v>4.935</v>
      </c>
      <c r="J2295" s="575">
        <v>4.84</v>
      </c>
      <c r="K2295" s="575">
        <v>23.316</v>
      </c>
      <c r="L2295" s="580">
        <v>0.8253</v>
      </c>
      <c r="M2295" s="575">
        <v>151.8</v>
      </c>
      <c r="N2295" s="575"/>
      <c r="O2295" s="575"/>
      <c r="P2295" s="575"/>
      <c r="Q2295" s="575">
        <v>7203</v>
      </c>
      <c r="R2295" s="575">
        <v>712.8</v>
      </c>
      <c r="S2295" s="580">
        <v>0.099</v>
      </c>
      <c r="T2295" s="575">
        <v>0</v>
      </c>
      <c r="U2295" s="575">
        <v>0</v>
      </c>
      <c r="V2295" s="575">
        <v>0</v>
      </c>
      <c r="W2295" s="575">
        <v>0</v>
      </c>
      <c r="X2295" s="575">
        <v>0</v>
      </c>
      <c r="Y2295" s="575">
        <v>0</v>
      </c>
      <c r="Z2295" s="575">
        <v>0</v>
      </c>
      <c r="AA2295" s="575">
        <v>0</v>
      </c>
      <c r="AB2295" s="580">
        <v>1</v>
      </c>
      <c r="AC2295" s="575">
        <f t="shared" si="107"/>
        <v>0</v>
      </c>
      <c r="AD2295" s="555">
        <f t="shared" si="108"/>
        <v>0</v>
      </c>
    </row>
    <row r="2296" customHeight="1" spans="1:30">
      <c r="A2296" s="574">
        <v>45338</v>
      </c>
      <c r="B2296" s="575" t="s">
        <v>237</v>
      </c>
      <c r="C2296" s="575" t="s">
        <v>228</v>
      </c>
      <c r="D2296" s="575">
        <v>5.48</v>
      </c>
      <c r="E2296" s="575" t="s">
        <v>285</v>
      </c>
      <c r="F2296" s="575">
        <v>5.05</v>
      </c>
      <c r="G2296" s="575">
        <v>0</v>
      </c>
      <c r="H2296" s="575">
        <v>2.12</v>
      </c>
      <c r="I2296" s="575">
        <v>1.23</v>
      </c>
      <c r="J2296" s="575">
        <v>1.064</v>
      </c>
      <c r="K2296" s="575">
        <v>0.89</v>
      </c>
      <c r="L2296" s="580">
        <v>0.4198</v>
      </c>
      <c r="M2296" s="575">
        <v>13.3</v>
      </c>
      <c r="N2296" s="575"/>
      <c r="O2296" s="575"/>
      <c r="P2296" s="575"/>
      <c r="Q2296" s="575">
        <v>554</v>
      </c>
      <c r="R2296" s="575">
        <v>53.732</v>
      </c>
      <c r="S2296" s="580">
        <v>0.097</v>
      </c>
      <c r="T2296" s="575">
        <v>0</v>
      </c>
      <c r="U2296" s="575">
        <v>0</v>
      </c>
      <c r="V2296" s="575">
        <v>0</v>
      </c>
      <c r="W2296" s="575">
        <v>0</v>
      </c>
      <c r="X2296" s="575">
        <v>0</v>
      </c>
      <c r="Y2296" s="575">
        <v>0</v>
      </c>
      <c r="Z2296" s="575">
        <v>0</v>
      </c>
      <c r="AA2296" s="575">
        <v>0</v>
      </c>
      <c r="AB2296" s="580">
        <v>1</v>
      </c>
      <c r="AC2296" s="575">
        <f t="shared" si="107"/>
        <v>0</v>
      </c>
      <c r="AD2296" s="555">
        <f t="shared" si="108"/>
        <v>0</v>
      </c>
    </row>
    <row r="2297" customHeight="1" spans="1:30">
      <c r="A2297" s="574">
        <v>45338</v>
      </c>
      <c r="B2297" s="575" t="s">
        <v>236</v>
      </c>
      <c r="C2297" s="575" t="s">
        <v>228</v>
      </c>
      <c r="D2297" s="575">
        <v>30</v>
      </c>
      <c r="E2297" s="575" t="s">
        <v>233</v>
      </c>
      <c r="F2297" s="575">
        <v>4.2</v>
      </c>
      <c r="G2297" s="575">
        <v>1.34</v>
      </c>
      <c r="H2297" s="575">
        <v>10.1025</v>
      </c>
      <c r="I2297" s="575">
        <v>9.9128</v>
      </c>
      <c r="J2297" s="575">
        <v>9.8996</v>
      </c>
      <c r="K2297" s="575">
        <v>0</v>
      </c>
      <c r="L2297" s="580">
        <v>0</v>
      </c>
      <c r="M2297" s="575">
        <v>178.6307</v>
      </c>
      <c r="N2297" s="575"/>
      <c r="O2297" s="575"/>
      <c r="P2297" s="575"/>
      <c r="Q2297" s="575">
        <v>3672</v>
      </c>
      <c r="R2297" s="575">
        <v>550.5266</v>
      </c>
      <c r="S2297" s="580">
        <v>0.1499</v>
      </c>
      <c r="T2297" s="575">
        <v>0</v>
      </c>
      <c r="U2297" s="575">
        <v>0</v>
      </c>
      <c r="V2297" s="575">
        <v>0</v>
      </c>
      <c r="W2297" s="575">
        <v>0</v>
      </c>
      <c r="X2297" s="575">
        <v>0</v>
      </c>
      <c r="Y2297" s="575">
        <v>0</v>
      </c>
      <c r="Z2297" s="575">
        <v>0</v>
      </c>
      <c r="AA2297" s="575">
        <v>0</v>
      </c>
      <c r="AB2297" s="580">
        <v>1</v>
      </c>
      <c r="AC2297" s="575">
        <f t="shared" si="107"/>
        <v>0</v>
      </c>
      <c r="AD2297" s="555">
        <f t="shared" si="108"/>
        <v>0</v>
      </c>
    </row>
    <row r="2298" customHeight="1" spans="1:30">
      <c r="A2298" s="574">
        <v>45338</v>
      </c>
      <c r="B2298" s="575" t="s">
        <v>246</v>
      </c>
      <c r="C2298" s="575" t="s">
        <v>228</v>
      </c>
      <c r="D2298" s="575">
        <v>300</v>
      </c>
      <c r="E2298" s="575" t="s">
        <v>233</v>
      </c>
      <c r="F2298" s="575">
        <v>7.42</v>
      </c>
      <c r="G2298" s="575">
        <v>0</v>
      </c>
      <c r="H2298" s="575">
        <v>208.3355</v>
      </c>
      <c r="I2298" s="575">
        <v>122.2889</v>
      </c>
      <c r="J2298" s="575">
        <v>119.097</v>
      </c>
      <c r="K2298" s="575">
        <v>86.0467</v>
      </c>
      <c r="L2298" s="580">
        <v>0.413</v>
      </c>
      <c r="M2298" s="575">
        <v>1851.003</v>
      </c>
      <c r="N2298" s="575"/>
      <c r="O2298" s="575"/>
      <c r="P2298" s="575"/>
      <c r="Q2298" s="575">
        <v>57321</v>
      </c>
      <c r="R2298" s="575">
        <v>5970.823</v>
      </c>
      <c r="S2298" s="580">
        <v>0.1042</v>
      </c>
      <c r="T2298" s="575">
        <v>0</v>
      </c>
      <c r="U2298" s="575">
        <v>0</v>
      </c>
      <c r="V2298" s="575">
        <v>0</v>
      </c>
      <c r="W2298" s="575">
        <v>0</v>
      </c>
      <c r="X2298" s="575">
        <v>0</v>
      </c>
      <c r="Y2298" s="575">
        <v>0</v>
      </c>
      <c r="Z2298" s="575">
        <v>0</v>
      </c>
      <c r="AA2298" s="575">
        <v>0</v>
      </c>
      <c r="AB2298" s="580">
        <v>1</v>
      </c>
      <c r="AC2298" s="575">
        <f t="shared" si="107"/>
        <v>0</v>
      </c>
      <c r="AD2298" s="555">
        <f t="shared" si="108"/>
        <v>0</v>
      </c>
    </row>
    <row r="2299" customHeight="1" spans="1:30">
      <c r="A2299" s="574">
        <v>45338</v>
      </c>
      <c r="B2299" s="575" t="s">
        <v>245</v>
      </c>
      <c r="C2299" s="575" t="s">
        <v>228</v>
      </c>
      <c r="D2299" s="575">
        <v>50</v>
      </c>
      <c r="E2299" s="575" t="s">
        <v>233</v>
      </c>
      <c r="F2299" s="575">
        <v>7.01</v>
      </c>
      <c r="G2299" s="575">
        <v>0</v>
      </c>
      <c r="H2299" s="575">
        <v>29.6498</v>
      </c>
      <c r="I2299" s="575">
        <v>5.775</v>
      </c>
      <c r="J2299" s="575">
        <v>5.74</v>
      </c>
      <c r="K2299" s="575">
        <v>23.8748</v>
      </c>
      <c r="L2299" s="580">
        <v>0.8052</v>
      </c>
      <c r="M2299" s="575">
        <v>135.45</v>
      </c>
      <c r="N2299" s="575"/>
      <c r="O2299" s="575"/>
      <c r="P2299" s="575"/>
      <c r="Q2299" s="575">
        <v>6762</v>
      </c>
      <c r="R2299" s="575">
        <v>523.95</v>
      </c>
      <c r="S2299" s="580">
        <v>0.0775</v>
      </c>
      <c r="T2299" s="575">
        <v>0</v>
      </c>
      <c r="U2299" s="575">
        <v>0</v>
      </c>
      <c r="V2299" s="575">
        <v>0</v>
      </c>
      <c r="W2299" s="575">
        <v>0</v>
      </c>
      <c r="X2299" s="575">
        <v>0</v>
      </c>
      <c r="Y2299" s="575">
        <v>0</v>
      </c>
      <c r="Z2299" s="575">
        <v>0</v>
      </c>
      <c r="AA2299" s="575">
        <v>0</v>
      </c>
      <c r="AB2299" s="580">
        <v>1</v>
      </c>
      <c r="AC2299" s="575">
        <f t="shared" si="107"/>
        <v>0</v>
      </c>
      <c r="AD2299" s="555">
        <f t="shared" si="108"/>
        <v>0</v>
      </c>
    </row>
    <row r="2300" customHeight="1" spans="1:30">
      <c r="A2300" s="574">
        <v>45338</v>
      </c>
      <c r="B2300" s="575" t="s">
        <v>243</v>
      </c>
      <c r="C2300" s="575" t="s">
        <v>228</v>
      </c>
      <c r="D2300" s="575">
        <v>30</v>
      </c>
      <c r="E2300" s="575" t="s">
        <v>233</v>
      </c>
      <c r="F2300" s="575">
        <v>6.71</v>
      </c>
      <c r="G2300" s="575">
        <v>0.86</v>
      </c>
      <c r="H2300" s="575">
        <v>16.4931</v>
      </c>
      <c r="I2300" s="575">
        <v>14.308</v>
      </c>
      <c r="J2300" s="575">
        <v>14.28</v>
      </c>
      <c r="K2300" s="575">
        <v>1.8617</v>
      </c>
      <c r="L2300" s="580">
        <v>0.1151</v>
      </c>
      <c r="M2300" s="575">
        <v>223.496</v>
      </c>
      <c r="N2300" s="575"/>
      <c r="O2300" s="575"/>
      <c r="P2300" s="575"/>
      <c r="Q2300" s="575">
        <v>4708</v>
      </c>
      <c r="R2300" s="575">
        <v>643.104</v>
      </c>
      <c r="S2300" s="580">
        <v>0.1366</v>
      </c>
      <c r="T2300" s="575">
        <v>0</v>
      </c>
      <c r="U2300" s="575">
        <v>0</v>
      </c>
      <c r="V2300" s="575">
        <v>0</v>
      </c>
      <c r="W2300" s="575">
        <v>0</v>
      </c>
      <c r="X2300" s="575">
        <v>0</v>
      </c>
      <c r="Y2300" s="575">
        <v>0</v>
      </c>
      <c r="Z2300" s="575">
        <v>0</v>
      </c>
      <c r="AA2300" s="575">
        <v>0</v>
      </c>
      <c r="AB2300" s="580">
        <v>1</v>
      </c>
      <c r="AC2300" s="575">
        <f t="shared" si="107"/>
        <v>0</v>
      </c>
      <c r="AD2300" s="555">
        <f t="shared" si="108"/>
        <v>0</v>
      </c>
    </row>
    <row r="2301" customHeight="1" spans="1:30">
      <c r="A2301" s="574">
        <v>45338</v>
      </c>
      <c r="B2301" s="575" t="s">
        <v>241</v>
      </c>
      <c r="C2301" s="575" t="s">
        <v>228</v>
      </c>
      <c r="D2301" s="575">
        <v>150</v>
      </c>
      <c r="E2301" s="575" t="s">
        <v>233</v>
      </c>
      <c r="F2301" s="575">
        <v>6.57</v>
      </c>
      <c r="G2301" s="575">
        <v>1.67</v>
      </c>
      <c r="H2301" s="575">
        <v>95.9187</v>
      </c>
      <c r="I2301" s="575">
        <v>40.3923</v>
      </c>
      <c r="J2301" s="575">
        <v>39.3792</v>
      </c>
      <c r="K2301" s="575">
        <v>55.53</v>
      </c>
      <c r="L2301" s="580">
        <v>0.5789</v>
      </c>
      <c r="M2301" s="575">
        <v>502.3837</v>
      </c>
      <c r="N2301" s="575">
        <v>1471</v>
      </c>
      <c r="O2301" s="580">
        <v>0.3415</v>
      </c>
      <c r="P2301" s="580">
        <v>-0.2102</v>
      </c>
      <c r="Q2301" s="575">
        <v>24402</v>
      </c>
      <c r="R2301" s="575">
        <v>1958.2752</v>
      </c>
      <c r="S2301" s="580">
        <v>0.0803</v>
      </c>
      <c r="T2301" s="575">
        <v>0</v>
      </c>
      <c r="U2301" s="575">
        <v>0</v>
      </c>
      <c r="V2301" s="575">
        <v>0</v>
      </c>
      <c r="W2301" s="575">
        <v>0</v>
      </c>
      <c r="X2301" s="575">
        <v>0</v>
      </c>
      <c r="Y2301" s="575">
        <v>0</v>
      </c>
      <c r="Z2301" s="575">
        <v>0</v>
      </c>
      <c r="AA2301" s="575">
        <v>0</v>
      </c>
      <c r="AB2301" s="580">
        <v>1</v>
      </c>
      <c r="AC2301" s="575">
        <f t="shared" si="107"/>
        <v>0</v>
      </c>
      <c r="AD2301" s="555">
        <f t="shared" si="108"/>
        <v>0</v>
      </c>
    </row>
    <row r="2302" customHeight="1" spans="1:30">
      <c r="A2302" s="574">
        <v>45338</v>
      </c>
      <c r="B2302" s="575" t="s">
        <v>240</v>
      </c>
      <c r="C2302" s="575" t="s">
        <v>228</v>
      </c>
      <c r="D2302" s="575">
        <v>100</v>
      </c>
      <c r="E2302" s="575" t="s">
        <v>233</v>
      </c>
      <c r="F2302" s="575">
        <v>5.7</v>
      </c>
      <c r="G2302" s="575">
        <v>0</v>
      </c>
      <c r="H2302" s="575">
        <v>48.99</v>
      </c>
      <c r="I2302" s="575">
        <v>32.5535</v>
      </c>
      <c r="J2302" s="575">
        <v>31.557</v>
      </c>
      <c r="K2302" s="575">
        <v>16.3775</v>
      </c>
      <c r="L2302" s="580">
        <v>0.3347</v>
      </c>
      <c r="M2302" s="575">
        <v>510.308</v>
      </c>
      <c r="N2302" s="575"/>
      <c r="O2302" s="575"/>
      <c r="P2302" s="575"/>
      <c r="Q2302" s="575">
        <v>15895</v>
      </c>
      <c r="R2302" s="575">
        <v>1496.916</v>
      </c>
      <c r="S2302" s="580">
        <v>0.0942</v>
      </c>
      <c r="T2302" s="575">
        <v>0.0413</v>
      </c>
      <c r="U2302" s="575">
        <v>0</v>
      </c>
      <c r="V2302" s="575">
        <v>0</v>
      </c>
      <c r="W2302" s="575">
        <v>0</v>
      </c>
      <c r="X2302" s="575">
        <v>0</v>
      </c>
      <c r="Y2302" s="575">
        <v>0.0177</v>
      </c>
      <c r="Z2302" s="575">
        <v>0</v>
      </c>
      <c r="AA2302" s="575">
        <v>0</v>
      </c>
      <c r="AB2302" s="580">
        <v>0.9992</v>
      </c>
      <c r="AC2302" s="575">
        <f t="shared" si="107"/>
        <v>0</v>
      </c>
      <c r="AD2302" s="555">
        <f t="shared" si="108"/>
        <v>0.0413</v>
      </c>
    </row>
    <row r="2303" customHeight="1" spans="1:30">
      <c r="A2303" s="574">
        <v>45338</v>
      </c>
      <c r="B2303" s="575" t="s">
        <v>244</v>
      </c>
      <c r="C2303" s="575" t="s">
        <v>228</v>
      </c>
      <c r="D2303" s="575">
        <v>100</v>
      </c>
      <c r="E2303" s="575" t="s">
        <v>233</v>
      </c>
      <c r="F2303" s="575">
        <v>5.3</v>
      </c>
      <c r="G2303" s="575">
        <v>1.6</v>
      </c>
      <c r="H2303" s="575">
        <v>48.032</v>
      </c>
      <c r="I2303" s="575">
        <v>27.8936</v>
      </c>
      <c r="J2303" s="575">
        <v>26.7414</v>
      </c>
      <c r="K2303" s="575">
        <v>20.1384</v>
      </c>
      <c r="L2303" s="580">
        <v>0.4193</v>
      </c>
      <c r="M2303" s="575">
        <v>483.7161</v>
      </c>
      <c r="N2303" s="575"/>
      <c r="O2303" s="575"/>
      <c r="P2303" s="575"/>
      <c r="Q2303" s="575">
        <v>14225</v>
      </c>
      <c r="R2303" s="575">
        <v>1536.1941</v>
      </c>
      <c r="S2303" s="580">
        <v>0.108</v>
      </c>
      <c r="T2303" s="575">
        <v>0</v>
      </c>
      <c r="U2303" s="575">
        <v>0</v>
      </c>
      <c r="V2303" s="575">
        <v>0</v>
      </c>
      <c r="W2303" s="575">
        <v>0</v>
      </c>
      <c r="X2303" s="575">
        <v>0</v>
      </c>
      <c r="Y2303" s="575">
        <v>0</v>
      </c>
      <c r="Z2303" s="575">
        <v>0</v>
      </c>
      <c r="AA2303" s="575">
        <v>0</v>
      </c>
      <c r="AB2303" s="580">
        <v>1</v>
      </c>
      <c r="AC2303" s="575">
        <f t="shared" si="107"/>
        <v>0</v>
      </c>
      <c r="AD2303" s="555">
        <f t="shared" si="108"/>
        <v>0</v>
      </c>
    </row>
    <row r="2304" customHeight="1" spans="1:30">
      <c r="A2304" s="574">
        <v>45338</v>
      </c>
      <c r="B2304" s="575" t="s">
        <v>234</v>
      </c>
      <c r="C2304" s="575" t="s">
        <v>228</v>
      </c>
      <c r="D2304" s="575">
        <v>20</v>
      </c>
      <c r="E2304" s="575" t="s">
        <v>235</v>
      </c>
      <c r="F2304" s="575">
        <v>3.89</v>
      </c>
      <c r="G2304" s="575">
        <v>3.2</v>
      </c>
      <c r="H2304" s="575">
        <v>8.4369</v>
      </c>
      <c r="I2304" s="575">
        <v>6.4109</v>
      </c>
      <c r="J2304" s="575">
        <v>6.3991</v>
      </c>
      <c r="K2304" s="575">
        <v>2.026</v>
      </c>
      <c r="L2304" s="580">
        <v>0.2401</v>
      </c>
      <c r="M2304" s="575">
        <v>139.2347</v>
      </c>
      <c r="N2304" s="575"/>
      <c r="O2304" s="575"/>
      <c r="P2304" s="575"/>
      <c r="Q2304" s="575">
        <v>4106</v>
      </c>
      <c r="R2304" s="575">
        <v>443.488</v>
      </c>
      <c r="S2304" s="580">
        <v>0.108</v>
      </c>
      <c r="T2304" s="575">
        <v>0</v>
      </c>
      <c r="U2304" s="575">
        <v>0</v>
      </c>
      <c r="V2304" s="575">
        <v>0</v>
      </c>
      <c r="W2304" s="575">
        <v>0</v>
      </c>
      <c r="X2304" s="575">
        <v>0</v>
      </c>
      <c r="Y2304" s="575">
        <v>0</v>
      </c>
      <c r="Z2304" s="575">
        <v>0</v>
      </c>
      <c r="AA2304" s="575">
        <v>0</v>
      </c>
      <c r="AB2304" s="580">
        <v>1</v>
      </c>
      <c r="AC2304" s="575">
        <f t="shared" si="107"/>
        <v>0</v>
      </c>
      <c r="AD2304" s="555">
        <f t="shared" si="108"/>
        <v>0</v>
      </c>
    </row>
    <row r="2305" customHeight="1" spans="1:30">
      <c r="A2305" s="574">
        <v>45338</v>
      </c>
      <c r="B2305" s="575" t="s">
        <v>248</v>
      </c>
      <c r="C2305" s="575" t="s">
        <v>228</v>
      </c>
      <c r="D2305" s="575">
        <v>100</v>
      </c>
      <c r="E2305" s="575" t="s">
        <v>233</v>
      </c>
      <c r="F2305" s="575">
        <v>5.55</v>
      </c>
      <c r="G2305" s="575">
        <v>2.19</v>
      </c>
      <c r="H2305" s="575">
        <v>69.7312</v>
      </c>
      <c r="I2305" s="575">
        <v>35.6078</v>
      </c>
      <c r="J2305" s="575">
        <v>33.7372</v>
      </c>
      <c r="K2305" s="575">
        <v>34.1234</v>
      </c>
      <c r="L2305" s="580">
        <v>0.4894</v>
      </c>
      <c r="M2305" s="575">
        <v>483.7448</v>
      </c>
      <c r="N2305" s="575"/>
      <c r="O2305" s="575"/>
      <c r="P2305" s="575"/>
      <c r="Q2305" s="575">
        <v>11688</v>
      </c>
      <c r="R2305" s="575">
        <v>1446.27</v>
      </c>
      <c r="S2305" s="580">
        <v>0.1237</v>
      </c>
      <c r="T2305" s="575">
        <v>0</v>
      </c>
      <c r="U2305" s="575">
        <v>0</v>
      </c>
      <c r="V2305" s="575">
        <v>0</v>
      </c>
      <c r="W2305" s="575">
        <v>0</v>
      </c>
      <c r="X2305" s="575">
        <v>0</v>
      </c>
      <c r="Y2305" s="575">
        <v>0</v>
      </c>
      <c r="Z2305" s="575">
        <v>0</v>
      </c>
      <c r="AA2305" s="575">
        <v>0</v>
      </c>
      <c r="AB2305" s="580">
        <v>1</v>
      </c>
      <c r="AC2305" s="575">
        <f t="shared" si="107"/>
        <v>0</v>
      </c>
      <c r="AD2305" s="555">
        <f t="shared" si="108"/>
        <v>0</v>
      </c>
    </row>
    <row r="2306" customHeight="1" spans="1:30">
      <c r="A2306" s="574">
        <v>45338</v>
      </c>
      <c r="B2306" s="575" t="s">
        <v>247</v>
      </c>
      <c r="C2306" s="575" t="s">
        <v>228</v>
      </c>
      <c r="D2306" s="575">
        <v>150</v>
      </c>
      <c r="E2306" s="575" t="s">
        <v>233</v>
      </c>
      <c r="F2306" s="575">
        <v>1.92</v>
      </c>
      <c r="G2306" s="575">
        <v>3</v>
      </c>
      <c r="H2306" s="575">
        <v>27.8927</v>
      </c>
      <c r="I2306" s="575">
        <v>27.8927</v>
      </c>
      <c r="J2306" s="575">
        <v>27.825</v>
      </c>
      <c r="K2306" s="575">
        <v>0</v>
      </c>
      <c r="L2306" s="580">
        <v>0</v>
      </c>
      <c r="M2306" s="575">
        <v>1172.325</v>
      </c>
      <c r="N2306" s="575"/>
      <c r="O2306" s="575"/>
      <c r="P2306" s="575"/>
      <c r="Q2306" s="575">
        <v>25456</v>
      </c>
      <c r="R2306" s="575">
        <v>3102.75</v>
      </c>
      <c r="S2306" s="580">
        <v>0.1219</v>
      </c>
      <c r="T2306" s="575">
        <v>0</v>
      </c>
      <c r="U2306" s="575">
        <v>0</v>
      </c>
      <c r="V2306" s="575">
        <v>0</v>
      </c>
      <c r="W2306" s="575">
        <v>0</v>
      </c>
      <c r="X2306" s="575">
        <v>0</v>
      </c>
      <c r="Y2306" s="575">
        <v>0</v>
      </c>
      <c r="Z2306" s="575">
        <v>0</v>
      </c>
      <c r="AA2306" s="575">
        <v>0</v>
      </c>
      <c r="AB2306" s="580">
        <v>1</v>
      </c>
      <c r="AC2306" s="575">
        <f t="shared" si="107"/>
        <v>0</v>
      </c>
      <c r="AD2306" s="555">
        <f t="shared" si="108"/>
        <v>0</v>
      </c>
    </row>
    <row r="2307" customHeight="1" spans="1:30">
      <c r="A2307" s="574">
        <v>45338</v>
      </c>
      <c r="B2307" s="575" t="s">
        <v>249</v>
      </c>
      <c r="C2307" s="575" t="s">
        <v>228</v>
      </c>
      <c r="D2307" s="575">
        <v>100</v>
      </c>
      <c r="E2307" s="575" t="s">
        <v>233</v>
      </c>
      <c r="F2307" s="575">
        <v>6.36</v>
      </c>
      <c r="G2307" s="575">
        <v>0</v>
      </c>
      <c r="H2307" s="575">
        <v>53.555</v>
      </c>
      <c r="I2307" s="575">
        <v>52.7639</v>
      </c>
      <c r="J2307" s="575">
        <v>52.6719</v>
      </c>
      <c r="K2307" s="575">
        <v>0</v>
      </c>
      <c r="L2307" s="580">
        <v>0</v>
      </c>
      <c r="M2307" s="575">
        <v>674.2862</v>
      </c>
      <c r="N2307" s="575"/>
      <c r="O2307" s="575"/>
      <c r="P2307" s="575"/>
      <c r="Q2307" s="575">
        <v>15134</v>
      </c>
      <c r="R2307" s="575">
        <v>1334.0408</v>
      </c>
      <c r="S2307" s="580">
        <v>0.0881</v>
      </c>
      <c r="T2307" s="575">
        <v>0</v>
      </c>
      <c r="U2307" s="575">
        <v>0</v>
      </c>
      <c r="V2307" s="575">
        <v>0</v>
      </c>
      <c r="W2307" s="575">
        <v>0</v>
      </c>
      <c r="X2307" s="575">
        <v>0</v>
      </c>
      <c r="Y2307" s="575">
        <v>0</v>
      </c>
      <c r="Z2307" s="575">
        <v>0</v>
      </c>
      <c r="AA2307" s="575">
        <v>0</v>
      </c>
      <c r="AB2307" s="580">
        <v>1</v>
      </c>
      <c r="AC2307" s="575">
        <f t="shared" si="107"/>
        <v>0</v>
      </c>
      <c r="AD2307" s="555">
        <f t="shared" si="108"/>
        <v>0</v>
      </c>
    </row>
    <row r="2308" customHeight="1" spans="1:30">
      <c r="A2308" s="574">
        <v>45338</v>
      </c>
      <c r="B2308" s="575" t="s">
        <v>55</v>
      </c>
      <c r="C2308" s="575" t="s">
        <v>250</v>
      </c>
      <c r="D2308" s="575">
        <v>100</v>
      </c>
      <c r="E2308" s="575" t="s">
        <v>233</v>
      </c>
      <c r="F2308" s="575">
        <v>0</v>
      </c>
      <c r="G2308" s="575">
        <v>11.57</v>
      </c>
      <c r="H2308" s="575">
        <v>132.0005</v>
      </c>
      <c r="I2308" s="575">
        <v>29.6493</v>
      </c>
      <c r="J2308" s="575">
        <v>28.5618</v>
      </c>
      <c r="K2308" s="575">
        <v>102.3512</v>
      </c>
      <c r="L2308" s="580">
        <v>0.7754</v>
      </c>
      <c r="M2308" s="575">
        <v>721.6187</v>
      </c>
      <c r="N2308" s="575"/>
      <c r="O2308" s="575"/>
      <c r="P2308" s="575"/>
      <c r="Q2308" s="575">
        <v>28860</v>
      </c>
      <c r="R2308" s="575">
        <v>2911.4955</v>
      </c>
      <c r="S2308" s="580">
        <v>0.1009</v>
      </c>
      <c r="T2308" s="575">
        <v>0</v>
      </c>
      <c r="U2308" s="575">
        <v>0</v>
      </c>
      <c r="V2308" s="575">
        <v>0</v>
      </c>
      <c r="W2308" s="575">
        <v>0</v>
      </c>
      <c r="X2308" s="575">
        <v>0</v>
      </c>
      <c r="Y2308" s="575">
        <v>0</v>
      </c>
      <c r="Z2308" s="575">
        <v>0</v>
      </c>
      <c r="AA2308" s="575">
        <v>0</v>
      </c>
      <c r="AB2308" s="580">
        <v>1</v>
      </c>
      <c r="AC2308" s="575">
        <f t="shared" si="107"/>
        <v>0</v>
      </c>
      <c r="AD2308" s="555">
        <f t="shared" si="108"/>
        <v>0</v>
      </c>
    </row>
    <row r="2309" customHeight="1" spans="1:30">
      <c r="A2309" s="574">
        <v>45338</v>
      </c>
      <c r="B2309" s="575" t="s">
        <v>57</v>
      </c>
      <c r="C2309" s="575" t="s">
        <v>228</v>
      </c>
      <c r="D2309" s="575">
        <v>20</v>
      </c>
      <c r="E2309" s="575" t="s">
        <v>233</v>
      </c>
      <c r="F2309" s="575">
        <v>6.8</v>
      </c>
      <c r="G2309" s="575">
        <v>0</v>
      </c>
      <c r="H2309" s="575">
        <v>12.3298</v>
      </c>
      <c r="I2309" s="575">
        <v>6.6524</v>
      </c>
      <c r="J2309" s="575">
        <v>6.5002</v>
      </c>
      <c r="K2309" s="575">
        <v>5.6774</v>
      </c>
      <c r="L2309" s="580">
        <v>0.4605</v>
      </c>
      <c r="M2309" s="575">
        <v>124.8193</v>
      </c>
      <c r="N2309" s="575"/>
      <c r="O2309" s="575"/>
      <c r="P2309" s="575"/>
      <c r="Q2309" s="575">
        <v>3541</v>
      </c>
      <c r="R2309" s="575">
        <v>385.1959</v>
      </c>
      <c r="S2309" s="580">
        <v>0.1088</v>
      </c>
      <c r="T2309" s="575">
        <v>0</v>
      </c>
      <c r="U2309" s="575">
        <v>0</v>
      </c>
      <c r="V2309" s="575">
        <v>0</v>
      </c>
      <c r="W2309" s="575">
        <v>0</v>
      </c>
      <c r="X2309" s="575">
        <v>0</v>
      </c>
      <c r="Y2309" s="575">
        <v>0</v>
      </c>
      <c r="Z2309" s="575">
        <v>0</v>
      </c>
      <c r="AA2309" s="575">
        <v>0</v>
      </c>
      <c r="AB2309" s="580">
        <v>1</v>
      </c>
      <c r="AC2309" s="575">
        <f t="shared" si="107"/>
        <v>0</v>
      </c>
      <c r="AD2309" s="555">
        <f t="shared" si="108"/>
        <v>0</v>
      </c>
    </row>
    <row r="2310" customHeight="1" spans="1:30">
      <c r="A2310" s="574">
        <v>45338</v>
      </c>
      <c r="B2310" s="575" t="s">
        <v>251</v>
      </c>
      <c r="C2310" s="575" t="s">
        <v>250</v>
      </c>
      <c r="D2310" s="575">
        <v>15</v>
      </c>
      <c r="E2310" s="575" t="s">
        <v>233</v>
      </c>
      <c r="F2310" s="575">
        <v>0</v>
      </c>
      <c r="G2310" s="575">
        <v>2.77</v>
      </c>
      <c r="H2310" s="575">
        <v>1.5912</v>
      </c>
      <c r="I2310" s="575">
        <v>1.5912</v>
      </c>
      <c r="J2310" s="575">
        <v>1.575</v>
      </c>
      <c r="K2310" s="575">
        <v>0</v>
      </c>
      <c r="L2310" s="580">
        <v>0</v>
      </c>
      <c r="M2310" s="575">
        <v>80.43</v>
      </c>
      <c r="N2310" s="575"/>
      <c r="O2310" s="575"/>
      <c r="P2310" s="575"/>
      <c r="Q2310" s="575">
        <v>3444</v>
      </c>
      <c r="R2310" s="575">
        <v>205.8</v>
      </c>
      <c r="S2310" s="580">
        <v>0.0598</v>
      </c>
      <c r="T2310" s="575">
        <v>0</v>
      </c>
      <c r="U2310" s="575">
        <v>0</v>
      </c>
      <c r="V2310" s="575">
        <v>0</v>
      </c>
      <c r="W2310" s="575">
        <v>0</v>
      </c>
      <c r="X2310" s="575">
        <v>0</v>
      </c>
      <c r="Y2310" s="575">
        <v>0</v>
      </c>
      <c r="Z2310" s="575">
        <v>0</v>
      </c>
      <c r="AA2310" s="575">
        <v>0</v>
      </c>
      <c r="AB2310" s="580">
        <v>1</v>
      </c>
      <c r="AC2310" s="575">
        <f t="shared" si="107"/>
        <v>0</v>
      </c>
      <c r="AD2310" s="555">
        <f t="shared" si="108"/>
        <v>0</v>
      </c>
    </row>
    <row r="2311" customHeight="1" spans="1:30">
      <c r="A2311" s="574">
        <v>45338</v>
      </c>
      <c r="B2311" s="575" t="s">
        <v>259</v>
      </c>
      <c r="C2311" s="575" t="s">
        <v>250</v>
      </c>
      <c r="D2311" s="575">
        <v>60</v>
      </c>
      <c r="E2311" s="575" t="s">
        <v>233</v>
      </c>
      <c r="F2311" s="575">
        <v>0</v>
      </c>
      <c r="G2311" s="575">
        <v>11.91</v>
      </c>
      <c r="H2311" s="575">
        <v>108.336</v>
      </c>
      <c r="I2311" s="575">
        <v>78.6279</v>
      </c>
      <c r="J2311" s="575">
        <v>77.7</v>
      </c>
      <c r="K2311" s="575">
        <v>29.7081</v>
      </c>
      <c r="L2311" s="580">
        <v>0.2742</v>
      </c>
      <c r="M2311" s="575">
        <v>480.9</v>
      </c>
      <c r="N2311" s="575"/>
      <c r="O2311" s="575"/>
      <c r="P2311" s="575"/>
      <c r="Q2311" s="575">
        <v>14049</v>
      </c>
      <c r="R2311" s="575">
        <v>1936.2</v>
      </c>
      <c r="S2311" s="580">
        <v>0.1378</v>
      </c>
      <c r="T2311" s="575">
        <v>0</v>
      </c>
      <c r="U2311" s="575">
        <v>0</v>
      </c>
      <c r="V2311" s="575">
        <v>0</v>
      </c>
      <c r="W2311" s="575">
        <v>0</v>
      </c>
      <c r="X2311" s="575">
        <v>0</v>
      </c>
      <c r="Y2311" s="575">
        <v>0</v>
      </c>
      <c r="Z2311" s="575">
        <v>0</v>
      </c>
      <c r="AA2311" s="575">
        <v>0</v>
      </c>
      <c r="AB2311" s="580">
        <v>1</v>
      </c>
      <c r="AC2311" s="575">
        <f t="shared" si="107"/>
        <v>0</v>
      </c>
      <c r="AD2311" s="555">
        <f t="shared" si="108"/>
        <v>0</v>
      </c>
    </row>
    <row r="2312" customHeight="1" spans="1:30">
      <c r="A2312" s="574">
        <v>45338</v>
      </c>
      <c r="B2312" s="575" t="s">
        <v>253</v>
      </c>
      <c r="C2312" s="575" t="s">
        <v>250</v>
      </c>
      <c r="D2312" s="575">
        <v>200</v>
      </c>
      <c r="E2312" s="575" t="s">
        <v>233</v>
      </c>
      <c r="F2312" s="575">
        <v>0</v>
      </c>
      <c r="G2312" s="575">
        <v>13.35</v>
      </c>
      <c r="H2312" s="575">
        <v>478.3907</v>
      </c>
      <c r="I2312" s="575">
        <v>335.7603</v>
      </c>
      <c r="J2312" s="575">
        <v>331.32</v>
      </c>
      <c r="K2312" s="575">
        <v>142.6304</v>
      </c>
      <c r="L2312" s="580">
        <v>0.2981</v>
      </c>
      <c r="M2312" s="575">
        <v>1907.84</v>
      </c>
      <c r="N2312" s="575"/>
      <c r="O2312" s="575"/>
      <c r="P2312" s="575"/>
      <c r="Q2312" s="575">
        <v>61425</v>
      </c>
      <c r="R2312" s="575">
        <v>6970.92</v>
      </c>
      <c r="S2312" s="580">
        <v>0.1135</v>
      </c>
      <c r="T2312" s="575">
        <v>0</v>
      </c>
      <c r="U2312" s="575">
        <v>0</v>
      </c>
      <c r="V2312" s="575">
        <v>0</v>
      </c>
      <c r="W2312" s="575">
        <v>0</v>
      </c>
      <c r="X2312" s="575">
        <v>0</v>
      </c>
      <c r="Y2312" s="575">
        <v>0</v>
      </c>
      <c r="Z2312" s="575">
        <v>0</v>
      </c>
      <c r="AA2312" s="575">
        <v>0</v>
      </c>
      <c r="AB2312" s="580">
        <v>1</v>
      </c>
      <c r="AC2312" s="575">
        <f t="shared" si="107"/>
        <v>0</v>
      </c>
      <c r="AD2312" s="555">
        <f t="shared" si="108"/>
        <v>0</v>
      </c>
    </row>
    <row r="2313" customHeight="1" spans="1:30">
      <c r="A2313" s="574">
        <v>45338</v>
      </c>
      <c r="B2313" s="575" t="s">
        <v>254</v>
      </c>
      <c r="C2313" s="575" t="s">
        <v>250</v>
      </c>
      <c r="D2313" s="575">
        <v>50</v>
      </c>
      <c r="E2313" s="575" t="s">
        <v>233</v>
      </c>
      <c r="F2313" s="575">
        <v>0</v>
      </c>
      <c r="G2313" s="575">
        <v>10.9</v>
      </c>
      <c r="H2313" s="575">
        <v>98.5794</v>
      </c>
      <c r="I2313" s="575">
        <v>74.9545</v>
      </c>
      <c r="J2313" s="575">
        <v>72.87</v>
      </c>
      <c r="K2313" s="575">
        <v>22.92</v>
      </c>
      <c r="L2313" s="580">
        <v>0.2342</v>
      </c>
      <c r="M2313" s="575">
        <v>539.91</v>
      </c>
      <c r="N2313" s="575"/>
      <c r="O2313" s="575"/>
      <c r="P2313" s="575"/>
      <c r="Q2313" s="575">
        <v>12070</v>
      </c>
      <c r="R2313" s="575">
        <v>1587.6</v>
      </c>
      <c r="S2313" s="580">
        <v>0.1315</v>
      </c>
      <c r="T2313" s="575">
        <v>0</v>
      </c>
      <c r="U2313" s="575">
        <v>0</v>
      </c>
      <c r="V2313" s="575">
        <v>0</v>
      </c>
      <c r="W2313" s="575">
        <v>0</v>
      </c>
      <c r="X2313" s="575">
        <v>0</v>
      </c>
      <c r="Y2313" s="575">
        <v>0</v>
      </c>
      <c r="Z2313" s="575">
        <v>0</v>
      </c>
      <c r="AA2313" s="575">
        <v>0</v>
      </c>
      <c r="AB2313" s="580">
        <v>1</v>
      </c>
      <c r="AC2313" s="575">
        <f t="shared" si="107"/>
        <v>0</v>
      </c>
      <c r="AD2313" s="555">
        <f t="shared" si="108"/>
        <v>0</v>
      </c>
    </row>
    <row r="2314" customHeight="1" spans="1:30">
      <c r="A2314" s="574">
        <v>45338</v>
      </c>
      <c r="B2314" s="575" t="s">
        <v>261</v>
      </c>
      <c r="C2314" s="575" t="s">
        <v>250</v>
      </c>
      <c r="D2314" s="575">
        <v>100</v>
      </c>
      <c r="E2314" s="575" t="s">
        <v>233</v>
      </c>
      <c r="F2314" s="575">
        <v>0</v>
      </c>
      <c r="G2314" s="575">
        <v>11.15</v>
      </c>
      <c r="H2314" s="575">
        <v>188.806</v>
      </c>
      <c r="I2314" s="575">
        <v>188.806</v>
      </c>
      <c r="J2314" s="575">
        <v>185.196</v>
      </c>
      <c r="K2314" s="575">
        <v>0</v>
      </c>
      <c r="L2314" s="580">
        <v>0</v>
      </c>
      <c r="M2314" s="575">
        <v>812.592</v>
      </c>
      <c r="N2314" s="575"/>
      <c r="O2314" s="575"/>
      <c r="P2314" s="575"/>
      <c r="Q2314" s="575">
        <v>25315</v>
      </c>
      <c r="R2314" s="575">
        <v>3293.136</v>
      </c>
      <c r="S2314" s="580">
        <v>0.1301</v>
      </c>
      <c r="T2314" s="575">
        <v>0</v>
      </c>
      <c r="U2314" s="575">
        <v>0</v>
      </c>
      <c r="V2314" s="575">
        <v>0</v>
      </c>
      <c r="W2314" s="575">
        <v>0</v>
      </c>
      <c r="X2314" s="575">
        <v>0</v>
      </c>
      <c r="Y2314" s="575">
        <v>0</v>
      </c>
      <c r="Z2314" s="575">
        <v>0</v>
      </c>
      <c r="AA2314" s="575">
        <v>0</v>
      </c>
      <c r="AB2314" s="580">
        <v>1</v>
      </c>
      <c r="AC2314" s="575">
        <f t="shared" si="107"/>
        <v>0</v>
      </c>
      <c r="AD2314" s="555">
        <f t="shared" si="108"/>
        <v>0</v>
      </c>
    </row>
    <row r="2315" customHeight="1" spans="1:30">
      <c r="A2315" s="574">
        <v>45338</v>
      </c>
      <c r="B2315" s="575" t="s">
        <v>260</v>
      </c>
      <c r="C2315" s="575" t="s">
        <v>250</v>
      </c>
      <c r="D2315" s="575">
        <v>50</v>
      </c>
      <c r="E2315" s="575" t="s">
        <v>287</v>
      </c>
      <c r="F2315" s="575">
        <v>0</v>
      </c>
      <c r="G2315" s="575">
        <v>4.16</v>
      </c>
      <c r="H2315" s="575">
        <v>23.3541</v>
      </c>
      <c r="I2315" s="575">
        <v>22.247</v>
      </c>
      <c r="J2315" s="575">
        <v>21.45</v>
      </c>
      <c r="K2315" s="575">
        <v>0</v>
      </c>
      <c r="L2315" s="580">
        <v>0</v>
      </c>
      <c r="M2315" s="575">
        <v>429.22</v>
      </c>
      <c r="N2315" s="575"/>
      <c r="O2315" s="575"/>
      <c r="P2315" s="575"/>
      <c r="Q2315" s="575">
        <v>12700</v>
      </c>
      <c r="R2315" s="575">
        <v>1262.558</v>
      </c>
      <c r="S2315" s="580">
        <v>0.0994</v>
      </c>
      <c r="T2315" s="575">
        <v>0</v>
      </c>
      <c r="U2315" s="575">
        <v>0</v>
      </c>
      <c r="V2315" s="575">
        <v>0</v>
      </c>
      <c r="W2315" s="575">
        <v>0</v>
      </c>
      <c r="X2315" s="575">
        <v>0</v>
      </c>
      <c r="Y2315" s="575">
        <v>0</v>
      </c>
      <c r="Z2315" s="575">
        <v>0</v>
      </c>
      <c r="AA2315" s="575">
        <v>0</v>
      </c>
      <c r="AB2315" s="580">
        <v>1</v>
      </c>
      <c r="AC2315" s="575">
        <f t="shared" si="107"/>
        <v>0</v>
      </c>
      <c r="AD2315" s="555">
        <f t="shared" si="108"/>
        <v>0</v>
      </c>
    </row>
    <row r="2316" customHeight="1" spans="1:30">
      <c r="A2316" s="574">
        <v>45338</v>
      </c>
      <c r="B2316" s="575" t="s">
        <v>258</v>
      </c>
      <c r="C2316" s="575" t="s">
        <v>250</v>
      </c>
      <c r="D2316" s="575">
        <v>100</v>
      </c>
      <c r="E2316" s="575" t="s">
        <v>233</v>
      </c>
      <c r="F2316" s="575">
        <v>0</v>
      </c>
      <c r="G2316" s="575">
        <v>5.44</v>
      </c>
      <c r="H2316" s="575">
        <v>83.6102</v>
      </c>
      <c r="I2316" s="575">
        <v>83.5026</v>
      </c>
      <c r="J2316" s="575">
        <v>81.84</v>
      </c>
      <c r="K2316" s="575">
        <v>0</v>
      </c>
      <c r="L2316" s="580">
        <v>0</v>
      </c>
      <c r="M2316" s="575">
        <v>920.7</v>
      </c>
      <c r="N2316" s="575"/>
      <c r="O2316" s="575"/>
      <c r="P2316" s="575"/>
      <c r="Q2316" s="575">
        <v>27774</v>
      </c>
      <c r="R2316" s="575">
        <v>2676.96</v>
      </c>
      <c r="S2316" s="580">
        <v>0.0964</v>
      </c>
      <c r="T2316" s="575">
        <v>0.1076</v>
      </c>
      <c r="U2316" s="575">
        <v>0</v>
      </c>
      <c r="V2316" s="575">
        <v>0</v>
      </c>
      <c r="W2316" s="575">
        <v>0</v>
      </c>
      <c r="X2316" s="575">
        <v>0</v>
      </c>
      <c r="Y2316" s="575">
        <v>0</v>
      </c>
      <c r="Z2316" s="575">
        <v>0</v>
      </c>
      <c r="AA2316" s="575">
        <v>0</v>
      </c>
      <c r="AB2316" s="580">
        <v>0.9953</v>
      </c>
      <c r="AC2316" s="575">
        <f t="shared" si="107"/>
        <v>0</v>
      </c>
      <c r="AD2316" s="555">
        <f t="shared" si="108"/>
        <v>0.1076</v>
      </c>
    </row>
    <row r="2317" customHeight="1" spans="1:30">
      <c r="A2317" s="574">
        <v>45338</v>
      </c>
      <c r="B2317" s="575" t="s">
        <v>256</v>
      </c>
      <c r="C2317" s="575" t="s">
        <v>250</v>
      </c>
      <c r="D2317" s="575">
        <v>20.4</v>
      </c>
      <c r="E2317" s="575" t="s">
        <v>233</v>
      </c>
      <c r="F2317" s="575">
        <v>0</v>
      </c>
      <c r="G2317" s="575">
        <v>8.2</v>
      </c>
      <c r="H2317" s="575">
        <v>39.1175</v>
      </c>
      <c r="I2317" s="575">
        <v>36.498</v>
      </c>
      <c r="J2317" s="575">
        <v>36.4144</v>
      </c>
      <c r="K2317" s="575">
        <v>2.3677</v>
      </c>
      <c r="L2317" s="580">
        <v>0.0609</v>
      </c>
      <c r="M2317" s="575">
        <v>296.0164</v>
      </c>
      <c r="N2317" s="575"/>
      <c r="O2317" s="575"/>
      <c r="P2317" s="575"/>
      <c r="Q2317" s="575">
        <v>5372</v>
      </c>
      <c r="R2317" s="575">
        <v>833.9185</v>
      </c>
      <c r="S2317" s="580">
        <v>0.1552</v>
      </c>
      <c r="T2317" s="575">
        <v>0</v>
      </c>
      <c r="U2317" s="575">
        <v>0</v>
      </c>
      <c r="V2317" s="575">
        <v>0</v>
      </c>
      <c r="W2317" s="575">
        <v>0</v>
      </c>
      <c r="X2317" s="575">
        <v>0</v>
      </c>
      <c r="Y2317" s="575">
        <v>0</v>
      </c>
      <c r="Z2317" s="575">
        <v>0</v>
      </c>
      <c r="AA2317" s="575">
        <v>0</v>
      </c>
      <c r="AB2317" s="580">
        <v>1</v>
      </c>
      <c r="AC2317" s="575">
        <f t="shared" si="107"/>
        <v>0</v>
      </c>
      <c r="AD2317" s="555">
        <f t="shared" si="108"/>
        <v>0</v>
      </c>
    </row>
    <row r="2318" customHeight="1" spans="1:30">
      <c r="A2318" s="574">
        <v>45338</v>
      </c>
      <c r="B2318" s="575" t="s">
        <v>61</v>
      </c>
      <c r="C2318" s="575" t="s">
        <v>250</v>
      </c>
      <c r="D2318" s="575">
        <v>275</v>
      </c>
      <c r="E2318" s="575" t="s">
        <v>233</v>
      </c>
      <c r="F2318" s="575">
        <v>0</v>
      </c>
      <c r="G2318" s="575">
        <v>17.24</v>
      </c>
      <c r="H2318" s="575">
        <v>622.3991</v>
      </c>
      <c r="I2318" s="575">
        <v>441.1006</v>
      </c>
      <c r="J2318" s="575">
        <v>435.6</v>
      </c>
      <c r="K2318" s="575">
        <v>181.2985</v>
      </c>
      <c r="L2318" s="580">
        <v>0.2913</v>
      </c>
      <c r="M2318" s="575">
        <v>3350.16</v>
      </c>
      <c r="N2318" s="575"/>
      <c r="O2318" s="575"/>
      <c r="P2318" s="575"/>
      <c r="Q2318" s="575">
        <v>83580</v>
      </c>
      <c r="R2318" s="575">
        <v>13087.36</v>
      </c>
      <c r="S2318" s="580">
        <v>0.1566</v>
      </c>
      <c r="T2318" s="575">
        <v>0</v>
      </c>
      <c r="U2318" s="575">
        <v>0</v>
      </c>
      <c r="V2318" s="575">
        <v>0</v>
      </c>
      <c r="W2318" s="575">
        <v>0</v>
      </c>
      <c r="X2318" s="575">
        <v>0</v>
      </c>
      <c r="Y2318" s="575">
        <v>0</v>
      </c>
      <c r="Z2318" s="575">
        <v>0</v>
      </c>
      <c r="AA2318" s="575">
        <v>0</v>
      </c>
      <c r="AB2318" s="580">
        <v>1</v>
      </c>
      <c r="AC2318" s="575">
        <f t="shared" si="107"/>
        <v>0</v>
      </c>
      <c r="AD2318" s="555">
        <f t="shared" si="108"/>
        <v>0</v>
      </c>
    </row>
    <row r="2319" customHeight="1" spans="1:30">
      <c r="A2319" s="574">
        <v>45338</v>
      </c>
      <c r="B2319" s="575" t="s">
        <v>62</v>
      </c>
      <c r="C2319" s="575" t="s">
        <v>250</v>
      </c>
      <c r="D2319" s="575">
        <v>200</v>
      </c>
      <c r="E2319" s="575" t="s">
        <v>233</v>
      </c>
      <c r="F2319" s="575">
        <v>0</v>
      </c>
      <c r="G2319" s="575">
        <v>17.61</v>
      </c>
      <c r="H2319" s="575">
        <v>470.2786</v>
      </c>
      <c r="I2319" s="575">
        <v>306.1618</v>
      </c>
      <c r="J2319" s="575">
        <v>300.96</v>
      </c>
      <c r="K2319" s="575">
        <v>164.1168</v>
      </c>
      <c r="L2319" s="580">
        <v>0.349</v>
      </c>
      <c r="M2319" s="575">
        <v>2266.44</v>
      </c>
      <c r="N2319" s="575"/>
      <c r="O2319" s="575"/>
      <c r="P2319" s="575"/>
      <c r="Q2319" s="575">
        <v>61280</v>
      </c>
      <c r="R2319" s="575">
        <v>8602.44</v>
      </c>
      <c r="S2319" s="580">
        <v>0.1404</v>
      </c>
      <c r="T2319" s="575">
        <v>0</v>
      </c>
      <c r="U2319" s="575">
        <v>0</v>
      </c>
      <c r="V2319" s="575">
        <v>0</v>
      </c>
      <c r="W2319" s="575">
        <v>0</v>
      </c>
      <c r="X2319" s="575">
        <v>0</v>
      </c>
      <c r="Y2319" s="575">
        <v>0</v>
      </c>
      <c r="Z2319" s="575">
        <v>0</v>
      </c>
      <c r="AA2319" s="575">
        <v>0</v>
      </c>
      <c r="AB2319" s="580">
        <v>1</v>
      </c>
      <c r="AC2319" s="575">
        <f t="shared" si="107"/>
        <v>0</v>
      </c>
      <c r="AD2319" s="555">
        <f t="shared" si="108"/>
        <v>0</v>
      </c>
    </row>
    <row r="2320" customHeight="1" spans="1:30">
      <c r="A2320" s="574">
        <v>45338</v>
      </c>
      <c r="B2320" s="575" t="s">
        <v>262</v>
      </c>
      <c r="C2320" s="575" t="s">
        <v>250</v>
      </c>
      <c r="D2320" s="575">
        <v>200</v>
      </c>
      <c r="E2320" s="575" t="s">
        <v>233</v>
      </c>
      <c r="F2320" s="575">
        <v>0</v>
      </c>
      <c r="G2320" s="575">
        <v>14.7</v>
      </c>
      <c r="H2320" s="575">
        <v>341.181</v>
      </c>
      <c r="I2320" s="575">
        <v>223.107</v>
      </c>
      <c r="J2320" s="575">
        <v>220.275</v>
      </c>
      <c r="K2320" s="575">
        <v>0</v>
      </c>
      <c r="L2320" s="580">
        <v>0</v>
      </c>
      <c r="M2320" s="575">
        <v>2627.625</v>
      </c>
      <c r="N2320" s="575"/>
      <c r="O2320" s="575"/>
      <c r="P2320" s="575"/>
      <c r="Q2320" s="575">
        <v>30140</v>
      </c>
      <c r="R2320" s="575">
        <v>6318.675</v>
      </c>
      <c r="S2320" s="580">
        <v>0.2096</v>
      </c>
      <c r="T2320" s="575">
        <v>110.2726</v>
      </c>
      <c r="U2320" s="575">
        <v>0</v>
      </c>
      <c r="V2320" s="575">
        <v>7.8014</v>
      </c>
      <c r="W2320" s="575">
        <v>0</v>
      </c>
      <c r="X2320" s="575">
        <v>0</v>
      </c>
      <c r="Y2320" s="575">
        <v>0</v>
      </c>
      <c r="Z2320" s="575">
        <v>0</v>
      </c>
      <c r="AA2320" s="575">
        <v>0</v>
      </c>
      <c r="AB2320" s="580">
        <v>0.5595</v>
      </c>
      <c r="AC2320" s="575">
        <f t="shared" si="107"/>
        <v>0</v>
      </c>
      <c r="AD2320" s="555">
        <f t="shared" si="108"/>
        <v>118.074</v>
      </c>
    </row>
    <row r="2321" customHeight="1" spans="1:30">
      <c r="A2321" s="574">
        <v>45338</v>
      </c>
      <c r="B2321" s="575" t="s">
        <v>257</v>
      </c>
      <c r="C2321" s="575" t="s">
        <v>250</v>
      </c>
      <c r="D2321" s="575">
        <v>80</v>
      </c>
      <c r="E2321" s="575" t="s">
        <v>233</v>
      </c>
      <c r="F2321" s="575">
        <v>0</v>
      </c>
      <c r="G2321" s="575">
        <v>5.74</v>
      </c>
      <c r="H2321" s="575">
        <v>71.833</v>
      </c>
      <c r="I2321" s="575">
        <v>70.0942</v>
      </c>
      <c r="J2321" s="575">
        <v>68.6224</v>
      </c>
      <c r="K2321" s="575">
        <v>0.75</v>
      </c>
      <c r="L2321" s="580">
        <v>0.0106</v>
      </c>
      <c r="M2321" s="575">
        <v>1005.4342</v>
      </c>
      <c r="N2321" s="575"/>
      <c r="O2321" s="575"/>
      <c r="P2321" s="575"/>
      <c r="Q2321" s="575">
        <v>18237</v>
      </c>
      <c r="R2321" s="575">
        <v>2650.2757</v>
      </c>
      <c r="S2321" s="580">
        <v>0.1453</v>
      </c>
      <c r="T2321" s="575">
        <v>0</v>
      </c>
      <c r="U2321" s="575">
        <v>0</v>
      </c>
      <c r="V2321" s="575">
        <v>0</v>
      </c>
      <c r="W2321" s="575">
        <v>0</v>
      </c>
      <c r="X2321" s="575">
        <v>0</v>
      </c>
      <c r="Y2321" s="575">
        <v>0</v>
      </c>
      <c r="Z2321" s="575">
        <v>0</v>
      </c>
      <c r="AA2321" s="575">
        <v>0</v>
      </c>
      <c r="AB2321" s="580">
        <v>1</v>
      </c>
      <c r="AC2321" s="575">
        <f t="shared" si="107"/>
        <v>0</v>
      </c>
      <c r="AD2321" s="555">
        <f t="shared" si="108"/>
        <v>0</v>
      </c>
    </row>
    <row r="2322" customHeight="1" spans="1:30">
      <c r="A2322" s="574">
        <v>45338</v>
      </c>
      <c r="B2322" s="575" t="s">
        <v>252</v>
      </c>
      <c r="C2322" s="575" t="s">
        <v>250</v>
      </c>
      <c r="D2322" s="575">
        <v>49.5</v>
      </c>
      <c r="E2322" s="575" t="s">
        <v>233</v>
      </c>
      <c r="F2322" s="575">
        <v>0</v>
      </c>
      <c r="G2322" s="575">
        <v>4.9</v>
      </c>
      <c r="H2322" s="575">
        <v>19.5681</v>
      </c>
      <c r="I2322" s="575">
        <v>13.2865</v>
      </c>
      <c r="J2322" s="575">
        <v>12.54</v>
      </c>
      <c r="K2322" s="575">
        <v>6.2816</v>
      </c>
      <c r="L2322" s="580">
        <v>0.321</v>
      </c>
      <c r="M2322" s="575">
        <v>272.646</v>
      </c>
      <c r="N2322" s="575">
        <v>843</v>
      </c>
      <c r="O2322" s="580">
        <v>0.3234</v>
      </c>
      <c r="P2322" s="580">
        <v>-0.2283</v>
      </c>
      <c r="Q2322" s="575">
        <v>12723</v>
      </c>
      <c r="R2322" s="575">
        <v>839.7246</v>
      </c>
      <c r="S2322" s="580">
        <v>0.066</v>
      </c>
      <c r="T2322" s="575">
        <v>0</v>
      </c>
      <c r="U2322" s="575">
        <v>0</v>
      </c>
      <c r="V2322" s="575">
        <v>0</v>
      </c>
      <c r="W2322" s="575">
        <v>0</v>
      </c>
      <c r="X2322" s="575">
        <v>0</v>
      </c>
      <c r="Y2322" s="575">
        <v>0</v>
      </c>
      <c r="Z2322" s="575">
        <v>0</v>
      </c>
      <c r="AA2322" s="575">
        <v>0</v>
      </c>
      <c r="AB2322" s="580">
        <v>1</v>
      </c>
      <c r="AC2322" s="575">
        <f t="shared" si="107"/>
        <v>0</v>
      </c>
      <c r="AD2322" s="555">
        <f t="shared" si="108"/>
        <v>0</v>
      </c>
    </row>
    <row r="2323" customHeight="1" spans="1:30">
      <c r="A2323" s="574">
        <v>45338</v>
      </c>
      <c r="B2323" s="575" t="s">
        <v>263</v>
      </c>
      <c r="C2323" s="575" t="s">
        <v>250</v>
      </c>
      <c r="D2323" s="575">
        <v>200</v>
      </c>
      <c r="E2323" s="575" t="s">
        <v>233</v>
      </c>
      <c r="F2323" s="575">
        <v>0</v>
      </c>
      <c r="G2323" s="575">
        <v>10.23</v>
      </c>
      <c r="H2323" s="575">
        <v>436.4342</v>
      </c>
      <c r="I2323" s="575">
        <v>378.8912</v>
      </c>
      <c r="J2323" s="575">
        <v>376.64</v>
      </c>
      <c r="K2323" s="575">
        <v>57.543</v>
      </c>
      <c r="L2323" s="580">
        <v>0.1318</v>
      </c>
      <c r="M2323" s="575">
        <v>4530.24</v>
      </c>
      <c r="N2323" s="575"/>
      <c r="O2323" s="575"/>
      <c r="P2323" s="575"/>
      <c r="Q2323" s="575">
        <v>59159</v>
      </c>
      <c r="R2323" s="575">
        <v>11397.76</v>
      </c>
      <c r="S2323" s="580">
        <v>0.1927</v>
      </c>
      <c r="T2323" s="575">
        <v>0</v>
      </c>
      <c r="U2323" s="575">
        <v>0</v>
      </c>
      <c r="V2323" s="575">
        <v>0</v>
      </c>
      <c r="W2323" s="575">
        <v>0</v>
      </c>
      <c r="X2323" s="575">
        <v>0</v>
      </c>
      <c r="Y2323" s="575">
        <v>0</v>
      </c>
      <c r="Z2323" s="575">
        <v>0</v>
      </c>
      <c r="AA2323" s="575">
        <v>0</v>
      </c>
      <c r="AB2323" s="580">
        <v>1</v>
      </c>
      <c r="AC2323" s="575">
        <f t="shared" si="107"/>
        <v>0</v>
      </c>
      <c r="AD2323" s="555">
        <f t="shared" si="108"/>
        <v>0</v>
      </c>
    </row>
    <row r="2324" customHeight="1" spans="1:30">
      <c r="A2324" s="574">
        <v>45338</v>
      </c>
      <c r="B2324" s="575" t="s">
        <v>266</v>
      </c>
      <c r="C2324" s="575" t="s">
        <v>250</v>
      </c>
      <c r="D2324" s="575">
        <v>200</v>
      </c>
      <c r="E2324" s="575" t="s">
        <v>231</v>
      </c>
      <c r="F2324" s="575">
        <v>0</v>
      </c>
      <c r="G2324" s="575">
        <v>6.28</v>
      </c>
      <c r="H2324" s="575">
        <v>179.582</v>
      </c>
      <c r="I2324" s="575">
        <v>169.0816</v>
      </c>
      <c r="J2324" s="575">
        <v>166.32</v>
      </c>
      <c r="K2324" s="575">
        <v>10.5004</v>
      </c>
      <c r="L2324" s="580">
        <v>0.0585</v>
      </c>
      <c r="M2324" s="575">
        <v>1613.04</v>
      </c>
      <c r="N2324" s="575"/>
      <c r="O2324" s="575"/>
      <c r="P2324" s="575"/>
      <c r="Q2324" s="575">
        <v>45530</v>
      </c>
      <c r="R2324" s="575">
        <v>3687.42</v>
      </c>
      <c r="S2324" s="580">
        <v>0.081</v>
      </c>
      <c r="T2324" s="575">
        <v>0</v>
      </c>
      <c r="U2324" s="575">
        <v>0</v>
      </c>
      <c r="V2324" s="575">
        <v>0</v>
      </c>
      <c r="W2324" s="575">
        <v>0</v>
      </c>
      <c r="X2324" s="575">
        <v>0</v>
      </c>
      <c r="Y2324" s="575">
        <v>0</v>
      </c>
      <c r="Z2324" s="575">
        <v>0</v>
      </c>
      <c r="AA2324" s="575">
        <v>0</v>
      </c>
      <c r="AB2324" s="580">
        <v>1</v>
      </c>
      <c r="AC2324" s="575">
        <f t="shared" si="107"/>
        <v>0</v>
      </c>
      <c r="AD2324" s="555">
        <f t="shared" si="108"/>
        <v>0</v>
      </c>
    </row>
    <row r="2325" customHeight="1" spans="1:30">
      <c r="A2325" s="574">
        <v>45338</v>
      </c>
      <c r="B2325" s="575" t="s">
        <v>265</v>
      </c>
      <c r="C2325" s="575" t="s">
        <v>250</v>
      </c>
      <c r="D2325" s="575">
        <v>50</v>
      </c>
      <c r="E2325" s="575" t="s">
        <v>233</v>
      </c>
      <c r="F2325" s="575">
        <v>0</v>
      </c>
      <c r="G2325" s="575">
        <v>5.33</v>
      </c>
      <c r="H2325" s="575">
        <v>38.823</v>
      </c>
      <c r="I2325" s="575">
        <v>15.6013</v>
      </c>
      <c r="J2325" s="575">
        <v>15.4748</v>
      </c>
      <c r="K2325" s="575">
        <v>23.2217</v>
      </c>
      <c r="L2325" s="580">
        <v>0.5981</v>
      </c>
      <c r="M2325" s="575">
        <v>180.07</v>
      </c>
      <c r="N2325" s="575"/>
      <c r="O2325" s="575"/>
      <c r="P2325" s="575"/>
      <c r="Q2325" s="575">
        <v>5770</v>
      </c>
      <c r="R2325" s="575">
        <v>378.4308</v>
      </c>
      <c r="S2325" s="580">
        <v>0.0656</v>
      </c>
      <c r="T2325" s="575">
        <v>0</v>
      </c>
      <c r="U2325" s="575">
        <v>0</v>
      </c>
      <c r="V2325" s="575">
        <v>0</v>
      </c>
      <c r="W2325" s="575">
        <v>0</v>
      </c>
      <c r="X2325" s="575">
        <v>0</v>
      </c>
      <c r="Y2325" s="575">
        <v>0</v>
      </c>
      <c r="Z2325" s="575">
        <v>0</v>
      </c>
      <c r="AA2325" s="575">
        <v>0</v>
      </c>
      <c r="AB2325" s="580">
        <v>1</v>
      </c>
      <c r="AC2325" s="575">
        <f t="shared" si="107"/>
        <v>0</v>
      </c>
      <c r="AD2325" s="555">
        <f t="shared" si="108"/>
        <v>0</v>
      </c>
    </row>
    <row r="2326" customHeight="1" spans="1:30">
      <c r="A2326" s="574">
        <v>45338</v>
      </c>
      <c r="B2326" s="575" t="s">
        <v>264</v>
      </c>
      <c r="C2326" s="575" t="s">
        <v>250</v>
      </c>
      <c r="D2326" s="575">
        <v>100</v>
      </c>
      <c r="E2326" s="575" t="s">
        <v>233</v>
      </c>
      <c r="F2326" s="575">
        <v>0</v>
      </c>
      <c r="G2326" s="575">
        <v>11.05</v>
      </c>
      <c r="H2326" s="575">
        <v>162.236</v>
      </c>
      <c r="I2326" s="575">
        <v>133.8688</v>
      </c>
      <c r="J2326" s="575">
        <v>132.5544</v>
      </c>
      <c r="K2326" s="575">
        <v>15.1785</v>
      </c>
      <c r="L2326" s="580">
        <v>0.1018</v>
      </c>
      <c r="M2326" s="575">
        <v>1217.9574</v>
      </c>
      <c r="N2326" s="575"/>
      <c r="O2326" s="575"/>
      <c r="P2326" s="575"/>
      <c r="Q2326" s="575">
        <v>24615</v>
      </c>
      <c r="R2326" s="575">
        <v>2947.923</v>
      </c>
      <c r="S2326" s="580">
        <v>0.1198</v>
      </c>
      <c r="T2326" s="575">
        <v>7.7958</v>
      </c>
      <c r="U2326" s="575">
        <v>0</v>
      </c>
      <c r="V2326" s="575">
        <v>0</v>
      </c>
      <c r="W2326" s="575">
        <v>0</v>
      </c>
      <c r="X2326" s="575">
        <v>0</v>
      </c>
      <c r="Y2326" s="575">
        <v>0</v>
      </c>
      <c r="Z2326" s="575">
        <v>0</v>
      </c>
      <c r="AA2326" s="575">
        <v>0</v>
      </c>
      <c r="AB2326" s="580">
        <v>0.9077</v>
      </c>
      <c r="AC2326" s="575">
        <f t="shared" si="107"/>
        <v>0</v>
      </c>
      <c r="AD2326" s="555">
        <f t="shared" si="108"/>
        <v>7.7958</v>
      </c>
    </row>
    <row r="2327" customHeight="1" spans="1:30">
      <c r="A2327" s="574">
        <v>45338</v>
      </c>
      <c r="B2327" s="575" t="s">
        <v>267</v>
      </c>
      <c r="C2327" s="575" t="s">
        <v>250</v>
      </c>
      <c r="D2327" s="575">
        <v>150</v>
      </c>
      <c r="E2327" s="575" t="s">
        <v>293</v>
      </c>
      <c r="F2327" s="575">
        <v>0</v>
      </c>
      <c r="G2327" s="575">
        <v>10.52</v>
      </c>
      <c r="H2327" s="575">
        <v>340.242</v>
      </c>
      <c r="I2327" s="575">
        <v>273.3484</v>
      </c>
      <c r="J2327" s="575">
        <v>269.28</v>
      </c>
      <c r="K2327" s="575">
        <v>66.8936</v>
      </c>
      <c r="L2327" s="580">
        <v>0.1966</v>
      </c>
      <c r="M2327" s="575">
        <v>3407.36</v>
      </c>
      <c r="N2327" s="575"/>
      <c r="O2327" s="575"/>
      <c r="P2327" s="575"/>
      <c r="Q2327" s="575">
        <v>38110</v>
      </c>
      <c r="R2327" s="575">
        <v>9456.48</v>
      </c>
      <c r="S2327" s="580">
        <v>0.2481</v>
      </c>
      <c r="T2327" s="575">
        <v>0</v>
      </c>
      <c r="U2327" s="575">
        <v>0</v>
      </c>
      <c r="V2327" s="575">
        <v>0</v>
      </c>
      <c r="W2327" s="575">
        <v>0</v>
      </c>
      <c r="X2327" s="575">
        <v>0</v>
      </c>
      <c r="Y2327" s="575">
        <v>0</v>
      </c>
      <c r="Z2327" s="575">
        <v>0</v>
      </c>
      <c r="AA2327" s="575">
        <v>0</v>
      </c>
      <c r="AB2327" s="580">
        <v>1</v>
      </c>
      <c r="AC2327" s="575">
        <f t="shared" si="107"/>
        <v>0</v>
      </c>
      <c r="AD2327" s="555">
        <f t="shared" si="108"/>
        <v>0</v>
      </c>
    </row>
    <row r="2328" customHeight="1" spans="1:30">
      <c r="A2328" s="574">
        <v>45338</v>
      </c>
      <c r="B2328" s="575" t="s">
        <v>77</v>
      </c>
      <c r="C2328" s="575" t="s">
        <v>78</v>
      </c>
      <c r="D2328" s="575">
        <v>100</v>
      </c>
      <c r="E2328" s="575" t="s">
        <v>33</v>
      </c>
      <c r="F2328" s="575">
        <v>4.16</v>
      </c>
      <c r="G2328" s="575">
        <v>2.71</v>
      </c>
      <c r="H2328" s="575">
        <v>43.5338</v>
      </c>
      <c r="I2328" s="575">
        <v>27.0153</v>
      </c>
      <c r="J2328" s="575">
        <v>25.837</v>
      </c>
      <c r="K2328" s="575">
        <v>16.5185</v>
      </c>
      <c r="L2328" s="580">
        <v>0.3794</v>
      </c>
      <c r="M2328" s="575">
        <v>382.641</v>
      </c>
      <c r="N2328" s="575">
        <v>200</v>
      </c>
      <c r="O2328" s="575">
        <v>1.9132</v>
      </c>
      <c r="P2328" s="575">
        <v>1.3971</v>
      </c>
      <c r="Q2328" s="575">
        <v>17591</v>
      </c>
      <c r="R2328" s="575">
        <v>778.498</v>
      </c>
      <c r="S2328" s="580">
        <v>0.0443</v>
      </c>
      <c r="T2328" s="575">
        <v>0</v>
      </c>
      <c r="U2328" s="575">
        <v>0</v>
      </c>
      <c r="V2328" s="575">
        <v>0</v>
      </c>
      <c r="W2328" s="575">
        <v>0</v>
      </c>
      <c r="X2328" s="575">
        <v>0</v>
      </c>
      <c r="Y2328" s="575">
        <v>0</v>
      </c>
      <c r="Z2328" s="575">
        <v>0</v>
      </c>
      <c r="AA2328" s="575">
        <v>6.2959</v>
      </c>
      <c r="AB2328" s="580">
        <v>1</v>
      </c>
      <c r="AC2328" s="575"/>
      <c r="AD2328" s="555"/>
    </row>
    <row r="2329" customHeight="1" spans="1:30">
      <c r="A2329" s="574">
        <v>45338</v>
      </c>
      <c r="B2329" s="565" t="s">
        <v>81</v>
      </c>
      <c r="C2329" s="565" t="s">
        <v>175</v>
      </c>
      <c r="D2329" s="556">
        <v>100</v>
      </c>
      <c r="E2329" s="556" t="s">
        <v>35</v>
      </c>
      <c r="F2329" s="556" t="s">
        <v>176</v>
      </c>
      <c r="G2329" s="566">
        <v>7.22</v>
      </c>
      <c r="H2329" s="566">
        <v>0</v>
      </c>
      <c r="I2329" s="566">
        <v>7.77</v>
      </c>
      <c r="J2329" s="566">
        <v>7.4272</v>
      </c>
      <c r="K2329" s="566">
        <v>0</v>
      </c>
      <c r="L2329" s="567">
        <v>0</v>
      </c>
      <c r="M2329" s="568">
        <v>23.1352</v>
      </c>
      <c r="N2329" s="566">
        <v>585</v>
      </c>
      <c r="O2329" s="566">
        <v>0.0395</v>
      </c>
      <c r="P2329" s="566">
        <v>-0.0283</v>
      </c>
      <c r="Q2329" s="566">
        <v>13183</v>
      </c>
      <c r="R2329" s="566">
        <v>32.2608</v>
      </c>
      <c r="S2329" s="566">
        <v>0.0024</v>
      </c>
      <c r="T2329" s="566">
        <v>0</v>
      </c>
      <c r="U2329" s="566">
        <v>0</v>
      </c>
      <c r="V2329" s="566">
        <v>0</v>
      </c>
      <c r="W2329" s="556">
        <v>0</v>
      </c>
      <c r="X2329" s="556">
        <v>0</v>
      </c>
      <c r="Y2329" s="556">
        <v>0</v>
      </c>
      <c r="Z2329" s="569">
        <v>0</v>
      </c>
      <c r="AA2329" s="556">
        <v>0</v>
      </c>
      <c r="AB2329" s="556">
        <v>1</v>
      </c>
      <c r="AC2329" s="575">
        <f t="shared" ref="AC2329:AC2333" si="109">U2329+W2329</f>
        <v>0</v>
      </c>
      <c r="AD2329" s="555">
        <f t="shared" ref="AD2329:AD2333" si="110">T2329+V2329</f>
        <v>0</v>
      </c>
    </row>
    <row r="2330" customHeight="1" spans="1:30">
      <c r="A2330" s="574">
        <v>45338</v>
      </c>
      <c r="B2330" s="565" t="s">
        <v>84</v>
      </c>
      <c r="C2330" s="565" t="s">
        <v>175</v>
      </c>
      <c r="D2330" s="556">
        <v>33</v>
      </c>
      <c r="E2330" s="556" t="s">
        <v>35</v>
      </c>
      <c r="F2330" s="556" t="s">
        <v>176</v>
      </c>
      <c r="G2330" s="566">
        <v>4.57</v>
      </c>
      <c r="H2330" s="566">
        <v>21.2336</v>
      </c>
      <c r="I2330" s="566">
        <v>5.3036</v>
      </c>
      <c r="J2330" s="566">
        <v>5.28</v>
      </c>
      <c r="K2330" s="566">
        <v>15.93</v>
      </c>
      <c r="L2330" s="567">
        <v>0.7502</v>
      </c>
      <c r="M2330" s="568">
        <v>203.94</v>
      </c>
      <c r="N2330" s="566">
        <v>490</v>
      </c>
      <c r="O2330" s="566">
        <v>0.4162</v>
      </c>
      <c r="P2330" s="566">
        <v>-0.2456</v>
      </c>
      <c r="Q2330" s="566">
        <v>7604</v>
      </c>
      <c r="R2330" s="566">
        <v>603.24</v>
      </c>
      <c r="S2330" s="566">
        <v>0.079</v>
      </c>
      <c r="T2330" s="566">
        <v>0</v>
      </c>
      <c r="U2330" s="566">
        <v>0</v>
      </c>
      <c r="V2330" s="566">
        <v>0</v>
      </c>
      <c r="W2330" s="556">
        <v>0</v>
      </c>
      <c r="X2330" s="556">
        <v>0</v>
      </c>
      <c r="Y2330" s="556">
        <v>0</v>
      </c>
      <c r="Z2330" s="569">
        <v>0</v>
      </c>
      <c r="AA2330" s="556">
        <v>0</v>
      </c>
      <c r="AB2330" s="556">
        <v>1</v>
      </c>
      <c r="AC2330" s="575">
        <f t="shared" si="109"/>
        <v>0</v>
      </c>
      <c r="AD2330" s="555">
        <f t="shared" si="110"/>
        <v>0</v>
      </c>
    </row>
    <row r="2331" customHeight="1" spans="1:30">
      <c r="A2331" s="574">
        <v>45338</v>
      </c>
      <c r="B2331" s="565" t="s">
        <v>85</v>
      </c>
      <c r="C2331" s="565" t="s">
        <v>177</v>
      </c>
      <c r="D2331" s="556">
        <v>60</v>
      </c>
      <c r="E2331" s="556" t="s">
        <v>35</v>
      </c>
      <c r="F2331" s="556">
        <v>4.51</v>
      </c>
      <c r="G2331" s="566">
        <v>3.39</v>
      </c>
      <c r="H2331" s="566">
        <v>31.0406</v>
      </c>
      <c r="I2331" s="566">
        <v>33.789</v>
      </c>
      <c r="J2331" s="566">
        <v>31.68</v>
      </c>
      <c r="K2331" s="566">
        <v>0</v>
      </c>
      <c r="L2331" s="567">
        <v>0</v>
      </c>
      <c r="M2331" s="568">
        <v>295.68</v>
      </c>
      <c r="N2331" s="566">
        <v>174</v>
      </c>
      <c r="O2331" s="566">
        <v>1.6993</v>
      </c>
      <c r="P2331" s="566" t="s">
        <v>176</v>
      </c>
      <c r="Q2331" s="566">
        <v>5420</v>
      </c>
      <c r="R2331" s="566">
        <v>879.12</v>
      </c>
      <c r="S2331" s="566">
        <v>0.1622</v>
      </c>
      <c r="T2331" s="566">
        <v>0</v>
      </c>
      <c r="U2331" s="566">
        <v>0</v>
      </c>
      <c r="V2331" s="566">
        <v>0</v>
      </c>
      <c r="W2331" s="556">
        <v>0</v>
      </c>
      <c r="X2331" s="556">
        <v>0</v>
      </c>
      <c r="Y2331" s="556">
        <v>0</v>
      </c>
      <c r="Z2331" s="569">
        <v>0</v>
      </c>
      <c r="AA2331" s="556">
        <v>0</v>
      </c>
      <c r="AB2331" s="556">
        <v>1</v>
      </c>
      <c r="AC2331" s="575">
        <f t="shared" si="109"/>
        <v>0</v>
      </c>
      <c r="AD2331" s="555">
        <f t="shared" si="110"/>
        <v>0</v>
      </c>
    </row>
    <row r="2332" customHeight="1" spans="1:30">
      <c r="A2332" s="574">
        <v>45338</v>
      </c>
      <c r="B2332" s="565" t="s">
        <v>87</v>
      </c>
      <c r="C2332" s="565" t="s">
        <v>32</v>
      </c>
      <c r="D2332" s="556">
        <v>100</v>
      </c>
      <c r="E2332" s="556" t="s">
        <v>35</v>
      </c>
      <c r="F2332" s="556">
        <v>6.32</v>
      </c>
      <c r="G2332" s="566">
        <v>2.5</v>
      </c>
      <c r="H2332" s="566">
        <v>17.5881</v>
      </c>
      <c r="I2332" s="566">
        <v>0.65</v>
      </c>
      <c r="J2332" s="566">
        <v>0.5159</v>
      </c>
      <c r="K2332" s="566">
        <v>16.9381</v>
      </c>
      <c r="L2332" s="567">
        <v>0.963</v>
      </c>
      <c r="M2332" s="660">
        <v>40.6021</v>
      </c>
      <c r="N2332" s="566">
        <v>25</v>
      </c>
      <c r="O2332" s="566">
        <v>1.6241</v>
      </c>
      <c r="P2332" s="566">
        <v>1.108</v>
      </c>
      <c r="Q2332" s="566">
        <v>6350</v>
      </c>
      <c r="R2332" s="566">
        <v>176.09</v>
      </c>
      <c r="S2332" s="566">
        <v>0.032</v>
      </c>
      <c r="T2332" s="566">
        <v>0</v>
      </c>
      <c r="U2332" s="566">
        <v>0</v>
      </c>
      <c r="V2332" s="566">
        <v>0</v>
      </c>
      <c r="W2332" s="556">
        <v>0</v>
      </c>
      <c r="X2332" s="556">
        <v>0</v>
      </c>
      <c r="Y2332" s="556">
        <v>0</v>
      </c>
      <c r="Z2332" s="569">
        <v>0</v>
      </c>
      <c r="AA2332" s="556">
        <v>0</v>
      </c>
      <c r="AB2332" s="556">
        <v>1</v>
      </c>
      <c r="AC2332" s="575">
        <f t="shared" si="109"/>
        <v>0</v>
      </c>
      <c r="AD2332" s="555">
        <f t="shared" si="110"/>
        <v>0</v>
      </c>
    </row>
    <row r="2333" s="557" customFormat="1" customHeight="1" spans="1:30">
      <c r="A2333" s="574">
        <v>45338</v>
      </c>
      <c r="B2333" s="651" t="s">
        <v>88</v>
      </c>
      <c r="C2333" s="651" t="s">
        <v>177</v>
      </c>
      <c r="D2333" s="557">
        <v>50</v>
      </c>
      <c r="E2333" s="557" t="s">
        <v>33</v>
      </c>
      <c r="F2333" s="557">
        <v>4.44</v>
      </c>
      <c r="G2333" s="557">
        <v>1.34</v>
      </c>
      <c r="H2333" s="557">
        <v>16.6835</v>
      </c>
      <c r="I2333" s="557">
        <v>11.3735</v>
      </c>
      <c r="J2333" s="557">
        <v>11.3634</v>
      </c>
      <c r="K2333" s="557">
        <v>5.12</v>
      </c>
      <c r="L2333" s="652">
        <v>0.31</v>
      </c>
      <c r="M2333" s="557">
        <v>205.4181</v>
      </c>
      <c r="N2333" s="557">
        <v>680</v>
      </c>
      <c r="O2333" s="557">
        <v>0.3021</v>
      </c>
      <c r="P2333" s="557" t="s">
        <v>176</v>
      </c>
      <c r="Q2333" s="557">
        <v>6458</v>
      </c>
      <c r="R2333" s="557">
        <v>512.4895</v>
      </c>
      <c r="S2333" s="557">
        <v>0.0794</v>
      </c>
      <c r="T2333" s="557">
        <v>0</v>
      </c>
      <c r="U2333" s="557">
        <v>0</v>
      </c>
      <c r="V2333" s="557">
        <v>0</v>
      </c>
      <c r="W2333" s="557">
        <v>0</v>
      </c>
      <c r="X2333" s="557">
        <v>0</v>
      </c>
      <c r="Y2333" s="557">
        <v>0</v>
      </c>
      <c r="Z2333" s="653">
        <v>0</v>
      </c>
      <c r="AA2333" s="557">
        <v>0</v>
      </c>
      <c r="AB2333" s="557">
        <v>1</v>
      </c>
      <c r="AC2333" s="575">
        <f t="shared" si="109"/>
        <v>0</v>
      </c>
      <c r="AD2333" s="620">
        <f t="shared" si="110"/>
        <v>0</v>
      </c>
    </row>
    <row r="2334" customHeight="1" spans="1:29">
      <c r="A2334" s="570" t="s">
        <v>294</v>
      </c>
      <c r="B2334" s="571"/>
      <c r="C2334" s="571"/>
      <c r="D2334" s="571"/>
      <c r="E2334" s="571"/>
      <c r="F2334" s="571"/>
      <c r="G2334" s="571"/>
      <c r="H2334" s="571"/>
      <c r="I2334" s="571"/>
      <c r="J2334" s="571"/>
      <c r="K2334" s="571"/>
      <c r="L2334" s="571"/>
      <c r="M2334" s="571"/>
      <c r="N2334" s="571"/>
      <c r="O2334" s="571"/>
      <c r="P2334" s="571"/>
      <c r="Q2334" s="571"/>
      <c r="R2334" s="571"/>
      <c r="S2334" s="571"/>
      <c r="T2334" s="571"/>
      <c r="U2334" s="571"/>
      <c r="V2334" s="571"/>
      <c r="W2334" s="571"/>
      <c r="X2334" s="571"/>
      <c r="Y2334" s="571"/>
      <c r="Z2334" s="571"/>
      <c r="AA2334" s="571"/>
      <c r="AB2334" s="571"/>
      <c r="AC2334" s="571"/>
    </row>
    <row r="2335" customHeight="1" spans="1:30">
      <c r="A2335" s="572" t="s">
        <v>199</v>
      </c>
      <c r="B2335" s="573" t="s">
        <v>200</v>
      </c>
      <c r="C2335" s="573" t="s">
        <v>201</v>
      </c>
      <c r="D2335" s="573" t="s">
        <v>202</v>
      </c>
      <c r="E2335" s="573" t="s">
        <v>203</v>
      </c>
      <c r="F2335" s="573" t="s">
        <v>204</v>
      </c>
      <c r="G2335" s="573" t="s">
        <v>205</v>
      </c>
      <c r="H2335" s="573" t="s">
        <v>206</v>
      </c>
      <c r="I2335" s="573" t="s">
        <v>207</v>
      </c>
      <c r="J2335" s="573" t="s">
        <v>208</v>
      </c>
      <c r="K2335" s="573" t="s">
        <v>209</v>
      </c>
      <c r="L2335" s="573" t="s">
        <v>210</v>
      </c>
      <c r="M2335" s="573" t="s">
        <v>211</v>
      </c>
      <c r="N2335" s="573" t="s">
        <v>212</v>
      </c>
      <c r="O2335" s="573" t="s">
        <v>213</v>
      </c>
      <c r="P2335" s="573" t="s">
        <v>214</v>
      </c>
      <c r="Q2335" s="573" t="s">
        <v>215</v>
      </c>
      <c r="R2335" s="573" t="s">
        <v>216</v>
      </c>
      <c r="S2335" s="573" t="s">
        <v>217</v>
      </c>
      <c r="T2335" s="573" t="s">
        <v>218</v>
      </c>
      <c r="U2335" s="573" t="s">
        <v>219</v>
      </c>
      <c r="V2335" s="573" t="s">
        <v>220</v>
      </c>
      <c r="W2335" s="573" t="s">
        <v>221</v>
      </c>
      <c r="X2335" s="573" t="s">
        <v>222</v>
      </c>
      <c r="Y2335" s="573" t="s">
        <v>223</v>
      </c>
      <c r="Z2335" s="573" t="s">
        <v>224</v>
      </c>
      <c r="AA2335" s="573" t="s">
        <v>225</v>
      </c>
      <c r="AB2335" s="573" t="s">
        <v>226</v>
      </c>
      <c r="AC2335" s="583" t="s">
        <v>29</v>
      </c>
      <c r="AD2335" s="583" t="s">
        <v>30</v>
      </c>
    </row>
    <row r="2336" customHeight="1" spans="1:30">
      <c r="A2336" s="574">
        <v>45339</v>
      </c>
      <c r="B2336" s="575" t="s">
        <v>234</v>
      </c>
      <c r="C2336" s="575" t="s">
        <v>228</v>
      </c>
      <c r="D2336" s="575">
        <v>20</v>
      </c>
      <c r="E2336" s="575" t="s">
        <v>231</v>
      </c>
      <c r="F2336" s="575">
        <v>1.03</v>
      </c>
      <c r="G2336" s="575">
        <v>3.6</v>
      </c>
      <c r="H2336" s="575">
        <v>2.2531</v>
      </c>
      <c r="I2336" s="575">
        <v>2.2156</v>
      </c>
      <c r="J2336" s="575">
        <v>2.2075</v>
      </c>
      <c r="K2336" s="575">
        <v>0</v>
      </c>
      <c r="L2336" s="580">
        <v>0</v>
      </c>
      <c r="M2336" s="575">
        <v>141.4422</v>
      </c>
      <c r="N2336" s="575"/>
      <c r="O2336" s="575"/>
      <c r="P2336" s="575"/>
      <c r="Q2336" s="575">
        <v>4106</v>
      </c>
      <c r="R2336" s="575">
        <v>445.6955</v>
      </c>
      <c r="S2336" s="580">
        <v>0.1085</v>
      </c>
      <c r="T2336" s="575">
        <v>0</v>
      </c>
      <c r="U2336" s="575">
        <v>0</v>
      </c>
      <c r="V2336" s="575">
        <v>0</v>
      </c>
      <c r="W2336" s="575">
        <v>0</v>
      </c>
      <c r="X2336" s="575">
        <v>0</v>
      </c>
      <c r="Y2336" s="575">
        <v>0</v>
      </c>
      <c r="Z2336" s="575">
        <v>0</v>
      </c>
      <c r="AA2336" s="575">
        <v>0</v>
      </c>
      <c r="AB2336" s="580">
        <v>1</v>
      </c>
      <c r="AC2336" s="575">
        <f t="shared" ref="AC2336:AC2378" si="111">U2336+W2336</f>
        <v>0</v>
      </c>
      <c r="AD2336" s="555">
        <f t="shared" ref="AD2336:AD2378" si="112">T2336+V2336</f>
        <v>0</v>
      </c>
    </row>
    <row r="2337" customHeight="1" spans="1:30">
      <c r="A2337" s="574">
        <v>45339</v>
      </c>
      <c r="B2337" s="575" t="s">
        <v>227</v>
      </c>
      <c r="C2337" s="575" t="s">
        <v>228</v>
      </c>
      <c r="D2337" s="575">
        <v>100</v>
      </c>
      <c r="E2337" s="575" t="s">
        <v>233</v>
      </c>
      <c r="F2337" s="575">
        <v>6.1</v>
      </c>
      <c r="G2337" s="575">
        <v>1.02</v>
      </c>
      <c r="H2337" s="575">
        <v>54.975</v>
      </c>
      <c r="I2337" s="575">
        <v>39.375</v>
      </c>
      <c r="J2337" s="575">
        <v>39.2</v>
      </c>
      <c r="K2337" s="575">
        <v>15.6</v>
      </c>
      <c r="L2337" s="580">
        <v>0.2838</v>
      </c>
      <c r="M2337" s="575">
        <v>457.1875</v>
      </c>
      <c r="N2337" s="575"/>
      <c r="O2337" s="575"/>
      <c r="P2337" s="575"/>
      <c r="Q2337" s="575">
        <v>14972</v>
      </c>
      <c r="R2337" s="575">
        <v>1758.3125</v>
      </c>
      <c r="S2337" s="580">
        <v>0.1174</v>
      </c>
      <c r="T2337" s="575">
        <v>0.0041</v>
      </c>
      <c r="U2337" s="575">
        <v>0</v>
      </c>
      <c r="V2337" s="575">
        <v>0</v>
      </c>
      <c r="W2337" s="575">
        <v>0</v>
      </c>
      <c r="X2337" s="575">
        <v>0</v>
      </c>
      <c r="Y2337" s="575">
        <v>0</v>
      </c>
      <c r="Z2337" s="575">
        <v>0</v>
      </c>
      <c r="AA2337" s="575">
        <v>0</v>
      </c>
      <c r="AB2337" s="580">
        <v>0.9999</v>
      </c>
      <c r="AC2337" s="575">
        <f t="shared" si="111"/>
        <v>0</v>
      </c>
      <c r="AD2337" s="555">
        <f t="shared" si="112"/>
        <v>0.0041</v>
      </c>
    </row>
    <row r="2338" customHeight="1" spans="1:30">
      <c r="A2338" s="574">
        <v>45339</v>
      </c>
      <c r="B2338" s="575" t="s">
        <v>232</v>
      </c>
      <c r="C2338" s="575" t="s">
        <v>228</v>
      </c>
      <c r="D2338" s="575">
        <v>80</v>
      </c>
      <c r="E2338" s="575" t="s">
        <v>233</v>
      </c>
      <c r="F2338" s="575">
        <v>6.32</v>
      </c>
      <c r="G2338" s="575">
        <v>0.84</v>
      </c>
      <c r="H2338" s="575">
        <v>44.6861</v>
      </c>
      <c r="I2338" s="575">
        <v>43.26</v>
      </c>
      <c r="J2338" s="575">
        <v>42.9</v>
      </c>
      <c r="K2338" s="575">
        <v>0</v>
      </c>
      <c r="L2338" s="580">
        <v>0</v>
      </c>
      <c r="M2338" s="575">
        <v>542.3</v>
      </c>
      <c r="N2338" s="575"/>
      <c r="O2338" s="575"/>
      <c r="P2338" s="575"/>
      <c r="Q2338" s="575">
        <v>9570</v>
      </c>
      <c r="R2338" s="575">
        <v>1514.7</v>
      </c>
      <c r="S2338" s="580">
        <v>0.1583</v>
      </c>
      <c r="T2338" s="575">
        <v>0</v>
      </c>
      <c r="U2338" s="575">
        <v>0</v>
      </c>
      <c r="V2338" s="575">
        <v>0</v>
      </c>
      <c r="W2338" s="575">
        <v>0</v>
      </c>
      <c r="X2338" s="575">
        <v>0</v>
      </c>
      <c r="Y2338" s="575">
        <v>0</v>
      </c>
      <c r="Z2338" s="575">
        <v>0</v>
      </c>
      <c r="AA2338" s="575">
        <v>0</v>
      </c>
      <c r="AB2338" s="580">
        <v>1</v>
      </c>
      <c r="AC2338" s="575">
        <f t="shared" si="111"/>
        <v>0</v>
      </c>
      <c r="AD2338" s="555">
        <f t="shared" si="112"/>
        <v>0</v>
      </c>
    </row>
    <row r="2339" customHeight="1" spans="1:30">
      <c r="A2339" s="574">
        <v>45339</v>
      </c>
      <c r="B2339" s="575" t="s">
        <v>239</v>
      </c>
      <c r="C2339" s="575" t="s">
        <v>228</v>
      </c>
      <c r="D2339" s="575">
        <v>30</v>
      </c>
      <c r="E2339" s="575" t="s">
        <v>295</v>
      </c>
      <c r="F2339" s="575">
        <v>5.06</v>
      </c>
      <c r="G2339" s="575">
        <v>0</v>
      </c>
      <c r="H2339" s="575">
        <v>14.3582</v>
      </c>
      <c r="I2339" s="575">
        <v>9.5199</v>
      </c>
      <c r="J2339" s="575">
        <v>9.3984</v>
      </c>
      <c r="K2339" s="575">
        <v>4.8383</v>
      </c>
      <c r="L2339" s="580">
        <v>0.337</v>
      </c>
      <c r="M2339" s="575">
        <v>227.7264</v>
      </c>
      <c r="N2339" s="575"/>
      <c r="O2339" s="575"/>
      <c r="P2339" s="575"/>
      <c r="Q2339" s="575">
        <v>4805</v>
      </c>
      <c r="R2339" s="575">
        <v>561</v>
      </c>
      <c r="S2339" s="580">
        <v>0.1168</v>
      </c>
      <c r="T2339" s="575">
        <v>0</v>
      </c>
      <c r="U2339" s="575">
        <v>0</v>
      </c>
      <c r="V2339" s="575">
        <v>0</v>
      </c>
      <c r="W2339" s="575">
        <v>0</v>
      </c>
      <c r="X2339" s="575">
        <v>0</v>
      </c>
      <c r="Y2339" s="575">
        <v>0</v>
      </c>
      <c r="Z2339" s="575">
        <v>0</v>
      </c>
      <c r="AA2339" s="575">
        <v>0</v>
      </c>
      <c r="AB2339" s="580">
        <v>1</v>
      </c>
      <c r="AC2339" s="575">
        <f t="shared" si="111"/>
        <v>0</v>
      </c>
      <c r="AD2339" s="555">
        <f t="shared" si="112"/>
        <v>0</v>
      </c>
    </row>
    <row r="2340" customHeight="1" spans="1:30">
      <c r="A2340" s="574">
        <v>45339</v>
      </c>
      <c r="B2340" s="575" t="s">
        <v>242</v>
      </c>
      <c r="C2340" s="575" t="s">
        <v>228</v>
      </c>
      <c r="D2340" s="575">
        <v>50</v>
      </c>
      <c r="E2340" s="575" t="s">
        <v>233</v>
      </c>
      <c r="F2340" s="575">
        <v>6.42</v>
      </c>
      <c r="G2340" s="575">
        <v>1.84</v>
      </c>
      <c r="H2340" s="575">
        <v>27.352</v>
      </c>
      <c r="I2340" s="575">
        <v>12.411</v>
      </c>
      <c r="J2340" s="575">
        <v>12.32</v>
      </c>
      <c r="K2340" s="575">
        <v>14.941</v>
      </c>
      <c r="L2340" s="580">
        <v>0.5462</v>
      </c>
      <c r="M2340" s="575">
        <v>164.12</v>
      </c>
      <c r="N2340" s="575"/>
      <c r="O2340" s="575"/>
      <c r="P2340" s="575"/>
      <c r="Q2340" s="575">
        <v>7203</v>
      </c>
      <c r="R2340" s="575">
        <v>725.12</v>
      </c>
      <c r="S2340" s="580">
        <v>0.1007</v>
      </c>
      <c r="T2340" s="575">
        <v>0</v>
      </c>
      <c r="U2340" s="575">
        <v>0</v>
      </c>
      <c r="V2340" s="575">
        <v>0</v>
      </c>
      <c r="W2340" s="575">
        <v>0</v>
      </c>
      <c r="X2340" s="575">
        <v>0</v>
      </c>
      <c r="Y2340" s="575">
        <v>0</v>
      </c>
      <c r="Z2340" s="575">
        <v>0</v>
      </c>
      <c r="AA2340" s="575">
        <v>0</v>
      </c>
      <c r="AB2340" s="580">
        <v>1</v>
      </c>
      <c r="AC2340" s="575">
        <f t="shared" si="111"/>
        <v>0</v>
      </c>
      <c r="AD2340" s="555">
        <f t="shared" si="112"/>
        <v>0</v>
      </c>
    </row>
    <row r="2341" customHeight="1" spans="1:30">
      <c r="A2341" s="574">
        <v>45339</v>
      </c>
      <c r="B2341" s="575" t="s">
        <v>230</v>
      </c>
      <c r="C2341" s="575" t="s">
        <v>228</v>
      </c>
      <c r="D2341" s="575">
        <v>10</v>
      </c>
      <c r="E2341" s="575" t="s">
        <v>233</v>
      </c>
      <c r="F2341" s="575">
        <v>5.06</v>
      </c>
      <c r="G2341" s="575">
        <v>1.25</v>
      </c>
      <c r="H2341" s="575">
        <v>5.1507</v>
      </c>
      <c r="I2341" s="575">
        <v>3.3503</v>
      </c>
      <c r="J2341" s="575">
        <v>3.3</v>
      </c>
      <c r="K2341" s="575">
        <v>1.8004</v>
      </c>
      <c r="L2341" s="580">
        <v>0.3495</v>
      </c>
      <c r="M2341" s="575">
        <v>52.14</v>
      </c>
      <c r="N2341" s="575"/>
      <c r="O2341" s="575"/>
      <c r="P2341" s="575"/>
      <c r="Q2341" s="575">
        <v>1258</v>
      </c>
      <c r="R2341" s="575">
        <v>166.32</v>
      </c>
      <c r="S2341" s="580">
        <v>0.1322</v>
      </c>
      <c r="T2341" s="575">
        <v>0</v>
      </c>
      <c r="U2341" s="575">
        <v>0</v>
      </c>
      <c r="V2341" s="575">
        <v>0</v>
      </c>
      <c r="W2341" s="575">
        <v>0</v>
      </c>
      <c r="X2341" s="575">
        <v>0</v>
      </c>
      <c r="Y2341" s="575">
        <v>0</v>
      </c>
      <c r="Z2341" s="575">
        <v>0</v>
      </c>
      <c r="AA2341" s="575">
        <v>0</v>
      </c>
      <c r="AB2341" s="580">
        <v>1</v>
      </c>
      <c r="AC2341" s="575">
        <f t="shared" si="111"/>
        <v>0</v>
      </c>
      <c r="AD2341" s="555">
        <f t="shared" si="112"/>
        <v>0</v>
      </c>
    </row>
    <row r="2342" customHeight="1" spans="1:30">
      <c r="A2342" s="574">
        <v>45339</v>
      </c>
      <c r="B2342" s="575" t="s">
        <v>237</v>
      </c>
      <c r="C2342" s="575" t="s">
        <v>228</v>
      </c>
      <c r="D2342" s="575">
        <v>5.48</v>
      </c>
      <c r="E2342" s="575" t="s">
        <v>285</v>
      </c>
      <c r="F2342" s="575">
        <v>4.74</v>
      </c>
      <c r="G2342" s="575">
        <v>0</v>
      </c>
      <c r="H2342" s="575">
        <v>2.01</v>
      </c>
      <c r="I2342" s="575">
        <v>1.19</v>
      </c>
      <c r="J2342" s="575">
        <v>1.064</v>
      </c>
      <c r="K2342" s="575">
        <v>0.82</v>
      </c>
      <c r="L2342" s="580">
        <v>0.408</v>
      </c>
      <c r="M2342" s="575">
        <v>14.364</v>
      </c>
      <c r="N2342" s="575"/>
      <c r="O2342" s="575"/>
      <c r="P2342" s="575"/>
      <c r="Q2342" s="575">
        <v>554</v>
      </c>
      <c r="R2342" s="575">
        <v>54.796</v>
      </c>
      <c r="S2342" s="580">
        <v>0.0989</v>
      </c>
      <c r="T2342" s="575">
        <v>0</v>
      </c>
      <c r="U2342" s="575">
        <v>0</v>
      </c>
      <c r="V2342" s="575">
        <v>0</v>
      </c>
      <c r="W2342" s="575">
        <v>0</v>
      </c>
      <c r="X2342" s="575">
        <v>0</v>
      </c>
      <c r="Y2342" s="575">
        <v>0</v>
      </c>
      <c r="Z2342" s="575">
        <v>0</v>
      </c>
      <c r="AA2342" s="575">
        <v>0</v>
      </c>
      <c r="AB2342" s="580">
        <v>1</v>
      </c>
      <c r="AC2342" s="575">
        <f t="shared" si="111"/>
        <v>0</v>
      </c>
      <c r="AD2342" s="555">
        <f t="shared" si="112"/>
        <v>0</v>
      </c>
    </row>
    <row r="2343" customHeight="1" spans="1:30">
      <c r="A2343" s="574">
        <v>45339</v>
      </c>
      <c r="B2343" s="575" t="s">
        <v>241</v>
      </c>
      <c r="C2343" s="575" t="s">
        <v>228</v>
      </c>
      <c r="D2343" s="575">
        <v>150</v>
      </c>
      <c r="E2343" s="575" t="s">
        <v>296</v>
      </c>
      <c r="F2343" s="575">
        <v>4.91</v>
      </c>
      <c r="G2343" s="575">
        <v>3.32</v>
      </c>
      <c r="H2343" s="575">
        <v>73.8874</v>
      </c>
      <c r="I2343" s="575">
        <v>30.9008</v>
      </c>
      <c r="J2343" s="575">
        <v>29.7717</v>
      </c>
      <c r="K2343" s="575">
        <v>42.99</v>
      </c>
      <c r="L2343" s="580">
        <v>0.5818</v>
      </c>
      <c r="M2343" s="575">
        <v>532.1554</v>
      </c>
      <c r="N2343" s="575">
        <v>1471</v>
      </c>
      <c r="O2343" s="580">
        <v>0.3618</v>
      </c>
      <c r="P2343" s="580">
        <v>-0.2244</v>
      </c>
      <c r="Q2343" s="575">
        <v>24402</v>
      </c>
      <c r="R2343" s="575">
        <v>1988.0469</v>
      </c>
      <c r="S2343" s="580">
        <v>0.0815</v>
      </c>
      <c r="T2343" s="575">
        <v>0</v>
      </c>
      <c r="U2343" s="575">
        <v>0</v>
      </c>
      <c r="V2343" s="575">
        <v>0</v>
      </c>
      <c r="W2343" s="575">
        <v>0</v>
      </c>
      <c r="X2343" s="575">
        <v>0</v>
      </c>
      <c r="Y2343" s="575">
        <v>0</v>
      </c>
      <c r="Z2343" s="575">
        <v>0</v>
      </c>
      <c r="AA2343" s="575">
        <v>0</v>
      </c>
      <c r="AB2343" s="580">
        <v>1</v>
      </c>
      <c r="AC2343" s="575">
        <f t="shared" si="111"/>
        <v>0</v>
      </c>
      <c r="AD2343" s="555">
        <f t="shared" si="112"/>
        <v>0</v>
      </c>
    </row>
    <row r="2344" customHeight="1" spans="1:30">
      <c r="A2344" s="574">
        <v>45339</v>
      </c>
      <c r="B2344" s="575" t="s">
        <v>243</v>
      </c>
      <c r="C2344" s="575" t="s">
        <v>228</v>
      </c>
      <c r="D2344" s="575">
        <v>30</v>
      </c>
      <c r="E2344" s="575" t="s">
        <v>233</v>
      </c>
      <c r="F2344" s="575">
        <v>7.07</v>
      </c>
      <c r="G2344" s="575">
        <v>0.8</v>
      </c>
      <c r="H2344" s="575">
        <v>17.9303</v>
      </c>
      <c r="I2344" s="575">
        <v>16.1</v>
      </c>
      <c r="J2344" s="575">
        <v>16.072</v>
      </c>
      <c r="K2344" s="575">
        <v>1.4788</v>
      </c>
      <c r="L2344" s="580">
        <v>0.0841</v>
      </c>
      <c r="M2344" s="575">
        <v>239.568</v>
      </c>
      <c r="N2344" s="575"/>
      <c r="O2344" s="575"/>
      <c r="P2344" s="575"/>
      <c r="Q2344" s="575">
        <v>4708</v>
      </c>
      <c r="R2344" s="575">
        <v>659.176</v>
      </c>
      <c r="S2344" s="580">
        <v>0.14</v>
      </c>
      <c r="T2344" s="575">
        <v>0</v>
      </c>
      <c r="U2344" s="575">
        <v>0</v>
      </c>
      <c r="V2344" s="575">
        <v>0</v>
      </c>
      <c r="W2344" s="575">
        <v>0</v>
      </c>
      <c r="X2344" s="575">
        <v>0</v>
      </c>
      <c r="Y2344" s="575">
        <v>0</v>
      </c>
      <c r="Z2344" s="575">
        <v>0</v>
      </c>
      <c r="AA2344" s="575">
        <v>0</v>
      </c>
      <c r="AB2344" s="580">
        <v>1</v>
      </c>
      <c r="AC2344" s="575">
        <f t="shared" si="111"/>
        <v>0</v>
      </c>
      <c r="AD2344" s="555">
        <f t="shared" si="112"/>
        <v>0</v>
      </c>
    </row>
    <row r="2345" customHeight="1" spans="1:30">
      <c r="A2345" s="574">
        <v>45339</v>
      </c>
      <c r="B2345" s="575" t="s">
        <v>240</v>
      </c>
      <c r="C2345" s="575" t="s">
        <v>228</v>
      </c>
      <c r="D2345" s="575">
        <v>100</v>
      </c>
      <c r="E2345" s="575" t="s">
        <v>233</v>
      </c>
      <c r="F2345" s="575">
        <v>6.14</v>
      </c>
      <c r="G2345" s="575">
        <v>0</v>
      </c>
      <c r="H2345" s="575">
        <v>51.9</v>
      </c>
      <c r="I2345" s="575">
        <v>33.0345</v>
      </c>
      <c r="J2345" s="575">
        <v>31.829</v>
      </c>
      <c r="K2345" s="575">
        <v>18.8468</v>
      </c>
      <c r="L2345" s="580">
        <v>0.3633</v>
      </c>
      <c r="M2345" s="575">
        <v>542.137</v>
      </c>
      <c r="N2345" s="575"/>
      <c r="O2345" s="575"/>
      <c r="P2345" s="575"/>
      <c r="Q2345" s="575">
        <v>15895</v>
      </c>
      <c r="R2345" s="575">
        <v>1528.745</v>
      </c>
      <c r="S2345" s="580">
        <v>0.0962</v>
      </c>
      <c r="T2345" s="575">
        <v>0.0126</v>
      </c>
      <c r="U2345" s="575">
        <v>0</v>
      </c>
      <c r="V2345" s="575">
        <v>0</v>
      </c>
      <c r="W2345" s="575">
        <v>0</v>
      </c>
      <c r="X2345" s="575">
        <v>0</v>
      </c>
      <c r="Y2345" s="575">
        <v>0.0061</v>
      </c>
      <c r="Z2345" s="575">
        <v>0</v>
      </c>
      <c r="AA2345" s="575">
        <v>0</v>
      </c>
      <c r="AB2345" s="580">
        <v>0.9999</v>
      </c>
      <c r="AC2345" s="575">
        <f t="shared" si="111"/>
        <v>0</v>
      </c>
      <c r="AD2345" s="555">
        <f t="shared" si="112"/>
        <v>0.0126</v>
      </c>
    </row>
    <row r="2346" customHeight="1" spans="1:30">
      <c r="A2346" s="574">
        <v>45339</v>
      </c>
      <c r="B2346" s="575" t="s">
        <v>236</v>
      </c>
      <c r="C2346" s="575" t="s">
        <v>228</v>
      </c>
      <c r="D2346" s="575">
        <v>30</v>
      </c>
      <c r="E2346" s="575" t="s">
        <v>233</v>
      </c>
      <c r="F2346" s="575">
        <v>4.22</v>
      </c>
      <c r="G2346" s="575">
        <v>1.29</v>
      </c>
      <c r="H2346" s="575">
        <v>10.2649</v>
      </c>
      <c r="I2346" s="575">
        <v>10.0848</v>
      </c>
      <c r="J2346" s="575">
        <v>10.0647</v>
      </c>
      <c r="K2346" s="575">
        <v>0</v>
      </c>
      <c r="L2346" s="580">
        <v>0</v>
      </c>
      <c r="M2346" s="575">
        <v>188.6954</v>
      </c>
      <c r="N2346" s="575"/>
      <c r="O2346" s="575"/>
      <c r="P2346" s="575"/>
      <c r="Q2346" s="575">
        <v>3672</v>
      </c>
      <c r="R2346" s="575">
        <v>560.5913</v>
      </c>
      <c r="S2346" s="580">
        <v>0.1527</v>
      </c>
      <c r="T2346" s="575">
        <v>0</v>
      </c>
      <c r="U2346" s="575">
        <v>0</v>
      </c>
      <c r="V2346" s="575">
        <v>0</v>
      </c>
      <c r="W2346" s="575">
        <v>0</v>
      </c>
      <c r="X2346" s="575">
        <v>0</v>
      </c>
      <c r="Y2346" s="575">
        <v>0</v>
      </c>
      <c r="Z2346" s="575">
        <v>0</v>
      </c>
      <c r="AA2346" s="575">
        <v>0</v>
      </c>
      <c r="AB2346" s="580">
        <v>1</v>
      </c>
      <c r="AC2346" s="575">
        <f t="shared" si="111"/>
        <v>0</v>
      </c>
      <c r="AD2346" s="555">
        <f t="shared" si="112"/>
        <v>0</v>
      </c>
    </row>
    <row r="2347" customHeight="1" spans="1:30">
      <c r="A2347" s="574">
        <v>45339</v>
      </c>
      <c r="B2347" s="575" t="s">
        <v>245</v>
      </c>
      <c r="C2347" s="575" t="s">
        <v>228</v>
      </c>
      <c r="D2347" s="575">
        <v>50</v>
      </c>
      <c r="E2347" s="575" t="s">
        <v>233</v>
      </c>
      <c r="F2347" s="575">
        <v>6.78</v>
      </c>
      <c r="G2347" s="575">
        <v>0</v>
      </c>
      <c r="H2347" s="575">
        <v>28.7041</v>
      </c>
      <c r="I2347" s="575">
        <v>6.615</v>
      </c>
      <c r="J2347" s="575">
        <v>6.58</v>
      </c>
      <c r="K2347" s="575">
        <v>22.0891</v>
      </c>
      <c r="L2347" s="580">
        <v>0.7695</v>
      </c>
      <c r="M2347" s="575">
        <v>142.03</v>
      </c>
      <c r="N2347" s="575"/>
      <c r="O2347" s="575"/>
      <c r="P2347" s="575"/>
      <c r="Q2347" s="575">
        <v>6762</v>
      </c>
      <c r="R2347" s="575">
        <v>530.53</v>
      </c>
      <c r="S2347" s="580">
        <v>0.0785</v>
      </c>
      <c r="T2347" s="575">
        <v>0</v>
      </c>
      <c r="U2347" s="575">
        <v>0</v>
      </c>
      <c r="V2347" s="575">
        <v>0</v>
      </c>
      <c r="W2347" s="575">
        <v>0</v>
      </c>
      <c r="X2347" s="575">
        <v>0</v>
      </c>
      <c r="Y2347" s="575">
        <v>0</v>
      </c>
      <c r="Z2347" s="575">
        <v>0</v>
      </c>
      <c r="AA2347" s="575">
        <v>0</v>
      </c>
      <c r="AB2347" s="580">
        <v>1</v>
      </c>
      <c r="AC2347" s="575">
        <f t="shared" si="111"/>
        <v>0</v>
      </c>
      <c r="AD2347" s="555">
        <f t="shared" si="112"/>
        <v>0</v>
      </c>
    </row>
    <row r="2348" customHeight="1" spans="1:30">
      <c r="A2348" s="574">
        <v>45339</v>
      </c>
      <c r="B2348" s="575" t="s">
        <v>244</v>
      </c>
      <c r="C2348" s="575" t="s">
        <v>228</v>
      </c>
      <c r="D2348" s="575">
        <v>100</v>
      </c>
      <c r="E2348" s="575" t="s">
        <v>233</v>
      </c>
      <c r="F2348" s="575">
        <v>1.81</v>
      </c>
      <c r="G2348" s="575">
        <v>1.5</v>
      </c>
      <c r="H2348" s="575">
        <v>13.1384</v>
      </c>
      <c r="I2348" s="575">
        <v>13.1384</v>
      </c>
      <c r="J2348" s="575">
        <v>12.2619</v>
      </c>
      <c r="K2348" s="575">
        <v>0</v>
      </c>
      <c r="L2348" s="580">
        <v>0</v>
      </c>
      <c r="M2348" s="575">
        <v>495.978</v>
      </c>
      <c r="N2348" s="575"/>
      <c r="O2348" s="575"/>
      <c r="P2348" s="575"/>
      <c r="Q2348" s="575">
        <v>14225</v>
      </c>
      <c r="R2348" s="575">
        <v>1548.456</v>
      </c>
      <c r="S2348" s="580">
        <v>0.1089</v>
      </c>
      <c r="T2348" s="575">
        <v>0</v>
      </c>
      <c r="U2348" s="575">
        <v>0</v>
      </c>
      <c r="V2348" s="575">
        <v>0</v>
      </c>
      <c r="W2348" s="575">
        <v>0</v>
      </c>
      <c r="X2348" s="575">
        <v>0</v>
      </c>
      <c r="Y2348" s="575">
        <v>0</v>
      </c>
      <c r="Z2348" s="575">
        <v>0</v>
      </c>
      <c r="AA2348" s="575">
        <v>0</v>
      </c>
      <c r="AB2348" s="580">
        <v>1</v>
      </c>
      <c r="AC2348" s="575">
        <f t="shared" si="111"/>
        <v>0</v>
      </c>
      <c r="AD2348" s="555">
        <f t="shared" si="112"/>
        <v>0</v>
      </c>
    </row>
    <row r="2349" customHeight="1" spans="1:30">
      <c r="A2349" s="574">
        <v>45339</v>
      </c>
      <c r="B2349" s="575" t="s">
        <v>246</v>
      </c>
      <c r="C2349" s="575" t="s">
        <v>228</v>
      </c>
      <c r="D2349" s="575">
        <v>300</v>
      </c>
      <c r="E2349" s="575" t="s">
        <v>233</v>
      </c>
      <c r="F2349" s="575">
        <v>6.61</v>
      </c>
      <c r="G2349" s="575">
        <v>0</v>
      </c>
      <c r="H2349" s="575">
        <v>191.177</v>
      </c>
      <c r="I2349" s="575">
        <v>113.5289</v>
      </c>
      <c r="J2349" s="575">
        <v>109.824</v>
      </c>
      <c r="K2349" s="575">
        <v>77.6481</v>
      </c>
      <c r="L2349" s="580">
        <v>0.4062</v>
      </c>
      <c r="M2349" s="575">
        <v>1960.827</v>
      </c>
      <c r="N2349" s="575"/>
      <c r="O2349" s="575"/>
      <c r="P2349" s="575"/>
      <c r="Q2349" s="575">
        <v>57321</v>
      </c>
      <c r="R2349" s="575">
        <v>6080.647</v>
      </c>
      <c r="S2349" s="580">
        <v>0.1061</v>
      </c>
      <c r="T2349" s="575">
        <v>0</v>
      </c>
      <c r="U2349" s="575">
        <v>0</v>
      </c>
      <c r="V2349" s="575">
        <v>0</v>
      </c>
      <c r="W2349" s="575">
        <v>0</v>
      </c>
      <c r="X2349" s="575">
        <v>0</v>
      </c>
      <c r="Y2349" s="575">
        <v>0</v>
      </c>
      <c r="Z2349" s="575">
        <v>0</v>
      </c>
      <c r="AA2349" s="575">
        <v>0</v>
      </c>
      <c r="AB2349" s="580">
        <v>1</v>
      </c>
      <c r="AC2349" s="575">
        <f t="shared" si="111"/>
        <v>0</v>
      </c>
      <c r="AD2349" s="555">
        <f t="shared" si="112"/>
        <v>0</v>
      </c>
    </row>
    <row r="2350" customHeight="1" spans="1:30">
      <c r="A2350" s="574">
        <v>45339</v>
      </c>
      <c r="B2350" s="575" t="s">
        <v>247</v>
      </c>
      <c r="C2350" s="575" t="s">
        <v>228</v>
      </c>
      <c r="D2350" s="575">
        <v>150</v>
      </c>
      <c r="E2350" s="575" t="s">
        <v>233</v>
      </c>
      <c r="F2350" s="575">
        <v>0.56</v>
      </c>
      <c r="G2350" s="575">
        <v>6</v>
      </c>
      <c r="H2350" s="575">
        <v>9.1626</v>
      </c>
      <c r="I2350" s="575">
        <v>9.1626</v>
      </c>
      <c r="J2350" s="575">
        <v>8.925</v>
      </c>
      <c r="K2350" s="575">
        <v>0</v>
      </c>
      <c r="L2350" s="580">
        <v>0</v>
      </c>
      <c r="M2350" s="575">
        <v>1181.25</v>
      </c>
      <c r="N2350" s="575"/>
      <c r="O2350" s="575"/>
      <c r="P2350" s="575"/>
      <c r="Q2350" s="575">
        <v>25456</v>
      </c>
      <c r="R2350" s="575">
        <v>3111.675</v>
      </c>
      <c r="S2350" s="580">
        <v>0.1222</v>
      </c>
      <c r="T2350" s="575">
        <v>0</v>
      </c>
      <c r="U2350" s="575">
        <v>0</v>
      </c>
      <c r="V2350" s="575">
        <v>0</v>
      </c>
      <c r="W2350" s="575">
        <v>0</v>
      </c>
      <c r="X2350" s="575">
        <v>0</v>
      </c>
      <c r="Y2350" s="575">
        <v>0</v>
      </c>
      <c r="Z2350" s="575">
        <v>0</v>
      </c>
      <c r="AA2350" s="575">
        <v>0</v>
      </c>
      <c r="AB2350" s="580">
        <v>1</v>
      </c>
      <c r="AC2350" s="575">
        <f t="shared" si="111"/>
        <v>0</v>
      </c>
      <c r="AD2350" s="555">
        <f t="shared" si="112"/>
        <v>0</v>
      </c>
    </row>
    <row r="2351" customHeight="1" spans="1:30">
      <c r="A2351" s="574">
        <v>45339</v>
      </c>
      <c r="B2351" s="575" t="s">
        <v>248</v>
      </c>
      <c r="C2351" s="575" t="s">
        <v>228</v>
      </c>
      <c r="D2351" s="575">
        <v>100</v>
      </c>
      <c r="E2351" s="575" t="s">
        <v>231</v>
      </c>
      <c r="F2351" s="575">
        <v>1.88</v>
      </c>
      <c r="G2351" s="575">
        <v>3.27</v>
      </c>
      <c r="H2351" s="575">
        <v>24.7712</v>
      </c>
      <c r="I2351" s="575">
        <v>24.7712</v>
      </c>
      <c r="J2351" s="575">
        <v>23.8252</v>
      </c>
      <c r="K2351" s="575">
        <v>0</v>
      </c>
      <c r="L2351" s="580">
        <v>0</v>
      </c>
      <c r="M2351" s="575">
        <v>507.57</v>
      </c>
      <c r="N2351" s="575"/>
      <c r="O2351" s="575"/>
      <c r="P2351" s="575"/>
      <c r="Q2351" s="575">
        <v>11688</v>
      </c>
      <c r="R2351" s="575">
        <v>1470.0952</v>
      </c>
      <c r="S2351" s="580">
        <v>0.1258</v>
      </c>
      <c r="T2351" s="575">
        <v>0</v>
      </c>
      <c r="U2351" s="575">
        <v>0</v>
      </c>
      <c r="V2351" s="575">
        <v>0</v>
      </c>
      <c r="W2351" s="575">
        <v>0</v>
      </c>
      <c r="X2351" s="575">
        <v>0</v>
      </c>
      <c r="Y2351" s="575">
        <v>0</v>
      </c>
      <c r="Z2351" s="575">
        <v>0</v>
      </c>
      <c r="AA2351" s="575">
        <v>0</v>
      </c>
      <c r="AB2351" s="580">
        <v>1</v>
      </c>
      <c r="AC2351" s="575">
        <f t="shared" si="111"/>
        <v>0</v>
      </c>
      <c r="AD2351" s="555">
        <f t="shared" si="112"/>
        <v>0</v>
      </c>
    </row>
    <row r="2352" customHeight="1" spans="1:30">
      <c r="A2352" s="574">
        <v>45339</v>
      </c>
      <c r="B2352" s="575" t="s">
        <v>249</v>
      </c>
      <c r="C2352" s="575" t="s">
        <v>228</v>
      </c>
      <c r="D2352" s="575">
        <v>100</v>
      </c>
      <c r="E2352" s="575" t="s">
        <v>233</v>
      </c>
      <c r="F2352" s="575">
        <v>6.23</v>
      </c>
      <c r="G2352" s="575">
        <v>0</v>
      </c>
      <c r="H2352" s="575">
        <v>55.361</v>
      </c>
      <c r="I2352" s="575">
        <v>51.528</v>
      </c>
      <c r="J2352" s="575">
        <v>51.4839</v>
      </c>
      <c r="K2352" s="575">
        <v>0</v>
      </c>
      <c r="L2352" s="580">
        <v>0</v>
      </c>
      <c r="M2352" s="575">
        <v>725.7701</v>
      </c>
      <c r="N2352" s="575"/>
      <c r="O2352" s="575"/>
      <c r="P2352" s="575"/>
      <c r="Q2352" s="575">
        <v>15134</v>
      </c>
      <c r="R2352" s="575">
        <v>1385.5247</v>
      </c>
      <c r="S2352" s="580">
        <v>0.0916</v>
      </c>
      <c r="T2352" s="575">
        <v>0</v>
      </c>
      <c r="U2352" s="575">
        <v>0</v>
      </c>
      <c r="V2352" s="575">
        <v>0</v>
      </c>
      <c r="W2352" s="575">
        <v>0</v>
      </c>
      <c r="X2352" s="575">
        <v>0</v>
      </c>
      <c r="Y2352" s="575">
        <v>0</v>
      </c>
      <c r="Z2352" s="575">
        <v>0</v>
      </c>
      <c r="AA2352" s="575">
        <v>0</v>
      </c>
      <c r="AB2352" s="580">
        <v>1</v>
      </c>
      <c r="AC2352" s="575">
        <f t="shared" si="111"/>
        <v>0</v>
      </c>
      <c r="AD2352" s="555">
        <f t="shared" si="112"/>
        <v>0</v>
      </c>
    </row>
    <row r="2353" customHeight="1" spans="1:30">
      <c r="A2353" s="574">
        <v>45339</v>
      </c>
      <c r="B2353" s="575" t="s">
        <v>55</v>
      </c>
      <c r="C2353" s="575" t="s">
        <v>250</v>
      </c>
      <c r="D2353" s="575">
        <v>100</v>
      </c>
      <c r="E2353" s="575" t="s">
        <v>233</v>
      </c>
      <c r="F2353" s="575">
        <v>0</v>
      </c>
      <c r="G2353" s="575">
        <v>10.57</v>
      </c>
      <c r="H2353" s="575">
        <v>152.0259</v>
      </c>
      <c r="I2353" s="575">
        <v>54.5368</v>
      </c>
      <c r="J2353" s="575">
        <v>52.8711</v>
      </c>
      <c r="K2353" s="575">
        <v>97.4891</v>
      </c>
      <c r="L2353" s="580">
        <v>0.6413</v>
      </c>
      <c r="M2353" s="575">
        <v>774.4898</v>
      </c>
      <c r="N2353" s="575"/>
      <c r="O2353" s="575"/>
      <c r="P2353" s="575"/>
      <c r="Q2353" s="575">
        <v>28860</v>
      </c>
      <c r="R2353" s="575">
        <v>2964.3666</v>
      </c>
      <c r="S2353" s="580">
        <v>0.1027</v>
      </c>
      <c r="T2353" s="575">
        <v>0</v>
      </c>
      <c r="U2353" s="575">
        <v>0</v>
      </c>
      <c r="V2353" s="575">
        <v>0</v>
      </c>
      <c r="W2353" s="575">
        <v>0</v>
      </c>
      <c r="X2353" s="575">
        <v>0</v>
      </c>
      <c r="Y2353" s="575">
        <v>0</v>
      </c>
      <c r="Z2353" s="575">
        <v>0</v>
      </c>
      <c r="AA2353" s="575">
        <v>0</v>
      </c>
      <c r="AB2353" s="580">
        <v>1</v>
      </c>
      <c r="AC2353" s="575">
        <f t="shared" si="111"/>
        <v>0</v>
      </c>
      <c r="AD2353" s="555">
        <f t="shared" si="112"/>
        <v>0</v>
      </c>
    </row>
    <row r="2354" customHeight="1" spans="1:30">
      <c r="A2354" s="574">
        <v>45339</v>
      </c>
      <c r="B2354" s="575" t="s">
        <v>57</v>
      </c>
      <c r="C2354" s="575" t="s">
        <v>228</v>
      </c>
      <c r="D2354" s="575">
        <v>20</v>
      </c>
      <c r="E2354" s="575" t="s">
        <v>233</v>
      </c>
      <c r="F2354" s="575">
        <v>7.05</v>
      </c>
      <c r="G2354" s="575">
        <v>0</v>
      </c>
      <c r="H2354" s="575">
        <v>12.5371</v>
      </c>
      <c r="I2354" s="575">
        <v>6.7356</v>
      </c>
      <c r="J2354" s="575">
        <v>6.6299</v>
      </c>
      <c r="K2354" s="575">
        <v>5.8015</v>
      </c>
      <c r="L2354" s="580">
        <v>0.4627</v>
      </c>
      <c r="M2354" s="575">
        <v>131.4492</v>
      </c>
      <c r="N2354" s="575"/>
      <c r="O2354" s="575"/>
      <c r="P2354" s="575"/>
      <c r="Q2354" s="575">
        <v>3541</v>
      </c>
      <c r="R2354" s="575">
        <v>391.8258</v>
      </c>
      <c r="S2354" s="580">
        <v>0.1107</v>
      </c>
      <c r="T2354" s="575">
        <v>0</v>
      </c>
      <c r="U2354" s="575">
        <v>0</v>
      </c>
      <c r="V2354" s="575">
        <v>0</v>
      </c>
      <c r="W2354" s="575">
        <v>0</v>
      </c>
      <c r="X2354" s="575">
        <v>0</v>
      </c>
      <c r="Y2354" s="575">
        <v>0</v>
      </c>
      <c r="Z2354" s="575">
        <v>0</v>
      </c>
      <c r="AA2354" s="575">
        <v>0</v>
      </c>
      <c r="AB2354" s="580">
        <v>1</v>
      </c>
      <c r="AC2354" s="575">
        <f t="shared" si="111"/>
        <v>0</v>
      </c>
      <c r="AD2354" s="555">
        <f t="shared" si="112"/>
        <v>0</v>
      </c>
    </row>
    <row r="2355" customHeight="1" spans="1:30">
      <c r="A2355" s="574">
        <v>45339</v>
      </c>
      <c r="B2355" s="575" t="s">
        <v>251</v>
      </c>
      <c r="C2355" s="575" t="s">
        <v>250</v>
      </c>
      <c r="D2355" s="575">
        <v>15</v>
      </c>
      <c r="E2355" s="575" t="s">
        <v>297</v>
      </c>
      <c r="F2355" s="575">
        <v>0</v>
      </c>
      <c r="G2355" s="575">
        <v>11.31</v>
      </c>
      <c r="H2355" s="575">
        <v>25.452</v>
      </c>
      <c r="I2355" s="575">
        <v>20.6619</v>
      </c>
      <c r="J2355" s="575">
        <v>20.58</v>
      </c>
      <c r="K2355" s="575">
        <v>4.7901</v>
      </c>
      <c r="L2355" s="580">
        <v>0.1882</v>
      </c>
      <c r="M2355" s="575">
        <v>101.01</v>
      </c>
      <c r="N2355" s="575"/>
      <c r="O2355" s="575"/>
      <c r="P2355" s="575"/>
      <c r="Q2355" s="575">
        <v>3444</v>
      </c>
      <c r="R2355" s="575">
        <v>226.38</v>
      </c>
      <c r="S2355" s="580">
        <v>0.0657</v>
      </c>
      <c r="T2355" s="575">
        <v>0</v>
      </c>
      <c r="U2355" s="575">
        <v>0</v>
      </c>
      <c r="V2355" s="575">
        <v>0</v>
      </c>
      <c r="W2355" s="575">
        <v>0</v>
      </c>
      <c r="X2355" s="575">
        <v>0</v>
      </c>
      <c r="Y2355" s="575">
        <v>0</v>
      </c>
      <c r="Z2355" s="575">
        <v>0</v>
      </c>
      <c r="AA2355" s="575">
        <v>0</v>
      </c>
      <c r="AB2355" s="580">
        <v>1</v>
      </c>
      <c r="AC2355" s="575">
        <f t="shared" si="111"/>
        <v>0</v>
      </c>
      <c r="AD2355" s="555">
        <f t="shared" si="112"/>
        <v>0</v>
      </c>
    </row>
    <row r="2356" customHeight="1" spans="1:30">
      <c r="A2356" s="574">
        <v>45339</v>
      </c>
      <c r="B2356" s="575" t="s">
        <v>254</v>
      </c>
      <c r="C2356" s="575" t="s">
        <v>250</v>
      </c>
      <c r="D2356" s="575">
        <v>50</v>
      </c>
      <c r="E2356" s="575" t="s">
        <v>233</v>
      </c>
      <c r="F2356" s="575">
        <v>0</v>
      </c>
      <c r="G2356" s="575">
        <v>9.89</v>
      </c>
      <c r="H2356" s="575">
        <v>95.2529</v>
      </c>
      <c r="I2356" s="575">
        <v>66.9401</v>
      </c>
      <c r="J2356" s="575">
        <v>65.52</v>
      </c>
      <c r="K2356" s="575">
        <v>27.58</v>
      </c>
      <c r="L2356" s="580">
        <v>0.2918</v>
      </c>
      <c r="M2356" s="575">
        <v>605.43</v>
      </c>
      <c r="N2356" s="575"/>
      <c r="O2356" s="575"/>
      <c r="P2356" s="575"/>
      <c r="Q2356" s="575">
        <v>12070</v>
      </c>
      <c r="R2356" s="575">
        <v>1653.12</v>
      </c>
      <c r="S2356" s="580">
        <v>0.137</v>
      </c>
      <c r="T2356" s="575">
        <v>0</v>
      </c>
      <c r="U2356" s="575">
        <v>0</v>
      </c>
      <c r="V2356" s="575">
        <v>0</v>
      </c>
      <c r="W2356" s="575">
        <v>0</v>
      </c>
      <c r="X2356" s="575">
        <v>0</v>
      </c>
      <c r="Y2356" s="575">
        <v>0</v>
      </c>
      <c r="Z2356" s="575">
        <v>0</v>
      </c>
      <c r="AA2356" s="575">
        <v>0</v>
      </c>
      <c r="AB2356" s="580">
        <v>1</v>
      </c>
      <c r="AC2356" s="575">
        <f t="shared" si="111"/>
        <v>0</v>
      </c>
      <c r="AD2356" s="555">
        <f t="shared" si="112"/>
        <v>0</v>
      </c>
    </row>
    <row r="2357" customHeight="1" spans="1:30">
      <c r="A2357" s="574">
        <v>45339</v>
      </c>
      <c r="B2357" s="575" t="s">
        <v>260</v>
      </c>
      <c r="C2357" s="575" t="s">
        <v>250</v>
      </c>
      <c r="D2357" s="575">
        <v>50</v>
      </c>
      <c r="E2357" s="575" t="s">
        <v>287</v>
      </c>
      <c r="F2357" s="575">
        <v>0</v>
      </c>
      <c r="G2357" s="575">
        <v>12.07</v>
      </c>
      <c r="H2357" s="575">
        <v>111.324</v>
      </c>
      <c r="I2357" s="575">
        <v>109.8944</v>
      </c>
      <c r="J2357" s="575">
        <v>107.58</v>
      </c>
      <c r="K2357" s="575">
        <v>1.3457</v>
      </c>
      <c r="L2357" s="580">
        <v>0.0121</v>
      </c>
      <c r="M2357" s="575">
        <v>536.8</v>
      </c>
      <c r="N2357" s="575"/>
      <c r="O2357" s="575"/>
      <c r="P2357" s="575"/>
      <c r="Q2357" s="575">
        <v>12700</v>
      </c>
      <c r="R2357" s="575">
        <v>1370.138</v>
      </c>
      <c r="S2357" s="580">
        <v>0.1079</v>
      </c>
      <c r="T2357" s="575">
        <v>0</v>
      </c>
      <c r="U2357" s="575">
        <v>0</v>
      </c>
      <c r="V2357" s="575">
        <v>0</v>
      </c>
      <c r="W2357" s="575">
        <v>0</v>
      </c>
      <c r="X2357" s="575">
        <v>0</v>
      </c>
      <c r="Y2357" s="575">
        <v>0</v>
      </c>
      <c r="Z2357" s="575">
        <v>0</v>
      </c>
      <c r="AA2357" s="575">
        <v>0</v>
      </c>
      <c r="AB2357" s="580">
        <v>1</v>
      </c>
      <c r="AC2357" s="575">
        <f t="shared" si="111"/>
        <v>0</v>
      </c>
      <c r="AD2357" s="555">
        <f t="shared" si="112"/>
        <v>0</v>
      </c>
    </row>
    <row r="2358" customHeight="1" spans="1:30">
      <c r="A2358" s="574">
        <v>45339</v>
      </c>
      <c r="B2358" s="575" t="s">
        <v>263</v>
      </c>
      <c r="C2358" s="575" t="s">
        <v>250</v>
      </c>
      <c r="D2358" s="575">
        <v>200</v>
      </c>
      <c r="E2358" s="575" t="s">
        <v>233</v>
      </c>
      <c r="F2358" s="575">
        <v>0</v>
      </c>
      <c r="G2358" s="575">
        <v>12.57</v>
      </c>
      <c r="H2358" s="575">
        <v>439.2248</v>
      </c>
      <c r="I2358" s="575">
        <v>239.8234</v>
      </c>
      <c r="J2358" s="575">
        <v>237.6</v>
      </c>
      <c r="K2358" s="575">
        <v>195.7024</v>
      </c>
      <c r="L2358" s="580">
        <v>0.4493</v>
      </c>
      <c r="M2358" s="575">
        <v>4767.84</v>
      </c>
      <c r="N2358" s="575"/>
      <c r="O2358" s="575"/>
      <c r="P2358" s="575"/>
      <c r="Q2358" s="575">
        <v>59159</v>
      </c>
      <c r="R2358" s="575">
        <v>11635.36</v>
      </c>
      <c r="S2358" s="580">
        <v>0.1967</v>
      </c>
      <c r="T2358" s="575">
        <v>0.5552</v>
      </c>
      <c r="U2358" s="575">
        <v>0.923</v>
      </c>
      <c r="V2358" s="575">
        <v>0</v>
      </c>
      <c r="W2358" s="575">
        <v>0</v>
      </c>
      <c r="X2358" s="575">
        <v>0</v>
      </c>
      <c r="Y2358" s="575">
        <v>2.2208</v>
      </c>
      <c r="Z2358" s="575">
        <v>0</v>
      </c>
      <c r="AA2358" s="575">
        <v>0</v>
      </c>
      <c r="AB2358" s="580">
        <v>0.9912</v>
      </c>
      <c r="AC2358" s="575">
        <f t="shared" si="111"/>
        <v>0.923</v>
      </c>
      <c r="AD2358" s="555">
        <f t="shared" si="112"/>
        <v>0.5552</v>
      </c>
    </row>
    <row r="2359" customHeight="1" spans="1:30">
      <c r="A2359" s="574">
        <v>45339</v>
      </c>
      <c r="B2359" s="575" t="s">
        <v>256</v>
      </c>
      <c r="C2359" s="575" t="s">
        <v>250</v>
      </c>
      <c r="D2359" s="575">
        <v>20.4</v>
      </c>
      <c r="E2359" s="575" t="s">
        <v>233</v>
      </c>
      <c r="F2359" s="575">
        <v>0</v>
      </c>
      <c r="G2359" s="575">
        <v>8.67</v>
      </c>
      <c r="H2359" s="575">
        <v>43.8353</v>
      </c>
      <c r="I2359" s="575">
        <v>42.294</v>
      </c>
      <c r="J2359" s="575">
        <v>42.2095</v>
      </c>
      <c r="K2359" s="575">
        <v>1.2449</v>
      </c>
      <c r="L2359" s="580">
        <v>0.0286</v>
      </c>
      <c r="M2359" s="575">
        <v>338.2259</v>
      </c>
      <c r="N2359" s="575"/>
      <c r="O2359" s="575"/>
      <c r="P2359" s="575"/>
      <c r="Q2359" s="575">
        <v>5372</v>
      </c>
      <c r="R2359" s="575">
        <v>876.128</v>
      </c>
      <c r="S2359" s="580">
        <v>0.1631</v>
      </c>
      <c r="T2359" s="575">
        <v>0</v>
      </c>
      <c r="U2359" s="575">
        <v>0</v>
      </c>
      <c r="V2359" s="575">
        <v>0</v>
      </c>
      <c r="W2359" s="575">
        <v>0</v>
      </c>
      <c r="X2359" s="575">
        <v>0</v>
      </c>
      <c r="Y2359" s="575">
        <v>0</v>
      </c>
      <c r="Z2359" s="575">
        <v>0</v>
      </c>
      <c r="AA2359" s="575">
        <v>0</v>
      </c>
      <c r="AB2359" s="580">
        <v>1</v>
      </c>
      <c r="AC2359" s="575">
        <f t="shared" si="111"/>
        <v>0</v>
      </c>
      <c r="AD2359" s="555">
        <f t="shared" si="112"/>
        <v>0</v>
      </c>
    </row>
    <row r="2360" customHeight="1" spans="1:30">
      <c r="A2360" s="574">
        <v>45339</v>
      </c>
      <c r="B2360" s="575" t="s">
        <v>261</v>
      </c>
      <c r="C2360" s="575" t="s">
        <v>250</v>
      </c>
      <c r="D2360" s="575">
        <v>100</v>
      </c>
      <c r="E2360" s="575" t="s">
        <v>233</v>
      </c>
      <c r="F2360" s="575">
        <v>0</v>
      </c>
      <c r="G2360" s="575">
        <v>11.87</v>
      </c>
      <c r="H2360" s="575">
        <v>217.7573</v>
      </c>
      <c r="I2360" s="575">
        <v>217.6335</v>
      </c>
      <c r="J2360" s="575">
        <v>213.444</v>
      </c>
      <c r="K2360" s="575">
        <v>0</v>
      </c>
      <c r="L2360" s="580">
        <v>0</v>
      </c>
      <c r="M2360" s="575">
        <v>1026.036</v>
      </c>
      <c r="N2360" s="575"/>
      <c r="O2360" s="575"/>
      <c r="P2360" s="575"/>
      <c r="Q2360" s="575">
        <v>25315</v>
      </c>
      <c r="R2360" s="575">
        <v>3506.58</v>
      </c>
      <c r="S2360" s="580">
        <v>0.1385</v>
      </c>
      <c r="T2360" s="575">
        <v>0</v>
      </c>
      <c r="U2360" s="575">
        <v>0.1238</v>
      </c>
      <c r="V2360" s="575">
        <v>0</v>
      </c>
      <c r="W2360" s="575">
        <v>0</v>
      </c>
      <c r="X2360" s="575">
        <v>0</v>
      </c>
      <c r="Y2360" s="575">
        <v>0</v>
      </c>
      <c r="Z2360" s="575">
        <v>0</v>
      </c>
      <c r="AA2360" s="575">
        <v>0</v>
      </c>
      <c r="AB2360" s="580">
        <v>0.01</v>
      </c>
      <c r="AC2360" s="575">
        <f t="shared" si="111"/>
        <v>0.1238</v>
      </c>
      <c r="AD2360" s="555">
        <f t="shared" si="112"/>
        <v>0</v>
      </c>
    </row>
    <row r="2361" customHeight="1" spans="1:30">
      <c r="A2361" s="574">
        <v>45339</v>
      </c>
      <c r="B2361" s="575" t="s">
        <v>259</v>
      </c>
      <c r="C2361" s="575" t="s">
        <v>250</v>
      </c>
      <c r="D2361" s="575">
        <v>60</v>
      </c>
      <c r="E2361" s="575" t="s">
        <v>233</v>
      </c>
      <c r="F2361" s="575">
        <v>0</v>
      </c>
      <c r="G2361" s="575">
        <v>7.96</v>
      </c>
      <c r="H2361" s="575">
        <v>75.2508</v>
      </c>
      <c r="I2361" s="575">
        <v>56.9018</v>
      </c>
      <c r="J2361" s="575">
        <v>56.07</v>
      </c>
      <c r="K2361" s="575">
        <v>18.349</v>
      </c>
      <c r="L2361" s="580">
        <v>0.2438</v>
      </c>
      <c r="M2361" s="575">
        <v>536.97</v>
      </c>
      <c r="N2361" s="575"/>
      <c r="O2361" s="575"/>
      <c r="P2361" s="575"/>
      <c r="Q2361" s="575">
        <v>14049</v>
      </c>
      <c r="R2361" s="575">
        <v>1992.27</v>
      </c>
      <c r="S2361" s="580">
        <v>0.1418</v>
      </c>
      <c r="T2361" s="575">
        <v>0</v>
      </c>
      <c r="U2361" s="575">
        <v>0</v>
      </c>
      <c r="V2361" s="575">
        <v>0</v>
      </c>
      <c r="W2361" s="575">
        <v>0</v>
      </c>
      <c r="X2361" s="575">
        <v>0</v>
      </c>
      <c r="Y2361" s="575">
        <v>0</v>
      </c>
      <c r="Z2361" s="575">
        <v>0</v>
      </c>
      <c r="AA2361" s="575">
        <v>0</v>
      </c>
      <c r="AB2361" s="580">
        <v>1</v>
      </c>
      <c r="AC2361" s="575">
        <f t="shared" si="111"/>
        <v>0</v>
      </c>
      <c r="AD2361" s="555">
        <f t="shared" si="112"/>
        <v>0</v>
      </c>
    </row>
    <row r="2362" customHeight="1" spans="1:30">
      <c r="A2362" s="574">
        <v>45339</v>
      </c>
      <c r="B2362" s="575" t="s">
        <v>257</v>
      </c>
      <c r="C2362" s="575" t="s">
        <v>250</v>
      </c>
      <c r="D2362" s="575">
        <v>80</v>
      </c>
      <c r="E2362" s="575" t="s">
        <v>233</v>
      </c>
      <c r="F2362" s="575">
        <v>0</v>
      </c>
      <c r="G2362" s="575">
        <v>7.66</v>
      </c>
      <c r="H2362" s="575">
        <v>137.458</v>
      </c>
      <c r="I2362" s="575">
        <v>136.0997</v>
      </c>
      <c r="J2362" s="575">
        <v>133.3551</v>
      </c>
      <c r="K2362" s="575">
        <v>0</v>
      </c>
      <c r="L2362" s="580">
        <v>0</v>
      </c>
      <c r="M2362" s="575">
        <v>1138.7893</v>
      </c>
      <c r="N2362" s="575"/>
      <c r="O2362" s="575"/>
      <c r="P2362" s="575"/>
      <c r="Q2362" s="575">
        <v>18237</v>
      </c>
      <c r="R2362" s="575">
        <v>2783.6308</v>
      </c>
      <c r="S2362" s="580">
        <v>0.1526</v>
      </c>
      <c r="T2362" s="575">
        <v>0</v>
      </c>
      <c r="U2362" s="575">
        <v>0</v>
      </c>
      <c r="V2362" s="575">
        <v>0</v>
      </c>
      <c r="W2362" s="575">
        <v>0</v>
      </c>
      <c r="X2362" s="575">
        <v>0</v>
      </c>
      <c r="Y2362" s="575">
        <v>0</v>
      </c>
      <c r="Z2362" s="575">
        <v>0</v>
      </c>
      <c r="AA2362" s="575">
        <v>0</v>
      </c>
      <c r="AB2362" s="580">
        <v>1</v>
      </c>
      <c r="AC2362" s="575">
        <f t="shared" si="111"/>
        <v>0</v>
      </c>
      <c r="AD2362" s="555">
        <f t="shared" si="112"/>
        <v>0</v>
      </c>
    </row>
    <row r="2363" customHeight="1" spans="1:30">
      <c r="A2363" s="574">
        <v>45339</v>
      </c>
      <c r="B2363" s="575" t="s">
        <v>252</v>
      </c>
      <c r="C2363" s="575" t="s">
        <v>250</v>
      </c>
      <c r="D2363" s="575">
        <v>49.5</v>
      </c>
      <c r="E2363" s="575" t="s">
        <v>233</v>
      </c>
      <c r="F2363" s="575">
        <v>0</v>
      </c>
      <c r="G2363" s="575">
        <v>24.77</v>
      </c>
      <c r="H2363" s="575">
        <v>15.8034</v>
      </c>
      <c r="I2363" s="575">
        <v>15.8034</v>
      </c>
      <c r="J2363" s="575">
        <v>15.015</v>
      </c>
      <c r="K2363" s="575">
        <v>0</v>
      </c>
      <c r="L2363" s="580">
        <v>0</v>
      </c>
      <c r="M2363" s="575">
        <v>287.661</v>
      </c>
      <c r="N2363" s="575">
        <v>843</v>
      </c>
      <c r="O2363" s="580">
        <v>0.3412</v>
      </c>
      <c r="P2363" s="580">
        <v>-0.245</v>
      </c>
      <c r="Q2363" s="575">
        <v>12723</v>
      </c>
      <c r="R2363" s="575">
        <v>854.7396</v>
      </c>
      <c r="S2363" s="580">
        <v>0.0672</v>
      </c>
      <c r="T2363" s="575">
        <v>0</v>
      </c>
      <c r="U2363" s="575">
        <v>0</v>
      </c>
      <c r="V2363" s="575">
        <v>0</v>
      </c>
      <c r="W2363" s="575">
        <v>0</v>
      </c>
      <c r="X2363" s="575">
        <v>0</v>
      </c>
      <c r="Y2363" s="575">
        <v>0</v>
      </c>
      <c r="Z2363" s="575">
        <v>0</v>
      </c>
      <c r="AA2363" s="575">
        <v>0</v>
      </c>
      <c r="AB2363" s="580">
        <v>1</v>
      </c>
      <c r="AC2363" s="575">
        <f t="shared" si="111"/>
        <v>0</v>
      </c>
      <c r="AD2363" s="555">
        <f t="shared" si="112"/>
        <v>0</v>
      </c>
    </row>
    <row r="2364" customHeight="1" spans="1:30">
      <c r="A2364" s="574">
        <v>45339</v>
      </c>
      <c r="B2364" s="575" t="s">
        <v>253</v>
      </c>
      <c r="C2364" s="575" t="s">
        <v>250</v>
      </c>
      <c r="D2364" s="575">
        <v>200</v>
      </c>
      <c r="E2364" s="575" t="s">
        <v>233</v>
      </c>
      <c r="F2364" s="575">
        <v>0</v>
      </c>
      <c r="G2364" s="575">
        <v>12.49</v>
      </c>
      <c r="H2364" s="575">
        <v>462.7261</v>
      </c>
      <c r="I2364" s="575">
        <v>353.329</v>
      </c>
      <c r="J2364" s="575">
        <v>348.48</v>
      </c>
      <c r="K2364" s="575">
        <v>109.3971</v>
      </c>
      <c r="L2364" s="580">
        <v>0.2364</v>
      </c>
      <c r="M2364" s="575">
        <v>2256.32</v>
      </c>
      <c r="N2364" s="575"/>
      <c r="O2364" s="575"/>
      <c r="P2364" s="575"/>
      <c r="Q2364" s="575">
        <v>61425</v>
      </c>
      <c r="R2364" s="575">
        <v>7319.4</v>
      </c>
      <c r="S2364" s="580">
        <v>0.1192</v>
      </c>
      <c r="T2364" s="575">
        <v>0</v>
      </c>
      <c r="U2364" s="575">
        <v>0</v>
      </c>
      <c r="V2364" s="575">
        <v>0</v>
      </c>
      <c r="W2364" s="575">
        <v>0</v>
      </c>
      <c r="X2364" s="575">
        <v>0</v>
      </c>
      <c r="Y2364" s="575">
        <v>0</v>
      </c>
      <c r="Z2364" s="575">
        <v>0</v>
      </c>
      <c r="AA2364" s="575">
        <v>0</v>
      </c>
      <c r="AB2364" s="580">
        <v>1</v>
      </c>
      <c r="AC2364" s="575">
        <f t="shared" si="111"/>
        <v>0</v>
      </c>
      <c r="AD2364" s="555">
        <f t="shared" si="112"/>
        <v>0</v>
      </c>
    </row>
    <row r="2365" customHeight="1" spans="1:30">
      <c r="A2365" s="574">
        <v>45339</v>
      </c>
      <c r="B2365" s="575" t="s">
        <v>267</v>
      </c>
      <c r="C2365" s="575" t="s">
        <v>250</v>
      </c>
      <c r="D2365" s="575">
        <v>150</v>
      </c>
      <c r="E2365" s="575" t="s">
        <v>298</v>
      </c>
      <c r="F2365" s="575">
        <v>0</v>
      </c>
      <c r="G2365" s="575">
        <v>8.89</v>
      </c>
      <c r="H2365" s="575">
        <v>222.7674</v>
      </c>
      <c r="I2365" s="575">
        <v>162.7425</v>
      </c>
      <c r="J2365" s="575">
        <v>161.92</v>
      </c>
      <c r="K2365" s="575">
        <v>49.9805</v>
      </c>
      <c r="L2365" s="580">
        <v>0.235</v>
      </c>
      <c r="M2365" s="575">
        <v>3569.28</v>
      </c>
      <c r="N2365" s="575"/>
      <c r="O2365" s="575"/>
      <c r="P2365" s="575"/>
      <c r="Q2365" s="575">
        <v>38110</v>
      </c>
      <c r="R2365" s="575">
        <v>9618.4</v>
      </c>
      <c r="S2365" s="580">
        <v>0.2524</v>
      </c>
      <c r="T2365" s="575">
        <v>0</v>
      </c>
      <c r="U2365" s="575">
        <v>0</v>
      </c>
      <c r="V2365" s="575">
        <v>0</v>
      </c>
      <c r="W2365" s="575">
        <v>0</v>
      </c>
      <c r="X2365" s="575">
        <v>0</v>
      </c>
      <c r="Y2365" s="575">
        <v>10.0444</v>
      </c>
      <c r="Z2365" s="575">
        <v>0</v>
      </c>
      <c r="AA2365" s="575">
        <v>0</v>
      </c>
      <c r="AB2365" s="580">
        <v>1</v>
      </c>
      <c r="AC2365" s="575">
        <f t="shared" si="111"/>
        <v>0</v>
      </c>
      <c r="AD2365" s="555">
        <f t="shared" si="112"/>
        <v>0</v>
      </c>
    </row>
    <row r="2366" customHeight="1" spans="1:30">
      <c r="A2366" s="574">
        <v>45339</v>
      </c>
      <c r="B2366" s="575" t="s">
        <v>61</v>
      </c>
      <c r="C2366" s="575" t="s">
        <v>250</v>
      </c>
      <c r="D2366" s="575">
        <v>275</v>
      </c>
      <c r="E2366" s="575" t="s">
        <v>233</v>
      </c>
      <c r="F2366" s="575">
        <v>0</v>
      </c>
      <c r="G2366" s="575">
        <v>16.28</v>
      </c>
      <c r="H2366" s="575">
        <v>606.7337</v>
      </c>
      <c r="I2366" s="575">
        <v>470.2398</v>
      </c>
      <c r="J2366" s="575">
        <v>463.76</v>
      </c>
      <c r="K2366" s="575">
        <v>136.4939</v>
      </c>
      <c r="L2366" s="580">
        <v>0.225</v>
      </c>
      <c r="M2366" s="575">
        <v>3813.92</v>
      </c>
      <c r="N2366" s="575"/>
      <c r="O2366" s="575"/>
      <c r="P2366" s="575"/>
      <c r="Q2366" s="575">
        <v>83580</v>
      </c>
      <c r="R2366" s="575">
        <v>13551.12</v>
      </c>
      <c r="S2366" s="580">
        <v>0.1621</v>
      </c>
      <c r="T2366" s="575">
        <v>0</v>
      </c>
      <c r="U2366" s="575">
        <v>0</v>
      </c>
      <c r="V2366" s="575">
        <v>0</v>
      </c>
      <c r="W2366" s="575">
        <v>0</v>
      </c>
      <c r="X2366" s="575">
        <v>0</v>
      </c>
      <c r="Y2366" s="575">
        <v>0</v>
      </c>
      <c r="Z2366" s="575">
        <v>0</v>
      </c>
      <c r="AA2366" s="575">
        <v>0</v>
      </c>
      <c r="AB2366" s="580">
        <v>1</v>
      </c>
      <c r="AC2366" s="575">
        <f t="shared" si="111"/>
        <v>0</v>
      </c>
      <c r="AD2366" s="555">
        <f t="shared" si="112"/>
        <v>0</v>
      </c>
    </row>
    <row r="2367" customHeight="1" spans="1:30">
      <c r="A2367" s="574">
        <v>45339</v>
      </c>
      <c r="B2367" s="575" t="s">
        <v>62</v>
      </c>
      <c r="C2367" s="575" t="s">
        <v>250</v>
      </c>
      <c r="D2367" s="575">
        <v>200</v>
      </c>
      <c r="E2367" s="575" t="s">
        <v>233</v>
      </c>
      <c r="F2367" s="575">
        <v>0</v>
      </c>
      <c r="G2367" s="575">
        <v>15.87</v>
      </c>
      <c r="H2367" s="575">
        <v>457.292</v>
      </c>
      <c r="I2367" s="575">
        <v>332.1556</v>
      </c>
      <c r="J2367" s="575">
        <v>327.36</v>
      </c>
      <c r="K2367" s="575">
        <v>125.1364</v>
      </c>
      <c r="L2367" s="580">
        <v>0.2736</v>
      </c>
      <c r="M2367" s="575">
        <v>2593.8</v>
      </c>
      <c r="N2367" s="575"/>
      <c r="O2367" s="575"/>
      <c r="P2367" s="575"/>
      <c r="Q2367" s="575">
        <v>61280</v>
      </c>
      <c r="R2367" s="575">
        <v>8929.8</v>
      </c>
      <c r="S2367" s="580">
        <v>0.1457</v>
      </c>
      <c r="T2367" s="575">
        <v>0</v>
      </c>
      <c r="U2367" s="575">
        <v>0</v>
      </c>
      <c r="V2367" s="575">
        <v>0</v>
      </c>
      <c r="W2367" s="575">
        <v>0</v>
      </c>
      <c r="X2367" s="575">
        <v>0</v>
      </c>
      <c r="Y2367" s="575">
        <v>0</v>
      </c>
      <c r="Z2367" s="575">
        <v>0</v>
      </c>
      <c r="AA2367" s="575">
        <v>0</v>
      </c>
      <c r="AB2367" s="580">
        <v>1</v>
      </c>
      <c r="AC2367" s="575">
        <f t="shared" si="111"/>
        <v>0</v>
      </c>
      <c r="AD2367" s="555">
        <f t="shared" si="112"/>
        <v>0</v>
      </c>
    </row>
    <row r="2368" customHeight="1" spans="1:30">
      <c r="A2368" s="574">
        <v>45339</v>
      </c>
      <c r="B2368" s="575" t="s">
        <v>258</v>
      </c>
      <c r="C2368" s="575" t="s">
        <v>250</v>
      </c>
      <c r="D2368" s="575">
        <v>100</v>
      </c>
      <c r="E2368" s="575" t="s">
        <v>233</v>
      </c>
      <c r="F2368" s="575">
        <v>0</v>
      </c>
      <c r="G2368" s="575">
        <v>12.44</v>
      </c>
      <c r="H2368" s="575">
        <v>244.3552</v>
      </c>
      <c r="I2368" s="575">
        <v>212.3838</v>
      </c>
      <c r="J2368" s="575">
        <v>208.56</v>
      </c>
      <c r="K2368" s="575">
        <v>31.9714</v>
      </c>
      <c r="L2368" s="580">
        <v>0.1308</v>
      </c>
      <c r="M2368" s="575">
        <v>1129.26</v>
      </c>
      <c r="N2368" s="575"/>
      <c r="O2368" s="575"/>
      <c r="P2368" s="575"/>
      <c r="Q2368" s="575">
        <v>27774</v>
      </c>
      <c r="R2368" s="575">
        <v>2885.52</v>
      </c>
      <c r="S2368" s="580">
        <v>0.1039</v>
      </c>
      <c r="T2368" s="575">
        <v>0</v>
      </c>
      <c r="U2368" s="575">
        <v>0</v>
      </c>
      <c r="V2368" s="575">
        <v>0</v>
      </c>
      <c r="W2368" s="575">
        <v>0</v>
      </c>
      <c r="X2368" s="575">
        <v>0</v>
      </c>
      <c r="Y2368" s="575">
        <v>0</v>
      </c>
      <c r="Z2368" s="575">
        <v>0</v>
      </c>
      <c r="AA2368" s="575">
        <v>0</v>
      </c>
      <c r="AB2368" s="580">
        <v>0.9912</v>
      </c>
      <c r="AC2368" s="575">
        <f t="shared" si="111"/>
        <v>0</v>
      </c>
      <c r="AD2368" s="555">
        <f t="shared" si="112"/>
        <v>0</v>
      </c>
    </row>
    <row r="2369" customHeight="1" spans="1:30">
      <c r="A2369" s="574">
        <v>45339</v>
      </c>
      <c r="B2369" s="575" t="s">
        <v>266</v>
      </c>
      <c r="C2369" s="575" t="s">
        <v>250</v>
      </c>
      <c r="D2369" s="575">
        <v>200</v>
      </c>
      <c r="E2369" s="575" t="s">
        <v>231</v>
      </c>
      <c r="F2369" s="575">
        <v>0</v>
      </c>
      <c r="G2369" s="575">
        <v>12.18</v>
      </c>
      <c r="H2369" s="575">
        <v>231.171</v>
      </c>
      <c r="I2369" s="575">
        <v>180.6042</v>
      </c>
      <c r="J2369" s="575">
        <v>178.2</v>
      </c>
      <c r="K2369" s="575">
        <v>50.364</v>
      </c>
      <c r="L2369" s="580">
        <v>0.2181</v>
      </c>
      <c r="M2369" s="575">
        <v>1791.24</v>
      </c>
      <c r="N2369" s="575"/>
      <c r="O2369" s="575"/>
      <c r="P2369" s="575"/>
      <c r="Q2369" s="575">
        <v>45530</v>
      </c>
      <c r="R2369" s="575">
        <v>3865.62</v>
      </c>
      <c r="S2369" s="580">
        <v>0.0849</v>
      </c>
      <c r="T2369" s="575">
        <v>0.2028</v>
      </c>
      <c r="U2369" s="575">
        <v>0</v>
      </c>
      <c r="V2369" s="575">
        <v>0</v>
      </c>
      <c r="W2369" s="575">
        <v>0</v>
      </c>
      <c r="X2369" s="575">
        <v>0</v>
      </c>
      <c r="Y2369" s="575">
        <v>0</v>
      </c>
      <c r="Z2369" s="575">
        <v>0</v>
      </c>
      <c r="AA2369" s="575">
        <v>0</v>
      </c>
      <c r="AB2369" s="580">
        <v>0.9923</v>
      </c>
      <c r="AC2369" s="575">
        <f t="shared" si="111"/>
        <v>0</v>
      </c>
      <c r="AD2369" s="555">
        <f t="shared" si="112"/>
        <v>0.2028</v>
      </c>
    </row>
    <row r="2370" customHeight="1" spans="1:30">
      <c r="A2370" s="574">
        <v>45339</v>
      </c>
      <c r="B2370" s="575" t="s">
        <v>264</v>
      </c>
      <c r="C2370" s="575" t="s">
        <v>250</v>
      </c>
      <c r="D2370" s="575">
        <v>100</v>
      </c>
      <c r="E2370" s="575" t="s">
        <v>233</v>
      </c>
      <c r="F2370" s="575">
        <v>0</v>
      </c>
      <c r="G2370" s="575">
        <v>21.26</v>
      </c>
      <c r="H2370" s="575">
        <v>80.9656</v>
      </c>
      <c r="I2370" s="575">
        <v>64.3623</v>
      </c>
      <c r="J2370" s="575">
        <v>58.9908</v>
      </c>
      <c r="K2370" s="575">
        <v>12.3125</v>
      </c>
      <c r="L2370" s="580">
        <v>0.1606</v>
      </c>
      <c r="M2370" s="575">
        <v>1276.9482</v>
      </c>
      <c r="N2370" s="575"/>
      <c r="O2370" s="575"/>
      <c r="P2370" s="575"/>
      <c r="Q2370" s="575">
        <v>24615</v>
      </c>
      <c r="R2370" s="575">
        <v>3006.9138</v>
      </c>
      <c r="S2370" s="580">
        <v>0.1222</v>
      </c>
      <c r="T2370" s="575">
        <v>4.2908</v>
      </c>
      <c r="U2370" s="575">
        <v>0</v>
      </c>
      <c r="V2370" s="575">
        <v>0</v>
      </c>
      <c r="W2370" s="575">
        <v>0</v>
      </c>
      <c r="X2370" s="575">
        <v>0</v>
      </c>
      <c r="Y2370" s="575">
        <v>0</v>
      </c>
      <c r="Z2370" s="575">
        <v>0</v>
      </c>
      <c r="AA2370" s="575">
        <v>0</v>
      </c>
      <c r="AB2370" s="580">
        <v>0.8855</v>
      </c>
      <c r="AC2370" s="575">
        <f t="shared" si="111"/>
        <v>0</v>
      </c>
      <c r="AD2370" s="555">
        <f t="shared" si="112"/>
        <v>4.2908</v>
      </c>
    </row>
    <row r="2371" customHeight="1" spans="1:30">
      <c r="A2371" s="574">
        <v>45339</v>
      </c>
      <c r="B2371" s="575" t="s">
        <v>265</v>
      </c>
      <c r="C2371" s="575" t="s">
        <v>250</v>
      </c>
      <c r="D2371" s="575">
        <v>50</v>
      </c>
      <c r="E2371" s="575" t="s">
        <v>233</v>
      </c>
      <c r="F2371" s="575">
        <v>0</v>
      </c>
      <c r="G2371" s="575">
        <v>14.53</v>
      </c>
      <c r="H2371" s="575">
        <v>24.401</v>
      </c>
      <c r="I2371" s="575">
        <v>8.5862</v>
      </c>
      <c r="J2371" s="575">
        <v>8.514</v>
      </c>
      <c r="K2371" s="575">
        <v>15.8148</v>
      </c>
      <c r="L2371" s="580">
        <v>0.6481</v>
      </c>
      <c r="M2371" s="575">
        <v>188.584</v>
      </c>
      <c r="N2371" s="575"/>
      <c r="O2371" s="575"/>
      <c r="P2371" s="575"/>
      <c r="Q2371" s="575">
        <v>5770</v>
      </c>
      <c r="R2371" s="575">
        <v>386.9448</v>
      </c>
      <c r="S2371" s="580">
        <v>0.0671</v>
      </c>
      <c r="T2371" s="575">
        <v>0</v>
      </c>
      <c r="U2371" s="575">
        <v>0</v>
      </c>
      <c r="V2371" s="575">
        <v>0</v>
      </c>
      <c r="W2371" s="575">
        <v>0</v>
      </c>
      <c r="X2371" s="575">
        <v>0</v>
      </c>
      <c r="Y2371" s="575">
        <v>0</v>
      </c>
      <c r="Z2371" s="575">
        <v>0</v>
      </c>
      <c r="AA2371" s="575">
        <v>0</v>
      </c>
      <c r="AB2371" s="580">
        <v>1</v>
      </c>
      <c r="AC2371" s="575">
        <f t="shared" si="111"/>
        <v>0</v>
      </c>
      <c r="AD2371" s="555">
        <f t="shared" si="112"/>
        <v>0</v>
      </c>
    </row>
    <row r="2372" customHeight="1" spans="1:30">
      <c r="A2372" s="574">
        <v>45339</v>
      </c>
      <c r="B2372" s="575" t="s">
        <v>262</v>
      </c>
      <c r="C2372" s="575" t="s">
        <v>250</v>
      </c>
      <c r="D2372" s="575">
        <v>200</v>
      </c>
      <c r="E2372" s="575" t="s">
        <v>233</v>
      </c>
      <c r="F2372" s="575">
        <v>0</v>
      </c>
      <c r="G2372" s="575">
        <v>14.44</v>
      </c>
      <c r="H2372" s="575">
        <v>411.6504</v>
      </c>
      <c r="I2372" s="575">
        <v>214.0126</v>
      </c>
      <c r="J2372" s="575">
        <v>211.2</v>
      </c>
      <c r="K2372" s="575">
        <v>13.1225</v>
      </c>
      <c r="L2372" s="580">
        <v>0.0578</v>
      </c>
      <c r="M2372" s="575">
        <v>2838.825</v>
      </c>
      <c r="N2372" s="575"/>
      <c r="O2372" s="575"/>
      <c r="P2372" s="575"/>
      <c r="Q2372" s="575">
        <v>30140</v>
      </c>
      <c r="R2372" s="575">
        <v>6529.875</v>
      </c>
      <c r="S2372" s="580">
        <v>0.2167</v>
      </c>
      <c r="T2372" s="575">
        <v>184.5153</v>
      </c>
      <c r="U2372" s="575">
        <v>0</v>
      </c>
      <c r="V2372" s="575">
        <v>0</v>
      </c>
      <c r="W2372" s="575">
        <v>0</v>
      </c>
      <c r="X2372" s="575">
        <v>0</v>
      </c>
      <c r="Y2372" s="575">
        <v>0</v>
      </c>
      <c r="Z2372" s="575">
        <v>0</v>
      </c>
      <c r="AA2372" s="575">
        <v>0</v>
      </c>
      <c r="AB2372" s="580">
        <v>0.5481</v>
      </c>
      <c r="AC2372" s="575">
        <f t="shared" si="111"/>
        <v>0</v>
      </c>
      <c r="AD2372" s="555">
        <f t="shared" si="112"/>
        <v>184.5153</v>
      </c>
    </row>
    <row r="2373" s="557" customFormat="1" customHeight="1" spans="1:30">
      <c r="A2373" s="574">
        <v>45339</v>
      </c>
      <c r="B2373" s="575" t="s">
        <v>77</v>
      </c>
      <c r="C2373" s="593" t="s">
        <v>32</v>
      </c>
      <c r="D2373" s="593">
        <v>100</v>
      </c>
      <c r="E2373" s="593" t="s">
        <v>39</v>
      </c>
      <c r="F2373" s="608">
        <v>1</v>
      </c>
      <c r="G2373" s="593">
        <v>3.1</v>
      </c>
      <c r="H2373" s="609">
        <v>11.7568</v>
      </c>
      <c r="I2373" s="609">
        <v>9.9777</v>
      </c>
      <c r="J2373" s="609">
        <v>9.534</v>
      </c>
      <c r="K2373" s="609">
        <v>1.7791</v>
      </c>
      <c r="L2373" s="615">
        <v>0.1513</v>
      </c>
      <c r="M2373" s="609">
        <v>392.175</v>
      </c>
      <c r="N2373" s="593">
        <v>200</v>
      </c>
      <c r="O2373" s="615">
        <v>1.9609</v>
      </c>
      <c r="P2373" s="615">
        <v>1.4125</v>
      </c>
      <c r="Q2373" s="593">
        <v>17591</v>
      </c>
      <c r="R2373" s="609">
        <v>788.032</v>
      </c>
      <c r="S2373" s="615">
        <v>0.0448</v>
      </c>
      <c r="T2373" s="593">
        <v>0</v>
      </c>
      <c r="U2373" s="593">
        <v>0</v>
      </c>
      <c r="V2373" s="593">
        <v>0</v>
      </c>
      <c r="W2373" s="593">
        <v>0</v>
      </c>
      <c r="X2373" s="593">
        <v>0</v>
      </c>
      <c r="Y2373" s="593">
        <v>0</v>
      </c>
      <c r="Z2373" s="593">
        <v>0</v>
      </c>
      <c r="AA2373" s="609">
        <v>0</v>
      </c>
      <c r="AB2373" s="615">
        <v>1</v>
      </c>
      <c r="AC2373" s="575">
        <f t="shared" si="111"/>
        <v>0</v>
      </c>
      <c r="AD2373" s="555">
        <f t="shared" si="112"/>
        <v>0</v>
      </c>
    </row>
    <row r="2374" s="557" customFormat="1" customHeight="1" spans="1:30">
      <c r="A2374" s="574">
        <v>45339</v>
      </c>
      <c r="B2374" s="575" t="s">
        <v>81</v>
      </c>
      <c r="C2374" s="593" t="s">
        <v>175</v>
      </c>
      <c r="D2374" s="593">
        <v>100</v>
      </c>
      <c r="E2374" s="593" t="s">
        <v>35</v>
      </c>
      <c r="F2374" s="593" t="s">
        <v>176</v>
      </c>
      <c r="G2374" s="593">
        <v>6.03</v>
      </c>
      <c r="H2374" s="593">
        <v>0</v>
      </c>
      <c r="I2374" s="593">
        <v>4.83</v>
      </c>
      <c r="J2374" s="593">
        <v>4.6112</v>
      </c>
      <c r="K2374" s="593">
        <v>0</v>
      </c>
      <c r="L2374" s="615">
        <v>0</v>
      </c>
      <c r="M2374" s="582">
        <v>27.7464</v>
      </c>
      <c r="N2374" s="593">
        <v>585</v>
      </c>
      <c r="O2374" s="615">
        <v>0.0474</v>
      </c>
      <c r="P2374" s="615">
        <v>-0.0265</v>
      </c>
      <c r="Q2374" s="593">
        <v>13183</v>
      </c>
      <c r="R2374" s="593">
        <v>36.872</v>
      </c>
      <c r="S2374" s="615">
        <v>0.0028</v>
      </c>
      <c r="T2374" s="593">
        <v>0</v>
      </c>
      <c r="U2374" s="593">
        <v>0</v>
      </c>
      <c r="V2374" s="593">
        <v>0</v>
      </c>
      <c r="W2374" s="593">
        <v>0</v>
      </c>
      <c r="X2374" s="593">
        <v>0</v>
      </c>
      <c r="Y2374" s="593">
        <v>0</v>
      </c>
      <c r="Z2374" s="593">
        <v>0</v>
      </c>
      <c r="AA2374" s="593">
        <v>0</v>
      </c>
      <c r="AB2374" s="615">
        <v>1</v>
      </c>
      <c r="AC2374" s="575">
        <f t="shared" si="111"/>
        <v>0</v>
      </c>
      <c r="AD2374" s="555">
        <f t="shared" si="112"/>
        <v>0</v>
      </c>
    </row>
    <row r="2375" s="557" customFormat="1" customHeight="1" spans="1:30">
      <c r="A2375" s="574">
        <v>45339</v>
      </c>
      <c r="B2375" s="593" t="s">
        <v>84</v>
      </c>
      <c r="C2375" s="593" t="s">
        <v>175</v>
      </c>
      <c r="D2375" s="593">
        <v>33</v>
      </c>
      <c r="E2375" s="593" t="s">
        <v>35</v>
      </c>
      <c r="F2375" s="593" t="s">
        <v>176</v>
      </c>
      <c r="G2375" s="593">
        <v>4.98</v>
      </c>
      <c r="H2375" s="593">
        <v>24.494</v>
      </c>
      <c r="I2375" s="593">
        <v>8.6389</v>
      </c>
      <c r="J2375" s="593">
        <v>8.58</v>
      </c>
      <c r="K2375" s="593">
        <v>15.8551</v>
      </c>
      <c r="L2375" s="615">
        <v>0.6473</v>
      </c>
      <c r="M2375" s="593">
        <v>212.52</v>
      </c>
      <c r="N2375" s="593">
        <v>490</v>
      </c>
      <c r="O2375" s="615">
        <v>0.4337</v>
      </c>
      <c r="P2375" s="615">
        <v>-0.2601</v>
      </c>
      <c r="Q2375" s="593">
        <v>7604</v>
      </c>
      <c r="R2375" s="593">
        <v>611.82</v>
      </c>
      <c r="S2375" s="615">
        <v>0.0805</v>
      </c>
      <c r="T2375" s="593">
        <v>0</v>
      </c>
      <c r="U2375" s="593">
        <v>0</v>
      </c>
      <c r="V2375" s="593">
        <v>0</v>
      </c>
      <c r="W2375" s="593">
        <v>0</v>
      </c>
      <c r="X2375" s="593">
        <v>0</v>
      </c>
      <c r="Y2375" s="593">
        <v>0</v>
      </c>
      <c r="Z2375" s="593">
        <v>0</v>
      </c>
      <c r="AA2375" s="593">
        <v>0</v>
      </c>
      <c r="AB2375" s="615">
        <v>1</v>
      </c>
      <c r="AC2375" s="575">
        <f t="shared" si="111"/>
        <v>0</v>
      </c>
      <c r="AD2375" s="555">
        <f t="shared" si="112"/>
        <v>0</v>
      </c>
    </row>
    <row r="2376" s="557" customFormat="1" customHeight="1" spans="1:30">
      <c r="A2376" s="574">
        <v>45339</v>
      </c>
      <c r="B2376" s="593" t="s">
        <v>85</v>
      </c>
      <c r="C2376" s="593" t="s">
        <v>177</v>
      </c>
      <c r="D2376" s="593">
        <v>60</v>
      </c>
      <c r="E2376" s="575" t="s">
        <v>39</v>
      </c>
      <c r="F2376" s="575">
        <v>1.93</v>
      </c>
      <c r="G2376" s="575">
        <v>3.96</v>
      </c>
      <c r="H2376" s="582">
        <v>15.2249</v>
      </c>
      <c r="I2376" s="575">
        <v>18.1209</v>
      </c>
      <c r="J2376" s="575">
        <v>14.08</v>
      </c>
      <c r="K2376" s="575">
        <v>0</v>
      </c>
      <c r="L2376" s="615">
        <v>0</v>
      </c>
      <c r="M2376" s="593">
        <v>309.76</v>
      </c>
      <c r="N2376" s="593">
        <v>174</v>
      </c>
      <c r="O2376" s="615">
        <v>1.7802</v>
      </c>
      <c r="P2376" s="593" t="s">
        <v>176</v>
      </c>
      <c r="Q2376" s="593">
        <v>5420</v>
      </c>
      <c r="R2376" s="593">
        <v>893.2</v>
      </c>
      <c r="S2376" s="615">
        <v>0.1648</v>
      </c>
      <c r="T2376" s="593">
        <v>0</v>
      </c>
      <c r="U2376" s="593">
        <v>0</v>
      </c>
      <c r="V2376" s="593">
        <v>0</v>
      </c>
      <c r="W2376" s="593">
        <v>0</v>
      </c>
      <c r="X2376" s="593">
        <v>0</v>
      </c>
      <c r="Y2376" s="593">
        <v>0</v>
      </c>
      <c r="Z2376" s="593">
        <v>0</v>
      </c>
      <c r="AA2376" s="593">
        <v>0</v>
      </c>
      <c r="AB2376" s="615">
        <v>1</v>
      </c>
      <c r="AC2376" s="575">
        <f t="shared" si="111"/>
        <v>0</v>
      </c>
      <c r="AD2376" s="555">
        <f t="shared" si="112"/>
        <v>0</v>
      </c>
    </row>
    <row r="2377" s="557" customFormat="1" customHeight="1" spans="1:30">
      <c r="A2377" s="574">
        <v>45339</v>
      </c>
      <c r="B2377" s="575" t="s">
        <v>87</v>
      </c>
      <c r="C2377" s="593" t="s">
        <v>32</v>
      </c>
      <c r="D2377" s="593">
        <v>100</v>
      </c>
      <c r="E2377" s="593" t="s">
        <v>35</v>
      </c>
      <c r="F2377" s="593">
        <v>6.27</v>
      </c>
      <c r="G2377" s="593">
        <v>3.93</v>
      </c>
      <c r="H2377" s="593">
        <v>17.452</v>
      </c>
      <c r="I2377" s="593">
        <v>3.17</v>
      </c>
      <c r="J2377" s="593">
        <v>3.0415</v>
      </c>
      <c r="K2377" s="593">
        <v>14.282</v>
      </c>
      <c r="L2377" s="615">
        <v>0.8184</v>
      </c>
      <c r="M2377" s="593">
        <v>43.6436</v>
      </c>
      <c r="N2377" s="593">
        <v>25</v>
      </c>
      <c r="O2377" s="615">
        <v>1.7457</v>
      </c>
      <c r="P2377" s="615">
        <v>1.1974</v>
      </c>
      <c r="Q2377" s="593">
        <v>6350</v>
      </c>
      <c r="R2377" s="615">
        <v>206.5294</v>
      </c>
      <c r="S2377" s="615">
        <v>0.0325</v>
      </c>
      <c r="T2377" s="593">
        <v>0</v>
      </c>
      <c r="U2377" s="593">
        <v>0</v>
      </c>
      <c r="V2377" s="593">
        <v>0</v>
      </c>
      <c r="W2377" s="593">
        <v>0</v>
      </c>
      <c r="X2377" s="593">
        <v>0</v>
      </c>
      <c r="Y2377" s="593">
        <v>0</v>
      </c>
      <c r="Z2377" s="593">
        <v>0</v>
      </c>
      <c r="AA2377" s="593">
        <v>0</v>
      </c>
      <c r="AB2377" s="615">
        <v>1</v>
      </c>
      <c r="AC2377" s="575">
        <f t="shared" si="111"/>
        <v>0</v>
      </c>
      <c r="AD2377" s="555">
        <f t="shared" si="112"/>
        <v>0</v>
      </c>
    </row>
    <row r="2378" s="557" customFormat="1" ht="19" customHeight="1" spans="1:30">
      <c r="A2378" s="574">
        <v>45339</v>
      </c>
      <c r="B2378" s="575" t="s">
        <v>88</v>
      </c>
      <c r="C2378" s="593" t="s">
        <v>177</v>
      </c>
      <c r="D2378" s="593">
        <v>50</v>
      </c>
      <c r="E2378" s="593" t="s">
        <v>33</v>
      </c>
      <c r="F2378" s="593">
        <v>4.51</v>
      </c>
      <c r="G2378" s="593">
        <v>1.29</v>
      </c>
      <c r="H2378" s="593">
        <v>16.9762</v>
      </c>
      <c r="I2378" s="593">
        <v>14.337</v>
      </c>
      <c r="J2378" s="593">
        <v>14.3168</v>
      </c>
      <c r="K2378" s="593">
        <v>2.45</v>
      </c>
      <c r="L2378" s="616">
        <v>0.14</v>
      </c>
      <c r="M2378" s="593">
        <v>219.7349</v>
      </c>
      <c r="N2378" s="593">
        <v>680</v>
      </c>
      <c r="O2378" s="615">
        <v>0.3231</v>
      </c>
      <c r="P2378" s="593" t="s">
        <v>176</v>
      </c>
      <c r="Q2378" s="593">
        <v>6458</v>
      </c>
      <c r="R2378" s="593">
        <v>526.8063</v>
      </c>
      <c r="S2378" s="615">
        <v>0.0816</v>
      </c>
      <c r="T2378" s="593">
        <v>0</v>
      </c>
      <c r="U2378" s="593">
        <v>0</v>
      </c>
      <c r="V2378" s="593">
        <v>0</v>
      </c>
      <c r="W2378" s="593">
        <v>0</v>
      </c>
      <c r="X2378" s="593">
        <v>0</v>
      </c>
      <c r="Y2378" s="593">
        <v>0</v>
      </c>
      <c r="Z2378" s="593">
        <v>0</v>
      </c>
      <c r="AA2378" s="593">
        <v>0</v>
      </c>
      <c r="AB2378" s="615">
        <v>1</v>
      </c>
      <c r="AC2378" s="575">
        <f t="shared" si="111"/>
        <v>0</v>
      </c>
      <c r="AD2378" s="620">
        <f t="shared" si="112"/>
        <v>0</v>
      </c>
    </row>
    <row r="2379" customHeight="1" spans="1:29">
      <c r="A2379" s="661" t="s">
        <v>299</v>
      </c>
      <c r="B2379" s="662"/>
      <c r="C2379" s="662"/>
      <c r="D2379" s="662"/>
      <c r="E2379" s="662"/>
      <c r="F2379" s="662"/>
      <c r="G2379" s="662"/>
      <c r="H2379" s="662"/>
      <c r="I2379" s="662"/>
      <c r="J2379" s="662"/>
      <c r="K2379" s="662"/>
      <c r="L2379" s="662"/>
      <c r="M2379" s="662"/>
      <c r="N2379" s="662"/>
      <c r="O2379" s="662"/>
      <c r="P2379" s="662"/>
      <c r="Q2379" s="662"/>
      <c r="R2379" s="662"/>
      <c r="S2379" s="662"/>
      <c r="T2379" s="662"/>
      <c r="U2379" s="662"/>
      <c r="V2379" s="662"/>
      <c r="W2379" s="662"/>
      <c r="X2379" s="662"/>
      <c r="Y2379" s="662"/>
      <c r="Z2379" s="662"/>
      <c r="AA2379" s="662"/>
      <c r="AB2379" s="662"/>
      <c r="AC2379" s="662"/>
    </row>
    <row r="2380" customHeight="1" spans="1:30">
      <c r="A2380" s="663" t="s">
        <v>199</v>
      </c>
      <c r="B2380" s="664" t="s">
        <v>200</v>
      </c>
      <c r="C2380" s="664" t="s">
        <v>201</v>
      </c>
      <c r="D2380" s="664" t="s">
        <v>202</v>
      </c>
      <c r="E2380" s="664" t="s">
        <v>203</v>
      </c>
      <c r="F2380" s="664" t="s">
        <v>204</v>
      </c>
      <c r="G2380" s="664" t="s">
        <v>205</v>
      </c>
      <c r="H2380" s="664" t="s">
        <v>206</v>
      </c>
      <c r="I2380" s="664" t="s">
        <v>207</v>
      </c>
      <c r="J2380" s="664" t="s">
        <v>208</v>
      </c>
      <c r="K2380" s="664" t="s">
        <v>209</v>
      </c>
      <c r="L2380" s="664" t="s">
        <v>210</v>
      </c>
      <c r="M2380" s="664" t="s">
        <v>211</v>
      </c>
      <c r="N2380" s="664" t="s">
        <v>212</v>
      </c>
      <c r="O2380" s="664" t="s">
        <v>213</v>
      </c>
      <c r="P2380" s="664" t="s">
        <v>214</v>
      </c>
      <c r="Q2380" s="664" t="s">
        <v>215</v>
      </c>
      <c r="R2380" s="664" t="s">
        <v>216</v>
      </c>
      <c r="S2380" s="664" t="s">
        <v>217</v>
      </c>
      <c r="T2380" s="664" t="s">
        <v>218</v>
      </c>
      <c r="U2380" s="664" t="s">
        <v>219</v>
      </c>
      <c r="V2380" s="664" t="s">
        <v>220</v>
      </c>
      <c r="W2380" s="664" t="s">
        <v>221</v>
      </c>
      <c r="X2380" s="664" t="s">
        <v>222</v>
      </c>
      <c r="Y2380" s="664" t="s">
        <v>223</v>
      </c>
      <c r="Z2380" s="664" t="s">
        <v>224</v>
      </c>
      <c r="AA2380" s="664" t="s">
        <v>225</v>
      </c>
      <c r="AB2380" s="664" t="s">
        <v>226</v>
      </c>
      <c r="AC2380" s="583" t="s">
        <v>29</v>
      </c>
      <c r="AD2380" s="583" t="s">
        <v>30</v>
      </c>
    </row>
    <row r="2381" customHeight="1" spans="1:30">
      <c r="A2381" s="574">
        <v>45340</v>
      </c>
      <c r="B2381" s="650" t="s">
        <v>227</v>
      </c>
      <c r="C2381" s="650" t="s">
        <v>228</v>
      </c>
      <c r="D2381" s="650">
        <v>100</v>
      </c>
      <c r="E2381" s="650" t="s">
        <v>231</v>
      </c>
      <c r="F2381" s="650">
        <v>1.75</v>
      </c>
      <c r="G2381" s="650">
        <v>0.63</v>
      </c>
      <c r="H2381" s="650">
        <v>15.554</v>
      </c>
      <c r="I2381" s="650">
        <v>15.4</v>
      </c>
      <c r="J2381" s="650">
        <v>15.3125</v>
      </c>
      <c r="K2381" s="650">
        <v>0</v>
      </c>
      <c r="L2381" s="676">
        <v>0</v>
      </c>
      <c r="M2381" s="650">
        <v>472.5</v>
      </c>
      <c r="N2381" s="650"/>
      <c r="O2381" s="650"/>
      <c r="P2381" s="650"/>
      <c r="Q2381" s="650">
        <v>14972</v>
      </c>
      <c r="R2381" s="650">
        <v>1773.625</v>
      </c>
      <c r="S2381" s="676">
        <v>0.1185</v>
      </c>
      <c r="T2381" s="650">
        <v>0</v>
      </c>
      <c r="U2381" s="650">
        <v>0</v>
      </c>
      <c r="V2381" s="650">
        <v>0</v>
      </c>
      <c r="W2381" s="650">
        <v>0</v>
      </c>
      <c r="X2381" s="650">
        <v>0</v>
      </c>
      <c r="Y2381" s="650">
        <v>0</v>
      </c>
      <c r="Z2381" s="650">
        <v>0</v>
      </c>
      <c r="AA2381" s="650">
        <v>0</v>
      </c>
      <c r="AB2381" s="676">
        <v>1</v>
      </c>
      <c r="AC2381" s="575">
        <f t="shared" ref="AC2381:AC2423" si="113">U2381+W2381</f>
        <v>0</v>
      </c>
      <c r="AD2381" s="555">
        <f t="shared" ref="AD2381:AD2423" si="114">T2381+V2381</f>
        <v>0</v>
      </c>
    </row>
    <row r="2382" customHeight="1" spans="1:30">
      <c r="A2382" s="574">
        <v>45340</v>
      </c>
      <c r="B2382" s="650" t="s">
        <v>239</v>
      </c>
      <c r="C2382" s="650" t="s">
        <v>228</v>
      </c>
      <c r="D2382" s="650">
        <v>30</v>
      </c>
      <c r="E2382" s="650" t="s">
        <v>231</v>
      </c>
      <c r="F2382" s="650">
        <v>0.61</v>
      </c>
      <c r="G2382" s="650">
        <v>0</v>
      </c>
      <c r="H2382" s="650">
        <v>1.5888</v>
      </c>
      <c r="I2382" s="650">
        <v>1.5888</v>
      </c>
      <c r="J2382" s="650">
        <v>1.5312</v>
      </c>
      <c r="K2382" s="650">
        <v>0</v>
      </c>
      <c r="L2382" s="676">
        <v>0</v>
      </c>
      <c r="M2382" s="650">
        <v>229.2576</v>
      </c>
      <c r="N2382" s="650"/>
      <c r="O2382" s="650"/>
      <c r="P2382" s="650"/>
      <c r="Q2382" s="650">
        <v>4805</v>
      </c>
      <c r="R2382" s="650">
        <v>562.5312</v>
      </c>
      <c r="S2382" s="676">
        <v>0.1171</v>
      </c>
      <c r="T2382" s="650">
        <v>0</v>
      </c>
      <c r="U2382" s="650">
        <v>0</v>
      </c>
      <c r="V2382" s="650">
        <v>0</v>
      </c>
      <c r="W2382" s="650">
        <v>0</v>
      </c>
      <c r="X2382" s="650">
        <v>0</v>
      </c>
      <c r="Y2382" s="650">
        <v>0</v>
      </c>
      <c r="Z2382" s="650">
        <v>0</v>
      </c>
      <c r="AA2382" s="650">
        <v>0</v>
      </c>
      <c r="AB2382" s="676">
        <v>1</v>
      </c>
      <c r="AC2382" s="575">
        <f t="shared" si="113"/>
        <v>0</v>
      </c>
      <c r="AD2382" s="555">
        <f t="shared" si="114"/>
        <v>0</v>
      </c>
    </row>
    <row r="2383" customHeight="1" spans="1:30">
      <c r="A2383" s="574">
        <v>45340</v>
      </c>
      <c r="B2383" s="650" t="s">
        <v>240</v>
      </c>
      <c r="C2383" s="650" t="s">
        <v>228</v>
      </c>
      <c r="D2383" s="650">
        <v>100</v>
      </c>
      <c r="E2383" s="650" t="s">
        <v>233</v>
      </c>
      <c r="F2383" s="650">
        <v>2.09</v>
      </c>
      <c r="G2383" s="650">
        <v>0</v>
      </c>
      <c r="H2383" s="650">
        <v>20.135</v>
      </c>
      <c r="I2383" s="650">
        <v>19.4925</v>
      </c>
      <c r="J2383" s="650">
        <v>19.155</v>
      </c>
      <c r="K2383" s="650">
        <v>0.5575</v>
      </c>
      <c r="L2383" s="676">
        <v>0.0278</v>
      </c>
      <c r="M2383" s="650">
        <v>561.292</v>
      </c>
      <c r="N2383" s="650"/>
      <c r="O2383" s="650"/>
      <c r="P2383" s="650"/>
      <c r="Q2383" s="650">
        <v>15895</v>
      </c>
      <c r="R2383" s="650">
        <v>1547.9</v>
      </c>
      <c r="S2383" s="676">
        <v>0.0974</v>
      </c>
      <c r="T2383" s="650">
        <v>0.0595</v>
      </c>
      <c r="U2383" s="650">
        <v>0</v>
      </c>
      <c r="V2383" s="650">
        <v>0</v>
      </c>
      <c r="W2383" s="650">
        <v>0</v>
      </c>
      <c r="X2383" s="650">
        <v>0</v>
      </c>
      <c r="Y2383" s="650">
        <v>0.0255</v>
      </c>
      <c r="Z2383" s="650">
        <v>0</v>
      </c>
      <c r="AA2383" s="650">
        <v>0</v>
      </c>
      <c r="AB2383" s="676">
        <v>0.997</v>
      </c>
      <c r="AC2383" s="575">
        <f t="shared" si="113"/>
        <v>0</v>
      </c>
      <c r="AD2383" s="555">
        <f t="shared" si="114"/>
        <v>0.0595</v>
      </c>
    </row>
    <row r="2384" customHeight="1" spans="1:30">
      <c r="A2384" s="574">
        <v>45340</v>
      </c>
      <c r="B2384" s="650" t="s">
        <v>230</v>
      </c>
      <c r="C2384" s="650" t="s">
        <v>228</v>
      </c>
      <c r="D2384" s="650">
        <v>10</v>
      </c>
      <c r="E2384" s="650" t="s">
        <v>231</v>
      </c>
      <c r="F2384" s="650">
        <v>1.43</v>
      </c>
      <c r="G2384" s="650">
        <v>3.09</v>
      </c>
      <c r="H2384" s="650">
        <v>1.4634</v>
      </c>
      <c r="I2384" s="650">
        <v>1.3943</v>
      </c>
      <c r="J2384" s="650">
        <v>1.32</v>
      </c>
      <c r="K2384" s="650">
        <v>0</v>
      </c>
      <c r="L2384" s="676">
        <v>0</v>
      </c>
      <c r="M2384" s="650">
        <v>53.46</v>
      </c>
      <c r="N2384" s="650"/>
      <c r="O2384" s="650"/>
      <c r="P2384" s="650"/>
      <c r="Q2384" s="650">
        <v>1258</v>
      </c>
      <c r="R2384" s="650">
        <v>167.64</v>
      </c>
      <c r="S2384" s="676">
        <v>0.1333</v>
      </c>
      <c r="T2384" s="650">
        <v>0</v>
      </c>
      <c r="U2384" s="650">
        <v>0</v>
      </c>
      <c r="V2384" s="650">
        <v>0</v>
      </c>
      <c r="W2384" s="650">
        <v>0</v>
      </c>
      <c r="X2384" s="650">
        <v>0</v>
      </c>
      <c r="Y2384" s="650">
        <v>0</v>
      </c>
      <c r="Z2384" s="650">
        <v>0</v>
      </c>
      <c r="AA2384" s="650">
        <v>0</v>
      </c>
      <c r="AB2384" s="676">
        <v>1</v>
      </c>
      <c r="AC2384" s="575">
        <f t="shared" si="113"/>
        <v>0</v>
      </c>
      <c r="AD2384" s="555">
        <f t="shared" si="114"/>
        <v>0</v>
      </c>
    </row>
    <row r="2385" customHeight="1" spans="1:30">
      <c r="A2385" s="574">
        <v>45340</v>
      </c>
      <c r="B2385" s="650" t="s">
        <v>232</v>
      </c>
      <c r="C2385" s="650" t="s">
        <v>228</v>
      </c>
      <c r="D2385" s="650">
        <v>80</v>
      </c>
      <c r="E2385" s="650" t="s">
        <v>235</v>
      </c>
      <c r="F2385" s="650">
        <v>2.18</v>
      </c>
      <c r="G2385" s="650">
        <v>0.75</v>
      </c>
      <c r="H2385" s="650">
        <v>15.2882</v>
      </c>
      <c r="I2385" s="650">
        <v>14.98</v>
      </c>
      <c r="J2385" s="650">
        <v>14.85</v>
      </c>
      <c r="K2385" s="650">
        <v>0</v>
      </c>
      <c r="L2385" s="676">
        <v>0</v>
      </c>
      <c r="M2385" s="650">
        <v>557.15</v>
      </c>
      <c r="N2385" s="650"/>
      <c r="O2385" s="650"/>
      <c r="P2385" s="650"/>
      <c r="Q2385" s="650">
        <v>9570</v>
      </c>
      <c r="R2385" s="650">
        <v>1529.55</v>
      </c>
      <c r="S2385" s="676">
        <v>0.1598</v>
      </c>
      <c r="T2385" s="650">
        <v>0</v>
      </c>
      <c r="U2385" s="650">
        <v>0</v>
      </c>
      <c r="V2385" s="650">
        <v>0</v>
      </c>
      <c r="W2385" s="650">
        <v>0</v>
      </c>
      <c r="X2385" s="650">
        <v>0</v>
      </c>
      <c r="Y2385" s="650">
        <v>0</v>
      </c>
      <c r="Z2385" s="650">
        <v>0</v>
      </c>
      <c r="AA2385" s="650">
        <v>0</v>
      </c>
      <c r="AB2385" s="676">
        <v>1</v>
      </c>
      <c r="AC2385" s="575">
        <f t="shared" si="113"/>
        <v>0</v>
      </c>
      <c r="AD2385" s="555">
        <f t="shared" si="114"/>
        <v>0</v>
      </c>
    </row>
    <row r="2386" customHeight="1" spans="1:30">
      <c r="A2386" s="574">
        <v>45340</v>
      </c>
      <c r="B2386" s="650" t="s">
        <v>241</v>
      </c>
      <c r="C2386" s="650" t="s">
        <v>228</v>
      </c>
      <c r="D2386" s="650">
        <v>150</v>
      </c>
      <c r="E2386" s="650" t="s">
        <v>231</v>
      </c>
      <c r="F2386" s="650">
        <v>3.12</v>
      </c>
      <c r="G2386" s="650">
        <v>3.79</v>
      </c>
      <c r="H2386" s="650">
        <v>58.8835</v>
      </c>
      <c r="I2386" s="650">
        <v>58.5209</v>
      </c>
      <c r="J2386" s="650">
        <v>57.5316</v>
      </c>
      <c r="K2386" s="650">
        <v>0</v>
      </c>
      <c r="L2386" s="676">
        <v>0</v>
      </c>
      <c r="M2386" s="650">
        <v>589.687</v>
      </c>
      <c r="N2386" s="650">
        <v>1471</v>
      </c>
      <c r="O2386" s="676">
        <v>0.4009</v>
      </c>
      <c r="P2386" s="676">
        <v>-0.2198</v>
      </c>
      <c r="Q2386" s="650">
        <v>24402</v>
      </c>
      <c r="R2386" s="650">
        <v>2045.5785</v>
      </c>
      <c r="S2386" s="676">
        <v>0.0838</v>
      </c>
      <c r="T2386" s="650">
        <v>0</v>
      </c>
      <c r="U2386" s="650">
        <v>0</v>
      </c>
      <c r="V2386" s="650">
        <v>0</v>
      </c>
      <c r="W2386" s="650">
        <v>0</v>
      </c>
      <c r="X2386" s="650">
        <v>0</v>
      </c>
      <c r="Y2386" s="650">
        <v>0</v>
      </c>
      <c r="Z2386" s="650">
        <v>0</v>
      </c>
      <c r="AA2386" s="650">
        <v>0</v>
      </c>
      <c r="AB2386" s="676">
        <v>1</v>
      </c>
      <c r="AC2386" s="575">
        <f t="shared" si="113"/>
        <v>0</v>
      </c>
      <c r="AD2386" s="555">
        <f t="shared" si="114"/>
        <v>0</v>
      </c>
    </row>
    <row r="2387" customHeight="1" spans="1:30">
      <c r="A2387" s="574">
        <v>45340</v>
      </c>
      <c r="B2387" s="650" t="s">
        <v>236</v>
      </c>
      <c r="C2387" s="650" t="s">
        <v>228</v>
      </c>
      <c r="D2387" s="650">
        <v>30</v>
      </c>
      <c r="E2387" s="650" t="s">
        <v>235</v>
      </c>
      <c r="F2387" s="650">
        <v>6.82</v>
      </c>
      <c r="G2387" s="650">
        <v>1.33</v>
      </c>
      <c r="H2387" s="650">
        <v>18.8128</v>
      </c>
      <c r="I2387" s="650">
        <v>16.376</v>
      </c>
      <c r="J2387" s="650">
        <v>16.3562</v>
      </c>
      <c r="K2387" s="650">
        <v>1.33</v>
      </c>
      <c r="L2387" s="676">
        <v>0.0751</v>
      </c>
      <c r="M2387" s="650">
        <v>205.0516</v>
      </c>
      <c r="N2387" s="650"/>
      <c r="O2387" s="650"/>
      <c r="P2387" s="650"/>
      <c r="Q2387" s="650">
        <v>3672</v>
      </c>
      <c r="R2387" s="650">
        <v>576.9475</v>
      </c>
      <c r="S2387" s="676">
        <v>0.1571</v>
      </c>
      <c r="T2387" s="650">
        <v>0</v>
      </c>
      <c r="U2387" s="650">
        <v>0</v>
      </c>
      <c r="V2387" s="650">
        <v>0</v>
      </c>
      <c r="W2387" s="650">
        <v>0</v>
      </c>
      <c r="X2387" s="650">
        <v>0</v>
      </c>
      <c r="Y2387" s="650">
        <v>0</v>
      </c>
      <c r="Z2387" s="650">
        <v>0</v>
      </c>
      <c r="AA2387" s="650">
        <v>0</v>
      </c>
      <c r="AB2387" s="676">
        <v>1</v>
      </c>
      <c r="AC2387" s="575">
        <f t="shared" si="113"/>
        <v>0</v>
      </c>
      <c r="AD2387" s="555">
        <f t="shared" si="114"/>
        <v>0</v>
      </c>
    </row>
    <row r="2388" customHeight="1" spans="1:30">
      <c r="A2388" s="574">
        <v>45340</v>
      </c>
      <c r="B2388" s="650" t="s">
        <v>234</v>
      </c>
      <c r="C2388" s="650" t="s">
        <v>228</v>
      </c>
      <c r="D2388" s="650">
        <v>20</v>
      </c>
      <c r="E2388" s="650" t="s">
        <v>231</v>
      </c>
      <c r="F2388" s="650">
        <v>10.95</v>
      </c>
      <c r="G2388" s="650">
        <v>1</v>
      </c>
      <c r="H2388" s="650">
        <v>6.3017</v>
      </c>
      <c r="I2388" s="650">
        <v>6.0376</v>
      </c>
      <c r="J2388" s="650">
        <v>6.0192</v>
      </c>
      <c r="K2388" s="650">
        <v>0</v>
      </c>
      <c r="L2388" s="676">
        <v>0</v>
      </c>
      <c r="M2388" s="650">
        <v>147.4614</v>
      </c>
      <c r="N2388" s="650"/>
      <c r="O2388" s="650"/>
      <c r="P2388" s="650"/>
      <c r="Q2388" s="650">
        <v>4106</v>
      </c>
      <c r="R2388" s="650">
        <v>451.7147</v>
      </c>
      <c r="S2388" s="676">
        <v>0.11</v>
      </c>
      <c r="T2388" s="650">
        <v>0</v>
      </c>
      <c r="U2388" s="650">
        <v>0</v>
      </c>
      <c r="V2388" s="650">
        <v>0</v>
      </c>
      <c r="W2388" s="650">
        <v>0</v>
      </c>
      <c r="X2388" s="650">
        <v>0</v>
      </c>
      <c r="Y2388" s="650">
        <v>0</v>
      </c>
      <c r="Z2388" s="650">
        <v>0</v>
      </c>
      <c r="AA2388" s="650">
        <v>0</v>
      </c>
      <c r="AB2388" s="676">
        <v>1</v>
      </c>
      <c r="AC2388" s="575">
        <f t="shared" si="113"/>
        <v>0</v>
      </c>
      <c r="AD2388" s="555">
        <f t="shared" si="114"/>
        <v>0</v>
      </c>
    </row>
    <row r="2389" customHeight="1" spans="1:30">
      <c r="A2389" s="574">
        <v>45340</v>
      </c>
      <c r="B2389" s="650" t="s">
        <v>237</v>
      </c>
      <c r="C2389" s="650" t="s">
        <v>228</v>
      </c>
      <c r="D2389" s="650">
        <v>5.48</v>
      </c>
      <c r="E2389" s="650" t="s">
        <v>238</v>
      </c>
      <c r="F2389" s="650">
        <v>1.47</v>
      </c>
      <c r="G2389" s="650">
        <v>0</v>
      </c>
      <c r="H2389" s="650">
        <v>0.82</v>
      </c>
      <c r="I2389" s="650">
        <v>0.82</v>
      </c>
      <c r="J2389" s="650">
        <v>0.532</v>
      </c>
      <c r="K2389" s="650">
        <v>0</v>
      </c>
      <c r="L2389" s="676">
        <v>0</v>
      </c>
      <c r="M2389" s="650">
        <v>14.896</v>
      </c>
      <c r="N2389" s="650"/>
      <c r="O2389" s="650"/>
      <c r="P2389" s="650"/>
      <c r="Q2389" s="650">
        <v>554</v>
      </c>
      <c r="R2389" s="650">
        <v>55.328</v>
      </c>
      <c r="S2389" s="676">
        <v>0.0999</v>
      </c>
      <c r="T2389" s="650">
        <v>0</v>
      </c>
      <c r="U2389" s="650">
        <v>0</v>
      </c>
      <c r="V2389" s="650">
        <v>0</v>
      </c>
      <c r="W2389" s="650">
        <v>0</v>
      </c>
      <c r="X2389" s="650">
        <v>0</v>
      </c>
      <c r="Y2389" s="650">
        <v>0</v>
      </c>
      <c r="Z2389" s="650">
        <v>0</v>
      </c>
      <c r="AA2389" s="650">
        <v>0</v>
      </c>
      <c r="AB2389" s="676">
        <v>1</v>
      </c>
      <c r="AC2389" s="575">
        <f t="shared" si="113"/>
        <v>0</v>
      </c>
      <c r="AD2389" s="555">
        <f t="shared" si="114"/>
        <v>0</v>
      </c>
    </row>
    <row r="2390" customHeight="1" spans="1:30">
      <c r="A2390" s="574">
        <v>45340</v>
      </c>
      <c r="B2390" s="650" t="s">
        <v>242</v>
      </c>
      <c r="C2390" s="650" t="s">
        <v>228</v>
      </c>
      <c r="D2390" s="650">
        <v>50</v>
      </c>
      <c r="E2390" s="650" t="s">
        <v>231</v>
      </c>
      <c r="F2390" s="650">
        <v>1.39</v>
      </c>
      <c r="G2390" s="650">
        <v>2.7</v>
      </c>
      <c r="H2390" s="650">
        <v>5.9375</v>
      </c>
      <c r="I2390" s="650">
        <v>5.817</v>
      </c>
      <c r="J2390" s="650">
        <v>5.72</v>
      </c>
      <c r="K2390" s="650">
        <v>0</v>
      </c>
      <c r="L2390" s="676">
        <v>0</v>
      </c>
      <c r="M2390" s="650">
        <v>169.84</v>
      </c>
      <c r="N2390" s="650"/>
      <c r="O2390" s="650"/>
      <c r="P2390" s="650"/>
      <c r="Q2390" s="650">
        <v>7203</v>
      </c>
      <c r="R2390" s="650">
        <v>730.84</v>
      </c>
      <c r="S2390" s="676">
        <v>0.1015</v>
      </c>
      <c r="T2390" s="650">
        <v>0.008</v>
      </c>
      <c r="U2390" s="650">
        <v>0</v>
      </c>
      <c r="V2390" s="650">
        <v>0</v>
      </c>
      <c r="W2390" s="650">
        <v>0</v>
      </c>
      <c r="X2390" s="650">
        <v>0</v>
      </c>
      <c r="Y2390" s="650">
        <v>0</v>
      </c>
      <c r="Z2390" s="650">
        <v>0</v>
      </c>
      <c r="AA2390" s="650">
        <v>0</v>
      </c>
      <c r="AB2390" s="676">
        <v>0.9988</v>
      </c>
      <c r="AC2390" s="575">
        <f t="shared" si="113"/>
        <v>0</v>
      </c>
      <c r="AD2390" s="555">
        <f t="shared" si="114"/>
        <v>0.008</v>
      </c>
    </row>
    <row r="2391" customHeight="1" spans="1:30">
      <c r="A2391" s="574">
        <v>45340</v>
      </c>
      <c r="B2391" s="650" t="s">
        <v>243</v>
      </c>
      <c r="C2391" s="650" t="s">
        <v>228</v>
      </c>
      <c r="D2391" s="650">
        <v>30</v>
      </c>
      <c r="E2391" s="650" t="s">
        <v>233</v>
      </c>
      <c r="F2391" s="650">
        <v>6.95</v>
      </c>
      <c r="G2391" s="650">
        <v>1.52</v>
      </c>
      <c r="H2391" s="650">
        <v>17.2788</v>
      </c>
      <c r="I2391" s="650">
        <v>16.94</v>
      </c>
      <c r="J2391" s="650">
        <v>16.912</v>
      </c>
      <c r="K2391" s="650">
        <v>0</v>
      </c>
      <c r="L2391" s="676">
        <v>0</v>
      </c>
      <c r="M2391" s="650">
        <v>256.48</v>
      </c>
      <c r="N2391" s="650"/>
      <c r="O2391" s="650"/>
      <c r="P2391" s="650"/>
      <c r="Q2391" s="650">
        <v>4708</v>
      </c>
      <c r="R2391" s="650">
        <v>676.088</v>
      </c>
      <c r="S2391" s="676">
        <v>0.1436</v>
      </c>
      <c r="T2391" s="650">
        <v>0</v>
      </c>
      <c r="U2391" s="650">
        <v>0</v>
      </c>
      <c r="V2391" s="650">
        <v>0</v>
      </c>
      <c r="W2391" s="650">
        <v>0</v>
      </c>
      <c r="X2391" s="650">
        <v>0</v>
      </c>
      <c r="Y2391" s="650">
        <v>0</v>
      </c>
      <c r="Z2391" s="650">
        <v>0</v>
      </c>
      <c r="AA2391" s="650">
        <v>0</v>
      </c>
      <c r="AB2391" s="676">
        <v>1</v>
      </c>
      <c r="AC2391" s="575">
        <f t="shared" si="113"/>
        <v>0</v>
      </c>
      <c r="AD2391" s="555">
        <f t="shared" si="114"/>
        <v>0</v>
      </c>
    </row>
    <row r="2392" customHeight="1" spans="1:30">
      <c r="A2392" s="574">
        <v>45340</v>
      </c>
      <c r="B2392" s="650" t="s">
        <v>245</v>
      </c>
      <c r="C2392" s="650" t="s">
        <v>228</v>
      </c>
      <c r="D2392" s="650">
        <v>50</v>
      </c>
      <c r="E2392" s="650" t="s">
        <v>231</v>
      </c>
      <c r="F2392" s="650">
        <v>0.79</v>
      </c>
      <c r="G2392" s="650">
        <v>0</v>
      </c>
      <c r="H2392" s="650">
        <v>3.6365</v>
      </c>
      <c r="I2392" s="650">
        <v>3.395</v>
      </c>
      <c r="J2392" s="650">
        <v>3.36</v>
      </c>
      <c r="K2392" s="650">
        <v>0</v>
      </c>
      <c r="L2392" s="676">
        <v>0</v>
      </c>
      <c r="M2392" s="650">
        <v>145.39</v>
      </c>
      <c r="N2392" s="650"/>
      <c r="O2392" s="650"/>
      <c r="P2392" s="650"/>
      <c r="Q2392" s="650">
        <v>6762</v>
      </c>
      <c r="R2392" s="650">
        <v>533.89</v>
      </c>
      <c r="S2392" s="676">
        <v>0.079</v>
      </c>
      <c r="T2392" s="650">
        <v>0.04</v>
      </c>
      <c r="U2392" s="650">
        <v>0</v>
      </c>
      <c r="V2392" s="650">
        <v>0</v>
      </c>
      <c r="W2392" s="650">
        <v>0</v>
      </c>
      <c r="X2392" s="650">
        <v>0</v>
      </c>
      <c r="Y2392" s="650">
        <v>0</v>
      </c>
      <c r="Z2392" s="650">
        <v>0</v>
      </c>
      <c r="AA2392" s="650">
        <v>0</v>
      </c>
      <c r="AB2392" s="676">
        <v>0.9893</v>
      </c>
      <c r="AC2392" s="575">
        <f t="shared" si="113"/>
        <v>0</v>
      </c>
      <c r="AD2392" s="555">
        <f t="shared" si="114"/>
        <v>0.04</v>
      </c>
    </row>
    <row r="2393" customHeight="1" spans="1:30">
      <c r="A2393" s="574">
        <v>45340</v>
      </c>
      <c r="B2393" s="650" t="s">
        <v>246</v>
      </c>
      <c r="C2393" s="650" t="s">
        <v>228</v>
      </c>
      <c r="D2393" s="650">
        <v>300</v>
      </c>
      <c r="E2393" s="650" t="s">
        <v>295</v>
      </c>
      <c r="F2393" s="650">
        <v>3.28</v>
      </c>
      <c r="G2393" s="650">
        <v>0</v>
      </c>
      <c r="H2393" s="650">
        <v>92.4706</v>
      </c>
      <c r="I2393" s="650">
        <v>86.7407</v>
      </c>
      <c r="J2393" s="650">
        <v>84.018</v>
      </c>
      <c r="K2393" s="650">
        <v>5.7298</v>
      </c>
      <c r="L2393" s="676">
        <v>0.062</v>
      </c>
      <c r="M2393" s="650">
        <v>2044.845</v>
      </c>
      <c r="N2393" s="650"/>
      <c r="O2393" s="650"/>
      <c r="P2393" s="650"/>
      <c r="Q2393" s="650">
        <v>57321</v>
      </c>
      <c r="R2393" s="650">
        <v>6164.665</v>
      </c>
      <c r="S2393" s="676">
        <v>0.1075</v>
      </c>
      <c r="T2393" s="650">
        <v>0</v>
      </c>
      <c r="U2393" s="650">
        <v>0</v>
      </c>
      <c r="V2393" s="650">
        <v>0</v>
      </c>
      <c r="W2393" s="650">
        <v>0</v>
      </c>
      <c r="X2393" s="650">
        <v>0</v>
      </c>
      <c r="Y2393" s="650">
        <v>0</v>
      </c>
      <c r="Z2393" s="650">
        <v>0</v>
      </c>
      <c r="AA2393" s="650">
        <v>0</v>
      </c>
      <c r="AB2393" s="676">
        <v>1</v>
      </c>
      <c r="AC2393" s="575">
        <f t="shared" si="113"/>
        <v>0</v>
      </c>
      <c r="AD2393" s="555">
        <f t="shared" si="114"/>
        <v>0</v>
      </c>
    </row>
    <row r="2394" customHeight="1" spans="1:30">
      <c r="A2394" s="574">
        <v>45340</v>
      </c>
      <c r="B2394" s="650" t="s">
        <v>244</v>
      </c>
      <c r="C2394" s="650" t="s">
        <v>228</v>
      </c>
      <c r="D2394" s="650">
        <v>100</v>
      </c>
      <c r="E2394" s="650" t="s">
        <v>233</v>
      </c>
      <c r="F2394" s="650">
        <v>2.17</v>
      </c>
      <c r="G2394" s="650">
        <v>1.1</v>
      </c>
      <c r="H2394" s="650">
        <v>16.7662</v>
      </c>
      <c r="I2394" s="650">
        <v>16.7662</v>
      </c>
      <c r="J2394" s="650">
        <v>14.7504</v>
      </c>
      <c r="K2394" s="650">
        <v>0</v>
      </c>
      <c r="L2394" s="676">
        <v>0</v>
      </c>
      <c r="M2394" s="650">
        <v>510.7284</v>
      </c>
      <c r="N2394" s="650"/>
      <c r="O2394" s="650"/>
      <c r="P2394" s="650"/>
      <c r="Q2394" s="650">
        <v>14225</v>
      </c>
      <c r="R2394" s="650">
        <v>1563.2064</v>
      </c>
      <c r="S2394" s="676">
        <v>0.1099</v>
      </c>
      <c r="T2394" s="650">
        <v>0</v>
      </c>
      <c r="U2394" s="650">
        <v>0</v>
      </c>
      <c r="V2394" s="650">
        <v>0</v>
      </c>
      <c r="W2394" s="650">
        <v>0</v>
      </c>
      <c r="X2394" s="650">
        <v>0</v>
      </c>
      <c r="Y2394" s="650">
        <v>0</v>
      </c>
      <c r="Z2394" s="650">
        <v>0</v>
      </c>
      <c r="AA2394" s="650">
        <v>0</v>
      </c>
      <c r="AB2394" s="676">
        <v>1</v>
      </c>
      <c r="AC2394" s="575">
        <f t="shared" si="113"/>
        <v>0</v>
      </c>
      <c r="AD2394" s="555">
        <f t="shared" si="114"/>
        <v>0</v>
      </c>
    </row>
    <row r="2395" customHeight="1" spans="1:30">
      <c r="A2395" s="574">
        <v>45340</v>
      </c>
      <c r="B2395" s="650" t="s">
        <v>248</v>
      </c>
      <c r="C2395" s="650" t="s">
        <v>228</v>
      </c>
      <c r="D2395" s="650">
        <v>100</v>
      </c>
      <c r="E2395" s="650" t="s">
        <v>231</v>
      </c>
      <c r="F2395" s="650">
        <v>0.21</v>
      </c>
      <c r="G2395" s="650">
        <v>3.26</v>
      </c>
      <c r="H2395" s="650">
        <v>3.6032</v>
      </c>
      <c r="I2395" s="650">
        <v>3.6032</v>
      </c>
      <c r="J2395" s="650">
        <v>4.6592</v>
      </c>
      <c r="K2395" s="650">
        <v>0</v>
      </c>
      <c r="L2395" s="676">
        <v>0</v>
      </c>
      <c r="M2395" s="650">
        <v>512.2292</v>
      </c>
      <c r="N2395" s="650"/>
      <c r="O2395" s="650"/>
      <c r="P2395" s="650"/>
      <c r="Q2395" s="650">
        <v>11688</v>
      </c>
      <c r="R2395" s="650">
        <v>1474.7544</v>
      </c>
      <c r="S2395" s="676">
        <v>0.1262</v>
      </c>
      <c r="T2395" s="650">
        <v>0</v>
      </c>
      <c r="U2395" s="650">
        <v>0</v>
      </c>
      <c r="V2395" s="650">
        <v>0</v>
      </c>
      <c r="W2395" s="650">
        <v>0</v>
      </c>
      <c r="X2395" s="650">
        <v>0</v>
      </c>
      <c r="Y2395" s="650">
        <v>0</v>
      </c>
      <c r="Z2395" s="650">
        <v>0</v>
      </c>
      <c r="AA2395" s="650">
        <v>0</v>
      </c>
      <c r="AB2395" s="676">
        <v>1</v>
      </c>
      <c r="AC2395" s="575">
        <f t="shared" si="113"/>
        <v>0</v>
      </c>
      <c r="AD2395" s="555">
        <f t="shared" si="114"/>
        <v>0</v>
      </c>
    </row>
    <row r="2396" customHeight="1" spans="1:30">
      <c r="A2396" s="574">
        <v>45340</v>
      </c>
      <c r="B2396" s="650" t="s">
        <v>247</v>
      </c>
      <c r="C2396" s="650" t="s">
        <v>228</v>
      </c>
      <c r="D2396" s="650">
        <v>150</v>
      </c>
      <c r="E2396" s="650" t="s">
        <v>233</v>
      </c>
      <c r="F2396" s="650">
        <v>4.42</v>
      </c>
      <c r="G2396" s="650">
        <v>3</v>
      </c>
      <c r="H2396" s="650">
        <v>61.3393</v>
      </c>
      <c r="I2396" s="650">
        <v>61.3393</v>
      </c>
      <c r="J2396" s="650">
        <v>60.9</v>
      </c>
      <c r="K2396" s="650">
        <v>0</v>
      </c>
      <c r="L2396" s="676">
        <v>0</v>
      </c>
      <c r="M2396" s="650">
        <v>1242.15</v>
      </c>
      <c r="N2396" s="650"/>
      <c r="O2396" s="650"/>
      <c r="P2396" s="650"/>
      <c r="Q2396" s="650">
        <v>25456</v>
      </c>
      <c r="R2396" s="650">
        <v>3172.575</v>
      </c>
      <c r="S2396" s="676">
        <v>0.1246</v>
      </c>
      <c r="T2396" s="650">
        <v>0</v>
      </c>
      <c r="U2396" s="650">
        <v>0</v>
      </c>
      <c r="V2396" s="650">
        <v>0</v>
      </c>
      <c r="W2396" s="650">
        <v>0</v>
      </c>
      <c r="X2396" s="650">
        <v>0</v>
      </c>
      <c r="Y2396" s="650">
        <v>0</v>
      </c>
      <c r="Z2396" s="650">
        <v>0</v>
      </c>
      <c r="AA2396" s="650">
        <v>0</v>
      </c>
      <c r="AB2396" s="676">
        <v>1</v>
      </c>
      <c r="AC2396" s="575">
        <f t="shared" si="113"/>
        <v>0</v>
      </c>
      <c r="AD2396" s="555">
        <f t="shared" si="114"/>
        <v>0</v>
      </c>
    </row>
    <row r="2397" customHeight="1" spans="1:30">
      <c r="A2397" s="574">
        <v>45340</v>
      </c>
      <c r="B2397" s="650" t="s">
        <v>249</v>
      </c>
      <c r="C2397" s="650" t="s">
        <v>228</v>
      </c>
      <c r="D2397" s="650">
        <v>100</v>
      </c>
      <c r="E2397" s="650" t="s">
        <v>233</v>
      </c>
      <c r="F2397" s="650">
        <v>6.41</v>
      </c>
      <c r="G2397" s="650">
        <v>0</v>
      </c>
      <c r="H2397" s="650">
        <v>54.2075</v>
      </c>
      <c r="I2397" s="650">
        <v>53.3519</v>
      </c>
      <c r="J2397" s="650">
        <v>53.273</v>
      </c>
      <c r="K2397" s="650">
        <v>0</v>
      </c>
      <c r="L2397" s="676">
        <v>0</v>
      </c>
      <c r="M2397" s="650">
        <v>779.0431</v>
      </c>
      <c r="N2397" s="650"/>
      <c r="O2397" s="650"/>
      <c r="P2397" s="650"/>
      <c r="Q2397" s="650">
        <v>15134</v>
      </c>
      <c r="R2397" s="650">
        <v>1438.7977</v>
      </c>
      <c r="S2397" s="676">
        <v>0.0951</v>
      </c>
      <c r="T2397" s="650">
        <v>0</v>
      </c>
      <c r="U2397" s="650">
        <v>0</v>
      </c>
      <c r="V2397" s="650">
        <v>0</v>
      </c>
      <c r="W2397" s="650">
        <v>0</v>
      </c>
      <c r="X2397" s="650">
        <v>0</v>
      </c>
      <c r="Y2397" s="650">
        <v>0</v>
      </c>
      <c r="Z2397" s="650">
        <v>0</v>
      </c>
      <c r="AA2397" s="650">
        <v>0</v>
      </c>
      <c r="AB2397" s="676">
        <v>1</v>
      </c>
      <c r="AC2397" s="575">
        <f t="shared" si="113"/>
        <v>0</v>
      </c>
      <c r="AD2397" s="555">
        <f t="shared" si="114"/>
        <v>0</v>
      </c>
    </row>
    <row r="2398" customHeight="1" spans="1:30">
      <c r="A2398" s="574">
        <v>45340</v>
      </c>
      <c r="B2398" s="650" t="s">
        <v>251</v>
      </c>
      <c r="C2398" s="650" t="s">
        <v>250</v>
      </c>
      <c r="D2398" s="650">
        <v>15</v>
      </c>
      <c r="E2398" s="650" t="s">
        <v>233</v>
      </c>
      <c r="F2398" s="650">
        <v>0</v>
      </c>
      <c r="G2398" s="650">
        <v>9.74</v>
      </c>
      <c r="H2398" s="650">
        <v>23.7827</v>
      </c>
      <c r="I2398" s="650">
        <v>15.9601</v>
      </c>
      <c r="J2398" s="650">
        <v>15.855</v>
      </c>
      <c r="K2398" s="650">
        <v>7.8226</v>
      </c>
      <c r="L2398" s="676">
        <v>0.3289</v>
      </c>
      <c r="M2398" s="650">
        <v>116.865</v>
      </c>
      <c r="N2398" s="650"/>
      <c r="O2398" s="650"/>
      <c r="P2398" s="650"/>
      <c r="Q2398" s="650">
        <v>3444</v>
      </c>
      <c r="R2398" s="650">
        <v>242.235</v>
      </c>
      <c r="S2398" s="676">
        <v>0.0703</v>
      </c>
      <c r="T2398" s="650">
        <v>0</v>
      </c>
      <c r="U2398" s="650">
        <v>0</v>
      </c>
      <c r="V2398" s="650">
        <v>0</v>
      </c>
      <c r="W2398" s="650">
        <v>0</v>
      </c>
      <c r="X2398" s="650">
        <v>0</v>
      </c>
      <c r="Y2398" s="650">
        <v>0</v>
      </c>
      <c r="Z2398" s="650">
        <v>0</v>
      </c>
      <c r="AA2398" s="650">
        <v>0</v>
      </c>
      <c r="AB2398" s="676">
        <v>1</v>
      </c>
      <c r="AC2398" s="575">
        <f t="shared" si="113"/>
        <v>0</v>
      </c>
      <c r="AD2398" s="555">
        <f t="shared" si="114"/>
        <v>0</v>
      </c>
    </row>
    <row r="2399" customHeight="1" spans="1:30">
      <c r="A2399" s="574">
        <v>45340</v>
      </c>
      <c r="B2399" s="575" t="s">
        <v>55</v>
      </c>
      <c r="C2399" s="650" t="s">
        <v>250</v>
      </c>
      <c r="D2399" s="650">
        <v>100</v>
      </c>
      <c r="E2399" s="650" t="s">
        <v>233</v>
      </c>
      <c r="F2399" s="650">
        <v>0</v>
      </c>
      <c r="G2399" s="650">
        <v>6.1</v>
      </c>
      <c r="H2399" s="650">
        <v>101.6605</v>
      </c>
      <c r="I2399" s="650">
        <v>71.3032</v>
      </c>
      <c r="J2399" s="650">
        <v>69.8663</v>
      </c>
      <c r="K2399" s="650">
        <v>29.8886</v>
      </c>
      <c r="L2399" s="676">
        <v>0.2954</v>
      </c>
      <c r="M2399" s="650">
        <v>844.3561</v>
      </c>
      <c r="N2399" s="650"/>
      <c r="O2399" s="650"/>
      <c r="P2399" s="650"/>
      <c r="Q2399" s="650">
        <v>28860</v>
      </c>
      <c r="R2399" s="650">
        <v>3034.2329</v>
      </c>
      <c r="S2399" s="676">
        <v>0.1051</v>
      </c>
      <c r="T2399" s="650">
        <v>0</v>
      </c>
      <c r="U2399" s="650">
        <v>0.4687</v>
      </c>
      <c r="V2399" s="650">
        <v>0</v>
      </c>
      <c r="W2399" s="650">
        <v>0</v>
      </c>
      <c r="X2399" s="650">
        <v>0</v>
      </c>
      <c r="Y2399" s="650">
        <v>0</v>
      </c>
      <c r="Z2399" s="650">
        <v>0</v>
      </c>
      <c r="AA2399" s="650">
        <v>0</v>
      </c>
      <c r="AB2399" s="676">
        <v>1</v>
      </c>
      <c r="AC2399" s="575">
        <f t="shared" si="113"/>
        <v>0.4687</v>
      </c>
      <c r="AD2399" s="555">
        <f t="shared" si="114"/>
        <v>0</v>
      </c>
    </row>
    <row r="2400" customHeight="1" spans="1:30">
      <c r="A2400" s="574">
        <v>45340</v>
      </c>
      <c r="B2400" s="575" t="s">
        <v>57</v>
      </c>
      <c r="C2400" s="650" t="s">
        <v>228</v>
      </c>
      <c r="D2400" s="650">
        <v>20</v>
      </c>
      <c r="E2400" s="650" t="s">
        <v>233</v>
      </c>
      <c r="F2400" s="650">
        <v>2.01</v>
      </c>
      <c r="G2400" s="650">
        <v>0</v>
      </c>
      <c r="H2400" s="650">
        <v>3.4351</v>
      </c>
      <c r="I2400" s="650">
        <v>3.4351</v>
      </c>
      <c r="J2400" s="650">
        <v>3.3587</v>
      </c>
      <c r="K2400" s="650">
        <v>0</v>
      </c>
      <c r="L2400" s="676">
        <v>0</v>
      </c>
      <c r="M2400" s="650">
        <v>134.8079</v>
      </c>
      <c r="N2400" s="650"/>
      <c r="O2400" s="650"/>
      <c r="P2400" s="650"/>
      <c r="Q2400" s="650">
        <v>3541</v>
      </c>
      <c r="R2400" s="650">
        <v>395.1845</v>
      </c>
      <c r="S2400" s="676">
        <v>0.1116</v>
      </c>
      <c r="T2400" s="650">
        <v>0</v>
      </c>
      <c r="U2400" s="650">
        <v>0</v>
      </c>
      <c r="V2400" s="650">
        <v>0</v>
      </c>
      <c r="W2400" s="650">
        <v>0</v>
      </c>
      <c r="X2400" s="650">
        <v>0</v>
      </c>
      <c r="Y2400" s="650">
        <v>0</v>
      </c>
      <c r="Z2400" s="650">
        <v>0</v>
      </c>
      <c r="AA2400" s="650">
        <v>0</v>
      </c>
      <c r="AB2400" s="676">
        <v>1</v>
      </c>
      <c r="AC2400" s="575">
        <f t="shared" si="113"/>
        <v>0</v>
      </c>
      <c r="AD2400" s="555">
        <f t="shared" si="114"/>
        <v>0</v>
      </c>
    </row>
    <row r="2401" customHeight="1" spans="1:30">
      <c r="A2401" s="574">
        <v>45340</v>
      </c>
      <c r="B2401" s="650" t="s">
        <v>253</v>
      </c>
      <c r="C2401" s="650" t="s">
        <v>250</v>
      </c>
      <c r="D2401" s="650">
        <v>200</v>
      </c>
      <c r="E2401" s="650" t="s">
        <v>233</v>
      </c>
      <c r="F2401" s="650">
        <v>0</v>
      </c>
      <c r="G2401" s="650">
        <v>8.48</v>
      </c>
      <c r="H2401" s="650">
        <v>301.817</v>
      </c>
      <c r="I2401" s="650">
        <v>301.817</v>
      </c>
      <c r="J2401" s="650">
        <v>297</v>
      </c>
      <c r="K2401" s="650">
        <v>0</v>
      </c>
      <c r="L2401" s="676">
        <v>0</v>
      </c>
      <c r="M2401" s="650">
        <v>2553.32</v>
      </c>
      <c r="N2401" s="650"/>
      <c r="O2401" s="650"/>
      <c r="P2401" s="650"/>
      <c r="Q2401" s="650">
        <v>61425</v>
      </c>
      <c r="R2401" s="650">
        <v>7616.4</v>
      </c>
      <c r="S2401" s="676">
        <v>0.124</v>
      </c>
      <c r="T2401" s="650">
        <v>0</v>
      </c>
      <c r="U2401" s="650">
        <v>0</v>
      </c>
      <c r="V2401" s="650">
        <v>0</v>
      </c>
      <c r="W2401" s="650">
        <v>0</v>
      </c>
      <c r="X2401" s="650">
        <v>0</v>
      </c>
      <c r="Y2401" s="650">
        <v>0</v>
      </c>
      <c r="Z2401" s="650">
        <v>0</v>
      </c>
      <c r="AA2401" s="650">
        <v>0</v>
      </c>
      <c r="AB2401" s="676">
        <v>1</v>
      </c>
      <c r="AC2401" s="575">
        <f t="shared" si="113"/>
        <v>0</v>
      </c>
      <c r="AD2401" s="555">
        <f t="shared" si="114"/>
        <v>0</v>
      </c>
    </row>
    <row r="2402" customHeight="1" spans="1:30">
      <c r="A2402" s="574">
        <v>45340</v>
      </c>
      <c r="B2402" s="575" t="s">
        <v>61</v>
      </c>
      <c r="C2402" s="650" t="s">
        <v>250</v>
      </c>
      <c r="D2402" s="650">
        <v>275</v>
      </c>
      <c r="E2402" s="650" t="s">
        <v>233</v>
      </c>
      <c r="F2402" s="650">
        <v>0</v>
      </c>
      <c r="G2402" s="650">
        <v>9.18</v>
      </c>
      <c r="H2402" s="650">
        <v>482.8411</v>
      </c>
      <c r="I2402" s="650">
        <v>457.53</v>
      </c>
      <c r="J2402" s="650">
        <v>452.32</v>
      </c>
      <c r="K2402" s="650">
        <v>25.3111</v>
      </c>
      <c r="L2402" s="676">
        <v>0.0524</v>
      </c>
      <c r="M2402" s="650">
        <v>4266.24</v>
      </c>
      <c r="N2402" s="650"/>
      <c r="O2402" s="650"/>
      <c r="P2402" s="650"/>
      <c r="Q2402" s="650">
        <v>83580</v>
      </c>
      <c r="R2402" s="650">
        <v>14003.44</v>
      </c>
      <c r="S2402" s="676">
        <v>0.1675</v>
      </c>
      <c r="T2402" s="650">
        <v>0</v>
      </c>
      <c r="U2402" s="650">
        <v>0</v>
      </c>
      <c r="V2402" s="650">
        <v>0</v>
      </c>
      <c r="W2402" s="650">
        <v>0</v>
      </c>
      <c r="X2402" s="650">
        <v>0</v>
      </c>
      <c r="Y2402" s="650">
        <v>0</v>
      </c>
      <c r="Z2402" s="650">
        <v>0</v>
      </c>
      <c r="AA2402" s="650">
        <v>0</v>
      </c>
      <c r="AB2402" s="676">
        <v>1</v>
      </c>
      <c r="AC2402" s="575">
        <f t="shared" si="113"/>
        <v>0</v>
      </c>
      <c r="AD2402" s="555">
        <f t="shared" si="114"/>
        <v>0</v>
      </c>
    </row>
    <row r="2403" customHeight="1" spans="1:30">
      <c r="A2403" s="574">
        <v>45340</v>
      </c>
      <c r="B2403" s="575" t="s">
        <v>62</v>
      </c>
      <c r="C2403" s="650" t="s">
        <v>250</v>
      </c>
      <c r="D2403" s="650">
        <v>200</v>
      </c>
      <c r="E2403" s="650" t="s">
        <v>233</v>
      </c>
      <c r="F2403" s="650">
        <v>0</v>
      </c>
      <c r="G2403" s="650">
        <v>9.81</v>
      </c>
      <c r="H2403" s="650">
        <v>321.5476</v>
      </c>
      <c r="I2403" s="650">
        <v>313.2256</v>
      </c>
      <c r="J2403" s="650">
        <v>304.92</v>
      </c>
      <c r="K2403" s="650">
        <v>8.0789</v>
      </c>
      <c r="L2403" s="676">
        <v>0.0251</v>
      </c>
      <c r="M2403" s="650">
        <v>2898.72</v>
      </c>
      <c r="N2403" s="650"/>
      <c r="O2403" s="650"/>
      <c r="P2403" s="650"/>
      <c r="Q2403" s="650">
        <v>61280</v>
      </c>
      <c r="R2403" s="650">
        <v>9234.72</v>
      </c>
      <c r="S2403" s="676">
        <v>0.1507</v>
      </c>
      <c r="T2403" s="650">
        <v>0.2431</v>
      </c>
      <c r="U2403" s="650">
        <v>0</v>
      </c>
      <c r="V2403" s="650">
        <v>0</v>
      </c>
      <c r="W2403" s="650">
        <v>0</v>
      </c>
      <c r="X2403" s="650">
        <v>0</v>
      </c>
      <c r="Y2403" s="650">
        <v>0</v>
      </c>
      <c r="Z2403" s="650">
        <v>0</v>
      </c>
      <c r="AA2403" s="650">
        <v>0</v>
      </c>
      <c r="AB2403" s="676">
        <v>0.9992</v>
      </c>
      <c r="AC2403" s="575">
        <f t="shared" si="113"/>
        <v>0</v>
      </c>
      <c r="AD2403" s="555">
        <f t="shared" si="114"/>
        <v>0.2431</v>
      </c>
    </row>
    <row r="2404" customHeight="1" spans="1:30">
      <c r="A2404" s="574">
        <v>45340</v>
      </c>
      <c r="B2404" s="650" t="s">
        <v>254</v>
      </c>
      <c r="C2404" s="650" t="s">
        <v>250</v>
      </c>
      <c r="D2404" s="650">
        <v>50</v>
      </c>
      <c r="E2404" s="650" t="s">
        <v>233</v>
      </c>
      <c r="F2404" s="650">
        <v>0</v>
      </c>
      <c r="G2404" s="650">
        <v>6.86</v>
      </c>
      <c r="H2404" s="650">
        <v>55.5667</v>
      </c>
      <c r="I2404" s="650">
        <v>55.1254</v>
      </c>
      <c r="J2404" s="650">
        <v>53.97</v>
      </c>
      <c r="K2404" s="650">
        <v>0</v>
      </c>
      <c r="L2404" s="676">
        <v>0</v>
      </c>
      <c r="M2404" s="650">
        <v>659.4</v>
      </c>
      <c r="N2404" s="650"/>
      <c r="O2404" s="650"/>
      <c r="P2404" s="650"/>
      <c r="Q2404" s="650">
        <v>12070</v>
      </c>
      <c r="R2404" s="650">
        <v>1707.09</v>
      </c>
      <c r="S2404" s="676">
        <v>0.1414</v>
      </c>
      <c r="T2404" s="650">
        <v>0</v>
      </c>
      <c r="U2404" s="650">
        <v>0</v>
      </c>
      <c r="V2404" s="650">
        <v>0</v>
      </c>
      <c r="W2404" s="650">
        <v>0</v>
      </c>
      <c r="X2404" s="650">
        <v>0</v>
      </c>
      <c r="Y2404" s="650">
        <v>0</v>
      </c>
      <c r="Z2404" s="650">
        <v>0</v>
      </c>
      <c r="AA2404" s="650">
        <v>0</v>
      </c>
      <c r="AB2404" s="676">
        <v>1</v>
      </c>
      <c r="AC2404" s="575">
        <f t="shared" si="113"/>
        <v>0</v>
      </c>
      <c r="AD2404" s="555">
        <f t="shared" si="114"/>
        <v>0</v>
      </c>
    </row>
    <row r="2405" customHeight="1" spans="1:30">
      <c r="A2405" s="574">
        <v>45340</v>
      </c>
      <c r="B2405" s="650" t="s">
        <v>257</v>
      </c>
      <c r="C2405" s="650" t="s">
        <v>250</v>
      </c>
      <c r="D2405" s="650">
        <v>80</v>
      </c>
      <c r="E2405" s="650" t="s">
        <v>233</v>
      </c>
      <c r="F2405" s="650">
        <v>0</v>
      </c>
      <c r="G2405" s="650">
        <v>7</v>
      </c>
      <c r="H2405" s="650">
        <v>116.538</v>
      </c>
      <c r="I2405" s="650">
        <v>105.5237</v>
      </c>
      <c r="J2405" s="650">
        <v>103.7168</v>
      </c>
      <c r="K2405" s="650">
        <v>9.05</v>
      </c>
      <c r="L2405" s="676">
        <v>0.079</v>
      </c>
      <c r="M2405" s="650">
        <v>1242.5061</v>
      </c>
      <c r="N2405" s="650"/>
      <c r="O2405" s="650"/>
      <c r="P2405" s="650"/>
      <c r="Q2405" s="650">
        <v>18237</v>
      </c>
      <c r="R2405" s="650">
        <v>2887.3476</v>
      </c>
      <c r="S2405" s="676">
        <v>0.1583</v>
      </c>
      <c r="T2405" s="650">
        <v>0.2</v>
      </c>
      <c r="U2405" s="650">
        <v>0</v>
      </c>
      <c r="V2405" s="650">
        <v>0</v>
      </c>
      <c r="W2405" s="650">
        <v>0</v>
      </c>
      <c r="X2405" s="650">
        <v>0</v>
      </c>
      <c r="Y2405" s="650">
        <v>0</v>
      </c>
      <c r="Z2405" s="650">
        <v>0</v>
      </c>
      <c r="AA2405" s="650">
        <v>0</v>
      </c>
      <c r="AB2405" s="676">
        <v>0.9998</v>
      </c>
      <c r="AC2405" s="575">
        <f t="shared" si="113"/>
        <v>0</v>
      </c>
      <c r="AD2405" s="555">
        <f t="shared" si="114"/>
        <v>0.2</v>
      </c>
    </row>
    <row r="2406" customHeight="1" spans="1:30">
      <c r="A2406" s="574">
        <v>45340</v>
      </c>
      <c r="B2406" s="650" t="s">
        <v>256</v>
      </c>
      <c r="C2406" s="650" t="s">
        <v>250</v>
      </c>
      <c r="D2406" s="650">
        <v>20.4</v>
      </c>
      <c r="E2406" s="650" t="s">
        <v>287</v>
      </c>
      <c r="F2406" s="650">
        <v>0</v>
      </c>
      <c r="G2406" s="650">
        <v>6.8</v>
      </c>
      <c r="H2406" s="650">
        <v>31.265</v>
      </c>
      <c r="I2406" s="650">
        <v>31.038</v>
      </c>
      <c r="J2406" s="650">
        <v>30.9682</v>
      </c>
      <c r="K2406" s="650">
        <v>0</v>
      </c>
      <c r="L2406" s="676">
        <v>0</v>
      </c>
      <c r="M2406" s="650">
        <v>369.1941</v>
      </c>
      <c r="N2406" s="650"/>
      <c r="O2406" s="650"/>
      <c r="P2406" s="650"/>
      <c r="Q2406" s="650">
        <v>5372</v>
      </c>
      <c r="R2406" s="650">
        <v>907.0962</v>
      </c>
      <c r="S2406" s="676">
        <v>0.1689</v>
      </c>
      <c r="T2406" s="650">
        <v>0</v>
      </c>
      <c r="U2406" s="650">
        <v>0</v>
      </c>
      <c r="V2406" s="650">
        <v>0</v>
      </c>
      <c r="W2406" s="650">
        <v>0</v>
      </c>
      <c r="X2406" s="650">
        <v>0</v>
      </c>
      <c r="Y2406" s="650">
        <v>0</v>
      </c>
      <c r="Z2406" s="650">
        <v>0</v>
      </c>
      <c r="AA2406" s="650">
        <v>0</v>
      </c>
      <c r="AB2406" s="676">
        <v>1</v>
      </c>
      <c r="AC2406" s="575">
        <f t="shared" si="113"/>
        <v>0</v>
      </c>
      <c r="AD2406" s="555">
        <f t="shared" si="114"/>
        <v>0</v>
      </c>
    </row>
    <row r="2407" customHeight="1" spans="1:30">
      <c r="A2407" s="574">
        <v>45340</v>
      </c>
      <c r="B2407" s="650" t="s">
        <v>261</v>
      </c>
      <c r="C2407" s="650" t="s">
        <v>250</v>
      </c>
      <c r="D2407" s="650">
        <v>100</v>
      </c>
      <c r="E2407" s="650" t="s">
        <v>300</v>
      </c>
      <c r="F2407" s="650">
        <v>0</v>
      </c>
      <c r="G2407" s="650">
        <v>7.88</v>
      </c>
      <c r="H2407" s="650">
        <v>143.2696</v>
      </c>
      <c r="I2407" s="650">
        <v>143.2696</v>
      </c>
      <c r="J2407" s="650">
        <v>140.052</v>
      </c>
      <c r="K2407" s="650">
        <v>0</v>
      </c>
      <c r="L2407" s="676">
        <v>0</v>
      </c>
      <c r="M2407" s="650">
        <v>1166.088</v>
      </c>
      <c r="N2407" s="650"/>
      <c r="O2407" s="650"/>
      <c r="P2407" s="650"/>
      <c r="Q2407" s="650">
        <v>25315</v>
      </c>
      <c r="R2407" s="650">
        <v>3646.632</v>
      </c>
      <c r="S2407" s="676">
        <v>0.1441</v>
      </c>
      <c r="T2407" s="650">
        <v>0</v>
      </c>
      <c r="U2407" s="650">
        <v>0</v>
      </c>
      <c r="V2407" s="650">
        <v>0</v>
      </c>
      <c r="W2407" s="650">
        <v>0</v>
      </c>
      <c r="X2407" s="650">
        <v>0</v>
      </c>
      <c r="Y2407" s="650">
        <v>0</v>
      </c>
      <c r="Z2407" s="650">
        <v>0</v>
      </c>
      <c r="AA2407" s="650">
        <v>0</v>
      </c>
      <c r="AB2407" s="676">
        <v>1</v>
      </c>
      <c r="AC2407" s="575">
        <f t="shared" si="113"/>
        <v>0</v>
      </c>
      <c r="AD2407" s="555">
        <f t="shared" si="114"/>
        <v>0</v>
      </c>
    </row>
    <row r="2408" customHeight="1" spans="1:30">
      <c r="A2408" s="574">
        <v>45340</v>
      </c>
      <c r="B2408" s="650" t="s">
        <v>262</v>
      </c>
      <c r="C2408" s="650" t="s">
        <v>250</v>
      </c>
      <c r="D2408" s="650">
        <v>200</v>
      </c>
      <c r="E2408" s="650" t="s">
        <v>233</v>
      </c>
      <c r="F2408" s="650">
        <v>0</v>
      </c>
      <c r="G2408" s="650">
        <v>6.22</v>
      </c>
      <c r="H2408" s="650">
        <v>121.252</v>
      </c>
      <c r="I2408" s="650">
        <v>64.843</v>
      </c>
      <c r="J2408" s="650">
        <v>64.35</v>
      </c>
      <c r="K2408" s="650">
        <v>0</v>
      </c>
      <c r="L2408" s="676">
        <v>0</v>
      </c>
      <c r="M2408" s="650">
        <v>2903.175</v>
      </c>
      <c r="N2408" s="650"/>
      <c r="O2408" s="650"/>
      <c r="P2408" s="650"/>
      <c r="Q2408" s="650">
        <v>30140</v>
      </c>
      <c r="R2408" s="650">
        <v>6594.225</v>
      </c>
      <c r="S2408" s="676">
        <v>0.2188</v>
      </c>
      <c r="T2408" s="650">
        <v>56.409</v>
      </c>
      <c r="U2408" s="650">
        <v>0</v>
      </c>
      <c r="V2408" s="650">
        <v>0</v>
      </c>
      <c r="W2408" s="650">
        <v>0</v>
      </c>
      <c r="X2408" s="650">
        <v>0</v>
      </c>
      <c r="Y2408" s="650">
        <v>0</v>
      </c>
      <c r="Z2408" s="650">
        <v>0</v>
      </c>
      <c r="AA2408" s="650">
        <v>0</v>
      </c>
      <c r="AB2408" s="676">
        <v>0.5564</v>
      </c>
      <c r="AC2408" s="575">
        <f t="shared" si="113"/>
        <v>0</v>
      </c>
      <c r="AD2408" s="555">
        <f t="shared" si="114"/>
        <v>56.409</v>
      </c>
    </row>
    <row r="2409" customHeight="1" spans="1:30">
      <c r="A2409" s="574">
        <v>45340</v>
      </c>
      <c r="B2409" s="650" t="s">
        <v>252</v>
      </c>
      <c r="C2409" s="650" t="s">
        <v>250</v>
      </c>
      <c r="D2409" s="650">
        <v>49.5</v>
      </c>
      <c r="E2409" s="650" t="s">
        <v>233</v>
      </c>
      <c r="F2409" s="650">
        <v>0</v>
      </c>
      <c r="G2409" s="650">
        <v>9.05</v>
      </c>
      <c r="H2409" s="650">
        <v>73.3942</v>
      </c>
      <c r="I2409" s="650">
        <v>43.4092</v>
      </c>
      <c r="J2409" s="650">
        <v>43.065</v>
      </c>
      <c r="K2409" s="650">
        <v>29.985</v>
      </c>
      <c r="L2409" s="676">
        <v>0.4085</v>
      </c>
      <c r="M2409" s="650">
        <v>330.726</v>
      </c>
      <c r="N2409" s="650">
        <v>843</v>
      </c>
      <c r="O2409" s="676">
        <v>0.3923</v>
      </c>
      <c r="P2409" s="676">
        <v>-0.2284</v>
      </c>
      <c r="Q2409" s="650">
        <v>12723</v>
      </c>
      <c r="R2409" s="650">
        <v>897.8046</v>
      </c>
      <c r="S2409" s="676">
        <v>0.0706</v>
      </c>
      <c r="T2409" s="650">
        <v>0</v>
      </c>
      <c r="U2409" s="650">
        <v>0</v>
      </c>
      <c r="V2409" s="650">
        <v>0</v>
      </c>
      <c r="W2409" s="650">
        <v>0</v>
      </c>
      <c r="X2409" s="650">
        <v>0</v>
      </c>
      <c r="Y2409" s="650">
        <v>0</v>
      </c>
      <c r="Z2409" s="650">
        <v>0</v>
      </c>
      <c r="AA2409" s="650">
        <v>0</v>
      </c>
      <c r="AB2409" s="676">
        <v>1</v>
      </c>
      <c r="AC2409" s="575">
        <f t="shared" si="113"/>
        <v>0</v>
      </c>
      <c r="AD2409" s="555">
        <f t="shared" si="114"/>
        <v>0</v>
      </c>
    </row>
    <row r="2410" customHeight="1" spans="1:30">
      <c r="A2410" s="574">
        <v>45340</v>
      </c>
      <c r="B2410" s="650" t="s">
        <v>267</v>
      </c>
      <c r="C2410" s="650" t="s">
        <v>250</v>
      </c>
      <c r="D2410" s="650">
        <v>150</v>
      </c>
      <c r="E2410" s="650" t="s">
        <v>233</v>
      </c>
      <c r="F2410" s="650">
        <v>0</v>
      </c>
      <c r="G2410" s="650">
        <v>6.61</v>
      </c>
      <c r="H2410" s="650">
        <v>129.7122</v>
      </c>
      <c r="I2410" s="650">
        <v>118.917</v>
      </c>
      <c r="J2410" s="650">
        <v>117.92</v>
      </c>
      <c r="K2410" s="650">
        <v>10.6312</v>
      </c>
      <c r="L2410" s="676">
        <v>0.0821</v>
      </c>
      <c r="M2410" s="650">
        <v>3687.2</v>
      </c>
      <c r="N2410" s="650"/>
      <c r="O2410" s="650"/>
      <c r="P2410" s="650"/>
      <c r="Q2410" s="650">
        <v>38110</v>
      </c>
      <c r="R2410" s="650">
        <v>9736.32</v>
      </c>
      <c r="S2410" s="676">
        <v>0.2555</v>
      </c>
      <c r="T2410" s="650">
        <v>0</v>
      </c>
      <c r="U2410" s="650">
        <v>0</v>
      </c>
      <c r="V2410" s="650">
        <v>0</v>
      </c>
      <c r="W2410" s="650">
        <v>0</v>
      </c>
      <c r="X2410" s="650">
        <v>0</v>
      </c>
      <c r="Y2410" s="650">
        <v>0.164</v>
      </c>
      <c r="Z2410" s="650">
        <v>0</v>
      </c>
      <c r="AA2410" s="650">
        <v>0</v>
      </c>
      <c r="AB2410" s="676">
        <v>1</v>
      </c>
      <c r="AC2410" s="575">
        <f t="shared" si="113"/>
        <v>0</v>
      </c>
      <c r="AD2410" s="555">
        <f t="shared" si="114"/>
        <v>0</v>
      </c>
    </row>
    <row r="2411" customHeight="1" spans="1:30">
      <c r="A2411" s="574">
        <v>45340</v>
      </c>
      <c r="B2411" s="650" t="s">
        <v>266</v>
      </c>
      <c r="C2411" s="650" t="s">
        <v>250</v>
      </c>
      <c r="D2411" s="650">
        <v>200</v>
      </c>
      <c r="E2411" s="650" t="s">
        <v>231</v>
      </c>
      <c r="F2411" s="650">
        <v>0</v>
      </c>
      <c r="G2411" s="650">
        <v>2.59</v>
      </c>
      <c r="H2411" s="650">
        <v>15.1712</v>
      </c>
      <c r="I2411" s="650">
        <v>13.4604</v>
      </c>
      <c r="J2411" s="650">
        <v>13.2</v>
      </c>
      <c r="K2411" s="650">
        <v>0</v>
      </c>
      <c r="L2411" s="676">
        <v>0</v>
      </c>
      <c r="M2411" s="650">
        <v>1804.44</v>
      </c>
      <c r="N2411" s="650"/>
      <c r="O2411" s="650"/>
      <c r="P2411" s="650"/>
      <c r="Q2411" s="650">
        <v>45530</v>
      </c>
      <c r="R2411" s="650">
        <v>3878.82</v>
      </c>
      <c r="S2411" s="676">
        <v>0.0852</v>
      </c>
      <c r="T2411" s="650">
        <v>0</v>
      </c>
      <c r="U2411" s="650">
        <v>0.1298</v>
      </c>
      <c r="V2411" s="650">
        <v>1.581</v>
      </c>
      <c r="W2411" s="650">
        <v>0</v>
      </c>
      <c r="X2411" s="650">
        <v>0</v>
      </c>
      <c r="Y2411" s="650">
        <v>0</v>
      </c>
      <c r="Z2411" s="650">
        <v>0</v>
      </c>
      <c r="AA2411" s="650">
        <v>0</v>
      </c>
      <c r="AB2411" s="676">
        <v>0.997</v>
      </c>
      <c r="AC2411" s="575">
        <f t="shared" si="113"/>
        <v>0.1298</v>
      </c>
      <c r="AD2411" s="555">
        <f t="shared" si="114"/>
        <v>1.581</v>
      </c>
    </row>
    <row r="2412" customHeight="1" spans="1:30">
      <c r="A2412" s="574">
        <v>45340</v>
      </c>
      <c r="B2412" s="650" t="s">
        <v>264</v>
      </c>
      <c r="C2412" s="650" t="s">
        <v>250</v>
      </c>
      <c r="D2412" s="650">
        <v>100</v>
      </c>
      <c r="E2412" s="650" t="s">
        <v>233</v>
      </c>
      <c r="F2412" s="650">
        <v>0</v>
      </c>
      <c r="G2412" s="650">
        <v>8.24</v>
      </c>
      <c r="H2412" s="650">
        <v>115.1893</v>
      </c>
      <c r="I2412" s="650">
        <v>108.4713</v>
      </c>
      <c r="J2412" s="650">
        <v>105.9366</v>
      </c>
      <c r="K2412" s="650">
        <v>0</v>
      </c>
      <c r="L2412" s="676">
        <v>0</v>
      </c>
      <c r="M2412" s="650">
        <v>1382.8848</v>
      </c>
      <c r="N2412" s="650"/>
      <c r="O2412" s="650"/>
      <c r="P2412" s="650"/>
      <c r="Q2412" s="650">
        <v>24615</v>
      </c>
      <c r="R2412" s="650">
        <v>3112.8504</v>
      </c>
      <c r="S2412" s="676">
        <v>0.1265</v>
      </c>
      <c r="T2412" s="650">
        <v>0</v>
      </c>
      <c r="U2412" s="650">
        <v>0</v>
      </c>
      <c r="V2412" s="650">
        <v>0</v>
      </c>
      <c r="W2412" s="650">
        <v>0</v>
      </c>
      <c r="X2412" s="650">
        <v>0</v>
      </c>
      <c r="Y2412" s="650">
        <v>0</v>
      </c>
      <c r="Z2412" s="650">
        <v>0</v>
      </c>
      <c r="AA2412" s="650">
        <v>0</v>
      </c>
      <c r="AB2412" s="676">
        <v>0.9358</v>
      </c>
      <c r="AC2412" s="575">
        <f t="shared" si="113"/>
        <v>0</v>
      </c>
      <c r="AD2412" s="555">
        <f t="shared" si="114"/>
        <v>0</v>
      </c>
    </row>
    <row r="2413" customHeight="1" spans="1:30">
      <c r="A2413" s="574">
        <v>45340</v>
      </c>
      <c r="B2413" s="650" t="s">
        <v>259</v>
      </c>
      <c r="C2413" s="650" t="s">
        <v>250</v>
      </c>
      <c r="D2413" s="650">
        <v>60</v>
      </c>
      <c r="E2413" s="650" t="s">
        <v>233</v>
      </c>
      <c r="F2413" s="650">
        <v>0</v>
      </c>
      <c r="G2413" s="650">
        <v>7.04</v>
      </c>
      <c r="H2413" s="650">
        <v>69.4262</v>
      </c>
      <c r="I2413" s="650">
        <v>69.4262</v>
      </c>
      <c r="J2413" s="650">
        <v>68.46</v>
      </c>
      <c r="K2413" s="650">
        <v>0</v>
      </c>
      <c r="L2413" s="676">
        <v>0</v>
      </c>
      <c r="M2413" s="650">
        <v>605.43</v>
      </c>
      <c r="N2413" s="650"/>
      <c r="O2413" s="650"/>
      <c r="P2413" s="650"/>
      <c r="Q2413" s="650">
        <v>14049</v>
      </c>
      <c r="R2413" s="650">
        <v>2060.73</v>
      </c>
      <c r="S2413" s="676">
        <v>0.1467</v>
      </c>
      <c r="T2413" s="650">
        <v>0</v>
      </c>
      <c r="U2413" s="650">
        <v>0</v>
      </c>
      <c r="V2413" s="650">
        <v>0</v>
      </c>
      <c r="W2413" s="650">
        <v>0</v>
      </c>
      <c r="X2413" s="650">
        <v>0</v>
      </c>
      <c r="Y2413" s="650">
        <v>0</v>
      </c>
      <c r="Z2413" s="650">
        <v>0</v>
      </c>
      <c r="AA2413" s="650">
        <v>0</v>
      </c>
      <c r="AB2413" s="676">
        <v>1</v>
      </c>
      <c r="AC2413" s="575">
        <f t="shared" si="113"/>
        <v>0</v>
      </c>
      <c r="AD2413" s="555">
        <f t="shared" si="114"/>
        <v>0</v>
      </c>
    </row>
    <row r="2414" customHeight="1" spans="1:30">
      <c r="A2414" s="574">
        <v>45340</v>
      </c>
      <c r="B2414" s="650" t="s">
        <v>263</v>
      </c>
      <c r="C2414" s="650" t="s">
        <v>250</v>
      </c>
      <c r="D2414" s="650">
        <v>200</v>
      </c>
      <c r="E2414" s="650" t="s">
        <v>233</v>
      </c>
      <c r="F2414" s="650">
        <v>0</v>
      </c>
      <c r="G2414" s="650">
        <v>5.76</v>
      </c>
      <c r="H2414" s="650">
        <v>175.8035</v>
      </c>
      <c r="I2414" s="650">
        <v>168.9892</v>
      </c>
      <c r="J2414" s="650">
        <v>165.44</v>
      </c>
      <c r="K2414" s="650">
        <v>0</v>
      </c>
      <c r="L2414" s="676">
        <v>0</v>
      </c>
      <c r="M2414" s="650">
        <v>4933.28</v>
      </c>
      <c r="N2414" s="650"/>
      <c r="O2414" s="650"/>
      <c r="P2414" s="650"/>
      <c r="Q2414" s="650">
        <v>59159</v>
      </c>
      <c r="R2414" s="650">
        <v>11800.8</v>
      </c>
      <c r="S2414" s="676">
        <v>0.1995</v>
      </c>
      <c r="T2414" s="650">
        <v>1.0937</v>
      </c>
      <c r="U2414" s="650">
        <v>1.623</v>
      </c>
      <c r="V2414" s="650">
        <v>1.331</v>
      </c>
      <c r="W2414" s="650">
        <v>0</v>
      </c>
      <c r="X2414" s="650">
        <v>0</v>
      </c>
      <c r="Y2414" s="650">
        <v>2.7666</v>
      </c>
      <c r="Z2414" s="650">
        <v>0</v>
      </c>
      <c r="AA2414" s="650">
        <v>0</v>
      </c>
      <c r="AB2414" s="676">
        <v>0.9835</v>
      </c>
      <c r="AC2414" s="575">
        <f t="shared" si="113"/>
        <v>1.623</v>
      </c>
      <c r="AD2414" s="555">
        <f t="shared" si="114"/>
        <v>2.4247</v>
      </c>
    </row>
    <row r="2415" s="559" customFormat="1" customHeight="1" spans="1:30">
      <c r="A2415" s="665">
        <v>45340</v>
      </c>
      <c r="B2415" s="666" t="s">
        <v>265</v>
      </c>
      <c r="C2415" s="666" t="s">
        <v>250</v>
      </c>
      <c r="D2415" s="666">
        <v>50</v>
      </c>
      <c r="E2415" s="666" t="s">
        <v>233</v>
      </c>
      <c r="F2415" s="666">
        <v>0</v>
      </c>
      <c r="G2415" s="666">
        <v>11.96</v>
      </c>
      <c r="H2415" s="666">
        <v>78.895</v>
      </c>
      <c r="I2415" s="666">
        <v>21.7256</v>
      </c>
      <c r="J2415" s="666">
        <v>21.2828</v>
      </c>
      <c r="K2415" s="666">
        <v>57.1694</v>
      </c>
      <c r="L2415" s="677">
        <v>0.7246</v>
      </c>
      <c r="M2415" s="666">
        <v>209.8668</v>
      </c>
      <c r="N2415" s="666"/>
      <c r="O2415" s="666"/>
      <c r="P2415" s="666"/>
      <c r="Q2415" s="666">
        <v>5770</v>
      </c>
      <c r="R2415" s="666">
        <v>408.2276</v>
      </c>
      <c r="S2415" s="677">
        <v>0.0708</v>
      </c>
      <c r="T2415" s="666">
        <v>0</v>
      </c>
      <c r="U2415" s="666">
        <v>0</v>
      </c>
      <c r="V2415" s="666">
        <v>0</v>
      </c>
      <c r="W2415" s="666">
        <v>0</v>
      </c>
      <c r="X2415" s="666">
        <v>0</v>
      </c>
      <c r="Y2415" s="666">
        <v>0</v>
      </c>
      <c r="Z2415" s="666">
        <v>0</v>
      </c>
      <c r="AA2415" s="666">
        <v>0</v>
      </c>
      <c r="AB2415" s="677">
        <v>1</v>
      </c>
      <c r="AC2415" s="681">
        <f t="shared" si="113"/>
        <v>0</v>
      </c>
      <c r="AD2415" s="682">
        <f t="shared" si="114"/>
        <v>0</v>
      </c>
    </row>
    <row r="2416" customHeight="1" spans="1:30">
      <c r="A2416" s="574">
        <v>45340</v>
      </c>
      <c r="B2416" s="575" t="s">
        <v>260</v>
      </c>
      <c r="C2416" s="575" t="s">
        <v>250</v>
      </c>
      <c r="D2416" s="575">
        <v>50</v>
      </c>
      <c r="E2416" s="575" t="s">
        <v>233</v>
      </c>
      <c r="F2416" s="575">
        <v>0</v>
      </c>
      <c r="G2416" s="575">
        <v>15.58</v>
      </c>
      <c r="H2416" s="575">
        <v>116.2215</v>
      </c>
      <c r="I2416" s="575">
        <v>106.2715</v>
      </c>
      <c r="J2416" s="575">
        <v>104.39</v>
      </c>
      <c r="K2416" s="575">
        <v>9.75</v>
      </c>
      <c r="L2416" s="580">
        <v>0.084</v>
      </c>
      <c r="M2416" s="575">
        <v>641.19</v>
      </c>
      <c r="N2416" s="575"/>
      <c r="O2416" s="575"/>
      <c r="P2416" s="575"/>
      <c r="Q2416" s="575">
        <v>12700</v>
      </c>
      <c r="R2416" s="575">
        <v>1474.528</v>
      </c>
      <c r="S2416" s="580">
        <v>0.1161</v>
      </c>
      <c r="T2416" s="575">
        <v>0</v>
      </c>
      <c r="U2416" s="575">
        <v>0</v>
      </c>
      <c r="V2416" s="575">
        <v>0</v>
      </c>
      <c r="W2416" s="575">
        <v>0</v>
      </c>
      <c r="X2416" s="575">
        <v>0</v>
      </c>
      <c r="Y2416" s="575">
        <v>0</v>
      </c>
      <c r="Z2416" s="575">
        <v>0</v>
      </c>
      <c r="AA2416" s="575">
        <v>0</v>
      </c>
      <c r="AB2416" s="580">
        <v>1</v>
      </c>
      <c r="AC2416" s="575">
        <f t="shared" si="113"/>
        <v>0</v>
      </c>
      <c r="AD2416" s="555">
        <f t="shared" si="114"/>
        <v>0</v>
      </c>
    </row>
    <row r="2417" s="560" customFormat="1" customHeight="1" spans="1:30">
      <c r="A2417" s="667">
        <v>45340</v>
      </c>
      <c r="B2417" s="668" t="s">
        <v>258</v>
      </c>
      <c r="C2417" s="668" t="s">
        <v>250</v>
      </c>
      <c r="D2417" s="668">
        <v>100</v>
      </c>
      <c r="E2417" s="668" t="s">
        <v>233</v>
      </c>
      <c r="F2417" s="668">
        <v>0</v>
      </c>
      <c r="G2417" s="668">
        <v>4.19</v>
      </c>
      <c r="H2417" s="668">
        <v>58.4378</v>
      </c>
      <c r="I2417" s="668">
        <v>58.4378</v>
      </c>
      <c r="J2417" s="668">
        <v>57.42</v>
      </c>
      <c r="K2417" s="668">
        <v>0</v>
      </c>
      <c r="L2417" s="678">
        <v>0</v>
      </c>
      <c r="M2417" s="668">
        <v>1186.68</v>
      </c>
      <c r="N2417" s="668"/>
      <c r="O2417" s="668"/>
      <c r="P2417" s="668"/>
      <c r="Q2417" s="668">
        <v>27774</v>
      </c>
      <c r="R2417" s="668">
        <v>2942.94</v>
      </c>
      <c r="S2417" s="678">
        <v>0.106</v>
      </c>
      <c r="T2417" s="668">
        <v>0</v>
      </c>
      <c r="U2417" s="668">
        <v>0</v>
      </c>
      <c r="V2417" s="668">
        <v>0</v>
      </c>
      <c r="W2417" s="668">
        <v>0</v>
      </c>
      <c r="X2417" s="668">
        <v>0</v>
      </c>
      <c r="Y2417" s="668">
        <v>0</v>
      </c>
      <c r="Z2417" s="668">
        <v>0</v>
      </c>
      <c r="AA2417" s="668">
        <v>0</v>
      </c>
      <c r="AB2417" s="678">
        <v>0.9909</v>
      </c>
      <c r="AC2417" s="683">
        <f t="shared" si="113"/>
        <v>0</v>
      </c>
      <c r="AD2417" s="684">
        <f t="shared" si="114"/>
        <v>0</v>
      </c>
    </row>
    <row r="2418" s="557" customFormat="1" customHeight="1" spans="1:30">
      <c r="A2418" s="574">
        <v>45340</v>
      </c>
      <c r="B2418" s="669" t="s">
        <v>77</v>
      </c>
      <c r="C2418" s="670" t="s">
        <v>32</v>
      </c>
      <c r="D2418" s="671">
        <v>100</v>
      </c>
      <c r="E2418" s="671" t="s">
        <v>39</v>
      </c>
      <c r="F2418" s="672">
        <v>3.88</v>
      </c>
      <c r="G2418" s="671">
        <v>1.68</v>
      </c>
      <c r="H2418" s="673">
        <v>28.8795</v>
      </c>
      <c r="I2418" s="673">
        <v>27.2626</v>
      </c>
      <c r="J2418" s="673">
        <v>26.53</v>
      </c>
      <c r="K2418" s="673">
        <v>0</v>
      </c>
      <c r="L2418" s="679">
        <v>0</v>
      </c>
      <c r="M2418" s="673">
        <v>418.705</v>
      </c>
      <c r="N2418" s="671">
        <v>200</v>
      </c>
      <c r="O2418" s="679">
        <v>2.0935</v>
      </c>
      <c r="P2418" s="679">
        <v>1.5129</v>
      </c>
      <c r="Q2418" s="671">
        <v>17591</v>
      </c>
      <c r="R2418" s="673">
        <v>814.562</v>
      </c>
      <c r="S2418" s="679">
        <v>0.0463</v>
      </c>
      <c r="T2418" s="671">
        <v>0</v>
      </c>
      <c r="U2418" s="671">
        <v>0</v>
      </c>
      <c r="V2418" s="671">
        <v>0</v>
      </c>
      <c r="W2418" s="671">
        <v>0</v>
      </c>
      <c r="X2418" s="671">
        <v>0</v>
      </c>
      <c r="Y2418" s="671">
        <v>0</v>
      </c>
      <c r="Z2418" s="671">
        <v>0</v>
      </c>
      <c r="AA2418" s="673">
        <v>3.8041</v>
      </c>
      <c r="AB2418" s="679">
        <v>1</v>
      </c>
      <c r="AC2418" s="575">
        <f t="shared" si="113"/>
        <v>0</v>
      </c>
      <c r="AD2418" s="555">
        <f t="shared" si="114"/>
        <v>0</v>
      </c>
    </row>
    <row r="2419" s="557" customFormat="1" customHeight="1" spans="1:30">
      <c r="A2419" s="574">
        <v>45340</v>
      </c>
      <c r="B2419" s="671" t="s">
        <v>81</v>
      </c>
      <c r="C2419" s="670" t="s">
        <v>175</v>
      </c>
      <c r="D2419" s="671">
        <v>100</v>
      </c>
      <c r="E2419" s="671" t="s">
        <v>39</v>
      </c>
      <c r="F2419" s="671" t="s">
        <v>176</v>
      </c>
      <c r="G2419" s="674">
        <v>5.44</v>
      </c>
      <c r="H2419" s="674">
        <v>0</v>
      </c>
      <c r="I2419" s="674">
        <v>4.2</v>
      </c>
      <c r="J2419" s="674">
        <v>3.8632</v>
      </c>
      <c r="K2419" s="674">
        <v>0</v>
      </c>
      <c r="L2419" s="680">
        <v>0</v>
      </c>
      <c r="M2419" s="674">
        <v>31.6096</v>
      </c>
      <c r="N2419" s="674">
        <v>585</v>
      </c>
      <c r="O2419" s="680">
        <v>0.054</v>
      </c>
      <c r="P2419" s="680">
        <v>-0.0262</v>
      </c>
      <c r="Q2419" s="674">
        <v>13183</v>
      </c>
      <c r="R2419" s="674">
        <v>40.7352</v>
      </c>
      <c r="S2419" s="680">
        <v>0.0031</v>
      </c>
      <c r="T2419" s="671">
        <v>0</v>
      </c>
      <c r="U2419" s="674">
        <v>0</v>
      </c>
      <c r="V2419" s="671">
        <v>0</v>
      </c>
      <c r="W2419" s="674">
        <v>0</v>
      </c>
      <c r="X2419" s="671">
        <v>0</v>
      </c>
      <c r="Y2419" s="674">
        <v>0</v>
      </c>
      <c r="Z2419" s="671">
        <v>0</v>
      </c>
      <c r="AA2419" s="674">
        <v>0</v>
      </c>
      <c r="AB2419" s="679">
        <v>1</v>
      </c>
      <c r="AC2419" s="575">
        <f t="shared" si="113"/>
        <v>0</v>
      </c>
      <c r="AD2419" s="555">
        <f t="shared" si="114"/>
        <v>0</v>
      </c>
    </row>
    <row r="2420" s="557" customFormat="1" customHeight="1" spans="1:30">
      <c r="A2420" s="574">
        <v>45340</v>
      </c>
      <c r="B2420" s="671" t="s">
        <v>84</v>
      </c>
      <c r="C2420" s="670" t="s">
        <v>175</v>
      </c>
      <c r="D2420" s="671">
        <v>33</v>
      </c>
      <c r="E2420" s="671" t="s">
        <v>35</v>
      </c>
      <c r="F2420" s="671" t="s">
        <v>176</v>
      </c>
      <c r="G2420" s="674">
        <v>6.48</v>
      </c>
      <c r="H2420" s="674">
        <v>35.1414</v>
      </c>
      <c r="I2420" s="674">
        <v>34.705</v>
      </c>
      <c r="J2420" s="674">
        <v>34.32</v>
      </c>
      <c r="K2420" s="674">
        <v>0.4364</v>
      </c>
      <c r="L2420" s="680">
        <v>0.0124</v>
      </c>
      <c r="M2420" s="674">
        <v>246.84</v>
      </c>
      <c r="N2420" s="674">
        <v>490</v>
      </c>
      <c r="O2420" s="680">
        <v>0.5038</v>
      </c>
      <c r="P2420" s="680">
        <v>-0.1884</v>
      </c>
      <c r="Q2420" s="674">
        <v>7604</v>
      </c>
      <c r="R2420" s="674">
        <v>646.14</v>
      </c>
      <c r="S2420" s="680">
        <v>0.085</v>
      </c>
      <c r="T2420" s="671">
        <v>0</v>
      </c>
      <c r="U2420" s="674">
        <v>0</v>
      </c>
      <c r="V2420" s="671">
        <v>0</v>
      </c>
      <c r="W2420" s="674">
        <v>0</v>
      </c>
      <c r="X2420" s="671">
        <v>0</v>
      </c>
      <c r="Y2420" s="674">
        <v>0</v>
      </c>
      <c r="Z2420" s="671">
        <v>0</v>
      </c>
      <c r="AA2420" s="674">
        <v>0</v>
      </c>
      <c r="AB2420" s="679">
        <v>1</v>
      </c>
      <c r="AC2420" s="575">
        <f t="shared" si="113"/>
        <v>0</v>
      </c>
      <c r="AD2420" s="555">
        <f t="shared" si="114"/>
        <v>0</v>
      </c>
    </row>
    <row r="2421" s="557" customFormat="1" customHeight="1" spans="1:30">
      <c r="A2421" s="574">
        <v>45340</v>
      </c>
      <c r="B2421" s="671" t="s">
        <v>85</v>
      </c>
      <c r="C2421" s="671" t="s">
        <v>177</v>
      </c>
      <c r="D2421" s="671">
        <v>60</v>
      </c>
      <c r="E2421" s="669" t="s">
        <v>35</v>
      </c>
      <c r="F2421" s="669">
        <v>4.94</v>
      </c>
      <c r="G2421" s="669">
        <v>3.79</v>
      </c>
      <c r="H2421" s="675">
        <v>32.0688</v>
      </c>
      <c r="I2421" s="669">
        <v>34.0263</v>
      </c>
      <c r="J2421" s="669">
        <v>32.56</v>
      </c>
      <c r="K2421" s="669">
        <v>0</v>
      </c>
      <c r="L2421" s="679">
        <v>0</v>
      </c>
      <c r="M2421" s="671">
        <v>342.32</v>
      </c>
      <c r="N2421" s="671">
        <v>174</v>
      </c>
      <c r="O2421" s="679">
        <v>1.9674</v>
      </c>
      <c r="P2421" s="671" t="s">
        <v>176</v>
      </c>
      <c r="Q2421" s="671">
        <v>5420</v>
      </c>
      <c r="R2421" s="671">
        <v>925.76</v>
      </c>
      <c r="S2421" s="679">
        <v>0.1708</v>
      </c>
      <c r="T2421" s="671">
        <v>0</v>
      </c>
      <c r="U2421" s="671">
        <v>0</v>
      </c>
      <c r="V2421" s="671">
        <v>0</v>
      </c>
      <c r="W2421" s="671">
        <v>0</v>
      </c>
      <c r="X2421" s="671">
        <v>0</v>
      </c>
      <c r="Y2421" s="671">
        <v>0</v>
      </c>
      <c r="Z2421" s="671">
        <v>0</v>
      </c>
      <c r="AA2421" s="671">
        <v>0</v>
      </c>
      <c r="AB2421" s="679">
        <v>1</v>
      </c>
      <c r="AC2421" s="575">
        <f t="shared" si="113"/>
        <v>0</v>
      </c>
      <c r="AD2421" s="555">
        <f t="shared" si="114"/>
        <v>0</v>
      </c>
    </row>
    <row r="2422" s="557" customFormat="1" customHeight="1" spans="1:30">
      <c r="A2422" s="574">
        <v>45340</v>
      </c>
      <c r="B2422" s="669" t="s">
        <v>87</v>
      </c>
      <c r="C2422" s="670" t="s">
        <v>32</v>
      </c>
      <c r="D2422" s="671">
        <v>100</v>
      </c>
      <c r="E2422" s="671" t="s">
        <v>39</v>
      </c>
      <c r="F2422" s="671">
        <v>1.58</v>
      </c>
      <c r="G2422" s="671">
        <v>3.235</v>
      </c>
      <c r="H2422" s="671">
        <v>4.78</v>
      </c>
      <c r="I2422" s="671">
        <v>4.69</v>
      </c>
      <c r="J2422" s="671">
        <v>4.5661</v>
      </c>
      <c r="K2422" s="671">
        <v>0</v>
      </c>
      <c r="L2422" s="679">
        <v>0</v>
      </c>
      <c r="M2422" s="671">
        <v>48.2097</v>
      </c>
      <c r="N2422" s="671">
        <v>25</v>
      </c>
      <c r="O2422" s="679">
        <v>1.9284</v>
      </c>
      <c r="P2422" s="679">
        <v>1.3477</v>
      </c>
      <c r="Q2422" s="671">
        <v>6350</v>
      </c>
      <c r="R2422" s="671">
        <v>211.0955</v>
      </c>
      <c r="S2422" s="679">
        <v>0.0332</v>
      </c>
      <c r="T2422" s="671">
        <v>0</v>
      </c>
      <c r="U2422" s="671">
        <v>0</v>
      </c>
      <c r="V2422" s="671">
        <v>0</v>
      </c>
      <c r="W2422" s="671">
        <v>0</v>
      </c>
      <c r="X2422" s="671">
        <v>0</v>
      </c>
      <c r="Y2422" s="671">
        <v>0</v>
      </c>
      <c r="Z2422" s="671">
        <v>0</v>
      </c>
      <c r="AA2422" s="671">
        <v>0</v>
      </c>
      <c r="AB2422" s="679">
        <v>0</v>
      </c>
      <c r="AC2422" s="575">
        <f t="shared" si="113"/>
        <v>0</v>
      </c>
      <c r="AD2422" s="555">
        <f t="shared" si="114"/>
        <v>0</v>
      </c>
    </row>
    <row r="2423" s="557" customFormat="1" customHeight="1" spans="1:30">
      <c r="A2423" s="574">
        <v>45340</v>
      </c>
      <c r="B2423" s="669" t="s">
        <v>88</v>
      </c>
      <c r="C2423" s="671" t="s">
        <v>177</v>
      </c>
      <c r="D2423" s="671">
        <v>50</v>
      </c>
      <c r="E2423" s="671" t="s">
        <v>33</v>
      </c>
      <c r="F2423" s="671">
        <v>6.64</v>
      </c>
      <c r="G2423" s="671">
        <v>1.33</v>
      </c>
      <c r="H2423" s="671">
        <v>24.974</v>
      </c>
      <c r="I2423" s="671">
        <v>10.5855</v>
      </c>
      <c r="J2423" s="671">
        <v>10.5663</v>
      </c>
      <c r="K2423" s="671">
        <v>14.19</v>
      </c>
      <c r="L2423" s="679">
        <v>0.5682</v>
      </c>
      <c r="M2423" s="671">
        <v>230.3012</v>
      </c>
      <c r="N2423" s="671">
        <v>680</v>
      </c>
      <c r="O2423" s="679">
        <v>0.3387</v>
      </c>
      <c r="P2423" s="671" t="s">
        <v>176</v>
      </c>
      <c r="Q2423" s="671">
        <v>6458</v>
      </c>
      <c r="R2423" s="671">
        <v>537.3726</v>
      </c>
      <c r="S2423" s="679">
        <v>0.0832</v>
      </c>
      <c r="T2423" s="671">
        <v>0</v>
      </c>
      <c r="U2423" s="671">
        <v>0</v>
      </c>
      <c r="V2423" s="671">
        <v>0</v>
      </c>
      <c r="W2423" s="671">
        <v>0</v>
      </c>
      <c r="X2423" s="671">
        <v>0</v>
      </c>
      <c r="Y2423" s="671">
        <v>0</v>
      </c>
      <c r="Z2423" s="671">
        <v>0</v>
      </c>
      <c r="AA2423" s="671">
        <v>0</v>
      </c>
      <c r="AB2423" s="679">
        <v>1</v>
      </c>
      <c r="AC2423" s="575">
        <f t="shared" si="113"/>
        <v>0</v>
      </c>
      <c r="AD2423" s="555">
        <f t="shared" si="114"/>
        <v>0</v>
      </c>
    </row>
    <row r="2424" customHeight="1" spans="1:29">
      <c r="A2424" s="661" t="s">
        <v>301</v>
      </c>
      <c r="B2424" s="662"/>
      <c r="C2424" s="662"/>
      <c r="D2424" s="662"/>
      <c r="E2424" s="662"/>
      <c r="F2424" s="662"/>
      <c r="G2424" s="662"/>
      <c r="H2424" s="662"/>
      <c r="I2424" s="662"/>
      <c r="J2424" s="662"/>
      <c r="K2424" s="662"/>
      <c r="L2424" s="662"/>
      <c r="M2424" s="662"/>
      <c r="N2424" s="662"/>
      <c r="O2424" s="662"/>
      <c r="P2424" s="662"/>
      <c r="Q2424" s="662"/>
      <c r="R2424" s="662"/>
      <c r="S2424" s="662"/>
      <c r="T2424" s="662"/>
      <c r="U2424" s="662"/>
      <c r="V2424" s="662"/>
      <c r="W2424" s="662"/>
      <c r="X2424" s="662"/>
      <c r="Y2424" s="662"/>
      <c r="Z2424" s="662"/>
      <c r="AA2424" s="662"/>
      <c r="AB2424" s="662"/>
      <c r="AC2424" s="662"/>
    </row>
    <row r="2425" customHeight="1" spans="1:30">
      <c r="A2425" s="663" t="s">
        <v>199</v>
      </c>
      <c r="B2425" s="664" t="s">
        <v>200</v>
      </c>
      <c r="C2425" s="664" t="s">
        <v>201</v>
      </c>
      <c r="D2425" s="664" t="s">
        <v>202</v>
      </c>
      <c r="E2425" s="664" t="s">
        <v>203</v>
      </c>
      <c r="F2425" s="664" t="s">
        <v>204</v>
      </c>
      <c r="G2425" s="664" t="s">
        <v>205</v>
      </c>
      <c r="H2425" s="664" t="s">
        <v>206</v>
      </c>
      <c r="I2425" s="664" t="s">
        <v>207</v>
      </c>
      <c r="J2425" s="664" t="s">
        <v>208</v>
      </c>
      <c r="K2425" s="664" t="s">
        <v>209</v>
      </c>
      <c r="L2425" s="664" t="s">
        <v>210</v>
      </c>
      <c r="M2425" s="664" t="s">
        <v>211</v>
      </c>
      <c r="N2425" s="664" t="s">
        <v>212</v>
      </c>
      <c r="O2425" s="664" t="s">
        <v>213</v>
      </c>
      <c r="P2425" s="664" t="s">
        <v>214</v>
      </c>
      <c r="Q2425" s="664" t="s">
        <v>215</v>
      </c>
      <c r="R2425" s="664" t="s">
        <v>216</v>
      </c>
      <c r="S2425" s="664" t="s">
        <v>217</v>
      </c>
      <c r="T2425" s="664" t="s">
        <v>218</v>
      </c>
      <c r="U2425" s="664" t="s">
        <v>219</v>
      </c>
      <c r="V2425" s="664" t="s">
        <v>220</v>
      </c>
      <c r="W2425" s="664" t="s">
        <v>221</v>
      </c>
      <c r="X2425" s="664" t="s">
        <v>222</v>
      </c>
      <c r="Y2425" s="664" t="s">
        <v>223</v>
      </c>
      <c r="Z2425" s="664" t="s">
        <v>224</v>
      </c>
      <c r="AA2425" s="664" t="s">
        <v>225</v>
      </c>
      <c r="AB2425" s="664" t="s">
        <v>226</v>
      </c>
      <c r="AC2425" s="583" t="s">
        <v>29</v>
      </c>
      <c r="AD2425" s="583" t="s">
        <v>30</v>
      </c>
    </row>
    <row r="2426" customHeight="1" spans="1:30">
      <c r="A2426" s="574">
        <v>45341</v>
      </c>
      <c r="B2426" s="650" t="s">
        <v>234</v>
      </c>
      <c r="C2426" s="650" t="s">
        <v>228</v>
      </c>
      <c r="D2426" s="650">
        <v>20</v>
      </c>
      <c r="E2426" s="650" t="s">
        <v>235</v>
      </c>
      <c r="F2426" s="650">
        <v>4.15</v>
      </c>
      <c r="G2426" s="650">
        <v>1.2</v>
      </c>
      <c r="H2426" s="650">
        <v>8.946</v>
      </c>
      <c r="I2426" s="650">
        <v>7.8559</v>
      </c>
      <c r="J2426" s="650">
        <v>7.8411</v>
      </c>
      <c r="K2426" s="650">
        <v>1.09</v>
      </c>
      <c r="L2426" s="676">
        <v>0.1218</v>
      </c>
      <c r="M2426" s="650">
        <v>155.3025</v>
      </c>
      <c r="N2426" s="650"/>
      <c r="O2426" s="650"/>
      <c r="P2426" s="650"/>
      <c r="Q2426" s="650">
        <v>4106</v>
      </c>
      <c r="R2426" s="650">
        <v>459.5558</v>
      </c>
      <c r="S2426" s="676">
        <v>0.1119</v>
      </c>
      <c r="T2426" s="650">
        <v>0</v>
      </c>
      <c r="U2426" s="650">
        <v>0</v>
      </c>
      <c r="V2426" s="650">
        <v>0</v>
      </c>
      <c r="W2426" s="650">
        <v>0</v>
      </c>
      <c r="X2426" s="650">
        <v>0</v>
      </c>
      <c r="Y2426" s="650">
        <v>0</v>
      </c>
      <c r="Z2426" s="650">
        <v>0</v>
      </c>
      <c r="AA2426" s="650">
        <v>0</v>
      </c>
      <c r="AB2426" s="676">
        <v>1</v>
      </c>
      <c r="AC2426" s="575">
        <f t="shared" ref="AC2426:AC2468" si="115">U2426+W2426</f>
        <v>0</v>
      </c>
      <c r="AD2426" s="555">
        <f t="shared" ref="AD2426:AD2468" si="116">T2426+V2426</f>
        <v>0</v>
      </c>
    </row>
    <row r="2427" customHeight="1" spans="1:30">
      <c r="A2427" s="574">
        <v>45341</v>
      </c>
      <c r="B2427" s="650" t="s">
        <v>227</v>
      </c>
      <c r="C2427" s="650" t="s">
        <v>228</v>
      </c>
      <c r="D2427" s="650">
        <v>100</v>
      </c>
      <c r="E2427" s="650" t="s">
        <v>231</v>
      </c>
      <c r="F2427" s="650">
        <v>0.98</v>
      </c>
      <c r="G2427" s="650">
        <v>1.8</v>
      </c>
      <c r="H2427" s="650">
        <v>9.0141</v>
      </c>
      <c r="I2427" s="650">
        <v>8.9249</v>
      </c>
      <c r="J2427" s="650">
        <v>8.8375</v>
      </c>
      <c r="K2427" s="650">
        <v>0</v>
      </c>
      <c r="L2427" s="676">
        <v>0</v>
      </c>
      <c r="M2427" s="650">
        <v>481.3375</v>
      </c>
      <c r="N2427" s="650"/>
      <c r="O2427" s="650"/>
      <c r="P2427" s="650"/>
      <c r="Q2427" s="650">
        <v>14972</v>
      </c>
      <c r="R2427" s="650">
        <v>1782.4625</v>
      </c>
      <c r="S2427" s="676">
        <v>0.1191</v>
      </c>
      <c r="T2427" s="650">
        <v>0.002</v>
      </c>
      <c r="U2427" s="650">
        <v>0</v>
      </c>
      <c r="V2427" s="650">
        <v>0</v>
      </c>
      <c r="W2427" s="650">
        <v>0</v>
      </c>
      <c r="X2427" s="650">
        <v>0</v>
      </c>
      <c r="Y2427" s="650">
        <v>0</v>
      </c>
      <c r="Z2427" s="650">
        <v>0</v>
      </c>
      <c r="AA2427" s="650">
        <v>0</v>
      </c>
      <c r="AB2427" s="676">
        <v>1</v>
      </c>
      <c r="AC2427" s="575">
        <f t="shared" si="115"/>
        <v>0</v>
      </c>
      <c r="AD2427" s="555">
        <f t="shared" si="116"/>
        <v>0.002</v>
      </c>
    </row>
    <row r="2428" customHeight="1" spans="1:30">
      <c r="A2428" s="574">
        <v>45341</v>
      </c>
      <c r="B2428" s="650" t="s">
        <v>232</v>
      </c>
      <c r="C2428" s="650" t="s">
        <v>228</v>
      </c>
      <c r="D2428" s="650">
        <v>80</v>
      </c>
      <c r="E2428" s="650" t="s">
        <v>231</v>
      </c>
      <c r="F2428" s="650">
        <v>0.41</v>
      </c>
      <c r="G2428" s="650">
        <v>1.3</v>
      </c>
      <c r="H2428" s="650">
        <v>2.7941</v>
      </c>
      <c r="I2428" s="650">
        <v>2.8</v>
      </c>
      <c r="J2428" s="650">
        <v>2.75</v>
      </c>
      <c r="K2428" s="650">
        <v>0</v>
      </c>
      <c r="L2428" s="676">
        <v>0</v>
      </c>
      <c r="M2428" s="650">
        <v>559.9</v>
      </c>
      <c r="N2428" s="650"/>
      <c r="O2428" s="650"/>
      <c r="P2428" s="650"/>
      <c r="Q2428" s="650">
        <v>9570</v>
      </c>
      <c r="R2428" s="650">
        <v>1532.3</v>
      </c>
      <c r="S2428" s="676">
        <v>0.1601</v>
      </c>
      <c r="T2428" s="650">
        <v>0</v>
      </c>
      <c r="U2428" s="650">
        <v>0</v>
      </c>
      <c r="V2428" s="650">
        <v>0</v>
      </c>
      <c r="W2428" s="650">
        <v>0</v>
      </c>
      <c r="X2428" s="650">
        <v>0</v>
      </c>
      <c r="Y2428" s="650">
        <v>0</v>
      </c>
      <c r="Z2428" s="650">
        <v>0</v>
      </c>
      <c r="AA2428" s="650">
        <v>0</v>
      </c>
      <c r="AB2428" s="676">
        <v>1</v>
      </c>
      <c r="AC2428" s="575">
        <f t="shared" si="115"/>
        <v>0</v>
      </c>
      <c r="AD2428" s="555">
        <f t="shared" si="116"/>
        <v>0</v>
      </c>
    </row>
    <row r="2429" customHeight="1" spans="1:30">
      <c r="A2429" s="574">
        <v>45341</v>
      </c>
      <c r="B2429" s="650" t="s">
        <v>239</v>
      </c>
      <c r="C2429" s="650" t="s">
        <v>228</v>
      </c>
      <c r="D2429" s="650">
        <v>30</v>
      </c>
      <c r="E2429" s="650" t="s">
        <v>233</v>
      </c>
      <c r="F2429" s="650">
        <v>6.14</v>
      </c>
      <c r="G2429" s="650">
        <v>0</v>
      </c>
      <c r="H2429" s="650">
        <v>17.3481</v>
      </c>
      <c r="I2429" s="650">
        <v>15.2058</v>
      </c>
      <c r="J2429" s="650">
        <v>15.1008</v>
      </c>
      <c r="K2429" s="650">
        <v>2.1423</v>
      </c>
      <c r="L2429" s="676">
        <v>0.1235</v>
      </c>
      <c r="M2429" s="650">
        <v>244.3584</v>
      </c>
      <c r="N2429" s="650"/>
      <c r="O2429" s="650"/>
      <c r="P2429" s="650"/>
      <c r="Q2429" s="650">
        <v>4805</v>
      </c>
      <c r="R2429" s="650">
        <v>577.632</v>
      </c>
      <c r="S2429" s="676">
        <v>0.1202</v>
      </c>
      <c r="T2429" s="650">
        <v>0</v>
      </c>
      <c r="U2429" s="650">
        <v>0</v>
      </c>
      <c r="V2429" s="650">
        <v>0</v>
      </c>
      <c r="W2429" s="650">
        <v>0</v>
      </c>
      <c r="X2429" s="650">
        <v>0</v>
      </c>
      <c r="Y2429" s="650">
        <v>0</v>
      </c>
      <c r="Z2429" s="650">
        <v>0</v>
      </c>
      <c r="AA2429" s="650">
        <v>0</v>
      </c>
      <c r="AB2429" s="676">
        <v>1</v>
      </c>
      <c r="AC2429" s="575">
        <f t="shared" si="115"/>
        <v>0</v>
      </c>
      <c r="AD2429" s="555">
        <f t="shared" si="116"/>
        <v>0</v>
      </c>
    </row>
    <row r="2430" customHeight="1" spans="1:30">
      <c r="A2430" s="574">
        <v>45341</v>
      </c>
      <c r="B2430" s="650" t="s">
        <v>237</v>
      </c>
      <c r="C2430" s="650" t="s">
        <v>228</v>
      </c>
      <c r="D2430" s="650">
        <v>5.48</v>
      </c>
      <c r="E2430" s="650" t="s">
        <v>238</v>
      </c>
      <c r="F2430" s="650">
        <v>2.32</v>
      </c>
      <c r="G2430" s="650">
        <v>0</v>
      </c>
      <c r="H2430" s="650">
        <v>1.13</v>
      </c>
      <c r="I2430" s="650">
        <v>1.13</v>
      </c>
      <c r="J2430" s="650">
        <v>1.064</v>
      </c>
      <c r="K2430" s="650">
        <v>0</v>
      </c>
      <c r="L2430" s="676">
        <v>0</v>
      </c>
      <c r="M2430" s="650">
        <v>15.96</v>
      </c>
      <c r="N2430" s="650"/>
      <c r="O2430" s="650"/>
      <c r="P2430" s="650"/>
      <c r="Q2430" s="650">
        <v>554</v>
      </c>
      <c r="R2430" s="650">
        <v>56.392</v>
      </c>
      <c r="S2430" s="676">
        <v>0.1018</v>
      </c>
      <c r="T2430" s="650">
        <v>0</v>
      </c>
      <c r="U2430" s="650">
        <v>0</v>
      </c>
      <c r="V2430" s="650">
        <v>0</v>
      </c>
      <c r="W2430" s="650">
        <v>0</v>
      </c>
      <c r="X2430" s="650">
        <v>0</v>
      </c>
      <c r="Y2430" s="650">
        <v>0</v>
      </c>
      <c r="Z2430" s="650">
        <v>0</v>
      </c>
      <c r="AA2430" s="650">
        <v>0</v>
      </c>
      <c r="AB2430" s="676">
        <v>1</v>
      </c>
      <c r="AC2430" s="575">
        <f t="shared" si="115"/>
        <v>0</v>
      </c>
      <c r="AD2430" s="555">
        <f t="shared" si="116"/>
        <v>0</v>
      </c>
    </row>
    <row r="2431" customHeight="1" spans="1:30">
      <c r="A2431" s="574">
        <v>45341</v>
      </c>
      <c r="B2431" s="650" t="s">
        <v>230</v>
      </c>
      <c r="C2431" s="650" t="s">
        <v>228</v>
      </c>
      <c r="D2431" s="650">
        <v>10</v>
      </c>
      <c r="E2431" s="650" t="s">
        <v>231</v>
      </c>
      <c r="F2431" s="650">
        <v>1.06</v>
      </c>
      <c r="G2431" s="650">
        <v>1.18</v>
      </c>
      <c r="H2431" s="650">
        <v>1.4526</v>
      </c>
      <c r="I2431" s="650">
        <v>1.3746</v>
      </c>
      <c r="J2431" s="650">
        <v>1.32</v>
      </c>
      <c r="K2431" s="650">
        <v>0</v>
      </c>
      <c r="L2431" s="676">
        <v>0</v>
      </c>
      <c r="M2431" s="650">
        <v>54.78</v>
      </c>
      <c r="N2431" s="650"/>
      <c r="O2431" s="650"/>
      <c r="P2431" s="650"/>
      <c r="Q2431" s="650">
        <v>1258</v>
      </c>
      <c r="R2431" s="650">
        <v>168.96</v>
      </c>
      <c r="S2431" s="676">
        <v>0.1343</v>
      </c>
      <c r="T2431" s="650">
        <v>0</v>
      </c>
      <c r="U2431" s="650">
        <v>0</v>
      </c>
      <c r="V2431" s="650">
        <v>0</v>
      </c>
      <c r="W2431" s="650">
        <v>0</v>
      </c>
      <c r="X2431" s="650">
        <v>0</v>
      </c>
      <c r="Y2431" s="650">
        <v>0</v>
      </c>
      <c r="Z2431" s="650">
        <v>0</v>
      </c>
      <c r="AA2431" s="650">
        <v>0</v>
      </c>
      <c r="AB2431" s="676">
        <v>1</v>
      </c>
      <c r="AC2431" s="575">
        <f t="shared" si="115"/>
        <v>0</v>
      </c>
      <c r="AD2431" s="555">
        <f t="shared" si="116"/>
        <v>0</v>
      </c>
    </row>
    <row r="2432" customHeight="1" spans="1:30">
      <c r="A2432" s="574">
        <v>45341</v>
      </c>
      <c r="B2432" s="650" t="s">
        <v>242</v>
      </c>
      <c r="C2432" s="650" t="s">
        <v>228</v>
      </c>
      <c r="D2432" s="650">
        <v>50</v>
      </c>
      <c r="E2432" s="650" t="s">
        <v>231</v>
      </c>
      <c r="F2432" s="650">
        <v>0.46</v>
      </c>
      <c r="G2432" s="650">
        <v>1.26</v>
      </c>
      <c r="H2432" s="650">
        <v>1.97</v>
      </c>
      <c r="I2432" s="650">
        <v>1.848</v>
      </c>
      <c r="J2432" s="650">
        <v>1.76</v>
      </c>
      <c r="K2432" s="650">
        <v>0</v>
      </c>
      <c r="L2432" s="676">
        <v>0</v>
      </c>
      <c r="M2432" s="650">
        <v>171.6</v>
      </c>
      <c r="N2432" s="650"/>
      <c r="O2432" s="650"/>
      <c r="P2432" s="650"/>
      <c r="Q2432" s="650">
        <v>7203</v>
      </c>
      <c r="R2432" s="650">
        <v>732.6</v>
      </c>
      <c r="S2432" s="676">
        <v>0.1017</v>
      </c>
      <c r="T2432" s="650">
        <v>0</v>
      </c>
      <c r="U2432" s="650">
        <v>0</v>
      </c>
      <c r="V2432" s="650">
        <v>0</v>
      </c>
      <c r="W2432" s="650">
        <v>0</v>
      </c>
      <c r="X2432" s="650">
        <v>0</v>
      </c>
      <c r="Y2432" s="650">
        <v>0</v>
      </c>
      <c r="Z2432" s="650">
        <v>0</v>
      </c>
      <c r="AA2432" s="650">
        <v>0</v>
      </c>
      <c r="AB2432" s="676">
        <v>1</v>
      </c>
      <c r="AC2432" s="575">
        <f t="shared" si="115"/>
        <v>0</v>
      </c>
      <c r="AD2432" s="555">
        <f t="shared" si="116"/>
        <v>0</v>
      </c>
    </row>
    <row r="2433" customHeight="1" spans="1:30">
      <c r="A2433" s="574">
        <v>45341</v>
      </c>
      <c r="B2433" s="650" t="s">
        <v>236</v>
      </c>
      <c r="C2433" s="650" t="s">
        <v>228</v>
      </c>
      <c r="D2433" s="650">
        <v>30</v>
      </c>
      <c r="E2433" s="650" t="s">
        <v>235</v>
      </c>
      <c r="F2433" s="650">
        <v>7.45</v>
      </c>
      <c r="G2433" s="650">
        <v>1.3</v>
      </c>
      <c r="H2433" s="650">
        <v>18.0897</v>
      </c>
      <c r="I2433" s="650">
        <v>13.2301</v>
      </c>
      <c r="J2433" s="650">
        <v>13.2107</v>
      </c>
      <c r="K2433" s="650">
        <v>4.66</v>
      </c>
      <c r="L2433" s="676">
        <v>0.2605</v>
      </c>
      <c r="M2433" s="650">
        <v>218.2623</v>
      </c>
      <c r="N2433" s="650"/>
      <c r="O2433" s="650"/>
      <c r="P2433" s="650"/>
      <c r="Q2433" s="650">
        <v>3672</v>
      </c>
      <c r="R2433" s="650">
        <v>590.1582</v>
      </c>
      <c r="S2433" s="676">
        <v>0.1607</v>
      </c>
      <c r="T2433" s="650">
        <v>0</v>
      </c>
      <c r="U2433" s="650">
        <v>0</v>
      </c>
      <c r="V2433" s="650">
        <v>0</v>
      </c>
      <c r="W2433" s="650">
        <v>0</v>
      </c>
      <c r="X2433" s="650">
        <v>0</v>
      </c>
      <c r="Y2433" s="650">
        <v>0</v>
      </c>
      <c r="Z2433" s="650">
        <v>0</v>
      </c>
      <c r="AA2433" s="650">
        <v>0</v>
      </c>
      <c r="AB2433" s="676">
        <v>1</v>
      </c>
      <c r="AC2433" s="575">
        <f t="shared" si="115"/>
        <v>0</v>
      </c>
      <c r="AD2433" s="555">
        <f t="shared" si="116"/>
        <v>0</v>
      </c>
    </row>
    <row r="2434" customHeight="1" spans="1:30">
      <c r="A2434" s="574">
        <v>45341</v>
      </c>
      <c r="B2434" s="650" t="s">
        <v>243</v>
      </c>
      <c r="C2434" s="650" t="s">
        <v>228</v>
      </c>
      <c r="D2434" s="650">
        <v>30</v>
      </c>
      <c r="E2434" s="650" t="s">
        <v>233</v>
      </c>
      <c r="F2434" s="650">
        <v>7</v>
      </c>
      <c r="G2434" s="650">
        <v>0.8</v>
      </c>
      <c r="H2434" s="650">
        <v>17.2217</v>
      </c>
      <c r="I2434" s="650">
        <v>16.884</v>
      </c>
      <c r="J2434" s="650">
        <v>16.856</v>
      </c>
      <c r="K2434" s="650">
        <v>0</v>
      </c>
      <c r="L2434" s="676">
        <v>0</v>
      </c>
      <c r="M2434" s="650">
        <v>273.336</v>
      </c>
      <c r="N2434" s="650"/>
      <c r="O2434" s="650"/>
      <c r="P2434" s="650"/>
      <c r="Q2434" s="650">
        <v>4708</v>
      </c>
      <c r="R2434" s="650">
        <v>692.944</v>
      </c>
      <c r="S2434" s="676">
        <v>0.1472</v>
      </c>
      <c r="T2434" s="650">
        <v>0</v>
      </c>
      <c r="U2434" s="650">
        <v>0</v>
      </c>
      <c r="V2434" s="650">
        <v>0</v>
      </c>
      <c r="W2434" s="650">
        <v>0</v>
      </c>
      <c r="X2434" s="650">
        <v>0</v>
      </c>
      <c r="Y2434" s="650">
        <v>0</v>
      </c>
      <c r="Z2434" s="650">
        <v>0</v>
      </c>
      <c r="AA2434" s="650">
        <v>0</v>
      </c>
      <c r="AB2434" s="676">
        <v>1</v>
      </c>
      <c r="AC2434" s="575">
        <f t="shared" si="115"/>
        <v>0</v>
      </c>
      <c r="AD2434" s="555">
        <f t="shared" si="116"/>
        <v>0</v>
      </c>
    </row>
    <row r="2435" customHeight="1" spans="1:30">
      <c r="A2435" s="574">
        <v>45341</v>
      </c>
      <c r="B2435" s="650" t="s">
        <v>241</v>
      </c>
      <c r="C2435" s="650" t="s">
        <v>228</v>
      </c>
      <c r="D2435" s="650">
        <v>150</v>
      </c>
      <c r="E2435" s="650" t="s">
        <v>235</v>
      </c>
      <c r="F2435" s="650">
        <v>4.96</v>
      </c>
      <c r="G2435" s="650">
        <v>1.03</v>
      </c>
      <c r="H2435" s="650">
        <v>76.8343</v>
      </c>
      <c r="I2435" s="650">
        <v>33.7012</v>
      </c>
      <c r="J2435" s="650">
        <v>32.4856</v>
      </c>
      <c r="K2435" s="650">
        <v>43.13</v>
      </c>
      <c r="L2435" s="676">
        <v>0.5614</v>
      </c>
      <c r="M2435" s="650">
        <v>622.1726</v>
      </c>
      <c r="N2435" s="650">
        <v>1471</v>
      </c>
      <c r="O2435" s="676">
        <v>0.423</v>
      </c>
      <c r="P2435" s="676">
        <v>-0.2322</v>
      </c>
      <c r="Q2435" s="650">
        <v>24402</v>
      </c>
      <c r="R2435" s="650">
        <v>2078.0641</v>
      </c>
      <c r="S2435" s="676">
        <v>0.0852</v>
      </c>
      <c r="T2435" s="650">
        <v>0</v>
      </c>
      <c r="U2435" s="650">
        <v>0</v>
      </c>
      <c r="V2435" s="650">
        <v>0</v>
      </c>
      <c r="W2435" s="650">
        <v>0</v>
      </c>
      <c r="X2435" s="650">
        <v>0</v>
      </c>
      <c r="Y2435" s="650">
        <v>0</v>
      </c>
      <c r="Z2435" s="650">
        <v>0</v>
      </c>
      <c r="AA2435" s="650">
        <v>0</v>
      </c>
      <c r="AB2435" s="676">
        <v>1</v>
      </c>
      <c r="AC2435" s="575">
        <f t="shared" si="115"/>
        <v>0</v>
      </c>
      <c r="AD2435" s="555">
        <f t="shared" si="116"/>
        <v>0</v>
      </c>
    </row>
    <row r="2436" customHeight="1" spans="1:30">
      <c r="A2436" s="574">
        <v>45341</v>
      </c>
      <c r="B2436" s="650" t="s">
        <v>240</v>
      </c>
      <c r="C2436" s="650" t="s">
        <v>228</v>
      </c>
      <c r="D2436" s="650">
        <v>100</v>
      </c>
      <c r="E2436" s="650" t="s">
        <v>233</v>
      </c>
      <c r="F2436" s="650">
        <v>3.18</v>
      </c>
      <c r="G2436" s="650">
        <v>0</v>
      </c>
      <c r="H2436" s="650">
        <v>30.179</v>
      </c>
      <c r="I2436" s="650">
        <v>30.029</v>
      </c>
      <c r="J2436" s="650">
        <v>28.996</v>
      </c>
      <c r="K2436" s="650">
        <v>0</v>
      </c>
      <c r="L2436" s="676">
        <v>0</v>
      </c>
      <c r="M2436" s="650">
        <v>590.288</v>
      </c>
      <c r="N2436" s="650"/>
      <c r="O2436" s="650"/>
      <c r="P2436" s="650"/>
      <c r="Q2436" s="650">
        <v>15895</v>
      </c>
      <c r="R2436" s="650">
        <v>1576.896</v>
      </c>
      <c r="S2436" s="676">
        <v>0.0992</v>
      </c>
      <c r="T2436" s="650">
        <v>0.105</v>
      </c>
      <c r="U2436" s="650">
        <v>0</v>
      </c>
      <c r="V2436" s="650">
        <v>0</v>
      </c>
      <c r="W2436" s="650">
        <v>0</v>
      </c>
      <c r="X2436" s="650">
        <v>0</v>
      </c>
      <c r="Y2436" s="650">
        <v>0.045</v>
      </c>
      <c r="Z2436" s="650">
        <v>0</v>
      </c>
      <c r="AA2436" s="650">
        <v>0</v>
      </c>
      <c r="AB2436" s="676">
        <v>0.9965</v>
      </c>
      <c r="AC2436" s="575">
        <f t="shared" si="115"/>
        <v>0</v>
      </c>
      <c r="AD2436" s="555">
        <f t="shared" si="116"/>
        <v>0.105</v>
      </c>
    </row>
    <row r="2437" customHeight="1" spans="1:30">
      <c r="A2437" s="574">
        <v>45341</v>
      </c>
      <c r="B2437" s="650" t="s">
        <v>246</v>
      </c>
      <c r="C2437" s="650" t="s">
        <v>228</v>
      </c>
      <c r="D2437" s="650">
        <v>300</v>
      </c>
      <c r="E2437" s="650" t="s">
        <v>231</v>
      </c>
      <c r="F2437" s="650">
        <v>3.87</v>
      </c>
      <c r="G2437" s="650">
        <v>0</v>
      </c>
      <c r="H2437" s="650">
        <v>110.0443</v>
      </c>
      <c r="I2437" s="650">
        <v>104.5927</v>
      </c>
      <c r="J2437" s="650">
        <v>112.431</v>
      </c>
      <c r="K2437" s="650">
        <v>5.4516</v>
      </c>
      <c r="L2437" s="676">
        <v>0.0495</v>
      </c>
      <c r="M2437" s="650">
        <v>2157.276</v>
      </c>
      <c r="N2437" s="650"/>
      <c r="O2437" s="650"/>
      <c r="P2437" s="650"/>
      <c r="Q2437" s="650">
        <v>57321</v>
      </c>
      <c r="R2437" s="650">
        <v>6277.096</v>
      </c>
      <c r="S2437" s="676">
        <v>0.1095</v>
      </c>
      <c r="T2437" s="650">
        <v>0</v>
      </c>
      <c r="U2437" s="650">
        <v>0</v>
      </c>
      <c r="V2437" s="650">
        <v>0</v>
      </c>
      <c r="W2437" s="650">
        <v>0</v>
      </c>
      <c r="X2437" s="650">
        <v>0</v>
      </c>
      <c r="Y2437" s="650">
        <v>0</v>
      </c>
      <c r="Z2437" s="650">
        <v>0</v>
      </c>
      <c r="AA2437" s="650">
        <v>0</v>
      </c>
      <c r="AB2437" s="676">
        <v>1</v>
      </c>
      <c r="AC2437" s="575">
        <f t="shared" si="115"/>
        <v>0</v>
      </c>
      <c r="AD2437" s="555">
        <f t="shared" si="116"/>
        <v>0</v>
      </c>
    </row>
    <row r="2438" customHeight="1" spans="1:30">
      <c r="A2438" s="574">
        <v>45341</v>
      </c>
      <c r="B2438" s="650" t="s">
        <v>245</v>
      </c>
      <c r="C2438" s="650" t="s">
        <v>228</v>
      </c>
      <c r="D2438" s="650">
        <v>50</v>
      </c>
      <c r="E2438" s="650" t="s">
        <v>231</v>
      </c>
      <c r="F2438" s="650">
        <v>1.65</v>
      </c>
      <c r="G2438" s="650">
        <v>0</v>
      </c>
      <c r="H2438" s="650">
        <v>7.3656</v>
      </c>
      <c r="I2438" s="650">
        <v>7.07</v>
      </c>
      <c r="J2438" s="650">
        <v>7</v>
      </c>
      <c r="K2438" s="650">
        <v>0</v>
      </c>
      <c r="L2438" s="676">
        <v>0</v>
      </c>
      <c r="M2438" s="650">
        <v>152.39</v>
      </c>
      <c r="N2438" s="650"/>
      <c r="O2438" s="650"/>
      <c r="P2438" s="650"/>
      <c r="Q2438" s="650">
        <v>6762</v>
      </c>
      <c r="R2438" s="650">
        <v>540.89</v>
      </c>
      <c r="S2438" s="676">
        <v>0.08</v>
      </c>
      <c r="T2438" s="650">
        <v>0.095</v>
      </c>
      <c r="U2438" s="650">
        <v>0</v>
      </c>
      <c r="V2438" s="650">
        <v>0</v>
      </c>
      <c r="W2438" s="650">
        <v>0</v>
      </c>
      <c r="X2438" s="650">
        <v>0</v>
      </c>
      <c r="Y2438" s="650">
        <v>0</v>
      </c>
      <c r="Z2438" s="650">
        <v>0</v>
      </c>
      <c r="AA2438" s="650">
        <v>0</v>
      </c>
      <c r="AB2438" s="676">
        <v>0</v>
      </c>
      <c r="AC2438" s="575">
        <f t="shared" si="115"/>
        <v>0</v>
      </c>
      <c r="AD2438" s="555">
        <f t="shared" si="116"/>
        <v>0.095</v>
      </c>
    </row>
    <row r="2439" customHeight="1" spans="1:30">
      <c r="A2439" s="574">
        <v>45341</v>
      </c>
      <c r="B2439" s="650" t="s">
        <v>244</v>
      </c>
      <c r="C2439" s="650" t="s">
        <v>228</v>
      </c>
      <c r="D2439" s="650">
        <v>100</v>
      </c>
      <c r="E2439" s="650" t="s">
        <v>233</v>
      </c>
      <c r="F2439" s="650">
        <v>2.06</v>
      </c>
      <c r="G2439" s="650">
        <v>0.2</v>
      </c>
      <c r="H2439" s="650">
        <v>15.6136</v>
      </c>
      <c r="I2439" s="650">
        <v>15.6136</v>
      </c>
      <c r="J2439" s="650">
        <v>14.8554</v>
      </c>
      <c r="K2439" s="650">
        <v>0</v>
      </c>
      <c r="L2439" s="676">
        <v>0</v>
      </c>
      <c r="M2439" s="650">
        <v>525.5838</v>
      </c>
      <c r="N2439" s="650"/>
      <c r="O2439" s="650"/>
      <c r="P2439" s="650"/>
      <c r="Q2439" s="650">
        <v>14225</v>
      </c>
      <c r="R2439" s="650">
        <v>1578.0618</v>
      </c>
      <c r="S2439" s="676">
        <v>0.1109</v>
      </c>
      <c r="T2439" s="650">
        <v>0</v>
      </c>
      <c r="U2439" s="650">
        <v>0</v>
      </c>
      <c r="V2439" s="650">
        <v>0</v>
      </c>
      <c r="W2439" s="650">
        <v>0</v>
      </c>
      <c r="X2439" s="650">
        <v>0</v>
      </c>
      <c r="Y2439" s="650">
        <v>0</v>
      </c>
      <c r="Z2439" s="650">
        <v>0</v>
      </c>
      <c r="AA2439" s="650">
        <v>0</v>
      </c>
      <c r="AB2439" s="676">
        <v>1</v>
      </c>
      <c r="AC2439" s="575">
        <f t="shared" si="115"/>
        <v>0</v>
      </c>
      <c r="AD2439" s="555">
        <f t="shared" si="116"/>
        <v>0</v>
      </c>
    </row>
    <row r="2440" customHeight="1" spans="1:30">
      <c r="A2440" s="574">
        <v>45341</v>
      </c>
      <c r="B2440" s="650" t="s">
        <v>247</v>
      </c>
      <c r="C2440" s="650" t="s">
        <v>228</v>
      </c>
      <c r="D2440" s="650">
        <v>150</v>
      </c>
      <c r="E2440" s="650" t="s">
        <v>233</v>
      </c>
      <c r="F2440" s="650">
        <v>2.18</v>
      </c>
      <c r="G2440" s="650">
        <v>4</v>
      </c>
      <c r="H2440" s="650">
        <v>31.5623</v>
      </c>
      <c r="I2440" s="650">
        <v>31.5623</v>
      </c>
      <c r="J2440" s="650">
        <v>31.5</v>
      </c>
      <c r="K2440" s="650">
        <v>0</v>
      </c>
      <c r="L2440" s="676">
        <v>0</v>
      </c>
      <c r="M2440" s="650">
        <v>1273.65</v>
      </c>
      <c r="N2440" s="650"/>
      <c r="O2440" s="650"/>
      <c r="P2440" s="650"/>
      <c r="Q2440" s="650">
        <v>25456</v>
      </c>
      <c r="R2440" s="650">
        <v>3204.075</v>
      </c>
      <c r="S2440" s="676">
        <v>0.1259</v>
      </c>
      <c r="T2440" s="650">
        <v>0</v>
      </c>
      <c r="U2440" s="650">
        <v>0</v>
      </c>
      <c r="V2440" s="650">
        <v>0</v>
      </c>
      <c r="W2440" s="650">
        <v>0</v>
      </c>
      <c r="X2440" s="650">
        <v>0</v>
      </c>
      <c r="Y2440" s="650">
        <v>0</v>
      </c>
      <c r="Z2440" s="650">
        <v>0</v>
      </c>
      <c r="AA2440" s="650">
        <v>0</v>
      </c>
      <c r="AB2440" s="676">
        <v>1</v>
      </c>
      <c r="AC2440" s="575">
        <f t="shared" si="115"/>
        <v>0</v>
      </c>
      <c r="AD2440" s="555">
        <f t="shared" si="116"/>
        <v>0</v>
      </c>
    </row>
    <row r="2441" customHeight="1" spans="1:30">
      <c r="A2441" s="574">
        <v>45341</v>
      </c>
      <c r="B2441" s="650" t="s">
        <v>248</v>
      </c>
      <c r="C2441" s="650" t="s">
        <v>228</v>
      </c>
      <c r="D2441" s="650">
        <v>100</v>
      </c>
      <c r="E2441" s="650" t="s">
        <v>255</v>
      </c>
      <c r="F2441" s="650">
        <v>0.4</v>
      </c>
      <c r="G2441" s="650">
        <v>1.92</v>
      </c>
      <c r="H2441" s="650">
        <v>4.1088</v>
      </c>
      <c r="I2441" s="650">
        <v>4.1088</v>
      </c>
      <c r="J2441" s="650">
        <v>3.5224</v>
      </c>
      <c r="K2441" s="650">
        <v>0</v>
      </c>
      <c r="L2441" s="676">
        <v>0</v>
      </c>
      <c r="M2441" s="650">
        <v>515.7516</v>
      </c>
      <c r="N2441" s="650"/>
      <c r="O2441" s="650"/>
      <c r="P2441" s="650"/>
      <c r="Q2441" s="650">
        <v>11688</v>
      </c>
      <c r="R2441" s="650">
        <v>1478.2768</v>
      </c>
      <c r="S2441" s="676">
        <v>0.1265</v>
      </c>
      <c r="T2441" s="650">
        <v>0</v>
      </c>
      <c r="U2441" s="650">
        <v>0</v>
      </c>
      <c r="V2441" s="650">
        <v>0</v>
      </c>
      <c r="W2441" s="650">
        <v>0</v>
      </c>
      <c r="X2441" s="650">
        <v>0</v>
      </c>
      <c r="Y2441" s="650">
        <v>0</v>
      </c>
      <c r="Z2441" s="650">
        <v>0</v>
      </c>
      <c r="AA2441" s="650">
        <v>0</v>
      </c>
      <c r="AB2441" s="676">
        <v>1</v>
      </c>
      <c r="AC2441" s="575">
        <f t="shared" si="115"/>
        <v>0</v>
      </c>
      <c r="AD2441" s="555">
        <f t="shared" si="116"/>
        <v>0</v>
      </c>
    </row>
    <row r="2442" customHeight="1" spans="1:30">
      <c r="A2442" s="574">
        <v>45341</v>
      </c>
      <c r="B2442" s="650" t="s">
        <v>249</v>
      </c>
      <c r="C2442" s="650" t="s">
        <v>228</v>
      </c>
      <c r="D2442" s="650">
        <v>100</v>
      </c>
      <c r="E2442" s="650" t="s">
        <v>233</v>
      </c>
      <c r="F2442" s="650">
        <v>4.91</v>
      </c>
      <c r="G2442" s="650">
        <v>0</v>
      </c>
      <c r="H2442" s="650">
        <v>41.398</v>
      </c>
      <c r="I2442" s="650">
        <v>40.7879</v>
      </c>
      <c r="J2442" s="650">
        <v>40.6909</v>
      </c>
      <c r="K2442" s="650">
        <v>0</v>
      </c>
      <c r="L2442" s="676">
        <v>0</v>
      </c>
      <c r="M2442" s="650">
        <v>819.734</v>
      </c>
      <c r="N2442" s="650"/>
      <c r="O2442" s="650"/>
      <c r="P2442" s="650"/>
      <c r="Q2442" s="650">
        <v>15134</v>
      </c>
      <c r="R2442" s="650">
        <v>1479.4886</v>
      </c>
      <c r="S2442" s="676">
        <v>0.0978</v>
      </c>
      <c r="T2442" s="650">
        <v>0</v>
      </c>
      <c r="U2442" s="650">
        <v>0</v>
      </c>
      <c r="V2442" s="650">
        <v>0</v>
      </c>
      <c r="W2442" s="650">
        <v>0</v>
      </c>
      <c r="X2442" s="650">
        <v>0</v>
      </c>
      <c r="Y2442" s="650">
        <v>0</v>
      </c>
      <c r="Z2442" s="650">
        <v>0</v>
      </c>
      <c r="AA2442" s="650">
        <v>0</v>
      </c>
      <c r="AB2442" s="676">
        <v>1</v>
      </c>
      <c r="AC2442" s="575">
        <f t="shared" si="115"/>
        <v>0</v>
      </c>
      <c r="AD2442" s="555">
        <f t="shared" si="116"/>
        <v>0</v>
      </c>
    </row>
    <row r="2443" customHeight="1" spans="1:30">
      <c r="A2443" s="574">
        <v>45341</v>
      </c>
      <c r="B2443" s="575" t="s">
        <v>55</v>
      </c>
      <c r="C2443" s="650" t="s">
        <v>250</v>
      </c>
      <c r="D2443" s="650">
        <v>100</v>
      </c>
      <c r="E2443" s="650" t="s">
        <v>233</v>
      </c>
      <c r="F2443" s="650">
        <v>0</v>
      </c>
      <c r="G2443" s="650">
        <v>5.11</v>
      </c>
      <c r="H2443" s="650">
        <v>61.6792</v>
      </c>
      <c r="I2443" s="650">
        <v>60.9767</v>
      </c>
      <c r="J2443" s="650">
        <v>59.3493</v>
      </c>
      <c r="K2443" s="650">
        <v>0</v>
      </c>
      <c r="L2443" s="676">
        <v>0</v>
      </c>
      <c r="M2443" s="650">
        <v>903.7054</v>
      </c>
      <c r="N2443" s="650"/>
      <c r="O2443" s="650"/>
      <c r="P2443" s="650"/>
      <c r="Q2443" s="650">
        <v>28860</v>
      </c>
      <c r="R2443" s="650">
        <v>3093.5822</v>
      </c>
      <c r="S2443" s="676">
        <v>0.1072</v>
      </c>
      <c r="T2443" s="650">
        <v>0</v>
      </c>
      <c r="U2443" s="650">
        <v>0.7025</v>
      </c>
      <c r="V2443" s="650">
        <v>0</v>
      </c>
      <c r="W2443" s="650">
        <v>0</v>
      </c>
      <c r="X2443" s="650">
        <v>0</v>
      </c>
      <c r="Y2443" s="650">
        <v>0</v>
      </c>
      <c r="Z2443" s="650">
        <v>0</v>
      </c>
      <c r="AA2443" s="650">
        <v>0</v>
      </c>
      <c r="AB2443" s="676">
        <v>1</v>
      </c>
      <c r="AC2443" s="575">
        <f t="shared" si="115"/>
        <v>0.7025</v>
      </c>
      <c r="AD2443" s="555">
        <f t="shared" si="116"/>
        <v>0</v>
      </c>
    </row>
    <row r="2444" customHeight="1" spans="1:30">
      <c r="A2444" s="574">
        <v>45341</v>
      </c>
      <c r="B2444" s="575" t="s">
        <v>57</v>
      </c>
      <c r="C2444" s="650" t="s">
        <v>228</v>
      </c>
      <c r="D2444" s="650">
        <v>20</v>
      </c>
      <c r="E2444" s="650" t="s">
        <v>233</v>
      </c>
      <c r="F2444" s="650">
        <v>6.9</v>
      </c>
      <c r="G2444" s="650">
        <v>0</v>
      </c>
      <c r="H2444" s="650">
        <v>12.3193</v>
      </c>
      <c r="I2444" s="650">
        <v>10.9713</v>
      </c>
      <c r="J2444" s="650">
        <v>10.8417</v>
      </c>
      <c r="K2444" s="650">
        <v>1.348</v>
      </c>
      <c r="L2444" s="676">
        <v>0.1094</v>
      </c>
      <c r="M2444" s="650">
        <v>145.6496</v>
      </c>
      <c r="N2444" s="650"/>
      <c r="O2444" s="650"/>
      <c r="P2444" s="650"/>
      <c r="Q2444" s="650">
        <v>3541</v>
      </c>
      <c r="R2444" s="650">
        <v>406.0262</v>
      </c>
      <c r="S2444" s="676">
        <v>0.1147</v>
      </c>
      <c r="T2444" s="650">
        <v>0</v>
      </c>
      <c r="U2444" s="650">
        <v>0</v>
      </c>
      <c r="V2444" s="650">
        <v>0</v>
      </c>
      <c r="W2444" s="650">
        <v>0</v>
      </c>
      <c r="X2444" s="650">
        <v>0</v>
      </c>
      <c r="Y2444" s="650">
        <v>0</v>
      </c>
      <c r="Z2444" s="650">
        <v>0</v>
      </c>
      <c r="AA2444" s="650">
        <v>0</v>
      </c>
      <c r="AB2444" s="676">
        <v>1</v>
      </c>
      <c r="AC2444" s="575">
        <f t="shared" si="115"/>
        <v>0</v>
      </c>
      <c r="AD2444" s="555">
        <f t="shared" si="116"/>
        <v>0</v>
      </c>
    </row>
    <row r="2445" customHeight="1" spans="1:30">
      <c r="A2445" s="574">
        <v>45341</v>
      </c>
      <c r="B2445" s="650" t="s">
        <v>251</v>
      </c>
      <c r="C2445" s="650" t="s">
        <v>250</v>
      </c>
      <c r="D2445" s="650">
        <v>15</v>
      </c>
      <c r="E2445" s="650" t="s">
        <v>233</v>
      </c>
      <c r="F2445" s="650">
        <v>0</v>
      </c>
      <c r="G2445" s="650">
        <v>2.27</v>
      </c>
      <c r="H2445" s="650">
        <v>0.5408</v>
      </c>
      <c r="I2445" s="650">
        <v>0.5408</v>
      </c>
      <c r="J2445" s="650">
        <v>0.42</v>
      </c>
      <c r="K2445" s="650">
        <v>0</v>
      </c>
      <c r="L2445" s="676">
        <v>0</v>
      </c>
      <c r="M2445" s="650">
        <v>117.285</v>
      </c>
      <c r="N2445" s="650"/>
      <c r="O2445" s="650"/>
      <c r="P2445" s="650"/>
      <c r="Q2445" s="650">
        <v>3444</v>
      </c>
      <c r="R2445" s="650">
        <v>242.655</v>
      </c>
      <c r="S2445" s="676">
        <v>0.0705</v>
      </c>
      <c r="T2445" s="650">
        <v>0</v>
      </c>
      <c r="U2445" s="650">
        <v>0</v>
      </c>
      <c r="V2445" s="650">
        <v>0</v>
      </c>
      <c r="W2445" s="650">
        <v>0</v>
      </c>
      <c r="X2445" s="650">
        <v>0</v>
      </c>
      <c r="Y2445" s="650">
        <v>0</v>
      </c>
      <c r="Z2445" s="650">
        <v>0</v>
      </c>
      <c r="AA2445" s="650">
        <v>0</v>
      </c>
      <c r="AB2445" s="676">
        <v>1</v>
      </c>
      <c r="AC2445" s="575">
        <f t="shared" si="115"/>
        <v>0</v>
      </c>
      <c r="AD2445" s="555">
        <f t="shared" si="116"/>
        <v>0</v>
      </c>
    </row>
    <row r="2446" customHeight="1" spans="1:30">
      <c r="A2446" s="574">
        <v>45341</v>
      </c>
      <c r="B2446" s="650" t="s">
        <v>259</v>
      </c>
      <c r="C2446" s="650" t="s">
        <v>250</v>
      </c>
      <c r="D2446" s="650">
        <v>60</v>
      </c>
      <c r="E2446" s="650" t="s">
        <v>233</v>
      </c>
      <c r="F2446" s="650">
        <v>0</v>
      </c>
      <c r="G2446" s="650">
        <v>5.92</v>
      </c>
      <c r="H2446" s="650">
        <v>52.9763</v>
      </c>
      <c r="I2446" s="650">
        <v>52.9763</v>
      </c>
      <c r="J2446" s="650">
        <v>52.5</v>
      </c>
      <c r="K2446" s="650">
        <v>0</v>
      </c>
      <c r="L2446" s="676">
        <v>0</v>
      </c>
      <c r="M2446" s="650">
        <v>657.93</v>
      </c>
      <c r="N2446" s="650"/>
      <c r="O2446" s="650"/>
      <c r="P2446" s="650"/>
      <c r="Q2446" s="650">
        <v>14049</v>
      </c>
      <c r="R2446" s="650">
        <v>2113.23</v>
      </c>
      <c r="S2446" s="676">
        <v>0.1504</v>
      </c>
      <c r="T2446" s="650">
        <v>0</v>
      </c>
      <c r="U2446" s="650">
        <v>0</v>
      </c>
      <c r="V2446" s="650">
        <v>0</v>
      </c>
      <c r="W2446" s="650">
        <v>0</v>
      </c>
      <c r="X2446" s="650">
        <v>0</v>
      </c>
      <c r="Y2446" s="650">
        <v>0</v>
      </c>
      <c r="Z2446" s="650">
        <v>0</v>
      </c>
      <c r="AA2446" s="650">
        <v>0</v>
      </c>
      <c r="AB2446" s="676">
        <v>1</v>
      </c>
      <c r="AC2446" s="575">
        <f t="shared" si="115"/>
        <v>0</v>
      </c>
      <c r="AD2446" s="555">
        <f t="shared" si="116"/>
        <v>0</v>
      </c>
    </row>
    <row r="2447" customHeight="1" spans="1:30">
      <c r="A2447" s="574">
        <v>45341</v>
      </c>
      <c r="B2447" s="650" t="s">
        <v>253</v>
      </c>
      <c r="C2447" s="650" t="s">
        <v>250</v>
      </c>
      <c r="D2447" s="650">
        <v>200</v>
      </c>
      <c r="E2447" s="650" t="s">
        <v>233</v>
      </c>
      <c r="F2447" s="650">
        <v>0</v>
      </c>
      <c r="G2447" s="650">
        <v>4.94</v>
      </c>
      <c r="H2447" s="650">
        <v>89.6579</v>
      </c>
      <c r="I2447" s="650">
        <v>89.6579</v>
      </c>
      <c r="J2447" s="650">
        <v>85.8</v>
      </c>
      <c r="K2447" s="650">
        <v>0</v>
      </c>
      <c r="L2447" s="676">
        <v>0</v>
      </c>
      <c r="M2447" s="650">
        <v>2639.12</v>
      </c>
      <c r="N2447" s="650"/>
      <c r="O2447" s="650"/>
      <c r="P2447" s="650"/>
      <c r="Q2447" s="650">
        <v>61425</v>
      </c>
      <c r="R2447" s="650">
        <v>7702.2</v>
      </c>
      <c r="S2447" s="676">
        <v>0.1254</v>
      </c>
      <c r="T2447" s="650">
        <v>0</v>
      </c>
      <c r="U2447" s="650">
        <v>0</v>
      </c>
      <c r="V2447" s="650">
        <v>0</v>
      </c>
      <c r="W2447" s="650">
        <v>0</v>
      </c>
      <c r="X2447" s="650">
        <v>0</v>
      </c>
      <c r="Y2447" s="650">
        <v>0</v>
      </c>
      <c r="Z2447" s="650">
        <v>0</v>
      </c>
      <c r="AA2447" s="650">
        <v>0</v>
      </c>
      <c r="AB2447" s="676">
        <v>1</v>
      </c>
      <c r="AC2447" s="575">
        <f t="shared" si="115"/>
        <v>0</v>
      </c>
      <c r="AD2447" s="555">
        <f t="shared" si="116"/>
        <v>0</v>
      </c>
    </row>
    <row r="2448" customHeight="1" spans="1:30">
      <c r="A2448" s="574">
        <v>45341</v>
      </c>
      <c r="B2448" s="650" t="s">
        <v>254</v>
      </c>
      <c r="C2448" s="650" t="s">
        <v>250</v>
      </c>
      <c r="D2448" s="650">
        <v>50</v>
      </c>
      <c r="E2448" s="650" t="s">
        <v>233</v>
      </c>
      <c r="F2448" s="650">
        <v>0</v>
      </c>
      <c r="G2448" s="650">
        <v>9.76</v>
      </c>
      <c r="H2448" s="650">
        <v>99.4844</v>
      </c>
      <c r="I2448" s="650">
        <v>89.4598</v>
      </c>
      <c r="J2448" s="650">
        <v>87.36</v>
      </c>
      <c r="K2448" s="650">
        <v>9.3</v>
      </c>
      <c r="L2448" s="676">
        <v>0.0942</v>
      </c>
      <c r="M2448" s="650">
        <v>746.76</v>
      </c>
      <c r="N2448" s="650"/>
      <c r="O2448" s="650"/>
      <c r="P2448" s="650"/>
      <c r="Q2448" s="650">
        <v>12070</v>
      </c>
      <c r="R2448" s="650">
        <v>1794.45</v>
      </c>
      <c r="S2448" s="676">
        <v>0.1487</v>
      </c>
      <c r="T2448" s="650">
        <v>0</v>
      </c>
      <c r="U2448" s="650">
        <v>0</v>
      </c>
      <c r="V2448" s="650">
        <v>0</v>
      </c>
      <c r="W2448" s="650">
        <v>0</v>
      </c>
      <c r="X2448" s="650">
        <v>0</v>
      </c>
      <c r="Y2448" s="650">
        <v>0</v>
      </c>
      <c r="Z2448" s="650">
        <v>0</v>
      </c>
      <c r="AA2448" s="650">
        <v>0</v>
      </c>
      <c r="AB2448" s="676">
        <v>1</v>
      </c>
      <c r="AC2448" s="575">
        <f t="shared" si="115"/>
        <v>0</v>
      </c>
      <c r="AD2448" s="555">
        <f t="shared" si="116"/>
        <v>0</v>
      </c>
    </row>
    <row r="2449" customHeight="1" spans="1:30">
      <c r="A2449" s="574">
        <v>45341</v>
      </c>
      <c r="B2449" s="575" t="s">
        <v>61</v>
      </c>
      <c r="C2449" s="650" t="s">
        <v>250</v>
      </c>
      <c r="D2449" s="650">
        <v>275</v>
      </c>
      <c r="E2449" s="650" t="s">
        <v>233</v>
      </c>
      <c r="F2449" s="650">
        <v>0</v>
      </c>
      <c r="G2449" s="650">
        <v>4.72</v>
      </c>
      <c r="H2449" s="650">
        <v>96.6749</v>
      </c>
      <c r="I2449" s="650">
        <v>95.4321</v>
      </c>
      <c r="J2449" s="650">
        <v>90.2</v>
      </c>
      <c r="K2449" s="650">
        <v>0</v>
      </c>
      <c r="L2449" s="676">
        <v>0</v>
      </c>
      <c r="M2449" s="650">
        <v>4356.44</v>
      </c>
      <c r="N2449" s="650"/>
      <c r="O2449" s="650"/>
      <c r="P2449" s="650"/>
      <c r="Q2449" s="650">
        <v>83580</v>
      </c>
      <c r="R2449" s="650">
        <v>14093.64</v>
      </c>
      <c r="S2449" s="676">
        <v>0.1686</v>
      </c>
      <c r="T2449" s="650">
        <v>0</v>
      </c>
      <c r="U2449" s="650">
        <v>0</v>
      </c>
      <c r="V2449" s="650">
        <v>0</v>
      </c>
      <c r="W2449" s="650">
        <v>0</v>
      </c>
      <c r="X2449" s="650">
        <v>0</v>
      </c>
      <c r="Y2449" s="650">
        <v>1.2428</v>
      </c>
      <c r="Z2449" s="650">
        <v>0</v>
      </c>
      <c r="AA2449" s="650">
        <v>0</v>
      </c>
      <c r="AB2449" s="676">
        <v>1</v>
      </c>
      <c r="AC2449" s="575">
        <f t="shared" si="115"/>
        <v>0</v>
      </c>
      <c r="AD2449" s="555">
        <f t="shared" si="116"/>
        <v>0</v>
      </c>
    </row>
    <row r="2450" customHeight="1" spans="1:30">
      <c r="A2450" s="574">
        <v>45341</v>
      </c>
      <c r="B2450" s="575" t="s">
        <v>62</v>
      </c>
      <c r="C2450" s="650" t="s">
        <v>250</v>
      </c>
      <c r="D2450" s="650">
        <v>200</v>
      </c>
      <c r="E2450" s="650" t="s">
        <v>233</v>
      </c>
      <c r="F2450" s="650">
        <v>0</v>
      </c>
      <c r="G2450" s="650">
        <v>5.39</v>
      </c>
      <c r="H2450" s="650">
        <v>74.3266</v>
      </c>
      <c r="I2450" s="650">
        <v>63.7536</v>
      </c>
      <c r="J2450" s="650">
        <v>59.4</v>
      </c>
      <c r="K2450" s="650">
        <v>0</v>
      </c>
      <c r="L2450" s="676">
        <v>0</v>
      </c>
      <c r="M2450" s="650">
        <v>2958.12</v>
      </c>
      <c r="N2450" s="650"/>
      <c r="O2450" s="650"/>
      <c r="P2450" s="650"/>
      <c r="Q2450" s="650">
        <v>61280</v>
      </c>
      <c r="R2450" s="650">
        <v>9294.12</v>
      </c>
      <c r="S2450" s="676">
        <v>0.1517</v>
      </c>
      <c r="T2450" s="650">
        <v>0</v>
      </c>
      <c r="U2450" s="650">
        <v>0</v>
      </c>
      <c r="V2450" s="650">
        <v>0</v>
      </c>
      <c r="W2450" s="650">
        <v>0</v>
      </c>
      <c r="X2450" s="650">
        <v>0</v>
      </c>
      <c r="Y2450" s="650">
        <v>10.573</v>
      </c>
      <c r="Z2450" s="650">
        <v>0</v>
      </c>
      <c r="AA2450" s="650">
        <v>0</v>
      </c>
      <c r="AB2450" s="676">
        <v>1</v>
      </c>
      <c r="AC2450" s="575">
        <f t="shared" si="115"/>
        <v>0</v>
      </c>
      <c r="AD2450" s="555">
        <f t="shared" si="116"/>
        <v>0</v>
      </c>
    </row>
    <row r="2451" customHeight="1" spans="1:30">
      <c r="A2451" s="574">
        <v>45341</v>
      </c>
      <c r="B2451" s="650" t="s">
        <v>257</v>
      </c>
      <c r="C2451" s="650" t="s">
        <v>250</v>
      </c>
      <c r="D2451" s="650">
        <v>80</v>
      </c>
      <c r="E2451" s="650" t="s">
        <v>233</v>
      </c>
      <c r="F2451" s="650">
        <v>0</v>
      </c>
      <c r="G2451" s="650">
        <v>9.02</v>
      </c>
      <c r="H2451" s="650">
        <v>164.423</v>
      </c>
      <c r="I2451" s="650">
        <v>163.501</v>
      </c>
      <c r="J2451" s="650">
        <v>159.6495</v>
      </c>
      <c r="K2451" s="650">
        <v>0</v>
      </c>
      <c r="L2451" s="676">
        <v>0</v>
      </c>
      <c r="M2451" s="650">
        <v>1402.1556</v>
      </c>
      <c r="N2451" s="650"/>
      <c r="O2451" s="650"/>
      <c r="P2451" s="650"/>
      <c r="Q2451" s="650">
        <v>18237</v>
      </c>
      <c r="R2451" s="650">
        <v>3046.9971</v>
      </c>
      <c r="S2451" s="676">
        <v>0.1671</v>
      </c>
      <c r="T2451" s="650">
        <v>0</v>
      </c>
      <c r="U2451" s="650">
        <v>0</v>
      </c>
      <c r="V2451" s="650">
        <v>0</v>
      </c>
      <c r="W2451" s="650">
        <v>0</v>
      </c>
      <c r="X2451" s="650">
        <v>0</v>
      </c>
      <c r="Y2451" s="650">
        <v>0</v>
      </c>
      <c r="Z2451" s="650">
        <v>0</v>
      </c>
      <c r="AA2451" s="650">
        <v>0</v>
      </c>
      <c r="AB2451" s="676">
        <v>1</v>
      </c>
      <c r="AC2451" s="575">
        <f t="shared" si="115"/>
        <v>0</v>
      </c>
      <c r="AD2451" s="555">
        <f t="shared" si="116"/>
        <v>0</v>
      </c>
    </row>
    <row r="2452" customHeight="1" spans="1:30">
      <c r="A2452" s="574">
        <v>45341</v>
      </c>
      <c r="B2452" s="650" t="s">
        <v>261</v>
      </c>
      <c r="C2452" s="650" t="s">
        <v>250</v>
      </c>
      <c r="D2452" s="650">
        <v>100</v>
      </c>
      <c r="E2452" s="650" t="s">
        <v>255</v>
      </c>
      <c r="F2452" s="650">
        <v>0</v>
      </c>
      <c r="G2452" s="650">
        <v>5.89</v>
      </c>
      <c r="H2452" s="650">
        <v>89.1077</v>
      </c>
      <c r="I2452" s="650">
        <v>89.1077</v>
      </c>
      <c r="J2452" s="650">
        <v>87.648</v>
      </c>
      <c r="K2452" s="650">
        <v>0</v>
      </c>
      <c r="L2452" s="676">
        <v>0</v>
      </c>
      <c r="M2452" s="650">
        <v>1253.736</v>
      </c>
      <c r="N2452" s="650"/>
      <c r="O2452" s="650"/>
      <c r="P2452" s="650"/>
      <c r="Q2452" s="650">
        <v>25315</v>
      </c>
      <c r="R2452" s="650">
        <v>3734.28</v>
      </c>
      <c r="S2452" s="676">
        <v>0.1475</v>
      </c>
      <c r="T2452" s="650">
        <v>0</v>
      </c>
      <c r="U2452" s="650">
        <v>0</v>
      </c>
      <c r="V2452" s="650">
        <v>0</v>
      </c>
      <c r="W2452" s="650">
        <v>0</v>
      </c>
      <c r="X2452" s="650">
        <v>0</v>
      </c>
      <c r="Y2452" s="650">
        <v>0</v>
      </c>
      <c r="Z2452" s="650">
        <v>0</v>
      </c>
      <c r="AA2452" s="650">
        <v>0</v>
      </c>
      <c r="AB2452" s="676">
        <v>0.01</v>
      </c>
      <c r="AC2452" s="575">
        <f t="shared" si="115"/>
        <v>0</v>
      </c>
      <c r="AD2452" s="555">
        <f t="shared" si="116"/>
        <v>0</v>
      </c>
    </row>
    <row r="2453" customHeight="1" spans="1:30">
      <c r="A2453" s="574">
        <v>45341</v>
      </c>
      <c r="B2453" s="650" t="s">
        <v>256</v>
      </c>
      <c r="C2453" s="650" t="s">
        <v>250</v>
      </c>
      <c r="D2453" s="650">
        <v>20.4</v>
      </c>
      <c r="E2453" s="650" t="s">
        <v>287</v>
      </c>
      <c r="F2453" s="650">
        <v>0</v>
      </c>
      <c r="G2453" s="650">
        <v>8.4</v>
      </c>
      <c r="H2453" s="650">
        <v>42.5046</v>
      </c>
      <c r="I2453" s="650">
        <v>42.21</v>
      </c>
      <c r="J2453" s="650">
        <v>42.1062</v>
      </c>
      <c r="K2453" s="650">
        <v>0</v>
      </c>
      <c r="L2453" s="676">
        <v>0</v>
      </c>
      <c r="M2453" s="650">
        <v>411.3003</v>
      </c>
      <c r="N2453" s="650"/>
      <c r="O2453" s="650"/>
      <c r="P2453" s="650"/>
      <c r="Q2453" s="650">
        <v>5372</v>
      </c>
      <c r="R2453" s="650">
        <v>949.2024</v>
      </c>
      <c r="S2453" s="676">
        <v>0.1767</v>
      </c>
      <c r="T2453" s="650">
        <v>0</v>
      </c>
      <c r="U2453" s="650">
        <v>0</v>
      </c>
      <c r="V2453" s="650">
        <v>0</v>
      </c>
      <c r="W2453" s="650">
        <v>0</v>
      </c>
      <c r="X2453" s="650">
        <v>0</v>
      </c>
      <c r="Y2453" s="650">
        <v>0</v>
      </c>
      <c r="Z2453" s="650">
        <v>0</v>
      </c>
      <c r="AA2453" s="650">
        <v>0</v>
      </c>
      <c r="AB2453" s="676">
        <v>1</v>
      </c>
      <c r="AC2453" s="575">
        <f t="shared" si="115"/>
        <v>0</v>
      </c>
      <c r="AD2453" s="555">
        <f t="shared" si="116"/>
        <v>0</v>
      </c>
    </row>
    <row r="2454" customHeight="1" spans="1:30">
      <c r="A2454" s="574">
        <v>45341</v>
      </c>
      <c r="B2454" s="650" t="s">
        <v>258</v>
      </c>
      <c r="C2454" s="650" t="s">
        <v>250</v>
      </c>
      <c r="D2454" s="650">
        <v>100</v>
      </c>
      <c r="E2454" s="650" t="s">
        <v>233</v>
      </c>
      <c r="F2454" s="650">
        <v>0</v>
      </c>
      <c r="G2454" s="650">
        <v>4.32</v>
      </c>
      <c r="H2454" s="650">
        <v>48.5804</v>
      </c>
      <c r="I2454" s="650">
        <v>47.984</v>
      </c>
      <c r="J2454" s="650">
        <v>46.86</v>
      </c>
      <c r="K2454" s="650">
        <v>0</v>
      </c>
      <c r="L2454" s="676">
        <v>0</v>
      </c>
      <c r="M2454" s="650">
        <v>1233.54</v>
      </c>
      <c r="N2454" s="650"/>
      <c r="O2454" s="650"/>
      <c r="P2454" s="650"/>
      <c r="Q2454" s="650">
        <v>27774</v>
      </c>
      <c r="R2454" s="650">
        <v>2989.8</v>
      </c>
      <c r="S2454" s="676">
        <v>0.1076</v>
      </c>
      <c r="T2454" s="650">
        <v>0</v>
      </c>
      <c r="U2454" s="650">
        <v>0.5964</v>
      </c>
      <c r="V2454" s="650">
        <v>0</v>
      </c>
      <c r="W2454" s="650">
        <v>0</v>
      </c>
      <c r="X2454" s="650">
        <v>0</v>
      </c>
      <c r="Y2454" s="650">
        <v>0</v>
      </c>
      <c r="Z2454" s="650">
        <v>0</v>
      </c>
      <c r="AA2454" s="650">
        <v>0</v>
      </c>
      <c r="AB2454" s="676">
        <v>1</v>
      </c>
      <c r="AC2454" s="575">
        <f t="shared" si="115"/>
        <v>0.5964</v>
      </c>
      <c r="AD2454" s="555">
        <f t="shared" si="116"/>
        <v>0</v>
      </c>
    </row>
    <row r="2455" customHeight="1" spans="1:30">
      <c r="A2455" s="574">
        <v>45341</v>
      </c>
      <c r="B2455" s="650" t="s">
        <v>252</v>
      </c>
      <c r="C2455" s="650" t="s">
        <v>250</v>
      </c>
      <c r="D2455" s="650">
        <v>49.5</v>
      </c>
      <c r="E2455" s="650" t="s">
        <v>233</v>
      </c>
      <c r="F2455" s="650">
        <v>0</v>
      </c>
      <c r="G2455" s="650">
        <v>4.46</v>
      </c>
      <c r="H2455" s="650">
        <v>24.6164</v>
      </c>
      <c r="I2455" s="650">
        <v>17.3474</v>
      </c>
      <c r="J2455" s="650">
        <v>15.84</v>
      </c>
      <c r="K2455" s="650">
        <v>7.2688</v>
      </c>
      <c r="L2455" s="676">
        <v>0.2953</v>
      </c>
      <c r="M2455" s="650">
        <v>346.566</v>
      </c>
      <c r="N2455" s="650">
        <v>843</v>
      </c>
      <c r="O2455" s="676">
        <v>0.4111</v>
      </c>
      <c r="P2455" s="676">
        <v>-0.2441</v>
      </c>
      <c r="Q2455" s="650">
        <v>12723</v>
      </c>
      <c r="R2455" s="650">
        <v>913.6446</v>
      </c>
      <c r="S2455" s="676">
        <v>0.0718</v>
      </c>
      <c r="T2455" s="650">
        <v>0</v>
      </c>
      <c r="U2455" s="650">
        <v>0</v>
      </c>
      <c r="V2455" s="650">
        <v>0</v>
      </c>
      <c r="W2455" s="650">
        <v>0</v>
      </c>
      <c r="X2455" s="650">
        <v>0</v>
      </c>
      <c r="Y2455" s="650">
        <v>0</v>
      </c>
      <c r="Z2455" s="650">
        <v>0</v>
      </c>
      <c r="AA2455" s="650">
        <v>0</v>
      </c>
      <c r="AB2455" s="676">
        <v>1</v>
      </c>
      <c r="AC2455" s="575">
        <f t="shared" si="115"/>
        <v>0</v>
      </c>
      <c r="AD2455" s="555">
        <f t="shared" si="116"/>
        <v>0</v>
      </c>
    </row>
    <row r="2456" customHeight="1" spans="1:30">
      <c r="A2456" s="574">
        <v>45341</v>
      </c>
      <c r="B2456" s="650" t="s">
        <v>263</v>
      </c>
      <c r="C2456" s="650" t="s">
        <v>250</v>
      </c>
      <c r="D2456" s="650">
        <v>200</v>
      </c>
      <c r="E2456" s="650" t="s">
        <v>233</v>
      </c>
      <c r="F2456" s="650">
        <v>0</v>
      </c>
      <c r="G2456" s="650">
        <v>7.54</v>
      </c>
      <c r="H2456" s="650">
        <v>244.5311</v>
      </c>
      <c r="I2456" s="650">
        <v>238.6064</v>
      </c>
      <c r="J2456" s="650">
        <v>235.84</v>
      </c>
      <c r="K2456" s="650">
        <v>0</v>
      </c>
      <c r="L2456" s="676">
        <v>0</v>
      </c>
      <c r="M2456" s="650">
        <v>5169.12</v>
      </c>
      <c r="N2456" s="650"/>
      <c r="O2456" s="650"/>
      <c r="P2456" s="650"/>
      <c r="Q2456" s="650">
        <v>59159</v>
      </c>
      <c r="R2456" s="650">
        <v>12036.64</v>
      </c>
      <c r="S2456" s="676">
        <v>0.2035</v>
      </c>
      <c r="T2456" s="650">
        <v>3.9498</v>
      </c>
      <c r="U2456" s="650">
        <v>1.9749</v>
      </c>
      <c r="V2456" s="650">
        <v>0</v>
      </c>
      <c r="W2456" s="650">
        <v>0</v>
      </c>
      <c r="X2456" s="650">
        <v>0</v>
      </c>
      <c r="Y2456" s="650">
        <v>0</v>
      </c>
      <c r="Z2456" s="650">
        <v>0</v>
      </c>
      <c r="AA2456" s="650">
        <v>0</v>
      </c>
      <c r="AB2456" s="676">
        <v>0.9821</v>
      </c>
      <c r="AC2456" s="575">
        <f t="shared" si="115"/>
        <v>1.9749</v>
      </c>
      <c r="AD2456" s="555">
        <f t="shared" si="116"/>
        <v>3.9498</v>
      </c>
    </row>
    <row r="2457" s="559" customFormat="1" customHeight="1" spans="1:30">
      <c r="A2457" s="665">
        <v>45341</v>
      </c>
      <c r="B2457" s="666" t="s">
        <v>262</v>
      </c>
      <c r="C2457" s="666" t="s">
        <v>250</v>
      </c>
      <c r="D2457" s="666">
        <v>200</v>
      </c>
      <c r="E2457" s="666" t="s">
        <v>233</v>
      </c>
      <c r="F2457" s="666">
        <v>0</v>
      </c>
      <c r="G2457" s="666">
        <v>7.49</v>
      </c>
      <c r="H2457" s="666">
        <v>135.6942</v>
      </c>
      <c r="I2457" s="666">
        <v>85.0782</v>
      </c>
      <c r="J2457" s="666">
        <v>84.975</v>
      </c>
      <c r="K2457" s="666">
        <v>0</v>
      </c>
      <c r="L2457" s="677">
        <v>0</v>
      </c>
      <c r="M2457" s="666">
        <v>2988.15</v>
      </c>
      <c r="N2457" s="666"/>
      <c r="O2457" s="666"/>
      <c r="P2457" s="666"/>
      <c r="Q2457" s="666">
        <v>30140</v>
      </c>
      <c r="R2457" s="666">
        <v>6679.2</v>
      </c>
      <c r="S2457" s="677">
        <v>0.2216</v>
      </c>
      <c r="T2457" s="666">
        <v>50.616</v>
      </c>
      <c r="U2457" s="666">
        <v>0</v>
      </c>
      <c r="V2457" s="666">
        <v>0</v>
      </c>
      <c r="W2457" s="666">
        <v>0</v>
      </c>
      <c r="X2457" s="666">
        <v>0</v>
      </c>
      <c r="Y2457" s="666">
        <v>0</v>
      </c>
      <c r="Z2457" s="666">
        <v>0</v>
      </c>
      <c r="AA2457" s="666">
        <v>0</v>
      </c>
      <c r="AB2457" s="677">
        <v>0.5714</v>
      </c>
      <c r="AC2457" s="681">
        <f t="shared" si="115"/>
        <v>0</v>
      </c>
      <c r="AD2457" s="682">
        <f t="shared" si="116"/>
        <v>50.616</v>
      </c>
    </row>
    <row r="2458" customHeight="1" spans="1:30">
      <c r="A2458" s="574">
        <v>45341</v>
      </c>
      <c r="B2458" s="575" t="s">
        <v>260</v>
      </c>
      <c r="C2458" s="575" t="s">
        <v>250</v>
      </c>
      <c r="D2458" s="575">
        <v>50</v>
      </c>
      <c r="E2458" s="575" t="s">
        <v>233</v>
      </c>
      <c r="F2458" s="575">
        <v>0</v>
      </c>
      <c r="G2458" s="575">
        <v>9.49</v>
      </c>
      <c r="H2458" s="575">
        <v>89.3841</v>
      </c>
      <c r="I2458" s="575">
        <v>84.9259</v>
      </c>
      <c r="J2458" s="575">
        <v>83.71</v>
      </c>
      <c r="K2458" s="575">
        <v>0</v>
      </c>
      <c r="L2458" s="580">
        <v>0</v>
      </c>
      <c r="M2458" s="575">
        <v>724.9</v>
      </c>
      <c r="N2458" s="575"/>
      <c r="O2458" s="575"/>
      <c r="P2458" s="575"/>
      <c r="Q2458" s="575">
        <v>12700</v>
      </c>
      <c r="R2458" s="575">
        <v>1558.238</v>
      </c>
      <c r="S2458" s="580">
        <v>0.1227</v>
      </c>
      <c r="T2458" s="575">
        <v>0</v>
      </c>
      <c r="U2458" s="575">
        <v>0</v>
      </c>
      <c r="V2458" s="575">
        <v>0</v>
      </c>
      <c r="W2458" s="575">
        <v>0</v>
      </c>
      <c r="X2458" s="575">
        <v>0</v>
      </c>
      <c r="Y2458" s="575">
        <v>0</v>
      </c>
      <c r="Z2458" s="575">
        <v>0</v>
      </c>
      <c r="AA2458" s="575">
        <v>0</v>
      </c>
      <c r="AB2458" s="580">
        <v>1</v>
      </c>
      <c r="AC2458" s="575">
        <f t="shared" si="115"/>
        <v>0</v>
      </c>
      <c r="AD2458" s="555">
        <f t="shared" si="116"/>
        <v>0</v>
      </c>
    </row>
    <row r="2459" s="560" customFormat="1" customHeight="1" spans="1:30">
      <c r="A2459" s="667">
        <v>45341</v>
      </c>
      <c r="B2459" s="668" t="s">
        <v>267</v>
      </c>
      <c r="C2459" s="668" t="s">
        <v>250</v>
      </c>
      <c r="D2459" s="668">
        <v>150</v>
      </c>
      <c r="E2459" s="668" t="s">
        <v>233</v>
      </c>
      <c r="F2459" s="668">
        <v>0</v>
      </c>
      <c r="G2459" s="668">
        <v>5.07</v>
      </c>
      <c r="H2459" s="668">
        <v>55.8038</v>
      </c>
      <c r="I2459" s="668">
        <v>53.8009</v>
      </c>
      <c r="J2459" s="668">
        <v>51.04</v>
      </c>
      <c r="K2459" s="668">
        <v>0</v>
      </c>
      <c r="L2459" s="678">
        <v>0</v>
      </c>
      <c r="M2459" s="668">
        <v>3738.24</v>
      </c>
      <c r="N2459" s="668"/>
      <c r="O2459" s="668"/>
      <c r="P2459" s="668"/>
      <c r="Q2459" s="668">
        <v>38110</v>
      </c>
      <c r="R2459" s="668">
        <v>9787.36</v>
      </c>
      <c r="S2459" s="678">
        <v>0.2568</v>
      </c>
      <c r="T2459" s="668">
        <v>0</v>
      </c>
      <c r="U2459" s="668">
        <v>0</v>
      </c>
      <c r="V2459" s="668">
        <v>0</v>
      </c>
      <c r="W2459" s="668">
        <v>0</v>
      </c>
      <c r="X2459" s="668">
        <v>0</v>
      </c>
      <c r="Y2459" s="668">
        <v>2.0029</v>
      </c>
      <c r="Z2459" s="668">
        <v>0</v>
      </c>
      <c r="AA2459" s="668">
        <v>0</v>
      </c>
      <c r="AB2459" s="678">
        <v>1</v>
      </c>
      <c r="AC2459" s="683">
        <f t="shared" si="115"/>
        <v>0</v>
      </c>
      <c r="AD2459" s="684">
        <f t="shared" si="116"/>
        <v>0</v>
      </c>
    </row>
    <row r="2460" customHeight="1" spans="1:30">
      <c r="A2460" s="574">
        <v>45341</v>
      </c>
      <c r="B2460" s="650" t="s">
        <v>265</v>
      </c>
      <c r="C2460" s="650" t="s">
        <v>250</v>
      </c>
      <c r="D2460" s="650">
        <v>50</v>
      </c>
      <c r="E2460" s="650" t="s">
        <v>233</v>
      </c>
      <c r="F2460" s="650">
        <v>0</v>
      </c>
      <c r="G2460" s="650">
        <v>2.85</v>
      </c>
      <c r="H2460" s="650">
        <v>5.9447</v>
      </c>
      <c r="I2460" s="650">
        <v>5.5603</v>
      </c>
      <c r="J2460" s="650">
        <v>5.808</v>
      </c>
      <c r="K2460" s="650">
        <v>0</v>
      </c>
      <c r="L2460" s="676">
        <v>0</v>
      </c>
      <c r="M2460" s="650">
        <v>215.6748</v>
      </c>
      <c r="N2460" s="650"/>
      <c r="O2460" s="650"/>
      <c r="P2460" s="650"/>
      <c r="Q2460" s="650">
        <v>5770</v>
      </c>
      <c r="R2460" s="650">
        <v>414.0356</v>
      </c>
      <c r="S2460" s="676">
        <v>0.0718</v>
      </c>
      <c r="T2460" s="650">
        <v>0.3844</v>
      </c>
      <c r="U2460" s="650">
        <v>0</v>
      </c>
      <c r="V2460" s="650">
        <v>0</v>
      </c>
      <c r="W2460" s="650">
        <v>0</v>
      </c>
      <c r="X2460" s="650">
        <v>0</v>
      </c>
      <c r="Y2460" s="650">
        <v>0</v>
      </c>
      <c r="Z2460" s="650">
        <v>0</v>
      </c>
      <c r="AA2460" s="650">
        <v>0</v>
      </c>
      <c r="AB2460" s="676">
        <v>1</v>
      </c>
      <c r="AC2460" s="575">
        <f t="shared" si="115"/>
        <v>0</v>
      </c>
      <c r="AD2460" s="555">
        <f t="shared" si="116"/>
        <v>0.3844</v>
      </c>
    </row>
    <row r="2461" customHeight="1" spans="1:30">
      <c r="A2461" s="574">
        <v>45341</v>
      </c>
      <c r="B2461" s="650" t="s">
        <v>264</v>
      </c>
      <c r="C2461" s="650" t="s">
        <v>250</v>
      </c>
      <c r="D2461" s="650">
        <v>100</v>
      </c>
      <c r="E2461" s="650" t="s">
        <v>233</v>
      </c>
      <c r="F2461" s="650">
        <v>0</v>
      </c>
      <c r="G2461" s="650">
        <v>5</v>
      </c>
      <c r="H2461" s="650">
        <v>53.6969</v>
      </c>
      <c r="I2461" s="650">
        <v>50.4658</v>
      </c>
      <c r="J2461" s="650">
        <v>49.5858</v>
      </c>
      <c r="K2461" s="650">
        <v>0</v>
      </c>
      <c r="L2461" s="676">
        <v>0</v>
      </c>
      <c r="M2461" s="650">
        <v>1432.4706</v>
      </c>
      <c r="N2461" s="650"/>
      <c r="O2461" s="650"/>
      <c r="P2461" s="650"/>
      <c r="Q2461" s="650">
        <v>24615</v>
      </c>
      <c r="R2461" s="650">
        <v>3162.4362</v>
      </c>
      <c r="S2461" s="676">
        <v>0.1285</v>
      </c>
      <c r="T2461" s="650">
        <v>3.2311</v>
      </c>
      <c r="U2461" s="650">
        <v>0</v>
      </c>
      <c r="V2461" s="650">
        <v>0</v>
      </c>
      <c r="W2461" s="650">
        <v>0</v>
      </c>
      <c r="X2461" s="650">
        <v>0</v>
      </c>
      <c r="Y2461" s="650">
        <v>0</v>
      </c>
      <c r="Z2461" s="650">
        <v>0</v>
      </c>
      <c r="AA2461" s="650">
        <v>0</v>
      </c>
      <c r="AB2461" s="676">
        <v>0.927</v>
      </c>
      <c r="AC2461" s="575">
        <f t="shared" si="115"/>
        <v>0</v>
      </c>
      <c r="AD2461" s="555">
        <f t="shared" si="116"/>
        <v>3.2311</v>
      </c>
    </row>
    <row r="2462" customHeight="1" spans="1:30">
      <c r="A2462" s="574">
        <v>45341</v>
      </c>
      <c r="B2462" s="650" t="s">
        <v>266</v>
      </c>
      <c r="C2462" s="650" t="s">
        <v>250</v>
      </c>
      <c r="D2462" s="650">
        <v>200</v>
      </c>
      <c r="E2462" s="650" t="s">
        <v>231</v>
      </c>
      <c r="F2462" s="650">
        <v>0</v>
      </c>
      <c r="G2462" s="650">
        <v>1.97</v>
      </c>
      <c r="H2462" s="650">
        <v>0.0131</v>
      </c>
      <c r="I2462" s="650">
        <v>0.0131</v>
      </c>
      <c r="J2462" s="650">
        <v>0</v>
      </c>
      <c r="K2462" s="650">
        <v>0</v>
      </c>
      <c r="L2462" s="676">
        <v>0</v>
      </c>
      <c r="M2462" s="650">
        <v>1804.44</v>
      </c>
      <c r="N2462" s="650"/>
      <c r="O2462" s="650"/>
      <c r="P2462" s="650"/>
      <c r="Q2462" s="650">
        <v>45530</v>
      </c>
      <c r="R2462" s="650">
        <v>3878.82</v>
      </c>
      <c r="S2462" s="676">
        <v>0.0852</v>
      </c>
      <c r="T2462" s="650">
        <v>0</v>
      </c>
      <c r="U2462" s="650">
        <v>0</v>
      </c>
      <c r="V2462" s="650">
        <v>0</v>
      </c>
      <c r="W2462" s="650">
        <v>0</v>
      </c>
      <c r="X2462" s="650">
        <v>0</v>
      </c>
      <c r="Y2462" s="650">
        <v>0</v>
      </c>
      <c r="Z2462" s="650">
        <v>0</v>
      </c>
      <c r="AA2462" s="650">
        <v>0</v>
      </c>
      <c r="AB2462" s="676">
        <v>1</v>
      </c>
      <c r="AC2462" s="575">
        <f t="shared" si="115"/>
        <v>0</v>
      </c>
      <c r="AD2462" s="555">
        <f t="shared" si="116"/>
        <v>0</v>
      </c>
    </row>
    <row r="2463" s="557" customFormat="1" customHeight="1" spans="1:30">
      <c r="A2463" s="574">
        <v>45341</v>
      </c>
      <c r="B2463" s="669" t="s">
        <v>77</v>
      </c>
      <c r="C2463" s="670" t="s">
        <v>32</v>
      </c>
      <c r="D2463" s="671">
        <v>100</v>
      </c>
      <c r="E2463" s="671" t="s">
        <v>33</v>
      </c>
      <c r="F2463" s="672">
        <v>3.78</v>
      </c>
      <c r="G2463" s="671">
        <v>2.07</v>
      </c>
      <c r="H2463" s="673">
        <v>44.0416</v>
      </c>
      <c r="I2463" s="673">
        <v>35.9495</v>
      </c>
      <c r="J2463" s="673">
        <v>34.776</v>
      </c>
      <c r="K2463" s="673">
        <v>8.0921</v>
      </c>
      <c r="L2463" s="679">
        <v>0.1837</v>
      </c>
      <c r="M2463" s="673">
        <v>453.481</v>
      </c>
      <c r="N2463" s="671">
        <v>200</v>
      </c>
      <c r="O2463" s="679">
        <v>2.2674</v>
      </c>
      <c r="P2463" s="679">
        <v>1.6545</v>
      </c>
      <c r="Q2463" s="671">
        <v>17591</v>
      </c>
      <c r="R2463" s="673">
        <v>849.338</v>
      </c>
      <c r="S2463" s="679">
        <v>0.0483</v>
      </c>
      <c r="T2463" s="671">
        <v>0</v>
      </c>
      <c r="U2463" s="671">
        <v>0</v>
      </c>
      <c r="V2463" s="671">
        <v>0</v>
      </c>
      <c r="W2463" s="671">
        <v>0</v>
      </c>
      <c r="X2463" s="671">
        <v>0</v>
      </c>
      <c r="Y2463" s="671">
        <v>0</v>
      </c>
      <c r="Z2463" s="671">
        <v>0</v>
      </c>
      <c r="AA2463" s="673">
        <v>0</v>
      </c>
      <c r="AB2463" s="679">
        <v>1</v>
      </c>
      <c r="AC2463" s="575">
        <f t="shared" si="115"/>
        <v>0</v>
      </c>
      <c r="AD2463" s="555">
        <f t="shared" si="116"/>
        <v>0</v>
      </c>
    </row>
    <row r="2464" s="557" customFormat="1" customHeight="1" spans="1:30">
      <c r="A2464" s="574">
        <v>45341</v>
      </c>
      <c r="B2464" s="671" t="s">
        <v>81</v>
      </c>
      <c r="C2464" s="670" t="s">
        <v>175</v>
      </c>
      <c r="D2464" s="671">
        <v>100</v>
      </c>
      <c r="E2464" s="671" t="s">
        <v>91</v>
      </c>
      <c r="F2464" s="671" t="s">
        <v>176</v>
      </c>
      <c r="G2464" s="674">
        <v>8.77</v>
      </c>
      <c r="H2464" s="674">
        <v>0</v>
      </c>
      <c r="I2464" s="674">
        <v>10.29</v>
      </c>
      <c r="J2464" s="674">
        <v>9.8472</v>
      </c>
      <c r="K2464" s="674">
        <v>0</v>
      </c>
      <c r="L2464" s="680">
        <v>0</v>
      </c>
      <c r="M2464" s="674">
        <v>41.4568</v>
      </c>
      <c r="N2464" s="674">
        <v>585</v>
      </c>
      <c r="O2464" s="680">
        <v>0.0709</v>
      </c>
      <c r="P2464" s="680">
        <v>-0.0157</v>
      </c>
      <c r="Q2464" s="674">
        <v>13183</v>
      </c>
      <c r="R2464" s="674">
        <v>50.5824</v>
      </c>
      <c r="S2464" s="680">
        <v>0.0038</v>
      </c>
      <c r="T2464" s="671">
        <v>0</v>
      </c>
      <c r="U2464" s="674">
        <v>0</v>
      </c>
      <c r="V2464" s="671">
        <v>0</v>
      </c>
      <c r="W2464" s="674">
        <v>0</v>
      </c>
      <c r="X2464" s="671">
        <v>0</v>
      </c>
      <c r="Y2464" s="674">
        <v>0</v>
      </c>
      <c r="Z2464" s="671">
        <v>0</v>
      </c>
      <c r="AA2464" s="674">
        <v>0</v>
      </c>
      <c r="AB2464" s="679">
        <v>1</v>
      </c>
      <c r="AC2464" s="575">
        <f t="shared" si="115"/>
        <v>0</v>
      </c>
      <c r="AD2464" s="555">
        <f t="shared" si="116"/>
        <v>0</v>
      </c>
    </row>
    <row r="2465" s="557" customFormat="1" customHeight="1" spans="1:30">
      <c r="A2465" s="574">
        <v>45341</v>
      </c>
      <c r="B2465" s="671" t="s">
        <v>84</v>
      </c>
      <c r="C2465" s="670" t="s">
        <v>175</v>
      </c>
      <c r="D2465" s="671">
        <v>33</v>
      </c>
      <c r="E2465" s="671" t="s">
        <v>35</v>
      </c>
      <c r="F2465" s="671" t="s">
        <v>176</v>
      </c>
      <c r="G2465" s="674">
        <v>8.29</v>
      </c>
      <c r="H2465" s="674">
        <v>58.2378</v>
      </c>
      <c r="I2465" s="674">
        <v>58.0942</v>
      </c>
      <c r="J2465" s="674">
        <v>57.42</v>
      </c>
      <c r="K2465" s="674">
        <v>0</v>
      </c>
      <c r="L2465" s="680">
        <v>0</v>
      </c>
      <c r="M2465" s="674">
        <v>304.26</v>
      </c>
      <c r="N2465" s="674">
        <v>490</v>
      </c>
      <c r="O2465" s="680">
        <v>0.6209</v>
      </c>
      <c r="P2465" s="680">
        <v>-0.0523</v>
      </c>
      <c r="Q2465" s="674">
        <v>7604</v>
      </c>
      <c r="R2465" s="674">
        <v>703.56</v>
      </c>
      <c r="S2465" s="680">
        <v>0.0925</v>
      </c>
      <c r="T2465" s="671">
        <v>0</v>
      </c>
      <c r="U2465" s="674">
        <v>0</v>
      </c>
      <c r="V2465" s="671">
        <v>0</v>
      </c>
      <c r="W2465" s="674">
        <v>0</v>
      </c>
      <c r="X2465" s="671">
        <v>0</v>
      </c>
      <c r="Y2465" s="674">
        <v>0</v>
      </c>
      <c r="Z2465" s="671">
        <v>0</v>
      </c>
      <c r="AA2465" s="674">
        <v>0</v>
      </c>
      <c r="AB2465" s="679">
        <v>1</v>
      </c>
      <c r="AC2465" s="575">
        <f t="shared" si="115"/>
        <v>0</v>
      </c>
      <c r="AD2465" s="555">
        <f t="shared" si="116"/>
        <v>0</v>
      </c>
    </row>
    <row r="2466" s="557" customFormat="1" customHeight="1" spans="1:30">
      <c r="A2466" s="574">
        <v>45341</v>
      </c>
      <c r="B2466" s="671" t="s">
        <v>85</v>
      </c>
      <c r="C2466" s="685" t="s">
        <v>177</v>
      </c>
      <c r="D2466" s="671">
        <v>60</v>
      </c>
      <c r="E2466" s="671" t="s">
        <v>48</v>
      </c>
      <c r="F2466" s="674">
        <v>3.08</v>
      </c>
      <c r="G2466" s="674">
        <v>3.85</v>
      </c>
      <c r="H2466" s="675">
        <v>22.172</v>
      </c>
      <c r="I2466" s="674">
        <v>23.9526</v>
      </c>
      <c r="J2466" s="674">
        <v>23.76</v>
      </c>
      <c r="K2466" s="674">
        <v>0</v>
      </c>
      <c r="L2466" s="679">
        <v>0</v>
      </c>
      <c r="M2466" s="671">
        <v>366.08</v>
      </c>
      <c r="N2466" s="671">
        <v>174</v>
      </c>
      <c r="O2466" s="679">
        <v>2.1039</v>
      </c>
      <c r="P2466" s="671" t="s">
        <v>176</v>
      </c>
      <c r="Q2466" s="671">
        <v>5420</v>
      </c>
      <c r="R2466" s="671">
        <v>949.52</v>
      </c>
      <c r="S2466" s="679">
        <v>0.1752</v>
      </c>
      <c r="T2466" s="671">
        <v>0</v>
      </c>
      <c r="U2466" s="671">
        <v>0</v>
      </c>
      <c r="V2466" s="671">
        <v>0</v>
      </c>
      <c r="W2466" s="671">
        <v>0</v>
      </c>
      <c r="X2466" s="671">
        <v>0</v>
      </c>
      <c r="Y2466" s="671">
        <v>0</v>
      </c>
      <c r="Z2466" s="671">
        <v>0</v>
      </c>
      <c r="AA2466" s="671">
        <v>0</v>
      </c>
      <c r="AB2466" s="679">
        <v>1</v>
      </c>
      <c r="AC2466" s="575">
        <f t="shared" si="115"/>
        <v>0</v>
      </c>
      <c r="AD2466" s="555">
        <f t="shared" si="116"/>
        <v>0</v>
      </c>
    </row>
    <row r="2467" s="557" customFormat="1" customHeight="1" spans="1:30">
      <c r="A2467" s="574">
        <v>45341</v>
      </c>
      <c r="B2467" s="669" t="s">
        <v>87</v>
      </c>
      <c r="C2467" s="670" t="s">
        <v>32</v>
      </c>
      <c r="D2467" s="671">
        <v>100</v>
      </c>
      <c r="E2467" s="671" t="s">
        <v>39</v>
      </c>
      <c r="F2467" s="671">
        <v>0.24</v>
      </c>
      <c r="G2467" s="671">
        <v>1.75</v>
      </c>
      <c r="H2467" s="671">
        <v>0.66</v>
      </c>
      <c r="I2467" s="671">
        <v>0.86</v>
      </c>
      <c r="J2467" s="671">
        <v>0.7777</v>
      </c>
      <c r="K2467" s="671">
        <v>0</v>
      </c>
      <c r="L2467" s="679">
        <v>0</v>
      </c>
      <c r="M2467" s="671">
        <v>48.9874</v>
      </c>
      <c r="N2467" s="686">
        <v>25</v>
      </c>
      <c r="O2467" s="679">
        <v>1.9595</v>
      </c>
      <c r="P2467" s="679">
        <v>1.3466</v>
      </c>
      <c r="Q2467" s="671">
        <v>6350</v>
      </c>
      <c r="R2467" s="671">
        <v>211.8732</v>
      </c>
      <c r="S2467" s="679">
        <v>0.0334</v>
      </c>
      <c r="T2467" s="671">
        <v>0</v>
      </c>
      <c r="U2467" s="671">
        <v>0</v>
      </c>
      <c r="V2467" s="671">
        <v>0</v>
      </c>
      <c r="W2467" s="671">
        <v>0</v>
      </c>
      <c r="X2467" s="671">
        <v>0</v>
      </c>
      <c r="Y2467" s="671">
        <v>0</v>
      </c>
      <c r="Z2467" s="671">
        <v>0</v>
      </c>
      <c r="AA2467" s="671">
        <v>0</v>
      </c>
      <c r="AB2467" s="679">
        <v>1</v>
      </c>
      <c r="AC2467" s="575">
        <f t="shared" si="115"/>
        <v>0</v>
      </c>
      <c r="AD2467" s="555">
        <f t="shared" si="116"/>
        <v>0</v>
      </c>
    </row>
    <row r="2468" s="557" customFormat="1" customHeight="1" spans="1:30">
      <c r="A2468" s="574">
        <v>45341</v>
      </c>
      <c r="B2468" s="669" t="s">
        <v>88</v>
      </c>
      <c r="C2468" s="671" t="s">
        <v>177</v>
      </c>
      <c r="D2468" s="671">
        <v>50</v>
      </c>
      <c r="E2468" s="671" t="s">
        <v>33</v>
      </c>
      <c r="F2468" s="671">
        <v>5.29</v>
      </c>
      <c r="G2468" s="671">
        <v>1.3</v>
      </c>
      <c r="H2468" s="673">
        <v>21.4946</v>
      </c>
      <c r="I2468" s="671">
        <v>5.2345</v>
      </c>
      <c r="J2468" s="671">
        <v>5.2143</v>
      </c>
      <c r="K2468" s="672">
        <v>16.06</v>
      </c>
      <c r="L2468" s="679">
        <v>0.7469</v>
      </c>
      <c r="M2468" s="671">
        <v>235.5155</v>
      </c>
      <c r="N2468" s="671">
        <v>680</v>
      </c>
      <c r="O2468" s="679">
        <v>0.3463</v>
      </c>
      <c r="P2468" s="671" t="s">
        <v>176</v>
      </c>
      <c r="Q2468" s="671">
        <v>6458</v>
      </c>
      <c r="R2468" s="671">
        <v>542.5869</v>
      </c>
      <c r="S2468" s="679">
        <v>0.084</v>
      </c>
      <c r="T2468" s="671">
        <v>0</v>
      </c>
      <c r="U2468" s="671">
        <v>0</v>
      </c>
      <c r="V2468" s="671">
        <v>0</v>
      </c>
      <c r="W2468" s="671">
        <v>0</v>
      </c>
      <c r="X2468" s="671">
        <v>0</v>
      </c>
      <c r="Y2468" s="671">
        <v>0</v>
      </c>
      <c r="Z2468" s="671">
        <v>0</v>
      </c>
      <c r="AA2468" s="671">
        <v>0</v>
      </c>
      <c r="AB2468" s="679">
        <v>1</v>
      </c>
      <c r="AC2468" s="575">
        <f t="shared" si="115"/>
        <v>0</v>
      </c>
      <c r="AD2468" s="555">
        <f t="shared" si="116"/>
        <v>0</v>
      </c>
    </row>
    <row r="2469" customHeight="1" spans="1:29">
      <c r="A2469" s="661" t="s">
        <v>302</v>
      </c>
      <c r="B2469" s="662"/>
      <c r="C2469" s="662"/>
      <c r="D2469" s="662"/>
      <c r="E2469" s="662"/>
      <c r="F2469" s="662"/>
      <c r="G2469" s="662"/>
      <c r="H2469" s="662"/>
      <c r="I2469" s="662"/>
      <c r="J2469" s="662"/>
      <c r="K2469" s="662"/>
      <c r="L2469" s="662"/>
      <c r="M2469" s="662"/>
      <c r="N2469" s="662"/>
      <c r="O2469" s="662"/>
      <c r="P2469" s="662"/>
      <c r="Q2469" s="662"/>
      <c r="R2469" s="662"/>
      <c r="S2469" s="662"/>
      <c r="T2469" s="662"/>
      <c r="U2469" s="662"/>
      <c r="V2469" s="662"/>
      <c r="W2469" s="662"/>
      <c r="X2469" s="662"/>
      <c r="Y2469" s="662"/>
      <c r="Z2469" s="662"/>
      <c r="AA2469" s="662"/>
      <c r="AB2469" s="662"/>
      <c r="AC2469" s="662"/>
    </row>
    <row r="2470" customHeight="1" spans="1:30">
      <c r="A2470" s="663" t="s">
        <v>199</v>
      </c>
      <c r="B2470" s="664" t="s">
        <v>200</v>
      </c>
      <c r="C2470" s="664" t="s">
        <v>201</v>
      </c>
      <c r="D2470" s="664" t="s">
        <v>202</v>
      </c>
      <c r="E2470" s="664" t="s">
        <v>203</v>
      </c>
      <c r="F2470" s="664" t="s">
        <v>204</v>
      </c>
      <c r="G2470" s="664" t="s">
        <v>205</v>
      </c>
      <c r="H2470" s="664" t="s">
        <v>206</v>
      </c>
      <c r="I2470" s="664" t="s">
        <v>207</v>
      </c>
      <c r="J2470" s="664" t="s">
        <v>208</v>
      </c>
      <c r="K2470" s="664" t="s">
        <v>209</v>
      </c>
      <c r="L2470" s="664" t="s">
        <v>210</v>
      </c>
      <c r="M2470" s="664" t="s">
        <v>211</v>
      </c>
      <c r="N2470" s="664" t="s">
        <v>212</v>
      </c>
      <c r="O2470" s="664" t="s">
        <v>213</v>
      </c>
      <c r="P2470" s="664" t="s">
        <v>214</v>
      </c>
      <c r="Q2470" s="664" t="s">
        <v>215</v>
      </c>
      <c r="R2470" s="664" t="s">
        <v>216</v>
      </c>
      <c r="S2470" s="664" t="s">
        <v>217</v>
      </c>
      <c r="T2470" s="664" t="s">
        <v>218</v>
      </c>
      <c r="U2470" s="664" t="s">
        <v>219</v>
      </c>
      <c r="V2470" s="664" t="s">
        <v>220</v>
      </c>
      <c r="W2470" s="664" t="s">
        <v>221</v>
      </c>
      <c r="X2470" s="664" t="s">
        <v>222</v>
      </c>
      <c r="Y2470" s="664" t="s">
        <v>223</v>
      </c>
      <c r="Z2470" s="664" t="s">
        <v>224</v>
      </c>
      <c r="AA2470" s="664" t="s">
        <v>225</v>
      </c>
      <c r="AB2470" s="664" t="s">
        <v>226</v>
      </c>
      <c r="AC2470" s="583" t="s">
        <v>29</v>
      </c>
      <c r="AD2470" s="583" t="s">
        <v>30</v>
      </c>
    </row>
    <row r="2471" customHeight="1" spans="1:30">
      <c r="A2471" s="574">
        <v>45342</v>
      </c>
      <c r="B2471" s="650" t="s">
        <v>247</v>
      </c>
      <c r="C2471" s="650" t="s">
        <v>228</v>
      </c>
      <c r="D2471" s="650">
        <v>150</v>
      </c>
      <c r="E2471" s="650" t="s">
        <v>233</v>
      </c>
      <c r="F2471" s="650">
        <v>2.56</v>
      </c>
      <c r="G2471" s="650">
        <v>4</v>
      </c>
      <c r="H2471" s="650">
        <v>35.7686</v>
      </c>
      <c r="I2471" s="650">
        <v>35.7686</v>
      </c>
      <c r="J2471" s="650">
        <v>35.175</v>
      </c>
      <c r="K2471" s="650">
        <v>0</v>
      </c>
      <c r="L2471" s="676">
        <v>0</v>
      </c>
      <c r="M2471" s="650">
        <v>1308.825</v>
      </c>
      <c r="N2471" s="650"/>
      <c r="O2471" s="650"/>
      <c r="P2471" s="650"/>
      <c r="Q2471" s="650">
        <v>25456</v>
      </c>
      <c r="R2471" s="650">
        <v>3239.25</v>
      </c>
      <c r="S2471" s="676">
        <v>0.1272</v>
      </c>
      <c r="T2471" s="650">
        <v>0</v>
      </c>
      <c r="U2471" s="650">
        <v>0</v>
      </c>
      <c r="V2471" s="650">
        <v>0</v>
      </c>
      <c r="W2471" s="650">
        <v>0</v>
      </c>
      <c r="X2471" s="650">
        <v>0</v>
      </c>
      <c r="Y2471" s="650">
        <v>0</v>
      </c>
      <c r="Z2471" s="650">
        <v>0</v>
      </c>
      <c r="AA2471" s="650">
        <v>0</v>
      </c>
      <c r="AB2471" s="676">
        <v>1</v>
      </c>
      <c r="AC2471" s="575">
        <f t="shared" ref="AC2471:AC2513" si="117">U2471+W2471</f>
        <v>0</v>
      </c>
      <c r="AD2471" s="555">
        <f t="shared" ref="AD2471:AD2513" si="118">T2471+V2471</f>
        <v>0</v>
      </c>
    </row>
    <row r="2472" customHeight="1" spans="1:30">
      <c r="A2472" s="574">
        <v>45342</v>
      </c>
      <c r="B2472" s="650" t="s">
        <v>244</v>
      </c>
      <c r="C2472" s="650" t="s">
        <v>228</v>
      </c>
      <c r="D2472" s="650">
        <v>100</v>
      </c>
      <c r="E2472" s="650" t="s">
        <v>233</v>
      </c>
      <c r="F2472" s="650">
        <v>4.06</v>
      </c>
      <c r="G2472" s="650">
        <v>0.6</v>
      </c>
      <c r="H2472" s="650">
        <v>35.6325</v>
      </c>
      <c r="I2472" s="650">
        <v>35.6325</v>
      </c>
      <c r="J2472" s="650">
        <v>34.5723</v>
      </c>
      <c r="K2472" s="650">
        <v>0</v>
      </c>
      <c r="L2472" s="676">
        <v>0</v>
      </c>
      <c r="M2472" s="650">
        <v>560.1561</v>
      </c>
      <c r="N2472" s="650"/>
      <c r="O2472" s="650"/>
      <c r="P2472" s="650"/>
      <c r="Q2472" s="650">
        <v>14225</v>
      </c>
      <c r="R2472" s="650">
        <v>1612.6341</v>
      </c>
      <c r="S2472" s="676">
        <v>0.1134</v>
      </c>
      <c r="T2472" s="650">
        <v>0</v>
      </c>
      <c r="U2472" s="650">
        <v>0</v>
      </c>
      <c r="V2472" s="650">
        <v>0</v>
      </c>
      <c r="W2472" s="650">
        <v>0</v>
      </c>
      <c r="X2472" s="650">
        <v>0</v>
      </c>
      <c r="Y2472" s="650">
        <v>0</v>
      </c>
      <c r="Z2472" s="650">
        <v>0</v>
      </c>
      <c r="AA2472" s="650">
        <v>0</v>
      </c>
      <c r="AB2472" s="676">
        <v>1</v>
      </c>
      <c r="AC2472" s="575">
        <f t="shared" si="117"/>
        <v>0</v>
      </c>
      <c r="AD2472" s="555">
        <f t="shared" si="118"/>
        <v>0</v>
      </c>
    </row>
    <row r="2473" customHeight="1" spans="1:30">
      <c r="A2473" s="574">
        <v>45342</v>
      </c>
      <c r="B2473" s="650" t="s">
        <v>230</v>
      </c>
      <c r="C2473" s="650" t="s">
        <v>228</v>
      </c>
      <c r="D2473" s="650">
        <v>10</v>
      </c>
      <c r="E2473" s="650" t="s">
        <v>231</v>
      </c>
      <c r="F2473" s="650">
        <v>0.23</v>
      </c>
      <c r="G2473" s="650">
        <v>1.23</v>
      </c>
      <c r="H2473" s="650">
        <v>0.1818</v>
      </c>
      <c r="I2473" s="650">
        <v>0.1798</v>
      </c>
      <c r="J2473" s="650">
        <v>0</v>
      </c>
      <c r="K2473" s="650">
        <v>0</v>
      </c>
      <c r="L2473" s="676">
        <v>0</v>
      </c>
      <c r="M2473" s="650">
        <v>54.78</v>
      </c>
      <c r="N2473" s="650"/>
      <c r="O2473" s="650"/>
      <c r="P2473" s="650"/>
      <c r="Q2473" s="650">
        <v>1258</v>
      </c>
      <c r="R2473" s="650">
        <v>168.96</v>
      </c>
      <c r="S2473" s="676">
        <v>0.1343</v>
      </c>
      <c r="T2473" s="650">
        <v>0</v>
      </c>
      <c r="U2473" s="650">
        <v>0</v>
      </c>
      <c r="V2473" s="650">
        <v>0</v>
      </c>
      <c r="W2473" s="650">
        <v>0</v>
      </c>
      <c r="X2473" s="650">
        <v>0</v>
      </c>
      <c r="Y2473" s="650">
        <v>0</v>
      </c>
      <c r="Z2473" s="650">
        <v>0</v>
      </c>
      <c r="AA2473" s="650">
        <v>0</v>
      </c>
      <c r="AB2473" s="676">
        <v>1</v>
      </c>
      <c r="AC2473" s="575">
        <f t="shared" si="117"/>
        <v>0</v>
      </c>
      <c r="AD2473" s="555">
        <f t="shared" si="118"/>
        <v>0</v>
      </c>
    </row>
    <row r="2474" customHeight="1" spans="1:30">
      <c r="A2474" s="574">
        <v>45342</v>
      </c>
      <c r="B2474" s="650" t="s">
        <v>242</v>
      </c>
      <c r="C2474" s="650" t="s">
        <v>228</v>
      </c>
      <c r="D2474" s="650">
        <v>50</v>
      </c>
      <c r="E2474" s="650" t="s">
        <v>231</v>
      </c>
      <c r="F2474" s="650">
        <v>0.46</v>
      </c>
      <c r="G2474" s="650">
        <v>6.46</v>
      </c>
      <c r="H2474" s="650">
        <v>1.97</v>
      </c>
      <c r="I2474" s="650">
        <v>1.848</v>
      </c>
      <c r="J2474" s="650">
        <v>1.76</v>
      </c>
      <c r="K2474" s="650">
        <v>0</v>
      </c>
      <c r="L2474" s="676">
        <v>0</v>
      </c>
      <c r="M2474" s="650">
        <v>173.36</v>
      </c>
      <c r="N2474" s="650"/>
      <c r="O2474" s="650"/>
      <c r="P2474" s="650"/>
      <c r="Q2474" s="650">
        <v>7203</v>
      </c>
      <c r="R2474" s="650">
        <v>734.36</v>
      </c>
      <c r="S2474" s="676">
        <v>0.102</v>
      </c>
      <c r="T2474" s="650">
        <v>0</v>
      </c>
      <c r="U2474" s="650">
        <v>0</v>
      </c>
      <c r="V2474" s="650">
        <v>0</v>
      </c>
      <c r="W2474" s="650">
        <v>0</v>
      </c>
      <c r="X2474" s="650">
        <v>0</v>
      </c>
      <c r="Y2474" s="650">
        <v>0</v>
      </c>
      <c r="Z2474" s="650">
        <v>0</v>
      </c>
      <c r="AA2474" s="650">
        <v>0</v>
      </c>
      <c r="AB2474" s="676">
        <v>1</v>
      </c>
      <c r="AC2474" s="575">
        <f t="shared" si="117"/>
        <v>0</v>
      </c>
      <c r="AD2474" s="555">
        <f t="shared" si="118"/>
        <v>0</v>
      </c>
    </row>
    <row r="2475" customHeight="1" spans="1:30">
      <c r="A2475" s="574">
        <v>45342</v>
      </c>
      <c r="B2475" s="650" t="s">
        <v>232</v>
      </c>
      <c r="C2475" s="650" t="s">
        <v>228</v>
      </c>
      <c r="D2475" s="650">
        <v>80</v>
      </c>
      <c r="E2475" s="650" t="s">
        <v>303</v>
      </c>
      <c r="F2475" s="650">
        <v>0.32</v>
      </c>
      <c r="G2475" s="650">
        <v>2.02</v>
      </c>
      <c r="H2475" s="650">
        <v>2.3588</v>
      </c>
      <c r="I2475" s="650">
        <v>2.24</v>
      </c>
      <c r="J2475" s="650">
        <v>2.2</v>
      </c>
      <c r="K2475" s="650">
        <v>0</v>
      </c>
      <c r="L2475" s="676">
        <v>0</v>
      </c>
      <c r="M2475" s="650">
        <v>562.1</v>
      </c>
      <c r="N2475" s="650"/>
      <c r="O2475" s="650"/>
      <c r="P2475" s="650"/>
      <c r="Q2475" s="650">
        <v>9570</v>
      </c>
      <c r="R2475" s="650">
        <v>1534.5</v>
      </c>
      <c r="S2475" s="676">
        <v>0.1603</v>
      </c>
      <c r="T2475" s="650">
        <v>0</v>
      </c>
      <c r="U2475" s="650">
        <v>0</v>
      </c>
      <c r="V2475" s="650">
        <v>0</v>
      </c>
      <c r="W2475" s="650">
        <v>0</v>
      </c>
      <c r="X2475" s="650">
        <v>0</v>
      </c>
      <c r="Y2475" s="650">
        <v>0</v>
      </c>
      <c r="Z2475" s="650">
        <v>0</v>
      </c>
      <c r="AA2475" s="650">
        <v>0</v>
      </c>
      <c r="AB2475" s="676">
        <v>1</v>
      </c>
      <c r="AC2475" s="575">
        <f t="shared" si="117"/>
        <v>0</v>
      </c>
      <c r="AD2475" s="555">
        <f t="shared" si="118"/>
        <v>0</v>
      </c>
    </row>
    <row r="2476" customHeight="1" spans="1:30">
      <c r="A2476" s="574">
        <v>45342</v>
      </c>
      <c r="B2476" s="650" t="s">
        <v>248</v>
      </c>
      <c r="C2476" s="650" t="s">
        <v>228</v>
      </c>
      <c r="D2476" s="650">
        <v>100</v>
      </c>
      <c r="E2476" s="650" t="s">
        <v>231</v>
      </c>
      <c r="F2476" s="650">
        <v>1.03</v>
      </c>
      <c r="G2476" s="650">
        <v>1.62</v>
      </c>
      <c r="H2476" s="650">
        <v>8.3648</v>
      </c>
      <c r="I2476" s="650">
        <v>8.3648</v>
      </c>
      <c r="J2476" s="650">
        <v>6.2384</v>
      </c>
      <c r="K2476" s="650">
        <v>0</v>
      </c>
      <c r="L2476" s="676">
        <v>0</v>
      </c>
      <c r="M2476" s="650">
        <v>521.99</v>
      </c>
      <c r="N2476" s="650"/>
      <c r="O2476" s="650"/>
      <c r="P2476" s="650"/>
      <c r="Q2476" s="650">
        <v>11688</v>
      </c>
      <c r="R2476" s="650">
        <v>1484.5152</v>
      </c>
      <c r="S2476" s="676">
        <v>0.127</v>
      </c>
      <c r="T2476" s="650">
        <v>0</v>
      </c>
      <c r="U2476" s="650">
        <v>0</v>
      </c>
      <c r="V2476" s="650">
        <v>0</v>
      </c>
      <c r="W2476" s="650">
        <v>0</v>
      </c>
      <c r="X2476" s="650">
        <v>0</v>
      </c>
      <c r="Y2476" s="650">
        <v>0</v>
      </c>
      <c r="Z2476" s="650">
        <v>0</v>
      </c>
      <c r="AA2476" s="650">
        <v>0</v>
      </c>
      <c r="AB2476" s="676">
        <v>1</v>
      </c>
      <c r="AC2476" s="575">
        <f t="shared" si="117"/>
        <v>0</v>
      </c>
      <c r="AD2476" s="555">
        <f t="shared" si="118"/>
        <v>0</v>
      </c>
    </row>
    <row r="2477" customHeight="1" spans="1:30">
      <c r="A2477" s="574">
        <v>45342</v>
      </c>
      <c r="B2477" s="650" t="s">
        <v>243</v>
      </c>
      <c r="C2477" s="650" t="s">
        <v>228</v>
      </c>
      <c r="D2477" s="650">
        <v>30</v>
      </c>
      <c r="E2477" s="650" t="s">
        <v>233</v>
      </c>
      <c r="F2477" s="650">
        <v>6.85</v>
      </c>
      <c r="G2477" s="650">
        <v>0.8</v>
      </c>
      <c r="H2477" s="650">
        <v>16.9932</v>
      </c>
      <c r="I2477" s="650">
        <v>16.66</v>
      </c>
      <c r="J2477" s="650">
        <v>16.632</v>
      </c>
      <c r="K2477" s="650">
        <v>0</v>
      </c>
      <c r="L2477" s="676">
        <v>0</v>
      </c>
      <c r="M2477" s="650">
        <v>289.968</v>
      </c>
      <c r="N2477" s="650"/>
      <c r="O2477" s="650"/>
      <c r="P2477" s="650"/>
      <c r="Q2477" s="650">
        <v>4708</v>
      </c>
      <c r="R2477" s="650">
        <v>709.576</v>
      </c>
      <c r="S2477" s="676">
        <v>0.1507</v>
      </c>
      <c r="T2477" s="650">
        <v>0</v>
      </c>
      <c r="U2477" s="650">
        <v>0</v>
      </c>
      <c r="V2477" s="650">
        <v>0</v>
      </c>
      <c r="W2477" s="650">
        <v>0</v>
      </c>
      <c r="X2477" s="650">
        <v>0</v>
      </c>
      <c r="Y2477" s="650">
        <v>0</v>
      </c>
      <c r="Z2477" s="650">
        <v>0</v>
      </c>
      <c r="AA2477" s="650">
        <v>0</v>
      </c>
      <c r="AB2477" s="676">
        <v>1</v>
      </c>
      <c r="AC2477" s="575">
        <f t="shared" si="117"/>
        <v>0</v>
      </c>
      <c r="AD2477" s="555">
        <f t="shared" si="118"/>
        <v>0</v>
      </c>
    </row>
    <row r="2478" customHeight="1" spans="1:30">
      <c r="A2478" s="574">
        <v>45342</v>
      </c>
      <c r="B2478" s="650" t="s">
        <v>227</v>
      </c>
      <c r="C2478" s="650" t="s">
        <v>228</v>
      </c>
      <c r="D2478" s="650">
        <v>100</v>
      </c>
      <c r="E2478" s="650" t="s">
        <v>293</v>
      </c>
      <c r="F2478" s="650">
        <v>0.2</v>
      </c>
      <c r="G2478" s="650">
        <v>2.5</v>
      </c>
      <c r="H2478" s="650">
        <v>1.7675</v>
      </c>
      <c r="I2478" s="650">
        <v>1.75</v>
      </c>
      <c r="J2478" s="650">
        <v>1.575</v>
      </c>
      <c r="K2478" s="650">
        <v>0</v>
      </c>
      <c r="L2478" s="676">
        <v>0</v>
      </c>
      <c r="M2478" s="650">
        <v>482.9125</v>
      </c>
      <c r="N2478" s="650"/>
      <c r="O2478" s="650"/>
      <c r="P2478" s="650"/>
      <c r="Q2478" s="650">
        <v>14972</v>
      </c>
      <c r="R2478" s="650">
        <v>1784.0375</v>
      </c>
      <c r="S2478" s="676">
        <v>0.1192</v>
      </c>
      <c r="T2478" s="650">
        <v>0</v>
      </c>
      <c r="U2478" s="650">
        <v>0</v>
      </c>
      <c r="V2478" s="650">
        <v>0</v>
      </c>
      <c r="W2478" s="650">
        <v>0</v>
      </c>
      <c r="X2478" s="650">
        <v>0</v>
      </c>
      <c r="Y2478" s="650">
        <v>0</v>
      </c>
      <c r="Z2478" s="650">
        <v>0</v>
      </c>
      <c r="AA2478" s="650">
        <v>0</v>
      </c>
      <c r="AB2478" s="676">
        <v>1</v>
      </c>
      <c r="AC2478" s="575">
        <f t="shared" si="117"/>
        <v>0</v>
      </c>
      <c r="AD2478" s="555">
        <f t="shared" si="118"/>
        <v>0</v>
      </c>
    </row>
    <row r="2479" customHeight="1" spans="1:30">
      <c r="A2479" s="574">
        <v>45342</v>
      </c>
      <c r="B2479" s="650" t="s">
        <v>239</v>
      </c>
      <c r="C2479" s="650" t="s">
        <v>228</v>
      </c>
      <c r="D2479" s="650">
        <v>30</v>
      </c>
      <c r="E2479" s="650" t="s">
        <v>235</v>
      </c>
      <c r="F2479" s="650">
        <v>3.11</v>
      </c>
      <c r="G2479" s="650">
        <v>0</v>
      </c>
      <c r="H2479" s="650">
        <v>9.3569</v>
      </c>
      <c r="I2479" s="650">
        <v>8.8701</v>
      </c>
      <c r="J2479" s="650">
        <v>8.8176</v>
      </c>
      <c r="K2479" s="650">
        <v>0.4868</v>
      </c>
      <c r="L2479" s="676">
        <v>0.052</v>
      </c>
      <c r="M2479" s="650">
        <v>253.176</v>
      </c>
      <c r="N2479" s="650"/>
      <c r="O2479" s="650"/>
      <c r="P2479" s="650"/>
      <c r="Q2479" s="650">
        <v>4805</v>
      </c>
      <c r="R2479" s="650">
        <v>586.4496</v>
      </c>
      <c r="S2479" s="676">
        <v>0.122</v>
      </c>
      <c r="T2479" s="650">
        <v>0</v>
      </c>
      <c r="U2479" s="650">
        <v>0</v>
      </c>
      <c r="V2479" s="650">
        <v>0</v>
      </c>
      <c r="W2479" s="650">
        <v>0</v>
      </c>
      <c r="X2479" s="650">
        <v>0</v>
      </c>
      <c r="Y2479" s="650">
        <v>0</v>
      </c>
      <c r="Z2479" s="650">
        <v>0</v>
      </c>
      <c r="AA2479" s="650">
        <v>0</v>
      </c>
      <c r="AB2479" s="676">
        <v>1</v>
      </c>
      <c r="AC2479" s="575">
        <f t="shared" si="117"/>
        <v>0</v>
      </c>
      <c r="AD2479" s="555">
        <f t="shared" si="118"/>
        <v>0</v>
      </c>
    </row>
    <row r="2480" customHeight="1" spans="1:30">
      <c r="A2480" s="574">
        <v>45342</v>
      </c>
      <c r="B2480" s="650" t="s">
        <v>245</v>
      </c>
      <c r="C2480" s="650" t="s">
        <v>228</v>
      </c>
      <c r="D2480" s="650">
        <v>50</v>
      </c>
      <c r="E2480" s="650" t="s">
        <v>231</v>
      </c>
      <c r="F2480" s="650">
        <v>1.48</v>
      </c>
      <c r="G2480" s="650">
        <v>0</v>
      </c>
      <c r="H2480" s="650">
        <v>6.5794</v>
      </c>
      <c r="I2480" s="650">
        <v>6.3</v>
      </c>
      <c r="J2480" s="650">
        <v>6.23</v>
      </c>
      <c r="K2480" s="650">
        <v>0</v>
      </c>
      <c r="L2480" s="676">
        <v>0</v>
      </c>
      <c r="M2480" s="650">
        <v>158.62</v>
      </c>
      <c r="N2480" s="650"/>
      <c r="O2480" s="650"/>
      <c r="P2480" s="650"/>
      <c r="Q2480" s="650">
        <v>6762</v>
      </c>
      <c r="R2480" s="650">
        <v>547.12</v>
      </c>
      <c r="S2480" s="676">
        <v>0.0809</v>
      </c>
      <c r="T2480" s="650">
        <v>0.079</v>
      </c>
      <c r="U2480" s="650">
        <v>0</v>
      </c>
      <c r="V2480" s="650">
        <v>0</v>
      </c>
      <c r="W2480" s="650">
        <v>0</v>
      </c>
      <c r="X2480" s="650">
        <v>0</v>
      </c>
      <c r="Y2480" s="650">
        <v>0</v>
      </c>
      <c r="Z2480" s="650">
        <v>0</v>
      </c>
      <c r="AA2480" s="650">
        <v>0</v>
      </c>
      <c r="AB2480" s="676">
        <v>0</v>
      </c>
      <c r="AC2480" s="575">
        <f t="shared" si="117"/>
        <v>0</v>
      </c>
      <c r="AD2480" s="555">
        <f t="shared" si="118"/>
        <v>0.079</v>
      </c>
    </row>
    <row r="2481" customHeight="1" spans="1:30">
      <c r="A2481" s="574">
        <v>45342</v>
      </c>
      <c r="B2481" s="650" t="s">
        <v>237</v>
      </c>
      <c r="C2481" s="650" t="s">
        <v>228</v>
      </c>
      <c r="D2481" s="650">
        <v>5.48</v>
      </c>
      <c r="E2481" s="650" t="s">
        <v>238</v>
      </c>
      <c r="F2481" s="650">
        <v>0.54</v>
      </c>
      <c r="G2481" s="650">
        <v>0</v>
      </c>
      <c r="H2481" s="650">
        <v>0.34</v>
      </c>
      <c r="I2481" s="650">
        <v>0.08</v>
      </c>
      <c r="J2481" s="650">
        <v>0</v>
      </c>
      <c r="K2481" s="650">
        <v>0</v>
      </c>
      <c r="L2481" s="676">
        <v>0</v>
      </c>
      <c r="M2481" s="650">
        <v>15.96</v>
      </c>
      <c r="N2481" s="650"/>
      <c r="O2481" s="650"/>
      <c r="P2481" s="650"/>
      <c r="Q2481" s="650">
        <v>554</v>
      </c>
      <c r="R2481" s="650">
        <v>56.392</v>
      </c>
      <c r="S2481" s="676">
        <v>0.1018</v>
      </c>
      <c r="T2481" s="650">
        <v>0</v>
      </c>
      <c r="U2481" s="650">
        <v>0</v>
      </c>
      <c r="V2481" s="650">
        <v>0</v>
      </c>
      <c r="W2481" s="650">
        <v>0</v>
      </c>
      <c r="X2481" s="650">
        <v>0</v>
      </c>
      <c r="Y2481" s="650">
        <v>0</v>
      </c>
      <c r="Z2481" s="650">
        <v>0</v>
      </c>
      <c r="AA2481" s="650">
        <v>0</v>
      </c>
      <c r="AB2481" s="676">
        <v>0</v>
      </c>
      <c r="AC2481" s="575">
        <f t="shared" si="117"/>
        <v>0</v>
      </c>
      <c r="AD2481" s="555">
        <f t="shared" si="118"/>
        <v>0</v>
      </c>
    </row>
    <row r="2482" customHeight="1" spans="1:30">
      <c r="A2482" s="574">
        <v>45342</v>
      </c>
      <c r="B2482" s="650" t="s">
        <v>246</v>
      </c>
      <c r="C2482" s="650" t="s">
        <v>228</v>
      </c>
      <c r="D2482" s="650">
        <v>300</v>
      </c>
      <c r="E2482" s="650" t="s">
        <v>255</v>
      </c>
      <c r="F2482" s="650">
        <v>0.69</v>
      </c>
      <c r="G2482" s="650">
        <v>0</v>
      </c>
      <c r="H2482" s="650">
        <v>20.2125</v>
      </c>
      <c r="I2482" s="650">
        <v>20.2125</v>
      </c>
      <c r="J2482" s="650">
        <v>23.265</v>
      </c>
      <c r="K2482" s="650">
        <v>0</v>
      </c>
      <c r="L2482" s="676">
        <v>0</v>
      </c>
      <c r="M2482" s="650">
        <v>2180.541</v>
      </c>
      <c r="N2482" s="650"/>
      <c r="O2482" s="650"/>
      <c r="P2482" s="650"/>
      <c r="Q2482" s="650">
        <v>57321</v>
      </c>
      <c r="R2482" s="650">
        <v>6300.361</v>
      </c>
      <c r="S2482" s="676">
        <v>0.1099</v>
      </c>
      <c r="T2482" s="650">
        <v>0</v>
      </c>
      <c r="U2482" s="650">
        <v>0</v>
      </c>
      <c r="V2482" s="650">
        <v>0</v>
      </c>
      <c r="W2482" s="650">
        <v>0</v>
      </c>
      <c r="X2482" s="650">
        <v>0</v>
      </c>
      <c r="Y2482" s="650">
        <v>0</v>
      </c>
      <c r="Z2482" s="650">
        <v>0</v>
      </c>
      <c r="AA2482" s="650">
        <v>0</v>
      </c>
      <c r="AB2482" s="676">
        <v>1</v>
      </c>
      <c r="AC2482" s="575">
        <f t="shared" si="117"/>
        <v>0</v>
      </c>
      <c r="AD2482" s="555">
        <f t="shared" si="118"/>
        <v>0</v>
      </c>
    </row>
    <row r="2483" customHeight="1" spans="1:30">
      <c r="A2483" s="574">
        <v>45342</v>
      </c>
      <c r="B2483" s="650" t="s">
        <v>240</v>
      </c>
      <c r="C2483" s="650" t="s">
        <v>228</v>
      </c>
      <c r="D2483" s="650">
        <v>100</v>
      </c>
      <c r="E2483" s="650" t="s">
        <v>233</v>
      </c>
      <c r="F2483" s="650">
        <v>0.51</v>
      </c>
      <c r="G2483" s="650">
        <v>0</v>
      </c>
      <c r="H2483" s="650">
        <v>3.934</v>
      </c>
      <c r="I2483" s="650">
        <v>1.952</v>
      </c>
      <c r="J2483" s="650">
        <v>1.452</v>
      </c>
      <c r="K2483" s="650">
        <v>1.9727</v>
      </c>
      <c r="L2483" s="676">
        <v>0.5026</v>
      </c>
      <c r="M2483" s="650">
        <v>591.74</v>
      </c>
      <c r="N2483" s="650"/>
      <c r="O2483" s="650"/>
      <c r="P2483" s="650"/>
      <c r="Q2483" s="650">
        <v>15895</v>
      </c>
      <c r="R2483" s="650">
        <v>1578.348</v>
      </c>
      <c r="S2483" s="676">
        <v>0.0993</v>
      </c>
      <c r="T2483" s="650">
        <v>0.0063</v>
      </c>
      <c r="U2483" s="650">
        <v>0</v>
      </c>
      <c r="V2483" s="650">
        <v>0</v>
      </c>
      <c r="W2483" s="650">
        <v>0</v>
      </c>
      <c r="X2483" s="650">
        <v>0</v>
      </c>
      <c r="Y2483" s="650">
        <v>0.003</v>
      </c>
      <c r="Z2483" s="650">
        <v>0</v>
      </c>
      <c r="AA2483" s="650">
        <v>0</v>
      </c>
      <c r="AB2483" s="676">
        <v>0.9984</v>
      </c>
      <c r="AC2483" s="575">
        <f t="shared" si="117"/>
        <v>0</v>
      </c>
      <c r="AD2483" s="555">
        <f t="shared" si="118"/>
        <v>0.0063</v>
      </c>
    </row>
    <row r="2484" customHeight="1" spans="1:30">
      <c r="A2484" s="574">
        <v>45342</v>
      </c>
      <c r="B2484" s="650" t="s">
        <v>241</v>
      </c>
      <c r="C2484" s="650" t="s">
        <v>228</v>
      </c>
      <c r="D2484" s="650">
        <v>150</v>
      </c>
      <c r="E2484" s="650" t="s">
        <v>231</v>
      </c>
      <c r="F2484" s="650">
        <v>1.52</v>
      </c>
      <c r="G2484" s="650">
        <v>1.8</v>
      </c>
      <c r="H2484" s="650">
        <v>31.1865</v>
      </c>
      <c r="I2484" s="650">
        <v>31.1841</v>
      </c>
      <c r="J2484" s="650">
        <v>25.4009</v>
      </c>
      <c r="K2484" s="650">
        <v>0</v>
      </c>
      <c r="L2484" s="676">
        <v>0</v>
      </c>
      <c r="M2484" s="650">
        <v>647.5735</v>
      </c>
      <c r="N2484" s="650">
        <v>1471</v>
      </c>
      <c r="O2484" s="676">
        <v>0.4402</v>
      </c>
      <c r="P2484" s="676">
        <v>-0.2495</v>
      </c>
      <c r="Q2484" s="650">
        <v>24402</v>
      </c>
      <c r="R2484" s="650">
        <v>2103.465</v>
      </c>
      <c r="S2484" s="676">
        <v>0.0862</v>
      </c>
      <c r="T2484" s="650">
        <v>0</v>
      </c>
      <c r="U2484" s="650">
        <v>0</v>
      </c>
      <c r="V2484" s="650">
        <v>0</v>
      </c>
      <c r="W2484" s="650">
        <v>0</v>
      </c>
      <c r="X2484" s="650">
        <v>0</v>
      </c>
      <c r="Y2484" s="650">
        <v>0</v>
      </c>
      <c r="Z2484" s="650">
        <v>0</v>
      </c>
      <c r="AA2484" s="650">
        <v>0</v>
      </c>
      <c r="AB2484" s="676">
        <v>1</v>
      </c>
      <c r="AC2484" s="575">
        <f t="shared" si="117"/>
        <v>0</v>
      </c>
      <c r="AD2484" s="555">
        <f t="shared" si="118"/>
        <v>0</v>
      </c>
    </row>
    <row r="2485" customHeight="1" spans="1:30">
      <c r="A2485" s="574">
        <v>45342</v>
      </c>
      <c r="B2485" s="650" t="s">
        <v>236</v>
      </c>
      <c r="C2485" s="650" t="s">
        <v>228</v>
      </c>
      <c r="D2485" s="650">
        <v>30</v>
      </c>
      <c r="E2485" s="650" t="s">
        <v>233</v>
      </c>
      <c r="F2485" s="650">
        <v>7.49</v>
      </c>
      <c r="G2485" s="650">
        <v>1.44</v>
      </c>
      <c r="H2485" s="650">
        <v>18.2052</v>
      </c>
      <c r="I2485" s="650">
        <v>16.7709</v>
      </c>
      <c r="J2485" s="650">
        <v>16.7502</v>
      </c>
      <c r="K2485" s="650">
        <v>1.23</v>
      </c>
      <c r="L2485" s="676">
        <v>0.0683</v>
      </c>
      <c r="M2485" s="650">
        <v>235.0125</v>
      </c>
      <c r="N2485" s="650"/>
      <c r="O2485" s="650"/>
      <c r="P2485" s="650"/>
      <c r="Q2485" s="650">
        <v>3672</v>
      </c>
      <c r="R2485" s="650">
        <v>606.9084</v>
      </c>
      <c r="S2485" s="676">
        <v>0.1653</v>
      </c>
      <c r="T2485" s="650">
        <v>0</v>
      </c>
      <c r="U2485" s="650">
        <v>0</v>
      </c>
      <c r="V2485" s="650">
        <v>0</v>
      </c>
      <c r="W2485" s="650">
        <v>0</v>
      </c>
      <c r="X2485" s="650">
        <v>0</v>
      </c>
      <c r="Y2485" s="650">
        <v>0</v>
      </c>
      <c r="Z2485" s="650">
        <v>0</v>
      </c>
      <c r="AA2485" s="650">
        <v>0</v>
      </c>
      <c r="AB2485" s="676">
        <v>1</v>
      </c>
      <c r="AC2485" s="575">
        <f t="shared" si="117"/>
        <v>0</v>
      </c>
      <c r="AD2485" s="555">
        <f t="shared" si="118"/>
        <v>0</v>
      </c>
    </row>
    <row r="2486" customHeight="1" spans="1:30">
      <c r="A2486" s="574">
        <v>45342</v>
      </c>
      <c r="B2486" s="650" t="s">
        <v>234</v>
      </c>
      <c r="C2486" s="650" t="s">
        <v>228</v>
      </c>
      <c r="D2486" s="650">
        <v>20</v>
      </c>
      <c r="E2486" s="650" t="s">
        <v>255</v>
      </c>
      <c r="F2486" s="650">
        <v>2.72</v>
      </c>
      <c r="G2486" s="650">
        <v>1.5</v>
      </c>
      <c r="H2486" s="650">
        <v>5.8815</v>
      </c>
      <c r="I2486" s="650">
        <v>5.8584</v>
      </c>
      <c r="J2486" s="650">
        <v>5.8425</v>
      </c>
      <c r="K2486" s="650">
        <v>0</v>
      </c>
      <c r="L2486" s="676">
        <v>0</v>
      </c>
      <c r="M2486" s="650">
        <v>161.145</v>
      </c>
      <c r="N2486" s="650"/>
      <c r="O2486" s="650"/>
      <c r="P2486" s="650"/>
      <c r="Q2486" s="650">
        <v>4106</v>
      </c>
      <c r="R2486" s="650">
        <v>465.3983</v>
      </c>
      <c r="S2486" s="676">
        <v>0.1133</v>
      </c>
      <c r="T2486" s="650">
        <v>0</v>
      </c>
      <c r="U2486" s="650">
        <v>0</v>
      </c>
      <c r="V2486" s="650">
        <v>0</v>
      </c>
      <c r="W2486" s="650">
        <v>0</v>
      </c>
      <c r="X2486" s="650">
        <v>0</v>
      </c>
      <c r="Y2486" s="650">
        <v>0</v>
      </c>
      <c r="Z2486" s="650">
        <v>0</v>
      </c>
      <c r="AA2486" s="650">
        <v>0</v>
      </c>
      <c r="AB2486" s="676">
        <v>1</v>
      </c>
      <c r="AC2486" s="575">
        <f t="shared" si="117"/>
        <v>0</v>
      </c>
      <c r="AD2486" s="555">
        <f t="shared" si="118"/>
        <v>0</v>
      </c>
    </row>
    <row r="2487" customHeight="1" spans="1:30">
      <c r="A2487" s="574">
        <v>45342</v>
      </c>
      <c r="B2487" s="650" t="s">
        <v>249</v>
      </c>
      <c r="C2487" s="650" t="s">
        <v>228</v>
      </c>
      <c r="D2487" s="650">
        <v>100</v>
      </c>
      <c r="E2487" s="650" t="s">
        <v>233</v>
      </c>
      <c r="F2487" s="650">
        <v>4.45</v>
      </c>
      <c r="G2487" s="650">
        <v>0</v>
      </c>
      <c r="H2487" s="650">
        <v>37.002</v>
      </c>
      <c r="I2487" s="650">
        <v>36.492</v>
      </c>
      <c r="J2487" s="650">
        <v>36.4089</v>
      </c>
      <c r="K2487" s="650">
        <v>0</v>
      </c>
      <c r="L2487" s="676">
        <v>0</v>
      </c>
      <c r="M2487" s="650">
        <v>856.1429</v>
      </c>
      <c r="N2487" s="650"/>
      <c r="O2487" s="650"/>
      <c r="P2487" s="650"/>
      <c r="Q2487" s="650">
        <v>15134</v>
      </c>
      <c r="R2487" s="650">
        <v>1515.8975</v>
      </c>
      <c r="S2487" s="676">
        <v>0.1002</v>
      </c>
      <c r="T2487" s="650">
        <v>0</v>
      </c>
      <c r="U2487" s="650">
        <v>0</v>
      </c>
      <c r="V2487" s="650">
        <v>0</v>
      </c>
      <c r="W2487" s="650">
        <v>0</v>
      </c>
      <c r="X2487" s="650">
        <v>0</v>
      </c>
      <c r="Y2487" s="650">
        <v>0</v>
      </c>
      <c r="Z2487" s="650">
        <v>0</v>
      </c>
      <c r="AA2487" s="650">
        <v>0</v>
      </c>
      <c r="AB2487" s="676">
        <v>1</v>
      </c>
      <c r="AC2487" s="575">
        <f t="shared" si="117"/>
        <v>0</v>
      </c>
      <c r="AD2487" s="555">
        <f t="shared" si="118"/>
        <v>0</v>
      </c>
    </row>
    <row r="2488" customHeight="1" spans="1:30">
      <c r="A2488" s="574">
        <v>45342</v>
      </c>
      <c r="B2488" s="650" t="s">
        <v>251</v>
      </c>
      <c r="C2488" s="650" t="s">
        <v>250</v>
      </c>
      <c r="D2488" s="650">
        <v>15</v>
      </c>
      <c r="E2488" s="650" t="s">
        <v>233</v>
      </c>
      <c r="F2488" s="650">
        <v>0</v>
      </c>
      <c r="G2488" s="650">
        <v>2.63</v>
      </c>
      <c r="H2488" s="650">
        <v>1.0339</v>
      </c>
      <c r="I2488" s="650">
        <v>1.0339</v>
      </c>
      <c r="J2488" s="650">
        <v>0.945</v>
      </c>
      <c r="K2488" s="650">
        <v>0</v>
      </c>
      <c r="L2488" s="676">
        <v>0</v>
      </c>
      <c r="M2488" s="650">
        <v>118.23</v>
      </c>
      <c r="N2488" s="650"/>
      <c r="O2488" s="650"/>
      <c r="P2488" s="650"/>
      <c r="Q2488" s="650">
        <v>3444</v>
      </c>
      <c r="R2488" s="650">
        <v>243.6</v>
      </c>
      <c r="S2488" s="676">
        <v>0.0707</v>
      </c>
      <c r="T2488" s="650">
        <v>0</v>
      </c>
      <c r="U2488" s="650">
        <v>0</v>
      </c>
      <c r="V2488" s="650">
        <v>0</v>
      </c>
      <c r="W2488" s="650">
        <v>0</v>
      </c>
      <c r="X2488" s="650">
        <v>0</v>
      </c>
      <c r="Y2488" s="650">
        <v>0</v>
      </c>
      <c r="Z2488" s="650">
        <v>0</v>
      </c>
      <c r="AA2488" s="650">
        <v>0</v>
      </c>
      <c r="AB2488" s="676">
        <v>1</v>
      </c>
      <c r="AC2488" s="575">
        <f t="shared" si="117"/>
        <v>0</v>
      </c>
      <c r="AD2488" s="555">
        <f t="shared" si="118"/>
        <v>0</v>
      </c>
    </row>
    <row r="2489" customHeight="1" spans="1:30">
      <c r="A2489" s="574">
        <v>45342</v>
      </c>
      <c r="B2489" s="575" t="s">
        <v>55</v>
      </c>
      <c r="C2489" s="650" t="s">
        <v>250</v>
      </c>
      <c r="D2489" s="650">
        <v>100</v>
      </c>
      <c r="E2489" s="650" t="s">
        <v>233</v>
      </c>
      <c r="F2489" s="650">
        <v>0</v>
      </c>
      <c r="G2489" s="650">
        <v>9.25</v>
      </c>
      <c r="H2489" s="650">
        <v>165.424</v>
      </c>
      <c r="I2489" s="650">
        <v>160.4092</v>
      </c>
      <c r="J2489" s="650">
        <v>157.6385</v>
      </c>
      <c r="K2489" s="650">
        <v>3.003</v>
      </c>
      <c r="L2489" s="676">
        <v>0.0184</v>
      </c>
      <c r="M2489" s="650">
        <v>1061.3439</v>
      </c>
      <c r="N2489" s="650"/>
      <c r="O2489" s="650"/>
      <c r="P2489" s="650"/>
      <c r="Q2489" s="650">
        <v>28860</v>
      </c>
      <c r="R2489" s="650">
        <v>3251.2207</v>
      </c>
      <c r="S2489" s="676">
        <v>0.1127</v>
      </c>
      <c r="T2489" s="650">
        <v>0</v>
      </c>
      <c r="U2489" s="650">
        <v>2.0118</v>
      </c>
      <c r="V2489" s="650">
        <v>0</v>
      </c>
      <c r="W2489" s="650">
        <v>0</v>
      </c>
      <c r="X2489" s="650">
        <v>0</v>
      </c>
      <c r="Y2489" s="650">
        <v>0</v>
      </c>
      <c r="Z2489" s="650">
        <v>0</v>
      </c>
      <c r="AA2489" s="650">
        <v>0</v>
      </c>
      <c r="AB2489" s="676">
        <v>1</v>
      </c>
      <c r="AC2489" s="575">
        <f t="shared" si="117"/>
        <v>2.0118</v>
      </c>
      <c r="AD2489" s="555">
        <f t="shared" si="118"/>
        <v>0</v>
      </c>
    </row>
    <row r="2490" customHeight="1" spans="1:30">
      <c r="A2490" s="574">
        <v>45342</v>
      </c>
      <c r="B2490" s="575" t="s">
        <v>57</v>
      </c>
      <c r="C2490" s="650" t="s">
        <v>228</v>
      </c>
      <c r="D2490" s="650">
        <v>20</v>
      </c>
      <c r="E2490" s="650" t="s">
        <v>233</v>
      </c>
      <c r="F2490" s="650">
        <v>1.57</v>
      </c>
      <c r="G2490" s="650">
        <v>0</v>
      </c>
      <c r="H2490" s="650">
        <v>2.7768</v>
      </c>
      <c r="I2490" s="650">
        <v>2.7657</v>
      </c>
      <c r="J2490" s="650">
        <v>2.7275</v>
      </c>
      <c r="K2490" s="650">
        <v>0.0111</v>
      </c>
      <c r="L2490" s="676">
        <v>0.004</v>
      </c>
      <c r="M2490" s="650">
        <v>148.3771</v>
      </c>
      <c r="N2490" s="650"/>
      <c r="O2490" s="650"/>
      <c r="P2490" s="650"/>
      <c r="Q2490" s="650">
        <v>3541</v>
      </c>
      <c r="R2490" s="650">
        <v>408.7537</v>
      </c>
      <c r="S2490" s="676">
        <v>0.1154</v>
      </c>
      <c r="T2490" s="650">
        <v>0</v>
      </c>
      <c r="U2490" s="650">
        <v>0</v>
      </c>
      <c r="V2490" s="650">
        <v>0</v>
      </c>
      <c r="W2490" s="650">
        <v>0</v>
      </c>
      <c r="X2490" s="650">
        <v>0</v>
      </c>
      <c r="Y2490" s="650">
        <v>0</v>
      </c>
      <c r="Z2490" s="650">
        <v>0</v>
      </c>
      <c r="AA2490" s="650">
        <v>0</v>
      </c>
      <c r="AB2490" s="676">
        <v>1</v>
      </c>
      <c r="AC2490" s="575">
        <f t="shared" si="117"/>
        <v>0</v>
      </c>
      <c r="AD2490" s="555">
        <f t="shared" si="118"/>
        <v>0</v>
      </c>
    </row>
    <row r="2491" customHeight="1" spans="1:30">
      <c r="A2491" s="574">
        <v>45342</v>
      </c>
      <c r="B2491" s="650" t="s">
        <v>253</v>
      </c>
      <c r="C2491" s="650" t="s">
        <v>250</v>
      </c>
      <c r="D2491" s="650">
        <v>200</v>
      </c>
      <c r="E2491" s="650" t="s">
        <v>233</v>
      </c>
      <c r="F2491" s="650">
        <v>0</v>
      </c>
      <c r="G2491" s="650">
        <v>4.61</v>
      </c>
      <c r="H2491" s="650">
        <v>100.6263</v>
      </c>
      <c r="I2491" s="650">
        <v>100.6263</v>
      </c>
      <c r="J2491" s="650">
        <v>95.04</v>
      </c>
      <c r="K2491" s="650">
        <v>0</v>
      </c>
      <c r="L2491" s="676">
        <v>0</v>
      </c>
      <c r="M2491" s="650">
        <v>2734.16</v>
      </c>
      <c r="N2491" s="650"/>
      <c r="O2491" s="650"/>
      <c r="P2491" s="650"/>
      <c r="Q2491" s="650">
        <v>61425</v>
      </c>
      <c r="R2491" s="650">
        <v>7797.24</v>
      </c>
      <c r="S2491" s="676">
        <v>0.1269</v>
      </c>
      <c r="T2491" s="650">
        <v>0</v>
      </c>
      <c r="U2491" s="650">
        <v>0</v>
      </c>
      <c r="V2491" s="650">
        <v>0</v>
      </c>
      <c r="W2491" s="650">
        <v>0</v>
      </c>
      <c r="X2491" s="650">
        <v>0</v>
      </c>
      <c r="Y2491" s="650">
        <v>0</v>
      </c>
      <c r="Z2491" s="650">
        <v>0</v>
      </c>
      <c r="AA2491" s="650">
        <v>0</v>
      </c>
      <c r="AB2491" s="676">
        <v>1</v>
      </c>
      <c r="AC2491" s="575">
        <f t="shared" si="117"/>
        <v>0</v>
      </c>
      <c r="AD2491" s="555">
        <f t="shared" si="118"/>
        <v>0</v>
      </c>
    </row>
    <row r="2492" customHeight="1" spans="1:30">
      <c r="A2492" s="574">
        <v>45342</v>
      </c>
      <c r="B2492" s="650" t="s">
        <v>254</v>
      </c>
      <c r="C2492" s="650" t="s">
        <v>250</v>
      </c>
      <c r="D2492" s="650">
        <v>50</v>
      </c>
      <c r="E2492" s="650" t="s">
        <v>233</v>
      </c>
      <c r="F2492" s="650">
        <v>0</v>
      </c>
      <c r="G2492" s="650">
        <v>9.14</v>
      </c>
      <c r="H2492" s="650">
        <v>87.049</v>
      </c>
      <c r="I2492" s="650">
        <v>86.5575</v>
      </c>
      <c r="J2492" s="650">
        <v>83.58</v>
      </c>
      <c r="K2492" s="650">
        <v>0</v>
      </c>
      <c r="L2492" s="676">
        <v>0</v>
      </c>
      <c r="M2492" s="650">
        <v>830.34</v>
      </c>
      <c r="N2492" s="650"/>
      <c r="O2492" s="650"/>
      <c r="P2492" s="650"/>
      <c r="Q2492" s="650">
        <v>12070</v>
      </c>
      <c r="R2492" s="650">
        <v>1878.03</v>
      </c>
      <c r="S2492" s="676">
        <v>0.1556</v>
      </c>
      <c r="T2492" s="650">
        <v>0</v>
      </c>
      <c r="U2492" s="650">
        <v>0</v>
      </c>
      <c r="V2492" s="650">
        <v>0</v>
      </c>
      <c r="W2492" s="650">
        <v>0</v>
      </c>
      <c r="X2492" s="650">
        <v>0</v>
      </c>
      <c r="Y2492" s="650">
        <v>0</v>
      </c>
      <c r="Z2492" s="650">
        <v>0</v>
      </c>
      <c r="AA2492" s="650">
        <v>0</v>
      </c>
      <c r="AB2492" s="676">
        <v>1</v>
      </c>
      <c r="AC2492" s="575">
        <f t="shared" si="117"/>
        <v>0</v>
      </c>
      <c r="AD2492" s="555">
        <f t="shared" si="118"/>
        <v>0</v>
      </c>
    </row>
    <row r="2493" s="559" customFormat="1" customHeight="1" spans="1:30">
      <c r="A2493" s="665">
        <v>45342</v>
      </c>
      <c r="B2493" s="666" t="s">
        <v>256</v>
      </c>
      <c r="C2493" s="666" t="s">
        <v>250</v>
      </c>
      <c r="D2493" s="666">
        <v>20.4</v>
      </c>
      <c r="E2493" s="666" t="s">
        <v>300</v>
      </c>
      <c r="F2493" s="666">
        <v>0</v>
      </c>
      <c r="G2493" s="666">
        <v>6.4</v>
      </c>
      <c r="H2493" s="666">
        <v>25.9681</v>
      </c>
      <c r="I2493" s="666">
        <v>7.392</v>
      </c>
      <c r="J2493" s="666">
        <v>7.3747</v>
      </c>
      <c r="K2493" s="666">
        <v>0</v>
      </c>
      <c r="L2493" s="677">
        <v>0</v>
      </c>
      <c r="M2493" s="666">
        <v>418.675</v>
      </c>
      <c r="N2493" s="666"/>
      <c r="O2493" s="666"/>
      <c r="P2493" s="666"/>
      <c r="Q2493" s="666">
        <v>5372</v>
      </c>
      <c r="R2493" s="666">
        <v>956.5771</v>
      </c>
      <c r="S2493" s="677">
        <v>0.1781</v>
      </c>
      <c r="T2493" s="666">
        <v>0</v>
      </c>
      <c r="U2493" s="666">
        <v>0</v>
      </c>
      <c r="V2493" s="666">
        <v>0</v>
      </c>
      <c r="W2493" s="666">
        <v>0</v>
      </c>
      <c r="X2493" s="666">
        <v>0</v>
      </c>
      <c r="Y2493" s="666">
        <v>18.4737</v>
      </c>
      <c r="Z2493" s="666">
        <v>0</v>
      </c>
      <c r="AA2493" s="666">
        <v>0</v>
      </c>
      <c r="AB2493" s="677">
        <v>1</v>
      </c>
      <c r="AC2493" s="681">
        <f t="shared" si="117"/>
        <v>0</v>
      </c>
      <c r="AD2493" s="682">
        <f t="shared" si="118"/>
        <v>0</v>
      </c>
    </row>
    <row r="2494" customHeight="1" spans="1:30">
      <c r="A2494" s="574">
        <v>45342</v>
      </c>
      <c r="B2494" s="575" t="s">
        <v>260</v>
      </c>
      <c r="C2494" s="575" t="s">
        <v>250</v>
      </c>
      <c r="D2494" s="575">
        <v>50</v>
      </c>
      <c r="E2494" s="575" t="s">
        <v>233</v>
      </c>
      <c r="F2494" s="575">
        <v>0</v>
      </c>
      <c r="G2494" s="575">
        <v>10.8</v>
      </c>
      <c r="H2494" s="575">
        <v>102.4747</v>
      </c>
      <c r="I2494" s="575">
        <v>102.4584</v>
      </c>
      <c r="J2494" s="575">
        <v>100.65</v>
      </c>
      <c r="K2494" s="575">
        <v>0</v>
      </c>
      <c r="L2494" s="580">
        <v>0</v>
      </c>
      <c r="M2494" s="575">
        <v>825.55</v>
      </c>
      <c r="N2494" s="575"/>
      <c r="O2494" s="575"/>
      <c r="P2494" s="575"/>
      <c r="Q2494" s="575">
        <v>12700</v>
      </c>
      <c r="R2494" s="575">
        <v>1658.888</v>
      </c>
      <c r="S2494" s="580">
        <v>0.1306</v>
      </c>
      <c r="T2494" s="575">
        <v>0</v>
      </c>
      <c r="U2494" s="575">
        <v>0</v>
      </c>
      <c r="V2494" s="575">
        <v>0</v>
      </c>
      <c r="W2494" s="575">
        <v>0</v>
      </c>
      <c r="X2494" s="575">
        <v>0</v>
      </c>
      <c r="Y2494" s="575">
        <v>0</v>
      </c>
      <c r="Z2494" s="575">
        <v>0</v>
      </c>
      <c r="AA2494" s="575">
        <v>0</v>
      </c>
      <c r="AB2494" s="580">
        <v>1</v>
      </c>
      <c r="AC2494" s="575">
        <f t="shared" si="117"/>
        <v>0</v>
      </c>
      <c r="AD2494" s="555">
        <f t="shared" si="118"/>
        <v>0</v>
      </c>
    </row>
    <row r="2495" s="560" customFormat="1" customHeight="1" spans="1:30">
      <c r="A2495" s="667">
        <v>45342</v>
      </c>
      <c r="B2495" s="668" t="s">
        <v>257</v>
      </c>
      <c r="C2495" s="668" t="s">
        <v>250</v>
      </c>
      <c r="D2495" s="668">
        <v>80</v>
      </c>
      <c r="E2495" s="668" t="s">
        <v>233</v>
      </c>
      <c r="F2495" s="668">
        <v>0</v>
      </c>
      <c r="G2495" s="668">
        <v>10.51</v>
      </c>
      <c r="H2495" s="668">
        <v>180.495</v>
      </c>
      <c r="I2495" s="668">
        <v>178.0706</v>
      </c>
      <c r="J2495" s="668">
        <v>174.2224</v>
      </c>
      <c r="K2495" s="668">
        <v>0</v>
      </c>
      <c r="L2495" s="678">
        <v>0</v>
      </c>
      <c r="M2495" s="668">
        <v>1576.378</v>
      </c>
      <c r="N2495" s="668"/>
      <c r="O2495" s="668"/>
      <c r="P2495" s="668"/>
      <c r="Q2495" s="668">
        <v>18237</v>
      </c>
      <c r="R2495" s="668">
        <v>3221.2195</v>
      </c>
      <c r="S2495" s="678">
        <v>0.1766</v>
      </c>
      <c r="T2495" s="668">
        <v>1.1</v>
      </c>
      <c r="U2495" s="668">
        <v>0</v>
      </c>
      <c r="V2495" s="668">
        <v>0</v>
      </c>
      <c r="W2495" s="668">
        <v>0</v>
      </c>
      <c r="X2495" s="668">
        <v>0</v>
      </c>
      <c r="Y2495" s="668">
        <v>0</v>
      </c>
      <c r="Z2495" s="668">
        <v>0</v>
      </c>
      <c r="AA2495" s="668">
        <v>0</v>
      </c>
      <c r="AB2495" s="678">
        <v>0.9989</v>
      </c>
      <c r="AC2495" s="683">
        <f t="shared" si="117"/>
        <v>0</v>
      </c>
      <c r="AD2495" s="684">
        <f t="shared" si="118"/>
        <v>1.1</v>
      </c>
    </row>
    <row r="2496" customHeight="1" spans="1:30">
      <c r="A2496" s="574">
        <v>45342</v>
      </c>
      <c r="B2496" s="650" t="s">
        <v>252</v>
      </c>
      <c r="C2496" s="650" t="s">
        <v>250</v>
      </c>
      <c r="D2496" s="650">
        <v>49.5</v>
      </c>
      <c r="E2496" s="650" t="s">
        <v>233</v>
      </c>
      <c r="F2496" s="650">
        <v>0</v>
      </c>
      <c r="G2496" s="650">
        <v>8.71</v>
      </c>
      <c r="H2496" s="650">
        <v>81.4492</v>
      </c>
      <c r="I2496" s="650">
        <v>53.1923</v>
      </c>
      <c r="J2496" s="650">
        <v>52.635</v>
      </c>
      <c r="K2496" s="650">
        <v>28.2569</v>
      </c>
      <c r="L2496" s="676">
        <v>0.3469</v>
      </c>
      <c r="M2496" s="650">
        <v>399.201</v>
      </c>
      <c r="N2496" s="650">
        <v>843</v>
      </c>
      <c r="O2496" s="676">
        <v>0.4735</v>
      </c>
      <c r="P2496" s="676">
        <v>-0.2162</v>
      </c>
      <c r="Q2496" s="650">
        <v>12723</v>
      </c>
      <c r="R2496" s="650">
        <v>966.2796</v>
      </c>
      <c r="S2496" s="676">
        <v>0.0759</v>
      </c>
      <c r="T2496" s="650">
        <v>0</v>
      </c>
      <c r="U2496" s="650">
        <v>0</v>
      </c>
      <c r="V2496" s="650">
        <v>0</v>
      </c>
      <c r="W2496" s="650">
        <v>0</v>
      </c>
      <c r="X2496" s="650">
        <v>0</v>
      </c>
      <c r="Y2496" s="650">
        <v>0</v>
      </c>
      <c r="Z2496" s="650">
        <v>0</v>
      </c>
      <c r="AA2496" s="650">
        <v>0</v>
      </c>
      <c r="AB2496" s="676">
        <v>1</v>
      </c>
      <c r="AC2496" s="575">
        <f t="shared" si="117"/>
        <v>0</v>
      </c>
      <c r="AD2496" s="555">
        <f t="shared" si="118"/>
        <v>0</v>
      </c>
    </row>
    <row r="2497" customHeight="1" spans="1:30">
      <c r="A2497" s="574">
        <v>45342</v>
      </c>
      <c r="B2497" s="575" t="s">
        <v>61</v>
      </c>
      <c r="C2497" s="650" t="s">
        <v>250</v>
      </c>
      <c r="D2497" s="650">
        <v>275</v>
      </c>
      <c r="E2497" s="650" t="s">
        <v>233</v>
      </c>
      <c r="F2497" s="650">
        <v>0</v>
      </c>
      <c r="G2497" s="650">
        <v>5.88</v>
      </c>
      <c r="H2497" s="650">
        <v>191.8177</v>
      </c>
      <c r="I2497" s="650">
        <v>191.5989</v>
      </c>
      <c r="J2497" s="650">
        <v>184.36</v>
      </c>
      <c r="K2497" s="650">
        <v>0</v>
      </c>
      <c r="L2497" s="676">
        <v>0</v>
      </c>
      <c r="M2497" s="650">
        <v>4540.8</v>
      </c>
      <c r="N2497" s="650"/>
      <c r="O2497" s="650"/>
      <c r="P2497" s="650"/>
      <c r="Q2497" s="650">
        <v>83580</v>
      </c>
      <c r="R2497" s="650">
        <v>14278</v>
      </c>
      <c r="S2497" s="676">
        <v>0.1708</v>
      </c>
      <c r="T2497" s="650">
        <v>0</v>
      </c>
      <c r="U2497" s="650">
        <v>0.2188</v>
      </c>
      <c r="V2497" s="650">
        <v>0</v>
      </c>
      <c r="W2497" s="650">
        <v>0</v>
      </c>
      <c r="X2497" s="650">
        <v>0</v>
      </c>
      <c r="Y2497" s="650">
        <v>0</v>
      </c>
      <c r="Z2497" s="650">
        <v>0</v>
      </c>
      <c r="AA2497" s="650">
        <v>0</v>
      </c>
      <c r="AB2497" s="676">
        <v>1</v>
      </c>
      <c r="AC2497" s="575">
        <f t="shared" si="117"/>
        <v>0.2188</v>
      </c>
      <c r="AD2497" s="555">
        <f t="shared" si="118"/>
        <v>0</v>
      </c>
    </row>
    <row r="2498" customHeight="1" spans="1:30">
      <c r="A2498" s="574">
        <v>45342</v>
      </c>
      <c r="B2498" s="575" t="s">
        <v>62</v>
      </c>
      <c r="C2498" s="650" t="s">
        <v>250</v>
      </c>
      <c r="D2498" s="650">
        <v>200</v>
      </c>
      <c r="E2498" s="650" t="s">
        <v>233</v>
      </c>
      <c r="F2498" s="650">
        <v>0</v>
      </c>
      <c r="G2498" s="650">
        <v>6.41</v>
      </c>
      <c r="H2498" s="650">
        <v>175.9278</v>
      </c>
      <c r="I2498" s="650">
        <v>170.8587</v>
      </c>
      <c r="J2498" s="650">
        <v>167.64</v>
      </c>
      <c r="K2498" s="650">
        <v>0</v>
      </c>
      <c r="L2498" s="676">
        <v>0</v>
      </c>
      <c r="M2498" s="650">
        <v>3125.76</v>
      </c>
      <c r="N2498" s="650"/>
      <c r="O2498" s="650"/>
      <c r="P2498" s="650"/>
      <c r="Q2498" s="650">
        <v>61280</v>
      </c>
      <c r="R2498" s="650">
        <v>9461.76</v>
      </c>
      <c r="S2498" s="676">
        <v>0.1544</v>
      </c>
      <c r="T2498" s="650">
        <v>5.0691</v>
      </c>
      <c r="U2498" s="650">
        <v>0</v>
      </c>
      <c r="V2498" s="650">
        <v>0</v>
      </c>
      <c r="W2498" s="650">
        <v>0</v>
      </c>
      <c r="X2498" s="650">
        <v>0</v>
      </c>
      <c r="Y2498" s="650">
        <v>0</v>
      </c>
      <c r="Z2498" s="650">
        <v>0</v>
      </c>
      <c r="AA2498" s="650">
        <v>0</v>
      </c>
      <c r="AB2498" s="676">
        <v>0.9712</v>
      </c>
      <c r="AC2498" s="575">
        <f t="shared" si="117"/>
        <v>0</v>
      </c>
      <c r="AD2498" s="555">
        <f t="shared" si="118"/>
        <v>5.0691</v>
      </c>
    </row>
    <row r="2499" customHeight="1" spans="1:30">
      <c r="A2499" s="574">
        <v>45342</v>
      </c>
      <c r="B2499" s="650" t="s">
        <v>259</v>
      </c>
      <c r="C2499" s="650" t="s">
        <v>250</v>
      </c>
      <c r="D2499" s="650">
        <v>60</v>
      </c>
      <c r="E2499" s="650" t="s">
        <v>233</v>
      </c>
      <c r="F2499" s="650">
        <v>0</v>
      </c>
      <c r="G2499" s="650">
        <v>4.31</v>
      </c>
      <c r="H2499" s="650">
        <v>24.0343</v>
      </c>
      <c r="I2499" s="650">
        <v>24.0343</v>
      </c>
      <c r="J2499" s="650">
        <v>23.52</v>
      </c>
      <c r="K2499" s="650">
        <v>0</v>
      </c>
      <c r="L2499" s="676">
        <v>0</v>
      </c>
      <c r="M2499" s="650">
        <v>681.45</v>
      </c>
      <c r="N2499" s="650"/>
      <c r="O2499" s="650"/>
      <c r="P2499" s="650"/>
      <c r="Q2499" s="650">
        <v>14049</v>
      </c>
      <c r="R2499" s="650">
        <v>2136.75</v>
      </c>
      <c r="S2499" s="676">
        <v>0.1521</v>
      </c>
      <c r="T2499" s="650">
        <v>0</v>
      </c>
      <c r="U2499" s="650">
        <v>0</v>
      </c>
      <c r="V2499" s="650">
        <v>0</v>
      </c>
      <c r="W2499" s="650">
        <v>0</v>
      </c>
      <c r="X2499" s="650">
        <v>0</v>
      </c>
      <c r="Y2499" s="650">
        <v>0</v>
      </c>
      <c r="Z2499" s="650">
        <v>0</v>
      </c>
      <c r="AA2499" s="650">
        <v>0</v>
      </c>
      <c r="AB2499" s="676">
        <v>1</v>
      </c>
      <c r="AC2499" s="575">
        <f t="shared" si="117"/>
        <v>0</v>
      </c>
      <c r="AD2499" s="555">
        <f t="shared" si="118"/>
        <v>0</v>
      </c>
    </row>
    <row r="2500" customHeight="1" spans="1:30">
      <c r="A2500" s="574">
        <v>45342</v>
      </c>
      <c r="B2500" s="650" t="s">
        <v>262</v>
      </c>
      <c r="C2500" s="650" t="s">
        <v>250</v>
      </c>
      <c r="D2500" s="650">
        <v>200</v>
      </c>
      <c r="E2500" s="650" t="s">
        <v>233</v>
      </c>
      <c r="F2500" s="650">
        <v>0</v>
      </c>
      <c r="G2500" s="650">
        <v>3.03</v>
      </c>
      <c r="H2500" s="650">
        <v>1.0388</v>
      </c>
      <c r="I2500" s="650">
        <v>1.0388</v>
      </c>
      <c r="J2500" s="650">
        <v>0</v>
      </c>
      <c r="K2500" s="650">
        <v>0</v>
      </c>
      <c r="L2500" s="676">
        <v>0</v>
      </c>
      <c r="M2500" s="650">
        <v>3139.015</v>
      </c>
      <c r="N2500" s="650"/>
      <c r="O2500" s="650"/>
      <c r="P2500" s="650"/>
      <c r="Q2500" s="650">
        <v>30140</v>
      </c>
      <c r="R2500" s="650">
        <v>6830.065</v>
      </c>
      <c r="S2500" s="676">
        <v>0.2266</v>
      </c>
      <c r="T2500" s="650">
        <v>0</v>
      </c>
      <c r="U2500" s="650">
        <v>0</v>
      </c>
      <c r="V2500" s="650">
        <v>0</v>
      </c>
      <c r="W2500" s="650">
        <v>0</v>
      </c>
      <c r="X2500" s="650">
        <v>0</v>
      </c>
      <c r="Y2500" s="650">
        <v>0</v>
      </c>
      <c r="Z2500" s="650">
        <v>0</v>
      </c>
      <c r="AA2500" s="650">
        <v>0</v>
      </c>
      <c r="AB2500" s="676">
        <v>0.5714</v>
      </c>
      <c r="AC2500" s="575">
        <f t="shared" si="117"/>
        <v>0</v>
      </c>
      <c r="AD2500" s="555">
        <f t="shared" si="118"/>
        <v>0</v>
      </c>
    </row>
    <row r="2501" customHeight="1" spans="1:30">
      <c r="A2501" s="574">
        <v>45342</v>
      </c>
      <c r="B2501" s="650" t="s">
        <v>261</v>
      </c>
      <c r="C2501" s="650" t="s">
        <v>250</v>
      </c>
      <c r="D2501" s="650">
        <v>100</v>
      </c>
      <c r="E2501" s="650" t="s">
        <v>255</v>
      </c>
      <c r="F2501" s="650">
        <v>0</v>
      </c>
      <c r="G2501" s="650">
        <v>4.86</v>
      </c>
      <c r="H2501" s="650">
        <v>58.3418</v>
      </c>
      <c r="I2501" s="650">
        <v>58.3418</v>
      </c>
      <c r="J2501" s="650">
        <v>57.288</v>
      </c>
      <c r="K2501" s="650">
        <v>0</v>
      </c>
      <c r="L2501" s="676">
        <v>0</v>
      </c>
      <c r="M2501" s="650">
        <v>1311.024</v>
      </c>
      <c r="N2501" s="650"/>
      <c r="O2501" s="650"/>
      <c r="P2501" s="650"/>
      <c r="Q2501" s="650">
        <v>25315</v>
      </c>
      <c r="R2501" s="650">
        <v>3791.568</v>
      </c>
      <c r="S2501" s="676">
        <v>0.1498</v>
      </c>
      <c r="T2501" s="650">
        <v>0</v>
      </c>
      <c r="U2501" s="650">
        <v>0</v>
      </c>
      <c r="V2501" s="650">
        <v>0</v>
      </c>
      <c r="W2501" s="650">
        <v>0</v>
      </c>
      <c r="X2501" s="650">
        <v>0</v>
      </c>
      <c r="Y2501" s="650">
        <v>0</v>
      </c>
      <c r="Z2501" s="650">
        <v>0</v>
      </c>
      <c r="AA2501" s="650">
        <v>0</v>
      </c>
      <c r="AB2501" s="676">
        <v>1</v>
      </c>
      <c r="AC2501" s="575">
        <f t="shared" si="117"/>
        <v>0</v>
      </c>
      <c r="AD2501" s="555">
        <f t="shared" si="118"/>
        <v>0</v>
      </c>
    </row>
    <row r="2502" customHeight="1" spans="1:30">
      <c r="A2502" s="574">
        <v>45342</v>
      </c>
      <c r="B2502" s="650" t="s">
        <v>264</v>
      </c>
      <c r="C2502" s="650" t="s">
        <v>250</v>
      </c>
      <c r="D2502" s="650">
        <v>100</v>
      </c>
      <c r="E2502" s="650" t="s">
        <v>233</v>
      </c>
      <c r="F2502" s="650">
        <v>0</v>
      </c>
      <c r="G2502" s="650">
        <v>1.6</v>
      </c>
      <c r="H2502" s="650">
        <v>3.4641</v>
      </c>
      <c r="I2502" s="650">
        <v>3.4641</v>
      </c>
      <c r="J2502" s="650">
        <v>2.5872</v>
      </c>
      <c r="K2502" s="650">
        <v>0</v>
      </c>
      <c r="L2502" s="676">
        <v>0</v>
      </c>
      <c r="M2502" s="650">
        <v>1435.0578</v>
      </c>
      <c r="N2502" s="650"/>
      <c r="O2502" s="650"/>
      <c r="P2502" s="650"/>
      <c r="Q2502" s="650">
        <v>24615</v>
      </c>
      <c r="R2502" s="650">
        <v>3165.0234</v>
      </c>
      <c r="S2502" s="676">
        <v>0.1286</v>
      </c>
      <c r="T2502" s="650">
        <v>0</v>
      </c>
      <c r="U2502" s="650">
        <v>0</v>
      </c>
      <c r="V2502" s="650">
        <v>0</v>
      </c>
      <c r="W2502" s="650">
        <v>0</v>
      </c>
      <c r="X2502" s="650">
        <v>0</v>
      </c>
      <c r="Y2502" s="650">
        <v>0</v>
      </c>
      <c r="Z2502" s="650">
        <v>0</v>
      </c>
      <c r="AA2502" s="650">
        <v>0</v>
      </c>
      <c r="AB2502" s="676">
        <v>0.9366</v>
      </c>
      <c r="AC2502" s="575">
        <f t="shared" si="117"/>
        <v>0</v>
      </c>
      <c r="AD2502" s="555">
        <f t="shared" si="118"/>
        <v>0</v>
      </c>
    </row>
    <row r="2503" customHeight="1" spans="1:30">
      <c r="A2503" s="574">
        <v>45342</v>
      </c>
      <c r="B2503" s="650" t="s">
        <v>258</v>
      </c>
      <c r="C2503" s="650" t="s">
        <v>250</v>
      </c>
      <c r="D2503" s="650">
        <v>100</v>
      </c>
      <c r="E2503" s="650" t="s">
        <v>233</v>
      </c>
      <c r="F2503" s="650">
        <v>0</v>
      </c>
      <c r="G2503" s="650">
        <v>2.86</v>
      </c>
      <c r="H2503" s="650">
        <v>8.8069</v>
      </c>
      <c r="I2503" s="650">
        <v>8.8069</v>
      </c>
      <c r="J2503" s="650">
        <v>7.92</v>
      </c>
      <c r="K2503" s="650">
        <v>0</v>
      </c>
      <c r="L2503" s="676">
        <v>0</v>
      </c>
      <c r="M2503" s="650">
        <v>1241.46</v>
      </c>
      <c r="N2503" s="650"/>
      <c r="O2503" s="650"/>
      <c r="P2503" s="650"/>
      <c r="Q2503" s="650">
        <v>27774</v>
      </c>
      <c r="R2503" s="650">
        <v>2997.72</v>
      </c>
      <c r="S2503" s="676">
        <v>0.1079</v>
      </c>
      <c r="T2503" s="650">
        <v>0</v>
      </c>
      <c r="U2503" s="650">
        <v>0</v>
      </c>
      <c r="V2503" s="650">
        <v>0</v>
      </c>
      <c r="W2503" s="650">
        <v>0</v>
      </c>
      <c r="X2503" s="650">
        <v>0</v>
      </c>
      <c r="Y2503" s="650">
        <v>0</v>
      </c>
      <c r="Z2503" s="650">
        <v>0</v>
      </c>
      <c r="AA2503" s="650">
        <v>0</v>
      </c>
      <c r="AB2503" s="676">
        <v>0.9488</v>
      </c>
      <c r="AC2503" s="575">
        <f t="shared" si="117"/>
        <v>0</v>
      </c>
      <c r="AD2503" s="555">
        <f t="shared" si="118"/>
        <v>0</v>
      </c>
    </row>
    <row r="2504" customHeight="1" spans="1:30">
      <c r="A2504" s="574">
        <v>45342</v>
      </c>
      <c r="B2504" s="650" t="s">
        <v>265</v>
      </c>
      <c r="C2504" s="650" t="s">
        <v>250</v>
      </c>
      <c r="D2504" s="650">
        <v>50</v>
      </c>
      <c r="E2504" s="650" t="s">
        <v>233</v>
      </c>
      <c r="F2504" s="650">
        <v>0</v>
      </c>
      <c r="G2504" s="650">
        <v>5.1</v>
      </c>
      <c r="H2504" s="650">
        <v>32.671</v>
      </c>
      <c r="I2504" s="650">
        <v>17.0403</v>
      </c>
      <c r="J2504" s="650">
        <v>16.4824</v>
      </c>
      <c r="K2504" s="650">
        <v>15.6307</v>
      </c>
      <c r="L2504" s="676">
        <v>0.4784</v>
      </c>
      <c r="M2504" s="650">
        <v>232.1572</v>
      </c>
      <c r="N2504" s="650"/>
      <c r="O2504" s="650"/>
      <c r="P2504" s="650"/>
      <c r="Q2504" s="650">
        <v>5770</v>
      </c>
      <c r="R2504" s="650">
        <v>430.518</v>
      </c>
      <c r="S2504" s="676">
        <v>0.0746</v>
      </c>
      <c r="T2504" s="650">
        <v>0</v>
      </c>
      <c r="U2504" s="650">
        <v>0</v>
      </c>
      <c r="V2504" s="650">
        <v>0</v>
      </c>
      <c r="W2504" s="650">
        <v>0</v>
      </c>
      <c r="X2504" s="650">
        <v>0</v>
      </c>
      <c r="Y2504" s="650">
        <v>0</v>
      </c>
      <c r="Z2504" s="650">
        <v>0</v>
      </c>
      <c r="AA2504" s="650">
        <v>0</v>
      </c>
      <c r="AB2504" s="676">
        <v>1</v>
      </c>
      <c r="AC2504" s="575">
        <f t="shared" si="117"/>
        <v>0</v>
      </c>
      <c r="AD2504" s="555">
        <f t="shared" si="118"/>
        <v>0</v>
      </c>
    </row>
    <row r="2505" customHeight="1" spans="1:30">
      <c r="A2505" s="574">
        <v>45342</v>
      </c>
      <c r="B2505" s="650" t="s">
        <v>266</v>
      </c>
      <c r="C2505" s="650" t="s">
        <v>250</v>
      </c>
      <c r="D2505" s="650">
        <v>200</v>
      </c>
      <c r="E2505" s="650" t="s">
        <v>231</v>
      </c>
      <c r="F2505" s="650">
        <v>0</v>
      </c>
      <c r="G2505" s="650">
        <v>5.18</v>
      </c>
      <c r="H2505" s="650">
        <v>115.0618</v>
      </c>
      <c r="I2505" s="650">
        <v>66.5876</v>
      </c>
      <c r="J2505" s="650">
        <v>65.34</v>
      </c>
      <c r="K2505" s="650">
        <v>0</v>
      </c>
      <c r="L2505" s="676">
        <v>0</v>
      </c>
      <c r="M2505" s="650">
        <v>1869.78</v>
      </c>
      <c r="N2505" s="650"/>
      <c r="O2505" s="650"/>
      <c r="P2505" s="650"/>
      <c r="Q2505" s="650">
        <v>45530</v>
      </c>
      <c r="R2505" s="650">
        <v>3944.16</v>
      </c>
      <c r="S2505" s="676">
        <v>0.0866</v>
      </c>
      <c r="T2505" s="650">
        <v>0</v>
      </c>
      <c r="U2505" s="650">
        <v>0</v>
      </c>
      <c r="V2505" s="650">
        <v>48.4742</v>
      </c>
      <c r="W2505" s="650">
        <v>0</v>
      </c>
      <c r="X2505" s="650">
        <v>0</v>
      </c>
      <c r="Y2505" s="650">
        <v>0</v>
      </c>
      <c r="Z2505" s="650">
        <v>0</v>
      </c>
      <c r="AA2505" s="650">
        <v>0</v>
      </c>
      <c r="AB2505" s="676">
        <v>1</v>
      </c>
      <c r="AC2505" s="575">
        <f t="shared" si="117"/>
        <v>0</v>
      </c>
      <c r="AD2505" s="555">
        <f t="shared" si="118"/>
        <v>48.4742</v>
      </c>
    </row>
    <row r="2506" customHeight="1" spans="1:30">
      <c r="A2506" s="574">
        <v>45342</v>
      </c>
      <c r="B2506" s="650" t="s">
        <v>267</v>
      </c>
      <c r="C2506" s="650" t="s">
        <v>250</v>
      </c>
      <c r="D2506" s="650">
        <v>150</v>
      </c>
      <c r="E2506" s="650" t="s">
        <v>233</v>
      </c>
      <c r="F2506" s="650">
        <v>0</v>
      </c>
      <c r="G2506" s="650">
        <v>3.58</v>
      </c>
      <c r="H2506" s="650">
        <v>17.7211</v>
      </c>
      <c r="I2506" s="650">
        <v>16.8595</v>
      </c>
      <c r="J2506" s="650">
        <v>15.84</v>
      </c>
      <c r="K2506" s="650">
        <v>0</v>
      </c>
      <c r="L2506" s="676">
        <v>0</v>
      </c>
      <c r="M2506" s="650">
        <v>3754.08</v>
      </c>
      <c r="N2506" s="650"/>
      <c r="O2506" s="650"/>
      <c r="P2506" s="650"/>
      <c r="Q2506" s="650">
        <v>38110</v>
      </c>
      <c r="R2506" s="650">
        <v>9803.2</v>
      </c>
      <c r="S2506" s="676">
        <v>0.2572</v>
      </c>
      <c r="T2506" s="650">
        <v>0</v>
      </c>
      <c r="U2506" s="650">
        <v>0</v>
      </c>
      <c r="V2506" s="650">
        <v>0</v>
      </c>
      <c r="W2506" s="650">
        <v>0</v>
      </c>
      <c r="X2506" s="650">
        <v>0</v>
      </c>
      <c r="Y2506" s="650">
        <v>0.8616</v>
      </c>
      <c r="Z2506" s="650">
        <v>0</v>
      </c>
      <c r="AA2506" s="650">
        <v>0</v>
      </c>
      <c r="AB2506" s="676">
        <v>1</v>
      </c>
      <c r="AC2506" s="575">
        <f t="shared" si="117"/>
        <v>0</v>
      </c>
      <c r="AD2506" s="555">
        <f t="shared" si="118"/>
        <v>0</v>
      </c>
    </row>
    <row r="2507" customHeight="1" spans="1:30">
      <c r="A2507" s="574">
        <v>45342</v>
      </c>
      <c r="B2507" s="650" t="s">
        <v>263</v>
      </c>
      <c r="C2507" s="650" t="s">
        <v>250</v>
      </c>
      <c r="D2507" s="650">
        <v>200</v>
      </c>
      <c r="E2507" s="650" t="s">
        <v>233</v>
      </c>
      <c r="F2507" s="650">
        <v>0</v>
      </c>
      <c r="G2507" s="650">
        <v>3.01</v>
      </c>
      <c r="H2507" s="650">
        <v>8.3442</v>
      </c>
      <c r="I2507" s="650">
        <v>6.2746</v>
      </c>
      <c r="J2507" s="650">
        <v>5.28</v>
      </c>
      <c r="K2507" s="650">
        <v>0</v>
      </c>
      <c r="L2507" s="676">
        <v>0</v>
      </c>
      <c r="M2507" s="650">
        <v>5174.4</v>
      </c>
      <c r="N2507" s="650"/>
      <c r="O2507" s="650"/>
      <c r="P2507" s="650"/>
      <c r="Q2507" s="650">
        <v>59159</v>
      </c>
      <c r="R2507" s="650">
        <v>12041.92</v>
      </c>
      <c r="S2507" s="676">
        <v>0.2036</v>
      </c>
      <c r="T2507" s="650">
        <v>0</v>
      </c>
      <c r="U2507" s="650">
        <v>0</v>
      </c>
      <c r="V2507" s="650">
        <v>0</v>
      </c>
      <c r="W2507" s="650">
        <v>0</v>
      </c>
      <c r="X2507" s="650">
        <v>0</v>
      </c>
      <c r="Y2507" s="650">
        <v>2.0696</v>
      </c>
      <c r="Z2507" s="650">
        <v>0</v>
      </c>
      <c r="AA2507" s="650">
        <v>0</v>
      </c>
      <c r="AB2507" s="676">
        <v>0.9241</v>
      </c>
      <c r="AC2507" s="575">
        <f t="shared" si="117"/>
        <v>0</v>
      </c>
      <c r="AD2507" s="555">
        <f t="shared" si="118"/>
        <v>0</v>
      </c>
    </row>
    <row r="2508" s="557" customFormat="1" customHeight="1" spans="1:30">
      <c r="A2508" s="574">
        <v>45342</v>
      </c>
      <c r="B2508" s="669" t="s">
        <v>77</v>
      </c>
      <c r="C2508" s="671" t="s">
        <v>32</v>
      </c>
      <c r="D2508" s="671">
        <v>100</v>
      </c>
      <c r="E2508" s="671" t="s">
        <v>174</v>
      </c>
      <c r="F2508" s="672">
        <v>3.22</v>
      </c>
      <c r="G2508" s="671">
        <v>1.49</v>
      </c>
      <c r="H2508" s="673">
        <v>32.0608</v>
      </c>
      <c r="I2508" s="673">
        <v>32.1394</v>
      </c>
      <c r="J2508" s="673">
        <v>26.572</v>
      </c>
      <c r="K2508" s="673">
        <v>0</v>
      </c>
      <c r="L2508" s="679">
        <v>0</v>
      </c>
      <c r="M2508" s="673">
        <v>480.053</v>
      </c>
      <c r="N2508" s="671">
        <v>200</v>
      </c>
      <c r="O2508" s="679">
        <v>2.4003</v>
      </c>
      <c r="P2508" s="679">
        <v>1.7551</v>
      </c>
      <c r="Q2508" s="671">
        <v>17591</v>
      </c>
      <c r="R2508" s="673">
        <v>875.91</v>
      </c>
      <c r="S2508" s="679">
        <v>0.0498</v>
      </c>
      <c r="T2508" s="671">
        <v>0</v>
      </c>
      <c r="U2508" s="671">
        <v>0</v>
      </c>
      <c r="V2508" s="671">
        <v>0</v>
      </c>
      <c r="W2508" s="671">
        <v>0</v>
      </c>
      <c r="X2508" s="671">
        <v>0</v>
      </c>
      <c r="Y2508" s="671">
        <v>0</v>
      </c>
      <c r="Z2508" s="671">
        <v>0</v>
      </c>
      <c r="AA2508" s="673">
        <v>0</v>
      </c>
      <c r="AB2508" s="679">
        <v>1</v>
      </c>
      <c r="AC2508" s="575">
        <f t="shared" si="117"/>
        <v>0</v>
      </c>
      <c r="AD2508" s="555">
        <f t="shared" si="118"/>
        <v>0</v>
      </c>
    </row>
    <row r="2509" s="557" customFormat="1" customHeight="1" spans="1:30">
      <c r="A2509" s="574">
        <v>45342</v>
      </c>
      <c r="B2509" s="671" t="s">
        <v>81</v>
      </c>
      <c r="C2509" s="670" t="s">
        <v>175</v>
      </c>
      <c r="D2509" s="671">
        <v>100</v>
      </c>
      <c r="E2509" s="671" t="s">
        <v>174</v>
      </c>
      <c r="F2509" s="671" t="s">
        <v>176</v>
      </c>
      <c r="G2509" s="674">
        <v>9.98</v>
      </c>
      <c r="H2509" s="674">
        <v>0</v>
      </c>
      <c r="I2509" s="674">
        <v>6.09</v>
      </c>
      <c r="J2509" s="674">
        <v>5.9136</v>
      </c>
      <c r="K2509" s="674">
        <v>0</v>
      </c>
      <c r="L2509" s="680">
        <v>0</v>
      </c>
      <c r="M2509" s="674">
        <v>47.3704</v>
      </c>
      <c r="N2509" s="674">
        <v>585</v>
      </c>
      <c r="O2509" s="680">
        <v>0.081</v>
      </c>
      <c r="P2509" s="680">
        <v>-0.0229</v>
      </c>
      <c r="Q2509" s="674">
        <v>13183</v>
      </c>
      <c r="R2509" s="674">
        <v>56.496</v>
      </c>
      <c r="S2509" s="680">
        <v>0.0043</v>
      </c>
      <c r="T2509" s="671">
        <v>3.2576</v>
      </c>
      <c r="U2509" s="674">
        <v>0</v>
      </c>
      <c r="V2509" s="671">
        <v>0</v>
      </c>
      <c r="W2509" s="674">
        <v>0</v>
      </c>
      <c r="X2509" s="671">
        <v>0</v>
      </c>
      <c r="Y2509" s="674">
        <v>0</v>
      </c>
      <c r="Z2509" s="671">
        <v>0</v>
      </c>
      <c r="AA2509" s="674">
        <v>0</v>
      </c>
      <c r="AB2509" s="679">
        <v>0</v>
      </c>
      <c r="AC2509" s="575">
        <f t="shared" si="117"/>
        <v>0</v>
      </c>
      <c r="AD2509" s="555">
        <f t="shared" si="118"/>
        <v>3.2576</v>
      </c>
    </row>
    <row r="2510" s="557" customFormat="1" customHeight="1" spans="1:30">
      <c r="A2510" s="574">
        <v>45342</v>
      </c>
      <c r="B2510" s="671" t="s">
        <v>84</v>
      </c>
      <c r="C2510" s="670" t="s">
        <v>175</v>
      </c>
      <c r="D2510" s="671">
        <v>33</v>
      </c>
      <c r="E2510" s="671" t="s">
        <v>174</v>
      </c>
      <c r="F2510" s="671" t="s">
        <v>176</v>
      </c>
      <c r="G2510" s="674">
        <v>3.57</v>
      </c>
      <c r="H2510" s="674">
        <v>8.4951</v>
      </c>
      <c r="I2510" s="674">
        <v>8.3056</v>
      </c>
      <c r="J2510" s="674">
        <v>7.92</v>
      </c>
      <c r="K2510" s="674">
        <v>0</v>
      </c>
      <c r="L2510" s="680">
        <v>0</v>
      </c>
      <c r="M2510" s="674">
        <v>312.18</v>
      </c>
      <c r="N2510" s="674">
        <v>490</v>
      </c>
      <c r="O2510" s="680">
        <v>0.6371</v>
      </c>
      <c r="P2510" s="680">
        <v>-0.0762</v>
      </c>
      <c r="Q2510" s="674">
        <v>7604</v>
      </c>
      <c r="R2510" s="674">
        <v>711.48</v>
      </c>
      <c r="S2510" s="680">
        <v>0.0936</v>
      </c>
      <c r="T2510" s="671">
        <v>0</v>
      </c>
      <c r="U2510" s="674">
        <v>0</v>
      </c>
      <c r="V2510" s="671">
        <v>0</v>
      </c>
      <c r="W2510" s="674">
        <v>0</v>
      </c>
      <c r="X2510" s="671">
        <v>0</v>
      </c>
      <c r="Y2510" s="674">
        <v>0</v>
      </c>
      <c r="Z2510" s="671">
        <v>0</v>
      </c>
      <c r="AA2510" s="674">
        <v>0</v>
      </c>
      <c r="AB2510" s="679">
        <v>1</v>
      </c>
      <c r="AC2510" s="575">
        <f t="shared" si="117"/>
        <v>0</v>
      </c>
      <c r="AD2510" s="555">
        <f t="shared" si="118"/>
        <v>0</v>
      </c>
    </row>
    <row r="2511" s="557" customFormat="1" customHeight="1" spans="1:30">
      <c r="A2511" s="574">
        <v>45342</v>
      </c>
      <c r="B2511" s="671" t="s">
        <v>85</v>
      </c>
      <c r="C2511" s="685" t="s">
        <v>177</v>
      </c>
      <c r="D2511" s="671">
        <v>60</v>
      </c>
      <c r="E2511" s="669" t="s">
        <v>39</v>
      </c>
      <c r="F2511" s="669">
        <v>0.52</v>
      </c>
      <c r="G2511" s="669">
        <v>6.56</v>
      </c>
      <c r="H2511" s="675">
        <v>5.1353</v>
      </c>
      <c r="I2511" s="669">
        <v>7.3794</v>
      </c>
      <c r="J2511" s="669">
        <v>7.04</v>
      </c>
      <c r="K2511" s="669">
        <v>0</v>
      </c>
      <c r="L2511" s="679">
        <v>0</v>
      </c>
      <c r="M2511" s="671">
        <v>373.12</v>
      </c>
      <c r="N2511" s="671">
        <v>174</v>
      </c>
      <c r="O2511" s="679">
        <v>2.1444</v>
      </c>
      <c r="P2511" s="671" t="s">
        <v>176</v>
      </c>
      <c r="Q2511" s="671">
        <v>5420</v>
      </c>
      <c r="R2511" s="671">
        <v>956.56</v>
      </c>
      <c r="S2511" s="679">
        <v>0.1765</v>
      </c>
      <c r="T2511" s="671">
        <v>0</v>
      </c>
      <c r="U2511" s="671">
        <v>0</v>
      </c>
      <c r="V2511" s="671">
        <v>0</v>
      </c>
      <c r="W2511" s="671">
        <v>0</v>
      </c>
      <c r="X2511" s="671">
        <v>0</v>
      </c>
      <c r="Y2511" s="671">
        <v>0</v>
      </c>
      <c r="Z2511" s="671">
        <v>0</v>
      </c>
      <c r="AA2511" s="671">
        <v>0</v>
      </c>
      <c r="AB2511" s="679">
        <v>1</v>
      </c>
      <c r="AC2511" s="575">
        <f t="shared" si="117"/>
        <v>0</v>
      </c>
      <c r="AD2511" s="555">
        <f t="shared" si="118"/>
        <v>0</v>
      </c>
    </row>
    <row r="2512" s="557" customFormat="1" customHeight="1" spans="1:30">
      <c r="A2512" s="574">
        <v>45342</v>
      </c>
      <c r="B2512" s="669" t="s">
        <v>87</v>
      </c>
      <c r="C2512" s="670" t="s">
        <v>32</v>
      </c>
      <c r="D2512" s="671">
        <v>100</v>
      </c>
      <c r="E2512" s="671" t="s">
        <v>174</v>
      </c>
      <c r="F2512" s="671">
        <v>0</v>
      </c>
      <c r="G2512" s="671">
        <v>2.98</v>
      </c>
      <c r="H2512" s="671">
        <v>0</v>
      </c>
      <c r="I2512" s="671">
        <v>0.22</v>
      </c>
      <c r="J2512" s="671">
        <v>0.1232</v>
      </c>
      <c r="K2512" s="671">
        <v>0</v>
      </c>
      <c r="L2512" s="679">
        <v>0</v>
      </c>
      <c r="M2512" s="687">
        <v>49.1106</v>
      </c>
      <c r="N2512" s="671">
        <v>25</v>
      </c>
      <c r="O2512" s="688">
        <v>1.9644</v>
      </c>
      <c r="P2512" s="679">
        <v>1.3193</v>
      </c>
      <c r="Q2512" s="671">
        <v>6350</v>
      </c>
      <c r="R2512" s="671">
        <v>211.9964</v>
      </c>
      <c r="S2512" s="679">
        <v>0.0334</v>
      </c>
      <c r="T2512" s="671">
        <v>0</v>
      </c>
      <c r="U2512" s="671">
        <v>0</v>
      </c>
      <c r="V2512" s="671">
        <v>0</v>
      </c>
      <c r="W2512" s="671">
        <v>0</v>
      </c>
      <c r="X2512" s="671">
        <v>0</v>
      </c>
      <c r="Y2512" s="671">
        <v>0</v>
      </c>
      <c r="Z2512" s="671">
        <v>0</v>
      </c>
      <c r="AA2512" s="671">
        <v>0</v>
      </c>
      <c r="AB2512" s="679">
        <v>1</v>
      </c>
      <c r="AC2512" s="575">
        <f t="shared" si="117"/>
        <v>0</v>
      </c>
      <c r="AD2512" s="555">
        <f t="shared" si="118"/>
        <v>0</v>
      </c>
    </row>
    <row r="2513" s="557" customFormat="1" customHeight="1" spans="1:30">
      <c r="A2513" s="574">
        <v>45342</v>
      </c>
      <c r="B2513" s="669" t="s">
        <v>88</v>
      </c>
      <c r="C2513" s="670" t="s">
        <v>177</v>
      </c>
      <c r="D2513" s="671">
        <v>50</v>
      </c>
      <c r="E2513" s="671" t="s">
        <v>35</v>
      </c>
      <c r="F2513" s="671">
        <v>5.88</v>
      </c>
      <c r="G2513" s="671">
        <v>1.44</v>
      </c>
      <c r="H2513" s="671">
        <v>22.1254</v>
      </c>
      <c r="I2513" s="671">
        <v>6.8954</v>
      </c>
      <c r="J2513" s="671">
        <v>6.8723</v>
      </c>
      <c r="K2513" s="671">
        <v>15.23</v>
      </c>
      <c r="L2513" s="679">
        <v>0.6883</v>
      </c>
      <c r="M2513" s="687">
        <v>242.3878</v>
      </c>
      <c r="N2513" s="689">
        <v>680</v>
      </c>
      <c r="O2513" s="688">
        <v>0.3565</v>
      </c>
      <c r="P2513" s="679" t="s">
        <v>176</v>
      </c>
      <c r="Q2513" s="671">
        <v>6458</v>
      </c>
      <c r="R2513" s="671">
        <v>549.4592</v>
      </c>
      <c r="S2513" s="679">
        <v>0.0851</v>
      </c>
      <c r="T2513" s="671">
        <v>0</v>
      </c>
      <c r="U2513" s="671">
        <v>0</v>
      </c>
      <c r="V2513" s="671">
        <v>0</v>
      </c>
      <c r="W2513" s="671">
        <v>0</v>
      </c>
      <c r="X2513" s="671">
        <v>0</v>
      </c>
      <c r="Y2513" s="671">
        <v>0</v>
      </c>
      <c r="Z2513" s="671">
        <v>0</v>
      </c>
      <c r="AA2513" s="671">
        <v>0</v>
      </c>
      <c r="AB2513" s="679">
        <v>1</v>
      </c>
      <c r="AC2513" s="575">
        <f t="shared" si="117"/>
        <v>0</v>
      </c>
      <c r="AD2513" s="555">
        <f t="shared" si="118"/>
        <v>0</v>
      </c>
    </row>
    <row r="2514" customHeight="1" spans="1:29">
      <c r="A2514" s="661" t="s">
        <v>304</v>
      </c>
      <c r="B2514" s="662"/>
      <c r="C2514" s="662"/>
      <c r="D2514" s="662"/>
      <c r="E2514" s="662"/>
      <c r="F2514" s="662"/>
      <c r="G2514" s="662"/>
      <c r="H2514" s="662"/>
      <c r="I2514" s="662"/>
      <c r="J2514" s="662"/>
      <c r="K2514" s="662"/>
      <c r="L2514" s="662"/>
      <c r="M2514" s="662"/>
      <c r="N2514" s="662"/>
      <c r="O2514" s="662"/>
      <c r="P2514" s="662"/>
      <c r="Q2514" s="662"/>
      <c r="R2514" s="662"/>
      <c r="S2514" s="662"/>
      <c r="T2514" s="662"/>
      <c r="U2514" s="662"/>
      <c r="V2514" s="662"/>
      <c r="W2514" s="662"/>
      <c r="X2514" s="662"/>
      <c r="Y2514" s="662"/>
      <c r="Z2514" s="662"/>
      <c r="AA2514" s="662"/>
      <c r="AB2514" s="662"/>
      <c r="AC2514" s="662"/>
    </row>
    <row r="2515" customHeight="1" spans="1:30">
      <c r="A2515" s="663" t="s">
        <v>199</v>
      </c>
      <c r="B2515" s="664" t="s">
        <v>200</v>
      </c>
      <c r="C2515" s="664" t="s">
        <v>201</v>
      </c>
      <c r="D2515" s="664" t="s">
        <v>202</v>
      </c>
      <c r="E2515" s="664" t="s">
        <v>203</v>
      </c>
      <c r="F2515" s="664" t="s">
        <v>204</v>
      </c>
      <c r="G2515" s="664" t="s">
        <v>205</v>
      </c>
      <c r="H2515" s="664" t="s">
        <v>206</v>
      </c>
      <c r="I2515" s="664" t="s">
        <v>207</v>
      </c>
      <c r="J2515" s="664" t="s">
        <v>208</v>
      </c>
      <c r="K2515" s="664" t="s">
        <v>209</v>
      </c>
      <c r="L2515" s="664" t="s">
        <v>210</v>
      </c>
      <c r="M2515" s="664" t="s">
        <v>211</v>
      </c>
      <c r="N2515" s="664" t="s">
        <v>212</v>
      </c>
      <c r="O2515" s="664" t="s">
        <v>213</v>
      </c>
      <c r="P2515" s="664" t="s">
        <v>214</v>
      </c>
      <c r="Q2515" s="664" t="s">
        <v>215</v>
      </c>
      <c r="R2515" s="664" t="s">
        <v>216</v>
      </c>
      <c r="S2515" s="664" t="s">
        <v>217</v>
      </c>
      <c r="T2515" s="664" t="s">
        <v>218</v>
      </c>
      <c r="U2515" s="664" t="s">
        <v>219</v>
      </c>
      <c r="V2515" s="664" t="s">
        <v>220</v>
      </c>
      <c r="W2515" s="664" t="s">
        <v>221</v>
      </c>
      <c r="X2515" s="664" t="s">
        <v>222</v>
      </c>
      <c r="Y2515" s="664" t="s">
        <v>223</v>
      </c>
      <c r="Z2515" s="664" t="s">
        <v>224</v>
      </c>
      <c r="AA2515" s="664" t="s">
        <v>225</v>
      </c>
      <c r="AB2515" s="664" t="s">
        <v>226</v>
      </c>
      <c r="AC2515" s="583" t="s">
        <v>29</v>
      </c>
      <c r="AD2515" s="583" t="s">
        <v>30</v>
      </c>
    </row>
    <row r="2516" customHeight="1" spans="1:30">
      <c r="A2516" s="574">
        <v>45343</v>
      </c>
      <c r="B2516" s="650" t="s">
        <v>227</v>
      </c>
      <c r="C2516" s="650" t="s">
        <v>228</v>
      </c>
      <c r="D2516" s="650">
        <v>100</v>
      </c>
      <c r="E2516" s="650" t="s">
        <v>255</v>
      </c>
      <c r="F2516" s="650">
        <v>0.14</v>
      </c>
      <c r="G2516" s="650">
        <v>0.52</v>
      </c>
      <c r="H2516" s="650">
        <v>1.2373</v>
      </c>
      <c r="I2516" s="650">
        <v>1.225</v>
      </c>
      <c r="J2516" s="650">
        <v>1.1375</v>
      </c>
      <c r="K2516" s="650">
        <v>0</v>
      </c>
      <c r="L2516" s="676">
        <v>0</v>
      </c>
      <c r="M2516" s="650">
        <v>484.05</v>
      </c>
      <c r="N2516" s="650"/>
      <c r="O2516" s="650"/>
      <c r="P2516" s="650"/>
      <c r="Q2516" s="650">
        <v>14972</v>
      </c>
      <c r="R2516" s="650">
        <v>1785.175</v>
      </c>
      <c r="S2516" s="676">
        <v>0.1192</v>
      </c>
      <c r="T2516" s="650">
        <v>0</v>
      </c>
      <c r="U2516" s="650">
        <v>0</v>
      </c>
      <c r="V2516" s="650">
        <v>0</v>
      </c>
      <c r="W2516" s="650">
        <v>0</v>
      </c>
      <c r="X2516" s="650">
        <v>0</v>
      </c>
      <c r="Y2516" s="650">
        <v>0</v>
      </c>
      <c r="Z2516" s="650">
        <v>0</v>
      </c>
      <c r="AA2516" s="650">
        <v>0</v>
      </c>
      <c r="AB2516" s="676">
        <v>1</v>
      </c>
      <c r="AC2516" s="575">
        <f t="shared" ref="AC2516:AC2558" si="119">U2516+W2516</f>
        <v>0</v>
      </c>
      <c r="AD2516" s="555">
        <f t="shared" ref="AD2516:AD2558" si="120">T2516+V2516</f>
        <v>0</v>
      </c>
    </row>
    <row r="2517" customHeight="1" spans="1:30">
      <c r="A2517" s="574">
        <v>45343</v>
      </c>
      <c r="B2517" s="650" t="s">
        <v>230</v>
      </c>
      <c r="C2517" s="650" t="s">
        <v>228</v>
      </c>
      <c r="D2517" s="650">
        <v>10</v>
      </c>
      <c r="E2517" s="650" t="s">
        <v>255</v>
      </c>
      <c r="F2517" s="650">
        <v>1.35</v>
      </c>
      <c r="G2517" s="650">
        <v>0.81</v>
      </c>
      <c r="H2517" s="650">
        <v>0.0396</v>
      </c>
      <c r="I2517" s="650">
        <v>0.0383</v>
      </c>
      <c r="J2517" s="650">
        <v>0</v>
      </c>
      <c r="K2517" s="650">
        <v>0</v>
      </c>
      <c r="L2517" s="676">
        <v>0</v>
      </c>
      <c r="M2517" s="650">
        <v>54.78</v>
      </c>
      <c r="N2517" s="650"/>
      <c r="O2517" s="650"/>
      <c r="P2517" s="650"/>
      <c r="Q2517" s="650">
        <v>1258</v>
      </c>
      <c r="R2517" s="650">
        <v>168.96</v>
      </c>
      <c r="S2517" s="676">
        <v>0.1343</v>
      </c>
      <c r="T2517" s="650">
        <v>0</v>
      </c>
      <c r="U2517" s="650">
        <v>0</v>
      </c>
      <c r="V2517" s="650">
        <v>0</v>
      </c>
      <c r="W2517" s="650">
        <v>0</v>
      </c>
      <c r="X2517" s="650">
        <v>0</v>
      </c>
      <c r="Y2517" s="650">
        <v>0</v>
      </c>
      <c r="Z2517" s="650">
        <v>0</v>
      </c>
      <c r="AA2517" s="650">
        <v>0</v>
      </c>
      <c r="AB2517" s="676">
        <v>1</v>
      </c>
      <c r="AC2517" s="575">
        <f t="shared" si="119"/>
        <v>0</v>
      </c>
      <c r="AD2517" s="555">
        <f t="shared" si="120"/>
        <v>0</v>
      </c>
    </row>
    <row r="2518" customHeight="1" spans="1:30">
      <c r="A2518" s="574">
        <v>45343</v>
      </c>
      <c r="B2518" s="650" t="s">
        <v>242</v>
      </c>
      <c r="C2518" s="650" t="s">
        <v>228</v>
      </c>
      <c r="D2518" s="650">
        <v>50</v>
      </c>
      <c r="E2518" s="650" t="s">
        <v>231</v>
      </c>
      <c r="F2518" s="650">
        <v>0.35</v>
      </c>
      <c r="G2518" s="650">
        <v>1.5</v>
      </c>
      <c r="H2518" s="650">
        <v>3.8813</v>
      </c>
      <c r="I2518" s="650">
        <v>1.407</v>
      </c>
      <c r="J2518" s="650">
        <v>1.32</v>
      </c>
      <c r="K2518" s="650">
        <v>0</v>
      </c>
      <c r="L2518" s="676">
        <v>0</v>
      </c>
      <c r="M2518" s="650">
        <v>174.68</v>
      </c>
      <c r="N2518" s="650"/>
      <c r="O2518" s="650"/>
      <c r="P2518" s="650"/>
      <c r="Q2518" s="650">
        <v>7203</v>
      </c>
      <c r="R2518" s="650">
        <v>735.68</v>
      </c>
      <c r="S2518" s="676">
        <v>0.1021</v>
      </c>
      <c r="T2518" s="650">
        <v>0</v>
      </c>
      <c r="U2518" s="650">
        <v>0</v>
      </c>
      <c r="V2518" s="650">
        <v>0</v>
      </c>
      <c r="W2518" s="650">
        <v>0</v>
      </c>
      <c r="X2518" s="650">
        <v>0</v>
      </c>
      <c r="Y2518" s="650">
        <v>0</v>
      </c>
      <c r="Z2518" s="650">
        <v>0</v>
      </c>
      <c r="AA2518" s="650">
        <v>0</v>
      </c>
      <c r="AB2518" s="676">
        <v>1</v>
      </c>
      <c r="AC2518" s="575">
        <f t="shared" si="119"/>
        <v>0</v>
      </c>
      <c r="AD2518" s="555">
        <f t="shared" si="120"/>
        <v>0</v>
      </c>
    </row>
    <row r="2519" customHeight="1" spans="1:30">
      <c r="A2519" s="574">
        <v>45343</v>
      </c>
      <c r="B2519" s="650" t="s">
        <v>239</v>
      </c>
      <c r="C2519" s="650" t="s">
        <v>228</v>
      </c>
      <c r="D2519" s="650">
        <v>30</v>
      </c>
      <c r="E2519" s="650" t="s">
        <v>292</v>
      </c>
      <c r="F2519" s="650">
        <v>4.42</v>
      </c>
      <c r="G2519" s="650">
        <v>0</v>
      </c>
      <c r="H2519" s="650">
        <v>0</v>
      </c>
      <c r="I2519" s="650">
        <v>12.7009</v>
      </c>
      <c r="J2519" s="650">
        <v>12.5664</v>
      </c>
      <c r="K2519" s="650">
        <v>12.688</v>
      </c>
      <c r="L2519" s="676">
        <v>0.4997</v>
      </c>
      <c r="M2519" s="650">
        <v>265.7424</v>
      </c>
      <c r="N2519" s="650"/>
      <c r="O2519" s="650"/>
      <c r="P2519" s="650"/>
      <c r="Q2519" s="650">
        <v>4805</v>
      </c>
      <c r="R2519" s="650">
        <v>599.016</v>
      </c>
      <c r="S2519" s="676">
        <v>0.1247</v>
      </c>
      <c r="T2519" s="650">
        <v>0</v>
      </c>
      <c r="U2519" s="650">
        <v>0</v>
      </c>
      <c r="V2519" s="650">
        <v>0</v>
      </c>
      <c r="W2519" s="650">
        <v>0</v>
      </c>
      <c r="X2519" s="650">
        <v>0</v>
      </c>
      <c r="Y2519" s="650">
        <v>0</v>
      </c>
      <c r="Z2519" s="650">
        <v>0</v>
      </c>
      <c r="AA2519" s="650">
        <v>0</v>
      </c>
      <c r="AB2519" s="676">
        <v>1</v>
      </c>
      <c r="AC2519" s="575">
        <f t="shared" si="119"/>
        <v>0</v>
      </c>
      <c r="AD2519" s="555">
        <f t="shared" si="120"/>
        <v>0</v>
      </c>
    </row>
    <row r="2520" customHeight="1" spans="1:30">
      <c r="A2520" s="574">
        <v>45343</v>
      </c>
      <c r="B2520" s="650" t="s">
        <v>232</v>
      </c>
      <c r="C2520" s="650" t="s">
        <v>228</v>
      </c>
      <c r="D2520" s="650">
        <v>80</v>
      </c>
      <c r="E2520" s="650" t="s">
        <v>303</v>
      </c>
      <c r="F2520" s="650">
        <v>0.96</v>
      </c>
      <c r="G2520" s="650">
        <v>0.63</v>
      </c>
      <c r="H2520" s="650">
        <v>2.3961</v>
      </c>
      <c r="I2520" s="650">
        <v>2.38</v>
      </c>
      <c r="J2520" s="650">
        <v>2.2</v>
      </c>
      <c r="K2520" s="650">
        <v>0</v>
      </c>
      <c r="L2520" s="676">
        <v>0</v>
      </c>
      <c r="M2520" s="650">
        <v>564.3</v>
      </c>
      <c r="N2520" s="650"/>
      <c r="O2520" s="650"/>
      <c r="P2520" s="650"/>
      <c r="Q2520" s="650">
        <v>9570</v>
      </c>
      <c r="R2520" s="650">
        <v>1536.7</v>
      </c>
      <c r="S2520" s="676">
        <v>0.1606</v>
      </c>
      <c r="T2520" s="650">
        <v>0</v>
      </c>
      <c r="U2520" s="650">
        <v>0</v>
      </c>
      <c r="V2520" s="650">
        <v>0</v>
      </c>
      <c r="W2520" s="650">
        <v>0</v>
      </c>
      <c r="X2520" s="650">
        <v>0</v>
      </c>
      <c r="Y2520" s="650">
        <v>0</v>
      </c>
      <c r="Z2520" s="650">
        <v>0</v>
      </c>
      <c r="AA2520" s="650">
        <v>0</v>
      </c>
      <c r="AB2520" s="676">
        <v>1</v>
      </c>
      <c r="AC2520" s="575">
        <f t="shared" si="119"/>
        <v>0</v>
      </c>
      <c r="AD2520" s="555">
        <f t="shared" si="120"/>
        <v>0</v>
      </c>
    </row>
    <row r="2521" customHeight="1" spans="1:30">
      <c r="A2521" s="574">
        <v>45343</v>
      </c>
      <c r="B2521" s="650" t="s">
        <v>234</v>
      </c>
      <c r="C2521" s="650" t="s">
        <v>228</v>
      </c>
      <c r="D2521" s="650">
        <v>20</v>
      </c>
      <c r="E2521" s="650" t="s">
        <v>231</v>
      </c>
      <c r="F2521" s="650">
        <v>3.83</v>
      </c>
      <c r="G2521" s="650">
        <v>4.1</v>
      </c>
      <c r="H2521" s="650">
        <v>8.3537</v>
      </c>
      <c r="I2521" s="650">
        <v>8.2883</v>
      </c>
      <c r="J2521" s="650">
        <v>8.2757</v>
      </c>
      <c r="K2521" s="650">
        <v>0</v>
      </c>
      <c r="L2521" s="676">
        <v>0</v>
      </c>
      <c r="M2521" s="650">
        <v>169.4207</v>
      </c>
      <c r="N2521" s="650"/>
      <c r="O2521" s="650"/>
      <c r="P2521" s="650"/>
      <c r="Q2521" s="650">
        <v>4106</v>
      </c>
      <c r="R2521" s="650">
        <v>473.674</v>
      </c>
      <c r="S2521" s="676">
        <v>0.1154</v>
      </c>
      <c r="T2521" s="650">
        <v>0</v>
      </c>
      <c r="U2521" s="650">
        <v>0</v>
      </c>
      <c r="V2521" s="650">
        <v>0</v>
      </c>
      <c r="W2521" s="650">
        <v>0</v>
      </c>
      <c r="X2521" s="650">
        <v>0</v>
      </c>
      <c r="Y2521" s="650">
        <v>0</v>
      </c>
      <c r="Z2521" s="650">
        <v>0</v>
      </c>
      <c r="AA2521" s="650">
        <v>0</v>
      </c>
      <c r="AB2521" s="676">
        <v>1</v>
      </c>
      <c r="AC2521" s="575">
        <f t="shared" si="119"/>
        <v>0</v>
      </c>
      <c r="AD2521" s="555">
        <f t="shared" si="120"/>
        <v>0</v>
      </c>
    </row>
    <row r="2522" customHeight="1" spans="1:30">
      <c r="A2522" s="574">
        <v>45343</v>
      </c>
      <c r="B2522" s="650" t="s">
        <v>240</v>
      </c>
      <c r="C2522" s="650" t="s">
        <v>228</v>
      </c>
      <c r="D2522" s="650">
        <v>100</v>
      </c>
      <c r="E2522" s="650" t="s">
        <v>233</v>
      </c>
      <c r="F2522" s="650">
        <v>3.11</v>
      </c>
      <c r="G2522" s="650">
        <v>0</v>
      </c>
      <c r="H2522" s="650">
        <v>3.8975</v>
      </c>
      <c r="I2522" s="650">
        <v>3.8643</v>
      </c>
      <c r="J2522" s="650">
        <v>3.26</v>
      </c>
      <c r="K2522" s="650">
        <v>0</v>
      </c>
      <c r="L2522" s="676">
        <v>0</v>
      </c>
      <c r="M2522" s="650">
        <v>595</v>
      </c>
      <c r="N2522" s="650"/>
      <c r="O2522" s="650"/>
      <c r="P2522" s="650"/>
      <c r="Q2522" s="650">
        <v>15895</v>
      </c>
      <c r="R2522" s="650">
        <v>1581.608</v>
      </c>
      <c r="S2522" s="676">
        <v>0.0995</v>
      </c>
      <c r="T2522" s="650">
        <v>0.0224</v>
      </c>
      <c r="U2522" s="650">
        <v>0</v>
      </c>
      <c r="V2522" s="650">
        <v>0</v>
      </c>
      <c r="W2522" s="650">
        <v>0</v>
      </c>
      <c r="X2522" s="650">
        <v>0</v>
      </c>
      <c r="Y2522" s="650">
        <v>0.0108</v>
      </c>
      <c r="Z2522" s="650">
        <v>0</v>
      </c>
      <c r="AA2522" s="650">
        <v>0</v>
      </c>
      <c r="AB2522" s="676">
        <v>0.9943</v>
      </c>
      <c r="AC2522" s="575">
        <f t="shared" si="119"/>
        <v>0</v>
      </c>
      <c r="AD2522" s="555">
        <f t="shared" si="120"/>
        <v>0.0224</v>
      </c>
    </row>
    <row r="2523" customHeight="1" spans="1:30">
      <c r="A2523" s="574">
        <v>45343</v>
      </c>
      <c r="B2523" s="650" t="s">
        <v>236</v>
      </c>
      <c r="C2523" s="650" t="s">
        <v>228</v>
      </c>
      <c r="D2523" s="650">
        <v>30</v>
      </c>
      <c r="E2523" s="650" t="s">
        <v>233</v>
      </c>
      <c r="F2523" s="650">
        <v>6.7</v>
      </c>
      <c r="G2523" s="650">
        <v>2.4</v>
      </c>
      <c r="H2523" s="650">
        <v>0</v>
      </c>
      <c r="I2523" s="650">
        <v>15.9195</v>
      </c>
      <c r="J2523" s="650">
        <v>15.899</v>
      </c>
      <c r="K2523" s="650">
        <v>0</v>
      </c>
      <c r="L2523" s="676">
        <v>0</v>
      </c>
      <c r="M2523" s="650">
        <v>250.9115</v>
      </c>
      <c r="N2523" s="650"/>
      <c r="O2523" s="650"/>
      <c r="P2523" s="650"/>
      <c r="Q2523" s="650">
        <v>3672</v>
      </c>
      <c r="R2523" s="650">
        <v>622.8074</v>
      </c>
      <c r="S2523" s="676">
        <v>0.1696</v>
      </c>
      <c r="T2523" s="650">
        <v>0</v>
      </c>
      <c r="U2523" s="650">
        <v>0</v>
      </c>
      <c r="V2523" s="650">
        <v>0</v>
      </c>
      <c r="W2523" s="650">
        <v>0</v>
      </c>
      <c r="X2523" s="650">
        <v>0</v>
      </c>
      <c r="Y2523" s="650">
        <v>0</v>
      </c>
      <c r="Z2523" s="650">
        <v>0</v>
      </c>
      <c r="AA2523" s="650">
        <v>0</v>
      </c>
      <c r="AB2523" s="676">
        <v>1</v>
      </c>
      <c r="AC2523" s="575">
        <f t="shared" si="119"/>
        <v>0</v>
      </c>
      <c r="AD2523" s="555">
        <f t="shared" si="120"/>
        <v>0</v>
      </c>
    </row>
    <row r="2524" customHeight="1" spans="1:30">
      <c r="A2524" s="574">
        <v>45343</v>
      </c>
      <c r="B2524" s="650" t="s">
        <v>237</v>
      </c>
      <c r="C2524" s="650" t="s">
        <v>228</v>
      </c>
      <c r="D2524" s="650">
        <v>5.48</v>
      </c>
      <c r="E2524" s="650" t="s">
        <v>238</v>
      </c>
      <c r="F2524" s="650">
        <v>0.51</v>
      </c>
      <c r="G2524" s="650">
        <v>0</v>
      </c>
      <c r="H2524" s="650">
        <v>0.26</v>
      </c>
      <c r="I2524" s="650">
        <v>0</v>
      </c>
      <c r="J2524" s="650">
        <v>0.26</v>
      </c>
      <c r="K2524" s="650">
        <v>0</v>
      </c>
      <c r="L2524" s="650"/>
      <c r="M2524" s="650">
        <v>16.22</v>
      </c>
      <c r="N2524" s="650"/>
      <c r="O2524" s="650"/>
      <c r="P2524" s="650"/>
      <c r="Q2524" s="650">
        <v>554</v>
      </c>
      <c r="R2524" s="650">
        <v>56.652</v>
      </c>
      <c r="S2524" s="676">
        <v>0.1023</v>
      </c>
      <c r="T2524" s="650">
        <v>0</v>
      </c>
      <c r="U2524" s="650">
        <v>0</v>
      </c>
      <c r="V2524" s="650">
        <v>0</v>
      </c>
      <c r="W2524" s="650">
        <v>0</v>
      </c>
      <c r="X2524" s="650">
        <v>0</v>
      </c>
      <c r="Y2524" s="650">
        <v>0</v>
      </c>
      <c r="Z2524" s="650">
        <v>0</v>
      </c>
      <c r="AA2524" s="650">
        <v>0</v>
      </c>
      <c r="AB2524" s="676">
        <v>0</v>
      </c>
      <c r="AC2524" s="575">
        <f t="shared" si="119"/>
        <v>0</v>
      </c>
      <c r="AD2524" s="555">
        <f t="shared" si="120"/>
        <v>0</v>
      </c>
    </row>
    <row r="2525" customHeight="1" spans="1:30">
      <c r="A2525" s="574">
        <v>45343</v>
      </c>
      <c r="B2525" s="650" t="s">
        <v>243</v>
      </c>
      <c r="C2525" s="650" t="s">
        <v>228</v>
      </c>
      <c r="D2525" s="650">
        <v>30</v>
      </c>
      <c r="E2525" s="650" t="s">
        <v>233</v>
      </c>
      <c r="F2525" s="650">
        <v>6.43</v>
      </c>
      <c r="G2525" s="650">
        <v>0.8</v>
      </c>
      <c r="H2525" s="650">
        <v>15.965</v>
      </c>
      <c r="I2525" s="650">
        <v>15.652</v>
      </c>
      <c r="J2525" s="650">
        <v>15.624</v>
      </c>
      <c r="K2525" s="650">
        <v>0</v>
      </c>
      <c r="L2525" s="676">
        <v>0</v>
      </c>
      <c r="M2525" s="650">
        <v>305.592</v>
      </c>
      <c r="N2525" s="650"/>
      <c r="O2525" s="650"/>
      <c r="P2525" s="650"/>
      <c r="Q2525" s="650">
        <v>4708</v>
      </c>
      <c r="R2525" s="650">
        <v>725.2</v>
      </c>
      <c r="S2525" s="676">
        <v>0.154</v>
      </c>
      <c r="T2525" s="650">
        <v>0</v>
      </c>
      <c r="U2525" s="650">
        <v>0</v>
      </c>
      <c r="V2525" s="650">
        <v>0</v>
      </c>
      <c r="W2525" s="650">
        <v>0</v>
      </c>
      <c r="X2525" s="650">
        <v>0</v>
      </c>
      <c r="Y2525" s="650">
        <v>0</v>
      </c>
      <c r="Z2525" s="650">
        <v>0</v>
      </c>
      <c r="AA2525" s="650">
        <v>0</v>
      </c>
      <c r="AB2525" s="676">
        <v>1</v>
      </c>
      <c r="AC2525" s="575">
        <f t="shared" si="119"/>
        <v>0</v>
      </c>
      <c r="AD2525" s="555">
        <f t="shared" si="120"/>
        <v>0</v>
      </c>
    </row>
    <row r="2526" customHeight="1" spans="1:30">
      <c r="A2526" s="574">
        <v>45343</v>
      </c>
      <c r="B2526" s="650" t="s">
        <v>241</v>
      </c>
      <c r="C2526" s="650" t="s">
        <v>228</v>
      </c>
      <c r="D2526" s="650">
        <v>150</v>
      </c>
      <c r="E2526" s="650" t="s">
        <v>231</v>
      </c>
      <c r="F2526" s="650">
        <v>2.58</v>
      </c>
      <c r="G2526" s="650">
        <v>3.22</v>
      </c>
      <c r="H2526" s="650">
        <v>51.9341</v>
      </c>
      <c r="I2526" s="650">
        <v>43.5661</v>
      </c>
      <c r="J2526" s="650">
        <v>47.4551</v>
      </c>
      <c r="K2526" s="650">
        <v>8.37</v>
      </c>
      <c r="L2526" s="676">
        <v>0.1612</v>
      </c>
      <c r="M2526" s="650">
        <v>695.0286</v>
      </c>
      <c r="N2526" s="650">
        <v>1471</v>
      </c>
      <c r="O2526" s="676">
        <v>0.4725</v>
      </c>
      <c r="P2526" s="676">
        <v>-0.2516</v>
      </c>
      <c r="Q2526" s="650">
        <v>24402</v>
      </c>
      <c r="R2526" s="650">
        <v>2150.9201</v>
      </c>
      <c r="S2526" s="676">
        <v>0.0881</v>
      </c>
      <c r="T2526" s="650">
        <v>0</v>
      </c>
      <c r="U2526" s="650">
        <v>0</v>
      </c>
      <c r="V2526" s="650">
        <v>0</v>
      </c>
      <c r="W2526" s="650">
        <v>0</v>
      </c>
      <c r="X2526" s="650">
        <v>0</v>
      </c>
      <c r="Y2526" s="650">
        <v>0</v>
      </c>
      <c r="Z2526" s="650">
        <v>0</v>
      </c>
      <c r="AA2526" s="650">
        <v>0</v>
      </c>
      <c r="AB2526" s="676">
        <v>1</v>
      </c>
      <c r="AC2526" s="575">
        <f t="shared" si="119"/>
        <v>0</v>
      </c>
      <c r="AD2526" s="555">
        <f t="shared" si="120"/>
        <v>0</v>
      </c>
    </row>
    <row r="2527" customHeight="1" spans="1:30">
      <c r="A2527" s="574">
        <v>45343</v>
      </c>
      <c r="B2527" s="650" t="s">
        <v>246</v>
      </c>
      <c r="C2527" s="650" t="s">
        <v>228</v>
      </c>
      <c r="D2527" s="650">
        <v>300</v>
      </c>
      <c r="E2527" s="650" t="s">
        <v>295</v>
      </c>
      <c r="F2527" s="650">
        <v>4.42</v>
      </c>
      <c r="G2527" s="650">
        <v>0</v>
      </c>
      <c r="H2527" s="650">
        <v>129.746</v>
      </c>
      <c r="I2527" s="650">
        <v>129.746</v>
      </c>
      <c r="J2527" s="650">
        <v>113.487</v>
      </c>
      <c r="K2527" s="650">
        <v>0</v>
      </c>
      <c r="L2527" s="676">
        <v>0</v>
      </c>
      <c r="M2527" s="650">
        <v>2294.028</v>
      </c>
      <c r="N2527" s="650"/>
      <c r="O2527" s="650"/>
      <c r="P2527" s="650"/>
      <c r="Q2527" s="650">
        <v>57321</v>
      </c>
      <c r="R2527" s="650">
        <v>6413.848</v>
      </c>
      <c r="S2527" s="676">
        <v>0.1119</v>
      </c>
      <c r="T2527" s="650">
        <v>0</v>
      </c>
      <c r="U2527" s="650">
        <v>0</v>
      </c>
      <c r="V2527" s="650">
        <v>0</v>
      </c>
      <c r="W2527" s="650">
        <v>0</v>
      </c>
      <c r="X2527" s="650">
        <v>0</v>
      </c>
      <c r="Y2527" s="650">
        <v>0</v>
      </c>
      <c r="Z2527" s="650">
        <v>0</v>
      </c>
      <c r="AA2527" s="650">
        <v>0</v>
      </c>
      <c r="AB2527" s="676">
        <v>1</v>
      </c>
      <c r="AC2527" s="575">
        <f t="shared" si="119"/>
        <v>0</v>
      </c>
      <c r="AD2527" s="555">
        <f t="shared" si="120"/>
        <v>0</v>
      </c>
    </row>
    <row r="2528" customHeight="1" spans="1:30">
      <c r="A2528" s="574">
        <v>45343</v>
      </c>
      <c r="B2528" s="650" t="s">
        <v>245</v>
      </c>
      <c r="C2528" s="650" t="s">
        <v>228</v>
      </c>
      <c r="D2528" s="650">
        <v>50</v>
      </c>
      <c r="E2528" s="650" t="s">
        <v>231</v>
      </c>
      <c r="F2528" s="650">
        <v>1.14</v>
      </c>
      <c r="G2528" s="650">
        <v>0</v>
      </c>
      <c r="H2528" s="650">
        <v>5.1284</v>
      </c>
      <c r="I2528" s="650">
        <v>4.865</v>
      </c>
      <c r="J2528" s="650">
        <v>4.83</v>
      </c>
      <c r="K2528" s="650">
        <v>0</v>
      </c>
      <c r="L2528" s="676">
        <v>0</v>
      </c>
      <c r="M2528" s="650">
        <v>163.45</v>
      </c>
      <c r="N2528" s="650"/>
      <c r="O2528" s="650"/>
      <c r="P2528" s="650"/>
      <c r="Q2528" s="650">
        <v>6762</v>
      </c>
      <c r="R2528" s="650">
        <v>551.95</v>
      </c>
      <c r="S2528" s="676">
        <v>0.0816</v>
      </c>
      <c r="T2528" s="650">
        <v>0.0636</v>
      </c>
      <c r="U2528" s="650">
        <v>0</v>
      </c>
      <c r="V2528" s="650">
        <v>0</v>
      </c>
      <c r="W2528" s="650">
        <v>0</v>
      </c>
      <c r="X2528" s="650">
        <v>0</v>
      </c>
      <c r="Y2528" s="650">
        <v>0</v>
      </c>
      <c r="Z2528" s="650">
        <v>0</v>
      </c>
      <c r="AA2528" s="650">
        <v>0</v>
      </c>
      <c r="AB2528" s="676">
        <v>0.9883</v>
      </c>
      <c r="AC2528" s="575">
        <f t="shared" si="119"/>
        <v>0</v>
      </c>
      <c r="AD2528" s="555">
        <f t="shared" si="120"/>
        <v>0.0636</v>
      </c>
    </row>
    <row r="2529" customHeight="1" spans="1:30">
      <c r="A2529" s="574">
        <v>45343</v>
      </c>
      <c r="B2529" s="650" t="s">
        <v>244</v>
      </c>
      <c r="C2529" s="650" t="s">
        <v>228</v>
      </c>
      <c r="D2529" s="650">
        <v>100</v>
      </c>
      <c r="E2529" s="650" t="s">
        <v>233</v>
      </c>
      <c r="F2529" s="650">
        <v>4.61</v>
      </c>
      <c r="G2529" s="650">
        <v>0.7</v>
      </c>
      <c r="H2529" s="650">
        <v>0</v>
      </c>
      <c r="I2529" s="650">
        <v>41.1206</v>
      </c>
      <c r="J2529" s="650">
        <v>38.4027</v>
      </c>
      <c r="K2529" s="650">
        <v>0</v>
      </c>
      <c r="L2529" s="676">
        <v>0</v>
      </c>
      <c r="M2529" s="650">
        <v>598.5588</v>
      </c>
      <c r="N2529" s="650"/>
      <c r="O2529" s="650"/>
      <c r="P2529" s="650"/>
      <c r="Q2529" s="650">
        <v>14225</v>
      </c>
      <c r="R2529" s="650">
        <v>1651.0368</v>
      </c>
      <c r="S2529" s="676">
        <v>0.1161</v>
      </c>
      <c r="T2529" s="650">
        <v>0</v>
      </c>
      <c r="U2529" s="650">
        <v>0</v>
      </c>
      <c r="V2529" s="650">
        <v>0</v>
      </c>
      <c r="W2529" s="650">
        <v>0</v>
      </c>
      <c r="X2529" s="650">
        <v>0</v>
      </c>
      <c r="Y2529" s="650">
        <v>0</v>
      </c>
      <c r="Z2529" s="650">
        <v>0</v>
      </c>
      <c r="AA2529" s="650">
        <v>0</v>
      </c>
      <c r="AB2529" s="676">
        <v>1</v>
      </c>
      <c r="AC2529" s="575">
        <f t="shared" si="119"/>
        <v>0</v>
      </c>
      <c r="AD2529" s="555">
        <f t="shared" si="120"/>
        <v>0</v>
      </c>
    </row>
    <row r="2530" customHeight="1" spans="1:30">
      <c r="A2530" s="574">
        <v>45343</v>
      </c>
      <c r="B2530" s="650" t="s">
        <v>248</v>
      </c>
      <c r="C2530" s="650" t="s">
        <v>228</v>
      </c>
      <c r="D2530" s="650">
        <v>100</v>
      </c>
      <c r="E2530" s="650" t="s">
        <v>231</v>
      </c>
      <c r="F2530" s="650">
        <v>2.9</v>
      </c>
      <c r="G2530" s="650">
        <v>1.57</v>
      </c>
      <c r="H2530" s="650">
        <v>32.0976</v>
      </c>
      <c r="I2530" s="650">
        <v>32.0976</v>
      </c>
      <c r="J2530" s="650">
        <v>31.108</v>
      </c>
      <c r="K2530" s="650">
        <v>0</v>
      </c>
      <c r="L2530" s="676">
        <v>0</v>
      </c>
      <c r="M2530" s="650">
        <v>553.098</v>
      </c>
      <c r="N2530" s="650"/>
      <c r="O2530" s="650"/>
      <c r="P2530" s="650"/>
      <c r="Q2530" s="650">
        <v>11688</v>
      </c>
      <c r="R2530" s="650">
        <v>1515.6232</v>
      </c>
      <c r="S2530" s="676">
        <v>0.1297</v>
      </c>
      <c r="T2530" s="650">
        <v>0</v>
      </c>
      <c r="U2530" s="650">
        <v>0</v>
      </c>
      <c r="V2530" s="650">
        <v>0</v>
      </c>
      <c r="W2530" s="650">
        <v>0</v>
      </c>
      <c r="X2530" s="650">
        <v>0</v>
      </c>
      <c r="Y2530" s="650">
        <v>0</v>
      </c>
      <c r="Z2530" s="650">
        <v>0</v>
      </c>
      <c r="AA2530" s="650">
        <v>0</v>
      </c>
      <c r="AB2530" s="676">
        <v>1</v>
      </c>
      <c r="AC2530" s="575">
        <f t="shared" si="119"/>
        <v>0</v>
      </c>
      <c r="AD2530" s="555">
        <f t="shared" si="120"/>
        <v>0</v>
      </c>
    </row>
    <row r="2531" customHeight="1" spans="1:30">
      <c r="A2531" s="574">
        <v>45343</v>
      </c>
      <c r="B2531" s="650" t="s">
        <v>247</v>
      </c>
      <c r="C2531" s="650" t="s">
        <v>228</v>
      </c>
      <c r="D2531" s="650">
        <v>150</v>
      </c>
      <c r="E2531" s="650" t="s">
        <v>233</v>
      </c>
      <c r="F2531" s="650">
        <v>4.27</v>
      </c>
      <c r="G2531" s="650">
        <v>5</v>
      </c>
      <c r="H2531" s="650">
        <v>59.1615</v>
      </c>
      <c r="I2531" s="650">
        <v>59.1615</v>
      </c>
      <c r="J2531" s="650">
        <v>58.8</v>
      </c>
      <c r="K2531" s="650">
        <v>0</v>
      </c>
      <c r="L2531" s="676">
        <v>0</v>
      </c>
      <c r="M2531" s="650">
        <v>1367.625</v>
      </c>
      <c r="N2531" s="650"/>
      <c r="O2531" s="650"/>
      <c r="P2531" s="650"/>
      <c r="Q2531" s="650">
        <v>25456</v>
      </c>
      <c r="R2531" s="650">
        <v>3298.05</v>
      </c>
      <c r="S2531" s="676">
        <v>0.1296</v>
      </c>
      <c r="T2531" s="650">
        <v>0</v>
      </c>
      <c r="U2531" s="650">
        <v>0</v>
      </c>
      <c r="V2531" s="650">
        <v>0</v>
      </c>
      <c r="W2531" s="650">
        <v>0</v>
      </c>
      <c r="X2531" s="650">
        <v>0</v>
      </c>
      <c r="Y2531" s="650">
        <v>0</v>
      </c>
      <c r="Z2531" s="650">
        <v>0</v>
      </c>
      <c r="AA2531" s="650">
        <v>0</v>
      </c>
      <c r="AB2531" s="676">
        <v>1</v>
      </c>
      <c r="AC2531" s="575">
        <f t="shared" si="119"/>
        <v>0</v>
      </c>
      <c r="AD2531" s="555">
        <f t="shared" si="120"/>
        <v>0</v>
      </c>
    </row>
    <row r="2532" customHeight="1" spans="1:30">
      <c r="A2532" s="574">
        <v>45343</v>
      </c>
      <c r="B2532" s="650" t="s">
        <v>249</v>
      </c>
      <c r="C2532" s="650" t="s">
        <v>228</v>
      </c>
      <c r="D2532" s="650">
        <v>100</v>
      </c>
      <c r="E2532" s="650" t="s">
        <v>233</v>
      </c>
      <c r="F2532" s="650">
        <v>5.61</v>
      </c>
      <c r="G2532" s="650">
        <v>0</v>
      </c>
      <c r="H2532" s="650">
        <v>46.671</v>
      </c>
      <c r="I2532" s="650">
        <v>45.9959</v>
      </c>
      <c r="J2532" s="650">
        <v>45.903</v>
      </c>
      <c r="K2532" s="650">
        <v>0</v>
      </c>
      <c r="L2532" s="676">
        <v>0</v>
      </c>
      <c r="M2532" s="650">
        <v>902.0459</v>
      </c>
      <c r="N2532" s="650"/>
      <c r="O2532" s="650"/>
      <c r="P2532" s="650"/>
      <c r="Q2532" s="650">
        <v>15134</v>
      </c>
      <c r="R2532" s="650">
        <v>1561.8005</v>
      </c>
      <c r="S2532" s="676">
        <v>0.1032</v>
      </c>
      <c r="T2532" s="650">
        <v>0</v>
      </c>
      <c r="U2532" s="650">
        <v>0</v>
      </c>
      <c r="V2532" s="650">
        <v>0</v>
      </c>
      <c r="W2532" s="650">
        <v>0</v>
      </c>
      <c r="X2532" s="650">
        <v>0</v>
      </c>
      <c r="Y2532" s="650">
        <v>0</v>
      </c>
      <c r="Z2532" s="650">
        <v>0</v>
      </c>
      <c r="AA2532" s="650">
        <v>0</v>
      </c>
      <c r="AB2532" s="676">
        <v>1</v>
      </c>
      <c r="AC2532" s="575">
        <f t="shared" si="119"/>
        <v>0</v>
      </c>
      <c r="AD2532" s="555">
        <f t="shared" si="120"/>
        <v>0</v>
      </c>
    </row>
    <row r="2533" customHeight="1" spans="1:30">
      <c r="A2533" s="574">
        <v>45343</v>
      </c>
      <c r="B2533" s="650" t="s">
        <v>251</v>
      </c>
      <c r="C2533" s="650" t="s">
        <v>250</v>
      </c>
      <c r="D2533" s="650">
        <v>15</v>
      </c>
      <c r="E2533" s="650" t="s">
        <v>233</v>
      </c>
      <c r="F2533" s="650">
        <v>0</v>
      </c>
      <c r="G2533" s="650">
        <v>3.8</v>
      </c>
      <c r="H2533" s="650">
        <v>3.5047</v>
      </c>
      <c r="I2533" s="650">
        <v>3.5047</v>
      </c>
      <c r="J2533" s="650">
        <v>3.465</v>
      </c>
      <c r="K2533" s="650">
        <v>0</v>
      </c>
      <c r="L2533" s="676">
        <v>0</v>
      </c>
      <c r="M2533" s="650">
        <v>121.695</v>
      </c>
      <c r="N2533" s="650"/>
      <c r="O2533" s="650"/>
      <c r="P2533" s="650"/>
      <c r="Q2533" s="650">
        <v>3444</v>
      </c>
      <c r="R2533" s="650">
        <v>247.065</v>
      </c>
      <c r="S2533" s="676">
        <v>0.0717</v>
      </c>
      <c r="T2533" s="650">
        <v>0</v>
      </c>
      <c r="U2533" s="650">
        <v>0</v>
      </c>
      <c r="V2533" s="650">
        <v>0</v>
      </c>
      <c r="W2533" s="650">
        <v>0</v>
      </c>
      <c r="X2533" s="650">
        <v>0</v>
      </c>
      <c r="Y2533" s="650">
        <v>0</v>
      </c>
      <c r="Z2533" s="650">
        <v>0</v>
      </c>
      <c r="AA2533" s="650">
        <v>0</v>
      </c>
      <c r="AB2533" s="676">
        <v>1</v>
      </c>
      <c r="AC2533" s="575">
        <f t="shared" si="119"/>
        <v>0</v>
      </c>
      <c r="AD2533" s="555">
        <f t="shared" si="120"/>
        <v>0</v>
      </c>
    </row>
    <row r="2534" customHeight="1" spans="1:30">
      <c r="A2534" s="574">
        <v>45343</v>
      </c>
      <c r="B2534" s="650" t="s">
        <v>267</v>
      </c>
      <c r="C2534" s="650" t="s">
        <v>250</v>
      </c>
      <c r="D2534" s="650">
        <v>150</v>
      </c>
      <c r="E2534" s="650" t="s">
        <v>233</v>
      </c>
      <c r="F2534" s="650">
        <v>0</v>
      </c>
      <c r="G2534" s="650">
        <v>3.47</v>
      </c>
      <c r="H2534" s="650">
        <v>4.655</v>
      </c>
      <c r="I2534" s="650">
        <v>4.655</v>
      </c>
      <c r="J2534" s="650">
        <v>3.52</v>
      </c>
      <c r="K2534" s="650">
        <v>0</v>
      </c>
      <c r="L2534" s="676">
        <v>0</v>
      </c>
      <c r="M2534" s="650">
        <v>3757.6</v>
      </c>
      <c r="N2534" s="650"/>
      <c r="O2534" s="650"/>
      <c r="P2534" s="650"/>
      <c r="Q2534" s="650">
        <v>38110</v>
      </c>
      <c r="R2534" s="650">
        <v>9806.72</v>
      </c>
      <c r="S2534" s="676">
        <v>0.2573</v>
      </c>
      <c r="T2534" s="650">
        <v>0</v>
      </c>
      <c r="U2534" s="650">
        <v>0</v>
      </c>
      <c r="V2534" s="650">
        <v>0</v>
      </c>
      <c r="W2534" s="650">
        <v>0</v>
      </c>
      <c r="X2534" s="650">
        <v>0</v>
      </c>
      <c r="Y2534" s="650">
        <v>0</v>
      </c>
      <c r="Z2534" s="650">
        <v>0</v>
      </c>
      <c r="AA2534" s="650">
        <v>0</v>
      </c>
      <c r="AB2534" s="676">
        <v>1</v>
      </c>
      <c r="AC2534" s="575">
        <f t="shared" si="119"/>
        <v>0</v>
      </c>
      <c r="AD2534" s="555">
        <f t="shared" si="120"/>
        <v>0</v>
      </c>
    </row>
    <row r="2535" customHeight="1" spans="1:30">
      <c r="A2535" s="574">
        <v>45343</v>
      </c>
      <c r="B2535" s="650" t="s">
        <v>253</v>
      </c>
      <c r="C2535" s="650" t="s">
        <v>250</v>
      </c>
      <c r="D2535" s="650">
        <v>200</v>
      </c>
      <c r="E2535" s="650" t="s">
        <v>233</v>
      </c>
      <c r="F2535" s="650">
        <v>0</v>
      </c>
      <c r="G2535" s="650">
        <v>5.71</v>
      </c>
      <c r="H2535" s="650">
        <v>128.3213</v>
      </c>
      <c r="I2535" s="650">
        <v>127.9471</v>
      </c>
      <c r="J2535" s="650">
        <v>125.4</v>
      </c>
      <c r="K2535" s="650">
        <v>0</v>
      </c>
      <c r="L2535" s="676">
        <v>0</v>
      </c>
      <c r="M2535" s="650">
        <v>2859.56</v>
      </c>
      <c r="N2535" s="650"/>
      <c r="O2535" s="650"/>
      <c r="P2535" s="650"/>
      <c r="Q2535" s="650">
        <v>61425</v>
      </c>
      <c r="R2535" s="650">
        <v>7922.64</v>
      </c>
      <c r="S2535" s="676">
        <v>0.129</v>
      </c>
      <c r="T2535" s="650">
        <v>0</v>
      </c>
      <c r="U2535" s="650">
        <v>0.3742</v>
      </c>
      <c r="V2535" s="650">
        <v>0</v>
      </c>
      <c r="W2535" s="650">
        <v>0</v>
      </c>
      <c r="X2535" s="650">
        <v>0</v>
      </c>
      <c r="Y2535" s="650">
        <v>0</v>
      </c>
      <c r="Z2535" s="650">
        <v>0</v>
      </c>
      <c r="AA2535" s="650">
        <v>0</v>
      </c>
      <c r="AB2535" s="676">
        <v>1</v>
      </c>
      <c r="AC2535" s="575">
        <f t="shared" si="119"/>
        <v>0.3742</v>
      </c>
      <c r="AD2535" s="555">
        <f t="shared" si="120"/>
        <v>0</v>
      </c>
    </row>
    <row r="2536" customHeight="1" spans="1:30">
      <c r="A2536" s="574">
        <v>45343</v>
      </c>
      <c r="B2536" s="650" t="s">
        <v>259</v>
      </c>
      <c r="C2536" s="650" t="s">
        <v>250</v>
      </c>
      <c r="D2536" s="650">
        <v>60</v>
      </c>
      <c r="E2536" s="650" t="s">
        <v>233</v>
      </c>
      <c r="F2536" s="650">
        <v>0</v>
      </c>
      <c r="G2536" s="650">
        <v>4.74</v>
      </c>
      <c r="H2536" s="650">
        <v>25.4239</v>
      </c>
      <c r="I2536" s="650">
        <v>25.4239</v>
      </c>
      <c r="J2536" s="650">
        <v>24.99</v>
      </c>
      <c r="K2536" s="650">
        <v>0</v>
      </c>
      <c r="L2536" s="676">
        <v>0</v>
      </c>
      <c r="M2536" s="650">
        <v>706.44</v>
      </c>
      <c r="N2536" s="650"/>
      <c r="O2536" s="650"/>
      <c r="P2536" s="650"/>
      <c r="Q2536" s="650">
        <v>14049</v>
      </c>
      <c r="R2536" s="650">
        <v>2161.74</v>
      </c>
      <c r="S2536" s="676">
        <v>0.1539</v>
      </c>
      <c r="T2536" s="650">
        <v>0</v>
      </c>
      <c r="U2536" s="650">
        <v>0</v>
      </c>
      <c r="V2536" s="650">
        <v>0</v>
      </c>
      <c r="W2536" s="650">
        <v>0</v>
      </c>
      <c r="X2536" s="650">
        <v>0</v>
      </c>
      <c r="Y2536" s="650">
        <v>0</v>
      </c>
      <c r="Z2536" s="650">
        <v>0</v>
      </c>
      <c r="AA2536" s="650">
        <v>0</v>
      </c>
      <c r="AB2536" s="676">
        <v>1</v>
      </c>
      <c r="AC2536" s="575">
        <f t="shared" si="119"/>
        <v>0</v>
      </c>
      <c r="AD2536" s="555">
        <f t="shared" si="120"/>
        <v>0</v>
      </c>
    </row>
    <row r="2537" customHeight="1" spans="1:30">
      <c r="A2537" s="574">
        <v>45343</v>
      </c>
      <c r="B2537" s="650" t="s">
        <v>261</v>
      </c>
      <c r="C2537" s="650" t="s">
        <v>250</v>
      </c>
      <c r="D2537" s="650">
        <v>100</v>
      </c>
      <c r="E2537" s="650" t="s">
        <v>233</v>
      </c>
      <c r="F2537" s="650">
        <v>0</v>
      </c>
      <c r="G2537" s="650">
        <v>5.07</v>
      </c>
      <c r="H2537" s="650">
        <v>59.1195</v>
      </c>
      <c r="I2537" s="650">
        <v>59.1195</v>
      </c>
      <c r="J2537" s="650">
        <v>58.212</v>
      </c>
      <c r="K2537" s="650">
        <v>0</v>
      </c>
      <c r="L2537" s="676">
        <v>0</v>
      </c>
      <c r="M2537" s="650">
        <v>1369.236</v>
      </c>
      <c r="N2537" s="650"/>
      <c r="O2537" s="650"/>
      <c r="P2537" s="650"/>
      <c r="Q2537" s="650">
        <v>25315</v>
      </c>
      <c r="R2537" s="650">
        <v>3849.78</v>
      </c>
      <c r="S2537" s="676">
        <v>0.1521</v>
      </c>
      <c r="T2537" s="650">
        <v>0</v>
      </c>
      <c r="U2537" s="650">
        <v>0</v>
      </c>
      <c r="V2537" s="650">
        <v>0</v>
      </c>
      <c r="W2537" s="650">
        <v>0</v>
      </c>
      <c r="X2537" s="650">
        <v>0</v>
      </c>
      <c r="Y2537" s="650">
        <v>0</v>
      </c>
      <c r="Z2537" s="650">
        <v>0</v>
      </c>
      <c r="AA2537" s="650">
        <v>0</v>
      </c>
      <c r="AB2537" s="676">
        <v>1</v>
      </c>
      <c r="AC2537" s="575">
        <f t="shared" si="119"/>
        <v>0</v>
      </c>
      <c r="AD2537" s="555">
        <f t="shared" si="120"/>
        <v>0</v>
      </c>
    </row>
    <row r="2538" customHeight="1" spans="1:30">
      <c r="A2538" s="574">
        <v>45343</v>
      </c>
      <c r="B2538" s="650" t="s">
        <v>254</v>
      </c>
      <c r="C2538" s="650" t="s">
        <v>250</v>
      </c>
      <c r="D2538" s="650">
        <v>50</v>
      </c>
      <c r="E2538" s="650" t="s">
        <v>233</v>
      </c>
      <c r="F2538" s="650">
        <v>0</v>
      </c>
      <c r="G2538" s="650">
        <v>11.94</v>
      </c>
      <c r="H2538" s="650">
        <v>117.1646</v>
      </c>
      <c r="I2538" s="650">
        <v>116.7007</v>
      </c>
      <c r="J2538" s="650">
        <v>113.4</v>
      </c>
      <c r="K2538" s="650">
        <v>0</v>
      </c>
      <c r="L2538" s="676">
        <v>0</v>
      </c>
      <c r="M2538" s="650">
        <v>943.74</v>
      </c>
      <c r="N2538" s="650"/>
      <c r="O2538" s="650"/>
      <c r="P2538" s="650"/>
      <c r="Q2538" s="650">
        <v>12070</v>
      </c>
      <c r="R2538" s="650">
        <v>1991.43</v>
      </c>
      <c r="S2538" s="676">
        <v>0.165</v>
      </c>
      <c r="T2538" s="650">
        <v>0</v>
      </c>
      <c r="U2538" s="650">
        <v>0</v>
      </c>
      <c r="V2538" s="650">
        <v>0</v>
      </c>
      <c r="W2538" s="650">
        <v>0</v>
      </c>
      <c r="X2538" s="650">
        <v>0</v>
      </c>
      <c r="Y2538" s="650">
        <v>0</v>
      </c>
      <c r="Z2538" s="650">
        <v>0</v>
      </c>
      <c r="AA2538" s="650">
        <v>0</v>
      </c>
      <c r="AB2538" s="676">
        <v>1</v>
      </c>
      <c r="AC2538" s="575">
        <f t="shared" si="119"/>
        <v>0</v>
      </c>
      <c r="AD2538" s="555">
        <f t="shared" si="120"/>
        <v>0</v>
      </c>
    </row>
    <row r="2539" s="559" customFormat="1" customHeight="1" spans="1:30">
      <c r="A2539" s="665">
        <v>45343</v>
      </c>
      <c r="B2539" s="666" t="s">
        <v>257</v>
      </c>
      <c r="C2539" s="666" t="s">
        <v>250</v>
      </c>
      <c r="D2539" s="666">
        <v>80</v>
      </c>
      <c r="E2539" s="666" t="s">
        <v>233</v>
      </c>
      <c r="F2539" s="666">
        <v>0</v>
      </c>
      <c r="G2539" s="666">
        <v>7.02</v>
      </c>
      <c r="H2539" s="666">
        <v>3.572</v>
      </c>
      <c r="I2539" s="666">
        <v>2.5419</v>
      </c>
      <c r="J2539" s="666">
        <v>2.0767</v>
      </c>
      <c r="K2539" s="666">
        <v>0</v>
      </c>
      <c r="L2539" s="677">
        <v>0</v>
      </c>
      <c r="M2539" s="666">
        <v>1578.4547</v>
      </c>
      <c r="N2539" s="666"/>
      <c r="O2539" s="666"/>
      <c r="P2539" s="666"/>
      <c r="Q2539" s="666">
        <v>18237</v>
      </c>
      <c r="R2539" s="666">
        <v>3223.2962</v>
      </c>
      <c r="S2539" s="677">
        <v>0.1767</v>
      </c>
      <c r="T2539" s="666">
        <v>0.1</v>
      </c>
      <c r="U2539" s="666">
        <v>0</v>
      </c>
      <c r="V2539" s="666">
        <v>0</v>
      </c>
      <c r="W2539" s="666">
        <v>0</v>
      </c>
      <c r="X2539" s="666">
        <v>0</v>
      </c>
      <c r="Y2539" s="666">
        <v>106.6437</v>
      </c>
      <c r="Z2539" s="666">
        <v>0</v>
      </c>
      <c r="AA2539" s="666">
        <v>0</v>
      </c>
      <c r="AB2539" s="677">
        <v>0.9999</v>
      </c>
      <c r="AC2539" s="681">
        <f t="shared" si="119"/>
        <v>0</v>
      </c>
      <c r="AD2539" s="682">
        <f t="shared" si="120"/>
        <v>0.1</v>
      </c>
    </row>
    <row r="2540" customHeight="1" spans="1:30">
      <c r="A2540" s="574">
        <v>45343</v>
      </c>
      <c r="B2540" s="575" t="s">
        <v>260</v>
      </c>
      <c r="C2540" s="575" t="s">
        <v>250</v>
      </c>
      <c r="D2540" s="575">
        <v>50</v>
      </c>
      <c r="E2540" s="575" t="s">
        <v>305</v>
      </c>
      <c r="F2540" s="575">
        <v>0</v>
      </c>
      <c r="G2540" s="575">
        <v>7.56</v>
      </c>
      <c r="H2540" s="575">
        <v>77.1409</v>
      </c>
      <c r="I2540" s="575">
        <v>63.2323</v>
      </c>
      <c r="J2540" s="575">
        <v>62.81</v>
      </c>
      <c r="K2540" s="575">
        <v>0</v>
      </c>
      <c r="L2540" s="580">
        <v>0</v>
      </c>
      <c r="M2540" s="575">
        <v>888.36</v>
      </c>
      <c r="N2540" s="575"/>
      <c r="O2540" s="575"/>
      <c r="P2540" s="575"/>
      <c r="Q2540" s="575">
        <v>12700</v>
      </c>
      <c r="R2540" s="575">
        <v>1721.698</v>
      </c>
      <c r="S2540" s="580">
        <v>0.1356</v>
      </c>
      <c r="T2540" s="575">
        <v>0</v>
      </c>
      <c r="U2540" s="575">
        <v>0</v>
      </c>
      <c r="V2540" s="575">
        <v>0</v>
      </c>
      <c r="W2540" s="575">
        <v>0</v>
      </c>
      <c r="X2540" s="575">
        <v>0</v>
      </c>
      <c r="Y2540" s="575">
        <v>13.91</v>
      </c>
      <c r="Z2540" s="575">
        <v>0</v>
      </c>
      <c r="AA2540" s="575">
        <v>0</v>
      </c>
      <c r="AB2540" s="580">
        <v>1</v>
      </c>
      <c r="AC2540" s="575">
        <f t="shared" si="119"/>
        <v>0</v>
      </c>
      <c r="AD2540" s="555">
        <f t="shared" si="120"/>
        <v>0</v>
      </c>
    </row>
    <row r="2541" s="560" customFormat="1" customHeight="1" spans="1:30">
      <c r="A2541" s="667">
        <v>45343</v>
      </c>
      <c r="B2541" s="668" t="s">
        <v>256</v>
      </c>
      <c r="C2541" s="668" t="s">
        <v>250</v>
      </c>
      <c r="D2541" s="668">
        <v>20.4</v>
      </c>
      <c r="E2541" s="668" t="s">
        <v>293</v>
      </c>
      <c r="F2541" s="668">
        <v>0</v>
      </c>
      <c r="G2541" s="668">
        <v>7.5</v>
      </c>
      <c r="H2541" s="668">
        <v>33.5153</v>
      </c>
      <c r="I2541" s="668">
        <v>0</v>
      </c>
      <c r="J2541" s="668">
        <v>0</v>
      </c>
      <c r="K2541" s="668">
        <v>0</v>
      </c>
      <c r="L2541" s="668"/>
      <c r="M2541" s="668">
        <v>418.675</v>
      </c>
      <c r="N2541" s="668"/>
      <c r="O2541" s="668"/>
      <c r="P2541" s="668"/>
      <c r="Q2541" s="668">
        <v>5372</v>
      </c>
      <c r="R2541" s="668">
        <v>956.5771</v>
      </c>
      <c r="S2541" s="678">
        <v>0.1781</v>
      </c>
      <c r="T2541" s="668">
        <v>0</v>
      </c>
      <c r="U2541" s="668">
        <v>0</v>
      </c>
      <c r="V2541" s="668">
        <v>0</v>
      </c>
      <c r="W2541" s="668">
        <v>0</v>
      </c>
      <c r="X2541" s="668">
        <v>0</v>
      </c>
      <c r="Y2541" s="668">
        <v>33.5153</v>
      </c>
      <c r="Z2541" s="668">
        <v>0</v>
      </c>
      <c r="AA2541" s="668">
        <v>0</v>
      </c>
      <c r="AB2541" s="678">
        <v>1</v>
      </c>
      <c r="AC2541" s="683">
        <f t="shared" si="119"/>
        <v>0</v>
      </c>
      <c r="AD2541" s="684">
        <f t="shared" si="120"/>
        <v>0</v>
      </c>
    </row>
    <row r="2542" customHeight="1" spans="1:30">
      <c r="A2542" s="574">
        <v>45343</v>
      </c>
      <c r="B2542" s="650" t="s">
        <v>262</v>
      </c>
      <c r="C2542" s="650" t="s">
        <v>250</v>
      </c>
      <c r="D2542" s="650">
        <v>200</v>
      </c>
      <c r="E2542" s="650" t="s">
        <v>233</v>
      </c>
      <c r="F2542" s="650">
        <v>0</v>
      </c>
      <c r="G2542" s="650">
        <v>3.12</v>
      </c>
      <c r="H2542" s="650">
        <v>0.8274</v>
      </c>
      <c r="I2542" s="650">
        <v>0.8274</v>
      </c>
      <c r="J2542" s="650">
        <v>0</v>
      </c>
      <c r="K2542" s="650">
        <v>0</v>
      </c>
      <c r="L2542" s="676">
        <v>0</v>
      </c>
      <c r="M2542" s="650">
        <v>3139.015</v>
      </c>
      <c r="N2542" s="650"/>
      <c r="O2542" s="650"/>
      <c r="P2542" s="650"/>
      <c r="Q2542" s="650">
        <v>30140</v>
      </c>
      <c r="R2542" s="650">
        <v>6830.065</v>
      </c>
      <c r="S2542" s="676">
        <v>0.2266</v>
      </c>
      <c r="T2542" s="650">
        <v>0</v>
      </c>
      <c r="U2542" s="650">
        <v>0</v>
      </c>
      <c r="V2542" s="650">
        <v>0</v>
      </c>
      <c r="W2542" s="650">
        <v>0</v>
      </c>
      <c r="X2542" s="650">
        <v>0</v>
      </c>
      <c r="Y2542" s="650">
        <v>0</v>
      </c>
      <c r="Z2542" s="650">
        <v>0</v>
      </c>
      <c r="AA2542" s="650">
        <v>0</v>
      </c>
      <c r="AB2542" s="676">
        <v>0.5714</v>
      </c>
      <c r="AC2542" s="575">
        <f t="shared" si="119"/>
        <v>0</v>
      </c>
      <c r="AD2542" s="555">
        <f t="shared" si="120"/>
        <v>0</v>
      </c>
    </row>
    <row r="2543" customHeight="1" spans="1:30">
      <c r="A2543" s="574">
        <v>45343</v>
      </c>
      <c r="B2543" s="575" t="s">
        <v>61</v>
      </c>
      <c r="C2543" s="650" t="s">
        <v>250</v>
      </c>
      <c r="D2543" s="650">
        <v>275</v>
      </c>
      <c r="E2543" s="650" t="s">
        <v>233</v>
      </c>
      <c r="F2543" s="650">
        <v>0</v>
      </c>
      <c r="G2543" s="650">
        <v>4.15</v>
      </c>
      <c r="H2543" s="650">
        <v>67.4134</v>
      </c>
      <c r="I2543" s="650">
        <v>67.4134</v>
      </c>
      <c r="J2543" s="650">
        <v>65.12</v>
      </c>
      <c r="K2543" s="650">
        <v>0</v>
      </c>
      <c r="L2543" s="676">
        <v>0</v>
      </c>
      <c r="M2543" s="650">
        <v>4605.92</v>
      </c>
      <c r="N2543" s="650"/>
      <c r="O2543" s="650"/>
      <c r="P2543" s="650"/>
      <c r="Q2543" s="650">
        <v>83580</v>
      </c>
      <c r="R2543" s="650">
        <v>14343.12</v>
      </c>
      <c r="S2543" s="676">
        <v>0.1716</v>
      </c>
      <c r="T2543" s="650">
        <v>0</v>
      </c>
      <c r="U2543" s="650">
        <v>0</v>
      </c>
      <c r="V2543" s="650">
        <v>0</v>
      </c>
      <c r="W2543" s="650">
        <v>0</v>
      </c>
      <c r="X2543" s="650">
        <v>0</v>
      </c>
      <c r="Y2543" s="650">
        <v>0</v>
      </c>
      <c r="Z2543" s="650">
        <v>0</v>
      </c>
      <c r="AA2543" s="650">
        <v>0</v>
      </c>
      <c r="AB2543" s="676">
        <v>1</v>
      </c>
      <c r="AC2543" s="575">
        <f t="shared" si="119"/>
        <v>0</v>
      </c>
      <c r="AD2543" s="555">
        <f t="shared" si="120"/>
        <v>0</v>
      </c>
    </row>
    <row r="2544" customHeight="1" spans="1:30">
      <c r="A2544" s="574">
        <v>45343</v>
      </c>
      <c r="B2544" s="575" t="s">
        <v>62</v>
      </c>
      <c r="C2544" s="650" t="s">
        <v>250</v>
      </c>
      <c r="D2544" s="650">
        <v>200</v>
      </c>
      <c r="E2544" s="650" t="s">
        <v>233</v>
      </c>
      <c r="F2544" s="650">
        <v>0</v>
      </c>
      <c r="G2544" s="650">
        <v>5.97</v>
      </c>
      <c r="H2544" s="650">
        <v>132.8187</v>
      </c>
      <c r="I2544" s="650">
        <v>128.3098</v>
      </c>
      <c r="J2544" s="650">
        <v>124.08</v>
      </c>
      <c r="K2544" s="650">
        <v>0</v>
      </c>
      <c r="L2544" s="676">
        <v>0</v>
      </c>
      <c r="M2544" s="650">
        <v>3249.84</v>
      </c>
      <c r="N2544" s="650"/>
      <c r="O2544" s="650"/>
      <c r="P2544" s="650"/>
      <c r="Q2544" s="650">
        <v>61280</v>
      </c>
      <c r="R2544" s="650">
        <v>9585.84</v>
      </c>
      <c r="S2544" s="676">
        <v>0.1564</v>
      </c>
      <c r="T2544" s="650">
        <v>4.5089</v>
      </c>
      <c r="U2544" s="650">
        <v>0</v>
      </c>
      <c r="V2544" s="650">
        <v>0</v>
      </c>
      <c r="W2544" s="650">
        <v>0</v>
      </c>
      <c r="X2544" s="650">
        <v>0</v>
      </c>
      <c r="Y2544" s="650">
        <v>0</v>
      </c>
      <c r="Z2544" s="650">
        <v>0</v>
      </c>
      <c r="AA2544" s="650">
        <v>0</v>
      </c>
      <c r="AB2544" s="676">
        <v>0.9661</v>
      </c>
      <c r="AC2544" s="575">
        <f t="shared" si="119"/>
        <v>0</v>
      </c>
      <c r="AD2544" s="555">
        <f t="shared" si="120"/>
        <v>4.5089</v>
      </c>
    </row>
    <row r="2545" customHeight="1" spans="1:30">
      <c r="A2545" s="574">
        <v>45343</v>
      </c>
      <c r="B2545" s="650" t="s">
        <v>252</v>
      </c>
      <c r="C2545" s="650" t="s">
        <v>250</v>
      </c>
      <c r="D2545" s="650">
        <v>49.5</v>
      </c>
      <c r="E2545" s="650" t="s">
        <v>233</v>
      </c>
      <c r="F2545" s="650">
        <v>0</v>
      </c>
      <c r="G2545" s="650">
        <v>3.14</v>
      </c>
      <c r="H2545" s="650">
        <v>3.7924</v>
      </c>
      <c r="I2545" s="650">
        <v>3.7924</v>
      </c>
      <c r="J2545" s="650">
        <v>3.036</v>
      </c>
      <c r="K2545" s="650">
        <v>0</v>
      </c>
      <c r="L2545" s="676">
        <v>0</v>
      </c>
      <c r="M2545" s="650">
        <v>402.237</v>
      </c>
      <c r="N2545" s="650">
        <v>843</v>
      </c>
      <c r="O2545" s="676">
        <v>0.4771</v>
      </c>
      <c r="P2545" s="676">
        <v>-0.247</v>
      </c>
      <c r="Q2545" s="650">
        <v>12723</v>
      </c>
      <c r="R2545" s="650">
        <v>969.3156</v>
      </c>
      <c r="S2545" s="676">
        <v>0.0762</v>
      </c>
      <c r="T2545" s="650">
        <v>0</v>
      </c>
      <c r="U2545" s="650">
        <v>0</v>
      </c>
      <c r="V2545" s="650">
        <v>0</v>
      </c>
      <c r="W2545" s="650">
        <v>0</v>
      </c>
      <c r="X2545" s="650">
        <v>0</v>
      </c>
      <c r="Y2545" s="650">
        <v>0</v>
      </c>
      <c r="Z2545" s="650">
        <v>0</v>
      </c>
      <c r="AA2545" s="650">
        <v>0</v>
      </c>
      <c r="AB2545" s="676">
        <v>1</v>
      </c>
      <c r="AC2545" s="575">
        <f t="shared" si="119"/>
        <v>0</v>
      </c>
      <c r="AD2545" s="555">
        <f t="shared" si="120"/>
        <v>0</v>
      </c>
    </row>
    <row r="2546" customHeight="1" spans="1:30">
      <c r="A2546" s="574">
        <v>45343</v>
      </c>
      <c r="B2546" s="575" t="s">
        <v>55</v>
      </c>
      <c r="C2546" s="650" t="s">
        <v>250</v>
      </c>
      <c r="D2546" s="650">
        <v>100</v>
      </c>
      <c r="E2546" s="650" t="s">
        <v>233</v>
      </c>
      <c r="F2546" s="650">
        <v>0</v>
      </c>
      <c r="G2546" s="650">
        <v>10.23</v>
      </c>
      <c r="H2546" s="650">
        <v>213.3075</v>
      </c>
      <c r="I2546" s="650">
        <v>198.6416</v>
      </c>
      <c r="J2546" s="650">
        <v>195.3591</v>
      </c>
      <c r="K2546" s="650">
        <v>14.6659</v>
      </c>
      <c r="L2546" s="676">
        <v>0.0688</v>
      </c>
      <c r="M2546" s="650">
        <v>1256.703</v>
      </c>
      <c r="N2546" s="650"/>
      <c r="O2546" s="650"/>
      <c r="P2546" s="650"/>
      <c r="Q2546" s="650">
        <v>28860</v>
      </c>
      <c r="R2546" s="650">
        <v>3446.5798</v>
      </c>
      <c r="S2546" s="676">
        <v>0.1194</v>
      </c>
      <c r="T2546" s="650">
        <v>0</v>
      </c>
      <c r="U2546" s="650">
        <v>0</v>
      </c>
      <c r="V2546" s="650">
        <v>0</v>
      </c>
      <c r="W2546" s="650">
        <v>0</v>
      </c>
      <c r="X2546" s="650">
        <v>0</v>
      </c>
      <c r="Y2546" s="650">
        <v>0</v>
      </c>
      <c r="Z2546" s="650">
        <v>0</v>
      </c>
      <c r="AA2546" s="650">
        <v>0</v>
      </c>
      <c r="AB2546" s="676">
        <v>1</v>
      </c>
      <c r="AC2546" s="575">
        <f t="shared" si="119"/>
        <v>0</v>
      </c>
      <c r="AD2546" s="555">
        <f t="shared" si="120"/>
        <v>0</v>
      </c>
    </row>
    <row r="2547" customHeight="1" spans="1:30">
      <c r="A2547" s="574">
        <v>45343</v>
      </c>
      <c r="B2547" s="575" t="s">
        <v>57</v>
      </c>
      <c r="C2547" s="650" t="s">
        <v>228</v>
      </c>
      <c r="D2547" s="650">
        <v>20</v>
      </c>
      <c r="E2547" s="650" t="s">
        <v>233</v>
      </c>
      <c r="F2547" s="650">
        <v>4.15</v>
      </c>
      <c r="G2547" s="650">
        <v>0</v>
      </c>
      <c r="H2547" s="650">
        <v>7.2756</v>
      </c>
      <c r="I2547" s="650">
        <v>7.2756</v>
      </c>
      <c r="J2547" s="650">
        <v>7.2188</v>
      </c>
      <c r="K2547" s="650">
        <v>0</v>
      </c>
      <c r="L2547" s="676">
        <v>0</v>
      </c>
      <c r="M2547" s="650">
        <v>155.5959</v>
      </c>
      <c r="N2547" s="650"/>
      <c r="O2547" s="650"/>
      <c r="P2547" s="650"/>
      <c r="Q2547" s="650">
        <v>3541</v>
      </c>
      <c r="R2547" s="650">
        <v>415.9725</v>
      </c>
      <c r="S2547" s="676">
        <v>0.1175</v>
      </c>
      <c r="T2547" s="650">
        <v>0</v>
      </c>
      <c r="U2547" s="650">
        <v>0</v>
      </c>
      <c r="V2547" s="650">
        <v>0</v>
      </c>
      <c r="W2547" s="650">
        <v>0</v>
      </c>
      <c r="X2547" s="650">
        <v>0</v>
      </c>
      <c r="Y2547" s="650">
        <v>0</v>
      </c>
      <c r="Z2547" s="650">
        <v>0</v>
      </c>
      <c r="AA2547" s="650">
        <v>0</v>
      </c>
      <c r="AB2547" s="676">
        <v>1</v>
      </c>
      <c r="AC2547" s="575">
        <f t="shared" si="119"/>
        <v>0</v>
      </c>
      <c r="AD2547" s="555">
        <f t="shared" si="120"/>
        <v>0</v>
      </c>
    </row>
    <row r="2548" customHeight="1" spans="1:30">
      <c r="A2548" s="574">
        <v>45343</v>
      </c>
      <c r="B2548" s="650" t="s">
        <v>258</v>
      </c>
      <c r="C2548" s="650" t="s">
        <v>250</v>
      </c>
      <c r="D2548" s="650">
        <v>100</v>
      </c>
      <c r="E2548" s="650" t="s">
        <v>233</v>
      </c>
      <c r="F2548" s="650">
        <v>0</v>
      </c>
      <c r="G2548" s="650">
        <v>2.4</v>
      </c>
      <c r="H2548" s="650">
        <v>16.6956</v>
      </c>
      <c r="I2548" s="650">
        <v>16.6956</v>
      </c>
      <c r="J2548" s="650">
        <v>15.84</v>
      </c>
      <c r="K2548" s="650">
        <v>0</v>
      </c>
      <c r="L2548" s="676">
        <v>0</v>
      </c>
      <c r="M2548" s="650">
        <v>1257.3</v>
      </c>
      <c r="N2548" s="650"/>
      <c r="O2548" s="650"/>
      <c r="P2548" s="650"/>
      <c r="Q2548" s="650">
        <v>27774</v>
      </c>
      <c r="R2548" s="650">
        <v>3013.56</v>
      </c>
      <c r="S2548" s="676">
        <v>0.1085</v>
      </c>
      <c r="T2548" s="650">
        <v>0</v>
      </c>
      <c r="U2548" s="650">
        <v>0</v>
      </c>
      <c r="V2548" s="650">
        <v>0</v>
      </c>
      <c r="W2548" s="650">
        <v>0</v>
      </c>
      <c r="X2548" s="650">
        <v>0</v>
      </c>
      <c r="Y2548" s="650">
        <v>0</v>
      </c>
      <c r="Z2548" s="650">
        <v>0</v>
      </c>
      <c r="AA2548" s="650">
        <v>0</v>
      </c>
      <c r="AB2548" s="676">
        <v>0.9713</v>
      </c>
      <c r="AC2548" s="575">
        <f t="shared" si="119"/>
        <v>0</v>
      </c>
      <c r="AD2548" s="555">
        <f t="shared" si="120"/>
        <v>0</v>
      </c>
    </row>
    <row r="2549" customHeight="1" spans="1:30">
      <c r="A2549" s="574">
        <v>45343</v>
      </c>
      <c r="B2549" s="650" t="s">
        <v>263</v>
      </c>
      <c r="C2549" s="650" t="s">
        <v>250</v>
      </c>
      <c r="D2549" s="650">
        <v>200</v>
      </c>
      <c r="E2549" s="650" t="s">
        <v>233</v>
      </c>
      <c r="F2549" s="650">
        <v>0</v>
      </c>
      <c r="G2549" s="650">
        <v>2.92</v>
      </c>
      <c r="H2549" s="650">
        <v>29.3932</v>
      </c>
      <c r="I2549" s="650">
        <v>29.113</v>
      </c>
      <c r="J2549" s="650">
        <v>26.4</v>
      </c>
      <c r="K2549" s="650">
        <v>0</v>
      </c>
      <c r="L2549" s="676">
        <v>0</v>
      </c>
      <c r="M2549" s="650">
        <v>5200.8</v>
      </c>
      <c r="N2549" s="650"/>
      <c r="O2549" s="650"/>
      <c r="P2549" s="650"/>
      <c r="Q2549" s="650">
        <v>59159</v>
      </c>
      <c r="R2549" s="650">
        <v>12068.32</v>
      </c>
      <c r="S2549" s="676">
        <v>0.204</v>
      </c>
      <c r="T2549" s="650">
        <v>0</v>
      </c>
      <c r="U2549" s="650">
        <v>0.2802</v>
      </c>
      <c r="V2549" s="650">
        <v>0</v>
      </c>
      <c r="W2549" s="650">
        <v>0</v>
      </c>
      <c r="X2549" s="650">
        <v>0</v>
      </c>
      <c r="Y2549" s="650">
        <v>0</v>
      </c>
      <c r="Z2549" s="650">
        <v>0</v>
      </c>
      <c r="AA2549" s="650">
        <v>0</v>
      </c>
      <c r="AB2549" s="676">
        <v>0.8961</v>
      </c>
      <c r="AC2549" s="575">
        <f t="shared" si="119"/>
        <v>0.2802</v>
      </c>
      <c r="AD2549" s="555">
        <f t="shared" si="120"/>
        <v>0</v>
      </c>
    </row>
    <row r="2550" customHeight="1" spans="1:30">
      <c r="A2550" s="574">
        <v>45343</v>
      </c>
      <c r="B2550" s="650" t="s">
        <v>265</v>
      </c>
      <c r="C2550" s="650" t="s">
        <v>250</v>
      </c>
      <c r="D2550" s="650">
        <v>50</v>
      </c>
      <c r="E2550" s="650" t="s">
        <v>233</v>
      </c>
      <c r="F2550" s="650">
        <v>0</v>
      </c>
      <c r="G2550" s="650">
        <v>4.48</v>
      </c>
      <c r="H2550" s="650">
        <v>21.548</v>
      </c>
      <c r="I2550" s="650">
        <v>12.8335</v>
      </c>
      <c r="J2550" s="650">
        <v>12.6544</v>
      </c>
      <c r="K2550" s="650">
        <v>8.7145</v>
      </c>
      <c r="L2550" s="676">
        <v>0.4044</v>
      </c>
      <c r="M2550" s="650">
        <v>244.8116</v>
      </c>
      <c r="N2550" s="650"/>
      <c r="O2550" s="650"/>
      <c r="P2550" s="650"/>
      <c r="Q2550" s="650">
        <v>5770</v>
      </c>
      <c r="R2550" s="650">
        <v>443.1724</v>
      </c>
      <c r="S2550" s="676">
        <v>0.0768</v>
      </c>
      <c r="T2550" s="650">
        <v>0</v>
      </c>
      <c r="U2550" s="650">
        <v>0</v>
      </c>
      <c r="V2550" s="650">
        <v>0</v>
      </c>
      <c r="W2550" s="650">
        <v>0</v>
      </c>
      <c r="X2550" s="650">
        <v>0</v>
      </c>
      <c r="Y2550" s="650">
        <v>0</v>
      </c>
      <c r="Z2550" s="650">
        <v>0</v>
      </c>
      <c r="AA2550" s="650">
        <v>0</v>
      </c>
      <c r="AB2550" s="676">
        <v>1</v>
      </c>
      <c r="AC2550" s="575">
        <f t="shared" si="119"/>
        <v>0</v>
      </c>
      <c r="AD2550" s="555">
        <f t="shared" si="120"/>
        <v>0</v>
      </c>
    </row>
    <row r="2551" customHeight="1" spans="1:30">
      <c r="A2551" s="574">
        <v>45343</v>
      </c>
      <c r="B2551" s="650" t="s">
        <v>266</v>
      </c>
      <c r="C2551" s="650" t="s">
        <v>250</v>
      </c>
      <c r="D2551" s="650">
        <v>200</v>
      </c>
      <c r="E2551" s="650" t="s">
        <v>231</v>
      </c>
      <c r="F2551" s="650">
        <v>0</v>
      </c>
      <c r="G2551" s="650">
        <v>3.76</v>
      </c>
      <c r="H2551" s="650">
        <v>37.1693</v>
      </c>
      <c r="I2551" s="650">
        <v>21.8847</v>
      </c>
      <c r="J2551" s="650">
        <v>21.12</v>
      </c>
      <c r="K2551" s="650">
        <v>0</v>
      </c>
      <c r="L2551" s="676">
        <v>0</v>
      </c>
      <c r="M2551" s="650">
        <v>1890.9</v>
      </c>
      <c r="N2551" s="650"/>
      <c r="O2551" s="650"/>
      <c r="P2551" s="650"/>
      <c r="Q2551" s="650">
        <v>45530</v>
      </c>
      <c r="R2551" s="650">
        <v>3965.28</v>
      </c>
      <c r="S2551" s="676">
        <v>0.0871</v>
      </c>
      <c r="T2551" s="650">
        <v>0</v>
      </c>
      <c r="U2551" s="650">
        <v>0</v>
      </c>
      <c r="V2551" s="650">
        <v>15.2846</v>
      </c>
      <c r="W2551" s="650">
        <v>0</v>
      </c>
      <c r="X2551" s="650">
        <v>0</v>
      </c>
      <c r="Y2551" s="650">
        <v>0</v>
      </c>
      <c r="Z2551" s="650">
        <v>0</v>
      </c>
      <c r="AA2551" s="650">
        <v>0</v>
      </c>
      <c r="AB2551" s="676">
        <v>1</v>
      </c>
      <c r="AC2551" s="575">
        <f t="shared" si="119"/>
        <v>0</v>
      </c>
      <c r="AD2551" s="555">
        <f t="shared" si="120"/>
        <v>15.2846</v>
      </c>
    </row>
    <row r="2552" customHeight="1" spans="1:30">
      <c r="A2552" s="574">
        <v>45343</v>
      </c>
      <c r="B2552" s="650" t="s">
        <v>264</v>
      </c>
      <c r="C2552" s="650" t="s">
        <v>250</v>
      </c>
      <c r="D2552" s="650">
        <v>100</v>
      </c>
      <c r="E2552" s="650" t="s">
        <v>233</v>
      </c>
      <c r="F2552" s="650">
        <v>0</v>
      </c>
      <c r="G2552" s="650">
        <v>1</v>
      </c>
      <c r="H2552" s="650">
        <v>4.66</v>
      </c>
      <c r="I2552" s="650">
        <v>0</v>
      </c>
      <c r="J2552" s="650">
        <v>0</v>
      </c>
      <c r="K2552" s="650">
        <v>0</v>
      </c>
      <c r="L2552" s="650"/>
      <c r="M2552" s="650">
        <v>1435.0578</v>
      </c>
      <c r="N2552" s="650"/>
      <c r="O2552" s="650"/>
      <c r="P2552" s="650"/>
      <c r="Q2552" s="650">
        <v>24615</v>
      </c>
      <c r="R2552" s="650">
        <v>3165.0234</v>
      </c>
      <c r="S2552" s="676">
        <v>0.1286</v>
      </c>
      <c r="T2552" s="650">
        <v>0</v>
      </c>
      <c r="U2552" s="650">
        <v>0</v>
      </c>
      <c r="V2552" s="650">
        <v>0</v>
      </c>
      <c r="W2552" s="650">
        <v>0</v>
      </c>
      <c r="X2552" s="650">
        <v>4.66</v>
      </c>
      <c r="Y2552" s="650">
        <v>0</v>
      </c>
      <c r="Z2552" s="650">
        <v>0</v>
      </c>
      <c r="AA2552" s="650">
        <v>0</v>
      </c>
      <c r="AB2552" s="676">
        <v>0</v>
      </c>
      <c r="AC2552" s="575">
        <f t="shared" si="119"/>
        <v>0</v>
      </c>
      <c r="AD2552" s="555">
        <f t="shared" si="120"/>
        <v>0</v>
      </c>
    </row>
    <row r="2553" s="557" customFormat="1" customHeight="1" spans="1:30">
      <c r="A2553" s="574">
        <v>45343</v>
      </c>
      <c r="B2553" s="669" t="s">
        <v>77</v>
      </c>
      <c r="C2553" s="671" t="s">
        <v>32</v>
      </c>
      <c r="D2553" s="671">
        <v>100</v>
      </c>
      <c r="E2553" s="671" t="s">
        <v>39</v>
      </c>
      <c r="F2553" s="672">
        <v>3.64</v>
      </c>
      <c r="G2553" s="671">
        <v>4.34</v>
      </c>
      <c r="H2553" s="673">
        <v>39.4508</v>
      </c>
      <c r="I2553" s="673">
        <v>23.9883</v>
      </c>
      <c r="J2553" s="673">
        <v>27.832</v>
      </c>
      <c r="K2553" s="673">
        <v>15.4625</v>
      </c>
      <c r="L2553" s="679">
        <v>0.3919</v>
      </c>
      <c r="M2553" s="673">
        <v>507.885</v>
      </c>
      <c r="N2553" s="671">
        <v>200</v>
      </c>
      <c r="O2553" s="679">
        <v>2.5394</v>
      </c>
      <c r="P2553" s="679">
        <v>1.862</v>
      </c>
      <c r="Q2553" s="671">
        <v>17591</v>
      </c>
      <c r="R2553" s="673">
        <v>903.742</v>
      </c>
      <c r="S2553" s="679">
        <v>0.0514</v>
      </c>
      <c r="T2553" s="671">
        <v>0</v>
      </c>
      <c r="U2553" s="671">
        <v>0</v>
      </c>
      <c r="V2553" s="671">
        <v>0</v>
      </c>
      <c r="W2553" s="671">
        <v>0</v>
      </c>
      <c r="X2553" s="671">
        <v>0</v>
      </c>
      <c r="Y2553" s="671">
        <v>0</v>
      </c>
      <c r="Z2553" s="671">
        <v>0</v>
      </c>
      <c r="AA2553" s="673">
        <v>5.1672</v>
      </c>
      <c r="AB2553" s="679">
        <v>1</v>
      </c>
      <c r="AC2553" s="575">
        <f t="shared" si="119"/>
        <v>0</v>
      </c>
      <c r="AD2553" s="555">
        <f t="shared" si="120"/>
        <v>0</v>
      </c>
    </row>
    <row r="2554" s="557" customFormat="1" customHeight="1" spans="1:30">
      <c r="A2554" s="574">
        <v>45343</v>
      </c>
      <c r="B2554" s="671" t="s">
        <v>81</v>
      </c>
      <c r="C2554" s="670" t="s">
        <v>175</v>
      </c>
      <c r="D2554" s="671">
        <v>100</v>
      </c>
      <c r="E2554" s="671" t="s">
        <v>174</v>
      </c>
      <c r="F2554" s="671" t="s">
        <v>176</v>
      </c>
      <c r="G2554" s="674">
        <v>6.02</v>
      </c>
      <c r="H2554" s="674">
        <v>0</v>
      </c>
      <c r="I2554" s="674">
        <v>0</v>
      </c>
      <c r="J2554" s="674">
        <v>0</v>
      </c>
      <c r="K2554" s="674">
        <v>0</v>
      </c>
      <c r="L2554" s="680">
        <v>0</v>
      </c>
      <c r="M2554" s="674">
        <v>47.3704</v>
      </c>
      <c r="N2554" s="674">
        <v>585</v>
      </c>
      <c r="O2554" s="680">
        <v>0.081</v>
      </c>
      <c r="P2554" s="680">
        <v>-0.0229</v>
      </c>
      <c r="Q2554" s="674">
        <v>13183</v>
      </c>
      <c r="R2554" s="674">
        <v>56.496</v>
      </c>
      <c r="S2554" s="680">
        <v>0.0043</v>
      </c>
      <c r="T2554" s="671">
        <v>5.5884</v>
      </c>
      <c r="U2554" s="674">
        <v>0</v>
      </c>
      <c r="V2554" s="671">
        <v>0</v>
      </c>
      <c r="W2554" s="674">
        <v>0</v>
      </c>
      <c r="X2554" s="671">
        <v>0</v>
      </c>
      <c r="Y2554" s="674">
        <v>0</v>
      </c>
      <c r="Z2554" s="671">
        <v>0</v>
      </c>
      <c r="AA2554" s="674">
        <v>0</v>
      </c>
      <c r="AB2554" s="679">
        <v>0</v>
      </c>
      <c r="AC2554" s="575">
        <f t="shared" si="119"/>
        <v>0</v>
      </c>
      <c r="AD2554" s="555">
        <f t="shared" si="120"/>
        <v>5.5884</v>
      </c>
    </row>
    <row r="2555" s="557" customFormat="1" customHeight="1" spans="1:30">
      <c r="A2555" s="574">
        <v>45343</v>
      </c>
      <c r="B2555" s="671" t="s">
        <v>84</v>
      </c>
      <c r="C2555" s="670" t="s">
        <v>175</v>
      </c>
      <c r="D2555" s="671">
        <v>33</v>
      </c>
      <c r="E2555" s="671" t="s">
        <v>35</v>
      </c>
      <c r="F2555" s="671" t="s">
        <v>176</v>
      </c>
      <c r="G2555" s="674">
        <v>1.66</v>
      </c>
      <c r="H2555" s="674">
        <v>2.2647</v>
      </c>
      <c r="I2555" s="674">
        <v>2.0858</v>
      </c>
      <c r="J2555" s="674">
        <v>1.98</v>
      </c>
      <c r="K2555" s="674">
        <v>0</v>
      </c>
      <c r="L2555" s="680">
        <v>0</v>
      </c>
      <c r="M2555" s="674">
        <v>314.16</v>
      </c>
      <c r="N2555" s="674">
        <v>490</v>
      </c>
      <c r="O2555" s="680">
        <v>0.6411</v>
      </c>
      <c r="P2555" s="680">
        <v>-0.1146</v>
      </c>
      <c r="Q2555" s="674">
        <v>7604</v>
      </c>
      <c r="R2555" s="674">
        <v>713.46</v>
      </c>
      <c r="S2555" s="680">
        <v>0.0938</v>
      </c>
      <c r="T2555" s="671">
        <v>0</v>
      </c>
      <c r="U2555" s="674">
        <v>0</v>
      </c>
      <c r="V2555" s="671">
        <v>0</v>
      </c>
      <c r="W2555" s="674">
        <v>0</v>
      </c>
      <c r="X2555" s="671">
        <v>0</v>
      </c>
      <c r="Y2555" s="674">
        <v>0</v>
      </c>
      <c r="Z2555" s="671">
        <v>0</v>
      </c>
      <c r="AA2555" s="674">
        <v>0</v>
      </c>
      <c r="AB2555" s="679">
        <v>1</v>
      </c>
      <c r="AC2555" s="575">
        <f t="shared" si="119"/>
        <v>0</v>
      </c>
      <c r="AD2555" s="555">
        <f t="shared" si="120"/>
        <v>0</v>
      </c>
    </row>
    <row r="2556" s="557" customFormat="1" customHeight="1" spans="1:30">
      <c r="A2556" s="574">
        <v>45343</v>
      </c>
      <c r="B2556" s="669" t="s">
        <v>85</v>
      </c>
      <c r="C2556" s="671" t="s">
        <v>177</v>
      </c>
      <c r="D2556" s="671">
        <v>60</v>
      </c>
      <c r="E2556" s="671" t="s">
        <v>91</v>
      </c>
      <c r="F2556" s="671">
        <v>0.25</v>
      </c>
      <c r="G2556" s="671">
        <v>3.76</v>
      </c>
      <c r="H2556" s="675">
        <v>3.0667</v>
      </c>
      <c r="I2556" s="671">
        <v>2.9778</v>
      </c>
      <c r="J2556" s="671">
        <v>3.52</v>
      </c>
      <c r="K2556" s="669">
        <v>0</v>
      </c>
      <c r="L2556" s="679">
        <v>0</v>
      </c>
      <c r="M2556" s="671">
        <v>376.64</v>
      </c>
      <c r="N2556" s="671">
        <v>174</v>
      </c>
      <c r="O2556" s="679">
        <v>2.1646</v>
      </c>
      <c r="P2556" s="671" t="s">
        <v>176</v>
      </c>
      <c r="Q2556" s="671">
        <v>5420</v>
      </c>
      <c r="R2556" s="671">
        <v>960.08</v>
      </c>
      <c r="S2556" s="679">
        <v>0.1771</v>
      </c>
      <c r="T2556" s="671">
        <v>0</v>
      </c>
      <c r="U2556" s="671">
        <v>0</v>
      </c>
      <c r="V2556" s="671">
        <v>0</v>
      </c>
      <c r="W2556" s="671">
        <v>0</v>
      </c>
      <c r="X2556" s="671">
        <v>0</v>
      </c>
      <c r="Y2556" s="671">
        <v>0</v>
      </c>
      <c r="Z2556" s="671">
        <v>0</v>
      </c>
      <c r="AA2556" s="671">
        <v>0</v>
      </c>
      <c r="AB2556" s="679">
        <v>1</v>
      </c>
      <c r="AC2556" s="575">
        <f t="shared" si="119"/>
        <v>0</v>
      </c>
      <c r="AD2556" s="555">
        <f t="shared" si="120"/>
        <v>0</v>
      </c>
    </row>
    <row r="2557" s="557" customFormat="1" customHeight="1" spans="1:30">
      <c r="A2557" s="574">
        <v>45343</v>
      </c>
      <c r="B2557" s="669" t="s">
        <v>87</v>
      </c>
      <c r="C2557" s="670" t="s">
        <v>32</v>
      </c>
      <c r="D2557" s="671">
        <v>100</v>
      </c>
      <c r="E2557" s="671" t="s">
        <v>174</v>
      </c>
      <c r="F2557" s="671">
        <v>1.38</v>
      </c>
      <c r="G2557" s="671">
        <v>3.26</v>
      </c>
      <c r="H2557" s="671">
        <v>0</v>
      </c>
      <c r="I2557" s="671">
        <v>1.51</v>
      </c>
      <c r="J2557" s="671">
        <v>1.2012</v>
      </c>
      <c r="K2557" s="671">
        <v>0</v>
      </c>
      <c r="L2557" s="679">
        <v>0</v>
      </c>
      <c r="M2557" s="671">
        <v>50.3118</v>
      </c>
      <c r="N2557" s="671">
        <v>25</v>
      </c>
      <c r="O2557" s="679">
        <v>2.0125</v>
      </c>
      <c r="P2557" s="679">
        <v>1.3351</v>
      </c>
      <c r="Q2557" s="671">
        <v>6350</v>
      </c>
      <c r="R2557" s="671">
        <v>213.1976</v>
      </c>
      <c r="S2557" s="679">
        <v>0.0336</v>
      </c>
      <c r="T2557" s="671">
        <v>0</v>
      </c>
      <c r="U2557" s="671">
        <v>0</v>
      </c>
      <c r="V2557" s="671">
        <v>0</v>
      </c>
      <c r="W2557" s="671">
        <v>0</v>
      </c>
      <c r="X2557" s="671">
        <v>0</v>
      </c>
      <c r="Y2557" s="671">
        <v>0</v>
      </c>
      <c r="Z2557" s="671">
        <v>0</v>
      </c>
      <c r="AA2557" s="671">
        <v>0</v>
      </c>
      <c r="AB2557" s="679">
        <v>1</v>
      </c>
      <c r="AC2557" s="575">
        <f t="shared" si="119"/>
        <v>0</v>
      </c>
      <c r="AD2557" s="555">
        <f t="shared" si="120"/>
        <v>0</v>
      </c>
    </row>
    <row r="2558" s="557" customFormat="1" customHeight="1" spans="1:30">
      <c r="A2558" s="574">
        <v>45343</v>
      </c>
      <c r="B2558" s="669" t="s">
        <v>88</v>
      </c>
      <c r="C2558" s="670" t="s">
        <v>177</v>
      </c>
      <c r="D2558" s="671">
        <v>50</v>
      </c>
      <c r="E2558" s="671" t="s">
        <v>35</v>
      </c>
      <c r="F2558" s="671">
        <v>6.33</v>
      </c>
      <c r="G2558" s="671">
        <v>2.4</v>
      </c>
      <c r="H2558" s="671">
        <v>23.7888</v>
      </c>
      <c r="I2558" s="671">
        <v>21.78</v>
      </c>
      <c r="J2558" s="671">
        <v>21.7595</v>
      </c>
      <c r="K2558" s="671">
        <v>1.808</v>
      </c>
      <c r="L2558" s="679">
        <v>0.076</v>
      </c>
      <c r="M2558" s="687">
        <v>263.9804</v>
      </c>
      <c r="N2558" s="689">
        <v>680</v>
      </c>
      <c r="O2558" s="688">
        <v>0.3885</v>
      </c>
      <c r="P2558" s="679" t="s">
        <v>176</v>
      </c>
      <c r="Q2558" s="671">
        <v>6458</v>
      </c>
      <c r="R2558" s="671">
        <v>571.2187</v>
      </c>
      <c r="S2558" s="679">
        <v>0.0885</v>
      </c>
      <c r="T2558" s="671">
        <v>0</v>
      </c>
      <c r="U2558" s="671">
        <v>0</v>
      </c>
      <c r="V2558" s="671">
        <v>0</v>
      </c>
      <c r="W2558" s="671">
        <v>0</v>
      </c>
      <c r="X2558" s="671">
        <v>0</v>
      </c>
      <c r="Y2558" s="671">
        <v>0</v>
      </c>
      <c r="Z2558" s="671">
        <v>0</v>
      </c>
      <c r="AA2558" s="671">
        <v>0</v>
      </c>
      <c r="AB2558" s="679">
        <v>1</v>
      </c>
      <c r="AC2558" s="575">
        <f t="shared" si="119"/>
        <v>0</v>
      </c>
      <c r="AD2558" s="555">
        <f t="shared" si="120"/>
        <v>0</v>
      </c>
    </row>
    <row r="2559" customHeight="1" spans="1:29">
      <c r="A2559" s="661" t="s">
        <v>306</v>
      </c>
      <c r="B2559" s="662"/>
      <c r="C2559" s="662"/>
      <c r="D2559" s="662"/>
      <c r="E2559" s="662"/>
      <c r="F2559" s="662"/>
      <c r="G2559" s="662"/>
      <c r="H2559" s="662"/>
      <c r="I2559" s="662"/>
      <c r="J2559" s="662"/>
      <c r="K2559" s="662"/>
      <c r="L2559" s="662"/>
      <c r="M2559" s="662"/>
      <c r="N2559" s="662"/>
      <c r="O2559" s="662"/>
      <c r="P2559" s="662"/>
      <c r="Q2559" s="662"/>
      <c r="R2559" s="662"/>
      <c r="S2559" s="662"/>
      <c r="T2559" s="662"/>
      <c r="U2559" s="662"/>
      <c r="V2559" s="662"/>
      <c r="W2559" s="662"/>
      <c r="X2559" s="662"/>
      <c r="Y2559" s="662"/>
      <c r="Z2559" s="662"/>
      <c r="AA2559" s="662"/>
      <c r="AB2559" s="662"/>
      <c r="AC2559" s="662"/>
    </row>
    <row r="2560" customHeight="1" spans="1:30">
      <c r="A2560" s="663" t="s">
        <v>199</v>
      </c>
      <c r="B2560" s="664" t="s">
        <v>200</v>
      </c>
      <c r="C2560" s="664" t="s">
        <v>201</v>
      </c>
      <c r="D2560" s="664" t="s">
        <v>202</v>
      </c>
      <c r="E2560" s="664" t="s">
        <v>203</v>
      </c>
      <c r="F2560" s="664" t="s">
        <v>204</v>
      </c>
      <c r="G2560" s="664" t="s">
        <v>205</v>
      </c>
      <c r="H2560" s="664" t="s">
        <v>206</v>
      </c>
      <c r="I2560" s="664" t="s">
        <v>207</v>
      </c>
      <c r="J2560" s="664" t="s">
        <v>208</v>
      </c>
      <c r="K2560" s="664" t="s">
        <v>209</v>
      </c>
      <c r="L2560" s="664" t="s">
        <v>210</v>
      </c>
      <c r="M2560" s="664" t="s">
        <v>211</v>
      </c>
      <c r="N2560" s="664" t="s">
        <v>212</v>
      </c>
      <c r="O2560" s="664" t="s">
        <v>213</v>
      </c>
      <c r="P2560" s="664" t="s">
        <v>214</v>
      </c>
      <c r="Q2560" s="664" t="s">
        <v>215</v>
      </c>
      <c r="R2560" s="664" t="s">
        <v>216</v>
      </c>
      <c r="S2560" s="664" t="s">
        <v>217</v>
      </c>
      <c r="T2560" s="664" t="s">
        <v>218</v>
      </c>
      <c r="U2560" s="664" t="s">
        <v>219</v>
      </c>
      <c r="V2560" s="664" t="s">
        <v>220</v>
      </c>
      <c r="W2560" s="664" t="s">
        <v>221</v>
      </c>
      <c r="X2560" s="664" t="s">
        <v>222</v>
      </c>
      <c r="Y2560" s="664" t="s">
        <v>223</v>
      </c>
      <c r="Z2560" s="664" t="s">
        <v>224</v>
      </c>
      <c r="AA2560" s="664" t="s">
        <v>225</v>
      </c>
      <c r="AB2560" s="664" t="s">
        <v>226</v>
      </c>
      <c r="AC2560" s="583" t="s">
        <v>29</v>
      </c>
      <c r="AD2560" s="583" t="s">
        <v>30</v>
      </c>
    </row>
    <row r="2561" customHeight="1" spans="1:30">
      <c r="A2561" s="574">
        <v>45344</v>
      </c>
      <c r="B2561" s="650" t="s">
        <v>227</v>
      </c>
      <c r="C2561" s="650" t="s">
        <v>228</v>
      </c>
      <c r="D2561" s="650">
        <v>100</v>
      </c>
      <c r="E2561" s="650" t="s">
        <v>235</v>
      </c>
      <c r="F2561" s="650">
        <v>2.79</v>
      </c>
      <c r="G2561" s="650">
        <v>0.63</v>
      </c>
      <c r="H2561" s="650">
        <v>24.7449</v>
      </c>
      <c r="I2561" s="650">
        <v>24.4999</v>
      </c>
      <c r="J2561" s="650">
        <v>24.4125</v>
      </c>
      <c r="K2561" s="650">
        <v>0</v>
      </c>
      <c r="L2561" s="676">
        <v>0</v>
      </c>
      <c r="M2561" s="650">
        <v>508.4625</v>
      </c>
      <c r="N2561" s="650"/>
      <c r="O2561" s="650"/>
      <c r="P2561" s="650"/>
      <c r="Q2561" s="650">
        <v>14972</v>
      </c>
      <c r="R2561" s="650">
        <v>1809.5875</v>
      </c>
      <c r="S2561" s="676">
        <v>0.1209</v>
      </c>
      <c r="T2561" s="650">
        <v>0</v>
      </c>
      <c r="U2561" s="650">
        <v>0</v>
      </c>
      <c r="V2561" s="650">
        <v>0</v>
      </c>
      <c r="W2561" s="650">
        <v>0</v>
      </c>
      <c r="X2561" s="650">
        <v>0</v>
      </c>
      <c r="Y2561" s="650">
        <v>0</v>
      </c>
      <c r="Z2561" s="650">
        <v>0</v>
      </c>
      <c r="AA2561" s="650">
        <v>0</v>
      </c>
      <c r="AB2561" s="676">
        <v>1</v>
      </c>
      <c r="AC2561" s="575">
        <f t="shared" ref="AC2561:AC2603" si="121">U2561+W2561</f>
        <v>0</v>
      </c>
      <c r="AD2561" s="555">
        <f t="shared" ref="AD2561:AD2603" si="122">T2561+V2561</f>
        <v>0</v>
      </c>
    </row>
    <row r="2562" customHeight="1" spans="1:30">
      <c r="A2562" s="574">
        <v>45344</v>
      </c>
      <c r="B2562" s="650" t="s">
        <v>239</v>
      </c>
      <c r="C2562" s="650" t="s">
        <v>228</v>
      </c>
      <c r="D2562" s="650">
        <v>30</v>
      </c>
      <c r="E2562" s="650" t="s">
        <v>233</v>
      </c>
      <c r="F2562" s="650">
        <v>5.62</v>
      </c>
      <c r="G2562" s="650">
        <v>0</v>
      </c>
      <c r="H2562" s="650">
        <v>15.9187</v>
      </c>
      <c r="I2562" s="650">
        <v>15.2635</v>
      </c>
      <c r="J2562" s="650">
        <v>15.1536</v>
      </c>
      <c r="K2562" s="650">
        <v>0.6552</v>
      </c>
      <c r="L2562" s="676">
        <v>0.0412</v>
      </c>
      <c r="M2562" s="650">
        <v>280.896</v>
      </c>
      <c r="N2562" s="650"/>
      <c r="O2562" s="650"/>
      <c r="P2562" s="650"/>
      <c r="Q2562" s="650">
        <v>4805</v>
      </c>
      <c r="R2562" s="650">
        <v>614.1696</v>
      </c>
      <c r="S2562" s="676">
        <v>0.1278</v>
      </c>
      <c r="T2562" s="650">
        <v>0</v>
      </c>
      <c r="U2562" s="650">
        <v>0</v>
      </c>
      <c r="V2562" s="650">
        <v>0</v>
      </c>
      <c r="W2562" s="650">
        <v>0</v>
      </c>
      <c r="X2562" s="650">
        <v>0</v>
      </c>
      <c r="Y2562" s="650">
        <v>0</v>
      </c>
      <c r="Z2562" s="650">
        <v>0</v>
      </c>
      <c r="AA2562" s="650">
        <v>0</v>
      </c>
      <c r="AB2562" s="676">
        <v>1</v>
      </c>
      <c r="AC2562" s="575">
        <f t="shared" si="121"/>
        <v>0</v>
      </c>
      <c r="AD2562" s="555">
        <f t="shared" si="122"/>
        <v>0</v>
      </c>
    </row>
    <row r="2563" customHeight="1" spans="1:30">
      <c r="A2563" s="574">
        <v>45344</v>
      </c>
      <c r="B2563" s="650" t="s">
        <v>232</v>
      </c>
      <c r="C2563" s="650" t="s">
        <v>228</v>
      </c>
      <c r="D2563" s="650">
        <v>80</v>
      </c>
      <c r="E2563" s="650" t="s">
        <v>303</v>
      </c>
      <c r="F2563" s="650">
        <v>5.19</v>
      </c>
      <c r="G2563" s="650">
        <v>1.02</v>
      </c>
      <c r="H2563" s="650">
        <v>27.3789</v>
      </c>
      <c r="I2563" s="650">
        <v>25.06</v>
      </c>
      <c r="J2563" s="650">
        <v>24.75</v>
      </c>
      <c r="K2563" s="650">
        <v>0</v>
      </c>
      <c r="L2563" s="676">
        <v>0</v>
      </c>
      <c r="M2563" s="650">
        <v>589.05</v>
      </c>
      <c r="N2563" s="650"/>
      <c r="O2563" s="650"/>
      <c r="P2563" s="650"/>
      <c r="Q2563" s="650">
        <v>9570</v>
      </c>
      <c r="R2563" s="650">
        <v>1561.45</v>
      </c>
      <c r="S2563" s="676">
        <v>0.1632</v>
      </c>
      <c r="T2563" s="650">
        <v>0</v>
      </c>
      <c r="U2563" s="650">
        <v>0</v>
      </c>
      <c r="V2563" s="650">
        <v>0</v>
      </c>
      <c r="W2563" s="650">
        <v>0</v>
      </c>
      <c r="X2563" s="650">
        <v>0</v>
      </c>
      <c r="Y2563" s="650">
        <v>0</v>
      </c>
      <c r="Z2563" s="650">
        <v>0</v>
      </c>
      <c r="AA2563" s="650">
        <v>0</v>
      </c>
      <c r="AB2563" s="676">
        <v>1</v>
      </c>
      <c r="AC2563" s="575">
        <f t="shared" si="121"/>
        <v>0</v>
      </c>
      <c r="AD2563" s="555">
        <f t="shared" si="122"/>
        <v>0</v>
      </c>
    </row>
    <row r="2564" customHeight="1" spans="1:30">
      <c r="A2564" s="574">
        <v>45344</v>
      </c>
      <c r="B2564" s="650" t="s">
        <v>242</v>
      </c>
      <c r="C2564" s="650" t="s">
        <v>228</v>
      </c>
      <c r="D2564" s="650">
        <v>50</v>
      </c>
      <c r="E2564" s="650" t="s">
        <v>255</v>
      </c>
      <c r="F2564" s="650">
        <v>1.49</v>
      </c>
      <c r="G2564" s="650">
        <v>1.27</v>
      </c>
      <c r="H2564" s="650">
        <v>6.37</v>
      </c>
      <c r="I2564" s="650">
        <v>6.258</v>
      </c>
      <c r="J2564" s="650">
        <v>6.16</v>
      </c>
      <c r="K2564" s="650">
        <v>0</v>
      </c>
      <c r="L2564" s="676">
        <v>0</v>
      </c>
      <c r="M2564" s="650">
        <v>180.84</v>
      </c>
      <c r="N2564" s="650"/>
      <c r="O2564" s="650"/>
      <c r="P2564" s="650"/>
      <c r="Q2564" s="650">
        <v>7203</v>
      </c>
      <c r="R2564" s="650">
        <v>741.84</v>
      </c>
      <c r="S2564" s="676">
        <v>0.103</v>
      </c>
      <c r="T2564" s="650">
        <v>0</v>
      </c>
      <c r="U2564" s="650">
        <v>0</v>
      </c>
      <c r="V2564" s="650">
        <v>0</v>
      </c>
      <c r="W2564" s="650">
        <v>0</v>
      </c>
      <c r="X2564" s="650">
        <v>0</v>
      </c>
      <c r="Y2564" s="650">
        <v>0</v>
      </c>
      <c r="Z2564" s="650">
        <v>0</v>
      </c>
      <c r="AA2564" s="650">
        <v>0</v>
      </c>
      <c r="AB2564" s="676">
        <v>1</v>
      </c>
      <c r="AC2564" s="575">
        <f t="shared" si="121"/>
        <v>0</v>
      </c>
      <c r="AD2564" s="555">
        <f t="shared" si="122"/>
        <v>0</v>
      </c>
    </row>
    <row r="2565" customHeight="1" spans="1:30">
      <c r="A2565" s="574">
        <v>45344</v>
      </c>
      <c r="B2565" s="650" t="s">
        <v>237</v>
      </c>
      <c r="C2565" s="650" t="s">
        <v>228</v>
      </c>
      <c r="D2565" s="650">
        <v>5.48</v>
      </c>
      <c r="E2565" s="650" t="s">
        <v>238</v>
      </c>
      <c r="F2565" s="650">
        <v>3.15</v>
      </c>
      <c r="G2565" s="650">
        <v>0</v>
      </c>
      <c r="H2565" s="650">
        <v>1.23</v>
      </c>
      <c r="I2565" s="650">
        <v>1.23</v>
      </c>
      <c r="J2565" s="650">
        <v>1.064</v>
      </c>
      <c r="K2565" s="650">
        <v>0</v>
      </c>
      <c r="L2565" s="676">
        <v>0</v>
      </c>
      <c r="M2565" s="650">
        <v>17.284</v>
      </c>
      <c r="N2565" s="650"/>
      <c r="O2565" s="650"/>
      <c r="P2565" s="650"/>
      <c r="Q2565" s="650">
        <v>554</v>
      </c>
      <c r="R2565" s="650">
        <v>57.716</v>
      </c>
      <c r="S2565" s="676">
        <v>0.1042</v>
      </c>
      <c r="T2565" s="650">
        <v>0</v>
      </c>
      <c r="U2565" s="650">
        <v>0</v>
      </c>
      <c r="V2565" s="650">
        <v>0</v>
      </c>
      <c r="W2565" s="650">
        <v>0</v>
      </c>
      <c r="X2565" s="650">
        <v>0</v>
      </c>
      <c r="Y2565" s="650">
        <v>0</v>
      </c>
      <c r="Z2565" s="650">
        <v>0</v>
      </c>
      <c r="AA2565" s="650">
        <v>0</v>
      </c>
      <c r="AB2565" s="676">
        <v>1</v>
      </c>
      <c r="AC2565" s="575">
        <f t="shared" si="121"/>
        <v>0</v>
      </c>
      <c r="AD2565" s="555">
        <f t="shared" si="122"/>
        <v>0</v>
      </c>
    </row>
    <row r="2566" customHeight="1" spans="1:30">
      <c r="A2566" s="574">
        <v>45344</v>
      </c>
      <c r="B2566" s="650" t="s">
        <v>234</v>
      </c>
      <c r="C2566" s="650" t="s">
        <v>228</v>
      </c>
      <c r="D2566" s="650">
        <v>20</v>
      </c>
      <c r="E2566" s="650" t="s">
        <v>235</v>
      </c>
      <c r="F2566" s="650">
        <v>5.14</v>
      </c>
      <c r="G2566" s="650">
        <v>2.1</v>
      </c>
      <c r="H2566" s="650">
        <v>11.128</v>
      </c>
      <c r="I2566" s="650">
        <v>11.115</v>
      </c>
      <c r="J2566" s="650">
        <v>11.0818</v>
      </c>
      <c r="K2566" s="650">
        <v>0</v>
      </c>
      <c r="L2566" s="676">
        <v>0</v>
      </c>
      <c r="M2566" s="650">
        <v>180.5025</v>
      </c>
      <c r="N2566" s="650"/>
      <c r="O2566" s="650"/>
      <c r="P2566" s="650"/>
      <c r="Q2566" s="650">
        <v>4106</v>
      </c>
      <c r="R2566" s="650">
        <v>484.7558</v>
      </c>
      <c r="S2566" s="676">
        <v>0.1181</v>
      </c>
      <c r="T2566" s="650">
        <v>0</v>
      </c>
      <c r="U2566" s="650">
        <v>0</v>
      </c>
      <c r="V2566" s="650">
        <v>0</v>
      </c>
      <c r="W2566" s="650">
        <v>0</v>
      </c>
      <c r="X2566" s="650">
        <v>0</v>
      </c>
      <c r="Y2566" s="650">
        <v>0</v>
      </c>
      <c r="Z2566" s="650">
        <v>0</v>
      </c>
      <c r="AA2566" s="650">
        <v>0</v>
      </c>
      <c r="AB2566" s="676">
        <v>1</v>
      </c>
      <c r="AC2566" s="575">
        <f t="shared" si="121"/>
        <v>0</v>
      </c>
      <c r="AD2566" s="555">
        <f t="shared" si="122"/>
        <v>0</v>
      </c>
    </row>
    <row r="2567" customHeight="1" spans="1:30">
      <c r="A2567" s="574">
        <v>45344</v>
      </c>
      <c r="B2567" s="650" t="s">
        <v>236</v>
      </c>
      <c r="C2567" s="650" t="s">
        <v>228</v>
      </c>
      <c r="D2567" s="650">
        <v>30</v>
      </c>
      <c r="E2567" s="650" t="s">
        <v>235</v>
      </c>
      <c r="F2567" s="650">
        <v>5.75</v>
      </c>
      <c r="G2567" s="650">
        <v>1.56</v>
      </c>
      <c r="H2567" s="650">
        <v>13.8304</v>
      </c>
      <c r="I2567" s="650">
        <v>13.6303</v>
      </c>
      <c r="J2567" s="650">
        <v>13.6104</v>
      </c>
      <c r="K2567" s="650">
        <v>0</v>
      </c>
      <c r="L2567" s="676">
        <v>0</v>
      </c>
      <c r="M2567" s="650">
        <v>264.5219</v>
      </c>
      <c r="N2567" s="650"/>
      <c r="O2567" s="650"/>
      <c r="P2567" s="650"/>
      <c r="Q2567" s="650">
        <v>3672</v>
      </c>
      <c r="R2567" s="650">
        <v>636.4178</v>
      </c>
      <c r="S2567" s="676">
        <v>0.1733</v>
      </c>
      <c r="T2567" s="650">
        <v>0</v>
      </c>
      <c r="U2567" s="650">
        <v>0</v>
      </c>
      <c r="V2567" s="650">
        <v>0</v>
      </c>
      <c r="W2567" s="650">
        <v>0</v>
      </c>
      <c r="X2567" s="650">
        <v>0</v>
      </c>
      <c r="Y2567" s="650">
        <v>0</v>
      </c>
      <c r="Z2567" s="650">
        <v>0</v>
      </c>
      <c r="AA2567" s="650">
        <v>0</v>
      </c>
      <c r="AB2567" s="676">
        <v>1</v>
      </c>
      <c r="AC2567" s="575">
        <f t="shared" si="121"/>
        <v>0</v>
      </c>
      <c r="AD2567" s="555">
        <f t="shared" si="122"/>
        <v>0</v>
      </c>
    </row>
    <row r="2568" customHeight="1" spans="1:30">
      <c r="A2568" s="574">
        <v>45344</v>
      </c>
      <c r="B2568" s="650" t="s">
        <v>230</v>
      </c>
      <c r="C2568" s="650" t="s">
        <v>228</v>
      </c>
      <c r="D2568" s="650">
        <v>10</v>
      </c>
      <c r="E2568" s="650" t="s">
        <v>255</v>
      </c>
      <c r="F2568" s="650">
        <v>0.35</v>
      </c>
      <c r="G2568" s="650">
        <v>0.68</v>
      </c>
      <c r="H2568" s="650">
        <v>0.3465</v>
      </c>
      <c r="I2568" s="650">
        <v>0.3312</v>
      </c>
      <c r="J2568" s="650">
        <v>0</v>
      </c>
      <c r="K2568" s="650">
        <v>0</v>
      </c>
      <c r="L2568" s="676">
        <v>0</v>
      </c>
      <c r="M2568" s="650">
        <v>54.78</v>
      </c>
      <c r="N2568" s="650"/>
      <c r="O2568" s="650"/>
      <c r="P2568" s="650"/>
      <c r="Q2568" s="650">
        <v>1258</v>
      </c>
      <c r="R2568" s="650">
        <v>168.96</v>
      </c>
      <c r="S2568" s="676">
        <v>0.1343</v>
      </c>
      <c r="T2568" s="650">
        <v>0</v>
      </c>
      <c r="U2568" s="650">
        <v>0</v>
      </c>
      <c r="V2568" s="650">
        <v>0</v>
      </c>
      <c r="W2568" s="650">
        <v>0</v>
      </c>
      <c r="X2568" s="650">
        <v>0</v>
      </c>
      <c r="Y2568" s="650">
        <v>0</v>
      </c>
      <c r="Z2568" s="650">
        <v>0</v>
      </c>
      <c r="AA2568" s="650">
        <v>0</v>
      </c>
      <c r="AB2568" s="676">
        <v>1</v>
      </c>
      <c r="AC2568" s="575">
        <f t="shared" si="121"/>
        <v>0</v>
      </c>
      <c r="AD2568" s="555">
        <f t="shared" si="122"/>
        <v>0</v>
      </c>
    </row>
    <row r="2569" customHeight="1" spans="1:30">
      <c r="A2569" s="574">
        <v>45344</v>
      </c>
      <c r="B2569" s="650" t="s">
        <v>243</v>
      </c>
      <c r="C2569" s="650" t="s">
        <v>228</v>
      </c>
      <c r="D2569" s="650">
        <v>30</v>
      </c>
      <c r="E2569" s="650" t="s">
        <v>235</v>
      </c>
      <c r="F2569" s="650">
        <v>5.66</v>
      </c>
      <c r="G2569" s="650">
        <v>1.12</v>
      </c>
      <c r="H2569" s="650">
        <v>13.9658</v>
      </c>
      <c r="I2569" s="650">
        <v>13.692</v>
      </c>
      <c r="J2569" s="650">
        <v>13.664</v>
      </c>
      <c r="K2569" s="650">
        <v>0</v>
      </c>
      <c r="L2569" s="676">
        <v>0</v>
      </c>
      <c r="M2569" s="650">
        <v>319.256</v>
      </c>
      <c r="N2569" s="650"/>
      <c r="O2569" s="650"/>
      <c r="P2569" s="650"/>
      <c r="Q2569" s="650">
        <v>4708</v>
      </c>
      <c r="R2569" s="650">
        <v>738.864</v>
      </c>
      <c r="S2569" s="676">
        <v>0.1569</v>
      </c>
      <c r="T2569" s="650">
        <v>0</v>
      </c>
      <c r="U2569" s="650">
        <v>0</v>
      </c>
      <c r="V2569" s="650">
        <v>0</v>
      </c>
      <c r="W2569" s="650">
        <v>0</v>
      </c>
      <c r="X2569" s="650">
        <v>0</v>
      </c>
      <c r="Y2569" s="650">
        <v>0</v>
      </c>
      <c r="Z2569" s="650">
        <v>0</v>
      </c>
      <c r="AA2569" s="650">
        <v>0</v>
      </c>
      <c r="AB2569" s="676">
        <v>1</v>
      </c>
      <c r="AC2569" s="575">
        <f t="shared" si="121"/>
        <v>0</v>
      </c>
      <c r="AD2569" s="555">
        <f t="shared" si="122"/>
        <v>0</v>
      </c>
    </row>
    <row r="2570" customHeight="1" spans="1:30">
      <c r="A2570" s="574">
        <v>45344</v>
      </c>
      <c r="B2570" s="650" t="s">
        <v>240</v>
      </c>
      <c r="C2570" s="650" t="s">
        <v>228</v>
      </c>
      <c r="D2570" s="650">
        <v>100</v>
      </c>
      <c r="E2570" s="650" t="s">
        <v>233</v>
      </c>
      <c r="F2570" s="650">
        <v>3.14</v>
      </c>
      <c r="G2570" s="650">
        <v>0</v>
      </c>
      <c r="H2570" s="650">
        <v>20.812</v>
      </c>
      <c r="I2570" s="650">
        <v>20.1814</v>
      </c>
      <c r="J2570" s="650">
        <v>19.024</v>
      </c>
      <c r="K2570" s="650">
        <v>0.5456</v>
      </c>
      <c r="L2570" s="676">
        <v>0.0263</v>
      </c>
      <c r="M2570" s="650">
        <v>614.024</v>
      </c>
      <c r="N2570" s="650"/>
      <c r="O2570" s="650"/>
      <c r="P2570" s="650"/>
      <c r="Q2570" s="650">
        <v>15895</v>
      </c>
      <c r="R2570" s="650">
        <v>1600.632</v>
      </c>
      <c r="S2570" s="676">
        <v>0.1007</v>
      </c>
      <c r="T2570" s="650">
        <v>0.0595</v>
      </c>
      <c r="U2570" s="650">
        <v>0</v>
      </c>
      <c r="V2570" s="650">
        <v>0</v>
      </c>
      <c r="W2570" s="650">
        <v>0</v>
      </c>
      <c r="X2570" s="650">
        <v>0</v>
      </c>
      <c r="Y2570" s="650">
        <v>0.0255</v>
      </c>
      <c r="Z2570" s="650">
        <v>0</v>
      </c>
      <c r="AA2570" s="650">
        <v>0</v>
      </c>
      <c r="AB2570" s="676">
        <v>0.9971</v>
      </c>
      <c r="AC2570" s="575">
        <f t="shared" si="121"/>
        <v>0</v>
      </c>
      <c r="AD2570" s="555">
        <f t="shared" si="122"/>
        <v>0.0595</v>
      </c>
    </row>
    <row r="2571" customHeight="1" spans="1:30">
      <c r="A2571" s="574">
        <v>45344</v>
      </c>
      <c r="B2571" s="650" t="s">
        <v>245</v>
      </c>
      <c r="C2571" s="650" t="s">
        <v>228</v>
      </c>
      <c r="D2571" s="650">
        <v>50</v>
      </c>
      <c r="E2571" s="650" t="s">
        <v>235</v>
      </c>
      <c r="F2571" s="650">
        <v>3.5</v>
      </c>
      <c r="G2571" s="650">
        <v>0</v>
      </c>
      <c r="H2571" s="650">
        <v>14.3458</v>
      </c>
      <c r="I2571" s="650">
        <v>13.965</v>
      </c>
      <c r="J2571" s="650">
        <v>13.93</v>
      </c>
      <c r="K2571" s="650">
        <v>0</v>
      </c>
      <c r="L2571" s="676">
        <v>0</v>
      </c>
      <c r="M2571" s="650">
        <v>177.38</v>
      </c>
      <c r="N2571" s="650"/>
      <c r="O2571" s="650"/>
      <c r="P2571" s="650"/>
      <c r="Q2571" s="650">
        <v>6762</v>
      </c>
      <c r="R2571" s="650">
        <v>565.88</v>
      </c>
      <c r="S2571" s="676">
        <v>0.0837</v>
      </c>
      <c r="T2571" s="650">
        <v>0.1808</v>
      </c>
      <c r="U2571" s="650">
        <v>0</v>
      </c>
      <c r="V2571" s="650">
        <v>0</v>
      </c>
      <c r="W2571" s="650">
        <v>0</v>
      </c>
      <c r="X2571" s="650">
        <v>0</v>
      </c>
      <c r="Y2571" s="650">
        <v>0</v>
      </c>
      <c r="Z2571" s="650">
        <v>0</v>
      </c>
      <c r="AA2571" s="650">
        <v>0</v>
      </c>
      <c r="AB2571" s="676">
        <v>0.9883</v>
      </c>
      <c r="AC2571" s="575">
        <f t="shared" si="121"/>
        <v>0</v>
      </c>
      <c r="AD2571" s="555">
        <f t="shared" si="122"/>
        <v>0.1808</v>
      </c>
    </row>
    <row r="2572" customHeight="1" spans="1:30">
      <c r="A2572" s="574">
        <v>45344</v>
      </c>
      <c r="B2572" s="650" t="s">
        <v>246</v>
      </c>
      <c r="C2572" s="650" t="s">
        <v>228</v>
      </c>
      <c r="D2572" s="650">
        <v>300</v>
      </c>
      <c r="E2572" s="650" t="s">
        <v>233</v>
      </c>
      <c r="F2572" s="650">
        <v>7.99</v>
      </c>
      <c r="G2572" s="650">
        <v>0</v>
      </c>
      <c r="H2572" s="650">
        <v>229.5728</v>
      </c>
      <c r="I2572" s="650">
        <v>227.3868</v>
      </c>
      <c r="J2572" s="650">
        <v>223.344</v>
      </c>
      <c r="K2572" s="650">
        <v>2.186</v>
      </c>
      <c r="L2572" s="676">
        <v>0.0095</v>
      </c>
      <c r="M2572" s="650">
        <v>2517.372</v>
      </c>
      <c r="N2572" s="650"/>
      <c r="O2572" s="650"/>
      <c r="P2572" s="650"/>
      <c r="Q2572" s="650">
        <v>57321</v>
      </c>
      <c r="R2572" s="650">
        <v>6637.192</v>
      </c>
      <c r="S2572" s="676">
        <v>0.1158</v>
      </c>
      <c r="T2572" s="650">
        <v>0</v>
      </c>
      <c r="U2572" s="650">
        <v>0</v>
      </c>
      <c r="V2572" s="650">
        <v>0</v>
      </c>
      <c r="W2572" s="650">
        <v>0</v>
      </c>
      <c r="X2572" s="650">
        <v>0</v>
      </c>
      <c r="Y2572" s="650">
        <v>0</v>
      </c>
      <c r="Z2572" s="650">
        <v>0</v>
      </c>
      <c r="AA2572" s="650">
        <v>0</v>
      </c>
      <c r="AB2572" s="676">
        <v>1</v>
      </c>
      <c r="AC2572" s="575">
        <f t="shared" si="121"/>
        <v>0</v>
      </c>
      <c r="AD2572" s="555">
        <f t="shared" si="122"/>
        <v>0</v>
      </c>
    </row>
    <row r="2573" customHeight="1" spans="1:30">
      <c r="A2573" s="574">
        <v>45344</v>
      </c>
      <c r="B2573" s="650" t="s">
        <v>241</v>
      </c>
      <c r="C2573" s="650" t="s">
        <v>228</v>
      </c>
      <c r="D2573" s="650">
        <v>150</v>
      </c>
      <c r="E2573" s="650" t="s">
        <v>231</v>
      </c>
      <c r="F2573" s="650">
        <v>2.21</v>
      </c>
      <c r="G2573" s="650">
        <v>0.47</v>
      </c>
      <c r="H2573" s="650">
        <v>43.0748</v>
      </c>
      <c r="I2573" s="650">
        <v>42.6404</v>
      </c>
      <c r="J2573" s="650">
        <v>41.2132</v>
      </c>
      <c r="K2573" s="650">
        <v>0</v>
      </c>
      <c r="L2573" s="676">
        <v>0</v>
      </c>
      <c r="M2573" s="650">
        <v>736.2418</v>
      </c>
      <c r="N2573" s="650">
        <v>1471</v>
      </c>
      <c r="O2573" s="676">
        <v>0.5005</v>
      </c>
      <c r="P2573" s="676">
        <v>-0.2581</v>
      </c>
      <c r="Q2573" s="650">
        <v>24402</v>
      </c>
      <c r="R2573" s="650">
        <v>2192.1333</v>
      </c>
      <c r="S2573" s="676">
        <v>0.0898</v>
      </c>
      <c r="T2573" s="650">
        <v>0</v>
      </c>
      <c r="U2573" s="650">
        <v>0</v>
      </c>
      <c r="V2573" s="650">
        <v>0</v>
      </c>
      <c r="W2573" s="650">
        <v>0</v>
      </c>
      <c r="X2573" s="650">
        <v>0</v>
      </c>
      <c r="Y2573" s="650">
        <v>0</v>
      </c>
      <c r="Z2573" s="650">
        <v>0</v>
      </c>
      <c r="AA2573" s="650">
        <v>0</v>
      </c>
      <c r="AB2573" s="676">
        <v>1</v>
      </c>
      <c r="AC2573" s="575">
        <f t="shared" si="121"/>
        <v>0</v>
      </c>
      <c r="AD2573" s="555">
        <f t="shared" si="122"/>
        <v>0</v>
      </c>
    </row>
    <row r="2574" customHeight="1" spans="1:30">
      <c r="A2574" s="574">
        <v>45344</v>
      </c>
      <c r="B2574" s="650" t="s">
        <v>244</v>
      </c>
      <c r="C2574" s="650" t="s">
        <v>228</v>
      </c>
      <c r="D2574" s="650">
        <v>100</v>
      </c>
      <c r="E2574" s="650" t="s">
        <v>233</v>
      </c>
      <c r="F2574" s="650">
        <v>3.42</v>
      </c>
      <c r="G2574" s="650">
        <v>0</v>
      </c>
      <c r="H2574" s="650">
        <v>29.2233</v>
      </c>
      <c r="I2574" s="650">
        <v>29.2233</v>
      </c>
      <c r="J2574" s="650">
        <v>29.2131</v>
      </c>
      <c r="K2574" s="650">
        <v>0</v>
      </c>
      <c r="L2574" s="676">
        <v>0</v>
      </c>
      <c r="M2574" s="650">
        <v>627.7719</v>
      </c>
      <c r="N2574" s="650"/>
      <c r="O2574" s="650"/>
      <c r="P2574" s="650"/>
      <c r="Q2574" s="650">
        <v>14225</v>
      </c>
      <c r="R2574" s="650">
        <v>1680.2499</v>
      </c>
      <c r="S2574" s="676">
        <v>0.1181</v>
      </c>
      <c r="T2574" s="650">
        <v>0</v>
      </c>
      <c r="U2574" s="650">
        <v>0</v>
      </c>
      <c r="V2574" s="650">
        <v>0</v>
      </c>
      <c r="W2574" s="650">
        <v>0</v>
      </c>
      <c r="X2574" s="650">
        <v>0</v>
      </c>
      <c r="Y2574" s="650">
        <v>0</v>
      </c>
      <c r="Z2574" s="650">
        <v>0</v>
      </c>
      <c r="AA2574" s="650">
        <v>0</v>
      </c>
      <c r="AB2574" s="676">
        <v>1</v>
      </c>
      <c r="AC2574" s="575">
        <f t="shared" si="121"/>
        <v>0</v>
      </c>
      <c r="AD2574" s="555">
        <f t="shared" si="122"/>
        <v>0</v>
      </c>
    </row>
    <row r="2575" customHeight="1" spans="1:30">
      <c r="A2575" s="574">
        <v>45344</v>
      </c>
      <c r="B2575" s="650" t="s">
        <v>247</v>
      </c>
      <c r="C2575" s="650" t="s">
        <v>228</v>
      </c>
      <c r="D2575" s="650">
        <v>150</v>
      </c>
      <c r="E2575" s="650" t="s">
        <v>233</v>
      </c>
      <c r="F2575" s="650">
        <v>4.84</v>
      </c>
      <c r="G2575" s="650">
        <v>3</v>
      </c>
      <c r="H2575" s="650">
        <v>65.7229</v>
      </c>
      <c r="I2575" s="650">
        <v>65.7229</v>
      </c>
      <c r="J2575" s="650">
        <v>65.1</v>
      </c>
      <c r="K2575" s="650">
        <v>0</v>
      </c>
      <c r="L2575" s="676">
        <v>0</v>
      </c>
      <c r="M2575" s="650">
        <v>1432.725</v>
      </c>
      <c r="N2575" s="650"/>
      <c r="O2575" s="650"/>
      <c r="P2575" s="650"/>
      <c r="Q2575" s="650">
        <v>25456</v>
      </c>
      <c r="R2575" s="650">
        <v>3363.15</v>
      </c>
      <c r="S2575" s="676">
        <v>0.1321</v>
      </c>
      <c r="T2575" s="650">
        <v>0</v>
      </c>
      <c r="U2575" s="650">
        <v>0</v>
      </c>
      <c r="V2575" s="650">
        <v>0</v>
      </c>
      <c r="W2575" s="650">
        <v>0</v>
      </c>
      <c r="X2575" s="650">
        <v>0</v>
      </c>
      <c r="Y2575" s="650">
        <v>0</v>
      </c>
      <c r="Z2575" s="650">
        <v>0</v>
      </c>
      <c r="AA2575" s="650">
        <v>0</v>
      </c>
      <c r="AB2575" s="676">
        <v>1</v>
      </c>
      <c r="AC2575" s="575">
        <f t="shared" si="121"/>
        <v>0</v>
      </c>
      <c r="AD2575" s="555">
        <f t="shared" si="122"/>
        <v>0</v>
      </c>
    </row>
    <row r="2576" customHeight="1" spans="1:30">
      <c r="A2576" s="574">
        <v>45344</v>
      </c>
      <c r="B2576" s="650" t="s">
        <v>248</v>
      </c>
      <c r="C2576" s="650" t="s">
        <v>228</v>
      </c>
      <c r="D2576" s="650">
        <v>100</v>
      </c>
      <c r="E2576" s="650" t="s">
        <v>231</v>
      </c>
      <c r="F2576" s="650">
        <v>1.69</v>
      </c>
      <c r="G2576" s="650">
        <v>1.63</v>
      </c>
      <c r="H2576" s="650">
        <v>21.9936</v>
      </c>
      <c r="I2576" s="650">
        <v>21.9936</v>
      </c>
      <c r="J2576" s="650">
        <v>21.4368</v>
      </c>
      <c r="K2576" s="650">
        <v>0</v>
      </c>
      <c r="L2576" s="676">
        <v>0</v>
      </c>
      <c r="M2576" s="650">
        <v>574.5348</v>
      </c>
      <c r="N2576" s="650"/>
      <c r="O2576" s="650"/>
      <c r="P2576" s="650"/>
      <c r="Q2576" s="650">
        <v>11688</v>
      </c>
      <c r="R2576" s="650">
        <v>1537.06</v>
      </c>
      <c r="S2576" s="676">
        <v>0.1315</v>
      </c>
      <c r="T2576" s="650">
        <v>0</v>
      </c>
      <c r="U2576" s="650">
        <v>0</v>
      </c>
      <c r="V2576" s="650">
        <v>0</v>
      </c>
      <c r="W2576" s="650">
        <v>0</v>
      </c>
      <c r="X2576" s="650">
        <v>0</v>
      </c>
      <c r="Y2576" s="650">
        <v>0</v>
      </c>
      <c r="Z2576" s="650">
        <v>0</v>
      </c>
      <c r="AA2576" s="650">
        <v>0</v>
      </c>
      <c r="AB2576" s="676">
        <v>1</v>
      </c>
      <c r="AC2576" s="575">
        <f t="shared" si="121"/>
        <v>0</v>
      </c>
      <c r="AD2576" s="555">
        <f t="shared" si="122"/>
        <v>0</v>
      </c>
    </row>
    <row r="2577" customHeight="1" spans="1:30">
      <c r="A2577" s="574">
        <v>45344</v>
      </c>
      <c r="B2577" s="650" t="s">
        <v>249</v>
      </c>
      <c r="C2577" s="650" t="s">
        <v>228</v>
      </c>
      <c r="D2577" s="650">
        <v>100</v>
      </c>
      <c r="E2577" s="650" t="s">
        <v>233</v>
      </c>
      <c r="F2577" s="650">
        <v>5.39</v>
      </c>
      <c r="G2577" s="650">
        <v>0</v>
      </c>
      <c r="H2577" s="650">
        <v>44.514</v>
      </c>
      <c r="I2577" s="650">
        <v>43.8599</v>
      </c>
      <c r="J2577" s="650">
        <v>43.776</v>
      </c>
      <c r="K2577" s="650">
        <v>0</v>
      </c>
      <c r="L2577" s="676">
        <v>0</v>
      </c>
      <c r="M2577" s="650">
        <v>945.8219</v>
      </c>
      <c r="N2577" s="650"/>
      <c r="O2577" s="650"/>
      <c r="P2577" s="650"/>
      <c r="Q2577" s="650">
        <v>15134</v>
      </c>
      <c r="R2577" s="650">
        <v>1605.5765</v>
      </c>
      <c r="S2577" s="676">
        <v>0.1061</v>
      </c>
      <c r="T2577" s="650">
        <v>0</v>
      </c>
      <c r="U2577" s="650">
        <v>0</v>
      </c>
      <c r="V2577" s="650">
        <v>0</v>
      </c>
      <c r="W2577" s="650">
        <v>0</v>
      </c>
      <c r="X2577" s="650">
        <v>0</v>
      </c>
      <c r="Y2577" s="650">
        <v>0</v>
      </c>
      <c r="Z2577" s="650">
        <v>0</v>
      </c>
      <c r="AA2577" s="650">
        <v>0</v>
      </c>
      <c r="AB2577" s="676">
        <v>1</v>
      </c>
      <c r="AC2577" s="575">
        <f t="shared" si="121"/>
        <v>0</v>
      </c>
      <c r="AD2577" s="555">
        <f t="shared" si="122"/>
        <v>0</v>
      </c>
    </row>
    <row r="2578" customHeight="1" spans="1:30">
      <c r="A2578" s="574">
        <v>45344</v>
      </c>
      <c r="B2578" s="650" t="s">
        <v>262</v>
      </c>
      <c r="C2578" s="650" t="s">
        <v>250</v>
      </c>
      <c r="D2578" s="650">
        <v>200</v>
      </c>
      <c r="E2578" s="650" t="s">
        <v>233</v>
      </c>
      <c r="F2578" s="650">
        <v>0</v>
      </c>
      <c r="G2578" s="650">
        <v>5.56</v>
      </c>
      <c r="H2578" s="650">
        <v>60.619</v>
      </c>
      <c r="I2578" s="650">
        <v>48.8242</v>
      </c>
      <c r="J2578" s="650">
        <v>47.025</v>
      </c>
      <c r="K2578" s="650">
        <v>0</v>
      </c>
      <c r="L2578" s="676">
        <v>0</v>
      </c>
      <c r="M2578" s="650">
        <v>3186.04</v>
      </c>
      <c r="N2578" s="650"/>
      <c r="O2578" s="650"/>
      <c r="P2578" s="650"/>
      <c r="Q2578" s="650">
        <v>30140</v>
      </c>
      <c r="R2578" s="650">
        <v>6877.09</v>
      </c>
      <c r="S2578" s="676">
        <v>0.2282</v>
      </c>
      <c r="T2578" s="650">
        <v>11.7948</v>
      </c>
      <c r="U2578" s="650">
        <v>0</v>
      </c>
      <c r="V2578" s="650">
        <v>0</v>
      </c>
      <c r="W2578" s="650">
        <v>0</v>
      </c>
      <c r="X2578" s="650">
        <v>0</v>
      </c>
      <c r="Y2578" s="650">
        <v>0</v>
      </c>
      <c r="Z2578" s="650">
        <v>0</v>
      </c>
      <c r="AA2578" s="650">
        <v>0</v>
      </c>
      <c r="AB2578" s="676">
        <v>0.5462</v>
      </c>
      <c r="AC2578" s="575">
        <f t="shared" si="121"/>
        <v>0</v>
      </c>
      <c r="AD2578" s="555">
        <f t="shared" si="122"/>
        <v>11.7948</v>
      </c>
    </row>
    <row r="2579" customHeight="1" spans="1:30">
      <c r="A2579" s="574">
        <v>45344</v>
      </c>
      <c r="B2579" s="650" t="s">
        <v>254</v>
      </c>
      <c r="C2579" s="650" t="s">
        <v>250</v>
      </c>
      <c r="D2579" s="650">
        <v>50</v>
      </c>
      <c r="E2579" s="650" t="s">
        <v>233</v>
      </c>
      <c r="F2579" s="650">
        <v>0</v>
      </c>
      <c r="G2579" s="650">
        <v>8.48</v>
      </c>
      <c r="H2579" s="650">
        <v>92.6854</v>
      </c>
      <c r="I2579" s="650">
        <v>91.9477</v>
      </c>
      <c r="J2579" s="650">
        <v>90.09</v>
      </c>
      <c r="K2579" s="650">
        <v>0</v>
      </c>
      <c r="L2579" s="676">
        <v>0</v>
      </c>
      <c r="M2579" s="650">
        <v>1033.83</v>
      </c>
      <c r="N2579" s="650"/>
      <c r="O2579" s="650"/>
      <c r="P2579" s="650"/>
      <c r="Q2579" s="650">
        <v>12070</v>
      </c>
      <c r="R2579" s="650">
        <v>2081.52</v>
      </c>
      <c r="S2579" s="676">
        <v>0.1725</v>
      </c>
      <c r="T2579" s="650">
        <v>0</v>
      </c>
      <c r="U2579" s="650">
        <v>0</v>
      </c>
      <c r="V2579" s="650">
        <v>0</v>
      </c>
      <c r="W2579" s="650">
        <v>0</v>
      </c>
      <c r="X2579" s="650">
        <v>0</v>
      </c>
      <c r="Y2579" s="650">
        <v>0</v>
      </c>
      <c r="Z2579" s="650">
        <v>0</v>
      </c>
      <c r="AA2579" s="650">
        <v>0</v>
      </c>
      <c r="AB2579" s="676">
        <v>1</v>
      </c>
      <c r="AC2579" s="575">
        <f t="shared" si="121"/>
        <v>0</v>
      </c>
      <c r="AD2579" s="555">
        <f t="shared" si="122"/>
        <v>0</v>
      </c>
    </row>
    <row r="2580" customHeight="1" spans="1:30">
      <c r="A2580" s="574">
        <v>45344</v>
      </c>
      <c r="B2580" s="575" t="s">
        <v>61</v>
      </c>
      <c r="C2580" s="650" t="s">
        <v>250</v>
      </c>
      <c r="D2580" s="650">
        <v>275</v>
      </c>
      <c r="E2580" s="650" t="s">
        <v>233</v>
      </c>
      <c r="F2580" s="650">
        <v>0</v>
      </c>
      <c r="G2580" s="650">
        <v>2.95</v>
      </c>
      <c r="H2580" s="650">
        <v>23.4383</v>
      </c>
      <c r="I2580" s="650">
        <v>23.2861</v>
      </c>
      <c r="J2580" s="650">
        <v>22.44</v>
      </c>
      <c r="K2580" s="650">
        <v>0</v>
      </c>
      <c r="L2580" s="676">
        <v>0</v>
      </c>
      <c r="M2580" s="650">
        <v>4628.36</v>
      </c>
      <c r="N2580" s="650"/>
      <c r="O2580" s="650"/>
      <c r="P2580" s="650"/>
      <c r="Q2580" s="650">
        <v>83580</v>
      </c>
      <c r="R2580" s="650">
        <v>14365.56</v>
      </c>
      <c r="S2580" s="676">
        <v>0.1719</v>
      </c>
      <c r="T2580" s="650">
        <v>0.1522</v>
      </c>
      <c r="U2580" s="650">
        <v>0</v>
      </c>
      <c r="V2580" s="650">
        <v>0</v>
      </c>
      <c r="W2580" s="650">
        <v>0</v>
      </c>
      <c r="X2580" s="650">
        <v>0</v>
      </c>
      <c r="Y2580" s="650">
        <v>0</v>
      </c>
      <c r="Z2580" s="650">
        <v>0</v>
      </c>
      <c r="AA2580" s="650">
        <v>0</v>
      </c>
      <c r="AB2580" s="676">
        <v>0.9935</v>
      </c>
      <c r="AC2580" s="575">
        <f t="shared" si="121"/>
        <v>0</v>
      </c>
      <c r="AD2580" s="555">
        <f t="shared" si="122"/>
        <v>0.1522</v>
      </c>
    </row>
    <row r="2581" s="559" customFormat="1" customHeight="1" spans="1:30">
      <c r="A2581" s="665">
        <v>45344</v>
      </c>
      <c r="B2581" s="681" t="s">
        <v>62</v>
      </c>
      <c r="C2581" s="666" t="s">
        <v>250</v>
      </c>
      <c r="D2581" s="666">
        <v>200</v>
      </c>
      <c r="E2581" s="666" t="s">
        <v>233</v>
      </c>
      <c r="F2581" s="666">
        <v>0</v>
      </c>
      <c r="G2581" s="666">
        <v>4.59</v>
      </c>
      <c r="H2581" s="666">
        <v>62.6401</v>
      </c>
      <c r="I2581" s="666">
        <v>61.8801</v>
      </c>
      <c r="J2581" s="666">
        <v>56.76</v>
      </c>
      <c r="K2581" s="666">
        <v>0</v>
      </c>
      <c r="L2581" s="677">
        <v>0</v>
      </c>
      <c r="M2581" s="666">
        <v>3306.6</v>
      </c>
      <c r="N2581" s="666"/>
      <c r="O2581" s="666"/>
      <c r="P2581" s="666"/>
      <c r="Q2581" s="666">
        <v>61280</v>
      </c>
      <c r="R2581" s="666">
        <v>9642.6</v>
      </c>
      <c r="S2581" s="677">
        <v>0.1574</v>
      </c>
      <c r="T2581" s="666">
        <v>0.76</v>
      </c>
      <c r="U2581" s="666">
        <v>0</v>
      </c>
      <c r="V2581" s="666">
        <v>0</v>
      </c>
      <c r="W2581" s="666">
        <v>0</v>
      </c>
      <c r="X2581" s="666">
        <v>0</v>
      </c>
      <c r="Y2581" s="666">
        <v>0</v>
      </c>
      <c r="Z2581" s="666">
        <v>0</v>
      </c>
      <c r="AA2581" s="666">
        <v>0</v>
      </c>
      <c r="AB2581" s="677">
        <v>0.9879</v>
      </c>
      <c r="AC2581" s="681">
        <f t="shared" si="121"/>
        <v>0</v>
      </c>
      <c r="AD2581" s="682">
        <f t="shared" si="122"/>
        <v>0.76</v>
      </c>
    </row>
    <row r="2582" customHeight="1" spans="1:30">
      <c r="A2582" s="574">
        <v>45344</v>
      </c>
      <c r="B2582" s="575" t="s">
        <v>260</v>
      </c>
      <c r="C2582" s="575" t="s">
        <v>250</v>
      </c>
      <c r="D2582" s="575">
        <v>50</v>
      </c>
      <c r="E2582" s="575" t="s">
        <v>305</v>
      </c>
      <c r="F2582" s="575">
        <v>0</v>
      </c>
      <c r="G2582" s="575">
        <v>4.3</v>
      </c>
      <c r="H2582" s="575">
        <v>25.598</v>
      </c>
      <c r="I2582" s="575">
        <v>0.6663</v>
      </c>
      <c r="J2582" s="575">
        <v>0.44</v>
      </c>
      <c r="K2582" s="575">
        <v>0</v>
      </c>
      <c r="L2582" s="580">
        <v>0</v>
      </c>
      <c r="M2582" s="575">
        <v>888.8</v>
      </c>
      <c r="N2582" s="575"/>
      <c r="O2582" s="575"/>
      <c r="P2582" s="575"/>
      <c r="Q2582" s="575">
        <v>12700</v>
      </c>
      <c r="R2582" s="575">
        <v>1722.138</v>
      </c>
      <c r="S2582" s="580">
        <v>0.1356</v>
      </c>
      <c r="T2582" s="575">
        <v>0</v>
      </c>
      <c r="U2582" s="575">
        <v>0</v>
      </c>
      <c r="V2582" s="575">
        <v>0</v>
      </c>
      <c r="W2582" s="575">
        <v>0</v>
      </c>
      <c r="X2582" s="575">
        <v>0</v>
      </c>
      <c r="Y2582" s="575">
        <v>24.9323</v>
      </c>
      <c r="Z2582" s="575">
        <v>0</v>
      </c>
      <c r="AA2582" s="575">
        <v>0</v>
      </c>
      <c r="AB2582" s="580">
        <v>1</v>
      </c>
      <c r="AC2582" s="575">
        <f t="shared" si="121"/>
        <v>0</v>
      </c>
      <c r="AD2582" s="555">
        <f t="shared" si="122"/>
        <v>0</v>
      </c>
    </row>
    <row r="2583" s="560" customFormat="1" customHeight="1" spans="1:30">
      <c r="A2583" s="667">
        <v>45344</v>
      </c>
      <c r="B2583" s="668" t="s">
        <v>256</v>
      </c>
      <c r="C2583" s="668" t="s">
        <v>250</v>
      </c>
      <c r="D2583" s="668">
        <v>20.4</v>
      </c>
      <c r="E2583" s="668" t="s">
        <v>293</v>
      </c>
      <c r="F2583" s="668">
        <v>0</v>
      </c>
      <c r="G2583" s="668">
        <v>4.8</v>
      </c>
      <c r="H2583" s="668">
        <v>12.0536</v>
      </c>
      <c r="I2583" s="668">
        <v>0</v>
      </c>
      <c r="J2583" s="668">
        <v>0</v>
      </c>
      <c r="K2583" s="668">
        <v>0</v>
      </c>
      <c r="L2583" s="668"/>
      <c r="M2583" s="668">
        <v>418.675</v>
      </c>
      <c r="N2583" s="668"/>
      <c r="O2583" s="668"/>
      <c r="P2583" s="668"/>
      <c r="Q2583" s="668">
        <v>5372</v>
      </c>
      <c r="R2583" s="668">
        <v>956.5771</v>
      </c>
      <c r="S2583" s="678">
        <v>0.1781</v>
      </c>
      <c r="T2583" s="668">
        <v>0</v>
      </c>
      <c r="U2583" s="668">
        <v>0</v>
      </c>
      <c r="V2583" s="668">
        <v>0</v>
      </c>
      <c r="W2583" s="668">
        <v>0</v>
      </c>
      <c r="X2583" s="668">
        <v>0</v>
      </c>
      <c r="Y2583" s="668">
        <v>12.0536</v>
      </c>
      <c r="Z2583" s="668">
        <v>0</v>
      </c>
      <c r="AA2583" s="668">
        <v>0</v>
      </c>
      <c r="AB2583" s="678">
        <v>1</v>
      </c>
      <c r="AC2583" s="683">
        <f t="shared" si="121"/>
        <v>0</v>
      </c>
      <c r="AD2583" s="684">
        <f t="shared" si="122"/>
        <v>0</v>
      </c>
    </row>
    <row r="2584" customHeight="1" spans="1:30">
      <c r="A2584" s="574">
        <v>45344</v>
      </c>
      <c r="B2584" s="650" t="s">
        <v>257</v>
      </c>
      <c r="C2584" s="650" t="s">
        <v>250</v>
      </c>
      <c r="D2584" s="650">
        <v>80</v>
      </c>
      <c r="E2584" s="650" t="s">
        <v>233</v>
      </c>
      <c r="F2584" s="650">
        <v>0</v>
      </c>
      <c r="G2584" s="650">
        <v>5.31</v>
      </c>
      <c r="H2584" s="650">
        <v>6.91</v>
      </c>
      <c r="I2584" s="650">
        <v>5.6888</v>
      </c>
      <c r="J2584" s="650">
        <v>5.0159</v>
      </c>
      <c r="K2584" s="650">
        <v>0</v>
      </c>
      <c r="L2584" s="676">
        <v>0</v>
      </c>
      <c r="M2584" s="650">
        <v>1583.4706</v>
      </c>
      <c r="N2584" s="650"/>
      <c r="O2584" s="650"/>
      <c r="P2584" s="650"/>
      <c r="Q2584" s="650">
        <v>18237</v>
      </c>
      <c r="R2584" s="650">
        <v>3228.3121</v>
      </c>
      <c r="S2584" s="676">
        <v>0.177</v>
      </c>
      <c r="T2584" s="650">
        <v>0</v>
      </c>
      <c r="U2584" s="650">
        <v>0</v>
      </c>
      <c r="V2584" s="650">
        <v>0</v>
      </c>
      <c r="W2584" s="650">
        <v>0</v>
      </c>
      <c r="X2584" s="650">
        <v>0</v>
      </c>
      <c r="Y2584" s="650">
        <v>44.0848</v>
      </c>
      <c r="Z2584" s="650">
        <v>0</v>
      </c>
      <c r="AA2584" s="650">
        <v>0</v>
      </c>
      <c r="AB2584" s="676">
        <v>1</v>
      </c>
      <c r="AC2584" s="575">
        <f t="shared" si="121"/>
        <v>0</v>
      </c>
      <c r="AD2584" s="555">
        <f t="shared" si="122"/>
        <v>0</v>
      </c>
    </row>
    <row r="2585" customHeight="1" spans="1:30">
      <c r="A2585" s="574">
        <v>45344</v>
      </c>
      <c r="B2585" s="650" t="s">
        <v>253</v>
      </c>
      <c r="C2585" s="650" t="s">
        <v>250</v>
      </c>
      <c r="D2585" s="650">
        <v>200</v>
      </c>
      <c r="E2585" s="650" t="s">
        <v>233</v>
      </c>
      <c r="F2585" s="650">
        <v>0</v>
      </c>
      <c r="G2585" s="650">
        <v>3.89</v>
      </c>
      <c r="H2585" s="650">
        <v>42.0745</v>
      </c>
      <c r="I2585" s="650">
        <v>42.0745</v>
      </c>
      <c r="J2585" s="650">
        <v>39.6</v>
      </c>
      <c r="K2585" s="650">
        <v>0</v>
      </c>
      <c r="L2585" s="676">
        <v>0</v>
      </c>
      <c r="M2585" s="650">
        <v>2899.16</v>
      </c>
      <c r="N2585" s="650"/>
      <c r="O2585" s="650"/>
      <c r="P2585" s="650"/>
      <c r="Q2585" s="650">
        <v>61425</v>
      </c>
      <c r="R2585" s="650">
        <v>7962.24</v>
      </c>
      <c r="S2585" s="676">
        <v>0.1296</v>
      </c>
      <c r="T2585" s="650">
        <v>0</v>
      </c>
      <c r="U2585" s="650">
        <v>0</v>
      </c>
      <c r="V2585" s="650">
        <v>0</v>
      </c>
      <c r="W2585" s="650">
        <v>0</v>
      </c>
      <c r="X2585" s="650">
        <v>0</v>
      </c>
      <c r="Y2585" s="650">
        <v>0</v>
      </c>
      <c r="Z2585" s="650">
        <v>0</v>
      </c>
      <c r="AA2585" s="650">
        <v>0</v>
      </c>
      <c r="AB2585" s="676">
        <v>1</v>
      </c>
      <c r="AC2585" s="575">
        <f t="shared" si="121"/>
        <v>0</v>
      </c>
      <c r="AD2585" s="555">
        <f t="shared" si="122"/>
        <v>0</v>
      </c>
    </row>
    <row r="2586" customHeight="1" spans="1:30">
      <c r="A2586" s="574">
        <v>45344</v>
      </c>
      <c r="B2586" s="575" t="s">
        <v>55</v>
      </c>
      <c r="C2586" s="650" t="s">
        <v>250</v>
      </c>
      <c r="D2586" s="650">
        <v>100</v>
      </c>
      <c r="E2586" s="650" t="s">
        <v>233</v>
      </c>
      <c r="F2586" s="650">
        <v>0</v>
      </c>
      <c r="G2586" s="650">
        <v>5.7</v>
      </c>
      <c r="H2586" s="650">
        <v>94.353</v>
      </c>
      <c r="I2586" s="650">
        <v>92.9268</v>
      </c>
      <c r="J2586" s="650">
        <v>92.082</v>
      </c>
      <c r="K2586" s="650">
        <v>0</v>
      </c>
      <c r="L2586" s="676">
        <v>0</v>
      </c>
      <c r="M2586" s="650">
        <v>1348.785</v>
      </c>
      <c r="N2586" s="650"/>
      <c r="O2586" s="650"/>
      <c r="P2586" s="650"/>
      <c r="Q2586" s="650">
        <v>28860</v>
      </c>
      <c r="R2586" s="650">
        <v>3538.6618</v>
      </c>
      <c r="S2586" s="676">
        <v>0.1226</v>
      </c>
      <c r="T2586" s="650">
        <v>0</v>
      </c>
      <c r="U2586" s="650">
        <v>1.4262</v>
      </c>
      <c r="V2586" s="650">
        <v>0</v>
      </c>
      <c r="W2586" s="650">
        <v>0</v>
      </c>
      <c r="X2586" s="650">
        <v>0</v>
      </c>
      <c r="Y2586" s="650">
        <v>0</v>
      </c>
      <c r="Z2586" s="650">
        <v>0</v>
      </c>
      <c r="AA2586" s="650">
        <v>0</v>
      </c>
      <c r="AB2586" s="676">
        <v>1</v>
      </c>
      <c r="AC2586" s="575">
        <f t="shared" si="121"/>
        <v>1.4262</v>
      </c>
      <c r="AD2586" s="555">
        <f t="shared" si="122"/>
        <v>0</v>
      </c>
    </row>
    <row r="2587" customHeight="1" spans="1:30">
      <c r="A2587" s="574">
        <v>45344</v>
      </c>
      <c r="B2587" s="575" t="s">
        <v>57</v>
      </c>
      <c r="C2587" s="650" t="s">
        <v>228</v>
      </c>
      <c r="D2587" s="650">
        <v>20</v>
      </c>
      <c r="E2587" s="650" t="s">
        <v>233</v>
      </c>
      <c r="F2587" s="650">
        <v>6.94</v>
      </c>
      <c r="G2587" s="650">
        <v>0</v>
      </c>
      <c r="H2587" s="650">
        <v>13.2556</v>
      </c>
      <c r="I2587" s="650">
        <v>13.2556</v>
      </c>
      <c r="J2587" s="650">
        <v>13.09</v>
      </c>
      <c r="K2587" s="650">
        <v>0</v>
      </c>
      <c r="L2587" s="676">
        <v>0</v>
      </c>
      <c r="M2587" s="650">
        <v>168.6859</v>
      </c>
      <c r="N2587" s="650"/>
      <c r="O2587" s="650"/>
      <c r="P2587" s="650"/>
      <c r="Q2587" s="650">
        <v>3541</v>
      </c>
      <c r="R2587" s="650">
        <v>429.0625</v>
      </c>
      <c r="S2587" s="676">
        <v>0.1212</v>
      </c>
      <c r="T2587" s="650">
        <v>0</v>
      </c>
      <c r="U2587" s="650">
        <v>0</v>
      </c>
      <c r="V2587" s="650">
        <v>0</v>
      </c>
      <c r="W2587" s="650">
        <v>0</v>
      </c>
      <c r="X2587" s="650">
        <v>0</v>
      </c>
      <c r="Y2587" s="650">
        <v>0</v>
      </c>
      <c r="Z2587" s="650">
        <v>0</v>
      </c>
      <c r="AA2587" s="650">
        <v>0</v>
      </c>
      <c r="AB2587" s="676">
        <v>1</v>
      </c>
      <c r="AC2587" s="575">
        <f t="shared" si="121"/>
        <v>0</v>
      </c>
      <c r="AD2587" s="555">
        <f t="shared" si="122"/>
        <v>0</v>
      </c>
    </row>
    <row r="2588" customHeight="1" spans="1:30">
      <c r="A2588" s="574">
        <v>45344</v>
      </c>
      <c r="B2588" s="650" t="s">
        <v>261</v>
      </c>
      <c r="C2588" s="650" t="s">
        <v>250</v>
      </c>
      <c r="D2588" s="650">
        <v>100</v>
      </c>
      <c r="E2588" s="650" t="s">
        <v>233</v>
      </c>
      <c r="F2588" s="650">
        <v>0</v>
      </c>
      <c r="G2588" s="650">
        <v>5.11</v>
      </c>
      <c r="H2588" s="650">
        <v>60.3301</v>
      </c>
      <c r="I2588" s="650">
        <v>60.3301</v>
      </c>
      <c r="J2588" s="650">
        <v>59.4</v>
      </c>
      <c r="K2588" s="650">
        <v>0</v>
      </c>
      <c r="L2588" s="676">
        <v>0</v>
      </c>
      <c r="M2588" s="650">
        <v>1428.636</v>
      </c>
      <c r="N2588" s="650"/>
      <c r="O2588" s="650"/>
      <c r="P2588" s="650"/>
      <c r="Q2588" s="650">
        <v>25315</v>
      </c>
      <c r="R2588" s="650">
        <v>3909.18</v>
      </c>
      <c r="S2588" s="676">
        <v>0.1544</v>
      </c>
      <c r="T2588" s="650">
        <v>0</v>
      </c>
      <c r="U2588" s="650">
        <v>0</v>
      </c>
      <c r="V2588" s="650">
        <v>0</v>
      </c>
      <c r="W2588" s="650">
        <v>0</v>
      </c>
      <c r="X2588" s="650">
        <v>0</v>
      </c>
      <c r="Y2588" s="650">
        <v>0</v>
      </c>
      <c r="Z2588" s="650">
        <v>0</v>
      </c>
      <c r="AA2588" s="650">
        <v>0</v>
      </c>
      <c r="AB2588" s="676">
        <v>1</v>
      </c>
      <c r="AC2588" s="575">
        <f t="shared" si="121"/>
        <v>0</v>
      </c>
      <c r="AD2588" s="555">
        <f t="shared" si="122"/>
        <v>0</v>
      </c>
    </row>
    <row r="2589" customHeight="1" spans="1:30">
      <c r="A2589" s="574">
        <v>45344</v>
      </c>
      <c r="B2589" s="650" t="s">
        <v>263</v>
      </c>
      <c r="C2589" s="650" t="s">
        <v>250</v>
      </c>
      <c r="D2589" s="650">
        <v>200</v>
      </c>
      <c r="E2589" s="650" t="s">
        <v>233</v>
      </c>
      <c r="F2589" s="650">
        <v>0</v>
      </c>
      <c r="G2589" s="650">
        <v>6.53</v>
      </c>
      <c r="H2589" s="650">
        <v>228.0251</v>
      </c>
      <c r="I2589" s="650">
        <v>209.7816</v>
      </c>
      <c r="J2589" s="650">
        <v>205.92</v>
      </c>
      <c r="K2589" s="650">
        <v>0</v>
      </c>
      <c r="L2589" s="676">
        <v>0</v>
      </c>
      <c r="M2589" s="650">
        <v>5406.72</v>
      </c>
      <c r="N2589" s="650"/>
      <c r="O2589" s="650"/>
      <c r="P2589" s="650"/>
      <c r="Q2589" s="650">
        <v>59159</v>
      </c>
      <c r="R2589" s="650">
        <v>12274.24</v>
      </c>
      <c r="S2589" s="676">
        <v>0.2075</v>
      </c>
      <c r="T2589" s="650">
        <v>14.7452</v>
      </c>
      <c r="U2589" s="650">
        <v>1.4489</v>
      </c>
      <c r="V2589" s="650">
        <v>0</v>
      </c>
      <c r="W2589" s="650">
        <v>0</v>
      </c>
      <c r="X2589" s="650">
        <v>0</v>
      </c>
      <c r="Y2589" s="650">
        <v>2.0494</v>
      </c>
      <c r="Z2589" s="650">
        <v>0</v>
      </c>
      <c r="AA2589" s="650">
        <v>0</v>
      </c>
      <c r="AB2589" s="676">
        <v>0.9347</v>
      </c>
      <c r="AC2589" s="575">
        <f t="shared" si="121"/>
        <v>1.4489</v>
      </c>
      <c r="AD2589" s="555">
        <f t="shared" si="122"/>
        <v>14.7452</v>
      </c>
    </row>
    <row r="2590" customHeight="1" spans="1:30">
      <c r="A2590" s="574">
        <v>45344</v>
      </c>
      <c r="B2590" s="650" t="s">
        <v>252</v>
      </c>
      <c r="C2590" s="650" t="s">
        <v>250</v>
      </c>
      <c r="D2590" s="650">
        <v>49.5</v>
      </c>
      <c r="E2590" s="650" t="s">
        <v>233</v>
      </c>
      <c r="F2590" s="650">
        <v>0</v>
      </c>
      <c r="G2590" s="650">
        <v>3.02</v>
      </c>
      <c r="H2590" s="650">
        <v>2.2002</v>
      </c>
      <c r="I2590" s="650">
        <v>2.2002</v>
      </c>
      <c r="J2590" s="650">
        <v>1.452</v>
      </c>
      <c r="K2590" s="650">
        <v>0</v>
      </c>
      <c r="L2590" s="676">
        <v>0</v>
      </c>
      <c r="M2590" s="650">
        <v>403.689</v>
      </c>
      <c r="N2590" s="650">
        <v>843</v>
      </c>
      <c r="O2590" s="676">
        <v>0.4789</v>
      </c>
      <c r="P2590" s="676">
        <v>-0.2797</v>
      </c>
      <c r="Q2590" s="650">
        <v>12723</v>
      </c>
      <c r="R2590" s="650">
        <v>970.7676</v>
      </c>
      <c r="S2590" s="676">
        <v>0.0763</v>
      </c>
      <c r="T2590" s="650">
        <v>0</v>
      </c>
      <c r="U2590" s="650">
        <v>0</v>
      </c>
      <c r="V2590" s="650">
        <v>0</v>
      </c>
      <c r="W2590" s="650">
        <v>0</v>
      </c>
      <c r="X2590" s="650">
        <v>0</v>
      </c>
      <c r="Y2590" s="650">
        <v>0</v>
      </c>
      <c r="Z2590" s="650">
        <v>0</v>
      </c>
      <c r="AA2590" s="650">
        <v>0</v>
      </c>
      <c r="AB2590" s="676">
        <v>1</v>
      </c>
      <c r="AC2590" s="575">
        <f t="shared" si="121"/>
        <v>0</v>
      </c>
      <c r="AD2590" s="555">
        <f t="shared" si="122"/>
        <v>0</v>
      </c>
    </row>
    <row r="2591" customHeight="1" spans="1:30">
      <c r="A2591" s="574">
        <v>45344</v>
      </c>
      <c r="B2591" s="650" t="s">
        <v>267</v>
      </c>
      <c r="C2591" s="650" t="s">
        <v>250</v>
      </c>
      <c r="D2591" s="650">
        <v>150</v>
      </c>
      <c r="E2591" s="650" t="s">
        <v>233</v>
      </c>
      <c r="F2591" s="650">
        <v>0</v>
      </c>
      <c r="G2591" s="650">
        <v>1.82</v>
      </c>
      <c r="H2591" s="650">
        <v>0.0287</v>
      </c>
      <c r="I2591" s="650">
        <v>0.0287</v>
      </c>
      <c r="J2591" s="650">
        <v>0</v>
      </c>
      <c r="K2591" s="650">
        <v>0</v>
      </c>
      <c r="L2591" s="676">
        <v>0</v>
      </c>
      <c r="M2591" s="650">
        <v>3757.6</v>
      </c>
      <c r="N2591" s="650"/>
      <c r="O2591" s="650"/>
      <c r="P2591" s="650"/>
      <c r="Q2591" s="650">
        <v>38110</v>
      </c>
      <c r="R2591" s="650">
        <v>9806.72</v>
      </c>
      <c r="S2591" s="676">
        <v>0.2573</v>
      </c>
      <c r="T2591" s="650">
        <v>0</v>
      </c>
      <c r="U2591" s="650">
        <v>0</v>
      </c>
      <c r="V2591" s="650">
        <v>0</v>
      </c>
      <c r="W2591" s="650">
        <v>0</v>
      </c>
      <c r="X2591" s="650">
        <v>0</v>
      </c>
      <c r="Y2591" s="650">
        <v>0</v>
      </c>
      <c r="Z2591" s="650">
        <v>0</v>
      </c>
      <c r="AA2591" s="650">
        <v>0</v>
      </c>
      <c r="AB2591" s="676">
        <v>1</v>
      </c>
      <c r="AC2591" s="575">
        <f t="shared" si="121"/>
        <v>0</v>
      </c>
      <c r="AD2591" s="555">
        <f t="shared" si="122"/>
        <v>0</v>
      </c>
    </row>
    <row r="2592" customHeight="1" spans="1:30">
      <c r="A2592" s="574">
        <v>45344</v>
      </c>
      <c r="B2592" s="650" t="s">
        <v>264</v>
      </c>
      <c r="C2592" s="650" t="s">
        <v>250</v>
      </c>
      <c r="D2592" s="650">
        <v>100</v>
      </c>
      <c r="E2592" s="650" t="s">
        <v>233</v>
      </c>
      <c r="F2592" s="650">
        <v>0</v>
      </c>
      <c r="G2592" s="650">
        <v>2.58</v>
      </c>
      <c r="H2592" s="650">
        <v>6.737</v>
      </c>
      <c r="I2592" s="650">
        <v>0</v>
      </c>
      <c r="J2592" s="650">
        <v>0</v>
      </c>
      <c r="K2592" s="650">
        <v>0</v>
      </c>
      <c r="L2592" s="650"/>
      <c r="M2592" s="650">
        <v>1435.0578</v>
      </c>
      <c r="N2592" s="650"/>
      <c r="O2592" s="650"/>
      <c r="P2592" s="650"/>
      <c r="Q2592" s="650">
        <v>24615</v>
      </c>
      <c r="R2592" s="650">
        <v>3165.0234</v>
      </c>
      <c r="S2592" s="676">
        <v>0.1286</v>
      </c>
      <c r="T2592" s="650">
        <v>0</v>
      </c>
      <c r="U2592" s="650">
        <v>0</v>
      </c>
      <c r="V2592" s="650">
        <v>0</v>
      </c>
      <c r="W2592" s="650">
        <v>0</v>
      </c>
      <c r="X2592" s="650">
        <v>6.737</v>
      </c>
      <c r="Y2592" s="650">
        <v>0</v>
      </c>
      <c r="Z2592" s="650">
        <v>0</v>
      </c>
      <c r="AA2592" s="650">
        <v>0</v>
      </c>
      <c r="AB2592" s="676">
        <v>0</v>
      </c>
      <c r="AC2592" s="575">
        <f t="shared" si="121"/>
        <v>0</v>
      </c>
      <c r="AD2592" s="555">
        <f t="shared" si="122"/>
        <v>0</v>
      </c>
    </row>
    <row r="2593" customHeight="1" spans="1:30">
      <c r="A2593" s="574">
        <v>45344</v>
      </c>
      <c r="B2593" s="650" t="s">
        <v>265</v>
      </c>
      <c r="C2593" s="650" t="s">
        <v>250</v>
      </c>
      <c r="D2593" s="650">
        <v>50</v>
      </c>
      <c r="E2593" s="650" t="s">
        <v>233</v>
      </c>
      <c r="F2593" s="650">
        <v>0</v>
      </c>
      <c r="G2593" s="650">
        <v>3.2</v>
      </c>
      <c r="H2593" s="650">
        <v>4.3037</v>
      </c>
      <c r="I2593" s="650">
        <v>4.3037</v>
      </c>
      <c r="J2593" s="650">
        <v>4.5452</v>
      </c>
      <c r="K2593" s="650">
        <v>0</v>
      </c>
      <c r="L2593" s="676">
        <v>0</v>
      </c>
      <c r="M2593" s="650">
        <v>249.3568</v>
      </c>
      <c r="N2593" s="650"/>
      <c r="O2593" s="650"/>
      <c r="P2593" s="650"/>
      <c r="Q2593" s="650">
        <v>5770</v>
      </c>
      <c r="R2593" s="650">
        <v>447.7176</v>
      </c>
      <c r="S2593" s="676">
        <v>0.0776</v>
      </c>
      <c r="T2593" s="650">
        <v>0</v>
      </c>
      <c r="U2593" s="650">
        <v>0</v>
      </c>
      <c r="V2593" s="650">
        <v>0</v>
      </c>
      <c r="W2593" s="650">
        <v>0</v>
      </c>
      <c r="X2593" s="650">
        <v>0</v>
      </c>
      <c r="Y2593" s="650">
        <v>0</v>
      </c>
      <c r="Z2593" s="650">
        <v>0</v>
      </c>
      <c r="AA2593" s="650">
        <v>0</v>
      </c>
      <c r="AB2593" s="676">
        <v>1</v>
      </c>
      <c r="AC2593" s="575">
        <f t="shared" si="121"/>
        <v>0</v>
      </c>
      <c r="AD2593" s="555">
        <f t="shared" si="122"/>
        <v>0</v>
      </c>
    </row>
    <row r="2594" customHeight="1" spans="1:30">
      <c r="A2594" s="574">
        <v>45344</v>
      </c>
      <c r="B2594" s="650" t="s">
        <v>266</v>
      </c>
      <c r="C2594" s="650" t="s">
        <v>250</v>
      </c>
      <c r="D2594" s="650">
        <v>200</v>
      </c>
      <c r="E2594" s="650" t="s">
        <v>231</v>
      </c>
      <c r="F2594" s="650">
        <v>0</v>
      </c>
      <c r="G2594" s="650">
        <v>3.23</v>
      </c>
      <c r="H2594" s="650">
        <v>11.8356</v>
      </c>
      <c r="I2594" s="650">
        <v>9.7254</v>
      </c>
      <c r="J2594" s="650">
        <v>9.24</v>
      </c>
      <c r="K2594" s="650">
        <v>0</v>
      </c>
      <c r="L2594" s="676">
        <v>0</v>
      </c>
      <c r="M2594" s="650">
        <v>1900.14</v>
      </c>
      <c r="N2594" s="650"/>
      <c r="O2594" s="650"/>
      <c r="P2594" s="650"/>
      <c r="Q2594" s="650">
        <v>45530</v>
      </c>
      <c r="R2594" s="650">
        <v>3974.52</v>
      </c>
      <c r="S2594" s="676">
        <v>0.0873</v>
      </c>
      <c r="T2594" s="650">
        <v>0</v>
      </c>
      <c r="U2594" s="650">
        <v>0</v>
      </c>
      <c r="V2594" s="650">
        <v>2.1102</v>
      </c>
      <c r="W2594" s="650">
        <v>0</v>
      </c>
      <c r="X2594" s="650">
        <v>0</v>
      </c>
      <c r="Y2594" s="650">
        <v>0</v>
      </c>
      <c r="Z2594" s="650">
        <v>0</v>
      </c>
      <c r="AA2594" s="650">
        <v>0</v>
      </c>
      <c r="AB2594" s="676">
        <v>1</v>
      </c>
      <c r="AC2594" s="575">
        <f t="shared" si="121"/>
        <v>0</v>
      </c>
      <c r="AD2594" s="555">
        <f t="shared" si="122"/>
        <v>2.1102</v>
      </c>
    </row>
    <row r="2595" customHeight="1" spans="1:30">
      <c r="A2595" s="574">
        <v>45344</v>
      </c>
      <c r="B2595" s="650" t="s">
        <v>258</v>
      </c>
      <c r="C2595" s="650" t="s">
        <v>250</v>
      </c>
      <c r="D2595" s="650">
        <v>100</v>
      </c>
      <c r="E2595" s="650" t="s">
        <v>233</v>
      </c>
      <c r="F2595" s="650">
        <v>0</v>
      </c>
      <c r="G2595" s="650">
        <v>2.11</v>
      </c>
      <c r="H2595" s="650">
        <v>4.9928</v>
      </c>
      <c r="I2595" s="650">
        <v>4.9928</v>
      </c>
      <c r="J2595" s="650">
        <v>4.62</v>
      </c>
      <c r="K2595" s="650">
        <v>0</v>
      </c>
      <c r="L2595" s="676">
        <v>0</v>
      </c>
      <c r="M2595" s="650">
        <v>1261.92</v>
      </c>
      <c r="N2595" s="650"/>
      <c r="O2595" s="650"/>
      <c r="P2595" s="650"/>
      <c r="Q2595" s="650">
        <v>27774</v>
      </c>
      <c r="R2595" s="650">
        <v>3018.18</v>
      </c>
      <c r="S2595" s="676">
        <v>0.1087</v>
      </c>
      <c r="T2595" s="650">
        <v>0</v>
      </c>
      <c r="U2595" s="650">
        <v>0</v>
      </c>
      <c r="V2595" s="650">
        <v>0</v>
      </c>
      <c r="W2595" s="650">
        <v>0</v>
      </c>
      <c r="X2595" s="650">
        <v>0</v>
      </c>
      <c r="Y2595" s="650">
        <v>0</v>
      </c>
      <c r="Z2595" s="650">
        <v>0</v>
      </c>
      <c r="AA2595" s="650">
        <v>0</v>
      </c>
      <c r="AB2595" s="676">
        <v>1</v>
      </c>
      <c r="AC2595" s="575">
        <f t="shared" si="121"/>
        <v>0</v>
      </c>
      <c r="AD2595" s="555">
        <f t="shared" si="122"/>
        <v>0</v>
      </c>
    </row>
    <row r="2596" customHeight="1" spans="1:30">
      <c r="A2596" s="574">
        <v>45344</v>
      </c>
      <c r="B2596" s="650" t="s">
        <v>259</v>
      </c>
      <c r="C2596" s="650" t="s">
        <v>250</v>
      </c>
      <c r="D2596" s="650">
        <v>60</v>
      </c>
      <c r="E2596" s="650" t="s">
        <v>233</v>
      </c>
      <c r="F2596" s="650">
        <v>0</v>
      </c>
      <c r="G2596" s="650">
        <v>2.26</v>
      </c>
      <c r="H2596" s="650">
        <v>2.9546</v>
      </c>
      <c r="I2596" s="650">
        <v>2.9546</v>
      </c>
      <c r="J2596" s="650">
        <v>2.31</v>
      </c>
      <c r="K2596" s="650">
        <v>0</v>
      </c>
      <c r="L2596" s="676">
        <v>0</v>
      </c>
      <c r="M2596" s="650">
        <v>708.75</v>
      </c>
      <c r="N2596" s="650"/>
      <c r="O2596" s="650"/>
      <c r="P2596" s="650"/>
      <c r="Q2596" s="650">
        <v>14049</v>
      </c>
      <c r="R2596" s="650">
        <v>2164.05</v>
      </c>
      <c r="S2596" s="676">
        <v>0.154</v>
      </c>
      <c r="T2596" s="650">
        <v>0</v>
      </c>
      <c r="U2596" s="650">
        <v>0</v>
      </c>
      <c r="V2596" s="650">
        <v>0</v>
      </c>
      <c r="W2596" s="650">
        <v>0</v>
      </c>
      <c r="X2596" s="650">
        <v>0</v>
      </c>
      <c r="Y2596" s="650">
        <v>0</v>
      </c>
      <c r="Z2596" s="650">
        <v>0</v>
      </c>
      <c r="AA2596" s="650">
        <v>0</v>
      </c>
      <c r="AB2596" s="676">
        <v>1</v>
      </c>
      <c r="AC2596" s="575">
        <f t="shared" si="121"/>
        <v>0</v>
      </c>
      <c r="AD2596" s="555">
        <f t="shared" si="122"/>
        <v>0</v>
      </c>
    </row>
    <row r="2597" customHeight="1" spans="1:30">
      <c r="A2597" s="574">
        <v>45344</v>
      </c>
      <c r="B2597" s="650" t="s">
        <v>251</v>
      </c>
      <c r="C2597" s="650" t="s">
        <v>250</v>
      </c>
      <c r="D2597" s="650">
        <v>15</v>
      </c>
      <c r="E2597" s="650" t="s">
        <v>233</v>
      </c>
      <c r="F2597" s="650">
        <v>0</v>
      </c>
      <c r="G2597" s="650">
        <v>5.22</v>
      </c>
      <c r="H2597" s="650">
        <v>11.027</v>
      </c>
      <c r="I2597" s="650">
        <v>11.027</v>
      </c>
      <c r="J2597" s="650">
        <v>10.71</v>
      </c>
      <c r="K2597" s="650">
        <v>0</v>
      </c>
      <c r="L2597" s="676">
        <v>0</v>
      </c>
      <c r="M2597" s="650">
        <v>132.405</v>
      </c>
      <c r="N2597" s="650"/>
      <c r="O2597" s="650"/>
      <c r="P2597" s="650"/>
      <c r="Q2597" s="650">
        <v>3444</v>
      </c>
      <c r="R2597" s="650">
        <v>257.775</v>
      </c>
      <c r="S2597" s="676">
        <v>0.0748</v>
      </c>
      <c r="T2597" s="650">
        <v>0</v>
      </c>
      <c r="U2597" s="650">
        <v>0</v>
      </c>
      <c r="V2597" s="650">
        <v>0</v>
      </c>
      <c r="W2597" s="650">
        <v>0</v>
      </c>
      <c r="X2597" s="650">
        <v>0</v>
      </c>
      <c r="Y2597" s="650">
        <v>0</v>
      </c>
      <c r="Z2597" s="650">
        <v>0</v>
      </c>
      <c r="AA2597" s="650">
        <v>0</v>
      </c>
      <c r="AB2597" s="676">
        <v>1</v>
      </c>
      <c r="AC2597" s="575">
        <f t="shared" si="121"/>
        <v>0</v>
      </c>
      <c r="AD2597" s="555">
        <f t="shared" si="122"/>
        <v>0</v>
      </c>
    </row>
    <row r="2598" s="557" customFormat="1" customHeight="1" spans="1:30">
      <c r="A2598" s="574">
        <v>45344</v>
      </c>
      <c r="B2598" s="669" t="s">
        <v>77</v>
      </c>
      <c r="C2598" s="671" t="s">
        <v>32</v>
      </c>
      <c r="D2598" s="671">
        <v>100</v>
      </c>
      <c r="E2598" s="671" t="s">
        <v>33</v>
      </c>
      <c r="F2598" s="672">
        <v>4.7</v>
      </c>
      <c r="G2598" s="671">
        <v>1.81</v>
      </c>
      <c r="H2598" s="673">
        <v>54.3195</v>
      </c>
      <c r="I2598" s="673">
        <v>53.5528</v>
      </c>
      <c r="J2598" s="673">
        <v>52.507</v>
      </c>
      <c r="K2598" s="673">
        <v>0</v>
      </c>
      <c r="L2598" s="679">
        <v>0</v>
      </c>
      <c r="M2598" s="673">
        <v>560.392</v>
      </c>
      <c r="N2598" s="671">
        <v>200</v>
      </c>
      <c r="O2598" s="679">
        <v>2.802</v>
      </c>
      <c r="P2598" s="679">
        <v>2.0923</v>
      </c>
      <c r="Q2598" s="671">
        <v>17591</v>
      </c>
      <c r="R2598" s="673">
        <v>956.249</v>
      </c>
      <c r="S2598" s="679">
        <v>0.0544</v>
      </c>
      <c r="T2598" s="671">
        <v>0</v>
      </c>
      <c r="U2598" s="671">
        <v>0</v>
      </c>
      <c r="V2598" s="671">
        <v>0</v>
      </c>
      <c r="W2598" s="671">
        <v>0</v>
      </c>
      <c r="X2598" s="671">
        <v>0</v>
      </c>
      <c r="Y2598" s="671">
        <v>0</v>
      </c>
      <c r="Z2598" s="671">
        <v>0</v>
      </c>
      <c r="AA2598" s="673">
        <v>0</v>
      </c>
      <c r="AB2598" s="679">
        <v>1</v>
      </c>
      <c r="AC2598" s="575">
        <f t="shared" si="121"/>
        <v>0</v>
      </c>
      <c r="AD2598" s="555">
        <f t="shared" si="122"/>
        <v>0</v>
      </c>
    </row>
    <row r="2599" s="557" customFormat="1" customHeight="1" spans="1:30">
      <c r="A2599" s="574">
        <v>45344</v>
      </c>
      <c r="B2599" s="671" t="s">
        <v>81</v>
      </c>
      <c r="C2599" s="670" t="s">
        <v>175</v>
      </c>
      <c r="D2599" s="671">
        <v>100</v>
      </c>
      <c r="E2599" s="671" t="s">
        <v>174</v>
      </c>
      <c r="F2599" s="671" t="s">
        <v>176</v>
      </c>
      <c r="G2599" s="674">
        <v>0.2</v>
      </c>
      <c r="H2599" s="674">
        <v>0</v>
      </c>
      <c r="I2599" s="674">
        <v>0</v>
      </c>
      <c r="J2599" s="674">
        <v>0</v>
      </c>
      <c r="K2599" s="674">
        <v>0</v>
      </c>
      <c r="L2599" s="680">
        <v>0</v>
      </c>
      <c r="M2599" s="674">
        <v>47.3704</v>
      </c>
      <c r="N2599" s="674">
        <v>585</v>
      </c>
      <c r="O2599" s="680">
        <v>0.081</v>
      </c>
      <c r="P2599" s="680">
        <v>-0.0229</v>
      </c>
      <c r="Q2599" s="674">
        <v>13183</v>
      </c>
      <c r="R2599" s="674">
        <v>56.496</v>
      </c>
      <c r="S2599" s="680">
        <v>0.0043</v>
      </c>
      <c r="T2599" s="671">
        <v>0</v>
      </c>
      <c r="U2599" s="674">
        <v>0</v>
      </c>
      <c r="V2599" s="671">
        <v>0</v>
      </c>
      <c r="W2599" s="674">
        <v>0</v>
      </c>
      <c r="X2599" s="671">
        <v>0</v>
      </c>
      <c r="Y2599" s="674">
        <v>0</v>
      </c>
      <c r="Z2599" s="671">
        <v>0</v>
      </c>
      <c r="AA2599" s="674">
        <v>0</v>
      </c>
      <c r="AB2599" s="679">
        <v>0</v>
      </c>
      <c r="AC2599" s="575">
        <f t="shared" si="121"/>
        <v>0</v>
      </c>
      <c r="AD2599" s="555">
        <f t="shared" si="122"/>
        <v>0</v>
      </c>
    </row>
    <row r="2600" s="557" customFormat="1" customHeight="1" spans="1:30">
      <c r="A2600" s="574">
        <v>45344</v>
      </c>
      <c r="B2600" s="671" t="s">
        <v>84</v>
      </c>
      <c r="C2600" s="670" t="s">
        <v>175</v>
      </c>
      <c r="D2600" s="671">
        <v>33</v>
      </c>
      <c r="E2600" s="671" t="s">
        <v>35</v>
      </c>
      <c r="F2600" s="671" t="s">
        <v>176</v>
      </c>
      <c r="G2600" s="674">
        <v>3.17</v>
      </c>
      <c r="H2600" s="674">
        <v>10.0519</v>
      </c>
      <c r="I2600" s="674">
        <v>9.4994</v>
      </c>
      <c r="J2600" s="674">
        <v>9.24</v>
      </c>
      <c r="K2600" s="674">
        <v>0</v>
      </c>
      <c r="L2600" s="680">
        <v>0</v>
      </c>
      <c r="M2600" s="674">
        <v>323.4</v>
      </c>
      <c r="N2600" s="674">
        <v>490</v>
      </c>
      <c r="O2600" s="680">
        <v>0.66</v>
      </c>
      <c r="P2600" s="680">
        <v>-0.1299</v>
      </c>
      <c r="Q2600" s="674">
        <v>7604</v>
      </c>
      <c r="R2600" s="674">
        <v>722.7</v>
      </c>
      <c r="S2600" s="680">
        <v>0.095</v>
      </c>
      <c r="T2600" s="671">
        <v>0</v>
      </c>
      <c r="U2600" s="671">
        <v>0</v>
      </c>
      <c r="V2600" s="671">
        <v>0</v>
      </c>
      <c r="W2600" s="671">
        <v>0</v>
      </c>
      <c r="X2600" s="671">
        <v>0</v>
      </c>
      <c r="Y2600" s="671">
        <v>0</v>
      </c>
      <c r="Z2600" s="671">
        <v>0</v>
      </c>
      <c r="AA2600" s="671">
        <v>0</v>
      </c>
      <c r="AB2600" s="679">
        <v>1</v>
      </c>
      <c r="AC2600" s="575">
        <f t="shared" si="121"/>
        <v>0</v>
      </c>
      <c r="AD2600" s="555">
        <f t="shared" si="122"/>
        <v>0</v>
      </c>
    </row>
    <row r="2601" s="557" customFormat="1" customHeight="1" spans="1:30">
      <c r="A2601" s="574">
        <v>45344</v>
      </c>
      <c r="B2601" s="671" t="s">
        <v>85</v>
      </c>
      <c r="C2601" s="671" t="s">
        <v>177</v>
      </c>
      <c r="D2601" s="671">
        <v>60</v>
      </c>
      <c r="E2601" s="671" t="s">
        <v>307</v>
      </c>
      <c r="F2601" s="671">
        <v>0.21</v>
      </c>
      <c r="G2601" s="671">
        <v>1.25</v>
      </c>
      <c r="H2601" s="675">
        <v>1.8808</v>
      </c>
      <c r="I2601" s="671">
        <v>3.8892</v>
      </c>
      <c r="J2601" s="671">
        <v>3.52</v>
      </c>
      <c r="K2601" s="669">
        <v>0</v>
      </c>
      <c r="L2601" s="679">
        <v>0</v>
      </c>
      <c r="M2601" s="671">
        <v>380.16</v>
      </c>
      <c r="N2601" s="671">
        <v>174</v>
      </c>
      <c r="O2601" s="679">
        <v>2.1848</v>
      </c>
      <c r="P2601" s="671" t="s">
        <v>176</v>
      </c>
      <c r="Q2601" s="671">
        <v>5423</v>
      </c>
      <c r="R2601" s="671">
        <v>963.6</v>
      </c>
      <c r="S2601" s="679">
        <v>0.1777</v>
      </c>
      <c r="T2601" s="671">
        <v>0</v>
      </c>
      <c r="U2601" s="671">
        <v>0</v>
      </c>
      <c r="V2601" s="671">
        <v>0</v>
      </c>
      <c r="W2601" s="671">
        <v>0</v>
      </c>
      <c r="X2601" s="671">
        <v>0</v>
      </c>
      <c r="Y2601" s="671">
        <v>0</v>
      </c>
      <c r="Z2601" s="671">
        <v>0</v>
      </c>
      <c r="AA2601" s="671">
        <v>0</v>
      </c>
      <c r="AB2601" s="679">
        <v>1</v>
      </c>
      <c r="AC2601" s="575">
        <f t="shared" si="121"/>
        <v>0</v>
      </c>
      <c r="AD2601" s="555">
        <f t="shared" si="122"/>
        <v>0</v>
      </c>
    </row>
    <row r="2602" s="557" customFormat="1" customHeight="1" spans="1:30">
      <c r="A2602" s="574">
        <v>45344</v>
      </c>
      <c r="B2602" s="669" t="s">
        <v>87</v>
      </c>
      <c r="C2602" s="670" t="s">
        <v>32</v>
      </c>
      <c r="D2602" s="671">
        <v>100</v>
      </c>
      <c r="E2602" s="671" t="s">
        <v>39</v>
      </c>
      <c r="F2602" s="671">
        <v>3.48</v>
      </c>
      <c r="G2602" s="671">
        <v>2.54</v>
      </c>
      <c r="H2602" s="671">
        <v>9.69</v>
      </c>
      <c r="I2602" s="671">
        <v>7.87</v>
      </c>
      <c r="J2602" s="671">
        <v>7.7308</v>
      </c>
      <c r="K2602" s="671">
        <v>0</v>
      </c>
      <c r="L2602" s="679">
        <v>0</v>
      </c>
      <c r="M2602" s="671">
        <v>58.0426</v>
      </c>
      <c r="N2602" s="671">
        <v>25</v>
      </c>
      <c r="O2602" s="679">
        <v>2.3217</v>
      </c>
      <c r="P2602" s="679">
        <v>1.612</v>
      </c>
      <c r="Q2602" s="671">
        <v>6350</v>
      </c>
      <c r="R2602" s="671">
        <v>220.9284</v>
      </c>
      <c r="S2602" s="679">
        <v>0.0348</v>
      </c>
      <c r="T2602" s="671">
        <v>0</v>
      </c>
      <c r="U2602" s="671">
        <v>0</v>
      </c>
      <c r="V2602" s="671">
        <v>0</v>
      </c>
      <c r="W2602" s="671">
        <v>0</v>
      </c>
      <c r="X2602" s="671">
        <v>0</v>
      </c>
      <c r="Y2602" s="671">
        <v>0</v>
      </c>
      <c r="Z2602" s="671">
        <v>0</v>
      </c>
      <c r="AA2602" s="671">
        <v>0</v>
      </c>
      <c r="AB2602" s="679">
        <v>1</v>
      </c>
      <c r="AC2602" s="575">
        <f t="shared" si="121"/>
        <v>0</v>
      </c>
      <c r="AD2602" s="555">
        <f t="shared" si="122"/>
        <v>0</v>
      </c>
    </row>
    <row r="2603" s="557" customFormat="1" customHeight="1" spans="1:30">
      <c r="A2603" s="574">
        <v>45344</v>
      </c>
      <c r="B2603" s="669" t="s">
        <v>88</v>
      </c>
      <c r="C2603" s="670" t="s">
        <v>177</v>
      </c>
      <c r="D2603" s="671">
        <v>50</v>
      </c>
      <c r="E2603" s="671" t="s">
        <v>33</v>
      </c>
      <c r="F2603" s="671">
        <v>5.82</v>
      </c>
      <c r="G2603" s="671">
        <v>1.56</v>
      </c>
      <c r="H2603" s="671">
        <v>21.8815</v>
      </c>
      <c r="I2603" s="671">
        <v>21.6814</v>
      </c>
      <c r="J2603" s="671">
        <v>21.6611</v>
      </c>
      <c r="K2603" s="671">
        <v>0</v>
      </c>
      <c r="L2603" s="679">
        <v>0</v>
      </c>
      <c r="M2603" s="687">
        <v>285.6415</v>
      </c>
      <c r="N2603" s="689">
        <v>680</v>
      </c>
      <c r="O2603" s="688">
        <v>0.4203</v>
      </c>
      <c r="P2603" s="679" t="s">
        <v>176</v>
      </c>
      <c r="Q2603" s="671">
        <v>6458</v>
      </c>
      <c r="R2603" s="671">
        <v>592.8789</v>
      </c>
      <c r="S2603" s="679">
        <v>0.0918</v>
      </c>
      <c r="T2603" s="671">
        <v>0</v>
      </c>
      <c r="U2603" s="671">
        <v>0</v>
      </c>
      <c r="V2603" s="671">
        <v>0</v>
      </c>
      <c r="W2603" s="671">
        <v>0</v>
      </c>
      <c r="X2603" s="671">
        <v>0</v>
      </c>
      <c r="Y2603" s="671">
        <v>0</v>
      </c>
      <c r="Z2603" s="671">
        <v>0</v>
      </c>
      <c r="AA2603" s="671">
        <v>0</v>
      </c>
      <c r="AB2603" s="679">
        <v>1</v>
      </c>
      <c r="AC2603" s="575">
        <f t="shared" si="121"/>
        <v>0</v>
      </c>
      <c r="AD2603" s="555">
        <f t="shared" si="122"/>
        <v>0</v>
      </c>
    </row>
    <row r="2604" customHeight="1" spans="1:29">
      <c r="A2604" s="661" t="s">
        <v>308</v>
      </c>
      <c r="B2604" s="662"/>
      <c r="C2604" s="662"/>
      <c r="D2604" s="662"/>
      <c r="E2604" s="662"/>
      <c r="F2604" s="662"/>
      <c r="G2604" s="662"/>
      <c r="H2604" s="662"/>
      <c r="I2604" s="662"/>
      <c r="J2604" s="662"/>
      <c r="K2604" s="662"/>
      <c r="L2604" s="662"/>
      <c r="M2604" s="662"/>
      <c r="N2604" s="662"/>
      <c r="O2604" s="662"/>
      <c r="P2604" s="662"/>
      <c r="Q2604" s="662"/>
      <c r="R2604" s="662"/>
      <c r="S2604" s="662"/>
      <c r="T2604" s="662"/>
      <c r="U2604" s="662"/>
      <c r="V2604" s="662"/>
      <c r="W2604" s="662"/>
      <c r="X2604" s="662"/>
      <c r="Y2604" s="662"/>
      <c r="Z2604" s="662"/>
      <c r="AA2604" s="662"/>
      <c r="AB2604" s="662"/>
      <c r="AC2604" s="662"/>
    </row>
    <row r="2605" customHeight="1" spans="1:30">
      <c r="A2605" s="663" t="s">
        <v>199</v>
      </c>
      <c r="B2605" s="664" t="s">
        <v>200</v>
      </c>
      <c r="C2605" s="664" t="s">
        <v>201</v>
      </c>
      <c r="D2605" s="664" t="s">
        <v>202</v>
      </c>
      <c r="E2605" s="664" t="s">
        <v>203</v>
      </c>
      <c r="F2605" s="664" t="s">
        <v>204</v>
      </c>
      <c r="G2605" s="664" t="s">
        <v>205</v>
      </c>
      <c r="H2605" s="664" t="s">
        <v>206</v>
      </c>
      <c r="I2605" s="664" t="s">
        <v>207</v>
      </c>
      <c r="J2605" s="664" t="s">
        <v>208</v>
      </c>
      <c r="K2605" s="664" t="s">
        <v>209</v>
      </c>
      <c r="L2605" s="664" t="s">
        <v>210</v>
      </c>
      <c r="M2605" s="664" t="s">
        <v>211</v>
      </c>
      <c r="N2605" s="664" t="s">
        <v>212</v>
      </c>
      <c r="O2605" s="664" t="s">
        <v>213</v>
      </c>
      <c r="P2605" s="664" t="s">
        <v>214</v>
      </c>
      <c r="Q2605" s="664" t="s">
        <v>215</v>
      </c>
      <c r="R2605" s="664" t="s">
        <v>216</v>
      </c>
      <c r="S2605" s="664" t="s">
        <v>217</v>
      </c>
      <c r="T2605" s="664" t="s">
        <v>218</v>
      </c>
      <c r="U2605" s="664" t="s">
        <v>219</v>
      </c>
      <c r="V2605" s="664" t="s">
        <v>220</v>
      </c>
      <c r="W2605" s="664" t="s">
        <v>221</v>
      </c>
      <c r="X2605" s="664" t="s">
        <v>222</v>
      </c>
      <c r="Y2605" s="664" t="s">
        <v>223</v>
      </c>
      <c r="Z2605" s="664" t="s">
        <v>224</v>
      </c>
      <c r="AA2605" s="664" t="s">
        <v>225</v>
      </c>
      <c r="AB2605" s="664" t="s">
        <v>226</v>
      </c>
      <c r="AC2605" s="583" t="s">
        <v>29</v>
      </c>
      <c r="AD2605" s="583" t="s">
        <v>30</v>
      </c>
    </row>
    <row r="2606" customHeight="1" spans="1:30">
      <c r="A2606" s="574">
        <v>45345</v>
      </c>
      <c r="B2606" s="650" t="s">
        <v>227</v>
      </c>
      <c r="C2606" s="650" t="s">
        <v>228</v>
      </c>
      <c r="D2606" s="650">
        <v>100</v>
      </c>
      <c r="E2606" s="650" t="s">
        <v>292</v>
      </c>
      <c r="F2606" s="650">
        <v>4.38</v>
      </c>
      <c r="G2606" s="650">
        <v>0.48</v>
      </c>
      <c r="H2606" s="650">
        <v>39.0618</v>
      </c>
      <c r="I2606" s="650">
        <v>38.675</v>
      </c>
      <c r="J2606" s="650">
        <v>38.5875</v>
      </c>
      <c r="K2606" s="650">
        <v>0</v>
      </c>
      <c r="L2606" s="676">
        <v>0</v>
      </c>
      <c r="M2606" s="650">
        <v>547.05</v>
      </c>
      <c r="N2606" s="650"/>
      <c r="O2606" s="650"/>
      <c r="P2606" s="650"/>
      <c r="Q2606" s="650">
        <v>14972</v>
      </c>
      <c r="R2606" s="650">
        <v>1848.175</v>
      </c>
      <c r="S2606" s="676">
        <v>0.1234</v>
      </c>
      <c r="T2606" s="650">
        <v>0</v>
      </c>
      <c r="U2606" s="650">
        <v>0</v>
      </c>
      <c r="V2606" s="650">
        <v>0</v>
      </c>
      <c r="W2606" s="650">
        <v>0</v>
      </c>
      <c r="X2606" s="650">
        <v>0</v>
      </c>
      <c r="Y2606" s="650">
        <v>0</v>
      </c>
      <c r="Z2606" s="650">
        <v>0</v>
      </c>
      <c r="AA2606" s="650">
        <v>0</v>
      </c>
      <c r="AB2606" s="676">
        <v>1</v>
      </c>
      <c r="AC2606" s="575">
        <f t="shared" ref="AC2606:AC2648" si="123">U2606+W2606</f>
        <v>0</v>
      </c>
      <c r="AD2606" s="555">
        <f t="shared" ref="AD2606:AD2648" si="124">T2606+V2606</f>
        <v>0</v>
      </c>
    </row>
    <row r="2607" customHeight="1" spans="1:30">
      <c r="A2607" s="574">
        <v>45345</v>
      </c>
      <c r="B2607" s="650" t="s">
        <v>230</v>
      </c>
      <c r="C2607" s="650" t="s">
        <v>228</v>
      </c>
      <c r="D2607" s="650">
        <v>10</v>
      </c>
      <c r="E2607" s="650" t="s">
        <v>255</v>
      </c>
      <c r="F2607" s="650">
        <v>2.11</v>
      </c>
      <c r="G2607" s="650">
        <v>0.72</v>
      </c>
      <c r="H2607" s="650">
        <v>2.0997</v>
      </c>
      <c r="I2607" s="650">
        <v>2.0466</v>
      </c>
      <c r="J2607" s="650">
        <v>1.98</v>
      </c>
      <c r="K2607" s="650">
        <v>0</v>
      </c>
      <c r="L2607" s="676">
        <v>0</v>
      </c>
      <c r="M2607" s="650">
        <v>56.76</v>
      </c>
      <c r="N2607" s="650"/>
      <c r="O2607" s="650"/>
      <c r="P2607" s="650"/>
      <c r="Q2607" s="650">
        <v>1258</v>
      </c>
      <c r="R2607" s="650">
        <v>170.94</v>
      </c>
      <c r="S2607" s="676">
        <v>0.1359</v>
      </c>
      <c r="T2607" s="650">
        <v>0</v>
      </c>
      <c r="U2607" s="650">
        <v>0</v>
      </c>
      <c r="V2607" s="650">
        <v>0</v>
      </c>
      <c r="W2607" s="650">
        <v>0</v>
      </c>
      <c r="X2607" s="650">
        <v>0</v>
      </c>
      <c r="Y2607" s="650">
        <v>0</v>
      </c>
      <c r="Z2607" s="650">
        <v>0</v>
      </c>
      <c r="AA2607" s="650">
        <v>0</v>
      </c>
      <c r="AB2607" s="676">
        <v>1</v>
      </c>
      <c r="AC2607" s="575">
        <f t="shared" si="123"/>
        <v>0</v>
      </c>
      <c r="AD2607" s="555">
        <f t="shared" si="124"/>
        <v>0</v>
      </c>
    </row>
    <row r="2608" customHeight="1" spans="1:30">
      <c r="A2608" s="574">
        <v>45345</v>
      </c>
      <c r="B2608" s="650" t="s">
        <v>232</v>
      </c>
      <c r="C2608" s="650" t="s">
        <v>228</v>
      </c>
      <c r="D2608" s="650">
        <v>80</v>
      </c>
      <c r="E2608" s="650" t="s">
        <v>303</v>
      </c>
      <c r="F2608" s="650">
        <v>3.74</v>
      </c>
      <c r="G2608" s="650">
        <v>0.74</v>
      </c>
      <c r="H2608" s="650">
        <v>26.8231</v>
      </c>
      <c r="I2608" s="650">
        <v>25.9</v>
      </c>
      <c r="J2608" s="650">
        <v>25.85</v>
      </c>
      <c r="K2608" s="650">
        <v>0</v>
      </c>
      <c r="L2608" s="676">
        <v>0</v>
      </c>
      <c r="M2608" s="650">
        <v>614.9</v>
      </c>
      <c r="N2608" s="650"/>
      <c r="O2608" s="650"/>
      <c r="P2608" s="650"/>
      <c r="Q2608" s="650">
        <v>9570</v>
      </c>
      <c r="R2608" s="650">
        <v>1587.3</v>
      </c>
      <c r="S2608" s="676">
        <v>0.1659</v>
      </c>
      <c r="T2608" s="650">
        <v>0</v>
      </c>
      <c r="U2608" s="650">
        <v>0</v>
      </c>
      <c r="V2608" s="650">
        <v>0</v>
      </c>
      <c r="W2608" s="650">
        <v>0</v>
      </c>
      <c r="X2608" s="650">
        <v>0</v>
      </c>
      <c r="Y2608" s="650">
        <v>0</v>
      </c>
      <c r="Z2608" s="650">
        <v>0</v>
      </c>
      <c r="AA2608" s="650">
        <v>0</v>
      </c>
      <c r="AB2608" s="676">
        <v>1</v>
      </c>
      <c r="AC2608" s="575">
        <f t="shared" si="123"/>
        <v>0</v>
      </c>
      <c r="AD2608" s="555">
        <f t="shared" si="124"/>
        <v>0</v>
      </c>
    </row>
    <row r="2609" customHeight="1" spans="1:30">
      <c r="A2609" s="574">
        <v>45345</v>
      </c>
      <c r="B2609" s="650" t="s">
        <v>242</v>
      </c>
      <c r="C2609" s="650" t="s">
        <v>228</v>
      </c>
      <c r="D2609" s="650">
        <v>50</v>
      </c>
      <c r="E2609" s="650" t="s">
        <v>255</v>
      </c>
      <c r="F2609" s="650">
        <v>0.77</v>
      </c>
      <c r="G2609" s="650">
        <v>1.65</v>
      </c>
      <c r="H2609" s="650">
        <v>3.29</v>
      </c>
      <c r="I2609" s="650">
        <v>3.171</v>
      </c>
      <c r="J2609" s="650">
        <v>3.08</v>
      </c>
      <c r="K2609" s="650">
        <v>0</v>
      </c>
      <c r="L2609" s="676">
        <v>0</v>
      </c>
      <c r="M2609" s="650">
        <v>183.92</v>
      </c>
      <c r="N2609" s="650"/>
      <c r="O2609" s="650"/>
      <c r="P2609" s="650"/>
      <c r="Q2609" s="650">
        <v>7203</v>
      </c>
      <c r="R2609" s="650">
        <v>744.92</v>
      </c>
      <c r="S2609" s="676">
        <v>0.1034</v>
      </c>
      <c r="T2609" s="650">
        <v>0</v>
      </c>
      <c r="U2609" s="650">
        <v>0</v>
      </c>
      <c r="V2609" s="650">
        <v>0</v>
      </c>
      <c r="W2609" s="650">
        <v>0</v>
      </c>
      <c r="X2609" s="650">
        <v>0</v>
      </c>
      <c r="Y2609" s="650">
        <v>0</v>
      </c>
      <c r="Z2609" s="650">
        <v>0</v>
      </c>
      <c r="AA2609" s="650">
        <v>0</v>
      </c>
      <c r="AB2609" s="676">
        <v>1</v>
      </c>
      <c r="AC2609" s="575">
        <f t="shared" si="123"/>
        <v>0</v>
      </c>
      <c r="AD2609" s="555">
        <f t="shared" si="124"/>
        <v>0</v>
      </c>
    </row>
    <row r="2610" customHeight="1" spans="1:30">
      <c r="A2610" s="574">
        <v>45345</v>
      </c>
      <c r="B2610" s="650" t="s">
        <v>237</v>
      </c>
      <c r="C2610" s="650" t="s">
        <v>228</v>
      </c>
      <c r="D2610" s="650">
        <v>5.48</v>
      </c>
      <c r="E2610" s="650" t="s">
        <v>238</v>
      </c>
      <c r="F2610" s="650">
        <v>5.31</v>
      </c>
      <c r="G2610" s="650">
        <v>0</v>
      </c>
      <c r="H2610" s="650">
        <v>2.34</v>
      </c>
      <c r="I2610" s="650">
        <v>2.34</v>
      </c>
      <c r="J2610" s="650">
        <v>2.128</v>
      </c>
      <c r="K2610" s="650">
        <v>0</v>
      </c>
      <c r="L2610" s="676">
        <v>0</v>
      </c>
      <c r="M2610" s="650">
        <v>19.412</v>
      </c>
      <c r="N2610" s="650"/>
      <c r="O2610" s="650"/>
      <c r="P2610" s="650"/>
      <c r="Q2610" s="650">
        <v>554</v>
      </c>
      <c r="R2610" s="650">
        <v>59.844</v>
      </c>
      <c r="S2610" s="676">
        <v>0.108</v>
      </c>
      <c r="T2610" s="650">
        <v>0</v>
      </c>
      <c r="U2610" s="650">
        <v>0</v>
      </c>
      <c r="V2610" s="650">
        <v>0</v>
      </c>
      <c r="W2610" s="650">
        <v>0</v>
      </c>
      <c r="X2610" s="650">
        <v>0</v>
      </c>
      <c r="Y2610" s="650">
        <v>0</v>
      </c>
      <c r="Z2610" s="650">
        <v>0</v>
      </c>
      <c r="AA2610" s="650">
        <v>0</v>
      </c>
      <c r="AB2610" s="676">
        <v>1</v>
      </c>
      <c r="AC2610" s="575">
        <f t="shared" si="123"/>
        <v>0</v>
      </c>
      <c r="AD2610" s="555">
        <f t="shared" si="124"/>
        <v>0</v>
      </c>
    </row>
    <row r="2611" customHeight="1" spans="1:30">
      <c r="A2611" s="574">
        <v>45345</v>
      </c>
      <c r="B2611" s="650" t="s">
        <v>234</v>
      </c>
      <c r="C2611" s="650" t="s">
        <v>228</v>
      </c>
      <c r="D2611" s="650">
        <v>20</v>
      </c>
      <c r="E2611" s="650" t="s">
        <v>235</v>
      </c>
      <c r="F2611" s="650">
        <v>5.57</v>
      </c>
      <c r="G2611" s="650">
        <v>0.6</v>
      </c>
      <c r="H2611" s="650">
        <v>12.2503</v>
      </c>
      <c r="I2611" s="650">
        <v>12.1811</v>
      </c>
      <c r="J2611" s="650">
        <v>12.1055</v>
      </c>
      <c r="K2611" s="650">
        <v>0</v>
      </c>
      <c r="L2611" s="676">
        <v>0</v>
      </c>
      <c r="M2611" s="650">
        <v>192.608</v>
      </c>
      <c r="N2611" s="650"/>
      <c r="O2611" s="650"/>
      <c r="P2611" s="650"/>
      <c r="Q2611" s="650">
        <v>4106</v>
      </c>
      <c r="R2611" s="650">
        <v>496.8613</v>
      </c>
      <c r="S2611" s="676">
        <v>0.121</v>
      </c>
      <c r="T2611" s="650">
        <v>0</v>
      </c>
      <c r="U2611" s="650">
        <v>0</v>
      </c>
      <c r="V2611" s="650">
        <v>0</v>
      </c>
      <c r="W2611" s="650">
        <v>0</v>
      </c>
      <c r="X2611" s="650">
        <v>0</v>
      </c>
      <c r="Y2611" s="650">
        <v>0</v>
      </c>
      <c r="Z2611" s="650">
        <v>0</v>
      </c>
      <c r="AA2611" s="650">
        <v>0</v>
      </c>
      <c r="AB2611" s="676">
        <v>1</v>
      </c>
      <c r="AC2611" s="575">
        <f t="shared" si="123"/>
        <v>0</v>
      </c>
      <c r="AD2611" s="555">
        <f t="shared" si="124"/>
        <v>0</v>
      </c>
    </row>
    <row r="2612" customHeight="1" spans="1:30">
      <c r="A2612" s="574">
        <v>45345</v>
      </c>
      <c r="B2612" s="650" t="s">
        <v>239</v>
      </c>
      <c r="C2612" s="650" t="s">
        <v>228</v>
      </c>
      <c r="D2612" s="650">
        <v>30</v>
      </c>
      <c r="E2612" s="650" t="s">
        <v>235</v>
      </c>
      <c r="F2612" s="650">
        <v>4</v>
      </c>
      <c r="G2612" s="650">
        <v>0</v>
      </c>
      <c r="H2612" s="650">
        <v>11.3271</v>
      </c>
      <c r="I2612" s="650">
        <v>10.2381</v>
      </c>
      <c r="J2612" s="650">
        <v>10.1376</v>
      </c>
      <c r="K2612" s="650">
        <v>1.089</v>
      </c>
      <c r="L2612" s="676">
        <v>0.0961</v>
      </c>
      <c r="M2612" s="650">
        <v>291.0336</v>
      </c>
      <c r="N2612" s="650"/>
      <c r="O2612" s="650"/>
      <c r="P2612" s="650"/>
      <c r="Q2612" s="650">
        <v>4805</v>
      </c>
      <c r="R2612" s="650">
        <v>624.3072</v>
      </c>
      <c r="S2612" s="676">
        <v>0.1299</v>
      </c>
      <c r="T2612" s="650">
        <v>0</v>
      </c>
      <c r="U2612" s="650">
        <v>0</v>
      </c>
      <c r="V2612" s="650">
        <v>0</v>
      </c>
      <c r="W2612" s="650">
        <v>0</v>
      </c>
      <c r="X2612" s="650">
        <v>0</v>
      </c>
      <c r="Y2612" s="650">
        <v>0</v>
      </c>
      <c r="Z2612" s="650">
        <v>0</v>
      </c>
      <c r="AA2612" s="650">
        <v>0</v>
      </c>
      <c r="AB2612" s="676">
        <v>1</v>
      </c>
      <c r="AC2612" s="575">
        <f t="shared" si="123"/>
        <v>0</v>
      </c>
      <c r="AD2612" s="555">
        <f t="shared" si="124"/>
        <v>0</v>
      </c>
    </row>
    <row r="2613" customHeight="1" spans="1:30">
      <c r="A2613" s="574">
        <v>45345</v>
      </c>
      <c r="B2613" s="650" t="s">
        <v>241</v>
      </c>
      <c r="C2613" s="650" t="s">
        <v>228</v>
      </c>
      <c r="D2613" s="650">
        <v>150</v>
      </c>
      <c r="E2613" s="650" t="s">
        <v>231</v>
      </c>
      <c r="F2613" s="650">
        <v>1.99</v>
      </c>
      <c r="G2613" s="650">
        <v>0.52</v>
      </c>
      <c r="H2613" s="650">
        <v>40.4456</v>
      </c>
      <c r="I2613" s="650">
        <v>40.4205</v>
      </c>
      <c r="J2613" s="650">
        <v>39.3904</v>
      </c>
      <c r="K2613" s="650">
        <v>0</v>
      </c>
      <c r="L2613" s="676">
        <v>0</v>
      </c>
      <c r="M2613" s="650">
        <v>775.6322</v>
      </c>
      <c r="N2613" s="650">
        <v>1471</v>
      </c>
      <c r="O2613" s="676">
        <v>0.5273</v>
      </c>
      <c r="P2613" s="676">
        <v>-0.2658</v>
      </c>
      <c r="Q2613" s="650">
        <v>24402</v>
      </c>
      <c r="R2613" s="650">
        <v>2231.5237</v>
      </c>
      <c r="S2613" s="676">
        <v>0.0914</v>
      </c>
      <c r="T2613" s="650">
        <v>0</v>
      </c>
      <c r="U2613" s="650">
        <v>0</v>
      </c>
      <c r="V2613" s="650">
        <v>0</v>
      </c>
      <c r="W2613" s="650">
        <v>0</v>
      </c>
      <c r="X2613" s="650">
        <v>0</v>
      </c>
      <c r="Y2613" s="650">
        <v>0</v>
      </c>
      <c r="Z2613" s="650">
        <v>0</v>
      </c>
      <c r="AA2613" s="650">
        <v>0</v>
      </c>
      <c r="AB2613" s="676">
        <v>1</v>
      </c>
      <c r="AC2613" s="575">
        <f t="shared" si="123"/>
        <v>0</v>
      </c>
      <c r="AD2613" s="555">
        <f t="shared" si="124"/>
        <v>0</v>
      </c>
    </row>
    <row r="2614" customHeight="1" spans="1:30">
      <c r="A2614" s="574">
        <v>45345</v>
      </c>
      <c r="B2614" s="650" t="s">
        <v>245</v>
      </c>
      <c r="C2614" s="650" t="s">
        <v>228</v>
      </c>
      <c r="D2614" s="650">
        <v>50</v>
      </c>
      <c r="E2614" s="650" t="s">
        <v>235</v>
      </c>
      <c r="F2614" s="650">
        <v>5.92</v>
      </c>
      <c r="G2614" s="650">
        <v>0</v>
      </c>
      <c r="H2614" s="650">
        <v>26.8418</v>
      </c>
      <c r="I2614" s="650">
        <v>21.91</v>
      </c>
      <c r="J2614" s="650">
        <v>21.77</v>
      </c>
      <c r="K2614" s="650">
        <v>4.9318</v>
      </c>
      <c r="L2614" s="676">
        <v>0.1837</v>
      </c>
      <c r="M2614" s="650">
        <v>199.15</v>
      </c>
      <c r="N2614" s="650"/>
      <c r="O2614" s="650"/>
      <c r="P2614" s="650"/>
      <c r="Q2614" s="650">
        <v>6762</v>
      </c>
      <c r="R2614" s="650">
        <v>587.65</v>
      </c>
      <c r="S2614" s="676">
        <v>0.0869</v>
      </c>
      <c r="T2614" s="650">
        <v>0</v>
      </c>
      <c r="U2614" s="650">
        <v>0</v>
      </c>
      <c r="V2614" s="650">
        <v>0</v>
      </c>
      <c r="W2614" s="650">
        <v>0</v>
      </c>
      <c r="X2614" s="650">
        <v>0</v>
      </c>
      <c r="Y2614" s="650">
        <v>0</v>
      </c>
      <c r="Z2614" s="650">
        <v>0</v>
      </c>
      <c r="AA2614" s="650">
        <v>0</v>
      </c>
      <c r="AB2614" s="676">
        <v>1</v>
      </c>
      <c r="AC2614" s="575">
        <f t="shared" si="123"/>
        <v>0</v>
      </c>
      <c r="AD2614" s="555">
        <f t="shared" si="124"/>
        <v>0</v>
      </c>
    </row>
    <row r="2615" customHeight="1" spans="1:30">
      <c r="A2615" s="574">
        <v>45345</v>
      </c>
      <c r="B2615" s="650" t="s">
        <v>236</v>
      </c>
      <c r="C2615" s="650" t="s">
        <v>228</v>
      </c>
      <c r="D2615" s="650">
        <v>30</v>
      </c>
      <c r="E2615" s="650" t="s">
        <v>235</v>
      </c>
      <c r="F2615" s="650">
        <v>5</v>
      </c>
      <c r="G2615" s="650">
        <v>1.36</v>
      </c>
      <c r="H2615" s="650">
        <v>12.0635</v>
      </c>
      <c r="I2615" s="650">
        <v>11.8632</v>
      </c>
      <c r="J2615" s="650">
        <v>11.8428</v>
      </c>
      <c r="K2615" s="650">
        <v>0</v>
      </c>
      <c r="L2615" s="676">
        <v>0</v>
      </c>
      <c r="M2615" s="650">
        <v>276.3647</v>
      </c>
      <c r="N2615" s="650"/>
      <c r="O2615" s="650"/>
      <c r="P2615" s="650"/>
      <c r="Q2615" s="650">
        <v>3672</v>
      </c>
      <c r="R2615" s="650">
        <v>648.2606</v>
      </c>
      <c r="S2615" s="676">
        <v>0.1765</v>
      </c>
      <c r="T2615" s="650">
        <v>0</v>
      </c>
      <c r="U2615" s="650">
        <v>0</v>
      </c>
      <c r="V2615" s="650">
        <v>0</v>
      </c>
      <c r="W2615" s="650">
        <v>0</v>
      </c>
      <c r="X2615" s="650">
        <v>0</v>
      </c>
      <c r="Y2615" s="650">
        <v>0</v>
      </c>
      <c r="Z2615" s="650">
        <v>0</v>
      </c>
      <c r="AA2615" s="650">
        <v>0</v>
      </c>
      <c r="AB2615" s="676">
        <v>1</v>
      </c>
      <c r="AC2615" s="575">
        <f t="shared" si="123"/>
        <v>0</v>
      </c>
      <c r="AD2615" s="555">
        <f t="shared" si="124"/>
        <v>0</v>
      </c>
    </row>
    <row r="2616" customHeight="1" spans="1:30">
      <c r="A2616" s="574">
        <v>45345</v>
      </c>
      <c r="B2616" s="650" t="s">
        <v>243</v>
      </c>
      <c r="C2616" s="650" t="s">
        <v>228</v>
      </c>
      <c r="D2616" s="650">
        <v>30</v>
      </c>
      <c r="E2616" s="650" t="s">
        <v>235</v>
      </c>
      <c r="F2616" s="650">
        <v>3.71</v>
      </c>
      <c r="G2616" s="650">
        <v>0.8</v>
      </c>
      <c r="H2616" s="650">
        <v>9.1678</v>
      </c>
      <c r="I2616" s="650">
        <v>8.988</v>
      </c>
      <c r="J2616" s="650">
        <v>8.96</v>
      </c>
      <c r="K2616" s="650">
        <v>0</v>
      </c>
      <c r="L2616" s="676">
        <v>0</v>
      </c>
      <c r="M2616" s="650">
        <v>328.216</v>
      </c>
      <c r="N2616" s="650"/>
      <c r="O2616" s="650"/>
      <c r="P2616" s="650"/>
      <c r="Q2616" s="650">
        <v>4708</v>
      </c>
      <c r="R2616" s="650">
        <v>747.824</v>
      </c>
      <c r="S2616" s="676">
        <v>0.1588</v>
      </c>
      <c r="T2616" s="650">
        <v>0</v>
      </c>
      <c r="U2616" s="650">
        <v>0</v>
      </c>
      <c r="V2616" s="650">
        <v>0</v>
      </c>
      <c r="W2616" s="650">
        <v>0</v>
      </c>
      <c r="X2616" s="650">
        <v>0</v>
      </c>
      <c r="Y2616" s="650">
        <v>0</v>
      </c>
      <c r="Z2616" s="650">
        <v>0</v>
      </c>
      <c r="AA2616" s="650">
        <v>0</v>
      </c>
      <c r="AB2616" s="676">
        <v>1</v>
      </c>
      <c r="AC2616" s="575">
        <f t="shared" si="123"/>
        <v>0</v>
      </c>
      <c r="AD2616" s="555">
        <f t="shared" si="124"/>
        <v>0</v>
      </c>
    </row>
    <row r="2617" customHeight="1" spans="1:30">
      <c r="A2617" s="574">
        <v>45345</v>
      </c>
      <c r="B2617" s="650" t="s">
        <v>246</v>
      </c>
      <c r="C2617" s="650" t="s">
        <v>228</v>
      </c>
      <c r="D2617" s="650">
        <v>300</v>
      </c>
      <c r="E2617" s="650" t="s">
        <v>233</v>
      </c>
      <c r="F2617" s="650">
        <v>5.87</v>
      </c>
      <c r="G2617" s="650">
        <v>0</v>
      </c>
      <c r="H2617" s="650">
        <v>174.7813</v>
      </c>
      <c r="I2617" s="650">
        <v>167.9569</v>
      </c>
      <c r="J2617" s="650">
        <v>164.505</v>
      </c>
      <c r="K2617" s="650">
        <v>6.8244</v>
      </c>
      <c r="L2617" s="676">
        <v>0.039</v>
      </c>
      <c r="M2617" s="650">
        <v>2681.877</v>
      </c>
      <c r="N2617" s="650"/>
      <c r="O2617" s="650"/>
      <c r="P2617" s="650"/>
      <c r="Q2617" s="650">
        <v>57321</v>
      </c>
      <c r="R2617" s="650">
        <v>6801.697</v>
      </c>
      <c r="S2617" s="676">
        <v>0.1187</v>
      </c>
      <c r="T2617" s="650">
        <v>0</v>
      </c>
      <c r="U2617" s="650">
        <v>0</v>
      </c>
      <c r="V2617" s="650">
        <v>0</v>
      </c>
      <c r="W2617" s="650">
        <v>0</v>
      </c>
      <c r="X2617" s="650">
        <v>0</v>
      </c>
      <c r="Y2617" s="650">
        <v>0</v>
      </c>
      <c r="Z2617" s="650">
        <v>0</v>
      </c>
      <c r="AA2617" s="650">
        <v>0</v>
      </c>
      <c r="AB2617" s="676">
        <v>1</v>
      </c>
      <c r="AC2617" s="575">
        <f t="shared" si="123"/>
        <v>0</v>
      </c>
      <c r="AD2617" s="555">
        <f t="shared" si="124"/>
        <v>0</v>
      </c>
    </row>
    <row r="2618" customHeight="1" spans="1:30">
      <c r="A2618" s="574">
        <v>45345</v>
      </c>
      <c r="B2618" s="650" t="s">
        <v>240</v>
      </c>
      <c r="C2618" s="650" t="s">
        <v>228</v>
      </c>
      <c r="D2618" s="650">
        <v>100</v>
      </c>
      <c r="E2618" s="650" t="s">
        <v>233</v>
      </c>
      <c r="F2618" s="650">
        <v>4.5</v>
      </c>
      <c r="G2618" s="650">
        <v>0</v>
      </c>
      <c r="H2618" s="650">
        <v>41.031</v>
      </c>
      <c r="I2618" s="650">
        <v>38.4047</v>
      </c>
      <c r="J2618" s="650">
        <v>36.611</v>
      </c>
      <c r="K2618" s="650">
        <v>2.4589</v>
      </c>
      <c r="L2618" s="676">
        <v>0.0602</v>
      </c>
      <c r="M2618" s="650">
        <v>650.635</v>
      </c>
      <c r="N2618" s="650"/>
      <c r="O2618" s="650"/>
      <c r="P2618" s="650"/>
      <c r="Q2618" s="650">
        <v>15895</v>
      </c>
      <c r="R2618" s="650">
        <v>1637.243</v>
      </c>
      <c r="S2618" s="676">
        <v>0.103</v>
      </c>
      <c r="T2618" s="650">
        <v>0.1127</v>
      </c>
      <c r="U2618" s="650">
        <v>0</v>
      </c>
      <c r="V2618" s="650">
        <v>0</v>
      </c>
      <c r="W2618" s="650">
        <v>0</v>
      </c>
      <c r="X2618" s="650">
        <v>0</v>
      </c>
      <c r="Y2618" s="650">
        <v>0.0547</v>
      </c>
      <c r="Z2618" s="650">
        <v>0</v>
      </c>
      <c r="AA2618" s="650">
        <v>0</v>
      </c>
      <c r="AB2618" s="676">
        <v>0.9973</v>
      </c>
      <c r="AC2618" s="575">
        <f t="shared" si="123"/>
        <v>0</v>
      </c>
      <c r="AD2618" s="555">
        <f t="shared" si="124"/>
        <v>0.1127</v>
      </c>
    </row>
    <row r="2619" customHeight="1" spans="1:30">
      <c r="A2619" s="574">
        <v>45345</v>
      </c>
      <c r="B2619" s="650" t="s">
        <v>244</v>
      </c>
      <c r="C2619" s="650" t="s">
        <v>228</v>
      </c>
      <c r="D2619" s="650">
        <v>100</v>
      </c>
      <c r="E2619" s="650" t="s">
        <v>233</v>
      </c>
      <c r="F2619" s="650">
        <v>5.23</v>
      </c>
      <c r="G2619" s="650">
        <v>1.2</v>
      </c>
      <c r="H2619" s="650">
        <v>47.376</v>
      </c>
      <c r="I2619" s="650">
        <v>42.2509</v>
      </c>
      <c r="J2619" s="650">
        <v>40.9353</v>
      </c>
      <c r="K2619" s="650">
        <v>5.1251</v>
      </c>
      <c r="L2619" s="676">
        <v>0.1082</v>
      </c>
      <c r="M2619" s="650">
        <v>668.7072</v>
      </c>
      <c r="N2619" s="650"/>
      <c r="O2619" s="650"/>
      <c r="P2619" s="650"/>
      <c r="Q2619" s="650">
        <v>14225</v>
      </c>
      <c r="R2619" s="650">
        <v>1721.1852</v>
      </c>
      <c r="S2619" s="676">
        <v>0.121</v>
      </c>
      <c r="T2619" s="650">
        <v>0</v>
      </c>
      <c r="U2619" s="650">
        <v>0</v>
      </c>
      <c r="V2619" s="650">
        <v>0</v>
      </c>
      <c r="W2619" s="650">
        <v>0</v>
      </c>
      <c r="X2619" s="650">
        <v>0</v>
      </c>
      <c r="Y2619" s="650">
        <v>0</v>
      </c>
      <c r="Z2619" s="650">
        <v>0</v>
      </c>
      <c r="AA2619" s="650">
        <v>0</v>
      </c>
      <c r="AB2619" s="676">
        <v>1</v>
      </c>
      <c r="AC2619" s="575">
        <f t="shared" si="123"/>
        <v>0</v>
      </c>
      <c r="AD2619" s="555">
        <f t="shared" si="124"/>
        <v>0</v>
      </c>
    </row>
    <row r="2620" customHeight="1" spans="1:30">
      <c r="A2620" s="574">
        <v>45345</v>
      </c>
      <c r="B2620" s="650" t="s">
        <v>247</v>
      </c>
      <c r="C2620" s="650" t="s">
        <v>228</v>
      </c>
      <c r="D2620" s="650">
        <v>150</v>
      </c>
      <c r="E2620" s="650" t="s">
        <v>233</v>
      </c>
      <c r="F2620" s="650">
        <v>5.54</v>
      </c>
      <c r="G2620" s="650">
        <v>4</v>
      </c>
      <c r="H2620" s="650">
        <v>74.8182</v>
      </c>
      <c r="I2620" s="650">
        <v>74.8182</v>
      </c>
      <c r="J2620" s="650">
        <v>74.025</v>
      </c>
      <c r="K2620" s="650">
        <v>0</v>
      </c>
      <c r="L2620" s="676">
        <v>0</v>
      </c>
      <c r="M2620" s="650">
        <v>1506.75</v>
      </c>
      <c r="N2620" s="650"/>
      <c r="O2620" s="650"/>
      <c r="P2620" s="650"/>
      <c r="Q2620" s="650">
        <v>25456</v>
      </c>
      <c r="R2620" s="650">
        <v>3437.175</v>
      </c>
      <c r="S2620" s="676">
        <v>0.135</v>
      </c>
      <c r="T2620" s="650">
        <v>0</v>
      </c>
      <c r="U2620" s="650">
        <v>0</v>
      </c>
      <c r="V2620" s="650">
        <v>0</v>
      </c>
      <c r="W2620" s="650">
        <v>0</v>
      </c>
      <c r="X2620" s="650">
        <v>0</v>
      </c>
      <c r="Y2620" s="650">
        <v>0</v>
      </c>
      <c r="Z2620" s="650">
        <v>0</v>
      </c>
      <c r="AA2620" s="650">
        <v>0</v>
      </c>
      <c r="AB2620" s="676">
        <v>1</v>
      </c>
      <c r="AC2620" s="575">
        <f t="shared" si="123"/>
        <v>0</v>
      </c>
      <c r="AD2620" s="555">
        <f t="shared" si="124"/>
        <v>0</v>
      </c>
    </row>
    <row r="2621" customHeight="1" spans="1:30">
      <c r="A2621" s="574">
        <v>45345</v>
      </c>
      <c r="B2621" s="650" t="s">
        <v>248</v>
      </c>
      <c r="C2621" s="650" t="s">
        <v>228</v>
      </c>
      <c r="D2621" s="650">
        <v>100</v>
      </c>
      <c r="E2621" s="650" t="s">
        <v>231</v>
      </c>
      <c r="F2621" s="650">
        <v>1.74</v>
      </c>
      <c r="G2621" s="650">
        <v>1.41</v>
      </c>
      <c r="H2621" s="650">
        <v>22.6432</v>
      </c>
      <c r="I2621" s="650">
        <v>22.6432</v>
      </c>
      <c r="J2621" s="650">
        <v>22.1396</v>
      </c>
      <c r="K2621" s="650">
        <v>0</v>
      </c>
      <c r="L2621" s="676">
        <v>0</v>
      </c>
      <c r="M2621" s="650">
        <v>596.6744</v>
      </c>
      <c r="N2621" s="650"/>
      <c r="O2621" s="650"/>
      <c r="P2621" s="650"/>
      <c r="Q2621" s="650">
        <v>11688</v>
      </c>
      <c r="R2621" s="650">
        <v>1559.1996</v>
      </c>
      <c r="S2621" s="676">
        <v>0.1334</v>
      </c>
      <c r="T2621" s="650">
        <v>0</v>
      </c>
      <c r="U2621" s="650">
        <v>0</v>
      </c>
      <c r="V2621" s="650">
        <v>0</v>
      </c>
      <c r="W2621" s="650">
        <v>0</v>
      </c>
      <c r="X2621" s="650">
        <v>0</v>
      </c>
      <c r="Y2621" s="650">
        <v>0</v>
      </c>
      <c r="Z2621" s="650">
        <v>0</v>
      </c>
      <c r="AA2621" s="650">
        <v>0</v>
      </c>
      <c r="AB2621" s="676">
        <v>1</v>
      </c>
      <c r="AC2621" s="575">
        <f t="shared" si="123"/>
        <v>0</v>
      </c>
      <c r="AD2621" s="555">
        <f t="shared" si="124"/>
        <v>0</v>
      </c>
    </row>
    <row r="2622" customHeight="1" spans="1:30">
      <c r="A2622" s="574">
        <v>45345</v>
      </c>
      <c r="B2622" s="650" t="s">
        <v>249</v>
      </c>
      <c r="C2622" s="650" t="s">
        <v>228</v>
      </c>
      <c r="D2622" s="650">
        <v>100</v>
      </c>
      <c r="E2622" s="650" t="s">
        <v>233</v>
      </c>
      <c r="F2622" s="650">
        <v>5.67</v>
      </c>
      <c r="G2622" s="650">
        <v>0</v>
      </c>
      <c r="H2622" s="650">
        <v>47.042</v>
      </c>
      <c r="I2622" s="650">
        <v>46.344</v>
      </c>
      <c r="J2622" s="650">
        <v>46.266</v>
      </c>
      <c r="K2622" s="650">
        <v>0</v>
      </c>
      <c r="L2622" s="676">
        <v>0</v>
      </c>
      <c r="M2622" s="650">
        <v>992.0879</v>
      </c>
      <c r="N2622" s="650"/>
      <c r="O2622" s="650"/>
      <c r="P2622" s="650"/>
      <c r="Q2622" s="650">
        <v>15134</v>
      </c>
      <c r="R2622" s="650">
        <v>1651.8425</v>
      </c>
      <c r="S2622" s="676">
        <v>0.1091</v>
      </c>
      <c r="T2622" s="650">
        <v>0</v>
      </c>
      <c r="U2622" s="650">
        <v>0</v>
      </c>
      <c r="V2622" s="650">
        <v>0</v>
      </c>
      <c r="W2622" s="650">
        <v>0</v>
      </c>
      <c r="X2622" s="650">
        <v>0</v>
      </c>
      <c r="Y2622" s="650">
        <v>0</v>
      </c>
      <c r="Z2622" s="650">
        <v>0</v>
      </c>
      <c r="AA2622" s="650">
        <v>0</v>
      </c>
      <c r="AB2622" s="676">
        <v>1</v>
      </c>
      <c r="AC2622" s="575">
        <f t="shared" si="123"/>
        <v>0</v>
      </c>
      <c r="AD2622" s="555">
        <f t="shared" si="124"/>
        <v>0</v>
      </c>
    </row>
    <row r="2623" customHeight="1" spans="1:30">
      <c r="A2623" s="574">
        <v>45345</v>
      </c>
      <c r="B2623" s="575" t="s">
        <v>55</v>
      </c>
      <c r="C2623" s="650" t="s">
        <v>250</v>
      </c>
      <c r="D2623" s="650">
        <v>100</v>
      </c>
      <c r="E2623" s="650" t="s">
        <v>233</v>
      </c>
      <c r="F2623" s="650">
        <v>0</v>
      </c>
      <c r="G2623" s="650">
        <v>3.27</v>
      </c>
      <c r="H2623" s="650">
        <v>9.7751</v>
      </c>
      <c r="I2623" s="650">
        <v>9.6468</v>
      </c>
      <c r="J2623" s="650">
        <v>9.1598</v>
      </c>
      <c r="K2623" s="650">
        <v>0</v>
      </c>
      <c r="L2623" s="676">
        <v>0</v>
      </c>
      <c r="M2623" s="650">
        <v>1357.9448</v>
      </c>
      <c r="N2623" s="650"/>
      <c r="O2623" s="650"/>
      <c r="P2623" s="650"/>
      <c r="Q2623" s="650">
        <v>28860</v>
      </c>
      <c r="R2623" s="650">
        <v>3547.8216</v>
      </c>
      <c r="S2623" s="676">
        <v>0.1229</v>
      </c>
      <c r="T2623" s="650">
        <v>0</v>
      </c>
      <c r="U2623" s="650">
        <v>0.1283</v>
      </c>
      <c r="V2623" s="650">
        <v>0</v>
      </c>
      <c r="W2623" s="650">
        <v>0</v>
      </c>
      <c r="X2623" s="650">
        <v>0</v>
      </c>
      <c r="Y2623" s="650">
        <v>0</v>
      </c>
      <c r="Z2623" s="650">
        <v>0</v>
      </c>
      <c r="AA2623" s="650">
        <v>0</v>
      </c>
      <c r="AB2623" s="676">
        <v>1</v>
      </c>
      <c r="AC2623" s="575">
        <f t="shared" si="123"/>
        <v>0.1283</v>
      </c>
      <c r="AD2623" s="555">
        <f t="shared" si="124"/>
        <v>0</v>
      </c>
    </row>
    <row r="2624" customHeight="1" spans="1:30">
      <c r="A2624" s="574">
        <v>45345</v>
      </c>
      <c r="B2624" s="575" t="s">
        <v>57</v>
      </c>
      <c r="C2624" s="650" t="s">
        <v>228</v>
      </c>
      <c r="D2624" s="650">
        <v>20</v>
      </c>
      <c r="E2624" s="650" t="s">
        <v>233</v>
      </c>
      <c r="F2624" s="650">
        <v>6.98</v>
      </c>
      <c r="G2624" s="650">
        <v>0</v>
      </c>
      <c r="H2624" s="650">
        <v>14.1031</v>
      </c>
      <c r="I2624" s="650">
        <v>13.4514</v>
      </c>
      <c r="J2624" s="650">
        <v>12.9962</v>
      </c>
      <c r="K2624" s="650">
        <v>0.6517</v>
      </c>
      <c r="L2624" s="676">
        <v>0.0462</v>
      </c>
      <c r="M2624" s="650">
        <v>181.6821</v>
      </c>
      <c r="N2624" s="650"/>
      <c r="O2624" s="650"/>
      <c r="P2624" s="650"/>
      <c r="Q2624" s="650">
        <v>3541</v>
      </c>
      <c r="R2624" s="650">
        <v>442.0587</v>
      </c>
      <c r="S2624" s="676">
        <v>0.1248</v>
      </c>
      <c r="T2624" s="650">
        <v>0</v>
      </c>
      <c r="U2624" s="650">
        <v>0</v>
      </c>
      <c r="V2624" s="650">
        <v>0</v>
      </c>
      <c r="W2624" s="650">
        <v>0</v>
      </c>
      <c r="X2624" s="650">
        <v>0</v>
      </c>
      <c r="Y2624" s="650">
        <v>0</v>
      </c>
      <c r="Z2624" s="650">
        <v>0</v>
      </c>
      <c r="AA2624" s="650">
        <v>0</v>
      </c>
      <c r="AB2624" s="676">
        <v>1</v>
      </c>
      <c r="AC2624" s="575">
        <f t="shared" si="123"/>
        <v>0</v>
      </c>
      <c r="AD2624" s="555">
        <f t="shared" si="124"/>
        <v>0</v>
      </c>
    </row>
    <row r="2625" customHeight="1" spans="1:30">
      <c r="A2625" s="574">
        <v>45345</v>
      </c>
      <c r="B2625" s="650" t="s">
        <v>259</v>
      </c>
      <c r="C2625" s="650" t="s">
        <v>250</v>
      </c>
      <c r="D2625" s="650">
        <v>60</v>
      </c>
      <c r="E2625" s="650" t="s">
        <v>233</v>
      </c>
      <c r="F2625" s="650">
        <v>0</v>
      </c>
      <c r="G2625" s="650">
        <v>2</v>
      </c>
      <c r="H2625" s="650">
        <v>0.6553</v>
      </c>
      <c r="I2625" s="650">
        <v>0.6553</v>
      </c>
      <c r="J2625" s="650">
        <v>0</v>
      </c>
      <c r="K2625" s="650">
        <v>0</v>
      </c>
      <c r="L2625" s="676">
        <v>0</v>
      </c>
      <c r="M2625" s="650">
        <v>708.75</v>
      </c>
      <c r="N2625" s="650"/>
      <c r="O2625" s="650"/>
      <c r="P2625" s="650"/>
      <c r="Q2625" s="650">
        <v>14049</v>
      </c>
      <c r="R2625" s="650">
        <v>2164.05</v>
      </c>
      <c r="S2625" s="676">
        <v>0.154</v>
      </c>
      <c r="T2625" s="650">
        <v>0</v>
      </c>
      <c r="U2625" s="650">
        <v>0</v>
      </c>
      <c r="V2625" s="650">
        <v>0</v>
      </c>
      <c r="W2625" s="650">
        <v>0</v>
      </c>
      <c r="X2625" s="650">
        <v>0</v>
      </c>
      <c r="Y2625" s="650">
        <v>0</v>
      </c>
      <c r="Z2625" s="650">
        <v>0</v>
      </c>
      <c r="AA2625" s="650">
        <v>0</v>
      </c>
      <c r="AB2625" s="676">
        <v>1</v>
      </c>
      <c r="AC2625" s="575">
        <f t="shared" si="123"/>
        <v>0</v>
      </c>
      <c r="AD2625" s="555">
        <f t="shared" si="124"/>
        <v>0</v>
      </c>
    </row>
    <row r="2626" customHeight="1" spans="1:30">
      <c r="A2626" s="574">
        <v>45345</v>
      </c>
      <c r="B2626" s="650" t="s">
        <v>263</v>
      </c>
      <c r="C2626" s="650" t="s">
        <v>250</v>
      </c>
      <c r="D2626" s="650">
        <v>200</v>
      </c>
      <c r="E2626" s="650" t="s">
        <v>233</v>
      </c>
      <c r="F2626" s="650">
        <v>0</v>
      </c>
      <c r="G2626" s="650">
        <v>8.35</v>
      </c>
      <c r="H2626" s="650">
        <v>374.0056</v>
      </c>
      <c r="I2626" s="650">
        <v>351.3066</v>
      </c>
      <c r="J2626" s="650">
        <v>347.6</v>
      </c>
      <c r="K2626" s="650">
        <v>16.0022</v>
      </c>
      <c r="L2626" s="676">
        <v>0.0436</v>
      </c>
      <c r="M2626" s="650">
        <v>5754.32</v>
      </c>
      <c r="N2626" s="650"/>
      <c r="O2626" s="650"/>
      <c r="P2626" s="650"/>
      <c r="Q2626" s="650">
        <v>59159</v>
      </c>
      <c r="R2626" s="650">
        <v>12621.84</v>
      </c>
      <c r="S2626" s="676">
        <v>0.2134</v>
      </c>
      <c r="T2626" s="650">
        <v>5.0252</v>
      </c>
      <c r="U2626" s="650">
        <v>1.6716</v>
      </c>
      <c r="V2626" s="650">
        <v>0</v>
      </c>
      <c r="W2626" s="650">
        <v>0</v>
      </c>
      <c r="X2626" s="650">
        <v>0</v>
      </c>
      <c r="Y2626" s="650">
        <v>0</v>
      </c>
      <c r="Z2626" s="650">
        <v>0</v>
      </c>
      <c r="AA2626" s="650">
        <v>0</v>
      </c>
      <c r="AB2626" s="676">
        <v>0.9821</v>
      </c>
      <c r="AC2626" s="575">
        <f t="shared" si="123"/>
        <v>1.6716</v>
      </c>
      <c r="AD2626" s="555">
        <f t="shared" si="124"/>
        <v>5.0252</v>
      </c>
    </row>
    <row r="2627" ht="19" customHeight="1" spans="1:30">
      <c r="A2627" s="574">
        <v>45345</v>
      </c>
      <c r="B2627" s="650" t="s">
        <v>262</v>
      </c>
      <c r="C2627" s="650" t="s">
        <v>250</v>
      </c>
      <c r="D2627" s="650">
        <v>200</v>
      </c>
      <c r="E2627" s="650" t="s">
        <v>233</v>
      </c>
      <c r="F2627" s="650">
        <v>0</v>
      </c>
      <c r="G2627" s="650">
        <v>9.5</v>
      </c>
      <c r="H2627" s="650">
        <v>287.8215</v>
      </c>
      <c r="I2627" s="650">
        <v>170.667</v>
      </c>
      <c r="J2627" s="650">
        <v>167.475</v>
      </c>
      <c r="K2627" s="650">
        <v>0</v>
      </c>
      <c r="L2627" s="676">
        <v>0</v>
      </c>
      <c r="M2627" s="650">
        <v>3202.65</v>
      </c>
      <c r="N2627" s="650"/>
      <c r="O2627" s="650"/>
      <c r="P2627" s="650"/>
      <c r="Q2627" s="650">
        <v>30140</v>
      </c>
      <c r="R2627" s="650">
        <v>6893.7</v>
      </c>
      <c r="S2627" s="676">
        <v>0.2287</v>
      </c>
      <c r="T2627" s="650">
        <v>114.3157</v>
      </c>
      <c r="U2627" s="650">
        <v>2.8388</v>
      </c>
      <c r="V2627" s="650">
        <v>0</v>
      </c>
      <c r="W2627" s="650">
        <v>0</v>
      </c>
      <c r="X2627" s="650">
        <v>0</v>
      </c>
      <c r="Y2627" s="650">
        <v>0</v>
      </c>
      <c r="Z2627" s="650">
        <v>0</v>
      </c>
      <c r="AA2627" s="650">
        <v>0</v>
      </c>
      <c r="AB2627" s="676">
        <v>0.5337</v>
      </c>
      <c r="AC2627" s="575">
        <f t="shared" si="123"/>
        <v>2.8388</v>
      </c>
      <c r="AD2627" s="555">
        <f t="shared" si="124"/>
        <v>114.3157</v>
      </c>
    </row>
    <row r="2628" customHeight="1" spans="1:30">
      <c r="A2628" s="574">
        <v>45345</v>
      </c>
      <c r="B2628" s="650" t="s">
        <v>253</v>
      </c>
      <c r="C2628" s="650" t="s">
        <v>250</v>
      </c>
      <c r="D2628" s="650">
        <v>200</v>
      </c>
      <c r="E2628" s="650" t="s">
        <v>233</v>
      </c>
      <c r="F2628" s="650">
        <v>0</v>
      </c>
      <c r="G2628" s="650">
        <v>3.73</v>
      </c>
      <c r="H2628" s="650">
        <v>46.2149</v>
      </c>
      <c r="I2628" s="650">
        <v>45.8428</v>
      </c>
      <c r="J2628" s="650">
        <v>43.56</v>
      </c>
      <c r="K2628" s="650">
        <v>0</v>
      </c>
      <c r="L2628" s="676">
        <v>0</v>
      </c>
      <c r="M2628" s="650">
        <v>2942.72</v>
      </c>
      <c r="N2628" s="650"/>
      <c r="O2628" s="650"/>
      <c r="P2628" s="650"/>
      <c r="Q2628" s="650">
        <v>61425</v>
      </c>
      <c r="R2628" s="650">
        <v>8005.8</v>
      </c>
      <c r="S2628" s="676">
        <v>0.1303</v>
      </c>
      <c r="T2628" s="650">
        <v>0.3721</v>
      </c>
      <c r="U2628" s="650">
        <v>0</v>
      </c>
      <c r="V2628" s="650">
        <v>0</v>
      </c>
      <c r="W2628" s="650">
        <v>0</v>
      </c>
      <c r="X2628" s="650">
        <v>0</v>
      </c>
      <c r="Y2628" s="650">
        <v>0</v>
      </c>
      <c r="Z2628" s="650">
        <v>0</v>
      </c>
      <c r="AA2628" s="650">
        <v>0</v>
      </c>
      <c r="AB2628" s="676">
        <v>0.9919</v>
      </c>
      <c r="AC2628" s="575">
        <f t="shared" si="123"/>
        <v>0</v>
      </c>
      <c r="AD2628" s="555">
        <f t="shared" si="124"/>
        <v>0.3721</v>
      </c>
    </row>
    <row r="2629" customHeight="1" spans="1:30">
      <c r="A2629" s="574">
        <v>45345</v>
      </c>
      <c r="B2629" s="575" t="s">
        <v>61</v>
      </c>
      <c r="C2629" s="650" t="s">
        <v>250</v>
      </c>
      <c r="D2629" s="650">
        <v>275</v>
      </c>
      <c r="E2629" s="650" t="s">
        <v>233</v>
      </c>
      <c r="F2629" s="650">
        <v>0</v>
      </c>
      <c r="G2629" s="650">
        <v>3.79</v>
      </c>
      <c r="H2629" s="650">
        <v>68.7379</v>
      </c>
      <c r="I2629" s="650">
        <v>68.7379</v>
      </c>
      <c r="J2629" s="650">
        <v>64.68</v>
      </c>
      <c r="K2629" s="650">
        <v>0</v>
      </c>
      <c r="L2629" s="676">
        <v>0</v>
      </c>
      <c r="M2629" s="650">
        <v>4693.04</v>
      </c>
      <c r="N2629" s="650"/>
      <c r="O2629" s="650"/>
      <c r="P2629" s="650"/>
      <c r="Q2629" s="650">
        <v>83580</v>
      </c>
      <c r="R2629" s="650">
        <v>14430.24</v>
      </c>
      <c r="S2629" s="676">
        <v>0.1727</v>
      </c>
      <c r="T2629" s="650">
        <v>0</v>
      </c>
      <c r="U2629" s="650">
        <v>0</v>
      </c>
      <c r="V2629" s="650">
        <v>0</v>
      </c>
      <c r="W2629" s="650">
        <v>0</v>
      </c>
      <c r="X2629" s="650">
        <v>0</v>
      </c>
      <c r="Y2629" s="650">
        <v>0</v>
      </c>
      <c r="Z2629" s="650">
        <v>0</v>
      </c>
      <c r="AA2629" s="650">
        <v>0</v>
      </c>
      <c r="AB2629" s="676">
        <v>1</v>
      </c>
      <c r="AC2629" s="575">
        <f t="shared" si="123"/>
        <v>0</v>
      </c>
      <c r="AD2629" s="555">
        <f t="shared" si="124"/>
        <v>0</v>
      </c>
    </row>
    <row r="2630" customHeight="1" spans="1:30">
      <c r="A2630" s="574">
        <v>45345</v>
      </c>
      <c r="B2630" s="575" t="s">
        <v>62</v>
      </c>
      <c r="C2630" s="650" t="s">
        <v>250</v>
      </c>
      <c r="D2630" s="650">
        <v>200</v>
      </c>
      <c r="E2630" s="650" t="s">
        <v>233</v>
      </c>
      <c r="F2630" s="650">
        <v>0</v>
      </c>
      <c r="G2630" s="650">
        <v>4.33</v>
      </c>
      <c r="H2630" s="650">
        <v>57.2262</v>
      </c>
      <c r="I2630" s="650">
        <v>56.5407</v>
      </c>
      <c r="J2630" s="650">
        <v>54.12</v>
      </c>
      <c r="K2630" s="650">
        <v>0</v>
      </c>
      <c r="L2630" s="676">
        <v>0</v>
      </c>
      <c r="M2630" s="650">
        <v>3360.72</v>
      </c>
      <c r="N2630" s="650"/>
      <c r="O2630" s="650"/>
      <c r="P2630" s="650"/>
      <c r="Q2630" s="650">
        <v>61280</v>
      </c>
      <c r="R2630" s="650">
        <v>9696.72</v>
      </c>
      <c r="S2630" s="676">
        <v>0.1582</v>
      </c>
      <c r="T2630" s="650">
        <v>0.6855</v>
      </c>
      <c r="U2630" s="650">
        <v>0</v>
      </c>
      <c r="V2630" s="650">
        <v>0</v>
      </c>
      <c r="W2630" s="650">
        <v>0</v>
      </c>
      <c r="X2630" s="650">
        <v>0</v>
      </c>
      <c r="Y2630" s="650">
        <v>0</v>
      </c>
      <c r="Z2630" s="650">
        <v>0</v>
      </c>
      <c r="AA2630" s="650">
        <v>0</v>
      </c>
      <c r="AB2630" s="676">
        <v>0.988</v>
      </c>
      <c r="AC2630" s="575">
        <f t="shared" si="123"/>
        <v>0</v>
      </c>
      <c r="AD2630" s="555">
        <f t="shared" si="124"/>
        <v>0.6855</v>
      </c>
    </row>
    <row r="2631" customHeight="1" spans="1:30">
      <c r="A2631" s="574">
        <v>45345</v>
      </c>
      <c r="B2631" s="650" t="s">
        <v>254</v>
      </c>
      <c r="C2631" s="650" t="s">
        <v>250</v>
      </c>
      <c r="D2631" s="650">
        <v>50</v>
      </c>
      <c r="E2631" s="650" t="s">
        <v>233</v>
      </c>
      <c r="F2631" s="650">
        <v>0</v>
      </c>
      <c r="G2631" s="650">
        <v>6.25</v>
      </c>
      <c r="H2631" s="650">
        <v>40.7213</v>
      </c>
      <c r="I2631" s="650">
        <v>38.7483</v>
      </c>
      <c r="J2631" s="650">
        <v>37.8</v>
      </c>
      <c r="K2631" s="650">
        <v>1.24</v>
      </c>
      <c r="L2631" s="676">
        <v>0.031</v>
      </c>
      <c r="M2631" s="650">
        <v>1071.63</v>
      </c>
      <c r="N2631" s="650"/>
      <c r="O2631" s="650"/>
      <c r="P2631" s="650"/>
      <c r="Q2631" s="650">
        <v>12070</v>
      </c>
      <c r="R2631" s="650">
        <v>2119.32</v>
      </c>
      <c r="S2631" s="676">
        <v>0.1756</v>
      </c>
      <c r="T2631" s="650">
        <v>0.45</v>
      </c>
      <c r="U2631" s="650">
        <v>0</v>
      </c>
      <c r="V2631" s="650">
        <v>0</v>
      </c>
      <c r="W2631" s="650">
        <v>0</v>
      </c>
      <c r="X2631" s="650">
        <v>0</v>
      </c>
      <c r="Y2631" s="650">
        <v>0</v>
      </c>
      <c r="Z2631" s="650">
        <v>0</v>
      </c>
      <c r="AA2631" s="650">
        <v>0</v>
      </c>
      <c r="AB2631" s="676">
        <v>1</v>
      </c>
      <c r="AC2631" s="575">
        <f t="shared" si="123"/>
        <v>0</v>
      </c>
      <c r="AD2631" s="555">
        <f t="shared" si="124"/>
        <v>0.45</v>
      </c>
    </row>
    <row r="2632" customHeight="1" spans="1:30">
      <c r="A2632" s="574">
        <v>45345</v>
      </c>
      <c r="B2632" s="650" t="s">
        <v>256</v>
      </c>
      <c r="C2632" s="650" t="s">
        <v>250</v>
      </c>
      <c r="D2632" s="650">
        <v>20.4</v>
      </c>
      <c r="E2632" s="650" t="s">
        <v>238</v>
      </c>
      <c r="F2632" s="650">
        <v>0</v>
      </c>
      <c r="G2632" s="650">
        <v>3.5</v>
      </c>
      <c r="H2632" s="650">
        <v>4.0098</v>
      </c>
      <c r="I2632" s="650">
        <v>0</v>
      </c>
      <c r="J2632" s="650">
        <v>0</v>
      </c>
      <c r="K2632" s="650">
        <v>0</v>
      </c>
      <c r="L2632" s="650"/>
      <c r="M2632" s="650">
        <v>418.675</v>
      </c>
      <c r="N2632" s="650"/>
      <c r="O2632" s="650"/>
      <c r="P2632" s="650"/>
      <c r="Q2632" s="650">
        <v>5372</v>
      </c>
      <c r="R2632" s="650">
        <v>956.5771</v>
      </c>
      <c r="S2632" s="676">
        <v>0.1781</v>
      </c>
      <c r="T2632" s="650">
        <v>0</v>
      </c>
      <c r="U2632" s="650">
        <v>0</v>
      </c>
      <c r="V2632" s="650">
        <v>0</v>
      </c>
      <c r="W2632" s="650">
        <v>0</v>
      </c>
      <c r="X2632" s="650">
        <v>0</v>
      </c>
      <c r="Y2632" s="650">
        <v>4.0098</v>
      </c>
      <c r="Z2632" s="650">
        <v>0</v>
      </c>
      <c r="AA2632" s="650">
        <v>0</v>
      </c>
      <c r="AB2632" s="676">
        <v>1</v>
      </c>
      <c r="AC2632" s="575">
        <f t="shared" si="123"/>
        <v>0</v>
      </c>
      <c r="AD2632" s="555">
        <f t="shared" si="124"/>
        <v>0</v>
      </c>
    </row>
    <row r="2633" customHeight="1" spans="1:30">
      <c r="A2633" s="574">
        <v>45345</v>
      </c>
      <c r="B2633" s="650" t="s">
        <v>261</v>
      </c>
      <c r="C2633" s="650" t="s">
        <v>250</v>
      </c>
      <c r="D2633" s="650">
        <v>100</v>
      </c>
      <c r="E2633" s="650" t="s">
        <v>233</v>
      </c>
      <c r="F2633" s="650">
        <v>0</v>
      </c>
      <c r="G2633" s="650">
        <v>5.17</v>
      </c>
      <c r="H2633" s="650">
        <v>68.0832</v>
      </c>
      <c r="I2633" s="650">
        <v>68.0832</v>
      </c>
      <c r="J2633" s="650">
        <v>66.792</v>
      </c>
      <c r="K2633" s="650">
        <v>0</v>
      </c>
      <c r="L2633" s="676">
        <v>0</v>
      </c>
      <c r="M2633" s="650">
        <v>1495.428</v>
      </c>
      <c r="N2633" s="650"/>
      <c r="O2633" s="650"/>
      <c r="P2633" s="650"/>
      <c r="Q2633" s="650">
        <v>25315</v>
      </c>
      <c r="R2633" s="650">
        <v>3975.972</v>
      </c>
      <c r="S2633" s="676">
        <v>0.1571</v>
      </c>
      <c r="T2633" s="650">
        <v>0</v>
      </c>
      <c r="U2633" s="650">
        <v>0</v>
      </c>
      <c r="V2633" s="650">
        <v>0</v>
      </c>
      <c r="W2633" s="650">
        <v>0</v>
      </c>
      <c r="X2633" s="650">
        <v>0</v>
      </c>
      <c r="Y2633" s="650">
        <v>0</v>
      </c>
      <c r="Z2633" s="650">
        <v>0</v>
      </c>
      <c r="AA2633" s="650">
        <v>0</v>
      </c>
      <c r="AB2633" s="676">
        <v>1</v>
      </c>
      <c r="AC2633" s="575">
        <f t="shared" si="123"/>
        <v>0</v>
      </c>
      <c r="AD2633" s="555">
        <f t="shared" si="124"/>
        <v>0</v>
      </c>
    </row>
    <row r="2634" s="559" customFormat="1" customHeight="1" spans="1:30">
      <c r="A2634" s="665">
        <v>45345</v>
      </c>
      <c r="B2634" s="666" t="s">
        <v>252</v>
      </c>
      <c r="C2634" s="666" t="s">
        <v>250</v>
      </c>
      <c r="D2634" s="666">
        <v>49.5</v>
      </c>
      <c r="E2634" s="666" t="s">
        <v>233</v>
      </c>
      <c r="F2634" s="666">
        <v>0</v>
      </c>
      <c r="G2634" s="666">
        <v>3.56</v>
      </c>
      <c r="H2634" s="666">
        <v>5.4186</v>
      </c>
      <c r="I2634" s="666">
        <v>5.4186</v>
      </c>
      <c r="J2634" s="666">
        <v>4.554</v>
      </c>
      <c r="K2634" s="666">
        <v>0</v>
      </c>
      <c r="L2634" s="677">
        <v>0</v>
      </c>
      <c r="M2634" s="666">
        <v>408.243</v>
      </c>
      <c r="N2634" s="666">
        <v>843</v>
      </c>
      <c r="O2634" s="677">
        <v>0.4843</v>
      </c>
      <c r="P2634" s="677">
        <v>-0.3088</v>
      </c>
      <c r="Q2634" s="666">
        <v>12723</v>
      </c>
      <c r="R2634" s="666">
        <v>975.3216</v>
      </c>
      <c r="S2634" s="677">
        <v>0.0767</v>
      </c>
      <c r="T2634" s="666">
        <v>0</v>
      </c>
      <c r="U2634" s="666">
        <v>0</v>
      </c>
      <c r="V2634" s="666">
        <v>0</v>
      </c>
      <c r="W2634" s="666">
        <v>0</v>
      </c>
      <c r="X2634" s="666">
        <v>0</v>
      </c>
      <c r="Y2634" s="666">
        <v>0</v>
      </c>
      <c r="Z2634" s="666">
        <v>0</v>
      </c>
      <c r="AA2634" s="666">
        <v>0</v>
      </c>
      <c r="AB2634" s="677">
        <v>1</v>
      </c>
      <c r="AC2634" s="681">
        <f t="shared" si="123"/>
        <v>0</v>
      </c>
      <c r="AD2634" s="682">
        <f t="shared" si="124"/>
        <v>0</v>
      </c>
    </row>
    <row r="2635" customHeight="1" spans="1:30">
      <c r="A2635" s="574">
        <v>45345</v>
      </c>
      <c r="B2635" s="575" t="s">
        <v>260</v>
      </c>
      <c r="C2635" s="575" t="s">
        <v>250</v>
      </c>
      <c r="D2635" s="575">
        <v>50</v>
      </c>
      <c r="E2635" s="575" t="s">
        <v>287</v>
      </c>
      <c r="F2635" s="575">
        <v>0</v>
      </c>
      <c r="G2635" s="575">
        <v>3.5</v>
      </c>
      <c r="H2635" s="575">
        <v>17.3377</v>
      </c>
      <c r="I2635" s="575">
        <v>0</v>
      </c>
      <c r="J2635" s="575">
        <v>0</v>
      </c>
      <c r="K2635" s="575">
        <v>0</v>
      </c>
      <c r="L2635" s="575"/>
      <c r="M2635" s="575">
        <v>888.8</v>
      </c>
      <c r="N2635" s="575"/>
      <c r="O2635" s="575"/>
      <c r="P2635" s="575"/>
      <c r="Q2635" s="575">
        <v>12700</v>
      </c>
      <c r="R2635" s="575">
        <v>1722.138</v>
      </c>
      <c r="S2635" s="580">
        <v>0.1356</v>
      </c>
      <c r="T2635" s="575">
        <v>0</v>
      </c>
      <c r="U2635" s="575">
        <v>0</v>
      </c>
      <c r="V2635" s="575">
        <v>0</v>
      </c>
      <c r="W2635" s="575">
        <v>0</v>
      </c>
      <c r="X2635" s="575">
        <v>0</v>
      </c>
      <c r="Y2635" s="575">
        <v>17.3377</v>
      </c>
      <c r="Z2635" s="575">
        <v>0</v>
      </c>
      <c r="AA2635" s="575">
        <v>0</v>
      </c>
      <c r="AB2635" s="580">
        <v>1</v>
      </c>
      <c r="AC2635" s="575">
        <f t="shared" si="123"/>
        <v>0</v>
      </c>
      <c r="AD2635" s="555">
        <f t="shared" si="124"/>
        <v>0</v>
      </c>
    </row>
    <row r="2636" s="560" customFormat="1" customHeight="1" spans="1:30">
      <c r="A2636" s="667">
        <v>45345</v>
      </c>
      <c r="B2636" s="668" t="s">
        <v>257</v>
      </c>
      <c r="C2636" s="668" t="s">
        <v>250</v>
      </c>
      <c r="D2636" s="668">
        <v>80</v>
      </c>
      <c r="E2636" s="668" t="s">
        <v>233</v>
      </c>
      <c r="F2636" s="668">
        <v>0</v>
      </c>
      <c r="G2636" s="668">
        <v>4</v>
      </c>
      <c r="H2636" s="668">
        <v>15.946</v>
      </c>
      <c r="I2636" s="668">
        <v>15.213</v>
      </c>
      <c r="J2636" s="668">
        <v>14.5199</v>
      </c>
      <c r="K2636" s="668">
        <v>0</v>
      </c>
      <c r="L2636" s="678">
        <v>0</v>
      </c>
      <c r="M2636" s="668">
        <v>1597.9905</v>
      </c>
      <c r="N2636" s="668"/>
      <c r="O2636" s="668"/>
      <c r="P2636" s="668"/>
      <c r="Q2636" s="668">
        <v>18237</v>
      </c>
      <c r="R2636" s="668">
        <v>3242.832</v>
      </c>
      <c r="S2636" s="678">
        <v>0.1778</v>
      </c>
      <c r="T2636" s="668">
        <v>0</v>
      </c>
      <c r="U2636" s="668">
        <v>0</v>
      </c>
      <c r="V2636" s="668">
        <v>0</v>
      </c>
      <c r="W2636" s="668">
        <v>0</v>
      </c>
      <c r="X2636" s="668">
        <v>0</v>
      </c>
      <c r="Y2636" s="668">
        <v>5.9642</v>
      </c>
      <c r="Z2636" s="668">
        <v>0</v>
      </c>
      <c r="AA2636" s="668">
        <v>0</v>
      </c>
      <c r="AB2636" s="678">
        <v>1</v>
      </c>
      <c r="AC2636" s="683">
        <f t="shared" si="123"/>
        <v>0</v>
      </c>
      <c r="AD2636" s="684">
        <f t="shared" si="124"/>
        <v>0</v>
      </c>
    </row>
    <row r="2637" customHeight="1" spans="1:30">
      <c r="A2637" s="574">
        <v>45345</v>
      </c>
      <c r="B2637" s="650" t="s">
        <v>258</v>
      </c>
      <c r="C2637" s="650" t="s">
        <v>250</v>
      </c>
      <c r="D2637" s="650">
        <v>100</v>
      </c>
      <c r="E2637" s="650" t="s">
        <v>233</v>
      </c>
      <c r="F2637" s="650">
        <v>0</v>
      </c>
      <c r="G2637" s="650">
        <v>3.85</v>
      </c>
      <c r="H2637" s="650">
        <v>38.7559</v>
      </c>
      <c r="I2637" s="650">
        <v>38.0358</v>
      </c>
      <c r="J2637" s="650">
        <v>37.62</v>
      </c>
      <c r="K2637" s="650">
        <v>0</v>
      </c>
      <c r="L2637" s="676">
        <v>0</v>
      </c>
      <c r="M2637" s="650">
        <v>1299.54</v>
      </c>
      <c r="N2637" s="650"/>
      <c r="O2637" s="650"/>
      <c r="P2637" s="650"/>
      <c r="Q2637" s="650">
        <v>27774</v>
      </c>
      <c r="R2637" s="650">
        <v>3055.8</v>
      </c>
      <c r="S2637" s="676">
        <v>0.11</v>
      </c>
      <c r="T2637" s="650">
        <v>0.485</v>
      </c>
      <c r="U2637" s="650">
        <v>0.2351</v>
      </c>
      <c r="V2637" s="650">
        <v>0</v>
      </c>
      <c r="W2637" s="650">
        <v>0</v>
      </c>
      <c r="X2637" s="650">
        <v>0</v>
      </c>
      <c r="Y2637" s="650">
        <v>0</v>
      </c>
      <c r="Z2637" s="650">
        <v>0</v>
      </c>
      <c r="AA2637" s="650">
        <v>0</v>
      </c>
      <c r="AB2637" s="676">
        <v>0.9909</v>
      </c>
      <c r="AC2637" s="575">
        <f t="shared" si="123"/>
        <v>0.2351</v>
      </c>
      <c r="AD2637" s="555">
        <f t="shared" si="124"/>
        <v>0.485</v>
      </c>
    </row>
    <row r="2638" customHeight="1" spans="1:30">
      <c r="A2638" s="574">
        <v>45345</v>
      </c>
      <c r="B2638" s="650" t="s">
        <v>251</v>
      </c>
      <c r="C2638" s="650" t="s">
        <v>250</v>
      </c>
      <c r="D2638" s="650">
        <v>15</v>
      </c>
      <c r="E2638" s="650" t="s">
        <v>233</v>
      </c>
      <c r="F2638" s="650">
        <v>0</v>
      </c>
      <c r="G2638" s="650">
        <v>3.25</v>
      </c>
      <c r="H2638" s="650">
        <v>3.1669</v>
      </c>
      <c r="I2638" s="650">
        <v>3.1669</v>
      </c>
      <c r="J2638" s="650">
        <v>3.15</v>
      </c>
      <c r="K2638" s="650">
        <v>0</v>
      </c>
      <c r="L2638" s="676">
        <v>0</v>
      </c>
      <c r="M2638" s="650">
        <v>135.555</v>
      </c>
      <c r="N2638" s="650"/>
      <c r="O2638" s="650"/>
      <c r="P2638" s="650"/>
      <c r="Q2638" s="650">
        <v>3444</v>
      </c>
      <c r="R2638" s="650">
        <v>260.925</v>
      </c>
      <c r="S2638" s="676">
        <v>0.0758</v>
      </c>
      <c r="T2638" s="650">
        <v>0</v>
      </c>
      <c r="U2638" s="650">
        <v>0</v>
      </c>
      <c r="V2638" s="650">
        <v>0</v>
      </c>
      <c r="W2638" s="650">
        <v>0</v>
      </c>
      <c r="X2638" s="650">
        <v>0</v>
      </c>
      <c r="Y2638" s="650">
        <v>0</v>
      </c>
      <c r="Z2638" s="650">
        <v>0</v>
      </c>
      <c r="AA2638" s="650">
        <v>0</v>
      </c>
      <c r="AB2638" s="676">
        <v>1</v>
      </c>
      <c r="AC2638" s="575">
        <f t="shared" si="123"/>
        <v>0</v>
      </c>
      <c r="AD2638" s="555">
        <f t="shared" si="124"/>
        <v>0</v>
      </c>
    </row>
    <row r="2639" customHeight="1" spans="1:30">
      <c r="A2639" s="574">
        <v>45345</v>
      </c>
      <c r="B2639" s="650" t="s">
        <v>267</v>
      </c>
      <c r="C2639" s="650" t="s">
        <v>250</v>
      </c>
      <c r="D2639" s="650">
        <v>150</v>
      </c>
      <c r="E2639" s="650" t="s">
        <v>233</v>
      </c>
      <c r="F2639" s="650">
        <v>0</v>
      </c>
      <c r="G2639" s="650">
        <v>6.46</v>
      </c>
      <c r="H2639" s="650">
        <v>170.148</v>
      </c>
      <c r="I2639" s="650">
        <v>147.3585</v>
      </c>
      <c r="J2639" s="650">
        <v>146.08</v>
      </c>
      <c r="K2639" s="650">
        <v>20.6625</v>
      </c>
      <c r="L2639" s="676">
        <v>0.123</v>
      </c>
      <c r="M2639" s="650">
        <v>3903.68</v>
      </c>
      <c r="N2639" s="650"/>
      <c r="O2639" s="650"/>
      <c r="P2639" s="650"/>
      <c r="Q2639" s="650">
        <v>38110</v>
      </c>
      <c r="R2639" s="650">
        <v>9952.8</v>
      </c>
      <c r="S2639" s="676">
        <v>0.2612</v>
      </c>
      <c r="T2639" s="650">
        <v>0</v>
      </c>
      <c r="U2639" s="650">
        <v>0</v>
      </c>
      <c r="V2639" s="650">
        <v>0</v>
      </c>
      <c r="W2639" s="650">
        <v>0</v>
      </c>
      <c r="X2639" s="650">
        <v>0</v>
      </c>
      <c r="Y2639" s="650">
        <v>2.127</v>
      </c>
      <c r="Z2639" s="650">
        <v>0</v>
      </c>
      <c r="AA2639" s="650">
        <v>0</v>
      </c>
      <c r="AB2639" s="676">
        <v>0.9966</v>
      </c>
      <c r="AC2639" s="575">
        <f t="shared" si="123"/>
        <v>0</v>
      </c>
      <c r="AD2639" s="555">
        <f t="shared" si="124"/>
        <v>0</v>
      </c>
    </row>
    <row r="2640" customHeight="1" spans="1:30">
      <c r="A2640" s="574">
        <v>45345</v>
      </c>
      <c r="B2640" s="650" t="s">
        <v>265</v>
      </c>
      <c r="C2640" s="650" t="s">
        <v>250</v>
      </c>
      <c r="D2640" s="650">
        <v>50</v>
      </c>
      <c r="E2640" s="650" t="s">
        <v>233</v>
      </c>
      <c r="F2640" s="650">
        <v>0</v>
      </c>
      <c r="G2640" s="650">
        <v>3.28</v>
      </c>
      <c r="H2640" s="650">
        <v>1.7106</v>
      </c>
      <c r="I2640" s="650">
        <v>1.7106</v>
      </c>
      <c r="J2640" s="650">
        <v>1.6324</v>
      </c>
      <c r="K2640" s="650">
        <v>0</v>
      </c>
      <c r="L2640" s="676">
        <v>0</v>
      </c>
      <c r="M2640" s="650">
        <v>250.9892</v>
      </c>
      <c r="N2640" s="650"/>
      <c r="O2640" s="650"/>
      <c r="P2640" s="650"/>
      <c r="Q2640" s="650">
        <v>5770</v>
      </c>
      <c r="R2640" s="650">
        <v>449.35</v>
      </c>
      <c r="S2640" s="676">
        <v>0.0779</v>
      </c>
      <c r="T2640" s="650">
        <v>0</v>
      </c>
      <c r="U2640" s="650">
        <v>0</v>
      </c>
      <c r="V2640" s="650">
        <v>0</v>
      </c>
      <c r="W2640" s="650">
        <v>0</v>
      </c>
      <c r="X2640" s="650">
        <v>0</v>
      </c>
      <c r="Y2640" s="650">
        <v>0</v>
      </c>
      <c r="Z2640" s="650">
        <v>0</v>
      </c>
      <c r="AA2640" s="650">
        <v>0</v>
      </c>
      <c r="AB2640" s="676">
        <v>1</v>
      </c>
      <c r="AC2640" s="575">
        <f t="shared" si="123"/>
        <v>0</v>
      </c>
      <c r="AD2640" s="555">
        <f t="shared" si="124"/>
        <v>0</v>
      </c>
    </row>
    <row r="2641" customHeight="1" spans="1:30">
      <c r="A2641" s="574">
        <v>45345</v>
      </c>
      <c r="B2641" s="650" t="s">
        <v>264</v>
      </c>
      <c r="C2641" s="650" t="s">
        <v>250</v>
      </c>
      <c r="D2641" s="650">
        <v>100</v>
      </c>
      <c r="E2641" s="650" t="s">
        <v>233</v>
      </c>
      <c r="F2641" s="650">
        <v>0</v>
      </c>
      <c r="G2641" s="650">
        <v>7.51</v>
      </c>
      <c r="H2641" s="650">
        <v>32.538</v>
      </c>
      <c r="I2641" s="650">
        <v>0</v>
      </c>
      <c r="J2641" s="650">
        <v>0</v>
      </c>
      <c r="K2641" s="650">
        <v>0</v>
      </c>
      <c r="L2641" s="650"/>
      <c r="M2641" s="650">
        <v>1435.0578</v>
      </c>
      <c r="N2641" s="650"/>
      <c r="O2641" s="650"/>
      <c r="P2641" s="650"/>
      <c r="Q2641" s="650">
        <v>24615</v>
      </c>
      <c r="R2641" s="650">
        <v>3165.0234</v>
      </c>
      <c r="S2641" s="676">
        <v>0.1286</v>
      </c>
      <c r="T2641" s="650">
        <v>0</v>
      </c>
      <c r="U2641" s="650">
        <v>0</v>
      </c>
      <c r="V2641" s="650">
        <v>0</v>
      </c>
      <c r="W2641" s="650">
        <v>0</v>
      </c>
      <c r="X2641" s="650">
        <v>32.538</v>
      </c>
      <c r="Y2641" s="650">
        <v>0</v>
      </c>
      <c r="Z2641" s="650">
        <v>0</v>
      </c>
      <c r="AA2641" s="650">
        <v>0</v>
      </c>
      <c r="AB2641" s="676">
        <v>0</v>
      </c>
      <c r="AC2641" s="575">
        <f t="shared" si="123"/>
        <v>0</v>
      </c>
      <c r="AD2641" s="555">
        <f t="shared" si="124"/>
        <v>0</v>
      </c>
    </row>
    <row r="2642" customHeight="1" spans="1:30">
      <c r="A2642" s="574">
        <v>45345</v>
      </c>
      <c r="B2642" s="650" t="s">
        <v>266</v>
      </c>
      <c r="C2642" s="650" t="s">
        <v>250</v>
      </c>
      <c r="D2642" s="650">
        <v>200</v>
      </c>
      <c r="E2642" s="650" t="s">
        <v>231</v>
      </c>
      <c r="F2642" s="650">
        <v>0</v>
      </c>
      <c r="G2642" s="650">
        <v>2.99</v>
      </c>
      <c r="H2642" s="650">
        <v>9.4948</v>
      </c>
      <c r="I2642" s="650">
        <v>9.4948</v>
      </c>
      <c r="J2642" s="650">
        <v>8.58</v>
      </c>
      <c r="K2642" s="650">
        <v>0</v>
      </c>
      <c r="L2642" s="676">
        <v>0</v>
      </c>
      <c r="M2642" s="650">
        <v>1908.72</v>
      </c>
      <c r="N2642" s="650"/>
      <c r="O2642" s="650"/>
      <c r="P2642" s="650"/>
      <c r="Q2642" s="650">
        <v>45530</v>
      </c>
      <c r="R2642" s="650">
        <v>3983.1</v>
      </c>
      <c r="S2642" s="676">
        <v>0.0875</v>
      </c>
      <c r="T2642" s="650">
        <v>0</v>
      </c>
      <c r="U2642" s="650">
        <v>0</v>
      </c>
      <c r="V2642" s="650">
        <v>0</v>
      </c>
      <c r="W2642" s="650">
        <v>0</v>
      </c>
      <c r="X2642" s="650">
        <v>0</v>
      </c>
      <c r="Y2642" s="650">
        <v>0</v>
      </c>
      <c r="Z2642" s="650">
        <v>0</v>
      </c>
      <c r="AA2642" s="650">
        <v>0</v>
      </c>
      <c r="AB2642" s="676">
        <v>1</v>
      </c>
      <c r="AC2642" s="575">
        <f t="shared" si="123"/>
        <v>0</v>
      </c>
      <c r="AD2642" s="555">
        <f t="shared" si="124"/>
        <v>0</v>
      </c>
    </row>
    <row r="2643" s="557" customFormat="1" customHeight="1" spans="1:30">
      <c r="A2643" s="574">
        <v>45345</v>
      </c>
      <c r="B2643" s="669" t="s">
        <v>77</v>
      </c>
      <c r="C2643" s="671" t="s">
        <v>32</v>
      </c>
      <c r="D2643" s="671">
        <v>100</v>
      </c>
      <c r="E2643" s="671" t="s">
        <v>33</v>
      </c>
      <c r="F2643" s="672">
        <v>4.77</v>
      </c>
      <c r="G2643" s="671">
        <v>0.85</v>
      </c>
      <c r="H2643" s="673">
        <v>56.2908</v>
      </c>
      <c r="I2643" s="673">
        <v>56.9846</v>
      </c>
      <c r="J2643" s="673">
        <v>54.929</v>
      </c>
      <c r="K2643" s="673">
        <v>0</v>
      </c>
      <c r="L2643" s="679">
        <v>0</v>
      </c>
      <c r="M2643" s="673">
        <v>615.321</v>
      </c>
      <c r="N2643" s="671">
        <v>200</v>
      </c>
      <c r="O2643" s="679">
        <v>3.0766</v>
      </c>
      <c r="P2643" s="679">
        <v>2.3347</v>
      </c>
      <c r="Q2643" s="671">
        <v>17591</v>
      </c>
      <c r="R2643" s="673">
        <v>1011.178</v>
      </c>
      <c r="S2643" s="679">
        <v>0.0575</v>
      </c>
      <c r="T2643" s="671">
        <v>0</v>
      </c>
      <c r="U2643" s="671">
        <v>0</v>
      </c>
      <c r="V2643" s="671">
        <v>0</v>
      </c>
      <c r="W2643" s="671">
        <v>0</v>
      </c>
      <c r="X2643" s="671">
        <v>0</v>
      </c>
      <c r="Y2643" s="671">
        <v>0</v>
      </c>
      <c r="Z2643" s="671">
        <v>0</v>
      </c>
      <c r="AA2643" s="673">
        <v>0</v>
      </c>
      <c r="AB2643" s="679">
        <v>1</v>
      </c>
      <c r="AC2643" s="575">
        <f t="shared" si="123"/>
        <v>0</v>
      </c>
      <c r="AD2643" s="555">
        <f t="shared" si="124"/>
        <v>0</v>
      </c>
    </row>
    <row r="2644" s="557" customFormat="1" customHeight="1" spans="1:30">
      <c r="A2644" s="574">
        <v>45345</v>
      </c>
      <c r="B2644" s="671" t="s">
        <v>81</v>
      </c>
      <c r="C2644" s="670" t="s">
        <v>175</v>
      </c>
      <c r="D2644" s="671">
        <v>100</v>
      </c>
      <c r="E2644" s="671" t="s">
        <v>33</v>
      </c>
      <c r="F2644" s="671" t="s">
        <v>176</v>
      </c>
      <c r="G2644" s="674">
        <v>0.8</v>
      </c>
      <c r="H2644" s="674">
        <v>0</v>
      </c>
      <c r="I2644" s="674">
        <v>0</v>
      </c>
      <c r="J2644" s="674">
        <v>0</v>
      </c>
      <c r="K2644" s="674">
        <v>0</v>
      </c>
      <c r="L2644" s="680">
        <v>0</v>
      </c>
      <c r="M2644" s="674">
        <v>47.3704</v>
      </c>
      <c r="N2644" s="674">
        <v>585</v>
      </c>
      <c r="O2644" s="680">
        <v>0.081</v>
      </c>
      <c r="P2644" s="680">
        <v>-0.0333</v>
      </c>
      <c r="Q2644" s="674">
        <v>13183</v>
      </c>
      <c r="R2644" s="674">
        <v>56.496</v>
      </c>
      <c r="S2644" s="680">
        <v>0.0043</v>
      </c>
      <c r="T2644" s="671">
        <v>0</v>
      </c>
      <c r="U2644" s="674">
        <v>0</v>
      </c>
      <c r="V2644" s="671">
        <v>0</v>
      </c>
      <c r="W2644" s="674">
        <v>0</v>
      </c>
      <c r="X2644" s="671">
        <v>0</v>
      </c>
      <c r="Y2644" s="674">
        <v>0</v>
      </c>
      <c r="Z2644" s="671">
        <v>0</v>
      </c>
      <c r="AA2644" s="674">
        <v>0</v>
      </c>
      <c r="AB2644" s="679">
        <v>0</v>
      </c>
      <c r="AC2644" s="575">
        <f t="shared" si="123"/>
        <v>0</v>
      </c>
      <c r="AD2644" s="555">
        <f t="shared" si="124"/>
        <v>0</v>
      </c>
    </row>
    <row r="2645" s="557" customFormat="1" customHeight="1" spans="1:30">
      <c r="A2645" s="574">
        <v>45345</v>
      </c>
      <c r="B2645" s="671" t="s">
        <v>84</v>
      </c>
      <c r="C2645" s="670" t="s">
        <v>175</v>
      </c>
      <c r="D2645" s="671">
        <v>33</v>
      </c>
      <c r="E2645" s="671" t="s">
        <v>35</v>
      </c>
      <c r="F2645" s="671" t="s">
        <v>278</v>
      </c>
      <c r="G2645" s="674">
        <v>2.47</v>
      </c>
      <c r="H2645" s="674">
        <v>5.77</v>
      </c>
      <c r="I2645" s="674">
        <v>6.33</v>
      </c>
      <c r="J2645" s="674">
        <v>5.94</v>
      </c>
      <c r="K2645" s="674">
        <v>0</v>
      </c>
      <c r="L2645" s="680">
        <v>0</v>
      </c>
      <c r="M2645" s="674">
        <v>329.34</v>
      </c>
      <c r="N2645" s="674">
        <v>490</v>
      </c>
      <c r="O2645" s="680">
        <v>0.6721</v>
      </c>
      <c r="P2645" s="680">
        <v>-0.1799</v>
      </c>
      <c r="Q2645" s="674">
        <v>7604</v>
      </c>
      <c r="R2645" s="674">
        <v>728.64</v>
      </c>
      <c r="S2645" s="680">
        <v>0.0958</v>
      </c>
      <c r="T2645" s="671">
        <v>0</v>
      </c>
      <c r="U2645" s="674">
        <v>0</v>
      </c>
      <c r="V2645" s="671">
        <v>0</v>
      </c>
      <c r="W2645" s="674">
        <v>0</v>
      </c>
      <c r="X2645" s="671">
        <v>0</v>
      </c>
      <c r="Y2645" s="674">
        <v>0</v>
      </c>
      <c r="Z2645" s="671">
        <v>0</v>
      </c>
      <c r="AA2645" s="674">
        <v>0</v>
      </c>
      <c r="AB2645" s="679">
        <v>1</v>
      </c>
      <c r="AC2645" s="575">
        <f t="shared" si="123"/>
        <v>0</v>
      </c>
      <c r="AD2645" s="555">
        <f t="shared" si="124"/>
        <v>0</v>
      </c>
    </row>
    <row r="2646" s="557" customFormat="1" customHeight="1" spans="1:30">
      <c r="A2646" s="574">
        <v>45345</v>
      </c>
      <c r="B2646" s="669" t="s">
        <v>85</v>
      </c>
      <c r="C2646" s="671" t="s">
        <v>177</v>
      </c>
      <c r="D2646" s="671">
        <v>60</v>
      </c>
      <c r="E2646" s="674" t="s">
        <v>309</v>
      </c>
      <c r="F2646" s="674">
        <v>0.3</v>
      </c>
      <c r="G2646" s="674">
        <v>0</v>
      </c>
      <c r="H2646" s="675">
        <v>0.958</v>
      </c>
      <c r="I2646" s="674">
        <v>0.5964</v>
      </c>
      <c r="J2646" s="674">
        <v>0.88</v>
      </c>
      <c r="K2646" s="669">
        <v>0</v>
      </c>
      <c r="L2646" s="679">
        <v>0</v>
      </c>
      <c r="M2646" s="671">
        <v>381.04</v>
      </c>
      <c r="N2646" s="671">
        <v>174</v>
      </c>
      <c r="O2646" s="679">
        <v>2.1899</v>
      </c>
      <c r="P2646" s="671" t="s">
        <v>176</v>
      </c>
      <c r="Q2646" s="671">
        <v>5424</v>
      </c>
      <c r="R2646" s="671">
        <v>964.48</v>
      </c>
      <c r="S2646" s="679">
        <v>0.1778</v>
      </c>
      <c r="T2646" s="671">
        <v>0</v>
      </c>
      <c r="U2646" s="671">
        <v>0</v>
      </c>
      <c r="V2646" s="671">
        <v>0</v>
      </c>
      <c r="W2646" s="671">
        <v>0</v>
      </c>
      <c r="X2646" s="671">
        <v>0</v>
      </c>
      <c r="Y2646" s="671">
        <v>0</v>
      </c>
      <c r="Z2646" s="671">
        <v>0</v>
      </c>
      <c r="AA2646" s="671">
        <v>0</v>
      </c>
      <c r="AB2646" s="679">
        <v>1</v>
      </c>
      <c r="AC2646" s="575">
        <f t="shared" si="123"/>
        <v>0</v>
      </c>
      <c r="AD2646" s="555">
        <f t="shared" si="124"/>
        <v>0</v>
      </c>
    </row>
    <row r="2647" s="557" customFormat="1" customHeight="1" spans="1:30">
      <c r="A2647" s="574">
        <v>45345</v>
      </c>
      <c r="B2647" s="669" t="s">
        <v>87</v>
      </c>
      <c r="C2647" s="670" t="s">
        <v>32</v>
      </c>
      <c r="D2647" s="671">
        <v>100</v>
      </c>
      <c r="E2647" s="671" t="s">
        <v>123</v>
      </c>
      <c r="F2647" s="671">
        <v>0.96</v>
      </c>
      <c r="G2647" s="671">
        <v>1.07</v>
      </c>
      <c r="H2647" s="671">
        <v>2.69</v>
      </c>
      <c r="I2647" s="671">
        <v>0.65</v>
      </c>
      <c r="J2647" s="671">
        <v>0.3927</v>
      </c>
      <c r="K2647" s="671">
        <v>0</v>
      </c>
      <c r="L2647" s="679">
        <v>0</v>
      </c>
      <c r="M2647" s="671">
        <v>58.4353</v>
      </c>
      <c r="N2647" s="671">
        <v>25</v>
      </c>
      <c r="O2647" s="679">
        <v>2.3374</v>
      </c>
      <c r="P2647" s="679">
        <v>1.5955</v>
      </c>
      <c r="Q2647" s="671">
        <v>6350</v>
      </c>
      <c r="R2647" s="671">
        <v>221.3211</v>
      </c>
      <c r="S2647" s="679">
        <v>0.0349</v>
      </c>
      <c r="T2647" s="671">
        <v>0</v>
      </c>
      <c r="U2647" s="671">
        <v>0</v>
      </c>
      <c r="V2647" s="671">
        <v>0</v>
      </c>
      <c r="W2647" s="671">
        <v>0</v>
      </c>
      <c r="X2647" s="671">
        <v>0</v>
      </c>
      <c r="Y2647" s="671">
        <v>0</v>
      </c>
      <c r="Z2647" s="671">
        <v>0</v>
      </c>
      <c r="AA2647" s="671">
        <v>0</v>
      </c>
      <c r="AB2647" s="679">
        <v>1</v>
      </c>
      <c r="AC2647" s="575">
        <f t="shared" si="123"/>
        <v>0</v>
      </c>
      <c r="AD2647" s="555">
        <f t="shared" si="124"/>
        <v>0</v>
      </c>
    </row>
    <row r="2648" s="557" customFormat="1" ht="22" customHeight="1" spans="1:30">
      <c r="A2648" s="574">
        <v>45345</v>
      </c>
      <c r="B2648" s="669" t="s">
        <v>88</v>
      </c>
      <c r="C2648" s="670" t="s">
        <v>177</v>
      </c>
      <c r="D2648" s="671">
        <v>50</v>
      </c>
      <c r="E2648" s="671" t="s">
        <v>33</v>
      </c>
      <c r="F2648" s="671">
        <v>5.74</v>
      </c>
      <c r="G2648" s="671">
        <v>1.36</v>
      </c>
      <c r="H2648" s="671">
        <v>21.5649</v>
      </c>
      <c r="I2648" s="671">
        <v>21.3647</v>
      </c>
      <c r="J2648" s="671">
        <v>21.3442</v>
      </c>
      <c r="K2648" s="671">
        <v>0</v>
      </c>
      <c r="L2648" s="679">
        <v>0</v>
      </c>
      <c r="M2648" s="687">
        <v>307.1526</v>
      </c>
      <c r="N2648" s="690">
        <v>680</v>
      </c>
      <c r="O2648" s="688">
        <v>0.4517</v>
      </c>
      <c r="P2648" s="679" t="s">
        <v>176</v>
      </c>
      <c r="Q2648" s="671">
        <v>6458</v>
      </c>
      <c r="R2648" s="671">
        <v>614.224</v>
      </c>
      <c r="S2648" s="679">
        <v>0.0951</v>
      </c>
      <c r="T2648" s="671">
        <v>0</v>
      </c>
      <c r="U2648" s="671">
        <v>0</v>
      </c>
      <c r="V2648" s="671">
        <v>0</v>
      </c>
      <c r="W2648" s="671">
        <v>0</v>
      </c>
      <c r="X2648" s="671">
        <v>0</v>
      </c>
      <c r="Y2648" s="671">
        <v>0</v>
      </c>
      <c r="Z2648" s="671">
        <v>0</v>
      </c>
      <c r="AA2648" s="671">
        <v>0</v>
      </c>
      <c r="AB2648" s="679">
        <v>1</v>
      </c>
      <c r="AC2648" s="575">
        <f t="shared" si="123"/>
        <v>0</v>
      </c>
      <c r="AD2648" s="555">
        <f t="shared" si="124"/>
        <v>0</v>
      </c>
    </row>
    <row r="2649" customHeight="1" spans="1:29">
      <c r="A2649" s="661" t="s">
        <v>310</v>
      </c>
      <c r="B2649" s="662"/>
      <c r="C2649" s="662"/>
      <c r="D2649" s="662"/>
      <c r="E2649" s="662"/>
      <c r="F2649" s="662"/>
      <c r="G2649" s="662"/>
      <c r="H2649" s="662"/>
      <c r="I2649" s="662"/>
      <c r="J2649" s="662"/>
      <c r="K2649" s="662"/>
      <c r="L2649" s="662"/>
      <c r="M2649" s="662"/>
      <c r="N2649" s="662"/>
      <c r="O2649" s="662"/>
      <c r="P2649" s="662"/>
      <c r="Q2649" s="662"/>
      <c r="R2649" s="662"/>
      <c r="S2649" s="662"/>
      <c r="T2649" s="662"/>
      <c r="U2649" s="662"/>
      <c r="V2649" s="662"/>
      <c r="W2649" s="662"/>
      <c r="X2649" s="662"/>
      <c r="Y2649" s="662"/>
      <c r="Z2649" s="662"/>
      <c r="AA2649" s="662"/>
      <c r="AB2649" s="662"/>
      <c r="AC2649" s="662"/>
    </row>
    <row r="2650" customHeight="1" spans="1:30">
      <c r="A2650" s="663" t="s">
        <v>199</v>
      </c>
      <c r="B2650" s="664" t="s">
        <v>200</v>
      </c>
      <c r="C2650" s="664" t="s">
        <v>201</v>
      </c>
      <c r="D2650" s="664" t="s">
        <v>202</v>
      </c>
      <c r="E2650" s="664" t="s">
        <v>203</v>
      </c>
      <c r="F2650" s="664" t="s">
        <v>204</v>
      </c>
      <c r="G2650" s="664" t="s">
        <v>205</v>
      </c>
      <c r="H2650" s="664" t="s">
        <v>206</v>
      </c>
      <c r="I2650" s="664" t="s">
        <v>207</v>
      </c>
      <c r="J2650" s="664" t="s">
        <v>208</v>
      </c>
      <c r="K2650" s="664" t="s">
        <v>209</v>
      </c>
      <c r="L2650" s="664" t="s">
        <v>210</v>
      </c>
      <c r="M2650" s="664" t="s">
        <v>211</v>
      </c>
      <c r="N2650" s="664" t="s">
        <v>212</v>
      </c>
      <c r="O2650" s="664" t="s">
        <v>213</v>
      </c>
      <c r="P2650" s="664" t="s">
        <v>214</v>
      </c>
      <c r="Q2650" s="664" t="s">
        <v>215</v>
      </c>
      <c r="R2650" s="664" t="s">
        <v>216</v>
      </c>
      <c r="S2650" s="664" t="s">
        <v>217</v>
      </c>
      <c r="T2650" s="664" t="s">
        <v>218</v>
      </c>
      <c r="U2650" s="664" t="s">
        <v>219</v>
      </c>
      <c r="V2650" s="664" t="s">
        <v>220</v>
      </c>
      <c r="W2650" s="664" t="s">
        <v>221</v>
      </c>
      <c r="X2650" s="664" t="s">
        <v>222</v>
      </c>
      <c r="Y2650" s="664" t="s">
        <v>223</v>
      </c>
      <c r="Z2650" s="664" t="s">
        <v>224</v>
      </c>
      <c r="AA2650" s="664" t="s">
        <v>225</v>
      </c>
      <c r="AB2650" s="664" t="s">
        <v>226</v>
      </c>
      <c r="AC2650" s="583" t="s">
        <v>29</v>
      </c>
      <c r="AD2650" s="583" t="s">
        <v>30</v>
      </c>
    </row>
    <row r="2651" customHeight="1" spans="1:30">
      <c r="A2651" s="574">
        <v>45346</v>
      </c>
      <c r="B2651" s="650" t="s">
        <v>227</v>
      </c>
      <c r="C2651" s="650" t="s">
        <v>228</v>
      </c>
      <c r="D2651" s="650">
        <v>100</v>
      </c>
      <c r="E2651" s="650" t="s">
        <v>235</v>
      </c>
      <c r="F2651" s="650">
        <v>4.09</v>
      </c>
      <c r="G2651" s="650">
        <v>0.65</v>
      </c>
      <c r="H2651" s="650">
        <v>35.1731</v>
      </c>
      <c r="I2651" s="650">
        <v>34.8249</v>
      </c>
      <c r="J2651" s="650">
        <v>34.65</v>
      </c>
      <c r="K2651" s="650">
        <v>0</v>
      </c>
      <c r="L2651" s="676">
        <v>0</v>
      </c>
      <c r="M2651" s="650">
        <v>581.7</v>
      </c>
      <c r="N2651" s="650"/>
      <c r="O2651" s="650"/>
      <c r="P2651" s="650"/>
      <c r="Q2651" s="650">
        <v>14972</v>
      </c>
      <c r="R2651" s="650">
        <v>1882.825</v>
      </c>
      <c r="S2651" s="676">
        <v>0.1258</v>
      </c>
      <c r="T2651" s="650">
        <v>0</v>
      </c>
      <c r="U2651" s="650">
        <v>0</v>
      </c>
      <c r="V2651" s="650">
        <v>0</v>
      </c>
      <c r="W2651" s="650">
        <v>0</v>
      </c>
      <c r="X2651" s="650">
        <v>0</v>
      </c>
      <c r="Y2651" s="650">
        <v>0</v>
      </c>
      <c r="Z2651" s="650">
        <v>0</v>
      </c>
      <c r="AA2651" s="650">
        <v>0</v>
      </c>
      <c r="AB2651" s="676">
        <v>1</v>
      </c>
      <c r="AC2651" s="575">
        <f t="shared" ref="AC2651:AC2693" si="125">U2651+W2651</f>
        <v>0</v>
      </c>
      <c r="AD2651" s="555">
        <f t="shared" ref="AD2651:AD2693" si="126">T2651+V2651</f>
        <v>0</v>
      </c>
    </row>
    <row r="2652" customHeight="1" spans="1:30">
      <c r="A2652" s="574">
        <v>45346</v>
      </c>
      <c r="B2652" s="650" t="s">
        <v>234</v>
      </c>
      <c r="C2652" s="650" t="s">
        <v>228</v>
      </c>
      <c r="D2652" s="650">
        <v>20</v>
      </c>
      <c r="E2652" s="650" t="s">
        <v>233</v>
      </c>
      <c r="F2652" s="650">
        <v>6.89</v>
      </c>
      <c r="G2652" s="650">
        <v>0.7</v>
      </c>
      <c r="H2652" s="650">
        <v>15.8359</v>
      </c>
      <c r="I2652" s="650">
        <v>14.0151</v>
      </c>
      <c r="J2652" s="650">
        <v>13.9124</v>
      </c>
      <c r="K2652" s="650">
        <v>1.8208</v>
      </c>
      <c r="L2652" s="676">
        <v>0.115</v>
      </c>
      <c r="M2652" s="650">
        <v>206.5204</v>
      </c>
      <c r="N2652" s="650"/>
      <c r="O2652" s="650"/>
      <c r="P2652" s="650"/>
      <c r="Q2652" s="650">
        <v>4106</v>
      </c>
      <c r="R2652" s="650">
        <v>510.7737</v>
      </c>
      <c r="S2652" s="676">
        <v>0.1244</v>
      </c>
      <c r="T2652" s="650">
        <v>0</v>
      </c>
      <c r="U2652" s="650">
        <v>0</v>
      </c>
      <c r="V2652" s="650">
        <v>0</v>
      </c>
      <c r="W2652" s="650">
        <v>0</v>
      </c>
      <c r="X2652" s="650">
        <v>0</v>
      </c>
      <c r="Y2652" s="650">
        <v>0</v>
      </c>
      <c r="Z2652" s="650">
        <v>0</v>
      </c>
      <c r="AA2652" s="650">
        <v>0</v>
      </c>
      <c r="AB2652" s="676">
        <v>1</v>
      </c>
      <c r="AC2652" s="575">
        <f t="shared" si="125"/>
        <v>0</v>
      </c>
      <c r="AD2652" s="555">
        <f t="shared" si="126"/>
        <v>0</v>
      </c>
    </row>
    <row r="2653" customHeight="1" spans="1:30">
      <c r="A2653" s="574">
        <v>45346</v>
      </c>
      <c r="B2653" s="650" t="s">
        <v>242</v>
      </c>
      <c r="C2653" s="650" t="s">
        <v>228</v>
      </c>
      <c r="D2653" s="650">
        <v>50</v>
      </c>
      <c r="E2653" s="650" t="s">
        <v>255</v>
      </c>
      <c r="F2653" s="650">
        <v>5.31</v>
      </c>
      <c r="G2653" s="650">
        <v>1.6</v>
      </c>
      <c r="H2653" s="650">
        <v>22.65</v>
      </c>
      <c r="I2653" s="650">
        <v>22.533</v>
      </c>
      <c r="J2653" s="650">
        <v>22.44</v>
      </c>
      <c r="K2653" s="650">
        <v>0</v>
      </c>
      <c r="L2653" s="676">
        <v>0</v>
      </c>
      <c r="M2653" s="650">
        <v>206.36</v>
      </c>
      <c r="N2653" s="650"/>
      <c r="O2653" s="650"/>
      <c r="P2653" s="650"/>
      <c r="Q2653" s="650">
        <v>7203</v>
      </c>
      <c r="R2653" s="650">
        <v>767.36</v>
      </c>
      <c r="S2653" s="676">
        <v>0.1065</v>
      </c>
      <c r="T2653" s="650">
        <v>0</v>
      </c>
      <c r="U2653" s="650">
        <v>0</v>
      </c>
      <c r="V2653" s="650">
        <v>0</v>
      </c>
      <c r="W2653" s="650">
        <v>0</v>
      </c>
      <c r="X2653" s="650">
        <v>0</v>
      </c>
      <c r="Y2653" s="650">
        <v>0</v>
      </c>
      <c r="Z2653" s="650">
        <v>0</v>
      </c>
      <c r="AA2653" s="650">
        <v>0</v>
      </c>
      <c r="AB2653" s="676">
        <v>1</v>
      </c>
      <c r="AC2653" s="575">
        <f t="shared" si="125"/>
        <v>0</v>
      </c>
      <c r="AD2653" s="555">
        <f t="shared" si="126"/>
        <v>0</v>
      </c>
    </row>
    <row r="2654" customHeight="1" spans="1:30">
      <c r="A2654" s="574">
        <v>45346</v>
      </c>
      <c r="B2654" s="650" t="s">
        <v>232</v>
      </c>
      <c r="C2654" s="650" t="s">
        <v>228</v>
      </c>
      <c r="D2654" s="650">
        <v>80</v>
      </c>
      <c r="E2654" s="650" t="s">
        <v>235</v>
      </c>
      <c r="F2654" s="650">
        <v>4.83</v>
      </c>
      <c r="G2654" s="650">
        <v>0.73</v>
      </c>
      <c r="H2654" s="650">
        <v>34.2232</v>
      </c>
      <c r="I2654" s="650">
        <v>33.04</v>
      </c>
      <c r="J2654" s="650">
        <v>33</v>
      </c>
      <c r="K2654" s="650">
        <v>0</v>
      </c>
      <c r="L2654" s="676">
        <v>0</v>
      </c>
      <c r="M2654" s="650">
        <v>647.9</v>
      </c>
      <c r="N2654" s="650"/>
      <c r="O2654" s="650"/>
      <c r="P2654" s="650"/>
      <c r="Q2654" s="650">
        <v>9570</v>
      </c>
      <c r="R2654" s="650">
        <v>1620.3</v>
      </c>
      <c r="S2654" s="676">
        <v>0.1693</v>
      </c>
      <c r="T2654" s="650">
        <v>0</v>
      </c>
      <c r="U2654" s="650">
        <v>0</v>
      </c>
      <c r="V2654" s="650">
        <v>0</v>
      </c>
      <c r="W2654" s="650">
        <v>0</v>
      </c>
      <c r="X2654" s="650">
        <v>0</v>
      </c>
      <c r="Y2654" s="650">
        <v>0</v>
      </c>
      <c r="Z2654" s="650">
        <v>0</v>
      </c>
      <c r="AA2654" s="650">
        <v>0</v>
      </c>
      <c r="AB2654" s="676">
        <v>1</v>
      </c>
      <c r="AC2654" s="575">
        <f t="shared" si="125"/>
        <v>0</v>
      </c>
      <c r="AD2654" s="555">
        <f t="shared" si="126"/>
        <v>0</v>
      </c>
    </row>
    <row r="2655" customHeight="1" spans="1:30">
      <c r="A2655" s="574">
        <v>45346</v>
      </c>
      <c r="B2655" s="650" t="s">
        <v>239</v>
      </c>
      <c r="C2655" s="650" t="s">
        <v>228</v>
      </c>
      <c r="D2655" s="650">
        <v>30</v>
      </c>
      <c r="E2655" s="650" t="s">
        <v>235</v>
      </c>
      <c r="F2655" s="650">
        <v>3.11</v>
      </c>
      <c r="G2655" s="650">
        <v>0</v>
      </c>
      <c r="H2655" s="650">
        <v>9.0352</v>
      </c>
      <c r="I2655" s="650">
        <v>9.0352</v>
      </c>
      <c r="J2655" s="650">
        <v>8.976</v>
      </c>
      <c r="K2655" s="650">
        <v>0</v>
      </c>
      <c r="L2655" s="676">
        <v>0</v>
      </c>
      <c r="M2655" s="650">
        <v>300.0096</v>
      </c>
      <c r="N2655" s="650"/>
      <c r="O2655" s="650"/>
      <c r="P2655" s="650"/>
      <c r="Q2655" s="650">
        <v>4805</v>
      </c>
      <c r="R2655" s="650">
        <v>633.2832</v>
      </c>
      <c r="S2655" s="676">
        <v>0.1318</v>
      </c>
      <c r="T2655" s="650">
        <v>0</v>
      </c>
      <c r="U2655" s="650">
        <v>0</v>
      </c>
      <c r="V2655" s="650">
        <v>0</v>
      </c>
      <c r="W2655" s="650">
        <v>0</v>
      </c>
      <c r="X2655" s="650">
        <v>0</v>
      </c>
      <c r="Y2655" s="650">
        <v>0</v>
      </c>
      <c r="Z2655" s="650">
        <v>0</v>
      </c>
      <c r="AA2655" s="650">
        <v>0</v>
      </c>
      <c r="AB2655" s="676">
        <v>1</v>
      </c>
      <c r="AC2655" s="575">
        <f t="shared" si="125"/>
        <v>0</v>
      </c>
      <c r="AD2655" s="555">
        <f t="shared" si="126"/>
        <v>0</v>
      </c>
    </row>
    <row r="2656" customHeight="1" spans="1:30">
      <c r="A2656" s="574">
        <v>45346</v>
      </c>
      <c r="B2656" s="650" t="s">
        <v>237</v>
      </c>
      <c r="C2656" s="650" t="s">
        <v>228</v>
      </c>
      <c r="D2656" s="650">
        <v>5.48</v>
      </c>
      <c r="E2656" s="650" t="s">
        <v>233</v>
      </c>
      <c r="F2656" s="650">
        <v>4.54</v>
      </c>
      <c r="G2656" s="650">
        <v>0</v>
      </c>
      <c r="H2656" s="650">
        <v>2.42</v>
      </c>
      <c r="I2656" s="650">
        <v>2.42</v>
      </c>
      <c r="J2656" s="650">
        <v>2.128</v>
      </c>
      <c r="K2656" s="650">
        <v>0</v>
      </c>
      <c r="L2656" s="676">
        <v>0</v>
      </c>
      <c r="M2656" s="650">
        <v>21.54</v>
      </c>
      <c r="N2656" s="650"/>
      <c r="O2656" s="650"/>
      <c r="P2656" s="650"/>
      <c r="Q2656" s="650">
        <v>554</v>
      </c>
      <c r="R2656" s="650">
        <v>61.972</v>
      </c>
      <c r="S2656" s="676">
        <v>0.1119</v>
      </c>
      <c r="T2656" s="650">
        <v>0</v>
      </c>
      <c r="U2656" s="650">
        <v>0</v>
      </c>
      <c r="V2656" s="650">
        <v>0</v>
      </c>
      <c r="W2656" s="650">
        <v>0</v>
      </c>
      <c r="X2656" s="650">
        <v>0</v>
      </c>
      <c r="Y2656" s="650">
        <v>0</v>
      </c>
      <c r="Z2656" s="650">
        <v>0</v>
      </c>
      <c r="AA2656" s="650">
        <v>0</v>
      </c>
      <c r="AB2656" s="676">
        <v>1</v>
      </c>
      <c r="AC2656" s="575">
        <f t="shared" si="125"/>
        <v>0</v>
      </c>
      <c r="AD2656" s="555">
        <f t="shared" si="126"/>
        <v>0</v>
      </c>
    </row>
    <row r="2657" customHeight="1" spans="1:30">
      <c r="A2657" s="574">
        <v>45346</v>
      </c>
      <c r="B2657" s="650" t="s">
        <v>243</v>
      </c>
      <c r="C2657" s="650" t="s">
        <v>228</v>
      </c>
      <c r="D2657" s="650">
        <v>30</v>
      </c>
      <c r="E2657" s="650" t="s">
        <v>233</v>
      </c>
      <c r="F2657" s="650">
        <v>5.43</v>
      </c>
      <c r="G2657" s="650">
        <v>0.8</v>
      </c>
      <c r="H2657" s="650">
        <v>13.7374</v>
      </c>
      <c r="I2657" s="650">
        <v>13.468</v>
      </c>
      <c r="J2657" s="650">
        <v>13.44</v>
      </c>
      <c r="K2657" s="650">
        <v>0</v>
      </c>
      <c r="L2657" s="676">
        <v>0</v>
      </c>
      <c r="M2657" s="650">
        <v>341.656</v>
      </c>
      <c r="N2657" s="650"/>
      <c r="O2657" s="650"/>
      <c r="P2657" s="650"/>
      <c r="Q2657" s="650">
        <v>4708</v>
      </c>
      <c r="R2657" s="650">
        <v>761.264</v>
      </c>
      <c r="S2657" s="676">
        <v>0.1617</v>
      </c>
      <c r="T2657" s="650">
        <v>0</v>
      </c>
      <c r="U2657" s="650">
        <v>0</v>
      </c>
      <c r="V2657" s="650">
        <v>0</v>
      </c>
      <c r="W2657" s="650">
        <v>0</v>
      </c>
      <c r="X2657" s="650">
        <v>0</v>
      </c>
      <c r="Y2657" s="650">
        <v>0</v>
      </c>
      <c r="Z2657" s="650">
        <v>0</v>
      </c>
      <c r="AA2657" s="650">
        <v>0</v>
      </c>
      <c r="AB2657" s="676">
        <v>1</v>
      </c>
      <c r="AC2657" s="575">
        <f t="shared" si="125"/>
        <v>0</v>
      </c>
      <c r="AD2657" s="555">
        <f t="shared" si="126"/>
        <v>0</v>
      </c>
    </row>
    <row r="2658" customHeight="1" spans="1:30">
      <c r="A2658" s="574">
        <v>45346</v>
      </c>
      <c r="B2658" s="650" t="s">
        <v>246</v>
      </c>
      <c r="C2658" s="650" t="s">
        <v>228</v>
      </c>
      <c r="D2658" s="650">
        <v>300</v>
      </c>
      <c r="E2658" s="650" t="s">
        <v>233</v>
      </c>
      <c r="F2658" s="650">
        <v>6.43</v>
      </c>
      <c r="G2658" s="650">
        <v>0</v>
      </c>
      <c r="H2658" s="650">
        <v>189.4062</v>
      </c>
      <c r="I2658" s="650">
        <v>180.1615</v>
      </c>
      <c r="J2658" s="650">
        <v>178.629</v>
      </c>
      <c r="K2658" s="650">
        <v>9.2447</v>
      </c>
      <c r="L2658" s="676">
        <v>0.0488</v>
      </c>
      <c r="M2658" s="650">
        <v>2860.506</v>
      </c>
      <c r="N2658" s="650"/>
      <c r="O2658" s="650"/>
      <c r="P2658" s="650"/>
      <c r="Q2658" s="650">
        <v>57321</v>
      </c>
      <c r="R2658" s="650">
        <v>6980.326</v>
      </c>
      <c r="S2658" s="676">
        <v>0.1218</v>
      </c>
      <c r="T2658" s="650">
        <v>0</v>
      </c>
      <c r="U2658" s="650">
        <v>0</v>
      </c>
      <c r="V2658" s="650">
        <v>0</v>
      </c>
      <c r="W2658" s="650">
        <v>0</v>
      </c>
      <c r="X2658" s="650">
        <v>0</v>
      </c>
      <c r="Y2658" s="650">
        <v>0</v>
      </c>
      <c r="Z2658" s="650">
        <v>0</v>
      </c>
      <c r="AA2658" s="650">
        <v>0</v>
      </c>
      <c r="AB2658" s="676">
        <v>1</v>
      </c>
      <c r="AC2658" s="575">
        <f t="shared" si="125"/>
        <v>0</v>
      </c>
      <c r="AD2658" s="555">
        <f t="shared" si="126"/>
        <v>0</v>
      </c>
    </row>
    <row r="2659" customHeight="1" spans="1:30">
      <c r="A2659" s="574">
        <v>45346</v>
      </c>
      <c r="B2659" s="650" t="s">
        <v>241</v>
      </c>
      <c r="C2659" s="650" t="s">
        <v>228</v>
      </c>
      <c r="D2659" s="650">
        <v>150</v>
      </c>
      <c r="E2659" s="650" t="s">
        <v>292</v>
      </c>
      <c r="F2659" s="650">
        <v>5.33</v>
      </c>
      <c r="G2659" s="650">
        <v>1.18</v>
      </c>
      <c r="H2659" s="650">
        <v>96.0261</v>
      </c>
      <c r="I2659" s="650">
        <v>44.3085</v>
      </c>
      <c r="J2659" s="650">
        <v>43.0129</v>
      </c>
      <c r="K2659" s="650">
        <v>51.72</v>
      </c>
      <c r="L2659" s="676">
        <v>0.5386</v>
      </c>
      <c r="M2659" s="650">
        <v>818.6451</v>
      </c>
      <c r="N2659" s="650">
        <v>1471</v>
      </c>
      <c r="O2659" s="676">
        <v>0.5565</v>
      </c>
      <c r="P2659" s="676">
        <v>-0.2711</v>
      </c>
      <c r="Q2659" s="650">
        <v>24402</v>
      </c>
      <c r="R2659" s="650">
        <v>2274.5366</v>
      </c>
      <c r="S2659" s="676">
        <v>0.0932</v>
      </c>
      <c r="T2659" s="650">
        <v>0</v>
      </c>
      <c r="U2659" s="650">
        <v>0</v>
      </c>
      <c r="V2659" s="650">
        <v>0</v>
      </c>
      <c r="W2659" s="650">
        <v>0</v>
      </c>
      <c r="X2659" s="650">
        <v>0</v>
      </c>
      <c r="Y2659" s="650">
        <v>0</v>
      </c>
      <c r="Z2659" s="650">
        <v>0</v>
      </c>
      <c r="AA2659" s="650">
        <v>0</v>
      </c>
      <c r="AB2659" s="676">
        <v>1</v>
      </c>
      <c r="AC2659" s="575">
        <f t="shared" si="125"/>
        <v>0</v>
      </c>
      <c r="AD2659" s="555">
        <f t="shared" si="126"/>
        <v>0</v>
      </c>
    </row>
    <row r="2660" customHeight="1" spans="1:30">
      <c r="A2660" s="574">
        <v>45346</v>
      </c>
      <c r="B2660" s="650" t="s">
        <v>236</v>
      </c>
      <c r="C2660" s="650" t="s">
        <v>228</v>
      </c>
      <c r="D2660" s="650">
        <v>30</v>
      </c>
      <c r="E2660" s="650" t="s">
        <v>233</v>
      </c>
      <c r="F2660" s="650">
        <v>6.4</v>
      </c>
      <c r="G2660" s="650">
        <v>1.22</v>
      </c>
      <c r="H2660" s="650">
        <v>15.4723</v>
      </c>
      <c r="I2660" s="650">
        <v>15.2736</v>
      </c>
      <c r="J2660" s="650">
        <v>15.2533</v>
      </c>
      <c r="K2660" s="650">
        <v>0</v>
      </c>
      <c r="L2660" s="676">
        <v>0</v>
      </c>
      <c r="M2660" s="650">
        <v>291.618</v>
      </c>
      <c r="N2660" s="650"/>
      <c r="O2660" s="650"/>
      <c r="P2660" s="650"/>
      <c r="Q2660" s="650">
        <v>3672</v>
      </c>
      <c r="R2660" s="650">
        <v>663.5139</v>
      </c>
      <c r="S2660" s="676">
        <v>0.1807</v>
      </c>
      <c r="T2660" s="650">
        <v>0</v>
      </c>
      <c r="U2660" s="650">
        <v>0</v>
      </c>
      <c r="V2660" s="650">
        <v>0</v>
      </c>
      <c r="W2660" s="650">
        <v>0</v>
      </c>
      <c r="X2660" s="650">
        <v>0</v>
      </c>
      <c r="Y2660" s="650">
        <v>0</v>
      </c>
      <c r="Z2660" s="650">
        <v>0</v>
      </c>
      <c r="AA2660" s="650">
        <v>0</v>
      </c>
      <c r="AB2660" s="676">
        <v>1</v>
      </c>
      <c r="AC2660" s="575">
        <f t="shared" si="125"/>
        <v>0</v>
      </c>
      <c r="AD2660" s="555">
        <f t="shared" si="126"/>
        <v>0</v>
      </c>
    </row>
    <row r="2661" customHeight="1" spans="1:30">
      <c r="A2661" s="574">
        <v>45346</v>
      </c>
      <c r="B2661" s="650" t="s">
        <v>240</v>
      </c>
      <c r="C2661" s="650" t="s">
        <v>228</v>
      </c>
      <c r="D2661" s="650">
        <v>100</v>
      </c>
      <c r="E2661" s="650" t="s">
        <v>233</v>
      </c>
      <c r="F2661" s="650">
        <v>5.24</v>
      </c>
      <c r="G2661" s="650">
        <v>0</v>
      </c>
      <c r="H2661" s="650">
        <v>46.5402</v>
      </c>
      <c r="I2661" s="650">
        <v>46.3614</v>
      </c>
      <c r="J2661" s="650">
        <v>45.771</v>
      </c>
      <c r="K2661" s="650">
        <v>0</v>
      </c>
      <c r="L2661" s="676">
        <v>0</v>
      </c>
      <c r="M2661" s="650">
        <v>696.406</v>
      </c>
      <c r="N2661" s="650"/>
      <c r="O2661" s="650"/>
      <c r="P2661" s="650"/>
      <c r="Q2661" s="650">
        <v>15895</v>
      </c>
      <c r="R2661" s="650">
        <v>1683.014</v>
      </c>
      <c r="S2661" s="676">
        <v>0.1059</v>
      </c>
      <c r="T2661" s="650">
        <v>0.1204</v>
      </c>
      <c r="U2661" s="650">
        <v>0</v>
      </c>
      <c r="V2661" s="650">
        <v>0</v>
      </c>
      <c r="W2661" s="650">
        <v>0</v>
      </c>
      <c r="X2661" s="650">
        <v>0</v>
      </c>
      <c r="Y2661" s="650">
        <v>0.0584</v>
      </c>
      <c r="Z2661" s="650">
        <v>0</v>
      </c>
      <c r="AA2661" s="650">
        <v>0</v>
      </c>
      <c r="AB2661" s="676">
        <v>0.9974</v>
      </c>
      <c r="AC2661" s="575">
        <f t="shared" si="125"/>
        <v>0</v>
      </c>
      <c r="AD2661" s="555">
        <f t="shared" si="126"/>
        <v>0.1204</v>
      </c>
    </row>
    <row r="2662" customHeight="1" spans="1:30">
      <c r="A2662" s="574">
        <v>45346</v>
      </c>
      <c r="B2662" s="650" t="s">
        <v>244</v>
      </c>
      <c r="C2662" s="650" t="s">
        <v>228</v>
      </c>
      <c r="D2662" s="650">
        <v>100</v>
      </c>
      <c r="E2662" s="650" t="s">
        <v>233</v>
      </c>
      <c r="F2662" s="650">
        <v>3.12</v>
      </c>
      <c r="G2662" s="650">
        <v>0.5</v>
      </c>
      <c r="H2662" s="650">
        <v>26.2979</v>
      </c>
      <c r="I2662" s="650">
        <v>26.2979</v>
      </c>
      <c r="J2662" s="650">
        <v>24.5427</v>
      </c>
      <c r="K2662" s="650">
        <v>0</v>
      </c>
      <c r="L2662" s="676">
        <v>0</v>
      </c>
      <c r="M2662" s="650">
        <v>693.2499</v>
      </c>
      <c r="N2662" s="650"/>
      <c r="O2662" s="650"/>
      <c r="P2662" s="650"/>
      <c r="Q2662" s="650">
        <v>14225</v>
      </c>
      <c r="R2662" s="650">
        <v>1745.7279</v>
      </c>
      <c r="S2662" s="676">
        <v>0.1227</v>
      </c>
      <c r="T2662" s="650">
        <v>0</v>
      </c>
      <c r="U2662" s="650">
        <v>0</v>
      </c>
      <c r="V2662" s="650">
        <v>0</v>
      </c>
      <c r="W2662" s="650">
        <v>0</v>
      </c>
      <c r="X2662" s="650">
        <v>0</v>
      </c>
      <c r="Y2662" s="650">
        <v>0</v>
      </c>
      <c r="Z2662" s="650">
        <v>0</v>
      </c>
      <c r="AA2662" s="650">
        <v>0</v>
      </c>
      <c r="AB2662" s="676">
        <v>1</v>
      </c>
      <c r="AC2662" s="575">
        <f t="shared" si="125"/>
        <v>0</v>
      </c>
      <c r="AD2662" s="555">
        <f t="shared" si="126"/>
        <v>0</v>
      </c>
    </row>
    <row r="2663" customHeight="1" spans="1:30">
      <c r="A2663" s="574">
        <v>45346</v>
      </c>
      <c r="B2663" s="650" t="s">
        <v>230</v>
      </c>
      <c r="C2663" s="650" t="s">
        <v>228</v>
      </c>
      <c r="D2663" s="650">
        <v>10</v>
      </c>
      <c r="E2663" s="650" t="s">
        <v>255</v>
      </c>
      <c r="F2663" s="650">
        <v>4.89</v>
      </c>
      <c r="G2663" s="650">
        <v>0.52</v>
      </c>
      <c r="H2663" s="650">
        <v>4.9014</v>
      </c>
      <c r="I2663" s="650">
        <v>4.6703</v>
      </c>
      <c r="J2663" s="650">
        <v>4.62</v>
      </c>
      <c r="K2663" s="650">
        <v>0.2311</v>
      </c>
      <c r="L2663" s="676">
        <v>0.0471</v>
      </c>
      <c r="M2663" s="650">
        <v>61.38</v>
      </c>
      <c r="N2663" s="650"/>
      <c r="O2663" s="650"/>
      <c r="P2663" s="650"/>
      <c r="Q2663" s="650">
        <v>1258</v>
      </c>
      <c r="R2663" s="650">
        <v>175.56</v>
      </c>
      <c r="S2663" s="676">
        <v>0.1396</v>
      </c>
      <c r="T2663" s="650">
        <v>0</v>
      </c>
      <c r="U2663" s="650">
        <v>0</v>
      </c>
      <c r="V2663" s="650">
        <v>0</v>
      </c>
      <c r="W2663" s="650">
        <v>0</v>
      </c>
      <c r="X2663" s="650">
        <v>0</v>
      </c>
      <c r="Y2663" s="650">
        <v>0</v>
      </c>
      <c r="Z2663" s="650">
        <v>0</v>
      </c>
      <c r="AA2663" s="650">
        <v>0</v>
      </c>
      <c r="AB2663" s="676">
        <v>1</v>
      </c>
      <c r="AC2663" s="575">
        <f t="shared" si="125"/>
        <v>0</v>
      </c>
      <c r="AD2663" s="555">
        <f t="shared" si="126"/>
        <v>0</v>
      </c>
    </row>
    <row r="2664" customHeight="1" spans="1:30">
      <c r="A2664" s="574">
        <v>45346</v>
      </c>
      <c r="B2664" s="650" t="s">
        <v>245</v>
      </c>
      <c r="C2664" s="650" t="s">
        <v>228</v>
      </c>
      <c r="D2664" s="650">
        <v>50</v>
      </c>
      <c r="E2664" s="650" t="s">
        <v>235</v>
      </c>
      <c r="F2664" s="650">
        <v>2.62</v>
      </c>
      <c r="G2664" s="650">
        <v>0</v>
      </c>
      <c r="H2664" s="650">
        <v>11.1058</v>
      </c>
      <c r="I2664" s="650">
        <v>10.535</v>
      </c>
      <c r="J2664" s="650">
        <v>10.5</v>
      </c>
      <c r="K2664" s="650">
        <v>0.5708</v>
      </c>
      <c r="L2664" s="676">
        <v>0.0514</v>
      </c>
      <c r="M2664" s="650">
        <v>209.65</v>
      </c>
      <c r="N2664" s="650"/>
      <c r="O2664" s="650"/>
      <c r="P2664" s="650"/>
      <c r="Q2664" s="650">
        <v>6762</v>
      </c>
      <c r="R2664" s="650">
        <v>598.15</v>
      </c>
      <c r="S2664" s="676">
        <v>0.0885</v>
      </c>
      <c r="T2664" s="650">
        <v>0</v>
      </c>
      <c r="U2664" s="650">
        <v>0</v>
      </c>
      <c r="V2664" s="650">
        <v>0</v>
      </c>
      <c r="W2664" s="650">
        <v>0</v>
      </c>
      <c r="X2664" s="650">
        <v>0</v>
      </c>
      <c r="Y2664" s="650">
        <v>0</v>
      </c>
      <c r="Z2664" s="650">
        <v>0</v>
      </c>
      <c r="AA2664" s="650">
        <v>0</v>
      </c>
      <c r="AB2664" s="676">
        <v>1</v>
      </c>
      <c r="AC2664" s="575">
        <f t="shared" si="125"/>
        <v>0</v>
      </c>
      <c r="AD2664" s="555">
        <f t="shared" si="126"/>
        <v>0</v>
      </c>
    </row>
    <row r="2665" customHeight="1" spans="1:30">
      <c r="A2665" s="574">
        <v>45346</v>
      </c>
      <c r="B2665" s="650" t="s">
        <v>247</v>
      </c>
      <c r="C2665" s="650" t="s">
        <v>228</v>
      </c>
      <c r="D2665" s="650">
        <v>150</v>
      </c>
      <c r="E2665" s="650" t="s">
        <v>233</v>
      </c>
      <c r="F2665" s="650">
        <v>6.11</v>
      </c>
      <c r="G2665" s="650">
        <v>3</v>
      </c>
      <c r="H2665" s="650">
        <v>80.2215</v>
      </c>
      <c r="I2665" s="650">
        <v>80.2215</v>
      </c>
      <c r="J2665" s="650">
        <v>79.8</v>
      </c>
      <c r="K2665" s="650">
        <v>0</v>
      </c>
      <c r="L2665" s="676">
        <v>0</v>
      </c>
      <c r="M2665" s="650">
        <v>1586.55</v>
      </c>
      <c r="N2665" s="650"/>
      <c r="O2665" s="650"/>
      <c r="P2665" s="650"/>
      <c r="Q2665" s="650">
        <v>25456</v>
      </c>
      <c r="R2665" s="650">
        <v>3516.975</v>
      </c>
      <c r="S2665" s="676">
        <v>0.1382</v>
      </c>
      <c r="T2665" s="650">
        <v>0</v>
      </c>
      <c r="U2665" s="650">
        <v>0</v>
      </c>
      <c r="V2665" s="650">
        <v>0</v>
      </c>
      <c r="W2665" s="650">
        <v>0</v>
      </c>
      <c r="X2665" s="650">
        <v>0</v>
      </c>
      <c r="Y2665" s="650">
        <v>0</v>
      </c>
      <c r="Z2665" s="650">
        <v>0</v>
      </c>
      <c r="AA2665" s="650">
        <v>0</v>
      </c>
      <c r="AB2665" s="676">
        <v>1</v>
      </c>
      <c r="AC2665" s="575">
        <f t="shared" si="125"/>
        <v>0</v>
      </c>
      <c r="AD2665" s="555">
        <f t="shared" si="126"/>
        <v>0</v>
      </c>
    </row>
    <row r="2666" customHeight="1" spans="1:30">
      <c r="A2666" s="574">
        <v>45346</v>
      </c>
      <c r="B2666" s="650" t="s">
        <v>248</v>
      </c>
      <c r="C2666" s="650" t="s">
        <v>228</v>
      </c>
      <c r="D2666" s="650">
        <v>100</v>
      </c>
      <c r="E2666" s="650" t="s">
        <v>231</v>
      </c>
      <c r="F2666" s="650">
        <v>3.01</v>
      </c>
      <c r="G2666" s="650">
        <v>1.46</v>
      </c>
      <c r="H2666" s="650">
        <v>34.656</v>
      </c>
      <c r="I2666" s="650">
        <v>34.656</v>
      </c>
      <c r="J2666" s="650">
        <v>34.034</v>
      </c>
      <c r="K2666" s="650">
        <v>0</v>
      </c>
      <c r="L2666" s="676">
        <v>0</v>
      </c>
      <c r="M2666" s="650">
        <v>630.7084</v>
      </c>
      <c r="N2666" s="650"/>
      <c r="O2666" s="650"/>
      <c r="P2666" s="650"/>
      <c r="Q2666" s="650">
        <v>11688</v>
      </c>
      <c r="R2666" s="650">
        <v>1593.2336</v>
      </c>
      <c r="S2666" s="676">
        <v>0.1363</v>
      </c>
      <c r="T2666" s="650">
        <v>0</v>
      </c>
      <c r="U2666" s="650">
        <v>0</v>
      </c>
      <c r="V2666" s="650">
        <v>0</v>
      </c>
      <c r="W2666" s="650">
        <v>0</v>
      </c>
      <c r="X2666" s="650">
        <v>0</v>
      </c>
      <c r="Y2666" s="650">
        <v>0</v>
      </c>
      <c r="Z2666" s="650">
        <v>0</v>
      </c>
      <c r="AA2666" s="650">
        <v>0</v>
      </c>
      <c r="AB2666" s="676">
        <v>1</v>
      </c>
      <c r="AC2666" s="575">
        <f t="shared" si="125"/>
        <v>0</v>
      </c>
      <c r="AD2666" s="555">
        <f t="shared" si="126"/>
        <v>0</v>
      </c>
    </row>
    <row r="2667" customHeight="1" spans="1:30">
      <c r="A2667" s="574">
        <v>45346</v>
      </c>
      <c r="B2667" s="650" t="s">
        <v>249</v>
      </c>
      <c r="C2667" s="650" t="s">
        <v>228</v>
      </c>
      <c r="D2667" s="650">
        <v>100</v>
      </c>
      <c r="E2667" s="650" t="s">
        <v>233</v>
      </c>
      <c r="F2667" s="650">
        <v>6.4</v>
      </c>
      <c r="G2667" s="650">
        <v>0</v>
      </c>
      <c r="H2667" s="650">
        <v>53.736</v>
      </c>
      <c r="I2667" s="650">
        <v>52.9079</v>
      </c>
      <c r="J2667" s="650">
        <v>52.825</v>
      </c>
      <c r="K2667" s="650">
        <v>0</v>
      </c>
      <c r="L2667" s="676">
        <v>0</v>
      </c>
      <c r="M2667" s="650">
        <v>1044.9129</v>
      </c>
      <c r="N2667" s="650"/>
      <c r="O2667" s="650"/>
      <c r="P2667" s="650"/>
      <c r="Q2667" s="650">
        <v>15134</v>
      </c>
      <c r="R2667" s="650">
        <v>1704.6675</v>
      </c>
      <c r="S2667" s="676">
        <v>0.1126</v>
      </c>
      <c r="T2667" s="650">
        <v>0</v>
      </c>
      <c r="U2667" s="650">
        <v>0</v>
      </c>
      <c r="V2667" s="650">
        <v>0</v>
      </c>
      <c r="W2667" s="650">
        <v>0</v>
      </c>
      <c r="X2667" s="650">
        <v>0</v>
      </c>
      <c r="Y2667" s="650">
        <v>0</v>
      </c>
      <c r="Z2667" s="650">
        <v>0</v>
      </c>
      <c r="AA2667" s="650">
        <v>0</v>
      </c>
      <c r="AB2667" s="676">
        <v>1</v>
      </c>
      <c r="AC2667" s="575">
        <f t="shared" si="125"/>
        <v>0</v>
      </c>
      <c r="AD2667" s="555">
        <f t="shared" si="126"/>
        <v>0</v>
      </c>
    </row>
    <row r="2668" customHeight="1" spans="1:30">
      <c r="A2668" s="574">
        <v>45346</v>
      </c>
      <c r="B2668" s="650" t="s">
        <v>267</v>
      </c>
      <c r="C2668" s="650" t="s">
        <v>250</v>
      </c>
      <c r="D2668" s="650">
        <v>150</v>
      </c>
      <c r="E2668" s="650" t="s">
        <v>233</v>
      </c>
      <c r="F2668" s="650">
        <v>0</v>
      </c>
      <c r="G2668" s="650">
        <v>6.79</v>
      </c>
      <c r="H2668" s="650">
        <v>172.4304</v>
      </c>
      <c r="I2668" s="650">
        <v>164.0589</v>
      </c>
      <c r="J2668" s="650">
        <v>160.16</v>
      </c>
      <c r="K2668" s="650">
        <v>8.1862</v>
      </c>
      <c r="L2668" s="676">
        <v>0.0475</v>
      </c>
      <c r="M2668" s="650">
        <v>4063.84</v>
      </c>
      <c r="N2668" s="650"/>
      <c r="O2668" s="650"/>
      <c r="P2668" s="650"/>
      <c r="Q2668" s="650">
        <v>38110</v>
      </c>
      <c r="R2668" s="650">
        <v>10112.96</v>
      </c>
      <c r="S2668" s="676">
        <v>0.2654</v>
      </c>
      <c r="T2668" s="650">
        <v>0.1853</v>
      </c>
      <c r="U2668" s="650">
        <v>0</v>
      </c>
      <c r="V2668" s="650">
        <v>0</v>
      </c>
      <c r="W2668" s="650">
        <v>0</v>
      </c>
      <c r="X2668" s="650">
        <v>0</v>
      </c>
      <c r="Y2668" s="650">
        <v>0</v>
      </c>
      <c r="Z2668" s="650">
        <v>0</v>
      </c>
      <c r="AA2668" s="650">
        <v>0</v>
      </c>
      <c r="AB2668" s="676">
        <v>0.9948</v>
      </c>
      <c r="AC2668" s="575">
        <f t="shared" si="125"/>
        <v>0</v>
      </c>
      <c r="AD2668" s="555">
        <f t="shared" si="126"/>
        <v>0.1853</v>
      </c>
    </row>
    <row r="2669" customHeight="1" spans="1:30">
      <c r="A2669" s="574">
        <v>45346</v>
      </c>
      <c r="B2669" s="650" t="s">
        <v>251</v>
      </c>
      <c r="C2669" s="650" t="s">
        <v>250</v>
      </c>
      <c r="D2669" s="650">
        <v>15</v>
      </c>
      <c r="E2669" s="650" t="s">
        <v>233</v>
      </c>
      <c r="F2669" s="650">
        <v>0</v>
      </c>
      <c r="G2669" s="650">
        <v>3.35</v>
      </c>
      <c r="H2669" s="650">
        <v>2.5441</v>
      </c>
      <c r="I2669" s="650">
        <v>2.5441</v>
      </c>
      <c r="J2669" s="650">
        <v>2.52</v>
      </c>
      <c r="K2669" s="650">
        <v>0</v>
      </c>
      <c r="L2669" s="676">
        <v>0</v>
      </c>
      <c r="M2669" s="650">
        <v>138.075</v>
      </c>
      <c r="N2669" s="650"/>
      <c r="O2669" s="650"/>
      <c r="P2669" s="650"/>
      <c r="Q2669" s="650">
        <v>3444</v>
      </c>
      <c r="R2669" s="650">
        <v>263.445</v>
      </c>
      <c r="S2669" s="676">
        <v>0.0765</v>
      </c>
      <c r="T2669" s="650">
        <v>0</v>
      </c>
      <c r="U2669" s="650">
        <v>0</v>
      </c>
      <c r="V2669" s="650">
        <v>0</v>
      </c>
      <c r="W2669" s="650">
        <v>0</v>
      </c>
      <c r="X2669" s="650">
        <v>0</v>
      </c>
      <c r="Y2669" s="650">
        <v>0</v>
      </c>
      <c r="Z2669" s="650">
        <v>0</v>
      </c>
      <c r="AA2669" s="650">
        <v>0</v>
      </c>
      <c r="AB2669" s="676">
        <v>1</v>
      </c>
      <c r="AC2669" s="575">
        <f t="shared" si="125"/>
        <v>0</v>
      </c>
      <c r="AD2669" s="555">
        <f t="shared" si="126"/>
        <v>0</v>
      </c>
    </row>
    <row r="2670" customHeight="1" spans="1:30">
      <c r="A2670" s="574">
        <v>45346</v>
      </c>
      <c r="B2670" s="650" t="s">
        <v>263</v>
      </c>
      <c r="C2670" s="650" t="s">
        <v>250</v>
      </c>
      <c r="D2670" s="650">
        <v>200</v>
      </c>
      <c r="E2670" s="650" t="s">
        <v>233</v>
      </c>
      <c r="F2670" s="650">
        <v>0</v>
      </c>
      <c r="G2670" s="650">
        <v>8.71</v>
      </c>
      <c r="H2670" s="650">
        <v>408.3048</v>
      </c>
      <c r="I2670" s="650">
        <v>364.6215</v>
      </c>
      <c r="J2670" s="650">
        <v>360.8</v>
      </c>
      <c r="K2670" s="650">
        <v>37.6041</v>
      </c>
      <c r="L2670" s="676">
        <v>0.0935</v>
      </c>
      <c r="M2670" s="650">
        <v>6115.12</v>
      </c>
      <c r="N2670" s="650"/>
      <c r="O2670" s="650"/>
      <c r="P2670" s="650"/>
      <c r="Q2670" s="650">
        <v>59159</v>
      </c>
      <c r="R2670" s="650">
        <v>12982.64</v>
      </c>
      <c r="S2670" s="676">
        <v>0.2195</v>
      </c>
      <c r="T2670" s="650">
        <v>3.0396</v>
      </c>
      <c r="U2670" s="650">
        <v>3.0396</v>
      </c>
      <c r="V2670" s="650">
        <v>0</v>
      </c>
      <c r="W2670" s="650">
        <v>0</v>
      </c>
      <c r="X2670" s="650">
        <v>0</v>
      </c>
      <c r="Y2670" s="650">
        <v>0</v>
      </c>
      <c r="Z2670" s="650">
        <v>0</v>
      </c>
      <c r="AA2670" s="650">
        <v>0</v>
      </c>
      <c r="AB2670" s="676">
        <v>0.9821</v>
      </c>
      <c r="AC2670" s="575">
        <f t="shared" si="125"/>
        <v>3.0396</v>
      </c>
      <c r="AD2670" s="555">
        <f t="shared" si="126"/>
        <v>3.0396</v>
      </c>
    </row>
    <row r="2671" customHeight="1" spans="1:30">
      <c r="A2671" s="574">
        <v>45346</v>
      </c>
      <c r="B2671" s="650" t="s">
        <v>262</v>
      </c>
      <c r="C2671" s="650" t="s">
        <v>250</v>
      </c>
      <c r="D2671" s="650">
        <v>200</v>
      </c>
      <c r="E2671" s="650" t="s">
        <v>233</v>
      </c>
      <c r="F2671" s="650">
        <v>0</v>
      </c>
      <c r="G2671" s="650">
        <v>10.85</v>
      </c>
      <c r="H2671" s="650">
        <v>357.5709</v>
      </c>
      <c r="I2671" s="650">
        <v>191.7026</v>
      </c>
      <c r="J2671" s="650">
        <v>187.275</v>
      </c>
      <c r="K2671" s="650">
        <v>0</v>
      </c>
      <c r="L2671" s="676">
        <v>0</v>
      </c>
      <c r="M2671" s="650">
        <v>3389.925</v>
      </c>
      <c r="N2671" s="650"/>
      <c r="O2671" s="650"/>
      <c r="P2671" s="650"/>
      <c r="Q2671" s="650">
        <v>30140</v>
      </c>
      <c r="R2671" s="650">
        <v>7080.975</v>
      </c>
      <c r="S2671" s="676">
        <v>0.2349</v>
      </c>
      <c r="T2671" s="650">
        <v>165.8683</v>
      </c>
      <c r="U2671" s="650">
        <v>0</v>
      </c>
      <c r="V2671" s="650">
        <v>0</v>
      </c>
      <c r="W2671" s="650">
        <v>0</v>
      </c>
      <c r="X2671" s="650">
        <v>0</v>
      </c>
      <c r="Y2671" s="650">
        <v>0</v>
      </c>
      <c r="Z2671" s="650">
        <v>0</v>
      </c>
      <c r="AA2671" s="650">
        <v>0</v>
      </c>
      <c r="AB2671" s="676">
        <v>0.5225</v>
      </c>
      <c r="AC2671" s="575">
        <f t="shared" si="125"/>
        <v>0</v>
      </c>
      <c r="AD2671" s="555">
        <f t="shared" si="126"/>
        <v>165.8683</v>
      </c>
    </row>
    <row r="2672" customHeight="1" spans="1:30">
      <c r="A2672" s="574">
        <v>45346</v>
      </c>
      <c r="B2672" s="650" t="s">
        <v>259</v>
      </c>
      <c r="C2672" s="650" t="s">
        <v>250</v>
      </c>
      <c r="D2672" s="650">
        <v>60</v>
      </c>
      <c r="E2672" s="650" t="s">
        <v>233</v>
      </c>
      <c r="F2672" s="650">
        <v>0</v>
      </c>
      <c r="G2672" s="650">
        <v>4.1</v>
      </c>
      <c r="H2672" s="650">
        <v>17.2757</v>
      </c>
      <c r="I2672" s="650">
        <v>17.2757</v>
      </c>
      <c r="J2672" s="650">
        <v>17.01</v>
      </c>
      <c r="K2672" s="650">
        <v>0</v>
      </c>
      <c r="L2672" s="676">
        <v>0</v>
      </c>
      <c r="M2672" s="650">
        <v>725.76</v>
      </c>
      <c r="N2672" s="650"/>
      <c r="O2672" s="650"/>
      <c r="P2672" s="650"/>
      <c r="Q2672" s="650">
        <v>14049</v>
      </c>
      <c r="R2672" s="650">
        <v>2181.06</v>
      </c>
      <c r="S2672" s="676">
        <v>0.1552</v>
      </c>
      <c r="T2672" s="650">
        <v>0</v>
      </c>
      <c r="U2672" s="650">
        <v>0</v>
      </c>
      <c r="V2672" s="650">
        <v>0</v>
      </c>
      <c r="W2672" s="650">
        <v>0</v>
      </c>
      <c r="X2672" s="650">
        <v>0</v>
      </c>
      <c r="Y2672" s="650">
        <v>0</v>
      </c>
      <c r="Z2672" s="650">
        <v>0</v>
      </c>
      <c r="AA2672" s="650">
        <v>0</v>
      </c>
      <c r="AB2672" s="676">
        <v>1</v>
      </c>
      <c r="AC2672" s="575">
        <f t="shared" si="125"/>
        <v>0</v>
      </c>
      <c r="AD2672" s="555">
        <f t="shared" si="126"/>
        <v>0</v>
      </c>
    </row>
    <row r="2673" customHeight="1" spans="1:30">
      <c r="A2673" s="574">
        <v>45346</v>
      </c>
      <c r="B2673" s="650" t="s">
        <v>253</v>
      </c>
      <c r="C2673" s="650" t="s">
        <v>250</v>
      </c>
      <c r="D2673" s="650">
        <v>200</v>
      </c>
      <c r="E2673" s="650" t="s">
        <v>233</v>
      </c>
      <c r="F2673" s="650">
        <v>0</v>
      </c>
      <c r="G2673" s="650">
        <v>3.73</v>
      </c>
      <c r="H2673" s="650">
        <v>43.3722</v>
      </c>
      <c r="I2673" s="650">
        <v>43.3722</v>
      </c>
      <c r="J2673" s="650">
        <v>40.92</v>
      </c>
      <c r="K2673" s="650">
        <v>0</v>
      </c>
      <c r="L2673" s="676">
        <v>0</v>
      </c>
      <c r="M2673" s="650">
        <v>2983.64</v>
      </c>
      <c r="N2673" s="650"/>
      <c r="O2673" s="650"/>
      <c r="P2673" s="650"/>
      <c r="Q2673" s="650">
        <v>61425</v>
      </c>
      <c r="R2673" s="650">
        <v>8046.72</v>
      </c>
      <c r="S2673" s="676">
        <v>0.131</v>
      </c>
      <c r="T2673" s="650">
        <v>0</v>
      </c>
      <c r="U2673" s="650">
        <v>0</v>
      </c>
      <c r="V2673" s="650">
        <v>0</v>
      </c>
      <c r="W2673" s="650">
        <v>0</v>
      </c>
      <c r="X2673" s="650">
        <v>0</v>
      </c>
      <c r="Y2673" s="650">
        <v>0</v>
      </c>
      <c r="Z2673" s="650">
        <v>0</v>
      </c>
      <c r="AA2673" s="650">
        <v>0</v>
      </c>
      <c r="AB2673" s="676">
        <v>1</v>
      </c>
      <c r="AC2673" s="575">
        <f t="shared" si="125"/>
        <v>0</v>
      </c>
      <c r="AD2673" s="555">
        <f t="shared" si="126"/>
        <v>0</v>
      </c>
    </row>
    <row r="2674" s="559" customFormat="1" customHeight="1" spans="1:30">
      <c r="A2674" s="665">
        <v>45346</v>
      </c>
      <c r="B2674" s="666" t="s">
        <v>254</v>
      </c>
      <c r="C2674" s="666" t="s">
        <v>250</v>
      </c>
      <c r="D2674" s="666">
        <v>50</v>
      </c>
      <c r="E2674" s="666" t="s">
        <v>233</v>
      </c>
      <c r="F2674" s="666">
        <v>0</v>
      </c>
      <c r="G2674" s="666">
        <v>3.65</v>
      </c>
      <c r="H2674" s="666">
        <v>3.6083</v>
      </c>
      <c r="I2674" s="666">
        <v>3.302</v>
      </c>
      <c r="J2674" s="666">
        <v>3.15</v>
      </c>
      <c r="K2674" s="666">
        <v>0</v>
      </c>
      <c r="L2674" s="677">
        <v>0</v>
      </c>
      <c r="M2674" s="666">
        <v>1074.78</v>
      </c>
      <c r="N2674" s="666"/>
      <c r="O2674" s="666"/>
      <c r="P2674" s="666"/>
      <c r="Q2674" s="666">
        <v>12070</v>
      </c>
      <c r="R2674" s="666">
        <v>2122.47</v>
      </c>
      <c r="S2674" s="677">
        <v>0.1758</v>
      </c>
      <c r="T2674" s="666">
        <v>0</v>
      </c>
      <c r="U2674" s="666">
        <v>0</v>
      </c>
      <c r="V2674" s="666">
        <v>0</v>
      </c>
      <c r="W2674" s="666">
        <v>0</v>
      </c>
      <c r="X2674" s="666">
        <v>0</v>
      </c>
      <c r="Y2674" s="666">
        <v>0</v>
      </c>
      <c r="Z2674" s="666">
        <v>0</v>
      </c>
      <c r="AA2674" s="666">
        <v>0</v>
      </c>
      <c r="AB2674" s="677">
        <v>1</v>
      </c>
      <c r="AC2674" s="681">
        <f t="shared" si="125"/>
        <v>0</v>
      </c>
      <c r="AD2674" s="682">
        <f t="shared" si="126"/>
        <v>0</v>
      </c>
    </row>
    <row r="2675" customHeight="1" spans="1:30">
      <c r="A2675" s="574">
        <v>45346</v>
      </c>
      <c r="B2675" s="575" t="s">
        <v>260</v>
      </c>
      <c r="C2675" s="575" t="s">
        <v>250</v>
      </c>
      <c r="D2675" s="575">
        <v>50</v>
      </c>
      <c r="E2675" s="575" t="s">
        <v>287</v>
      </c>
      <c r="F2675" s="575">
        <v>0</v>
      </c>
      <c r="G2675" s="575">
        <v>2.61</v>
      </c>
      <c r="H2675" s="575">
        <v>7.5441</v>
      </c>
      <c r="I2675" s="575">
        <v>0</v>
      </c>
      <c r="J2675" s="575">
        <v>0</v>
      </c>
      <c r="K2675" s="575">
        <v>0</v>
      </c>
      <c r="L2675" s="575"/>
      <c r="M2675" s="575">
        <v>888.8</v>
      </c>
      <c r="N2675" s="575"/>
      <c r="O2675" s="575"/>
      <c r="P2675" s="575"/>
      <c r="Q2675" s="575">
        <v>12700</v>
      </c>
      <c r="R2675" s="575">
        <v>1722.138</v>
      </c>
      <c r="S2675" s="580">
        <v>0.1356</v>
      </c>
      <c r="T2675" s="575">
        <v>0</v>
      </c>
      <c r="U2675" s="575">
        <v>0</v>
      </c>
      <c r="V2675" s="575">
        <v>0</v>
      </c>
      <c r="W2675" s="575">
        <v>0</v>
      </c>
      <c r="X2675" s="575">
        <v>0</v>
      </c>
      <c r="Y2675" s="575">
        <v>7.5441</v>
      </c>
      <c r="Z2675" s="575">
        <v>0</v>
      </c>
      <c r="AA2675" s="575">
        <v>0</v>
      </c>
      <c r="AB2675" s="580">
        <v>1</v>
      </c>
      <c r="AC2675" s="575">
        <f t="shared" si="125"/>
        <v>0</v>
      </c>
      <c r="AD2675" s="555">
        <f t="shared" si="126"/>
        <v>0</v>
      </c>
    </row>
    <row r="2676" s="560" customFormat="1" customHeight="1" spans="1:30">
      <c r="A2676" s="667">
        <v>45346</v>
      </c>
      <c r="B2676" s="668" t="s">
        <v>257</v>
      </c>
      <c r="C2676" s="668" t="s">
        <v>250</v>
      </c>
      <c r="D2676" s="668">
        <v>80</v>
      </c>
      <c r="E2676" s="668" t="s">
        <v>233</v>
      </c>
      <c r="F2676" s="668">
        <v>0</v>
      </c>
      <c r="G2676" s="668">
        <v>4.28</v>
      </c>
      <c r="H2676" s="668">
        <v>29.165</v>
      </c>
      <c r="I2676" s="668">
        <v>28.5601</v>
      </c>
      <c r="J2676" s="668">
        <v>28.1072</v>
      </c>
      <c r="K2676" s="668">
        <v>0</v>
      </c>
      <c r="L2676" s="678">
        <v>0</v>
      </c>
      <c r="M2676" s="668">
        <v>1626.0977</v>
      </c>
      <c r="N2676" s="668"/>
      <c r="O2676" s="668"/>
      <c r="P2676" s="668"/>
      <c r="Q2676" s="668">
        <v>18237</v>
      </c>
      <c r="R2676" s="668">
        <v>3270.9392</v>
      </c>
      <c r="S2676" s="678">
        <v>0.1794</v>
      </c>
      <c r="T2676" s="668">
        <v>0</v>
      </c>
      <c r="U2676" s="668">
        <v>0</v>
      </c>
      <c r="V2676" s="668">
        <v>0</v>
      </c>
      <c r="W2676" s="668">
        <v>0</v>
      </c>
      <c r="X2676" s="668">
        <v>0</v>
      </c>
      <c r="Y2676" s="668">
        <v>0</v>
      </c>
      <c r="Z2676" s="668">
        <v>0</v>
      </c>
      <c r="AA2676" s="668">
        <v>0</v>
      </c>
      <c r="AB2676" s="678">
        <v>1</v>
      </c>
      <c r="AC2676" s="683">
        <f t="shared" si="125"/>
        <v>0</v>
      </c>
      <c r="AD2676" s="684">
        <f t="shared" si="126"/>
        <v>0</v>
      </c>
    </row>
    <row r="2677" customHeight="1" spans="1:30">
      <c r="A2677" s="574">
        <v>45346</v>
      </c>
      <c r="B2677" s="650" t="s">
        <v>261</v>
      </c>
      <c r="C2677" s="650" t="s">
        <v>250</v>
      </c>
      <c r="D2677" s="650">
        <v>100</v>
      </c>
      <c r="E2677" s="650" t="s">
        <v>233</v>
      </c>
      <c r="F2677" s="650">
        <v>0</v>
      </c>
      <c r="G2677" s="650">
        <v>3.49</v>
      </c>
      <c r="H2677" s="650">
        <v>35.8496</v>
      </c>
      <c r="I2677" s="650">
        <v>35.8496</v>
      </c>
      <c r="J2677" s="650">
        <v>35.112</v>
      </c>
      <c r="K2677" s="650">
        <v>0</v>
      </c>
      <c r="L2677" s="676">
        <v>0</v>
      </c>
      <c r="M2677" s="650">
        <v>1530.54</v>
      </c>
      <c r="N2677" s="650"/>
      <c r="O2677" s="650"/>
      <c r="P2677" s="650"/>
      <c r="Q2677" s="650">
        <v>25315</v>
      </c>
      <c r="R2677" s="650">
        <v>4011.084</v>
      </c>
      <c r="S2677" s="676">
        <v>0.1584</v>
      </c>
      <c r="T2677" s="650">
        <v>0</v>
      </c>
      <c r="U2677" s="650">
        <v>0</v>
      </c>
      <c r="V2677" s="650">
        <v>0</v>
      </c>
      <c r="W2677" s="650">
        <v>0</v>
      </c>
      <c r="X2677" s="650">
        <v>0</v>
      </c>
      <c r="Y2677" s="650">
        <v>0</v>
      </c>
      <c r="Z2677" s="650">
        <v>0</v>
      </c>
      <c r="AA2677" s="650">
        <v>0</v>
      </c>
      <c r="AB2677" s="676">
        <v>1</v>
      </c>
      <c r="AC2677" s="575">
        <f t="shared" si="125"/>
        <v>0</v>
      </c>
      <c r="AD2677" s="555">
        <f t="shared" si="126"/>
        <v>0</v>
      </c>
    </row>
    <row r="2678" customHeight="1" spans="1:30">
      <c r="A2678" s="574">
        <v>45346</v>
      </c>
      <c r="B2678" s="575" t="s">
        <v>55</v>
      </c>
      <c r="C2678" s="650" t="s">
        <v>250</v>
      </c>
      <c r="D2678" s="650">
        <v>100</v>
      </c>
      <c r="E2678" s="650" t="s">
        <v>233</v>
      </c>
      <c r="F2678" s="650">
        <v>0</v>
      </c>
      <c r="G2678" s="650">
        <v>2.39</v>
      </c>
      <c r="H2678" s="650">
        <v>4.3536</v>
      </c>
      <c r="I2678" s="650">
        <v>4.3536</v>
      </c>
      <c r="J2678" s="650">
        <v>3.7609</v>
      </c>
      <c r="K2678" s="650">
        <v>0</v>
      </c>
      <c r="L2678" s="676">
        <v>0</v>
      </c>
      <c r="M2678" s="650">
        <v>1361.7057</v>
      </c>
      <c r="N2678" s="650"/>
      <c r="O2678" s="650"/>
      <c r="P2678" s="650"/>
      <c r="Q2678" s="650">
        <v>28860</v>
      </c>
      <c r="R2678" s="650">
        <v>3551.5825</v>
      </c>
      <c r="S2678" s="676">
        <v>0.1231</v>
      </c>
      <c r="T2678" s="650">
        <v>0</v>
      </c>
      <c r="U2678" s="650">
        <v>0</v>
      </c>
      <c r="V2678" s="650">
        <v>0</v>
      </c>
      <c r="W2678" s="650">
        <v>0</v>
      </c>
      <c r="X2678" s="650">
        <v>0</v>
      </c>
      <c r="Y2678" s="650">
        <v>0</v>
      </c>
      <c r="Z2678" s="650">
        <v>0</v>
      </c>
      <c r="AA2678" s="650">
        <v>0</v>
      </c>
      <c r="AB2678" s="676">
        <v>1</v>
      </c>
      <c r="AC2678" s="575">
        <f t="shared" si="125"/>
        <v>0</v>
      </c>
      <c r="AD2678" s="555">
        <f t="shared" si="126"/>
        <v>0</v>
      </c>
    </row>
    <row r="2679" customHeight="1" spans="1:30">
      <c r="A2679" s="574">
        <v>45346</v>
      </c>
      <c r="B2679" s="575" t="s">
        <v>57</v>
      </c>
      <c r="C2679" s="650" t="s">
        <v>228</v>
      </c>
      <c r="D2679" s="650">
        <v>20</v>
      </c>
      <c r="E2679" s="650" t="s">
        <v>233</v>
      </c>
      <c r="F2679" s="650">
        <v>7.28</v>
      </c>
      <c r="G2679" s="650">
        <v>0</v>
      </c>
      <c r="H2679" s="650">
        <v>12.4733</v>
      </c>
      <c r="I2679" s="650">
        <v>11.7404</v>
      </c>
      <c r="J2679" s="650">
        <v>11.1991</v>
      </c>
      <c r="K2679" s="650">
        <v>0.7329</v>
      </c>
      <c r="L2679" s="676">
        <v>0.0588</v>
      </c>
      <c r="M2679" s="650">
        <v>192.8812</v>
      </c>
      <c r="N2679" s="650"/>
      <c r="O2679" s="650"/>
      <c r="P2679" s="650"/>
      <c r="Q2679" s="650">
        <v>3541</v>
      </c>
      <c r="R2679" s="650">
        <v>453.2578</v>
      </c>
      <c r="S2679" s="676">
        <v>0.128</v>
      </c>
      <c r="T2679" s="650">
        <v>0</v>
      </c>
      <c r="U2679" s="650">
        <v>0</v>
      </c>
      <c r="V2679" s="650">
        <v>0</v>
      </c>
      <c r="W2679" s="650">
        <v>0</v>
      </c>
      <c r="X2679" s="650">
        <v>0</v>
      </c>
      <c r="Y2679" s="650">
        <v>0</v>
      </c>
      <c r="Z2679" s="650">
        <v>0</v>
      </c>
      <c r="AA2679" s="650">
        <v>0</v>
      </c>
      <c r="AB2679" s="676">
        <v>1</v>
      </c>
      <c r="AC2679" s="575">
        <f t="shared" si="125"/>
        <v>0</v>
      </c>
      <c r="AD2679" s="555">
        <f t="shared" si="126"/>
        <v>0</v>
      </c>
    </row>
    <row r="2680" customHeight="1" spans="1:30">
      <c r="A2680" s="574">
        <v>45346</v>
      </c>
      <c r="B2680" s="650" t="s">
        <v>252</v>
      </c>
      <c r="C2680" s="650" t="s">
        <v>250</v>
      </c>
      <c r="D2680" s="650">
        <v>49.5</v>
      </c>
      <c r="E2680" s="650" t="s">
        <v>233</v>
      </c>
      <c r="F2680" s="650">
        <v>0</v>
      </c>
      <c r="G2680" s="650">
        <v>3.62</v>
      </c>
      <c r="H2680" s="650">
        <v>7.8347</v>
      </c>
      <c r="I2680" s="650">
        <v>6.0244</v>
      </c>
      <c r="J2680" s="650">
        <v>5.379</v>
      </c>
      <c r="K2680" s="650">
        <v>1.8103</v>
      </c>
      <c r="L2680" s="676">
        <v>0.2311</v>
      </c>
      <c r="M2680" s="650">
        <v>413.622</v>
      </c>
      <c r="N2680" s="650">
        <v>843</v>
      </c>
      <c r="O2680" s="676">
        <v>0.4907</v>
      </c>
      <c r="P2680" s="676">
        <v>-0.3369</v>
      </c>
      <c r="Q2680" s="650">
        <v>12723</v>
      </c>
      <c r="R2680" s="650">
        <v>980.7006</v>
      </c>
      <c r="S2680" s="676">
        <v>0.0771</v>
      </c>
      <c r="T2680" s="650">
        <v>0</v>
      </c>
      <c r="U2680" s="650">
        <v>0</v>
      </c>
      <c r="V2680" s="650">
        <v>0</v>
      </c>
      <c r="W2680" s="650">
        <v>0</v>
      </c>
      <c r="X2680" s="650">
        <v>0</v>
      </c>
      <c r="Y2680" s="650">
        <v>0</v>
      </c>
      <c r="Z2680" s="650">
        <v>0</v>
      </c>
      <c r="AA2680" s="650">
        <v>0</v>
      </c>
      <c r="AB2680" s="676">
        <v>1</v>
      </c>
      <c r="AC2680" s="575">
        <f t="shared" si="125"/>
        <v>0</v>
      </c>
      <c r="AD2680" s="555">
        <f t="shared" si="126"/>
        <v>0</v>
      </c>
    </row>
    <row r="2681" customHeight="1" spans="1:30">
      <c r="A2681" s="574">
        <v>45346</v>
      </c>
      <c r="B2681" s="575" t="s">
        <v>61</v>
      </c>
      <c r="C2681" s="650" t="s">
        <v>250</v>
      </c>
      <c r="D2681" s="650">
        <v>275</v>
      </c>
      <c r="E2681" s="650" t="s">
        <v>233</v>
      </c>
      <c r="F2681" s="650">
        <v>0</v>
      </c>
      <c r="G2681" s="650">
        <v>4.06</v>
      </c>
      <c r="H2681" s="650">
        <v>67.7386</v>
      </c>
      <c r="I2681" s="650">
        <v>67.3485</v>
      </c>
      <c r="J2681" s="650">
        <v>61.6</v>
      </c>
      <c r="K2681" s="650">
        <v>0</v>
      </c>
      <c r="L2681" s="676">
        <v>0</v>
      </c>
      <c r="M2681" s="650">
        <v>4754.64</v>
      </c>
      <c r="N2681" s="650"/>
      <c r="O2681" s="650"/>
      <c r="P2681" s="650"/>
      <c r="Q2681" s="650">
        <v>83580</v>
      </c>
      <c r="R2681" s="650">
        <v>14491.84</v>
      </c>
      <c r="S2681" s="676">
        <v>0.1734</v>
      </c>
      <c r="T2681" s="650">
        <v>0</v>
      </c>
      <c r="U2681" s="650">
        <v>0.3901</v>
      </c>
      <c r="V2681" s="650">
        <v>0</v>
      </c>
      <c r="W2681" s="650">
        <v>0</v>
      </c>
      <c r="X2681" s="650">
        <v>0</v>
      </c>
      <c r="Y2681" s="650">
        <v>0</v>
      </c>
      <c r="Z2681" s="650">
        <v>0</v>
      </c>
      <c r="AA2681" s="650">
        <v>0</v>
      </c>
      <c r="AB2681" s="676">
        <v>1</v>
      </c>
      <c r="AC2681" s="575">
        <f t="shared" si="125"/>
        <v>0.3901</v>
      </c>
      <c r="AD2681" s="555">
        <f t="shared" si="126"/>
        <v>0</v>
      </c>
    </row>
    <row r="2682" customHeight="1" spans="1:30">
      <c r="A2682" s="574">
        <v>45346</v>
      </c>
      <c r="B2682" s="575" t="s">
        <v>62</v>
      </c>
      <c r="C2682" s="650" t="s">
        <v>250</v>
      </c>
      <c r="D2682" s="650">
        <v>200</v>
      </c>
      <c r="E2682" s="650" t="s">
        <v>233</v>
      </c>
      <c r="F2682" s="650">
        <v>0</v>
      </c>
      <c r="G2682" s="650">
        <v>4.72</v>
      </c>
      <c r="H2682" s="650">
        <v>56.4063</v>
      </c>
      <c r="I2682" s="650">
        <v>56.4063</v>
      </c>
      <c r="J2682" s="650">
        <v>52.8</v>
      </c>
      <c r="K2682" s="650">
        <v>0</v>
      </c>
      <c r="L2682" s="676">
        <v>0</v>
      </c>
      <c r="M2682" s="650">
        <v>3413.52</v>
      </c>
      <c r="N2682" s="650"/>
      <c r="O2682" s="650"/>
      <c r="P2682" s="650"/>
      <c r="Q2682" s="650">
        <v>61280</v>
      </c>
      <c r="R2682" s="650">
        <v>9749.52</v>
      </c>
      <c r="S2682" s="676">
        <v>0.1591</v>
      </c>
      <c r="T2682" s="650">
        <v>0</v>
      </c>
      <c r="U2682" s="650">
        <v>0</v>
      </c>
      <c r="V2682" s="650">
        <v>0</v>
      </c>
      <c r="W2682" s="650">
        <v>0</v>
      </c>
      <c r="X2682" s="650">
        <v>0</v>
      </c>
      <c r="Y2682" s="650">
        <v>0</v>
      </c>
      <c r="Z2682" s="650">
        <v>0</v>
      </c>
      <c r="AA2682" s="650">
        <v>0</v>
      </c>
      <c r="AB2682" s="676">
        <v>1</v>
      </c>
      <c r="AC2682" s="575">
        <f t="shared" si="125"/>
        <v>0</v>
      </c>
      <c r="AD2682" s="555">
        <f t="shared" si="126"/>
        <v>0</v>
      </c>
    </row>
    <row r="2683" customHeight="1" spans="1:30">
      <c r="A2683" s="574">
        <v>45346</v>
      </c>
      <c r="B2683" s="650" t="s">
        <v>256</v>
      </c>
      <c r="C2683" s="650" t="s">
        <v>250</v>
      </c>
      <c r="D2683" s="650">
        <v>20.4</v>
      </c>
      <c r="E2683" s="650" t="s">
        <v>235</v>
      </c>
      <c r="F2683" s="650">
        <v>0</v>
      </c>
      <c r="G2683" s="650">
        <v>3.14</v>
      </c>
      <c r="H2683" s="650">
        <v>2.3015</v>
      </c>
      <c r="I2683" s="650">
        <v>0.336</v>
      </c>
      <c r="J2683" s="650">
        <v>0.3099</v>
      </c>
      <c r="K2683" s="650">
        <v>0</v>
      </c>
      <c r="L2683" s="676">
        <v>0</v>
      </c>
      <c r="M2683" s="650">
        <v>418.9849</v>
      </c>
      <c r="N2683" s="650"/>
      <c r="O2683" s="650"/>
      <c r="P2683" s="650"/>
      <c r="Q2683" s="650">
        <v>5372</v>
      </c>
      <c r="R2683" s="650">
        <v>956.887</v>
      </c>
      <c r="S2683" s="676">
        <v>0.1781</v>
      </c>
      <c r="T2683" s="650">
        <v>0</v>
      </c>
      <c r="U2683" s="650">
        <v>0</v>
      </c>
      <c r="V2683" s="650">
        <v>0</v>
      </c>
      <c r="W2683" s="650">
        <v>0</v>
      </c>
      <c r="X2683" s="650">
        <v>0</v>
      </c>
      <c r="Y2683" s="650">
        <v>1.9629</v>
      </c>
      <c r="Z2683" s="650">
        <v>0</v>
      </c>
      <c r="AA2683" s="650">
        <v>0</v>
      </c>
      <c r="AB2683" s="676">
        <v>1</v>
      </c>
      <c r="AC2683" s="575">
        <f t="shared" si="125"/>
        <v>0</v>
      </c>
      <c r="AD2683" s="555">
        <f t="shared" si="126"/>
        <v>0</v>
      </c>
    </row>
    <row r="2684" customHeight="1" spans="1:30">
      <c r="A2684" s="574">
        <v>45346</v>
      </c>
      <c r="B2684" s="650" t="s">
        <v>266</v>
      </c>
      <c r="C2684" s="650" t="s">
        <v>250</v>
      </c>
      <c r="D2684" s="650">
        <v>200</v>
      </c>
      <c r="E2684" s="650" t="s">
        <v>231</v>
      </c>
      <c r="F2684" s="650">
        <v>0</v>
      </c>
      <c r="G2684" s="650">
        <v>2.95</v>
      </c>
      <c r="H2684" s="650">
        <v>10.8236</v>
      </c>
      <c r="I2684" s="650">
        <v>10.8236</v>
      </c>
      <c r="J2684" s="650">
        <v>8.58</v>
      </c>
      <c r="K2684" s="650">
        <v>0</v>
      </c>
      <c r="L2684" s="676">
        <v>0</v>
      </c>
      <c r="M2684" s="650">
        <v>1917.3</v>
      </c>
      <c r="N2684" s="650"/>
      <c r="O2684" s="650"/>
      <c r="P2684" s="650"/>
      <c r="Q2684" s="650">
        <v>45530</v>
      </c>
      <c r="R2684" s="650">
        <v>3991.68</v>
      </c>
      <c r="S2684" s="676">
        <v>0.0877</v>
      </c>
      <c r="T2684" s="650">
        <v>0</v>
      </c>
      <c r="U2684" s="650">
        <v>0</v>
      </c>
      <c r="V2684" s="650">
        <v>0</v>
      </c>
      <c r="W2684" s="650">
        <v>0</v>
      </c>
      <c r="X2684" s="650">
        <v>0</v>
      </c>
      <c r="Y2684" s="650">
        <v>0</v>
      </c>
      <c r="Z2684" s="650">
        <v>0</v>
      </c>
      <c r="AA2684" s="650">
        <v>0</v>
      </c>
      <c r="AB2684" s="676">
        <v>1</v>
      </c>
      <c r="AC2684" s="575">
        <f t="shared" si="125"/>
        <v>0</v>
      </c>
      <c r="AD2684" s="555">
        <f t="shared" si="126"/>
        <v>0</v>
      </c>
    </row>
    <row r="2685" customHeight="1" spans="1:30">
      <c r="A2685" s="574">
        <v>45346</v>
      </c>
      <c r="B2685" s="650" t="s">
        <v>258</v>
      </c>
      <c r="C2685" s="650" t="s">
        <v>250</v>
      </c>
      <c r="D2685" s="650">
        <v>100</v>
      </c>
      <c r="E2685" s="650" t="s">
        <v>233</v>
      </c>
      <c r="F2685" s="650">
        <v>0</v>
      </c>
      <c r="G2685" s="650">
        <v>4.6</v>
      </c>
      <c r="H2685" s="650">
        <v>79.5777</v>
      </c>
      <c r="I2685" s="650">
        <v>71.4633</v>
      </c>
      <c r="J2685" s="650">
        <v>69.96</v>
      </c>
      <c r="K2685" s="650">
        <v>6.1948</v>
      </c>
      <c r="L2685" s="676">
        <v>0.0798</v>
      </c>
      <c r="M2685" s="650">
        <v>1369.5</v>
      </c>
      <c r="N2685" s="650"/>
      <c r="O2685" s="650"/>
      <c r="P2685" s="650"/>
      <c r="Q2685" s="650">
        <v>27774</v>
      </c>
      <c r="R2685" s="650">
        <v>3125.76</v>
      </c>
      <c r="S2685" s="676">
        <v>0.1125</v>
      </c>
      <c r="T2685" s="650">
        <v>0</v>
      </c>
      <c r="U2685" s="650">
        <v>1.9196</v>
      </c>
      <c r="V2685" s="650">
        <v>0</v>
      </c>
      <c r="W2685" s="650">
        <v>0</v>
      </c>
      <c r="X2685" s="650">
        <v>0</v>
      </c>
      <c r="Y2685" s="650">
        <v>0</v>
      </c>
      <c r="Z2685" s="650">
        <v>0</v>
      </c>
      <c r="AA2685" s="650">
        <v>0</v>
      </c>
      <c r="AB2685" s="676">
        <v>1</v>
      </c>
      <c r="AC2685" s="575">
        <f t="shared" si="125"/>
        <v>1.9196</v>
      </c>
      <c r="AD2685" s="555">
        <f t="shared" si="126"/>
        <v>0</v>
      </c>
    </row>
    <row r="2686" customHeight="1" spans="1:30">
      <c r="A2686" s="574">
        <v>45346</v>
      </c>
      <c r="B2686" s="650" t="s">
        <v>264</v>
      </c>
      <c r="C2686" s="650" t="s">
        <v>250</v>
      </c>
      <c r="D2686" s="650">
        <v>100</v>
      </c>
      <c r="E2686" s="650" t="s">
        <v>233</v>
      </c>
      <c r="F2686" s="650">
        <v>0</v>
      </c>
      <c r="G2686" s="650">
        <v>6.3</v>
      </c>
      <c r="H2686" s="650">
        <v>12.46</v>
      </c>
      <c r="I2686" s="650">
        <v>0</v>
      </c>
      <c r="J2686" s="650">
        <v>0</v>
      </c>
      <c r="K2686" s="650">
        <v>0</v>
      </c>
      <c r="L2686" s="650"/>
      <c r="M2686" s="650">
        <v>1435.0578</v>
      </c>
      <c r="N2686" s="650"/>
      <c r="O2686" s="650"/>
      <c r="P2686" s="650"/>
      <c r="Q2686" s="650">
        <v>24615</v>
      </c>
      <c r="R2686" s="650">
        <v>3165.0234</v>
      </c>
      <c r="S2686" s="676">
        <v>0.1286</v>
      </c>
      <c r="T2686" s="650">
        <v>0</v>
      </c>
      <c r="U2686" s="650">
        <v>0</v>
      </c>
      <c r="V2686" s="650">
        <v>0</v>
      </c>
      <c r="W2686" s="650">
        <v>0</v>
      </c>
      <c r="X2686" s="650">
        <v>12.46</v>
      </c>
      <c r="Y2686" s="650">
        <v>0</v>
      </c>
      <c r="Z2686" s="650">
        <v>0</v>
      </c>
      <c r="AA2686" s="650">
        <v>0</v>
      </c>
      <c r="AB2686" s="676">
        <v>0</v>
      </c>
      <c r="AC2686" s="575">
        <f t="shared" si="125"/>
        <v>0</v>
      </c>
      <c r="AD2686" s="555">
        <f t="shared" si="126"/>
        <v>0</v>
      </c>
    </row>
    <row r="2687" customHeight="1" spans="1:30">
      <c r="A2687" s="574">
        <v>45346</v>
      </c>
      <c r="B2687" s="650" t="s">
        <v>265</v>
      </c>
      <c r="C2687" s="650" t="s">
        <v>250</v>
      </c>
      <c r="D2687" s="650">
        <v>50</v>
      </c>
      <c r="E2687" s="650" t="s">
        <v>233</v>
      </c>
      <c r="F2687" s="650">
        <v>0</v>
      </c>
      <c r="G2687" s="650">
        <v>2.18</v>
      </c>
      <c r="H2687" s="650">
        <v>1.37</v>
      </c>
      <c r="I2687" s="650">
        <v>1.37</v>
      </c>
      <c r="J2687" s="650">
        <v>1.5708</v>
      </c>
      <c r="K2687" s="650">
        <v>0</v>
      </c>
      <c r="L2687" s="676">
        <v>0</v>
      </c>
      <c r="M2687" s="650">
        <v>252.56</v>
      </c>
      <c r="N2687" s="650"/>
      <c r="O2687" s="650"/>
      <c r="P2687" s="650"/>
      <c r="Q2687" s="650">
        <v>5770</v>
      </c>
      <c r="R2687" s="650">
        <v>450.9208</v>
      </c>
      <c r="S2687" s="676">
        <v>0.0781</v>
      </c>
      <c r="T2687" s="650">
        <v>0</v>
      </c>
      <c r="U2687" s="650">
        <v>0</v>
      </c>
      <c r="V2687" s="650">
        <v>0</v>
      </c>
      <c r="W2687" s="650">
        <v>0</v>
      </c>
      <c r="X2687" s="650">
        <v>0</v>
      </c>
      <c r="Y2687" s="650">
        <v>0</v>
      </c>
      <c r="Z2687" s="650">
        <v>0</v>
      </c>
      <c r="AA2687" s="650">
        <v>0</v>
      </c>
      <c r="AB2687" s="676">
        <v>1</v>
      </c>
      <c r="AC2687" s="575">
        <f t="shared" si="125"/>
        <v>0</v>
      </c>
      <c r="AD2687" s="555">
        <f t="shared" si="126"/>
        <v>0</v>
      </c>
    </row>
    <row r="2688" s="557" customFormat="1" customHeight="1" spans="1:30">
      <c r="A2688" s="574">
        <v>45346</v>
      </c>
      <c r="B2688" s="669" t="s">
        <v>77</v>
      </c>
      <c r="C2688" s="671" t="s">
        <v>32</v>
      </c>
      <c r="D2688" s="671">
        <v>100</v>
      </c>
      <c r="E2688" s="671" t="s">
        <v>35</v>
      </c>
      <c r="F2688" s="672">
        <v>7.33</v>
      </c>
      <c r="G2688" s="671">
        <v>1.03</v>
      </c>
      <c r="H2688" s="673">
        <v>72.1512</v>
      </c>
      <c r="I2688" s="673">
        <v>66.1487</v>
      </c>
      <c r="J2688" s="673">
        <v>63.707</v>
      </c>
      <c r="K2688" s="673">
        <v>6.0026</v>
      </c>
      <c r="L2688" s="679">
        <v>0.0832</v>
      </c>
      <c r="M2688" s="673">
        <v>679.028</v>
      </c>
      <c r="N2688" s="671">
        <v>200</v>
      </c>
      <c r="O2688" s="679">
        <v>3.3951</v>
      </c>
      <c r="P2688" s="679">
        <v>2.6209</v>
      </c>
      <c r="Q2688" s="671">
        <v>17591</v>
      </c>
      <c r="R2688" s="673">
        <v>1074.885</v>
      </c>
      <c r="S2688" s="679">
        <v>0.0611</v>
      </c>
      <c r="T2688" s="671">
        <v>0</v>
      </c>
      <c r="U2688" s="671">
        <v>0</v>
      </c>
      <c r="V2688" s="671">
        <v>0</v>
      </c>
      <c r="W2688" s="671">
        <v>0</v>
      </c>
      <c r="X2688" s="671">
        <v>0</v>
      </c>
      <c r="Y2688" s="671">
        <v>0</v>
      </c>
      <c r="Z2688" s="671">
        <v>0</v>
      </c>
      <c r="AA2688" s="673">
        <v>0</v>
      </c>
      <c r="AB2688" s="676">
        <v>1</v>
      </c>
      <c r="AC2688" s="575">
        <f t="shared" si="125"/>
        <v>0</v>
      </c>
      <c r="AD2688" s="555">
        <f t="shared" si="126"/>
        <v>0</v>
      </c>
    </row>
    <row r="2689" s="557" customFormat="1" customHeight="1" spans="1:30">
      <c r="A2689" s="574">
        <v>45346</v>
      </c>
      <c r="B2689" s="671" t="s">
        <v>81</v>
      </c>
      <c r="C2689" s="670" t="s">
        <v>175</v>
      </c>
      <c r="D2689" s="671">
        <v>100</v>
      </c>
      <c r="E2689" s="671" t="s">
        <v>35</v>
      </c>
      <c r="F2689" s="671" t="s">
        <v>176</v>
      </c>
      <c r="G2689" s="674">
        <v>3.8</v>
      </c>
      <c r="H2689" s="674">
        <v>0</v>
      </c>
      <c r="I2689" s="674">
        <v>0</v>
      </c>
      <c r="J2689" s="674">
        <v>0.0352</v>
      </c>
      <c r="K2689" s="674">
        <v>0</v>
      </c>
      <c r="L2689" s="680">
        <v>0</v>
      </c>
      <c r="M2689" s="674">
        <v>47.4056</v>
      </c>
      <c r="N2689" s="674">
        <v>585</v>
      </c>
      <c r="O2689" s="680">
        <v>0.081</v>
      </c>
      <c r="P2689" s="680">
        <v>-0.0333</v>
      </c>
      <c r="Q2689" s="674">
        <v>13183</v>
      </c>
      <c r="R2689" s="674">
        <v>56.5312</v>
      </c>
      <c r="S2689" s="680">
        <v>0.0043</v>
      </c>
      <c r="T2689" s="671">
        <v>0.94</v>
      </c>
      <c r="U2689" s="674">
        <v>0</v>
      </c>
      <c r="V2689" s="671">
        <v>0</v>
      </c>
      <c r="W2689" s="674">
        <v>0</v>
      </c>
      <c r="X2689" s="671">
        <v>0</v>
      </c>
      <c r="Y2689" s="674">
        <v>0</v>
      </c>
      <c r="Z2689" s="671">
        <v>0</v>
      </c>
      <c r="AA2689" s="674">
        <v>0</v>
      </c>
      <c r="AB2689" s="676">
        <v>1</v>
      </c>
      <c r="AC2689" s="575">
        <f t="shared" si="125"/>
        <v>0</v>
      </c>
      <c r="AD2689" s="555">
        <f t="shared" si="126"/>
        <v>0.94</v>
      </c>
    </row>
    <row r="2690" s="557" customFormat="1" customHeight="1" spans="1:30">
      <c r="A2690" s="574">
        <v>45346</v>
      </c>
      <c r="B2690" s="671" t="s">
        <v>84</v>
      </c>
      <c r="C2690" s="670" t="s">
        <v>175</v>
      </c>
      <c r="D2690" s="671">
        <v>33</v>
      </c>
      <c r="E2690" s="671" t="s">
        <v>35</v>
      </c>
      <c r="F2690" s="671" t="s">
        <v>278</v>
      </c>
      <c r="G2690" s="674">
        <v>3.6</v>
      </c>
      <c r="H2690" s="674">
        <v>12.86</v>
      </c>
      <c r="I2690" s="674">
        <v>12.12</v>
      </c>
      <c r="J2690" s="674">
        <v>11.88</v>
      </c>
      <c r="K2690" s="674">
        <v>0</v>
      </c>
      <c r="L2690" s="680">
        <v>0</v>
      </c>
      <c r="M2690" s="674">
        <v>341.22</v>
      </c>
      <c r="N2690" s="674">
        <v>490</v>
      </c>
      <c r="O2690" s="680">
        <v>0.6963</v>
      </c>
      <c r="P2690" s="680">
        <v>-0.1582</v>
      </c>
      <c r="Q2690" s="674">
        <v>7609</v>
      </c>
      <c r="R2690" s="674">
        <v>740.52</v>
      </c>
      <c r="S2690" s="680">
        <v>0.0973</v>
      </c>
      <c r="T2690" s="671">
        <v>0</v>
      </c>
      <c r="U2690" s="674">
        <v>0</v>
      </c>
      <c r="V2690" s="671">
        <v>0</v>
      </c>
      <c r="W2690" s="674">
        <v>0</v>
      </c>
      <c r="X2690" s="671">
        <v>0</v>
      </c>
      <c r="Y2690" s="674">
        <v>0</v>
      </c>
      <c r="Z2690" s="671">
        <v>0</v>
      </c>
      <c r="AA2690" s="674">
        <v>0</v>
      </c>
      <c r="AB2690" s="676">
        <v>1</v>
      </c>
      <c r="AC2690" s="575">
        <f t="shared" si="125"/>
        <v>0</v>
      </c>
      <c r="AD2690" s="555">
        <f t="shared" si="126"/>
        <v>0</v>
      </c>
    </row>
    <row r="2691" s="557" customFormat="1" customHeight="1" spans="1:30">
      <c r="A2691" s="574">
        <v>45346</v>
      </c>
      <c r="B2691" s="671" t="s">
        <v>85</v>
      </c>
      <c r="C2691" s="687" t="s">
        <v>177</v>
      </c>
      <c r="D2691" s="671">
        <v>60</v>
      </c>
      <c r="E2691" s="674" t="s">
        <v>309</v>
      </c>
      <c r="F2691" s="671">
        <v>0.21</v>
      </c>
      <c r="G2691" s="671">
        <v>0.85</v>
      </c>
      <c r="H2691" s="675">
        <v>0.9629</v>
      </c>
      <c r="I2691" s="671">
        <v>0.588</v>
      </c>
      <c r="J2691" s="671">
        <v>0.88</v>
      </c>
      <c r="K2691" s="669">
        <v>0</v>
      </c>
      <c r="L2691" s="679">
        <v>0</v>
      </c>
      <c r="M2691" s="671">
        <v>381.92</v>
      </c>
      <c r="N2691" s="671">
        <v>174</v>
      </c>
      <c r="O2691" s="679">
        <v>2.1949</v>
      </c>
      <c r="P2691" s="671" t="s">
        <v>176</v>
      </c>
      <c r="Q2691" s="671">
        <v>5425</v>
      </c>
      <c r="R2691" s="671">
        <v>965.36</v>
      </c>
      <c r="S2691" s="679">
        <v>0.1779</v>
      </c>
      <c r="T2691" s="671">
        <v>0</v>
      </c>
      <c r="U2691" s="671">
        <v>0</v>
      </c>
      <c r="V2691" s="671">
        <v>0</v>
      </c>
      <c r="W2691" s="671">
        <v>0</v>
      </c>
      <c r="X2691" s="671">
        <v>0</v>
      </c>
      <c r="Y2691" s="671">
        <v>0</v>
      </c>
      <c r="Z2691" s="671">
        <v>0</v>
      </c>
      <c r="AA2691" s="671">
        <v>0</v>
      </c>
      <c r="AB2691" s="676">
        <v>1</v>
      </c>
      <c r="AC2691" s="575">
        <f t="shared" si="125"/>
        <v>0</v>
      </c>
      <c r="AD2691" s="555">
        <f t="shared" si="126"/>
        <v>0</v>
      </c>
    </row>
    <row r="2692" s="557" customFormat="1" customHeight="1" spans="1:30">
      <c r="A2692" s="574">
        <v>45346</v>
      </c>
      <c r="B2692" s="669" t="s">
        <v>87</v>
      </c>
      <c r="C2692" s="670" t="s">
        <v>32</v>
      </c>
      <c r="D2692" s="671">
        <v>100</v>
      </c>
      <c r="E2692" s="671" t="s">
        <v>39</v>
      </c>
      <c r="F2692" s="671">
        <v>1.46</v>
      </c>
      <c r="G2692" s="671">
        <v>1.696</v>
      </c>
      <c r="H2692" s="671">
        <v>4.01</v>
      </c>
      <c r="I2692" s="671">
        <v>1.1</v>
      </c>
      <c r="J2692" s="671">
        <v>0.7623</v>
      </c>
      <c r="K2692" s="671">
        <v>0</v>
      </c>
      <c r="L2692" s="679">
        <v>0</v>
      </c>
      <c r="M2692" s="671">
        <v>59.1976</v>
      </c>
      <c r="N2692" s="671">
        <v>25</v>
      </c>
      <c r="O2692" s="679">
        <v>2.3679</v>
      </c>
      <c r="P2692" s="679">
        <v>1.5937</v>
      </c>
      <c r="Q2692" s="671">
        <v>6350</v>
      </c>
      <c r="R2692" s="671">
        <v>222.0834</v>
      </c>
      <c r="S2692" s="679">
        <v>0.035</v>
      </c>
      <c r="T2692" s="671">
        <v>0</v>
      </c>
      <c r="U2692" s="671">
        <v>0</v>
      </c>
      <c r="V2692" s="671">
        <v>0</v>
      </c>
      <c r="W2692" s="671">
        <v>0</v>
      </c>
      <c r="X2692" s="671">
        <v>0</v>
      </c>
      <c r="Y2692" s="671">
        <v>0</v>
      </c>
      <c r="Z2692" s="671">
        <v>0</v>
      </c>
      <c r="AA2692" s="671">
        <v>0</v>
      </c>
      <c r="AB2692" s="676">
        <v>1</v>
      </c>
      <c r="AC2692" s="575">
        <f t="shared" si="125"/>
        <v>0</v>
      </c>
      <c r="AD2692" s="555">
        <f t="shared" si="126"/>
        <v>0</v>
      </c>
    </row>
    <row r="2693" s="557" customFormat="1" customHeight="1" spans="1:30">
      <c r="A2693" s="574">
        <v>45346</v>
      </c>
      <c r="B2693" s="669" t="s">
        <v>88</v>
      </c>
      <c r="C2693" s="670" t="s">
        <v>177</v>
      </c>
      <c r="D2693" s="671">
        <v>50</v>
      </c>
      <c r="E2693" s="671" t="s">
        <v>35</v>
      </c>
      <c r="F2693" s="671">
        <v>7.47</v>
      </c>
      <c r="G2693" s="671">
        <v>1.22</v>
      </c>
      <c r="H2693" s="671">
        <v>28.096</v>
      </c>
      <c r="I2693" s="671">
        <v>27.8952</v>
      </c>
      <c r="J2693" s="671">
        <v>27.8747</v>
      </c>
      <c r="K2693" s="671">
        <v>0</v>
      </c>
      <c r="L2693" s="679">
        <v>0</v>
      </c>
      <c r="M2693" s="687">
        <v>335.0273</v>
      </c>
      <c r="N2693" s="690">
        <v>680</v>
      </c>
      <c r="O2693" s="688">
        <v>0.4927</v>
      </c>
      <c r="P2693" s="671" t="s">
        <v>176</v>
      </c>
      <c r="Q2693" s="671">
        <v>6458</v>
      </c>
      <c r="R2693" s="671">
        <v>642.0987</v>
      </c>
      <c r="S2693" s="679">
        <v>0.0994</v>
      </c>
      <c r="T2693" s="671">
        <v>0</v>
      </c>
      <c r="U2693" s="671">
        <v>0</v>
      </c>
      <c r="V2693" s="671">
        <v>0</v>
      </c>
      <c r="W2693" s="671">
        <v>0</v>
      </c>
      <c r="X2693" s="671">
        <v>0</v>
      </c>
      <c r="Y2693" s="671">
        <v>0</v>
      </c>
      <c r="Z2693" s="671">
        <v>0</v>
      </c>
      <c r="AA2693" s="671">
        <v>0</v>
      </c>
      <c r="AB2693" s="676">
        <v>1</v>
      </c>
      <c r="AC2693" s="575">
        <f t="shared" si="125"/>
        <v>0</v>
      </c>
      <c r="AD2693" s="555">
        <f t="shared" si="126"/>
        <v>0</v>
      </c>
    </row>
    <row r="2694" customHeight="1" spans="1:29">
      <c r="A2694" s="661" t="s">
        <v>311</v>
      </c>
      <c r="B2694" s="662"/>
      <c r="C2694" s="662"/>
      <c r="D2694" s="662"/>
      <c r="E2694" s="662"/>
      <c r="F2694" s="662"/>
      <c r="G2694" s="662"/>
      <c r="H2694" s="662"/>
      <c r="I2694" s="662"/>
      <c r="J2694" s="662"/>
      <c r="K2694" s="662"/>
      <c r="L2694" s="662"/>
      <c r="M2694" s="662"/>
      <c r="N2694" s="662"/>
      <c r="O2694" s="662"/>
      <c r="P2694" s="662"/>
      <c r="Q2694" s="662"/>
      <c r="R2694" s="662"/>
      <c r="S2694" s="662"/>
      <c r="T2694" s="662"/>
      <c r="U2694" s="662"/>
      <c r="V2694" s="662"/>
      <c r="W2694" s="662"/>
      <c r="X2694" s="662"/>
      <c r="Y2694" s="662"/>
      <c r="Z2694" s="662"/>
      <c r="AA2694" s="662"/>
      <c r="AB2694" s="662"/>
      <c r="AC2694" s="662"/>
    </row>
    <row r="2695" customHeight="1" spans="1:30">
      <c r="A2695" s="663" t="s">
        <v>199</v>
      </c>
      <c r="B2695" s="664" t="s">
        <v>200</v>
      </c>
      <c r="C2695" s="664" t="s">
        <v>201</v>
      </c>
      <c r="D2695" s="664" t="s">
        <v>202</v>
      </c>
      <c r="E2695" s="664" t="s">
        <v>203</v>
      </c>
      <c r="F2695" s="664" t="s">
        <v>204</v>
      </c>
      <c r="G2695" s="664" t="s">
        <v>205</v>
      </c>
      <c r="H2695" s="664" t="s">
        <v>206</v>
      </c>
      <c r="I2695" s="664" t="s">
        <v>207</v>
      </c>
      <c r="J2695" s="664" t="s">
        <v>208</v>
      </c>
      <c r="K2695" s="664" t="s">
        <v>209</v>
      </c>
      <c r="L2695" s="664" t="s">
        <v>210</v>
      </c>
      <c r="M2695" s="664" t="s">
        <v>211</v>
      </c>
      <c r="N2695" s="664" t="s">
        <v>212</v>
      </c>
      <c r="O2695" s="664" t="s">
        <v>213</v>
      </c>
      <c r="P2695" s="664" t="s">
        <v>214</v>
      </c>
      <c r="Q2695" s="664" t="s">
        <v>215</v>
      </c>
      <c r="R2695" s="664" t="s">
        <v>216</v>
      </c>
      <c r="S2695" s="664" t="s">
        <v>217</v>
      </c>
      <c r="T2695" s="664" t="s">
        <v>218</v>
      </c>
      <c r="U2695" s="664" t="s">
        <v>219</v>
      </c>
      <c r="V2695" s="664" t="s">
        <v>220</v>
      </c>
      <c r="W2695" s="664" t="s">
        <v>221</v>
      </c>
      <c r="X2695" s="664" t="s">
        <v>222</v>
      </c>
      <c r="Y2695" s="664" t="s">
        <v>223</v>
      </c>
      <c r="Z2695" s="664" t="s">
        <v>224</v>
      </c>
      <c r="AA2695" s="664" t="s">
        <v>225</v>
      </c>
      <c r="AB2695" s="664" t="s">
        <v>226</v>
      </c>
      <c r="AC2695" s="583" t="s">
        <v>29</v>
      </c>
      <c r="AD2695" s="583" t="s">
        <v>30</v>
      </c>
    </row>
    <row r="2696" customHeight="1" spans="1:30">
      <c r="A2696" s="574">
        <v>45347</v>
      </c>
      <c r="B2696" s="650" t="s">
        <v>240</v>
      </c>
      <c r="C2696" s="650" t="s">
        <v>228</v>
      </c>
      <c r="D2696" s="650">
        <v>100</v>
      </c>
      <c r="E2696" s="650" t="s">
        <v>233</v>
      </c>
      <c r="F2696" s="650">
        <v>7.05</v>
      </c>
      <c r="G2696" s="650">
        <v>0</v>
      </c>
      <c r="H2696" s="650">
        <v>55.5</v>
      </c>
      <c r="I2696" s="650">
        <v>54.1327</v>
      </c>
      <c r="J2696" s="650">
        <v>52.676</v>
      </c>
      <c r="K2696" s="650">
        <v>1.2293</v>
      </c>
      <c r="L2696" s="676">
        <v>0.0222</v>
      </c>
      <c r="M2696" s="650">
        <v>749.082</v>
      </c>
      <c r="N2696" s="650"/>
      <c r="O2696" s="650"/>
      <c r="P2696" s="650"/>
      <c r="Q2696" s="650">
        <v>15895</v>
      </c>
      <c r="R2696" s="650">
        <v>1735.69</v>
      </c>
      <c r="S2696" s="676">
        <v>0.1092</v>
      </c>
      <c r="T2696" s="650">
        <v>0.0966</v>
      </c>
      <c r="U2696" s="650">
        <v>0</v>
      </c>
      <c r="V2696" s="650">
        <v>0</v>
      </c>
      <c r="W2696" s="650">
        <v>0</v>
      </c>
      <c r="X2696" s="650">
        <v>0</v>
      </c>
      <c r="Y2696" s="650">
        <v>0.0414</v>
      </c>
      <c r="Z2696" s="650">
        <v>0</v>
      </c>
      <c r="AA2696" s="650">
        <v>0</v>
      </c>
      <c r="AB2696" s="676">
        <v>0.9983</v>
      </c>
      <c r="AC2696" s="575">
        <f t="shared" ref="AC2696:AC2738" si="127">U2696+W2696</f>
        <v>0</v>
      </c>
      <c r="AD2696" s="555">
        <f t="shared" ref="AD2696:AD2738" si="128">T2696+V2696</f>
        <v>0.0966</v>
      </c>
    </row>
    <row r="2697" customHeight="1" spans="1:30">
      <c r="A2697" s="574">
        <v>45347</v>
      </c>
      <c r="B2697" s="650" t="s">
        <v>230</v>
      </c>
      <c r="C2697" s="650" t="s">
        <v>228</v>
      </c>
      <c r="D2697" s="650">
        <v>10</v>
      </c>
      <c r="E2697" s="650" t="s">
        <v>233</v>
      </c>
      <c r="F2697" s="650">
        <v>4.14</v>
      </c>
      <c r="G2697" s="650">
        <v>0.56</v>
      </c>
      <c r="H2697" s="650">
        <v>5.0571</v>
      </c>
      <c r="I2697" s="650">
        <v>4.663</v>
      </c>
      <c r="J2697" s="650">
        <v>4.62</v>
      </c>
      <c r="K2697" s="650">
        <v>0.3941</v>
      </c>
      <c r="L2697" s="676">
        <v>0.0779</v>
      </c>
      <c r="M2697" s="650">
        <v>66</v>
      </c>
      <c r="N2697" s="650"/>
      <c r="O2697" s="650"/>
      <c r="P2697" s="650"/>
      <c r="Q2697" s="650">
        <v>1258</v>
      </c>
      <c r="R2697" s="650">
        <v>180.18</v>
      </c>
      <c r="S2697" s="676">
        <v>0.1432</v>
      </c>
      <c r="T2697" s="650">
        <v>0</v>
      </c>
      <c r="U2697" s="650">
        <v>0</v>
      </c>
      <c r="V2697" s="650">
        <v>0</v>
      </c>
      <c r="W2697" s="650">
        <v>0</v>
      </c>
      <c r="X2697" s="650">
        <v>0</v>
      </c>
      <c r="Y2697" s="650">
        <v>0</v>
      </c>
      <c r="Z2697" s="650">
        <v>0</v>
      </c>
      <c r="AA2697" s="650">
        <v>0</v>
      </c>
      <c r="AB2697" s="676">
        <v>1</v>
      </c>
      <c r="AC2697" s="575">
        <f t="shared" si="127"/>
        <v>0</v>
      </c>
      <c r="AD2697" s="555">
        <f t="shared" si="128"/>
        <v>0</v>
      </c>
    </row>
    <row r="2698" customHeight="1" spans="1:30">
      <c r="A2698" s="574">
        <v>45347</v>
      </c>
      <c r="B2698" s="650" t="s">
        <v>227</v>
      </c>
      <c r="C2698" s="650" t="s">
        <v>228</v>
      </c>
      <c r="D2698" s="650">
        <v>100</v>
      </c>
      <c r="E2698" s="650" t="s">
        <v>233</v>
      </c>
      <c r="F2698" s="650">
        <v>6.48</v>
      </c>
      <c r="G2698" s="650">
        <v>0.35</v>
      </c>
      <c r="H2698" s="650">
        <v>57.267</v>
      </c>
      <c r="I2698" s="650">
        <v>56.7</v>
      </c>
      <c r="J2698" s="650">
        <v>56.6125</v>
      </c>
      <c r="K2698" s="650">
        <v>0</v>
      </c>
      <c r="L2698" s="676">
        <v>0</v>
      </c>
      <c r="M2698" s="650">
        <v>638.3125</v>
      </c>
      <c r="N2698" s="650"/>
      <c r="O2698" s="650"/>
      <c r="P2698" s="650"/>
      <c r="Q2698" s="650">
        <v>14972</v>
      </c>
      <c r="R2698" s="650">
        <v>1939.4375</v>
      </c>
      <c r="S2698" s="676">
        <v>0.1295</v>
      </c>
      <c r="T2698" s="650">
        <v>0</v>
      </c>
      <c r="U2698" s="650">
        <v>0</v>
      </c>
      <c r="V2698" s="650">
        <v>0</v>
      </c>
      <c r="W2698" s="650">
        <v>0</v>
      </c>
      <c r="X2698" s="650">
        <v>0</v>
      </c>
      <c r="Y2698" s="650">
        <v>0</v>
      </c>
      <c r="Z2698" s="650">
        <v>0</v>
      </c>
      <c r="AA2698" s="650">
        <v>0</v>
      </c>
      <c r="AB2698" s="676">
        <v>1</v>
      </c>
      <c r="AC2698" s="575">
        <f t="shared" si="127"/>
        <v>0</v>
      </c>
      <c r="AD2698" s="555">
        <f t="shared" si="128"/>
        <v>0</v>
      </c>
    </row>
    <row r="2699" customHeight="1" spans="1:30">
      <c r="A2699" s="574">
        <v>45347</v>
      </c>
      <c r="B2699" s="650" t="s">
        <v>232</v>
      </c>
      <c r="C2699" s="650" t="s">
        <v>228</v>
      </c>
      <c r="D2699" s="650">
        <v>80</v>
      </c>
      <c r="E2699" s="650" t="s">
        <v>233</v>
      </c>
      <c r="F2699" s="650">
        <v>5.65</v>
      </c>
      <c r="G2699" s="650">
        <v>0.56</v>
      </c>
      <c r="H2699" s="650">
        <v>39.8046</v>
      </c>
      <c r="I2699" s="650">
        <v>38.64</v>
      </c>
      <c r="J2699" s="650">
        <v>37.95</v>
      </c>
      <c r="K2699" s="650">
        <v>0</v>
      </c>
      <c r="L2699" s="676">
        <v>0</v>
      </c>
      <c r="M2699" s="650">
        <v>685.85</v>
      </c>
      <c r="N2699" s="650"/>
      <c r="O2699" s="650"/>
      <c r="P2699" s="650"/>
      <c r="Q2699" s="650">
        <v>9570</v>
      </c>
      <c r="R2699" s="650">
        <v>1658.25</v>
      </c>
      <c r="S2699" s="676">
        <v>0.1733</v>
      </c>
      <c r="T2699" s="650">
        <v>0</v>
      </c>
      <c r="U2699" s="650">
        <v>0</v>
      </c>
      <c r="V2699" s="650">
        <v>0</v>
      </c>
      <c r="W2699" s="650">
        <v>0</v>
      </c>
      <c r="X2699" s="650">
        <v>0</v>
      </c>
      <c r="Y2699" s="650">
        <v>0</v>
      </c>
      <c r="Z2699" s="650">
        <v>0</v>
      </c>
      <c r="AA2699" s="650">
        <v>0</v>
      </c>
      <c r="AB2699" s="676">
        <v>1</v>
      </c>
      <c r="AC2699" s="575">
        <f t="shared" si="127"/>
        <v>0</v>
      </c>
      <c r="AD2699" s="555">
        <f t="shared" si="128"/>
        <v>0</v>
      </c>
    </row>
    <row r="2700" customHeight="1" spans="1:30">
      <c r="A2700" s="574">
        <v>45347</v>
      </c>
      <c r="B2700" s="650" t="s">
        <v>242</v>
      </c>
      <c r="C2700" s="650" t="s">
        <v>228</v>
      </c>
      <c r="D2700" s="650">
        <v>50</v>
      </c>
      <c r="E2700" s="650" t="s">
        <v>235</v>
      </c>
      <c r="F2700" s="650">
        <v>5.63</v>
      </c>
      <c r="G2700" s="650">
        <v>1.25</v>
      </c>
      <c r="H2700" s="650">
        <v>23.9724</v>
      </c>
      <c r="I2700" s="650">
        <v>23.856</v>
      </c>
      <c r="J2700" s="650">
        <v>23.76</v>
      </c>
      <c r="K2700" s="650">
        <v>0</v>
      </c>
      <c r="L2700" s="676">
        <v>0</v>
      </c>
      <c r="M2700" s="650">
        <v>230.12</v>
      </c>
      <c r="N2700" s="650"/>
      <c r="O2700" s="650"/>
      <c r="P2700" s="650"/>
      <c r="Q2700" s="650">
        <v>7203</v>
      </c>
      <c r="R2700" s="650">
        <v>791.12</v>
      </c>
      <c r="S2700" s="676">
        <v>0.1098</v>
      </c>
      <c r="T2700" s="650">
        <v>0</v>
      </c>
      <c r="U2700" s="650">
        <v>0</v>
      </c>
      <c r="V2700" s="650">
        <v>0</v>
      </c>
      <c r="W2700" s="650">
        <v>0</v>
      </c>
      <c r="X2700" s="650">
        <v>0</v>
      </c>
      <c r="Y2700" s="650">
        <v>0</v>
      </c>
      <c r="Z2700" s="650">
        <v>0</v>
      </c>
      <c r="AA2700" s="650">
        <v>0</v>
      </c>
      <c r="AB2700" s="676">
        <v>1</v>
      </c>
      <c r="AC2700" s="575">
        <f t="shared" si="127"/>
        <v>0</v>
      </c>
      <c r="AD2700" s="555">
        <f t="shared" si="128"/>
        <v>0</v>
      </c>
    </row>
    <row r="2701" customHeight="1" spans="1:30">
      <c r="A2701" s="574">
        <v>45347</v>
      </c>
      <c r="B2701" s="650" t="s">
        <v>239</v>
      </c>
      <c r="C2701" s="650" t="s">
        <v>228</v>
      </c>
      <c r="D2701" s="650">
        <v>30</v>
      </c>
      <c r="E2701" s="650" t="s">
        <v>233</v>
      </c>
      <c r="F2701" s="650">
        <v>7.27</v>
      </c>
      <c r="G2701" s="650">
        <v>0</v>
      </c>
      <c r="H2701" s="650">
        <v>19.8506</v>
      </c>
      <c r="I2701" s="650">
        <v>19.8506</v>
      </c>
      <c r="J2701" s="650">
        <v>19.6944</v>
      </c>
      <c r="K2701" s="650">
        <v>0</v>
      </c>
      <c r="L2701" s="676">
        <v>0</v>
      </c>
      <c r="M2701" s="650">
        <v>319.704</v>
      </c>
      <c r="N2701" s="650"/>
      <c r="O2701" s="650"/>
      <c r="P2701" s="650"/>
      <c r="Q2701" s="650">
        <v>4805</v>
      </c>
      <c r="R2701" s="650">
        <v>652.9776</v>
      </c>
      <c r="S2701" s="676">
        <v>0.1359</v>
      </c>
      <c r="T2701" s="650">
        <v>0</v>
      </c>
      <c r="U2701" s="650">
        <v>0</v>
      </c>
      <c r="V2701" s="650">
        <v>0</v>
      </c>
      <c r="W2701" s="650">
        <v>0</v>
      </c>
      <c r="X2701" s="650">
        <v>0</v>
      </c>
      <c r="Y2701" s="650">
        <v>0</v>
      </c>
      <c r="Z2701" s="650">
        <v>0</v>
      </c>
      <c r="AA2701" s="650">
        <v>0</v>
      </c>
      <c r="AB2701" s="676">
        <v>1</v>
      </c>
      <c r="AC2701" s="575">
        <f t="shared" si="127"/>
        <v>0</v>
      </c>
      <c r="AD2701" s="555">
        <f t="shared" si="128"/>
        <v>0</v>
      </c>
    </row>
    <row r="2702" customHeight="1" spans="1:30">
      <c r="A2702" s="574">
        <v>45347</v>
      </c>
      <c r="B2702" s="650" t="s">
        <v>241</v>
      </c>
      <c r="C2702" s="650" t="s">
        <v>228</v>
      </c>
      <c r="D2702" s="650">
        <v>150</v>
      </c>
      <c r="E2702" s="650" t="s">
        <v>284</v>
      </c>
      <c r="F2702" s="650">
        <v>2.83</v>
      </c>
      <c r="G2702" s="650">
        <v>0.82</v>
      </c>
      <c r="H2702" s="650">
        <v>52.9046</v>
      </c>
      <c r="I2702" s="650">
        <v>52.1298</v>
      </c>
      <c r="J2702" s="650">
        <v>51.6411</v>
      </c>
      <c r="K2702" s="650">
        <v>0</v>
      </c>
      <c r="L2702" s="676">
        <v>0</v>
      </c>
      <c r="M2702" s="650">
        <v>870.2862</v>
      </c>
      <c r="N2702" s="650">
        <v>1471</v>
      </c>
      <c r="O2702" s="676">
        <v>0.5916</v>
      </c>
      <c r="P2702" s="676">
        <v>-0.2705</v>
      </c>
      <c r="Q2702" s="650">
        <v>24402</v>
      </c>
      <c r="R2702" s="650">
        <v>2326.1777</v>
      </c>
      <c r="S2702" s="676">
        <v>0.0953</v>
      </c>
      <c r="T2702" s="650">
        <v>0</v>
      </c>
      <c r="U2702" s="650">
        <v>0</v>
      </c>
      <c r="V2702" s="650">
        <v>0</v>
      </c>
      <c r="W2702" s="650">
        <v>0</v>
      </c>
      <c r="X2702" s="650">
        <v>0</v>
      </c>
      <c r="Y2702" s="650">
        <v>0</v>
      </c>
      <c r="Z2702" s="650">
        <v>0</v>
      </c>
      <c r="AA2702" s="650">
        <v>0</v>
      </c>
      <c r="AB2702" s="676">
        <v>1</v>
      </c>
      <c r="AC2702" s="575">
        <f t="shared" si="127"/>
        <v>0</v>
      </c>
      <c r="AD2702" s="555">
        <f t="shared" si="128"/>
        <v>0</v>
      </c>
    </row>
    <row r="2703" customHeight="1" spans="1:30">
      <c r="A2703" s="574">
        <v>45347</v>
      </c>
      <c r="B2703" s="650" t="s">
        <v>237</v>
      </c>
      <c r="C2703" s="650" t="s">
        <v>228</v>
      </c>
      <c r="D2703" s="650">
        <v>5.48</v>
      </c>
      <c r="E2703" s="650" t="s">
        <v>233</v>
      </c>
      <c r="F2703" s="650">
        <v>6.01</v>
      </c>
      <c r="G2703" s="650">
        <v>0</v>
      </c>
      <c r="H2703" s="650">
        <v>2.92</v>
      </c>
      <c r="I2703" s="650">
        <v>1.36</v>
      </c>
      <c r="J2703" s="650">
        <v>1.064</v>
      </c>
      <c r="K2703" s="650">
        <v>1.56</v>
      </c>
      <c r="L2703" s="676">
        <v>0.5342</v>
      </c>
      <c r="M2703" s="650">
        <v>22.604</v>
      </c>
      <c r="N2703" s="650"/>
      <c r="O2703" s="650"/>
      <c r="P2703" s="650"/>
      <c r="Q2703" s="650">
        <v>554</v>
      </c>
      <c r="R2703" s="650">
        <v>63.036</v>
      </c>
      <c r="S2703" s="676">
        <v>0.1138</v>
      </c>
      <c r="T2703" s="650">
        <v>0</v>
      </c>
      <c r="U2703" s="650">
        <v>0</v>
      </c>
      <c r="V2703" s="650">
        <v>0</v>
      </c>
      <c r="W2703" s="650">
        <v>0</v>
      </c>
      <c r="X2703" s="650">
        <v>0</v>
      </c>
      <c r="Y2703" s="650">
        <v>0</v>
      </c>
      <c r="Z2703" s="650">
        <v>0</v>
      </c>
      <c r="AA2703" s="650">
        <v>0</v>
      </c>
      <c r="AB2703" s="676">
        <v>1</v>
      </c>
      <c r="AC2703" s="575">
        <f t="shared" si="127"/>
        <v>0</v>
      </c>
      <c r="AD2703" s="555">
        <f t="shared" si="128"/>
        <v>0</v>
      </c>
    </row>
    <row r="2704" customHeight="1" spans="1:30">
      <c r="A2704" s="574">
        <v>45347</v>
      </c>
      <c r="B2704" s="650" t="s">
        <v>234</v>
      </c>
      <c r="C2704" s="650" t="s">
        <v>228</v>
      </c>
      <c r="D2704" s="650">
        <v>20</v>
      </c>
      <c r="E2704" s="650" t="s">
        <v>235</v>
      </c>
      <c r="F2704" s="650">
        <v>5.27</v>
      </c>
      <c r="G2704" s="650">
        <v>3.2</v>
      </c>
      <c r="H2704" s="650">
        <v>12.869</v>
      </c>
      <c r="I2704" s="650">
        <v>12.7042</v>
      </c>
      <c r="J2704" s="650">
        <v>12.6543</v>
      </c>
      <c r="K2704" s="650">
        <v>0</v>
      </c>
      <c r="L2704" s="676">
        <v>0</v>
      </c>
      <c r="M2704" s="650">
        <v>219.1747</v>
      </c>
      <c r="N2704" s="650"/>
      <c r="O2704" s="650"/>
      <c r="P2704" s="650"/>
      <c r="Q2704" s="650">
        <v>4106</v>
      </c>
      <c r="R2704" s="650">
        <v>523.428</v>
      </c>
      <c r="S2704" s="676">
        <v>0.1275</v>
      </c>
      <c r="T2704" s="650">
        <v>0</v>
      </c>
      <c r="U2704" s="650">
        <v>0</v>
      </c>
      <c r="V2704" s="650">
        <v>0</v>
      </c>
      <c r="W2704" s="650">
        <v>0</v>
      </c>
      <c r="X2704" s="650">
        <v>0</v>
      </c>
      <c r="Y2704" s="650">
        <v>0</v>
      </c>
      <c r="Z2704" s="650">
        <v>0</v>
      </c>
      <c r="AA2704" s="650">
        <v>0</v>
      </c>
      <c r="AB2704" s="676">
        <v>1</v>
      </c>
      <c r="AC2704" s="575">
        <f t="shared" si="127"/>
        <v>0</v>
      </c>
      <c r="AD2704" s="555">
        <f t="shared" si="128"/>
        <v>0</v>
      </c>
    </row>
    <row r="2705" customHeight="1" spans="1:30">
      <c r="A2705" s="574">
        <v>45347</v>
      </c>
      <c r="B2705" s="650" t="s">
        <v>236</v>
      </c>
      <c r="C2705" s="650" t="s">
        <v>228</v>
      </c>
      <c r="D2705" s="650">
        <v>30</v>
      </c>
      <c r="E2705" s="650" t="s">
        <v>233</v>
      </c>
      <c r="F2705" s="650">
        <v>5.76</v>
      </c>
      <c r="G2705" s="650">
        <v>2.68</v>
      </c>
      <c r="H2705" s="650">
        <v>13.9149</v>
      </c>
      <c r="I2705" s="650">
        <v>13.7149</v>
      </c>
      <c r="J2705" s="650">
        <v>13.6951</v>
      </c>
      <c r="K2705" s="650">
        <v>0</v>
      </c>
      <c r="L2705" s="676">
        <v>0</v>
      </c>
      <c r="M2705" s="650">
        <v>305.3131</v>
      </c>
      <c r="N2705" s="650"/>
      <c r="O2705" s="650"/>
      <c r="P2705" s="650"/>
      <c r="Q2705" s="650">
        <v>3672</v>
      </c>
      <c r="R2705" s="650">
        <v>677.209</v>
      </c>
      <c r="S2705" s="676">
        <v>0.1844</v>
      </c>
      <c r="T2705" s="650">
        <v>0</v>
      </c>
      <c r="U2705" s="650">
        <v>0</v>
      </c>
      <c r="V2705" s="650">
        <v>0</v>
      </c>
      <c r="W2705" s="650">
        <v>0</v>
      </c>
      <c r="X2705" s="650">
        <v>0</v>
      </c>
      <c r="Y2705" s="650">
        <v>0</v>
      </c>
      <c r="Z2705" s="650">
        <v>0</v>
      </c>
      <c r="AA2705" s="650">
        <v>0</v>
      </c>
      <c r="AB2705" s="676">
        <v>1</v>
      </c>
      <c r="AC2705" s="575">
        <f t="shared" si="127"/>
        <v>0</v>
      </c>
      <c r="AD2705" s="555">
        <f t="shared" si="128"/>
        <v>0</v>
      </c>
    </row>
    <row r="2706" customHeight="1" spans="1:30">
      <c r="A2706" s="574">
        <v>45347</v>
      </c>
      <c r="B2706" s="650" t="s">
        <v>243</v>
      </c>
      <c r="C2706" s="650" t="s">
        <v>228</v>
      </c>
      <c r="D2706" s="650">
        <v>30</v>
      </c>
      <c r="E2706" s="650" t="s">
        <v>233</v>
      </c>
      <c r="F2706" s="650">
        <v>4.63</v>
      </c>
      <c r="G2706" s="650">
        <v>0.8</v>
      </c>
      <c r="H2706" s="650">
        <v>11.6239</v>
      </c>
      <c r="I2706" s="650">
        <v>11.396</v>
      </c>
      <c r="J2706" s="650">
        <v>11.368</v>
      </c>
      <c r="K2706" s="650">
        <v>0</v>
      </c>
      <c r="L2706" s="676">
        <v>0</v>
      </c>
      <c r="M2706" s="650">
        <v>353.024</v>
      </c>
      <c r="N2706" s="650"/>
      <c r="O2706" s="650"/>
      <c r="P2706" s="650"/>
      <c r="Q2706" s="650">
        <v>4708</v>
      </c>
      <c r="R2706" s="650">
        <v>772.632</v>
      </c>
      <c r="S2706" s="676">
        <v>0.1641</v>
      </c>
      <c r="T2706" s="650">
        <v>0</v>
      </c>
      <c r="U2706" s="650">
        <v>0</v>
      </c>
      <c r="V2706" s="650">
        <v>0</v>
      </c>
      <c r="W2706" s="650">
        <v>0</v>
      </c>
      <c r="X2706" s="650">
        <v>0</v>
      </c>
      <c r="Y2706" s="650">
        <v>0</v>
      </c>
      <c r="Z2706" s="650">
        <v>0</v>
      </c>
      <c r="AA2706" s="650">
        <v>0</v>
      </c>
      <c r="AB2706" s="676">
        <v>1</v>
      </c>
      <c r="AC2706" s="575">
        <f t="shared" si="127"/>
        <v>0</v>
      </c>
      <c r="AD2706" s="555">
        <f t="shared" si="128"/>
        <v>0</v>
      </c>
    </row>
    <row r="2707" customHeight="1" spans="1:30">
      <c r="A2707" s="574">
        <v>45347</v>
      </c>
      <c r="B2707" s="650" t="s">
        <v>246</v>
      </c>
      <c r="C2707" s="650" t="s">
        <v>228</v>
      </c>
      <c r="D2707" s="650">
        <v>300</v>
      </c>
      <c r="E2707" s="650" t="s">
        <v>233</v>
      </c>
      <c r="F2707" s="650">
        <v>6.89</v>
      </c>
      <c r="G2707" s="650">
        <v>0</v>
      </c>
      <c r="H2707" s="650">
        <v>226.9646</v>
      </c>
      <c r="I2707" s="650">
        <v>222.9302</v>
      </c>
      <c r="J2707" s="650">
        <v>219.945</v>
      </c>
      <c r="K2707" s="650">
        <v>4.0345</v>
      </c>
      <c r="L2707" s="676">
        <v>0.0178</v>
      </c>
      <c r="M2707" s="650">
        <v>3080.451</v>
      </c>
      <c r="N2707" s="650"/>
      <c r="O2707" s="650"/>
      <c r="P2707" s="650"/>
      <c r="Q2707" s="650">
        <v>57321</v>
      </c>
      <c r="R2707" s="650">
        <v>7200.271</v>
      </c>
      <c r="S2707" s="676">
        <v>0.1256</v>
      </c>
      <c r="T2707" s="650">
        <v>0</v>
      </c>
      <c r="U2707" s="650">
        <v>0</v>
      </c>
      <c r="V2707" s="650">
        <v>0</v>
      </c>
      <c r="W2707" s="650">
        <v>0</v>
      </c>
      <c r="X2707" s="650">
        <v>0</v>
      </c>
      <c r="Y2707" s="650">
        <v>0</v>
      </c>
      <c r="Z2707" s="650">
        <v>0</v>
      </c>
      <c r="AA2707" s="650">
        <v>0</v>
      </c>
      <c r="AB2707" s="676">
        <v>1</v>
      </c>
      <c r="AC2707" s="575">
        <f t="shared" si="127"/>
        <v>0</v>
      </c>
      <c r="AD2707" s="555">
        <f t="shared" si="128"/>
        <v>0</v>
      </c>
    </row>
    <row r="2708" customHeight="1" spans="1:30">
      <c r="A2708" s="574">
        <v>45347</v>
      </c>
      <c r="B2708" s="650" t="s">
        <v>245</v>
      </c>
      <c r="C2708" s="650" t="s">
        <v>228</v>
      </c>
      <c r="D2708" s="650">
        <v>50</v>
      </c>
      <c r="E2708" s="650" t="s">
        <v>233</v>
      </c>
      <c r="F2708" s="650">
        <v>6.75</v>
      </c>
      <c r="G2708" s="650">
        <v>0</v>
      </c>
      <c r="H2708" s="650">
        <v>28.7422</v>
      </c>
      <c r="I2708" s="650">
        <v>13.615</v>
      </c>
      <c r="J2708" s="650">
        <v>13.51</v>
      </c>
      <c r="K2708" s="650">
        <v>15.1272</v>
      </c>
      <c r="L2708" s="676">
        <v>0.5263</v>
      </c>
      <c r="M2708" s="650">
        <v>223.16</v>
      </c>
      <c r="N2708" s="650"/>
      <c r="O2708" s="650"/>
      <c r="P2708" s="650"/>
      <c r="Q2708" s="650">
        <v>6762</v>
      </c>
      <c r="R2708" s="650">
        <v>611.66</v>
      </c>
      <c r="S2708" s="676">
        <v>0.0905</v>
      </c>
      <c r="T2708" s="650">
        <v>0</v>
      </c>
      <c r="U2708" s="650">
        <v>0</v>
      </c>
      <c r="V2708" s="650">
        <v>0</v>
      </c>
      <c r="W2708" s="650">
        <v>0</v>
      </c>
      <c r="X2708" s="650">
        <v>0</v>
      </c>
      <c r="Y2708" s="650">
        <v>0</v>
      </c>
      <c r="Z2708" s="650">
        <v>0</v>
      </c>
      <c r="AA2708" s="650">
        <v>0</v>
      </c>
      <c r="AB2708" s="676">
        <v>1</v>
      </c>
      <c r="AC2708" s="575">
        <f t="shared" si="127"/>
        <v>0</v>
      </c>
      <c r="AD2708" s="555">
        <f t="shared" si="128"/>
        <v>0</v>
      </c>
    </row>
    <row r="2709" customHeight="1" spans="1:30">
      <c r="A2709" s="574">
        <v>45347</v>
      </c>
      <c r="B2709" s="650" t="s">
        <v>244</v>
      </c>
      <c r="C2709" s="650" t="s">
        <v>228</v>
      </c>
      <c r="D2709" s="650">
        <v>100</v>
      </c>
      <c r="E2709" s="650" t="s">
        <v>233</v>
      </c>
      <c r="F2709" s="650">
        <v>4.4</v>
      </c>
      <c r="G2709" s="650">
        <v>0.4</v>
      </c>
      <c r="H2709" s="650">
        <v>39.0896</v>
      </c>
      <c r="I2709" s="650">
        <v>34.7154</v>
      </c>
      <c r="J2709" s="650">
        <v>33.9633</v>
      </c>
      <c r="K2709" s="650">
        <v>4.3742</v>
      </c>
      <c r="L2709" s="676">
        <v>0.1119</v>
      </c>
      <c r="M2709" s="650">
        <v>727.2132</v>
      </c>
      <c r="N2709" s="650"/>
      <c r="O2709" s="650"/>
      <c r="P2709" s="650"/>
      <c r="Q2709" s="650">
        <v>14225</v>
      </c>
      <c r="R2709" s="650">
        <v>1779.6912</v>
      </c>
      <c r="S2709" s="676">
        <v>0.1251</v>
      </c>
      <c r="T2709" s="650">
        <v>0</v>
      </c>
      <c r="U2709" s="650">
        <v>0</v>
      </c>
      <c r="V2709" s="650">
        <v>0</v>
      </c>
      <c r="W2709" s="650">
        <v>0</v>
      </c>
      <c r="X2709" s="650">
        <v>0</v>
      </c>
      <c r="Y2709" s="650">
        <v>0</v>
      </c>
      <c r="Z2709" s="650">
        <v>0</v>
      </c>
      <c r="AA2709" s="650">
        <v>0</v>
      </c>
      <c r="AB2709" s="676">
        <v>1</v>
      </c>
      <c r="AC2709" s="575">
        <f t="shared" si="127"/>
        <v>0</v>
      </c>
      <c r="AD2709" s="555">
        <f t="shared" si="128"/>
        <v>0</v>
      </c>
    </row>
    <row r="2710" customHeight="1" spans="1:30">
      <c r="A2710" s="574">
        <v>45347</v>
      </c>
      <c r="B2710" s="650" t="s">
        <v>247</v>
      </c>
      <c r="C2710" s="650" t="s">
        <v>228</v>
      </c>
      <c r="D2710" s="650">
        <v>150</v>
      </c>
      <c r="E2710" s="650" t="s">
        <v>233</v>
      </c>
      <c r="F2710" s="650">
        <v>3.64</v>
      </c>
      <c r="G2710" s="650">
        <v>3</v>
      </c>
      <c r="H2710" s="650">
        <v>49.3976</v>
      </c>
      <c r="I2710" s="650">
        <v>49.3976</v>
      </c>
      <c r="J2710" s="650">
        <v>49.35</v>
      </c>
      <c r="K2710" s="650">
        <v>0</v>
      </c>
      <c r="L2710" s="676">
        <v>0</v>
      </c>
      <c r="M2710" s="650">
        <v>1635.9</v>
      </c>
      <c r="N2710" s="650"/>
      <c r="O2710" s="650"/>
      <c r="P2710" s="650"/>
      <c r="Q2710" s="650">
        <v>25456</v>
      </c>
      <c r="R2710" s="650">
        <v>3566.325</v>
      </c>
      <c r="S2710" s="676">
        <v>0.1401</v>
      </c>
      <c r="T2710" s="650">
        <v>0</v>
      </c>
      <c r="U2710" s="650">
        <v>0</v>
      </c>
      <c r="V2710" s="650">
        <v>0</v>
      </c>
      <c r="W2710" s="650">
        <v>0</v>
      </c>
      <c r="X2710" s="650">
        <v>0</v>
      </c>
      <c r="Y2710" s="650">
        <v>0</v>
      </c>
      <c r="Z2710" s="650">
        <v>0</v>
      </c>
      <c r="AA2710" s="650">
        <v>0</v>
      </c>
      <c r="AB2710" s="676">
        <v>1</v>
      </c>
      <c r="AC2710" s="575">
        <f t="shared" si="127"/>
        <v>0</v>
      </c>
      <c r="AD2710" s="555">
        <f t="shared" si="128"/>
        <v>0</v>
      </c>
    </row>
    <row r="2711" customHeight="1" spans="1:30">
      <c r="A2711" s="574">
        <v>45347</v>
      </c>
      <c r="B2711" s="650" t="s">
        <v>248</v>
      </c>
      <c r="C2711" s="650" t="s">
        <v>228</v>
      </c>
      <c r="D2711" s="650">
        <v>100</v>
      </c>
      <c r="E2711" s="650" t="s">
        <v>235</v>
      </c>
      <c r="F2711" s="650">
        <v>4.26</v>
      </c>
      <c r="G2711" s="650">
        <v>1.9</v>
      </c>
      <c r="H2711" s="650">
        <v>51.1616</v>
      </c>
      <c r="I2711" s="650">
        <v>41.3271</v>
      </c>
      <c r="J2711" s="650">
        <v>39.7768</v>
      </c>
      <c r="K2711" s="650">
        <v>9.8345</v>
      </c>
      <c r="L2711" s="676">
        <v>0.1922</v>
      </c>
      <c r="M2711" s="650">
        <v>670.4852</v>
      </c>
      <c r="N2711" s="650"/>
      <c r="O2711" s="650"/>
      <c r="P2711" s="650"/>
      <c r="Q2711" s="650">
        <v>11688</v>
      </c>
      <c r="R2711" s="650">
        <v>1633.0104</v>
      </c>
      <c r="S2711" s="676">
        <v>0.1397</v>
      </c>
      <c r="T2711" s="650">
        <v>0</v>
      </c>
      <c r="U2711" s="650">
        <v>0</v>
      </c>
      <c r="V2711" s="650">
        <v>0</v>
      </c>
      <c r="W2711" s="650">
        <v>0</v>
      </c>
      <c r="X2711" s="650">
        <v>0</v>
      </c>
      <c r="Y2711" s="650">
        <v>0</v>
      </c>
      <c r="Z2711" s="650">
        <v>0</v>
      </c>
      <c r="AA2711" s="650">
        <v>0</v>
      </c>
      <c r="AB2711" s="676">
        <v>1</v>
      </c>
      <c r="AC2711" s="575">
        <f t="shared" si="127"/>
        <v>0</v>
      </c>
      <c r="AD2711" s="555">
        <f t="shared" si="128"/>
        <v>0</v>
      </c>
    </row>
    <row r="2712" customHeight="1" spans="1:30">
      <c r="A2712" s="574">
        <v>45347</v>
      </c>
      <c r="B2712" s="650" t="s">
        <v>249</v>
      </c>
      <c r="C2712" s="650" t="s">
        <v>228</v>
      </c>
      <c r="D2712" s="650">
        <v>100</v>
      </c>
      <c r="E2712" s="650" t="s">
        <v>233</v>
      </c>
      <c r="F2712" s="650">
        <v>6.09</v>
      </c>
      <c r="G2712" s="650">
        <v>0</v>
      </c>
      <c r="H2712" s="650">
        <v>51.765</v>
      </c>
      <c r="I2712" s="650">
        <v>51.012</v>
      </c>
      <c r="J2712" s="650">
        <v>50.915</v>
      </c>
      <c r="K2712" s="650">
        <v>0</v>
      </c>
      <c r="L2712" s="676">
        <v>0</v>
      </c>
      <c r="M2712" s="650">
        <v>1095.8279</v>
      </c>
      <c r="N2712" s="650"/>
      <c r="O2712" s="650"/>
      <c r="P2712" s="650"/>
      <c r="Q2712" s="650">
        <v>15134</v>
      </c>
      <c r="R2712" s="650">
        <v>1755.5825</v>
      </c>
      <c r="S2712" s="676">
        <v>0.116</v>
      </c>
      <c r="T2712" s="650">
        <v>0</v>
      </c>
      <c r="U2712" s="650">
        <v>0</v>
      </c>
      <c r="V2712" s="650">
        <v>0</v>
      </c>
      <c r="W2712" s="650">
        <v>0</v>
      </c>
      <c r="X2712" s="650">
        <v>0</v>
      </c>
      <c r="Y2712" s="650">
        <v>0</v>
      </c>
      <c r="Z2712" s="650">
        <v>0</v>
      </c>
      <c r="AA2712" s="650">
        <v>0</v>
      </c>
      <c r="AB2712" s="676">
        <v>1</v>
      </c>
      <c r="AC2712" s="575">
        <f t="shared" si="127"/>
        <v>0</v>
      </c>
      <c r="AD2712" s="555">
        <f t="shared" si="128"/>
        <v>0</v>
      </c>
    </row>
    <row r="2713" customHeight="1" spans="1:30">
      <c r="A2713" s="574">
        <v>45347</v>
      </c>
      <c r="B2713" s="575" t="s">
        <v>55</v>
      </c>
      <c r="C2713" s="650" t="s">
        <v>250</v>
      </c>
      <c r="D2713" s="650">
        <v>100</v>
      </c>
      <c r="E2713" s="650" t="s">
        <v>233</v>
      </c>
      <c r="F2713" s="650">
        <v>0</v>
      </c>
      <c r="G2713" s="650">
        <v>2.48</v>
      </c>
      <c r="H2713" s="650">
        <v>10.3764</v>
      </c>
      <c r="I2713" s="650">
        <v>10.2696</v>
      </c>
      <c r="J2713" s="650">
        <v>9.8346</v>
      </c>
      <c r="K2713" s="650">
        <v>0</v>
      </c>
      <c r="L2713" s="676">
        <v>0</v>
      </c>
      <c r="M2713" s="650">
        <v>1371.5403</v>
      </c>
      <c r="N2713" s="650"/>
      <c r="O2713" s="650"/>
      <c r="P2713" s="650"/>
      <c r="Q2713" s="650">
        <v>28860</v>
      </c>
      <c r="R2713" s="650">
        <v>3561.4171</v>
      </c>
      <c r="S2713" s="676">
        <v>0.1234</v>
      </c>
      <c r="T2713" s="650">
        <v>0.1068</v>
      </c>
      <c r="U2713" s="650">
        <v>0</v>
      </c>
      <c r="V2713" s="650">
        <v>0</v>
      </c>
      <c r="W2713" s="650">
        <v>0</v>
      </c>
      <c r="X2713" s="650">
        <v>0</v>
      </c>
      <c r="Y2713" s="650">
        <v>0</v>
      </c>
      <c r="Z2713" s="650">
        <v>0</v>
      </c>
      <c r="AA2713" s="650">
        <v>0</v>
      </c>
      <c r="AB2713" s="676">
        <v>0.9897</v>
      </c>
      <c r="AC2713" s="575">
        <f t="shared" si="127"/>
        <v>0</v>
      </c>
      <c r="AD2713" s="555">
        <f t="shared" si="128"/>
        <v>0.1068</v>
      </c>
    </row>
    <row r="2714" customHeight="1" spans="1:30">
      <c r="A2714" s="574">
        <v>45347</v>
      </c>
      <c r="B2714" s="575" t="s">
        <v>57</v>
      </c>
      <c r="C2714" s="650" t="s">
        <v>228</v>
      </c>
      <c r="D2714" s="650">
        <v>20</v>
      </c>
      <c r="E2714" s="650" t="s">
        <v>233</v>
      </c>
      <c r="F2714" s="650">
        <v>7.64</v>
      </c>
      <c r="G2714" s="650">
        <v>0</v>
      </c>
      <c r="H2714" s="650">
        <v>14.4464</v>
      </c>
      <c r="I2714" s="650">
        <v>14.4464</v>
      </c>
      <c r="J2714" s="650">
        <v>13.9774</v>
      </c>
      <c r="K2714" s="650">
        <v>0</v>
      </c>
      <c r="L2714" s="676">
        <v>0</v>
      </c>
      <c r="M2714" s="650">
        <v>206.8586</v>
      </c>
      <c r="N2714" s="650"/>
      <c r="O2714" s="650"/>
      <c r="P2714" s="650"/>
      <c r="Q2714" s="650">
        <v>3541</v>
      </c>
      <c r="R2714" s="650">
        <v>467.2352</v>
      </c>
      <c r="S2714" s="676">
        <v>0.132</v>
      </c>
      <c r="T2714" s="650">
        <v>0</v>
      </c>
      <c r="U2714" s="650">
        <v>0</v>
      </c>
      <c r="V2714" s="650">
        <v>0</v>
      </c>
      <c r="W2714" s="650">
        <v>0</v>
      </c>
      <c r="X2714" s="650">
        <v>0</v>
      </c>
      <c r="Y2714" s="650">
        <v>0</v>
      </c>
      <c r="Z2714" s="650">
        <v>0</v>
      </c>
      <c r="AA2714" s="650">
        <v>0</v>
      </c>
      <c r="AB2714" s="676">
        <v>1</v>
      </c>
      <c r="AC2714" s="575">
        <f t="shared" si="127"/>
        <v>0</v>
      </c>
      <c r="AD2714" s="555">
        <f t="shared" si="128"/>
        <v>0</v>
      </c>
    </row>
    <row r="2715" customHeight="1" spans="1:30">
      <c r="A2715" s="574">
        <v>45347</v>
      </c>
      <c r="B2715" s="650" t="s">
        <v>253</v>
      </c>
      <c r="C2715" s="650" t="s">
        <v>250</v>
      </c>
      <c r="D2715" s="650">
        <v>200</v>
      </c>
      <c r="E2715" s="650" t="s">
        <v>233</v>
      </c>
      <c r="F2715" s="650">
        <v>0</v>
      </c>
      <c r="G2715" s="650">
        <v>3.7</v>
      </c>
      <c r="H2715" s="650">
        <v>38.2767</v>
      </c>
      <c r="I2715" s="650">
        <v>38.122</v>
      </c>
      <c r="J2715" s="650">
        <v>35.64</v>
      </c>
      <c r="K2715" s="650">
        <v>0</v>
      </c>
      <c r="L2715" s="676">
        <v>0</v>
      </c>
      <c r="M2715" s="650">
        <v>3019.28</v>
      </c>
      <c r="N2715" s="650"/>
      <c r="O2715" s="650"/>
      <c r="P2715" s="650"/>
      <c r="Q2715" s="650">
        <v>61425</v>
      </c>
      <c r="R2715" s="650">
        <v>8082.36</v>
      </c>
      <c r="S2715" s="676">
        <v>0.1316</v>
      </c>
      <c r="T2715" s="650">
        <v>0.1547</v>
      </c>
      <c r="U2715" s="650">
        <v>0</v>
      </c>
      <c r="V2715" s="650">
        <v>0</v>
      </c>
      <c r="W2715" s="650">
        <v>0</v>
      </c>
      <c r="X2715" s="650">
        <v>0</v>
      </c>
      <c r="Y2715" s="650">
        <v>0</v>
      </c>
      <c r="Z2715" s="650">
        <v>0</v>
      </c>
      <c r="AA2715" s="650">
        <v>0</v>
      </c>
      <c r="AB2715" s="676">
        <v>0.996</v>
      </c>
      <c r="AC2715" s="575">
        <f t="shared" si="127"/>
        <v>0</v>
      </c>
      <c r="AD2715" s="555">
        <f t="shared" si="128"/>
        <v>0.1547</v>
      </c>
    </row>
    <row r="2716" customHeight="1" spans="1:30">
      <c r="A2716" s="574">
        <v>45347</v>
      </c>
      <c r="B2716" s="650" t="s">
        <v>252</v>
      </c>
      <c r="C2716" s="650" t="s">
        <v>250</v>
      </c>
      <c r="D2716" s="650">
        <v>49.5</v>
      </c>
      <c r="E2716" s="650" t="s">
        <v>233</v>
      </c>
      <c r="F2716" s="650">
        <v>0</v>
      </c>
      <c r="G2716" s="650">
        <v>9</v>
      </c>
      <c r="H2716" s="650">
        <v>92.0028</v>
      </c>
      <c r="I2716" s="650">
        <v>52.5686</v>
      </c>
      <c r="J2716" s="650">
        <v>51.018</v>
      </c>
      <c r="K2716" s="650">
        <v>39.4342</v>
      </c>
      <c r="L2716" s="676">
        <v>0.4286</v>
      </c>
      <c r="M2716" s="650">
        <v>464.64</v>
      </c>
      <c r="N2716" s="650">
        <v>843</v>
      </c>
      <c r="O2716" s="676">
        <v>0.5512</v>
      </c>
      <c r="P2716" s="676">
        <v>-0.3109</v>
      </c>
      <c r="Q2716" s="650">
        <v>12723</v>
      </c>
      <c r="R2716" s="650">
        <v>1031.7186</v>
      </c>
      <c r="S2716" s="676">
        <v>0.0811</v>
      </c>
      <c r="T2716" s="650">
        <v>0</v>
      </c>
      <c r="U2716" s="650">
        <v>0</v>
      </c>
      <c r="V2716" s="650">
        <v>0</v>
      </c>
      <c r="W2716" s="650">
        <v>0</v>
      </c>
      <c r="X2716" s="650">
        <v>0</v>
      </c>
      <c r="Y2716" s="650">
        <v>0</v>
      </c>
      <c r="Z2716" s="650">
        <v>0</v>
      </c>
      <c r="AA2716" s="650">
        <v>0</v>
      </c>
      <c r="AB2716" s="676">
        <v>1</v>
      </c>
      <c r="AC2716" s="575">
        <f t="shared" si="127"/>
        <v>0</v>
      </c>
      <c r="AD2716" s="555">
        <f t="shared" si="128"/>
        <v>0</v>
      </c>
    </row>
    <row r="2717" customHeight="1" spans="1:30">
      <c r="A2717" s="574">
        <v>45347</v>
      </c>
      <c r="B2717" s="650" t="s">
        <v>262</v>
      </c>
      <c r="C2717" s="650" t="s">
        <v>250</v>
      </c>
      <c r="D2717" s="650">
        <v>200</v>
      </c>
      <c r="E2717" s="650" t="s">
        <v>233</v>
      </c>
      <c r="F2717" s="650">
        <v>0</v>
      </c>
      <c r="G2717" s="650">
        <v>5.16</v>
      </c>
      <c r="H2717" s="650">
        <v>50.6837</v>
      </c>
      <c r="I2717" s="650">
        <v>34.7824</v>
      </c>
      <c r="J2717" s="650">
        <v>33</v>
      </c>
      <c r="K2717" s="650">
        <v>0</v>
      </c>
      <c r="L2717" s="676">
        <v>0</v>
      </c>
      <c r="M2717" s="650">
        <v>3573.79</v>
      </c>
      <c r="N2717" s="650"/>
      <c r="O2717" s="650"/>
      <c r="P2717" s="650"/>
      <c r="Q2717" s="650">
        <v>30140</v>
      </c>
      <c r="R2717" s="650">
        <v>7113.975</v>
      </c>
      <c r="S2717" s="676">
        <v>0.236</v>
      </c>
      <c r="T2717" s="650">
        <v>15.9013</v>
      </c>
      <c r="U2717" s="650">
        <v>0</v>
      </c>
      <c r="V2717" s="650">
        <v>0</v>
      </c>
      <c r="W2717" s="650">
        <v>0</v>
      </c>
      <c r="X2717" s="650">
        <v>0</v>
      </c>
      <c r="Y2717" s="650">
        <v>0</v>
      </c>
      <c r="Z2717" s="650">
        <v>0</v>
      </c>
      <c r="AA2717" s="650">
        <v>0</v>
      </c>
      <c r="AB2717" s="676">
        <v>0.523</v>
      </c>
      <c r="AC2717" s="575">
        <f t="shared" si="127"/>
        <v>0</v>
      </c>
      <c r="AD2717" s="555">
        <f t="shared" si="128"/>
        <v>15.9013</v>
      </c>
    </row>
    <row r="2718" customHeight="1" spans="1:30">
      <c r="A2718" s="574">
        <v>45347</v>
      </c>
      <c r="B2718" s="575" t="s">
        <v>61</v>
      </c>
      <c r="C2718" s="650" t="s">
        <v>250</v>
      </c>
      <c r="D2718" s="650">
        <v>275</v>
      </c>
      <c r="E2718" s="650" t="s">
        <v>233</v>
      </c>
      <c r="F2718" s="650">
        <v>0</v>
      </c>
      <c r="G2718" s="650">
        <v>4.65</v>
      </c>
      <c r="H2718" s="650">
        <v>87.0634</v>
      </c>
      <c r="I2718" s="650">
        <v>87.0634</v>
      </c>
      <c r="J2718" s="650">
        <v>86.24</v>
      </c>
      <c r="K2718" s="650">
        <v>0</v>
      </c>
      <c r="L2718" s="676">
        <v>0</v>
      </c>
      <c r="M2718" s="650">
        <v>4840.88</v>
      </c>
      <c r="N2718" s="650"/>
      <c r="O2718" s="650"/>
      <c r="P2718" s="650"/>
      <c r="Q2718" s="650">
        <v>83580</v>
      </c>
      <c r="R2718" s="650">
        <v>14578.08</v>
      </c>
      <c r="S2718" s="676">
        <v>0.1744</v>
      </c>
      <c r="T2718" s="650">
        <v>0</v>
      </c>
      <c r="U2718" s="650">
        <v>0</v>
      </c>
      <c r="V2718" s="650">
        <v>0</v>
      </c>
      <c r="W2718" s="650">
        <v>0</v>
      </c>
      <c r="X2718" s="650">
        <v>0</v>
      </c>
      <c r="Y2718" s="650">
        <v>0</v>
      </c>
      <c r="Z2718" s="650">
        <v>0</v>
      </c>
      <c r="AA2718" s="650">
        <v>0</v>
      </c>
      <c r="AB2718" s="676">
        <v>1</v>
      </c>
      <c r="AC2718" s="575">
        <f t="shared" si="127"/>
        <v>0</v>
      </c>
      <c r="AD2718" s="555">
        <f t="shared" si="128"/>
        <v>0</v>
      </c>
    </row>
    <row r="2719" customHeight="1" spans="1:30">
      <c r="A2719" s="574">
        <v>45347</v>
      </c>
      <c r="B2719" s="575" t="s">
        <v>62</v>
      </c>
      <c r="C2719" s="650" t="s">
        <v>250</v>
      </c>
      <c r="D2719" s="650">
        <v>200</v>
      </c>
      <c r="E2719" s="650" t="s">
        <v>233</v>
      </c>
      <c r="F2719" s="650">
        <v>0</v>
      </c>
      <c r="G2719" s="650">
        <v>5.06</v>
      </c>
      <c r="H2719" s="650">
        <v>66.6692</v>
      </c>
      <c r="I2719" s="650">
        <v>66.6692</v>
      </c>
      <c r="J2719" s="650">
        <v>63.36</v>
      </c>
      <c r="K2719" s="650">
        <v>0</v>
      </c>
      <c r="L2719" s="676">
        <v>0</v>
      </c>
      <c r="M2719" s="650">
        <v>3476.88</v>
      </c>
      <c r="N2719" s="650"/>
      <c r="O2719" s="650"/>
      <c r="P2719" s="650"/>
      <c r="Q2719" s="650">
        <v>61280</v>
      </c>
      <c r="R2719" s="650">
        <v>9812.88</v>
      </c>
      <c r="S2719" s="676">
        <v>0.1601</v>
      </c>
      <c r="T2719" s="650">
        <v>0</v>
      </c>
      <c r="U2719" s="650">
        <v>0</v>
      </c>
      <c r="V2719" s="650">
        <v>0</v>
      </c>
      <c r="W2719" s="650">
        <v>0</v>
      </c>
      <c r="X2719" s="650">
        <v>0</v>
      </c>
      <c r="Y2719" s="650">
        <v>0</v>
      </c>
      <c r="Z2719" s="650">
        <v>0</v>
      </c>
      <c r="AA2719" s="650">
        <v>0</v>
      </c>
      <c r="AB2719" s="676">
        <v>1</v>
      </c>
      <c r="AC2719" s="575">
        <f t="shared" si="127"/>
        <v>0</v>
      </c>
      <c r="AD2719" s="555">
        <f t="shared" si="128"/>
        <v>0</v>
      </c>
    </row>
    <row r="2720" customHeight="1" spans="1:30">
      <c r="A2720" s="574">
        <v>45347</v>
      </c>
      <c r="B2720" s="650" t="s">
        <v>254</v>
      </c>
      <c r="C2720" s="650" t="s">
        <v>250</v>
      </c>
      <c r="D2720" s="650">
        <v>50</v>
      </c>
      <c r="E2720" s="650" t="s">
        <v>233</v>
      </c>
      <c r="F2720" s="650">
        <v>0</v>
      </c>
      <c r="G2720" s="650">
        <v>3.17</v>
      </c>
      <c r="H2720" s="650">
        <v>3.2292</v>
      </c>
      <c r="I2720" s="650">
        <v>2.7755</v>
      </c>
      <c r="J2720" s="650">
        <v>2.52</v>
      </c>
      <c r="K2720" s="650">
        <v>0</v>
      </c>
      <c r="L2720" s="676">
        <v>0</v>
      </c>
      <c r="M2720" s="650">
        <v>1077.3</v>
      </c>
      <c r="N2720" s="650"/>
      <c r="O2720" s="650"/>
      <c r="P2720" s="650"/>
      <c r="Q2720" s="650">
        <v>12070</v>
      </c>
      <c r="R2720" s="650">
        <v>2124.99</v>
      </c>
      <c r="S2720" s="676">
        <v>0.1761</v>
      </c>
      <c r="T2720" s="650">
        <v>0</v>
      </c>
      <c r="U2720" s="650">
        <v>0</v>
      </c>
      <c r="V2720" s="650">
        <v>0</v>
      </c>
      <c r="W2720" s="650">
        <v>0</v>
      </c>
      <c r="X2720" s="650">
        <v>0</v>
      </c>
      <c r="Y2720" s="650">
        <v>0</v>
      </c>
      <c r="Z2720" s="650">
        <v>0</v>
      </c>
      <c r="AA2720" s="650">
        <v>0</v>
      </c>
      <c r="AB2720" s="676">
        <v>1</v>
      </c>
      <c r="AC2720" s="575">
        <f t="shared" si="127"/>
        <v>0</v>
      </c>
      <c r="AD2720" s="555">
        <f t="shared" si="128"/>
        <v>0</v>
      </c>
    </row>
    <row r="2721" customHeight="1" spans="1:30">
      <c r="A2721" s="574">
        <v>45347</v>
      </c>
      <c r="B2721" s="650" t="s">
        <v>259</v>
      </c>
      <c r="C2721" s="650" t="s">
        <v>250</v>
      </c>
      <c r="D2721" s="650">
        <v>60</v>
      </c>
      <c r="E2721" s="650" t="s">
        <v>233</v>
      </c>
      <c r="F2721" s="650">
        <v>0</v>
      </c>
      <c r="G2721" s="650">
        <v>4.25</v>
      </c>
      <c r="H2721" s="650">
        <v>20.916</v>
      </c>
      <c r="I2721" s="650">
        <v>20.916</v>
      </c>
      <c r="J2721" s="650">
        <v>19.95</v>
      </c>
      <c r="K2721" s="650">
        <v>0</v>
      </c>
      <c r="L2721" s="676">
        <v>0</v>
      </c>
      <c r="M2721" s="650">
        <v>745.71</v>
      </c>
      <c r="N2721" s="650"/>
      <c r="O2721" s="650"/>
      <c r="P2721" s="650"/>
      <c r="Q2721" s="650">
        <v>14049</v>
      </c>
      <c r="R2721" s="650">
        <v>2201.01</v>
      </c>
      <c r="S2721" s="676">
        <v>0.1567</v>
      </c>
      <c r="T2721" s="650">
        <v>0</v>
      </c>
      <c r="U2721" s="650">
        <v>0</v>
      </c>
      <c r="V2721" s="650">
        <v>0</v>
      </c>
      <c r="W2721" s="650">
        <v>0</v>
      </c>
      <c r="X2721" s="650">
        <v>0</v>
      </c>
      <c r="Y2721" s="650">
        <v>0</v>
      </c>
      <c r="Z2721" s="650">
        <v>0</v>
      </c>
      <c r="AA2721" s="650">
        <v>0</v>
      </c>
      <c r="AB2721" s="676">
        <v>1</v>
      </c>
      <c r="AC2721" s="575">
        <f t="shared" si="127"/>
        <v>0</v>
      </c>
      <c r="AD2721" s="555">
        <f t="shared" si="128"/>
        <v>0</v>
      </c>
    </row>
    <row r="2722" customHeight="1" spans="1:30">
      <c r="A2722" s="574">
        <v>45347</v>
      </c>
      <c r="B2722" s="650" t="s">
        <v>256</v>
      </c>
      <c r="C2722" s="650" t="s">
        <v>250</v>
      </c>
      <c r="D2722" s="650">
        <v>20.4</v>
      </c>
      <c r="E2722" s="650" t="s">
        <v>235</v>
      </c>
      <c r="F2722" s="650">
        <v>0</v>
      </c>
      <c r="G2722" s="650">
        <v>2.69</v>
      </c>
      <c r="H2722" s="650">
        <v>2.5902</v>
      </c>
      <c r="I2722" s="650">
        <v>2.562</v>
      </c>
      <c r="J2722" s="650">
        <v>2.5246</v>
      </c>
      <c r="K2722" s="650">
        <v>0</v>
      </c>
      <c r="L2722" s="676">
        <v>0</v>
      </c>
      <c r="M2722" s="650">
        <v>421.5095</v>
      </c>
      <c r="N2722" s="650"/>
      <c r="O2722" s="650"/>
      <c r="P2722" s="650"/>
      <c r="Q2722" s="650">
        <v>5372</v>
      </c>
      <c r="R2722" s="650">
        <v>959.4116</v>
      </c>
      <c r="S2722" s="676">
        <v>0.1786</v>
      </c>
      <c r="T2722" s="650">
        <v>0</v>
      </c>
      <c r="U2722" s="650">
        <v>0</v>
      </c>
      <c r="V2722" s="650">
        <v>0</v>
      </c>
      <c r="W2722" s="650">
        <v>0</v>
      </c>
      <c r="X2722" s="650">
        <v>0</v>
      </c>
      <c r="Y2722" s="650">
        <v>0</v>
      </c>
      <c r="Z2722" s="650">
        <v>0</v>
      </c>
      <c r="AA2722" s="650">
        <v>0</v>
      </c>
      <c r="AB2722" s="676">
        <v>1</v>
      </c>
      <c r="AC2722" s="575">
        <f t="shared" si="127"/>
        <v>0</v>
      </c>
      <c r="AD2722" s="555">
        <f t="shared" si="128"/>
        <v>0</v>
      </c>
    </row>
    <row r="2723" customHeight="1" spans="1:30">
      <c r="A2723" s="574">
        <v>45347</v>
      </c>
      <c r="B2723" s="650" t="s">
        <v>261</v>
      </c>
      <c r="C2723" s="650" t="s">
        <v>250</v>
      </c>
      <c r="D2723" s="650">
        <v>100</v>
      </c>
      <c r="E2723" s="650" t="s">
        <v>233</v>
      </c>
      <c r="F2723" s="650">
        <v>0</v>
      </c>
      <c r="G2723" s="650">
        <v>4.41</v>
      </c>
      <c r="H2723" s="650">
        <v>46.8493</v>
      </c>
      <c r="I2723" s="650">
        <v>46.8493</v>
      </c>
      <c r="J2723" s="650">
        <v>46.068</v>
      </c>
      <c r="K2723" s="650">
        <v>0</v>
      </c>
      <c r="L2723" s="676">
        <v>0</v>
      </c>
      <c r="M2723" s="650">
        <v>1576.608</v>
      </c>
      <c r="N2723" s="650"/>
      <c r="O2723" s="650"/>
      <c r="P2723" s="650"/>
      <c r="Q2723" s="650">
        <v>25315</v>
      </c>
      <c r="R2723" s="650">
        <v>4057.152</v>
      </c>
      <c r="S2723" s="676">
        <v>0.1603</v>
      </c>
      <c r="T2723" s="650">
        <v>0</v>
      </c>
      <c r="U2723" s="650">
        <v>0</v>
      </c>
      <c r="V2723" s="650">
        <v>0</v>
      </c>
      <c r="W2723" s="650">
        <v>0</v>
      </c>
      <c r="X2723" s="650">
        <v>0</v>
      </c>
      <c r="Y2723" s="650">
        <v>0</v>
      </c>
      <c r="Z2723" s="650">
        <v>0</v>
      </c>
      <c r="AA2723" s="650">
        <v>0</v>
      </c>
      <c r="AB2723" s="676">
        <v>1</v>
      </c>
      <c r="AC2723" s="575">
        <f t="shared" si="127"/>
        <v>0</v>
      </c>
      <c r="AD2723" s="555">
        <f t="shared" si="128"/>
        <v>0</v>
      </c>
    </row>
    <row r="2724" customHeight="1" spans="1:30">
      <c r="A2724" s="574">
        <v>45347</v>
      </c>
      <c r="B2724" s="650" t="s">
        <v>258</v>
      </c>
      <c r="C2724" s="650" t="s">
        <v>250</v>
      </c>
      <c r="D2724" s="650">
        <v>100</v>
      </c>
      <c r="E2724" s="650" t="s">
        <v>233</v>
      </c>
      <c r="F2724" s="650">
        <v>0</v>
      </c>
      <c r="G2724" s="650">
        <v>3.87</v>
      </c>
      <c r="H2724" s="650">
        <v>35.2464</v>
      </c>
      <c r="I2724" s="650">
        <v>34.6256</v>
      </c>
      <c r="J2724" s="650">
        <v>33.66</v>
      </c>
      <c r="K2724" s="650">
        <v>0</v>
      </c>
      <c r="L2724" s="676">
        <v>0</v>
      </c>
      <c r="M2724" s="650">
        <v>1403.16</v>
      </c>
      <c r="N2724" s="650"/>
      <c r="O2724" s="650"/>
      <c r="P2724" s="650"/>
      <c r="Q2724" s="650">
        <v>27774</v>
      </c>
      <c r="R2724" s="650">
        <v>3159.42</v>
      </c>
      <c r="S2724" s="676">
        <v>0.1138</v>
      </c>
      <c r="T2724" s="650">
        <v>0</v>
      </c>
      <c r="U2724" s="650">
        <v>0.6208</v>
      </c>
      <c r="V2724" s="650">
        <v>0</v>
      </c>
      <c r="W2724" s="650">
        <v>0</v>
      </c>
      <c r="X2724" s="650">
        <v>0</v>
      </c>
      <c r="Y2724" s="650">
        <v>0</v>
      </c>
      <c r="Z2724" s="650">
        <v>0</v>
      </c>
      <c r="AA2724" s="650">
        <v>0</v>
      </c>
      <c r="AB2724" s="676">
        <v>1</v>
      </c>
      <c r="AC2724" s="575">
        <f t="shared" si="127"/>
        <v>0.6208</v>
      </c>
      <c r="AD2724" s="555">
        <f t="shared" si="128"/>
        <v>0</v>
      </c>
    </row>
    <row r="2725" s="559" customFormat="1" customHeight="1" spans="1:30">
      <c r="A2725" s="665">
        <v>45347</v>
      </c>
      <c r="B2725" s="666" t="s">
        <v>257</v>
      </c>
      <c r="C2725" s="666" t="s">
        <v>250</v>
      </c>
      <c r="D2725" s="666">
        <v>80</v>
      </c>
      <c r="E2725" s="666" t="s">
        <v>233</v>
      </c>
      <c r="F2725" s="666">
        <v>0</v>
      </c>
      <c r="G2725" s="666">
        <v>4.29</v>
      </c>
      <c r="H2725" s="666">
        <v>32.29</v>
      </c>
      <c r="I2725" s="666">
        <v>31.7274</v>
      </c>
      <c r="J2725" s="666">
        <v>30.7823</v>
      </c>
      <c r="K2725" s="666">
        <v>0</v>
      </c>
      <c r="L2725" s="677">
        <v>0</v>
      </c>
      <c r="M2725" s="666">
        <v>1656.88</v>
      </c>
      <c r="N2725" s="666"/>
      <c r="O2725" s="666"/>
      <c r="P2725" s="666"/>
      <c r="Q2725" s="666">
        <v>18237</v>
      </c>
      <c r="R2725" s="666">
        <v>3301.7215</v>
      </c>
      <c r="S2725" s="677">
        <v>0.181</v>
      </c>
      <c r="T2725" s="666">
        <v>0</v>
      </c>
      <c r="U2725" s="666">
        <v>0</v>
      </c>
      <c r="V2725" s="666">
        <v>0</v>
      </c>
      <c r="W2725" s="666">
        <v>0</v>
      </c>
      <c r="X2725" s="666">
        <v>0</v>
      </c>
      <c r="Y2725" s="666">
        <v>0</v>
      </c>
      <c r="Z2725" s="666">
        <v>0</v>
      </c>
      <c r="AA2725" s="666">
        <v>0</v>
      </c>
      <c r="AB2725" s="677">
        <v>1</v>
      </c>
      <c r="AC2725" s="681">
        <f t="shared" si="127"/>
        <v>0</v>
      </c>
      <c r="AD2725" s="682">
        <f t="shared" si="128"/>
        <v>0</v>
      </c>
    </row>
    <row r="2726" customHeight="1" spans="1:30">
      <c r="A2726" s="574">
        <v>45347</v>
      </c>
      <c r="B2726" s="575" t="s">
        <v>260</v>
      </c>
      <c r="C2726" s="575" t="s">
        <v>250</v>
      </c>
      <c r="D2726" s="575">
        <v>50</v>
      </c>
      <c r="E2726" s="575" t="s">
        <v>287</v>
      </c>
      <c r="F2726" s="575">
        <v>0</v>
      </c>
      <c r="G2726" s="575">
        <v>3.38</v>
      </c>
      <c r="H2726" s="575">
        <v>17.2099</v>
      </c>
      <c r="I2726" s="575">
        <v>0</v>
      </c>
      <c r="J2726" s="575">
        <v>0</v>
      </c>
      <c r="K2726" s="575">
        <v>0</v>
      </c>
      <c r="L2726" s="575"/>
      <c r="M2726" s="575">
        <v>888.8</v>
      </c>
      <c r="N2726" s="575"/>
      <c r="O2726" s="575"/>
      <c r="P2726" s="575"/>
      <c r="Q2726" s="575">
        <v>12700</v>
      </c>
      <c r="R2726" s="575">
        <v>1722.138</v>
      </c>
      <c r="S2726" s="580">
        <v>0.1356</v>
      </c>
      <c r="T2726" s="575">
        <v>0</v>
      </c>
      <c r="U2726" s="575">
        <v>0</v>
      </c>
      <c r="V2726" s="575">
        <v>0</v>
      </c>
      <c r="W2726" s="575">
        <v>0</v>
      </c>
      <c r="X2726" s="575">
        <v>0</v>
      </c>
      <c r="Y2726" s="575">
        <v>17.2099</v>
      </c>
      <c r="Z2726" s="575">
        <v>0</v>
      </c>
      <c r="AA2726" s="575">
        <v>0</v>
      </c>
      <c r="AB2726" s="580">
        <v>1</v>
      </c>
      <c r="AC2726" s="575">
        <f t="shared" si="127"/>
        <v>0</v>
      </c>
      <c r="AD2726" s="555">
        <f t="shared" si="128"/>
        <v>0</v>
      </c>
    </row>
    <row r="2727" s="560" customFormat="1" customHeight="1" spans="1:30">
      <c r="A2727" s="667">
        <v>45347</v>
      </c>
      <c r="B2727" s="668" t="s">
        <v>266</v>
      </c>
      <c r="C2727" s="668" t="s">
        <v>250</v>
      </c>
      <c r="D2727" s="668">
        <v>200</v>
      </c>
      <c r="E2727" s="668" t="s">
        <v>231</v>
      </c>
      <c r="F2727" s="668">
        <v>0</v>
      </c>
      <c r="G2727" s="668">
        <v>3.23</v>
      </c>
      <c r="H2727" s="668">
        <v>15.8744</v>
      </c>
      <c r="I2727" s="668">
        <v>15.8744</v>
      </c>
      <c r="J2727" s="668">
        <v>14.52</v>
      </c>
      <c r="K2727" s="668">
        <v>0</v>
      </c>
      <c r="L2727" s="678">
        <v>0</v>
      </c>
      <c r="M2727" s="668">
        <v>1931.82</v>
      </c>
      <c r="N2727" s="668"/>
      <c r="O2727" s="668"/>
      <c r="P2727" s="668"/>
      <c r="Q2727" s="668">
        <v>45530</v>
      </c>
      <c r="R2727" s="668">
        <v>4006.2</v>
      </c>
      <c r="S2727" s="678">
        <v>0.088</v>
      </c>
      <c r="T2727" s="668">
        <v>0</v>
      </c>
      <c r="U2727" s="668">
        <v>0</v>
      </c>
      <c r="V2727" s="668">
        <v>0</v>
      </c>
      <c r="W2727" s="668">
        <v>0</v>
      </c>
      <c r="X2727" s="668">
        <v>0</v>
      </c>
      <c r="Y2727" s="668">
        <v>0</v>
      </c>
      <c r="Z2727" s="668">
        <v>0</v>
      </c>
      <c r="AA2727" s="668">
        <v>0</v>
      </c>
      <c r="AB2727" s="678">
        <v>1</v>
      </c>
      <c r="AC2727" s="683">
        <f t="shared" si="127"/>
        <v>0</v>
      </c>
      <c r="AD2727" s="684">
        <f t="shared" si="128"/>
        <v>0</v>
      </c>
    </row>
    <row r="2728" customHeight="1" spans="1:30">
      <c r="A2728" s="574">
        <v>45347</v>
      </c>
      <c r="B2728" s="650" t="s">
        <v>263</v>
      </c>
      <c r="C2728" s="650" t="s">
        <v>250</v>
      </c>
      <c r="D2728" s="650">
        <v>200</v>
      </c>
      <c r="E2728" s="650" t="s">
        <v>233</v>
      </c>
      <c r="F2728" s="650">
        <v>0</v>
      </c>
      <c r="G2728" s="650">
        <v>4.7</v>
      </c>
      <c r="H2728" s="650">
        <v>95.4248</v>
      </c>
      <c r="I2728" s="650">
        <v>93.2496</v>
      </c>
      <c r="J2728" s="650">
        <v>91.52</v>
      </c>
      <c r="K2728" s="650">
        <v>0</v>
      </c>
      <c r="L2728" s="676">
        <v>0</v>
      </c>
      <c r="M2728" s="650">
        <v>6206.64</v>
      </c>
      <c r="N2728" s="650"/>
      <c r="O2728" s="650"/>
      <c r="P2728" s="650"/>
      <c r="Q2728" s="650">
        <v>59159</v>
      </c>
      <c r="R2728" s="650">
        <v>13074.16</v>
      </c>
      <c r="S2728" s="676">
        <v>0.221</v>
      </c>
      <c r="T2728" s="650">
        <v>1.1368</v>
      </c>
      <c r="U2728" s="650">
        <v>0.5684</v>
      </c>
      <c r="V2728" s="650">
        <v>0</v>
      </c>
      <c r="W2728" s="650">
        <v>0</v>
      </c>
      <c r="X2728" s="650">
        <v>0</v>
      </c>
      <c r="Y2728" s="650">
        <v>0.47</v>
      </c>
      <c r="Z2728" s="650">
        <v>0</v>
      </c>
      <c r="AA2728" s="650">
        <v>0</v>
      </c>
      <c r="AB2728" s="676">
        <v>0.9821</v>
      </c>
      <c r="AC2728" s="575">
        <f t="shared" si="127"/>
        <v>0.5684</v>
      </c>
      <c r="AD2728" s="555">
        <f t="shared" si="128"/>
        <v>1.1368</v>
      </c>
    </row>
    <row r="2729" customHeight="1" spans="1:30">
      <c r="A2729" s="574">
        <v>45347</v>
      </c>
      <c r="B2729" s="650" t="s">
        <v>251</v>
      </c>
      <c r="C2729" s="650" t="s">
        <v>250</v>
      </c>
      <c r="D2729" s="650">
        <v>15</v>
      </c>
      <c r="E2729" s="650" t="s">
        <v>233</v>
      </c>
      <c r="F2729" s="650">
        <v>0</v>
      </c>
      <c r="G2729" s="650">
        <v>3.4</v>
      </c>
      <c r="H2729" s="650">
        <v>3.4085</v>
      </c>
      <c r="I2729" s="650">
        <v>3.3456</v>
      </c>
      <c r="J2729" s="650">
        <v>3.15</v>
      </c>
      <c r="K2729" s="650">
        <v>0.0629</v>
      </c>
      <c r="L2729" s="676">
        <v>0.0185</v>
      </c>
      <c r="M2729" s="650">
        <v>141.225</v>
      </c>
      <c r="N2729" s="650"/>
      <c r="O2729" s="650"/>
      <c r="P2729" s="650"/>
      <c r="Q2729" s="650">
        <v>3444</v>
      </c>
      <c r="R2729" s="650">
        <v>266.595</v>
      </c>
      <c r="S2729" s="676">
        <v>0.0774</v>
      </c>
      <c r="T2729" s="650">
        <v>0</v>
      </c>
      <c r="U2729" s="650">
        <v>0</v>
      </c>
      <c r="V2729" s="650">
        <v>0</v>
      </c>
      <c r="W2729" s="650">
        <v>0</v>
      </c>
      <c r="X2729" s="650">
        <v>0</v>
      </c>
      <c r="Y2729" s="650">
        <v>0</v>
      </c>
      <c r="Z2729" s="650">
        <v>0</v>
      </c>
      <c r="AA2729" s="650">
        <v>0</v>
      </c>
      <c r="AB2729" s="676">
        <v>1</v>
      </c>
      <c r="AC2729" s="575">
        <f t="shared" si="127"/>
        <v>0</v>
      </c>
      <c r="AD2729" s="555">
        <f t="shared" si="128"/>
        <v>0</v>
      </c>
    </row>
    <row r="2730" customHeight="1" spans="1:30">
      <c r="A2730" s="574">
        <v>45347</v>
      </c>
      <c r="B2730" s="650" t="s">
        <v>264</v>
      </c>
      <c r="C2730" s="650" t="s">
        <v>250</v>
      </c>
      <c r="D2730" s="650">
        <v>100</v>
      </c>
      <c r="E2730" s="650" t="s">
        <v>233</v>
      </c>
      <c r="F2730" s="650">
        <v>0</v>
      </c>
      <c r="G2730" s="650">
        <v>5.62</v>
      </c>
      <c r="H2730" s="650">
        <v>41.042</v>
      </c>
      <c r="I2730" s="650">
        <v>0</v>
      </c>
      <c r="J2730" s="650">
        <v>0</v>
      </c>
      <c r="K2730" s="650">
        <v>0</v>
      </c>
      <c r="L2730" s="650"/>
      <c r="M2730" s="650">
        <v>1435.0578</v>
      </c>
      <c r="N2730" s="650"/>
      <c r="O2730" s="650"/>
      <c r="P2730" s="650"/>
      <c r="Q2730" s="650">
        <v>24615</v>
      </c>
      <c r="R2730" s="650">
        <v>3165.0234</v>
      </c>
      <c r="S2730" s="676">
        <v>0.1286</v>
      </c>
      <c r="T2730" s="650">
        <v>0</v>
      </c>
      <c r="U2730" s="650">
        <v>0</v>
      </c>
      <c r="V2730" s="650">
        <v>0</v>
      </c>
      <c r="W2730" s="650">
        <v>0</v>
      </c>
      <c r="X2730" s="650">
        <v>41.042</v>
      </c>
      <c r="Y2730" s="650">
        <v>0</v>
      </c>
      <c r="Z2730" s="650">
        <v>0</v>
      </c>
      <c r="AA2730" s="650">
        <v>0</v>
      </c>
      <c r="AB2730" s="676">
        <v>0</v>
      </c>
      <c r="AC2730" s="575">
        <f t="shared" si="127"/>
        <v>0</v>
      </c>
      <c r="AD2730" s="555">
        <f t="shared" si="128"/>
        <v>0</v>
      </c>
    </row>
    <row r="2731" customHeight="1" spans="1:30">
      <c r="A2731" s="574">
        <v>45347</v>
      </c>
      <c r="B2731" s="650" t="s">
        <v>267</v>
      </c>
      <c r="C2731" s="650" t="s">
        <v>250</v>
      </c>
      <c r="D2731" s="650">
        <v>150</v>
      </c>
      <c r="E2731" s="650" t="s">
        <v>233</v>
      </c>
      <c r="F2731" s="650">
        <v>0</v>
      </c>
      <c r="G2731" s="650">
        <v>3.89</v>
      </c>
      <c r="H2731" s="650">
        <v>36.492</v>
      </c>
      <c r="I2731" s="650">
        <v>36.492</v>
      </c>
      <c r="J2731" s="650">
        <v>33.44</v>
      </c>
      <c r="K2731" s="650">
        <v>0</v>
      </c>
      <c r="L2731" s="676">
        <v>0</v>
      </c>
      <c r="M2731" s="650">
        <v>4097.28</v>
      </c>
      <c r="N2731" s="650"/>
      <c r="O2731" s="650"/>
      <c r="P2731" s="650"/>
      <c r="Q2731" s="650">
        <v>38110</v>
      </c>
      <c r="R2731" s="650">
        <v>10146.4</v>
      </c>
      <c r="S2731" s="676">
        <v>0.2662</v>
      </c>
      <c r="T2731" s="650">
        <v>0</v>
      </c>
      <c r="U2731" s="650">
        <v>0</v>
      </c>
      <c r="V2731" s="650">
        <v>0</v>
      </c>
      <c r="W2731" s="650">
        <v>0</v>
      </c>
      <c r="X2731" s="650">
        <v>0</v>
      </c>
      <c r="Y2731" s="650">
        <v>0</v>
      </c>
      <c r="Z2731" s="650">
        <v>0</v>
      </c>
      <c r="AA2731" s="650">
        <v>0</v>
      </c>
      <c r="AB2731" s="676">
        <v>0.9959</v>
      </c>
      <c r="AC2731" s="575">
        <f t="shared" si="127"/>
        <v>0</v>
      </c>
      <c r="AD2731" s="555">
        <f t="shared" si="128"/>
        <v>0</v>
      </c>
    </row>
    <row r="2732" customHeight="1" spans="1:30">
      <c r="A2732" s="574">
        <v>45347</v>
      </c>
      <c r="B2732" s="650" t="s">
        <v>265</v>
      </c>
      <c r="C2732" s="650" t="s">
        <v>250</v>
      </c>
      <c r="D2732" s="650">
        <v>50</v>
      </c>
      <c r="E2732" s="650" t="s">
        <v>233</v>
      </c>
      <c r="F2732" s="650">
        <v>0</v>
      </c>
      <c r="G2732" s="650">
        <v>1.89</v>
      </c>
      <c r="H2732" s="650">
        <v>0.4037</v>
      </c>
      <c r="I2732" s="650">
        <v>0.4037</v>
      </c>
      <c r="J2732" s="650">
        <v>0.3784</v>
      </c>
      <c r="K2732" s="650">
        <v>0</v>
      </c>
      <c r="L2732" s="676">
        <v>0</v>
      </c>
      <c r="M2732" s="650">
        <v>252.9384</v>
      </c>
      <c r="N2732" s="650"/>
      <c r="O2732" s="650"/>
      <c r="P2732" s="650"/>
      <c r="Q2732" s="650">
        <v>5770</v>
      </c>
      <c r="R2732" s="650">
        <v>451.2992</v>
      </c>
      <c r="S2732" s="676">
        <v>0.0782</v>
      </c>
      <c r="T2732" s="650">
        <v>0</v>
      </c>
      <c r="U2732" s="650">
        <v>0</v>
      </c>
      <c r="V2732" s="650">
        <v>0</v>
      </c>
      <c r="W2732" s="650">
        <v>0</v>
      </c>
      <c r="X2732" s="650">
        <v>0</v>
      </c>
      <c r="Y2732" s="650">
        <v>0</v>
      </c>
      <c r="Z2732" s="650">
        <v>0</v>
      </c>
      <c r="AA2732" s="650">
        <v>0</v>
      </c>
      <c r="AB2732" s="676">
        <v>1</v>
      </c>
      <c r="AC2732" s="575">
        <f t="shared" si="127"/>
        <v>0</v>
      </c>
      <c r="AD2732" s="555">
        <f t="shared" si="128"/>
        <v>0</v>
      </c>
    </row>
    <row r="2733" s="557" customFormat="1" customHeight="1" spans="1:30">
      <c r="A2733" s="574">
        <v>45347</v>
      </c>
      <c r="B2733" s="669" t="s">
        <v>77</v>
      </c>
      <c r="C2733" s="671" t="s">
        <v>32</v>
      </c>
      <c r="D2733" s="671">
        <v>100</v>
      </c>
      <c r="E2733" s="671" t="s">
        <v>33</v>
      </c>
      <c r="F2733" s="672">
        <v>19.13</v>
      </c>
      <c r="G2733" s="671">
        <v>2.54</v>
      </c>
      <c r="H2733" s="673">
        <v>60.8176</v>
      </c>
      <c r="I2733" s="673">
        <v>59.997</v>
      </c>
      <c r="J2733" s="673">
        <v>58.205</v>
      </c>
      <c r="K2733" s="673">
        <v>0</v>
      </c>
      <c r="L2733" s="679">
        <v>0</v>
      </c>
      <c r="M2733" s="673">
        <v>737.233</v>
      </c>
      <c r="N2733" s="671">
        <v>200</v>
      </c>
      <c r="O2733" s="679">
        <v>3.6862</v>
      </c>
      <c r="P2733" s="679">
        <v>2.8797</v>
      </c>
      <c r="Q2733" s="671">
        <v>17591</v>
      </c>
      <c r="R2733" s="673">
        <v>1133.09</v>
      </c>
      <c r="S2733" s="679">
        <v>0.0644</v>
      </c>
      <c r="T2733" s="671">
        <v>0</v>
      </c>
      <c r="U2733" s="671">
        <v>0</v>
      </c>
      <c r="V2733" s="671">
        <v>0</v>
      </c>
      <c r="W2733" s="671">
        <v>0</v>
      </c>
      <c r="X2733" s="671">
        <v>0</v>
      </c>
      <c r="Y2733" s="671">
        <v>0</v>
      </c>
      <c r="Z2733" s="671">
        <v>0</v>
      </c>
      <c r="AA2733" s="673">
        <v>0</v>
      </c>
      <c r="AB2733" s="676">
        <v>1</v>
      </c>
      <c r="AC2733" s="575">
        <f t="shared" si="127"/>
        <v>0</v>
      </c>
      <c r="AD2733" s="555">
        <f t="shared" si="128"/>
        <v>0</v>
      </c>
    </row>
    <row r="2734" s="557" customFormat="1" customHeight="1" spans="1:30">
      <c r="A2734" s="574">
        <v>45347</v>
      </c>
      <c r="B2734" s="671" t="s">
        <v>81</v>
      </c>
      <c r="C2734" s="670" t="s">
        <v>175</v>
      </c>
      <c r="D2734" s="671">
        <v>100</v>
      </c>
      <c r="E2734" s="671" t="s">
        <v>35</v>
      </c>
      <c r="F2734" s="671" t="s">
        <v>176</v>
      </c>
      <c r="G2734" s="674">
        <v>3.7</v>
      </c>
      <c r="H2734" s="674">
        <v>0</v>
      </c>
      <c r="I2734" s="674">
        <v>0</v>
      </c>
      <c r="J2734" s="674">
        <v>0</v>
      </c>
      <c r="K2734" s="674">
        <v>0</v>
      </c>
      <c r="L2734" s="680">
        <v>0</v>
      </c>
      <c r="M2734" s="674">
        <v>47.4056</v>
      </c>
      <c r="N2734" s="674">
        <v>585</v>
      </c>
      <c r="O2734" s="680">
        <v>0.081</v>
      </c>
      <c r="P2734" s="680">
        <v>-0.0333</v>
      </c>
      <c r="Q2734" s="674">
        <v>13183</v>
      </c>
      <c r="R2734" s="674">
        <v>56.5312</v>
      </c>
      <c r="S2734" s="680">
        <v>0.0043</v>
      </c>
      <c r="T2734" s="671">
        <v>1.8</v>
      </c>
      <c r="U2734" s="674">
        <v>0</v>
      </c>
      <c r="V2734" s="671">
        <v>0</v>
      </c>
      <c r="W2734" s="674">
        <v>0</v>
      </c>
      <c r="X2734" s="671">
        <v>0</v>
      </c>
      <c r="Y2734" s="674">
        <v>0</v>
      </c>
      <c r="Z2734" s="671">
        <v>0</v>
      </c>
      <c r="AA2734" s="674">
        <v>0</v>
      </c>
      <c r="AB2734" s="676">
        <v>1</v>
      </c>
      <c r="AC2734" s="575">
        <f t="shared" si="127"/>
        <v>0</v>
      </c>
      <c r="AD2734" s="555">
        <f t="shared" si="128"/>
        <v>1.8</v>
      </c>
    </row>
    <row r="2735" s="557" customFormat="1" customHeight="1" spans="1:30">
      <c r="A2735" s="574">
        <v>45347</v>
      </c>
      <c r="B2735" s="671" t="s">
        <v>84</v>
      </c>
      <c r="C2735" s="670" t="s">
        <v>175</v>
      </c>
      <c r="D2735" s="671">
        <v>33</v>
      </c>
      <c r="E2735" s="671" t="s">
        <v>35</v>
      </c>
      <c r="F2735" s="671" t="s">
        <v>278</v>
      </c>
      <c r="G2735" s="674">
        <v>3.86</v>
      </c>
      <c r="H2735" s="674">
        <v>27.49</v>
      </c>
      <c r="I2735" s="674">
        <v>27.12</v>
      </c>
      <c r="J2735" s="674">
        <v>27.06</v>
      </c>
      <c r="K2735" s="674">
        <v>0</v>
      </c>
      <c r="L2735" s="680">
        <v>0</v>
      </c>
      <c r="M2735" s="674">
        <v>368.28</v>
      </c>
      <c r="N2735" s="674">
        <v>490</v>
      </c>
      <c r="O2735" s="680">
        <v>0.7516</v>
      </c>
      <c r="P2735" s="680">
        <v>-0.1278</v>
      </c>
      <c r="Q2735" s="674">
        <v>7609</v>
      </c>
      <c r="R2735" s="674">
        <v>767.58</v>
      </c>
      <c r="S2735" s="680">
        <v>0.1009</v>
      </c>
      <c r="T2735" s="671">
        <v>0</v>
      </c>
      <c r="U2735" s="674">
        <v>0</v>
      </c>
      <c r="V2735" s="671">
        <v>0</v>
      </c>
      <c r="W2735" s="674">
        <v>0</v>
      </c>
      <c r="X2735" s="671">
        <v>0</v>
      </c>
      <c r="Y2735" s="674">
        <v>0</v>
      </c>
      <c r="Z2735" s="671">
        <v>0</v>
      </c>
      <c r="AA2735" s="674">
        <v>0</v>
      </c>
      <c r="AB2735" s="676">
        <v>1</v>
      </c>
      <c r="AC2735" s="575">
        <f t="shared" si="127"/>
        <v>0</v>
      </c>
      <c r="AD2735" s="555">
        <f t="shared" si="128"/>
        <v>0</v>
      </c>
    </row>
    <row r="2736" s="557" customFormat="1" customHeight="1" spans="1:30">
      <c r="A2736" s="574">
        <v>45347</v>
      </c>
      <c r="B2736" s="671" t="s">
        <v>85</v>
      </c>
      <c r="C2736" s="687" t="s">
        <v>177</v>
      </c>
      <c r="D2736" s="671">
        <v>60</v>
      </c>
      <c r="E2736" s="671" t="s">
        <v>33</v>
      </c>
      <c r="F2736" s="671">
        <v>1.46</v>
      </c>
      <c r="G2736" s="671">
        <v>1.32</v>
      </c>
      <c r="H2736" s="675">
        <v>6.8561</v>
      </c>
      <c r="I2736" s="671">
        <v>7.1505</v>
      </c>
      <c r="J2736" s="671">
        <v>6.16</v>
      </c>
      <c r="K2736" s="669">
        <v>0</v>
      </c>
      <c r="L2736" s="679">
        <v>0</v>
      </c>
      <c r="M2736" s="671">
        <v>388.08</v>
      </c>
      <c r="N2736" s="671">
        <v>174</v>
      </c>
      <c r="O2736" s="679">
        <v>2.2303</v>
      </c>
      <c r="P2736" s="671" t="s">
        <v>176</v>
      </c>
      <c r="Q2736" s="671">
        <v>5426</v>
      </c>
      <c r="R2736" s="671">
        <v>971.52</v>
      </c>
      <c r="S2736" s="679">
        <v>0.179</v>
      </c>
      <c r="T2736" s="671">
        <v>0</v>
      </c>
      <c r="U2736" s="671">
        <v>0</v>
      </c>
      <c r="V2736" s="671">
        <v>0</v>
      </c>
      <c r="W2736" s="671">
        <v>0</v>
      </c>
      <c r="X2736" s="671">
        <v>0</v>
      </c>
      <c r="Y2736" s="671">
        <v>0</v>
      </c>
      <c r="Z2736" s="671">
        <v>0</v>
      </c>
      <c r="AA2736" s="671">
        <v>0</v>
      </c>
      <c r="AB2736" s="676">
        <v>1</v>
      </c>
      <c r="AC2736" s="575">
        <f t="shared" si="127"/>
        <v>0</v>
      </c>
      <c r="AD2736" s="555">
        <f t="shared" si="128"/>
        <v>0</v>
      </c>
    </row>
    <row r="2737" s="557" customFormat="1" customHeight="1" spans="1:30">
      <c r="A2737" s="574">
        <v>45347</v>
      </c>
      <c r="B2737" s="669" t="s">
        <v>87</v>
      </c>
      <c r="C2737" s="670" t="s">
        <v>32</v>
      </c>
      <c r="D2737" s="671">
        <v>100</v>
      </c>
      <c r="E2737" s="671" t="s">
        <v>35</v>
      </c>
      <c r="F2737" s="671">
        <v>4.6</v>
      </c>
      <c r="G2737" s="671">
        <v>2.75</v>
      </c>
      <c r="H2737" s="671">
        <v>12.8</v>
      </c>
      <c r="I2737" s="671">
        <v>6</v>
      </c>
      <c r="J2737" s="671">
        <v>5.9136</v>
      </c>
      <c r="K2737" s="671">
        <v>6.8</v>
      </c>
      <c r="L2737" s="679">
        <v>0.5313</v>
      </c>
      <c r="M2737" s="671">
        <v>65.1112</v>
      </c>
      <c r="N2737" s="671">
        <v>25</v>
      </c>
      <c r="O2737" s="679">
        <v>2.6044</v>
      </c>
      <c r="P2737" s="679">
        <v>1.798</v>
      </c>
      <c r="Q2737" s="671">
        <v>6350</v>
      </c>
      <c r="R2737" s="671">
        <v>227.997</v>
      </c>
      <c r="S2737" s="679">
        <v>0.0359</v>
      </c>
      <c r="T2737" s="671">
        <v>0</v>
      </c>
      <c r="U2737" s="671">
        <v>0</v>
      </c>
      <c r="V2737" s="671">
        <v>0</v>
      </c>
      <c r="W2737" s="671">
        <v>0</v>
      </c>
      <c r="X2737" s="671">
        <v>0</v>
      </c>
      <c r="Y2737" s="671">
        <v>0</v>
      </c>
      <c r="Z2737" s="671">
        <v>0</v>
      </c>
      <c r="AA2737" s="671">
        <v>0</v>
      </c>
      <c r="AB2737" s="676">
        <v>1</v>
      </c>
      <c r="AC2737" s="575">
        <f t="shared" si="127"/>
        <v>0</v>
      </c>
      <c r="AD2737" s="555">
        <f t="shared" si="128"/>
        <v>0</v>
      </c>
    </row>
    <row r="2738" s="557" customFormat="1" customHeight="1" spans="1:30">
      <c r="A2738" s="574">
        <v>45347</v>
      </c>
      <c r="B2738" s="669" t="s">
        <v>88</v>
      </c>
      <c r="C2738" s="670" t="s">
        <v>177</v>
      </c>
      <c r="D2738" s="671">
        <v>50</v>
      </c>
      <c r="E2738" s="671" t="s">
        <v>35</v>
      </c>
      <c r="F2738" s="671">
        <v>4.55</v>
      </c>
      <c r="G2738" s="671">
        <v>2.68</v>
      </c>
      <c r="H2738" s="671">
        <v>17.0952</v>
      </c>
      <c r="I2738" s="671">
        <v>16.8944</v>
      </c>
      <c r="J2738" s="671">
        <v>16.8739</v>
      </c>
      <c r="K2738" s="671">
        <v>4.775</v>
      </c>
      <c r="L2738" s="679">
        <v>27.93</v>
      </c>
      <c r="M2738" s="687">
        <v>351.9012</v>
      </c>
      <c r="N2738" s="690">
        <v>680</v>
      </c>
      <c r="O2738" s="688">
        <v>0.5175</v>
      </c>
      <c r="P2738" s="671" t="s">
        <v>176</v>
      </c>
      <c r="Q2738" s="671">
        <v>6458</v>
      </c>
      <c r="R2738" s="671">
        <v>658.9726</v>
      </c>
      <c r="S2738" s="679">
        <v>0.102</v>
      </c>
      <c r="T2738" s="671">
        <v>0</v>
      </c>
      <c r="U2738" s="671">
        <v>0</v>
      </c>
      <c r="V2738" s="671">
        <v>0</v>
      </c>
      <c r="W2738" s="671">
        <v>0</v>
      </c>
      <c r="X2738" s="671">
        <v>0</v>
      </c>
      <c r="Y2738" s="671">
        <v>0</v>
      </c>
      <c r="Z2738" s="671">
        <v>0</v>
      </c>
      <c r="AA2738" s="671">
        <v>0</v>
      </c>
      <c r="AB2738" s="676">
        <v>1</v>
      </c>
      <c r="AC2738" s="575">
        <f t="shared" si="127"/>
        <v>0</v>
      </c>
      <c r="AD2738" s="555">
        <f t="shared" si="128"/>
        <v>0</v>
      </c>
    </row>
    <row r="2739" customHeight="1" spans="1:29">
      <c r="A2739" s="661" t="s">
        <v>312</v>
      </c>
      <c r="B2739" s="662"/>
      <c r="C2739" s="662"/>
      <c r="D2739" s="662"/>
      <c r="E2739" s="662"/>
      <c r="F2739" s="662"/>
      <c r="G2739" s="662"/>
      <c r="H2739" s="662"/>
      <c r="I2739" s="662"/>
      <c r="J2739" s="662"/>
      <c r="K2739" s="662"/>
      <c r="L2739" s="662"/>
      <c r="M2739" s="662"/>
      <c r="N2739" s="662"/>
      <c r="O2739" s="662"/>
      <c r="P2739" s="662"/>
      <c r="Q2739" s="662"/>
      <c r="R2739" s="662"/>
      <c r="S2739" s="662"/>
      <c r="T2739" s="662"/>
      <c r="U2739" s="662"/>
      <c r="V2739" s="662"/>
      <c r="W2739" s="662"/>
      <c r="X2739" s="662"/>
      <c r="Y2739" s="662"/>
      <c r="Z2739" s="662"/>
      <c r="AA2739" s="662"/>
      <c r="AB2739" s="662"/>
      <c r="AC2739" s="662"/>
    </row>
    <row r="2740" customHeight="1" spans="1:30">
      <c r="A2740" s="663" t="s">
        <v>199</v>
      </c>
      <c r="B2740" s="664" t="s">
        <v>200</v>
      </c>
      <c r="C2740" s="664" t="s">
        <v>201</v>
      </c>
      <c r="D2740" s="664" t="s">
        <v>202</v>
      </c>
      <c r="E2740" s="664" t="s">
        <v>203</v>
      </c>
      <c r="F2740" s="664" t="s">
        <v>204</v>
      </c>
      <c r="G2740" s="664" t="s">
        <v>205</v>
      </c>
      <c r="H2740" s="664" t="s">
        <v>206</v>
      </c>
      <c r="I2740" s="664" t="s">
        <v>207</v>
      </c>
      <c r="J2740" s="664" t="s">
        <v>208</v>
      </c>
      <c r="K2740" s="664" t="s">
        <v>209</v>
      </c>
      <c r="L2740" s="664" t="s">
        <v>210</v>
      </c>
      <c r="M2740" s="664" t="s">
        <v>211</v>
      </c>
      <c r="N2740" s="664" t="s">
        <v>212</v>
      </c>
      <c r="O2740" s="664" t="s">
        <v>213</v>
      </c>
      <c r="P2740" s="664" t="s">
        <v>214</v>
      </c>
      <c r="Q2740" s="664" t="s">
        <v>215</v>
      </c>
      <c r="R2740" s="664" t="s">
        <v>216</v>
      </c>
      <c r="S2740" s="664" t="s">
        <v>217</v>
      </c>
      <c r="T2740" s="664" t="s">
        <v>218</v>
      </c>
      <c r="U2740" s="664" t="s">
        <v>219</v>
      </c>
      <c r="V2740" s="664" t="s">
        <v>220</v>
      </c>
      <c r="W2740" s="664" t="s">
        <v>221</v>
      </c>
      <c r="X2740" s="664" t="s">
        <v>222</v>
      </c>
      <c r="Y2740" s="664" t="s">
        <v>223</v>
      </c>
      <c r="Z2740" s="664" t="s">
        <v>224</v>
      </c>
      <c r="AA2740" s="664" t="s">
        <v>225</v>
      </c>
      <c r="AB2740" s="664" t="s">
        <v>226</v>
      </c>
      <c r="AC2740" s="583" t="s">
        <v>29</v>
      </c>
      <c r="AD2740" s="583" t="s">
        <v>30</v>
      </c>
    </row>
    <row r="2741" customHeight="1" spans="1:30">
      <c r="A2741" s="574">
        <v>45348</v>
      </c>
      <c r="B2741" s="650" t="s">
        <v>227</v>
      </c>
      <c r="C2741" s="650" t="s">
        <v>228</v>
      </c>
      <c r="D2741" s="650">
        <v>100</v>
      </c>
      <c r="E2741" s="650" t="s">
        <v>284</v>
      </c>
      <c r="F2741" s="650">
        <v>3</v>
      </c>
      <c r="G2741" s="650">
        <v>0.79</v>
      </c>
      <c r="H2741" s="650">
        <v>27.7498</v>
      </c>
      <c r="I2741" s="650">
        <v>27.475</v>
      </c>
      <c r="J2741" s="650">
        <v>27.3875</v>
      </c>
      <c r="K2741" s="650">
        <v>0</v>
      </c>
      <c r="L2741" s="676">
        <v>0</v>
      </c>
      <c r="M2741" s="650">
        <v>665.7</v>
      </c>
      <c r="N2741" s="650"/>
      <c r="O2741" s="650"/>
      <c r="P2741" s="650"/>
      <c r="Q2741" s="650">
        <v>14972</v>
      </c>
      <c r="R2741" s="650">
        <v>1966.825</v>
      </c>
      <c r="S2741" s="676">
        <v>0.1314</v>
      </c>
      <c r="T2741" s="650">
        <v>0</v>
      </c>
      <c r="U2741" s="650">
        <v>0</v>
      </c>
      <c r="V2741" s="650">
        <v>0</v>
      </c>
      <c r="W2741" s="650">
        <v>0</v>
      </c>
      <c r="X2741" s="650">
        <v>0</v>
      </c>
      <c r="Y2741" s="650">
        <v>0</v>
      </c>
      <c r="Z2741" s="650">
        <v>0</v>
      </c>
      <c r="AA2741" s="650">
        <v>0</v>
      </c>
      <c r="AB2741" s="676">
        <v>1</v>
      </c>
      <c r="AC2741" s="575">
        <f t="shared" ref="AC2741:AC2783" si="129">U2741+W2741</f>
        <v>0</v>
      </c>
      <c r="AD2741" s="555">
        <f t="shared" ref="AD2741:AD2783" si="130">T2741+V2741</f>
        <v>0</v>
      </c>
    </row>
    <row r="2742" customHeight="1" spans="1:30">
      <c r="A2742" s="574">
        <v>45348</v>
      </c>
      <c r="B2742" s="650" t="s">
        <v>242</v>
      </c>
      <c r="C2742" s="650" t="s">
        <v>228</v>
      </c>
      <c r="D2742" s="650">
        <v>50</v>
      </c>
      <c r="E2742" s="650" t="s">
        <v>231</v>
      </c>
      <c r="F2742" s="650">
        <v>1.7</v>
      </c>
      <c r="G2742" s="650">
        <v>3.2</v>
      </c>
      <c r="H2742" s="650">
        <v>7.2517</v>
      </c>
      <c r="I2742" s="650">
        <v>7.1316</v>
      </c>
      <c r="J2742" s="650">
        <v>7.04</v>
      </c>
      <c r="K2742" s="650">
        <v>0</v>
      </c>
      <c r="L2742" s="676">
        <v>0</v>
      </c>
      <c r="M2742" s="650">
        <v>237.16</v>
      </c>
      <c r="N2742" s="650"/>
      <c r="O2742" s="650"/>
      <c r="P2742" s="650"/>
      <c r="Q2742" s="650">
        <v>7203</v>
      </c>
      <c r="R2742" s="650">
        <v>798.16</v>
      </c>
      <c r="S2742" s="676">
        <v>0.1108</v>
      </c>
      <c r="T2742" s="650">
        <v>0</v>
      </c>
      <c r="U2742" s="650">
        <v>0</v>
      </c>
      <c r="V2742" s="650">
        <v>0</v>
      </c>
      <c r="W2742" s="650">
        <v>0</v>
      </c>
      <c r="X2742" s="650">
        <v>0</v>
      </c>
      <c r="Y2742" s="650">
        <v>0</v>
      </c>
      <c r="Z2742" s="650">
        <v>0</v>
      </c>
      <c r="AA2742" s="650">
        <v>0</v>
      </c>
      <c r="AB2742" s="676">
        <v>1</v>
      </c>
      <c r="AC2742" s="575">
        <f t="shared" si="129"/>
        <v>0</v>
      </c>
      <c r="AD2742" s="555">
        <f t="shared" si="130"/>
        <v>0</v>
      </c>
    </row>
    <row r="2743" customHeight="1" spans="1:30">
      <c r="A2743" s="574">
        <v>45348</v>
      </c>
      <c r="B2743" s="650" t="s">
        <v>239</v>
      </c>
      <c r="C2743" s="650" t="s">
        <v>228</v>
      </c>
      <c r="D2743" s="650">
        <v>30</v>
      </c>
      <c r="E2743" s="650" t="s">
        <v>233</v>
      </c>
      <c r="F2743" s="650">
        <v>7.48</v>
      </c>
      <c r="G2743" s="650">
        <v>0</v>
      </c>
      <c r="H2743" s="650">
        <v>20.2404</v>
      </c>
      <c r="I2743" s="650">
        <v>15.3664</v>
      </c>
      <c r="J2743" s="650">
        <v>15.2592</v>
      </c>
      <c r="K2743" s="650">
        <v>4.874</v>
      </c>
      <c r="L2743" s="676">
        <v>0.2408</v>
      </c>
      <c r="M2743" s="650">
        <v>334.9632</v>
      </c>
      <c r="N2743" s="650"/>
      <c r="O2743" s="650"/>
      <c r="P2743" s="650"/>
      <c r="Q2743" s="650">
        <v>4805</v>
      </c>
      <c r="R2743" s="650">
        <v>668.2368</v>
      </c>
      <c r="S2743" s="676">
        <v>0.1391</v>
      </c>
      <c r="T2743" s="650">
        <v>0</v>
      </c>
      <c r="U2743" s="650">
        <v>0</v>
      </c>
      <c r="V2743" s="650">
        <v>0</v>
      </c>
      <c r="W2743" s="650">
        <v>0</v>
      </c>
      <c r="X2743" s="650">
        <v>0</v>
      </c>
      <c r="Y2743" s="650">
        <v>0</v>
      </c>
      <c r="Z2743" s="650">
        <v>0</v>
      </c>
      <c r="AA2743" s="650">
        <v>0</v>
      </c>
      <c r="AB2743" s="676">
        <v>1</v>
      </c>
      <c r="AC2743" s="575">
        <f t="shared" si="129"/>
        <v>0</v>
      </c>
      <c r="AD2743" s="555">
        <f t="shared" si="130"/>
        <v>0</v>
      </c>
    </row>
    <row r="2744" customHeight="1" spans="1:30">
      <c r="A2744" s="574">
        <v>45348</v>
      </c>
      <c r="B2744" s="650" t="s">
        <v>232</v>
      </c>
      <c r="C2744" s="650" t="s">
        <v>228</v>
      </c>
      <c r="D2744" s="650">
        <v>80</v>
      </c>
      <c r="E2744" s="650" t="s">
        <v>235</v>
      </c>
      <c r="F2744" s="650">
        <v>4.01</v>
      </c>
      <c r="G2744" s="650">
        <v>0.89</v>
      </c>
      <c r="H2744" s="650">
        <v>28.3383</v>
      </c>
      <c r="I2744" s="650">
        <v>27.58</v>
      </c>
      <c r="J2744" s="650">
        <v>27.5</v>
      </c>
      <c r="K2744" s="650">
        <v>0</v>
      </c>
      <c r="L2744" s="676">
        <v>0</v>
      </c>
      <c r="M2744" s="650">
        <v>713.35</v>
      </c>
      <c r="N2744" s="650"/>
      <c r="O2744" s="650"/>
      <c r="P2744" s="650"/>
      <c r="Q2744" s="650">
        <v>9570</v>
      </c>
      <c r="R2744" s="650">
        <v>1685.75</v>
      </c>
      <c r="S2744" s="676">
        <v>0.1761</v>
      </c>
      <c r="T2744" s="650">
        <v>0</v>
      </c>
      <c r="U2744" s="650">
        <v>0</v>
      </c>
      <c r="V2744" s="650">
        <v>0</v>
      </c>
      <c r="W2744" s="650">
        <v>0</v>
      </c>
      <c r="X2744" s="650">
        <v>0</v>
      </c>
      <c r="Y2744" s="650">
        <v>0</v>
      </c>
      <c r="Z2744" s="650">
        <v>0</v>
      </c>
      <c r="AA2744" s="650">
        <v>0</v>
      </c>
      <c r="AB2744" s="676">
        <v>1</v>
      </c>
      <c r="AC2744" s="575">
        <f t="shared" si="129"/>
        <v>0</v>
      </c>
      <c r="AD2744" s="555">
        <f t="shared" si="130"/>
        <v>0</v>
      </c>
    </row>
    <row r="2745" customHeight="1" spans="1:30">
      <c r="A2745" s="574">
        <v>45348</v>
      </c>
      <c r="B2745" s="650" t="s">
        <v>230</v>
      </c>
      <c r="C2745" s="650" t="s">
        <v>228</v>
      </c>
      <c r="D2745" s="650">
        <v>10</v>
      </c>
      <c r="E2745" s="650" t="s">
        <v>231</v>
      </c>
      <c r="F2745" s="650">
        <v>1.84</v>
      </c>
      <c r="G2745" s="650">
        <v>1.24</v>
      </c>
      <c r="H2745" s="650">
        <v>2.241</v>
      </c>
      <c r="I2745" s="650">
        <v>2.004</v>
      </c>
      <c r="J2745" s="650">
        <v>1.98</v>
      </c>
      <c r="K2745" s="650">
        <v>0.237</v>
      </c>
      <c r="L2745" s="676">
        <v>0.1058</v>
      </c>
      <c r="M2745" s="650">
        <v>67.98</v>
      </c>
      <c r="N2745" s="650"/>
      <c r="O2745" s="650"/>
      <c r="P2745" s="650"/>
      <c r="Q2745" s="650">
        <v>1258</v>
      </c>
      <c r="R2745" s="650">
        <v>182.16</v>
      </c>
      <c r="S2745" s="676">
        <v>0.1448</v>
      </c>
      <c r="T2745" s="650">
        <v>0</v>
      </c>
      <c r="U2745" s="650">
        <v>0</v>
      </c>
      <c r="V2745" s="650">
        <v>0</v>
      </c>
      <c r="W2745" s="650">
        <v>0</v>
      </c>
      <c r="X2745" s="650">
        <v>0</v>
      </c>
      <c r="Y2745" s="650">
        <v>0</v>
      </c>
      <c r="Z2745" s="650">
        <v>0</v>
      </c>
      <c r="AA2745" s="650">
        <v>0</v>
      </c>
      <c r="AB2745" s="676">
        <v>1</v>
      </c>
      <c r="AC2745" s="575">
        <f t="shared" si="129"/>
        <v>0</v>
      </c>
      <c r="AD2745" s="555">
        <f t="shared" si="130"/>
        <v>0</v>
      </c>
    </row>
    <row r="2746" customHeight="1" spans="1:30">
      <c r="A2746" s="574">
        <v>45348</v>
      </c>
      <c r="B2746" s="650" t="s">
        <v>234</v>
      </c>
      <c r="C2746" s="650" t="s">
        <v>228</v>
      </c>
      <c r="D2746" s="650">
        <v>20</v>
      </c>
      <c r="E2746" s="650" t="s">
        <v>235</v>
      </c>
      <c r="F2746" s="650">
        <v>5.94</v>
      </c>
      <c r="G2746" s="650">
        <v>2</v>
      </c>
      <c r="H2746" s="650">
        <v>13.2473</v>
      </c>
      <c r="I2746" s="650">
        <v>12.9928</v>
      </c>
      <c r="J2746" s="650">
        <v>12.9405</v>
      </c>
      <c r="K2746" s="650">
        <v>0</v>
      </c>
      <c r="L2746" s="676">
        <v>0</v>
      </c>
      <c r="M2746" s="650">
        <v>232.1152</v>
      </c>
      <c r="N2746" s="650"/>
      <c r="O2746" s="650"/>
      <c r="P2746" s="650"/>
      <c r="Q2746" s="650">
        <v>4106</v>
      </c>
      <c r="R2746" s="650">
        <v>536.3685</v>
      </c>
      <c r="S2746" s="676">
        <v>0.1306</v>
      </c>
      <c r="T2746" s="650">
        <v>0</v>
      </c>
      <c r="U2746" s="650">
        <v>0</v>
      </c>
      <c r="V2746" s="650">
        <v>0</v>
      </c>
      <c r="W2746" s="650">
        <v>0</v>
      </c>
      <c r="X2746" s="650">
        <v>0</v>
      </c>
      <c r="Y2746" s="650">
        <v>0</v>
      </c>
      <c r="Z2746" s="650">
        <v>0</v>
      </c>
      <c r="AA2746" s="650">
        <v>0</v>
      </c>
      <c r="AB2746" s="676">
        <v>1</v>
      </c>
      <c r="AC2746" s="575">
        <f t="shared" si="129"/>
        <v>0</v>
      </c>
      <c r="AD2746" s="555">
        <f t="shared" si="130"/>
        <v>0</v>
      </c>
    </row>
    <row r="2747" customHeight="1" spans="1:30">
      <c r="A2747" s="574">
        <v>45348</v>
      </c>
      <c r="B2747" s="650" t="s">
        <v>241</v>
      </c>
      <c r="C2747" s="650" t="s">
        <v>228</v>
      </c>
      <c r="D2747" s="650">
        <v>150</v>
      </c>
      <c r="E2747" s="650" t="s">
        <v>313</v>
      </c>
      <c r="F2747" s="650">
        <v>1.97</v>
      </c>
      <c r="G2747" s="650">
        <v>1.15</v>
      </c>
      <c r="H2747" s="650">
        <v>39.9657</v>
      </c>
      <c r="I2747" s="650">
        <v>39.8221</v>
      </c>
      <c r="J2747" s="650">
        <v>38.7044</v>
      </c>
      <c r="K2747" s="650">
        <v>0</v>
      </c>
      <c r="L2747" s="676">
        <v>0</v>
      </c>
      <c r="M2747" s="650">
        <v>908.9906</v>
      </c>
      <c r="N2747" s="650">
        <v>1471</v>
      </c>
      <c r="O2747" s="676">
        <v>0.6179</v>
      </c>
      <c r="P2747" s="676">
        <v>-0.2787</v>
      </c>
      <c r="Q2747" s="650">
        <v>24402</v>
      </c>
      <c r="R2747" s="650">
        <v>2364.8821</v>
      </c>
      <c r="S2747" s="676">
        <v>0.0969</v>
      </c>
      <c r="T2747" s="650">
        <v>0</v>
      </c>
      <c r="U2747" s="650">
        <v>0</v>
      </c>
      <c r="V2747" s="650">
        <v>0</v>
      </c>
      <c r="W2747" s="650">
        <v>0</v>
      </c>
      <c r="X2747" s="650">
        <v>0</v>
      </c>
      <c r="Y2747" s="650">
        <v>0</v>
      </c>
      <c r="Z2747" s="650">
        <v>0</v>
      </c>
      <c r="AA2747" s="650">
        <v>0</v>
      </c>
      <c r="AB2747" s="676">
        <v>1</v>
      </c>
      <c r="AC2747" s="575">
        <f t="shared" si="129"/>
        <v>0</v>
      </c>
      <c r="AD2747" s="555">
        <f t="shared" si="130"/>
        <v>0</v>
      </c>
    </row>
    <row r="2748" customHeight="1" spans="1:30">
      <c r="A2748" s="574">
        <v>45348</v>
      </c>
      <c r="B2748" s="650" t="s">
        <v>236</v>
      </c>
      <c r="C2748" s="650" t="s">
        <v>228</v>
      </c>
      <c r="D2748" s="650">
        <v>30</v>
      </c>
      <c r="E2748" s="650" t="s">
        <v>235</v>
      </c>
      <c r="F2748" s="650">
        <v>4.9</v>
      </c>
      <c r="G2748" s="650">
        <v>1.68</v>
      </c>
      <c r="H2748" s="650">
        <v>11.8162</v>
      </c>
      <c r="I2748" s="650">
        <v>11.6574</v>
      </c>
      <c r="J2748" s="650">
        <v>11.636</v>
      </c>
      <c r="K2748" s="650">
        <v>0</v>
      </c>
      <c r="L2748" s="676">
        <v>0</v>
      </c>
      <c r="M2748" s="650">
        <v>316.9491</v>
      </c>
      <c r="N2748" s="650"/>
      <c r="O2748" s="650"/>
      <c r="P2748" s="650"/>
      <c r="Q2748" s="650">
        <v>3672</v>
      </c>
      <c r="R2748" s="650">
        <v>688.845</v>
      </c>
      <c r="S2748" s="676">
        <v>0.1876</v>
      </c>
      <c r="T2748" s="650">
        <v>0</v>
      </c>
      <c r="U2748" s="650">
        <v>0</v>
      </c>
      <c r="V2748" s="650">
        <v>0</v>
      </c>
      <c r="W2748" s="650">
        <v>0</v>
      </c>
      <c r="X2748" s="650">
        <v>0</v>
      </c>
      <c r="Y2748" s="650">
        <v>0</v>
      </c>
      <c r="Z2748" s="650">
        <v>0</v>
      </c>
      <c r="AA2748" s="650">
        <v>0</v>
      </c>
      <c r="AB2748" s="676">
        <v>1</v>
      </c>
      <c r="AC2748" s="575">
        <f t="shared" si="129"/>
        <v>0</v>
      </c>
      <c r="AD2748" s="555">
        <f t="shared" si="130"/>
        <v>0</v>
      </c>
    </row>
    <row r="2749" customHeight="1" spans="1:30">
      <c r="A2749" s="574">
        <v>45348</v>
      </c>
      <c r="B2749" s="650" t="s">
        <v>240</v>
      </c>
      <c r="C2749" s="650" t="s">
        <v>228</v>
      </c>
      <c r="D2749" s="650">
        <v>100</v>
      </c>
      <c r="E2749" s="650" t="s">
        <v>233</v>
      </c>
      <c r="F2749" s="650">
        <v>3.93</v>
      </c>
      <c r="G2749" s="650">
        <v>0</v>
      </c>
      <c r="H2749" s="650">
        <v>32.544</v>
      </c>
      <c r="I2749" s="650">
        <v>27.6027</v>
      </c>
      <c r="J2749" s="650">
        <v>26.544</v>
      </c>
      <c r="K2749" s="650">
        <v>4.7697</v>
      </c>
      <c r="L2749" s="676">
        <v>0.1473</v>
      </c>
      <c r="M2749" s="650">
        <v>775.626</v>
      </c>
      <c r="N2749" s="650"/>
      <c r="O2749" s="650"/>
      <c r="P2749" s="650"/>
      <c r="Q2749" s="650">
        <v>15895</v>
      </c>
      <c r="R2749" s="650">
        <v>1762.234</v>
      </c>
      <c r="S2749" s="676">
        <v>0.1109</v>
      </c>
      <c r="T2749" s="650">
        <v>0.1155</v>
      </c>
      <c r="U2749" s="650">
        <v>0</v>
      </c>
      <c r="V2749" s="650">
        <v>0</v>
      </c>
      <c r="W2749" s="650">
        <v>0</v>
      </c>
      <c r="X2749" s="650">
        <v>0</v>
      </c>
      <c r="Y2749" s="650">
        <v>0.0561</v>
      </c>
      <c r="Z2749" s="650">
        <v>0</v>
      </c>
      <c r="AA2749" s="650">
        <v>0</v>
      </c>
      <c r="AB2749" s="676">
        <v>0.9965</v>
      </c>
      <c r="AC2749" s="575">
        <f t="shared" si="129"/>
        <v>0</v>
      </c>
      <c r="AD2749" s="555">
        <f t="shared" si="130"/>
        <v>0.1155</v>
      </c>
    </row>
    <row r="2750" customHeight="1" spans="1:30">
      <c r="A2750" s="574">
        <v>45348</v>
      </c>
      <c r="B2750" s="650" t="s">
        <v>243</v>
      </c>
      <c r="C2750" s="650" t="s">
        <v>228</v>
      </c>
      <c r="D2750" s="650">
        <v>30</v>
      </c>
      <c r="E2750" s="650" t="s">
        <v>233</v>
      </c>
      <c r="F2750" s="650">
        <v>7.04</v>
      </c>
      <c r="G2750" s="650">
        <v>1.25</v>
      </c>
      <c r="H2750" s="650">
        <v>17.3359</v>
      </c>
      <c r="I2750" s="650">
        <v>16.996</v>
      </c>
      <c r="J2750" s="650">
        <v>16.968</v>
      </c>
      <c r="K2750" s="650">
        <v>0</v>
      </c>
      <c r="L2750" s="676">
        <v>0</v>
      </c>
      <c r="M2750" s="650">
        <v>369.992</v>
      </c>
      <c r="N2750" s="650"/>
      <c r="O2750" s="650"/>
      <c r="P2750" s="650"/>
      <c r="Q2750" s="650">
        <v>4708</v>
      </c>
      <c r="R2750" s="650">
        <v>789.6</v>
      </c>
      <c r="S2750" s="676">
        <v>0.1677</v>
      </c>
      <c r="T2750" s="650">
        <v>0</v>
      </c>
      <c r="U2750" s="650">
        <v>0</v>
      </c>
      <c r="V2750" s="650">
        <v>0</v>
      </c>
      <c r="W2750" s="650">
        <v>0</v>
      </c>
      <c r="X2750" s="650">
        <v>0</v>
      </c>
      <c r="Y2750" s="650">
        <v>0</v>
      </c>
      <c r="Z2750" s="650">
        <v>0</v>
      </c>
      <c r="AA2750" s="650">
        <v>0</v>
      </c>
      <c r="AB2750" s="676">
        <v>1</v>
      </c>
      <c r="AC2750" s="575">
        <f t="shared" si="129"/>
        <v>0</v>
      </c>
      <c r="AD2750" s="555">
        <f t="shared" si="130"/>
        <v>0</v>
      </c>
    </row>
    <row r="2751" customHeight="1" spans="1:30">
      <c r="A2751" s="574">
        <v>45348</v>
      </c>
      <c r="B2751" s="650" t="s">
        <v>237</v>
      </c>
      <c r="C2751" s="650" t="s">
        <v>228</v>
      </c>
      <c r="D2751" s="650">
        <v>5.48</v>
      </c>
      <c r="E2751" s="650" t="s">
        <v>233</v>
      </c>
      <c r="F2751" s="650">
        <v>3.73</v>
      </c>
      <c r="G2751" s="650">
        <v>0</v>
      </c>
      <c r="H2751" s="650">
        <v>1.84</v>
      </c>
      <c r="I2751" s="650">
        <v>1.84</v>
      </c>
      <c r="J2751" s="650">
        <v>1.596</v>
      </c>
      <c r="K2751" s="650">
        <v>0</v>
      </c>
      <c r="L2751" s="676">
        <v>0</v>
      </c>
      <c r="M2751" s="650">
        <v>24.2</v>
      </c>
      <c r="N2751" s="650"/>
      <c r="O2751" s="650"/>
      <c r="P2751" s="650"/>
      <c r="Q2751" s="650">
        <v>554</v>
      </c>
      <c r="R2751" s="650">
        <v>64.632</v>
      </c>
      <c r="S2751" s="676">
        <v>0.1167</v>
      </c>
      <c r="T2751" s="650">
        <v>0</v>
      </c>
      <c r="U2751" s="650">
        <v>0</v>
      </c>
      <c r="V2751" s="650">
        <v>0</v>
      </c>
      <c r="W2751" s="650">
        <v>0</v>
      </c>
      <c r="X2751" s="650">
        <v>0</v>
      </c>
      <c r="Y2751" s="650">
        <v>0</v>
      </c>
      <c r="Z2751" s="650">
        <v>0</v>
      </c>
      <c r="AA2751" s="650">
        <v>0</v>
      </c>
      <c r="AB2751" s="676">
        <v>1</v>
      </c>
      <c r="AC2751" s="575">
        <f t="shared" si="129"/>
        <v>0</v>
      </c>
      <c r="AD2751" s="555">
        <f t="shared" si="130"/>
        <v>0</v>
      </c>
    </row>
    <row r="2752" customHeight="1" spans="1:30">
      <c r="A2752" s="574">
        <v>45348</v>
      </c>
      <c r="B2752" s="650" t="s">
        <v>244</v>
      </c>
      <c r="C2752" s="650" t="s">
        <v>228</v>
      </c>
      <c r="D2752" s="650">
        <v>100</v>
      </c>
      <c r="E2752" s="650" t="s">
        <v>233</v>
      </c>
      <c r="F2752" s="650">
        <v>5.02</v>
      </c>
      <c r="G2752" s="650">
        <v>0.8</v>
      </c>
      <c r="H2752" s="650">
        <v>45.24</v>
      </c>
      <c r="I2752" s="650">
        <v>42.2131</v>
      </c>
      <c r="J2752" s="650">
        <v>40.9689</v>
      </c>
      <c r="K2752" s="650">
        <v>3.0269</v>
      </c>
      <c r="L2752" s="676">
        <v>0.0669</v>
      </c>
      <c r="M2752" s="650">
        <v>768.1821</v>
      </c>
      <c r="N2752" s="650"/>
      <c r="O2752" s="650"/>
      <c r="P2752" s="650"/>
      <c r="Q2752" s="650">
        <v>14225</v>
      </c>
      <c r="R2752" s="650">
        <v>1820.6601</v>
      </c>
      <c r="S2752" s="676">
        <v>0.128</v>
      </c>
      <c r="T2752" s="650">
        <v>0</v>
      </c>
      <c r="U2752" s="650">
        <v>0</v>
      </c>
      <c r="V2752" s="650">
        <v>0</v>
      </c>
      <c r="W2752" s="650">
        <v>0</v>
      </c>
      <c r="X2752" s="650">
        <v>0</v>
      </c>
      <c r="Y2752" s="650">
        <v>0</v>
      </c>
      <c r="Z2752" s="650">
        <v>0</v>
      </c>
      <c r="AA2752" s="650">
        <v>0</v>
      </c>
      <c r="AB2752" s="676">
        <v>1</v>
      </c>
      <c r="AC2752" s="575">
        <f t="shared" si="129"/>
        <v>0</v>
      </c>
      <c r="AD2752" s="555">
        <f t="shared" si="130"/>
        <v>0</v>
      </c>
    </row>
    <row r="2753" customHeight="1" spans="1:30">
      <c r="A2753" s="574">
        <v>45348</v>
      </c>
      <c r="B2753" s="650" t="s">
        <v>245</v>
      </c>
      <c r="C2753" s="650" t="s">
        <v>228</v>
      </c>
      <c r="D2753" s="650">
        <v>50</v>
      </c>
      <c r="E2753" s="650" t="s">
        <v>233</v>
      </c>
      <c r="F2753" s="650">
        <v>5.98</v>
      </c>
      <c r="G2753" s="650">
        <v>0</v>
      </c>
      <c r="H2753" s="650">
        <v>25.1994</v>
      </c>
      <c r="I2753" s="650">
        <v>12.915</v>
      </c>
      <c r="J2753" s="650">
        <v>12.88</v>
      </c>
      <c r="K2753" s="650">
        <v>12.2844</v>
      </c>
      <c r="L2753" s="676">
        <v>0.4875</v>
      </c>
      <c r="M2753" s="650">
        <v>236.04</v>
      </c>
      <c r="N2753" s="650"/>
      <c r="O2753" s="650"/>
      <c r="P2753" s="650"/>
      <c r="Q2753" s="650">
        <v>6762</v>
      </c>
      <c r="R2753" s="650">
        <v>624.54</v>
      </c>
      <c r="S2753" s="676">
        <v>0.0924</v>
      </c>
      <c r="T2753" s="650">
        <v>0</v>
      </c>
      <c r="U2753" s="650">
        <v>0</v>
      </c>
      <c r="V2753" s="650">
        <v>0</v>
      </c>
      <c r="W2753" s="650">
        <v>0</v>
      </c>
      <c r="X2753" s="650">
        <v>0</v>
      </c>
      <c r="Y2753" s="650">
        <v>0</v>
      </c>
      <c r="Z2753" s="650">
        <v>0</v>
      </c>
      <c r="AA2753" s="650">
        <v>0</v>
      </c>
      <c r="AB2753" s="676">
        <v>1</v>
      </c>
      <c r="AC2753" s="575">
        <f t="shared" si="129"/>
        <v>0</v>
      </c>
      <c r="AD2753" s="555">
        <f t="shared" si="130"/>
        <v>0</v>
      </c>
    </row>
    <row r="2754" customHeight="1" spans="1:30">
      <c r="A2754" s="574">
        <v>45348</v>
      </c>
      <c r="B2754" s="650" t="s">
        <v>247</v>
      </c>
      <c r="C2754" s="650" t="s">
        <v>228</v>
      </c>
      <c r="D2754" s="650">
        <v>150</v>
      </c>
      <c r="E2754" s="650" t="s">
        <v>233</v>
      </c>
      <c r="F2754" s="650">
        <v>5.32</v>
      </c>
      <c r="G2754" s="650">
        <v>2</v>
      </c>
      <c r="H2754" s="650">
        <v>71.4842</v>
      </c>
      <c r="I2754" s="650">
        <v>71.4842</v>
      </c>
      <c r="J2754" s="650">
        <v>70.875</v>
      </c>
      <c r="K2754" s="650">
        <v>0</v>
      </c>
      <c r="L2754" s="676">
        <v>0</v>
      </c>
      <c r="M2754" s="650">
        <v>1706.775</v>
      </c>
      <c r="N2754" s="650"/>
      <c r="O2754" s="650"/>
      <c r="P2754" s="650"/>
      <c r="Q2754" s="650">
        <v>25456</v>
      </c>
      <c r="R2754" s="650">
        <v>3637.2</v>
      </c>
      <c r="S2754" s="676">
        <v>0.1429</v>
      </c>
      <c r="T2754" s="650">
        <v>0</v>
      </c>
      <c r="U2754" s="650">
        <v>0</v>
      </c>
      <c r="V2754" s="650">
        <v>0</v>
      </c>
      <c r="W2754" s="650">
        <v>0</v>
      </c>
      <c r="X2754" s="650">
        <v>0</v>
      </c>
      <c r="Y2754" s="650">
        <v>0</v>
      </c>
      <c r="Z2754" s="650">
        <v>0</v>
      </c>
      <c r="AA2754" s="650">
        <v>0</v>
      </c>
      <c r="AB2754" s="676">
        <v>1</v>
      </c>
      <c r="AC2754" s="575">
        <f t="shared" si="129"/>
        <v>0</v>
      </c>
      <c r="AD2754" s="555">
        <f t="shared" si="130"/>
        <v>0</v>
      </c>
    </row>
    <row r="2755" customHeight="1" spans="1:30">
      <c r="A2755" s="574">
        <v>45348</v>
      </c>
      <c r="B2755" s="650" t="s">
        <v>248</v>
      </c>
      <c r="C2755" s="650" t="s">
        <v>228</v>
      </c>
      <c r="D2755" s="650">
        <v>100</v>
      </c>
      <c r="E2755" s="650" t="s">
        <v>235</v>
      </c>
      <c r="F2755" s="650">
        <v>2.33</v>
      </c>
      <c r="G2755" s="650">
        <v>1.77</v>
      </c>
      <c r="H2755" s="650">
        <v>26.256</v>
      </c>
      <c r="I2755" s="650">
        <v>26.256</v>
      </c>
      <c r="J2755" s="650">
        <v>25.6452</v>
      </c>
      <c r="K2755" s="650">
        <v>0</v>
      </c>
      <c r="L2755" s="676">
        <v>0</v>
      </c>
      <c r="M2755" s="650">
        <v>696.1304</v>
      </c>
      <c r="N2755" s="650"/>
      <c r="O2755" s="650"/>
      <c r="P2755" s="650"/>
      <c r="Q2755" s="650">
        <v>11688</v>
      </c>
      <c r="R2755" s="650">
        <v>1658.6556</v>
      </c>
      <c r="S2755" s="676">
        <v>0.1419</v>
      </c>
      <c r="T2755" s="650">
        <v>0</v>
      </c>
      <c r="U2755" s="650">
        <v>0</v>
      </c>
      <c r="V2755" s="650">
        <v>0</v>
      </c>
      <c r="W2755" s="650">
        <v>0</v>
      </c>
      <c r="X2755" s="650">
        <v>0</v>
      </c>
      <c r="Y2755" s="650">
        <v>0</v>
      </c>
      <c r="Z2755" s="650">
        <v>0</v>
      </c>
      <c r="AA2755" s="650">
        <v>0</v>
      </c>
      <c r="AB2755" s="676">
        <v>1</v>
      </c>
      <c r="AC2755" s="575">
        <f t="shared" si="129"/>
        <v>0</v>
      </c>
      <c r="AD2755" s="555">
        <f t="shared" si="130"/>
        <v>0</v>
      </c>
    </row>
    <row r="2756" customHeight="1" spans="1:30">
      <c r="A2756" s="574">
        <v>45348</v>
      </c>
      <c r="B2756" s="650" t="s">
        <v>246</v>
      </c>
      <c r="C2756" s="650" t="s">
        <v>228</v>
      </c>
      <c r="D2756" s="650">
        <v>300</v>
      </c>
      <c r="E2756" s="650" t="s">
        <v>233</v>
      </c>
      <c r="F2756" s="650">
        <v>3.87</v>
      </c>
      <c r="G2756" s="650">
        <v>0</v>
      </c>
      <c r="H2756" s="650">
        <v>112.4102</v>
      </c>
      <c r="I2756" s="650">
        <v>103.5339</v>
      </c>
      <c r="J2756" s="650">
        <v>101.442</v>
      </c>
      <c r="K2756" s="650">
        <v>8.8764</v>
      </c>
      <c r="L2756" s="676">
        <v>0.079</v>
      </c>
      <c r="M2756" s="650">
        <v>3181.893</v>
      </c>
      <c r="N2756" s="650"/>
      <c r="O2756" s="650"/>
      <c r="P2756" s="650"/>
      <c r="Q2756" s="650">
        <v>57321</v>
      </c>
      <c r="R2756" s="650">
        <v>7301.713</v>
      </c>
      <c r="S2756" s="676">
        <v>0.1274</v>
      </c>
      <c r="T2756" s="650">
        <v>0.1112</v>
      </c>
      <c r="U2756" s="650">
        <v>0</v>
      </c>
      <c r="V2756" s="650">
        <v>0</v>
      </c>
      <c r="W2756" s="650">
        <v>0</v>
      </c>
      <c r="X2756" s="650">
        <v>0</v>
      </c>
      <c r="Y2756" s="650">
        <v>0</v>
      </c>
      <c r="Z2756" s="650">
        <v>0</v>
      </c>
      <c r="AA2756" s="650">
        <v>0</v>
      </c>
      <c r="AB2756" s="676">
        <v>1</v>
      </c>
      <c r="AC2756" s="575">
        <f t="shared" si="129"/>
        <v>0</v>
      </c>
      <c r="AD2756" s="555">
        <f t="shared" si="130"/>
        <v>0.1112</v>
      </c>
    </row>
    <row r="2757" customHeight="1" spans="1:30">
      <c r="A2757" s="574">
        <v>45348</v>
      </c>
      <c r="B2757" s="650" t="s">
        <v>249</v>
      </c>
      <c r="C2757" s="650" t="s">
        <v>228</v>
      </c>
      <c r="D2757" s="650">
        <v>100</v>
      </c>
      <c r="E2757" s="650" t="s">
        <v>233</v>
      </c>
      <c r="F2757" s="650">
        <v>5.59</v>
      </c>
      <c r="G2757" s="650">
        <v>0</v>
      </c>
      <c r="H2757" s="650">
        <v>47.83</v>
      </c>
      <c r="I2757" s="650">
        <v>47.1</v>
      </c>
      <c r="J2757" s="650">
        <v>47.0169</v>
      </c>
      <c r="K2757" s="650">
        <v>0</v>
      </c>
      <c r="L2757" s="676">
        <v>0</v>
      </c>
      <c r="M2757" s="650">
        <v>1142.8448</v>
      </c>
      <c r="N2757" s="650"/>
      <c r="O2757" s="650"/>
      <c r="P2757" s="650"/>
      <c r="Q2757" s="650">
        <v>15134</v>
      </c>
      <c r="R2757" s="650">
        <v>1802.5994</v>
      </c>
      <c r="S2757" s="676">
        <v>0.1191</v>
      </c>
      <c r="T2757" s="650">
        <v>0</v>
      </c>
      <c r="U2757" s="650">
        <v>0</v>
      </c>
      <c r="V2757" s="650">
        <v>0</v>
      </c>
      <c r="W2757" s="650">
        <v>0</v>
      </c>
      <c r="X2757" s="650">
        <v>0</v>
      </c>
      <c r="Y2757" s="650">
        <v>0</v>
      </c>
      <c r="Z2757" s="650">
        <v>0</v>
      </c>
      <c r="AA2757" s="650">
        <v>0</v>
      </c>
      <c r="AB2757" s="676">
        <v>1</v>
      </c>
      <c r="AC2757" s="575">
        <f t="shared" si="129"/>
        <v>0</v>
      </c>
      <c r="AD2757" s="555">
        <f t="shared" si="130"/>
        <v>0</v>
      </c>
    </row>
    <row r="2758" customHeight="1" spans="1:30">
      <c r="A2758" s="574">
        <v>45348</v>
      </c>
      <c r="B2758" s="650" t="s">
        <v>251</v>
      </c>
      <c r="C2758" s="650" t="s">
        <v>250</v>
      </c>
      <c r="D2758" s="650">
        <v>15</v>
      </c>
      <c r="E2758" s="650" t="s">
        <v>233</v>
      </c>
      <c r="F2758" s="650">
        <v>0</v>
      </c>
      <c r="G2758" s="650">
        <v>6.37</v>
      </c>
      <c r="H2758" s="650">
        <v>16.4688</v>
      </c>
      <c r="I2758" s="650">
        <v>10.5547</v>
      </c>
      <c r="J2758" s="650">
        <v>10.29</v>
      </c>
      <c r="K2758" s="650">
        <v>5.9141</v>
      </c>
      <c r="L2758" s="676">
        <v>0.3591</v>
      </c>
      <c r="M2758" s="650">
        <v>151.515</v>
      </c>
      <c r="N2758" s="650"/>
      <c r="O2758" s="650"/>
      <c r="P2758" s="650"/>
      <c r="Q2758" s="650">
        <v>3444</v>
      </c>
      <c r="R2758" s="650">
        <v>276.885</v>
      </c>
      <c r="S2758" s="676">
        <v>0.0804</v>
      </c>
      <c r="T2758" s="650">
        <v>0</v>
      </c>
      <c r="U2758" s="650">
        <v>0</v>
      </c>
      <c r="V2758" s="650">
        <v>0</v>
      </c>
      <c r="W2758" s="650">
        <v>0</v>
      </c>
      <c r="X2758" s="650">
        <v>0</v>
      </c>
      <c r="Y2758" s="650">
        <v>0</v>
      </c>
      <c r="Z2758" s="650">
        <v>0</v>
      </c>
      <c r="AA2758" s="650">
        <v>0</v>
      </c>
      <c r="AB2758" s="676">
        <v>1</v>
      </c>
      <c r="AC2758" s="575">
        <f t="shared" si="129"/>
        <v>0</v>
      </c>
      <c r="AD2758" s="555">
        <f t="shared" si="130"/>
        <v>0</v>
      </c>
    </row>
    <row r="2759" customHeight="1" spans="1:30">
      <c r="A2759" s="574">
        <v>45348</v>
      </c>
      <c r="B2759" s="575" t="s">
        <v>55</v>
      </c>
      <c r="C2759" s="650" t="s">
        <v>250</v>
      </c>
      <c r="D2759" s="650">
        <v>100</v>
      </c>
      <c r="E2759" s="650" t="s">
        <v>233</v>
      </c>
      <c r="F2759" s="650">
        <v>0</v>
      </c>
      <c r="G2759" s="650">
        <v>6.66</v>
      </c>
      <c r="H2759" s="650">
        <v>108.3795</v>
      </c>
      <c r="I2759" s="650">
        <v>104.9528</v>
      </c>
      <c r="J2759" s="650">
        <v>103.2856</v>
      </c>
      <c r="K2759" s="650">
        <v>1.4033</v>
      </c>
      <c r="L2759" s="676">
        <v>0.0132</v>
      </c>
      <c r="M2759" s="650">
        <v>1474.8259</v>
      </c>
      <c r="N2759" s="650"/>
      <c r="O2759" s="650"/>
      <c r="P2759" s="650"/>
      <c r="Q2759" s="650">
        <v>28860</v>
      </c>
      <c r="R2759" s="650">
        <v>3664.7027</v>
      </c>
      <c r="S2759" s="676">
        <v>0.127</v>
      </c>
      <c r="T2759" s="650">
        <v>1.1034</v>
      </c>
      <c r="U2759" s="650">
        <v>0.92</v>
      </c>
      <c r="V2759" s="650">
        <v>0</v>
      </c>
      <c r="W2759" s="650">
        <v>0</v>
      </c>
      <c r="X2759" s="650">
        <v>0</v>
      </c>
      <c r="Y2759" s="650">
        <v>0</v>
      </c>
      <c r="Z2759" s="650">
        <v>0</v>
      </c>
      <c r="AA2759" s="650">
        <v>0</v>
      </c>
      <c r="AB2759" s="676">
        <v>0.9898</v>
      </c>
      <c r="AC2759" s="575">
        <f t="shared" si="129"/>
        <v>0.92</v>
      </c>
      <c r="AD2759" s="555">
        <f t="shared" si="130"/>
        <v>1.1034</v>
      </c>
    </row>
    <row r="2760" customHeight="1" spans="1:30">
      <c r="A2760" s="574">
        <v>45348</v>
      </c>
      <c r="B2760" s="575" t="s">
        <v>57</v>
      </c>
      <c r="C2760" s="650" t="s">
        <v>228</v>
      </c>
      <c r="D2760" s="650">
        <v>20</v>
      </c>
      <c r="E2760" s="650" t="s">
        <v>233</v>
      </c>
      <c r="F2760" s="650">
        <v>3.99</v>
      </c>
      <c r="G2760" s="650">
        <v>0</v>
      </c>
      <c r="H2760" s="650">
        <v>7.4119</v>
      </c>
      <c r="I2760" s="650">
        <v>6.6273</v>
      </c>
      <c r="J2760" s="650">
        <v>6.5864</v>
      </c>
      <c r="K2760" s="650">
        <v>0.7846</v>
      </c>
      <c r="L2760" s="676">
        <v>0.1059</v>
      </c>
      <c r="M2760" s="650">
        <v>213.445</v>
      </c>
      <c r="N2760" s="650"/>
      <c r="O2760" s="650"/>
      <c r="P2760" s="650"/>
      <c r="Q2760" s="650">
        <v>3541</v>
      </c>
      <c r="R2760" s="650">
        <v>473.8216</v>
      </c>
      <c r="S2760" s="676">
        <v>0.1338</v>
      </c>
      <c r="T2760" s="650">
        <v>0</v>
      </c>
      <c r="U2760" s="650">
        <v>0</v>
      </c>
      <c r="V2760" s="650">
        <v>0</v>
      </c>
      <c r="W2760" s="650">
        <v>0</v>
      </c>
      <c r="X2760" s="650">
        <v>0</v>
      </c>
      <c r="Y2760" s="650">
        <v>0</v>
      </c>
      <c r="Z2760" s="650">
        <v>0</v>
      </c>
      <c r="AA2760" s="650">
        <v>0</v>
      </c>
      <c r="AB2760" s="676">
        <v>1</v>
      </c>
      <c r="AC2760" s="575">
        <f t="shared" si="129"/>
        <v>0</v>
      </c>
      <c r="AD2760" s="555">
        <f t="shared" si="130"/>
        <v>0</v>
      </c>
    </row>
    <row r="2761" customHeight="1" spans="1:30">
      <c r="A2761" s="574">
        <v>45348</v>
      </c>
      <c r="B2761" s="650" t="s">
        <v>259</v>
      </c>
      <c r="C2761" s="650" t="s">
        <v>250</v>
      </c>
      <c r="D2761" s="650">
        <v>60</v>
      </c>
      <c r="E2761" s="650" t="s">
        <v>233</v>
      </c>
      <c r="F2761" s="650">
        <v>0</v>
      </c>
      <c r="G2761" s="650">
        <v>3.99</v>
      </c>
      <c r="H2761" s="650">
        <v>26.465</v>
      </c>
      <c r="I2761" s="650">
        <v>26.465</v>
      </c>
      <c r="J2761" s="650">
        <v>25.83</v>
      </c>
      <c r="K2761" s="650">
        <v>0</v>
      </c>
      <c r="L2761" s="676">
        <v>0</v>
      </c>
      <c r="M2761" s="650">
        <v>771.54</v>
      </c>
      <c r="N2761" s="650"/>
      <c r="O2761" s="650"/>
      <c r="P2761" s="650"/>
      <c r="Q2761" s="650">
        <v>14049</v>
      </c>
      <c r="R2761" s="650">
        <v>2226.84</v>
      </c>
      <c r="S2761" s="676">
        <v>0.1585</v>
      </c>
      <c r="T2761" s="650">
        <v>0</v>
      </c>
      <c r="U2761" s="650">
        <v>0</v>
      </c>
      <c r="V2761" s="650">
        <v>0</v>
      </c>
      <c r="W2761" s="650">
        <v>0</v>
      </c>
      <c r="X2761" s="650">
        <v>0</v>
      </c>
      <c r="Y2761" s="650">
        <v>0</v>
      </c>
      <c r="Z2761" s="650">
        <v>0</v>
      </c>
      <c r="AA2761" s="650">
        <v>0</v>
      </c>
      <c r="AB2761" s="676">
        <v>1</v>
      </c>
      <c r="AC2761" s="575">
        <f t="shared" si="129"/>
        <v>0</v>
      </c>
      <c r="AD2761" s="555">
        <f t="shared" si="130"/>
        <v>0</v>
      </c>
    </row>
    <row r="2762" customHeight="1" spans="1:30">
      <c r="A2762" s="574">
        <v>45348</v>
      </c>
      <c r="B2762" s="650" t="s">
        <v>253</v>
      </c>
      <c r="C2762" s="650" t="s">
        <v>250</v>
      </c>
      <c r="D2762" s="650">
        <v>200</v>
      </c>
      <c r="E2762" s="650" t="s">
        <v>233</v>
      </c>
      <c r="F2762" s="650">
        <v>0</v>
      </c>
      <c r="G2762" s="650">
        <v>8.1</v>
      </c>
      <c r="H2762" s="650">
        <v>282.5217</v>
      </c>
      <c r="I2762" s="650">
        <v>282.5217</v>
      </c>
      <c r="J2762" s="650">
        <v>277.2</v>
      </c>
      <c r="K2762" s="650">
        <v>0</v>
      </c>
      <c r="L2762" s="676">
        <v>0</v>
      </c>
      <c r="M2762" s="650">
        <v>3296.48</v>
      </c>
      <c r="N2762" s="650"/>
      <c r="O2762" s="650"/>
      <c r="P2762" s="650"/>
      <c r="Q2762" s="650">
        <v>61425</v>
      </c>
      <c r="R2762" s="650">
        <v>8359.56</v>
      </c>
      <c r="S2762" s="676">
        <v>0.1361</v>
      </c>
      <c r="T2762" s="650">
        <v>0</v>
      </c>
      <c r="U2762" s="650">
        <v>0</v>
      </c>
      <c r="V2762" s="650">
        <v>0</v>
      </c>
      <c r="W2762" s="650">
        <v>0</v>
      </c>
      <c r="X2762" s="650">
        <v>0</v>
      </c>
      <c r="Y2762" s="650">
        <v>0</v>
      </c>
      <c r="Z2762" s="650">
        <v>0</v>
      </c>
      <c r="AA2762" s="650">
        <v>0</v>
      </c>
      <c r="AB2762" s="676">
        <v>1</v>
      </c>
      <c r="AC2762" s="575">
        <f t="shared" si="129"/>
        <v>0</v>
      </c>
      <c r="AD2762" s="555">
        <f t="shared" si="130"/>
        <v>0</v>
      </c>
    </row>
    <row r="2763" customHeight="1" spans="1:30">
      <c r="A2763" s="574">
        <v>45348</v>
      </c>
      <c r="B2763" s="650" t="s">
        <v>254</v>
      </c>
      <c r="C2763" s="650" t="s">
        <v>250</v>
      </c>
      <c r="D2763" s="650">
        <v>50</v>
      </c>
      <c r="E2763" s="650" t="s">
        <v>233</v>
      </c>
      <c r="F2763" s="650">
        <v>0</v>
      </c>
      <c r="G2763" s="650">
        <v>4.34</v>
      </c>
      <c r="H2763" s="650">
        <v>14.194</v>
      </c>
      <c r="I2763" s="650">
        <v>11.0321</v>
      </c>
      <c r="J2763" s="650">
        <v>10.29</v>
      </c>
      <c r="K2763" s="650">
        <v>2.87</v>
      </c>
      <c r="L2763" s="676">
        <v>0.2064</v>
      </c>
      <c r="M2763" s="650">
        <v>1087.59</v>
      </c>
      <c r="N2763" s="650"/>
      <c r="O2763" s="650"/>
      <c r="P2763" s="650"/>
      <c r="Q2763" s="650">
        <v>12070</v>
      </c>
      <c r="R2763" s="650">
        <v>2135.28</v>
      </c>
      <c r="S2763" s="676">
        <v>0.1769</v>
      </c>
      <c r="T2763" s="650">
        <v>0.36</v>
      </c>
      <c r="U2763" s="650">
        <v>0</v>
      </c>
      <c r="V2763" s="650">
        <v>0</v>
      </c>
      <c r="W2763" s="650">
        <v>0</v>
      </c>
      <c r="X2763" s="650">
        <v>0</v>
      </c>
      <c r="Y2763" s="650">
        <v>0</v>
      </c>
      <c r="Z2763" s="650">
        <v>0</v>
      </c>
      <c r="AA2763" s="650">
        <v>0</v>
      </c>
      <c r="AB2763" s="676">
        <v>1</v>
      </c>
      <c r="AC2763" s="575">
        <f t="shared" si="129"/>
        <v>0</v>
      </c>
      <c r="AD2763" s="555">
        <f t="shared" si="130"/>
        <v>0.36</v>
      </c>
    </row>
    <row r="2764" customHeight="1" spans="1:30">
      <c r="A2764" s="574">
        <v>45348</v>
      </c>
      <c r="B2764" s="650" t="s">
        <v>262</v>
      </c>
      <c r="C2764" s="650" t="s">
        <v>250</v>
      </c>
      <c r="D2764" s="650">
        <v>200</v>
      </c>
      <c r="E2764" s="650" t="s">
        <v>233</v>
      </c>
      <c r="F2764" s="650">
        <v>0</v>
      </c>
      <c r="G2764" s="650">
        <v>3.59</v>
      </c>
      <c r="H2764" s="650">
        <v>12.7872</v>
      </c>
      <c r="I2764" s="650">
        <v>7.0208</v>
      </c>
      <c r="J2764" s="650">
        <v>4.95</v>
      </c>
      <c r="K2764" s="650">
        <v>0</v>
      </c>
      <c r="L2764" s="676">
        <v>0</v>
      </c>
      <c r="M2764" s="650">
        <v>3578.74</v>
      </c>
      <c r="N2764" s="650"/>
      <c r="O2764" s="650"/>
      <c r="P2764" s="650"/>
      <c r="Q2764" s="650">
        <v>30140</v>
      </c>
      <c r="R2764" s="650">
        <v>7118.925</v>
      </c>
      <c r="S2764" s="676">
        <v>0.2362</v>
      </c>
      <c r="T2764" s="650">
        <v>5.7664</v>
      </c>
      <c r="U2764" s="650">
        <v>0</v>
      </c>
      <c r="V2764" s="650">
        <v>0</v>
      </c>
      <c r="W2764" s="650">
        <v>0</v>
      </c>
      <c r="X2764" s="650">
        <v>0</v>
      </c>
      <c r="Y2764" s="650">
        <v>0</v>
      </c>
      <c r="Z2764" s="650">
        <v>0</v>
      </c>
      <c r="AA2764" s="650">
        <v>0</v>
      </c>
      <c r="AB2764" s="676">
        <v>0.5238</v>
      </c>
      <c r="AC2764" s="575">
        <f t="shared" si="129"/>
        <v>0</v>
      </c>
      <c r="AD2764" s="555">
        <f t="shared" si="130"/>
        <v>5.7664</v>
      </c>
    </row>
    <row r="2765" customHeight="1" spans="1:30">
      <c r="A2765" s="574">
        <v>45348</v>
      </c>
      <c r="B2765" s="650" t="s">
        <v>261</v>
      </c>
      <c r="C2765" s="650" t="s">
        <v>250</v>
      </c>
      <c r="D2765" s="650">
        <v>100</v>
      </c>
      <c r="E2765" s="650" t="s">
        <v>233</v>
      </c>
      <c r="F2765" s="650">
        <v>0</v>
      </c>
      <c r="G2765" s="650">
        <v>4.5</v>
      </c>
      <c r="H2765" s="650">
        <v>42.7588</v>
      </c>
      <c r="I2765" s="650">
        <v>42.7588</v>
      </c>
      <c r="J2765" s="650">
        <v>41.844</v>
      </c>
      <c r="K2765" s="650">
        <v>0</v>
      </c>
      <c r="L2765" s="676">
        <v>0</v>
      </c>
      <c r="M2765" s="650">
        <v>1618.452</v>
      </c>
      <c r="N2765" s="650"/>
      <c r="O2765" s="650"/>
      <c r="P2765" s="650"/>
      <c r="Q2765" s="650">
        <v>25315</v>
      </c>
      <c r="R2765" s="650">
        <v>4098.996</v>
      </c>
      <c r="S2765" s="676">
        <v>0.1619</v>
      </c>
      <c r="T2765" s="650">
        <v>0</v>
      </c>
      <c r="U2765" s="650">
        <v>0</v>
      </c>
      <c r="V2765" s="650">
        <v>0</v>
      </c>
      <c r="W2765" s="650">
        <v>0</v>
      </c>
      <c r="X2765" s="650">
        <v>0</v>
      </c>
      <c r="Y2765" s="650">
        <v>0</v>
      </c>
      <c r="Z2765" s="650">
        <v>0</v>
      </c>
      <c r="AA2765" s="650">
        <v>0</v>
      </c>
      <c r="AB2765" s="676">
        <v>1</v>
      </c>
      <c r="AC2765" s="575">
        <f t="shared" si="129"/>
        <v>0</v>
      </c>
      <c r="AD2765" s="555">
        <f t="shared" si="130"/>
        <v>0</v>
      </c>
    </row>
    <row r="2766" customHeight="1" spans="1:30">
      <c r="A2766" s="574">
        <v>45348</v>
      </c>
      <c r="B2766" s="575" t="s">
        <v>61</v>
      </c>
      <c r="C2766" s="650" t="s">
        <v>250</v>
      </c>
      <c r="D2766" s="650">
        <v>275</v>
      </c>
      <c r="E2766" s="650" t="s">
        <v>233</v>
      </c>
      <c r="F2766" s="650">
        <v>0</v>
      </c>
      <c r="G2766" s="650">
        <v>7.08</v>
      </c>
      <c r="H2766" s="650">
        <v>325.3541</v>
      </c>
      <c r="I2766" s="650">
        <v>317.7815</v>
      </c>
      <c r="J2766" s="650">
        <v>315.48</v>
      </c>
      <c r="K2766" s="650">
        <v>7.3752</v>
      </c>
      <c r="L2766" s="676">
        <v>0.0227</v>
      </c>
      <c r="M2766" s="650">
        <v>5156.36</v>
      </c>
      <c r="N2766" s="650"/>
      <c r="O2766" s="650"/>
      <c r="P2766" s="650"/>
      <c r="Q2766" s="650">
        <v>83580</v>
      </c>
      <c r="R2766" s="650">
        <v>14893.56</v>
      </c>
      <c r="S2766" s="676">
        <v>0.1782</v>
      </c>
      <c r="T2766" s="650">
        <v>0</v>
      </c>
      <c r="U2766" s="650">
        <v>0.1974</v>
      </c>
      <c r="V2766" s="650">
        <v>0</v>
      </c>
      <c r="W2766" s="650">
        <v>0</v>
      </c>
      <c r="X2766" s="650">
        <v>0</v>
      </c>
      <c r="Y2766" s="650">
        <v>0</v>
      </c>
      <c r="Z2766" s="650">
        <v>0</v>
      </c>
      <c r="AA2766" s="650">
        <v>0</v>
      </c>
      <c r="AB2766" s="676">
        <v>1</v>
      </c>
      <c r="AC2766" s="575">
        <f t="shared" si="129"/>
        <v>0.1974</v>
      </c>
      <c r="AD2766" s="555">
        <f t="shared" si="130"/>
        <v>0</v>
      </c>
    </row>
    <row r="2767" customHeight="1" spans="1:30">
      <c r="A2767" s="574">
        <v>45348</v>
      </c>
      <c r="B2767" s="575" t="s">
        <v>62</v>
      </c>
      <c r="C2767" s="650" t="s">
        <v>250</v>
      </c>
      <c r="D2767" s="650">
        <v>200</v>
      </c>
      <c r="E2767" s="650" t="s">
        <v>233</v>
      </c>
      <c r="F2767" s="650">
        <v>0</v>
      </c>
      <c r="G2767" s="650">
        <v>8.18</v>
      </c>
      <c r="H2767" s="650">
        <v>259.644</v>
      </c>
      <c r="I2767" s="650">
        <v>256.9534</v>
      </c>
      <c r="J2767" s="650">
        <v>252.12</v>
      </c>
      <c r="K2767" s="650">
        <v>2.6906</v>
      </c>
      <c r="L2767" s="676">
        <v>0.0104</v>
      </c>
      <c r="M2767" s="650">
        <v>3729</v>
      </c>
      <c r="N2767" s="650"/>
      <c r="O2767" s="650"/>
      <c r="P2767" s="650"/>
      <c r="Q2767" s="650">
        <v>61280</v>
      </c>
      <c r="R2767" s="650">
        <v>10065</v>
      </c>
      <c r="S2767" s="676">
        <v>0.1642</v>
      </c>
      <c r="T2767" s="650">
        <v>0</v>
      </c>
      <c r="U2767" s="650">
        <v>0</v>
      </c>
      <c r="V2767" s="650">
        <v>0</v>
      </c>
      <c r="W2767" s="650">
        <v>0</v>
      </c>
      <c r="X2767" s="650">
        <v>0</v>
      </c>
      <c r="Y2767" s="650">
        <v>0</v>
      </c>
      <c r="Z2767" s="650">
        <v>0</v>
      </c>
      <c r="AA2767" s="650">
        <v>0</v>
      </c>
      <c r="AB2767" s="676">
        <v>1</v>
      </c>
      <c r="AC2767" s="575">
        <f t="shared" si="129"/>
        <v>0</v>
      </c>
      <c r="AD2767" s="555">
        <f t="shared" si="130"/>
        <v>0</v>
      </c>
    </row>
    <row r="2768" customHeight="1" spans="1:30">
      <c r="A2768" s="574">
        <v>45348</v>
      </c>
      <c r="B2768" s="650" t="s">
        <v>256</v>
      </c>
      <c r="C2768" s="650" t="s">
        <v>250</v>
      </c>
      <c r="D2768" s="650">
        <v>20.4</v>
      </c>
      <c r="E2768" s="650" t="s">
        <v>235</v>
      </c>
      <c r="F2768" s="650">
        <v>0</v>
      </c>
      <c r="G2768" s="650">
        <v>3.59</v>
      </c>
      <c r="H2768" s="650">
        <v>4.1339</v>
      </c>
      <c r="I2768" s="650">
        <v>4.032</v>
      </c>
      <c r="J2768" s="650">
        <v>3.9879</v>
      </c>
      <c r="K2768" s="650">
        <v>0</v>
      </c>
      <c r="L2768" s="676">
        <v>0</v>
      </c>
      <c r="M2768" s="650">
        <v>425.4974</v>
      </c>
      <c r="N2768" s="650"/>
      <c r="O2768" s="650"/>
      <c r="P2768" s="650"/>
      <c r="Q2768" s="650">
        <v>5372</v>
      </c>
      <c r="R2768" s="650">
        <v>963.3995</v>
      </c>
      <c r="S2768" s="676">
        <v>0.1793</v>
      </c>
      <c r="T2768" s="650">
        <v>0</v>
      </c>
      <c r="U2768" s="650">
        <v>0.0365</v>
      </c>
      <c r="V2768" s="650">
        <v>0</v>
      </c>
      <c r="W2768" s="650">
        <v>0</v>
      </c>
      <c r="X2768" s="650">
        <v>0</v>
      </c>
      <c r="Y2768" s="650">
        <v>0</v>
      </c>
      <c r="Z2768" s="650">
        <v>0</v>
      </c>
      <c r="AA2768" s="650">
        <v>0</v>
      </c>
      <c r="AB2768" s="676">
        <v>1</v>
      </c>
      <c r="AC2768" s="575">
        <f t="shared" si="129"/>
        <v>0.0365</v>
      </c>
      <c r="AD2768" s="555">
        <f t="shared" si="130"/>
        <v>0</v>
      </c>
    </row>
    <row r="2769" customHeight="1" spans="1:30">
      <c r="A2769" s="574">
        <v>45348</v>
      </c>
      <c r="B2769" s="650" t="s">
        <v>252</v>
      </c>
      <c r="C2769" s="650" t="s">
        <v>250</v>
      </c>
      <c r="D2769" s="650">
        <v>49.5</v>
      </c>
      <c r="E2769" s="650" t="s">
        <v>233</v>
      </c>
      <c r="F2769" s="650">
        <v>0</v>
      </c>
      <c r="G2769" s="650">
        <v>10.7</v>
      </c>
      <c r="H2769" s="650">
        <v>114.0247</v>
      </c>
      <c r="I2769" s="650">
        <v>68.2</v>
      </c>
      <c r="J2769" s="650">
        <v>66.957</v>
      </c>
      <c r="K2769" s="650">
        <v>45.8247</v>
      </c>
      <c r="L2769" s="676">
        <v>0.4019</v>
      </c>
      <c r="M2769" s="650">
        <v>531.597</v>
      </c>
      <c r="N2769" s="650">
        <v>843</v>
      </c>
      <c r="O2769" s="676">
        <v>0.6306</v>
      </c>
      <c r="P2769" s="676">
        <v>-0.266</v>
      </c>
      <c r="Q2769" s="650">
        <v>12723</v>
      </c>
      <c r="R2769" s="650">
        <v>1098.6756</v>
      </c>
      <c r="S2769" s="676">
        <v>0.0864</v>
      </c>
      <c r="T2769" s="650">
        <v>0</v>
      </c>
      <c r="U2769" s="650">
        <v>0</v>
      </c>
      <c r="V2769" s="650">
        <v>0</v>
      </c>
      <c r="W2769" s="650">
        <v>0</v>
      </c>
      <c r="X2769" s="650">
        <v>0</v>
      </c>
      <c r="Y2769" s="650">
        <v>0</v>
      </c>
      <c r="Z2769" s="650">
        <v>0</v>
      </c>
      <c r="AA2769" s="650">
        <v>0</v>
      </c>
      <c r="AB2769" s="676">
        <v>1</v>
      </c>
      <c r="AC2769" s="575">
        <f t="shared" si="129"/>
        <v>0</v>
      </c>
      <c r="AD2769" s="555">
        <f t="shared" si="130"/>
        <v>0</v>
      </c>
    </row>
    <row r="2770" customHeight="1" spans="1:30">
      <c r="A2770" s="574">
        <v>45348</v>
      </c>
      <c r="B2770" s="650" t="s">
        <v>263</v>
      </c>
      <c r="C2770" s="650" t="s">
        <v>250</v>
      </c>
      <c r="D2770" s="650">
        <v>200</v>
      </c>
      <c r="E2770" s="650" t="s">
        <v>233</v>
      </c>
      <c r="F2770" s="650">
        <v>0</v>
      </c>
      <c r="G2770" s="650">
        <v>3.2</v>
      </c>
      <c r="H2770" s="650">
        <v>24.6543</v>
      </c>
      <c r="I2770" s="650">
        <v>24.0164</v>
      </c>
      <c r="J2770" s="650">
        <v>22</v>
      </c>
      <c r="K2770" s="650">
        <v>0</v>
      </c>
      <c r="L2770" s="676">
        <v>0</v>
      </c>
      <c r="M2770" s="650">
        <v>6228.64</v>
      </c>
      <c r="N2770" s="650"/>
      <c r="O2770" s="650"/>
      <c r="P2770" s="650"/>
      <c r="Q2770" s="650">
        <v>59159</v>
      </c>
      <c r="R2770" s="650">
        <v>13096.16</v>
      </c>
      <c r="S2770" s="676">
        <v>0.2214</v>
      </c>
      <c r="T2770" s="650">
        <v>0.4253</v>
      </c>
      <c r="U2770" s="650">
        <v>0.2126</v>
      </c>
      <c r="V2770" s="650">
        <v>0</v>
      </c>
      <c r="W2770" s="650">
        <v>0</v>
      </c>
      <c r="X2770" s="650">
        <v>0</v>
      </c>
      <c r="Y2770" s="650">
        <v>0</v>
      </c>
      <c r="Z2770" s="650">
        <v>0</v>
      </c>
      <c r="AA2770" s="650">
        <v>0</v>
      </c>
      <c r="AB2770" s="676">
        <v>0.9821</v>
      </c>
      <c r="AC2770" s="575">
        <f t="shared" si="129"/>
        <v>0.2126</v>
      </c>
      <c r="AD2770" s="555">
        <f t="shared" si="130"/>
        <v>0.4253</v>
      </c>
    </row>
    <row r="2771" customHeight="1" spans="1:30">
      <c r="A2771" s="574">
        <v>45348</v>
      </c>
      <c r="B2771" s="650" t="s">
        <v>264</v>
      </c>
      <c r="C2771" s="650" t="s">
        <v>250</v>
      </c>
      <c r="D2771" s="650">
        <v>100</v>
      </c>
      <c r="E2771" s="650" t="s">
        <v>233</v>
      </c>
      <c r="F2771" s="650">
        <v>0</v>
      </c>
      <c r="G2771" s="650">
        <v>7.78</v>
      </c>
      <c r="H2771" s="650">
        <v>69.123</v>
      </c>
      <c r="I2771" s="650">
        <v>0</v>
      </c>
      <c r="J2771" s="650">
        <v>0</v>
      </c>
      <c r="K2771" s="650">
        <v>0</v>
      </c>
      <c r="L2771" s="650"/>
      <c r="M2771" s="650">
        <v>1435.0578</v>
      </c>
      <c r="N2771" s="650"/>
      <c r="O2771" s="650"/>
      <c r="P2771" s="650"/>
      <c r="Q2771" s="650">
        <v>24615</v>
      </c>
      <c r="R2771" s="650">
        <v>3165.0234</v>
      </c>
      <c r="S2771" s="676">
        <v>0.1286</v>
      </c>
      <c r="T2771" s="650">
        <v>0</v>
      </c>
      <c r="U2771" s="650">
        <v>0</v>
      </c>
      <c r="V2771" s="650">
        <v>0</v>
      </c>
      <c r="W2771" s="650">
        <v>0</v>
      </c>
      <c r="X2771" s="650">
        <v>69.123</v>
      </c>
      <c r="Y2771" s="650">
        <v>0</v>
      </c>
      <c r="Z2771" s="650">
        <v>0</v>
      </c>
      <c r="AA2771" s="650">
        <v>0</v>
      </c>
      <c r="AB2771" s="676">
        <v>0</v>
      </c>
      <c r="AC2771" s="575">
        <f t="shared" si="129"/>
        <v>0</v>
      </c>
      <c r="AD2771" s="555">
        <f t="shared" si="130"/>
        <v>0</v>
      </c>
    </row>
    <row r="2772" customHeight="1" spans="1:30">
      <c r="A2772" s="574">
        <v>45348</v>
      </c>
      <c r="B2772" s="650" t="s">
        <v>257</v>
      </c>
      <c r="C2772" s="650" t="s">
        <v>250</v>
      </c>
      <c r="D2772" s="650">
        <v>80</v>
      </c>
      <c r="E2772" s="650" t="s">
        <v>233</v>
      </c>
      <c r="F2772" s="650">
        <v>0</v>
      </c>
      <c r="G2772" s="650">
        <v>5.5</v>
      </c>
      <c r="H2772" s="650">
        <v>61.465</v>
      </c>
      <c r="I2772" s="650">
        <v>54.6916</v>
      </c>
      <c r="J2772" s="650">
        <v>53.8912</v>
      </c>
      <c r="K2772" s="650">
        <v>6.5</v>
      </c>
      <c r="L2772" s="676">
        <v>0.1062</v>
      </c>
      <c r="M2772" s="650">
        <v>1710.7712</v>
      </c>
      <c r="N2772" s="650"/>
      <c r="O2772" s="650"/>
      <c r="P2772" s="650"/>
      <c r="Q2772" s="650">
        <v>18237</v>
      </c>
      <c r="R2772" s="650">
        <v>3355.6127</v>
      </c>
      <c r="S2772" s="676">
        <v>0.184</v>
      </c>
      <c r="T2772" s="650">
        <v>0</v>
      </c>
      <c r="U2772" s="650">
        <v>0</v>
      </c>
      <c r="V2772" s="650">
        <v>0</v>
      </c>
      <c r="W2772" s="650">
        <v>0</v>
      </c>
      <c r="X2772" s="650">
        <v>0</v>
      </c>
      <c r="Y2772" s="650">
        <v>0</v>
      </c>
      <c r="Z2772" s="650">
        <v>0</v>
      </c>
      <c r="AA2772" s="650">
        <v>0</v>
      </c>
      <c r="AB2772" s="676">
        <v>1</v>
      </c>
      <c r="AC2772" s="575">
        <f t="shared" si="129"/>
        <v>0</v>
      </c>
      <c r="AD2772" s="555">
        <f t="shared" si="130"/>
        <v>0</v>
      </c>
    </row>
    <row r="2773" customHeight="1" spans="1:30">
      <c r="A2773" s="574">
        <v>45348</v>
      </c>
      <c r="B2773" s="650" t="s">
        <v>267</v>
      </c>
      <c r="C2773" s="650" t="s">
        <v>250</v>
      </c>
      <c r="D2773" s="650">
        <v>150</v>
      </c>
      <c r="E2773" s="650" t="s">
        <v>233</v>
      </c>
      <c r="F2773" s="650">
        <v>0</v>
      </c>
      <c r="G2773" s="650">
        <v>2.78</v>
      </c>
      <c r="H2773" s="650">
        <v>8.4539</v>
      </c>
      <c r="I2773" s="650">
        <v>8.4539</v>
      </c>
      <c r="J2773" s="650">
        <v>7.04</v>
      </c>
      <c r="K2773" s="650">
        <v>0</v>
      </c>
      <c r="L2773" s="676">
        <v>0</v>
      </c>
      <c r="M2773" s="650">
        <v>4104.32</v>
      </c>
      <c r="N2773" s="650"/>
      <c r="O2773" s="650"/>
      <c r="P2773" s="650"/>
      <c r="Q2773" s="650">
        <v>38110</v>
      </c>
      <c r="R2773" s="650">
        <v>10153.44</v>
      </c>
      <c r="S2773" s="676">
        <v>0.2664</v>
      </c>
      <c r="T2773" s="650">
        <v>0</v>
      </c>
      <c r="U2773" s="650">
        <v>0</v>
      </c>
      <c r="V2773" s="650">
        <v>0</v>
      </c>
      <c r="W2773" s="650">
        <v>0</v>
      </c>
      <c r="X2773" s="650">
        <v>0</v>
      </c>
      <c r="Y2773" s="650">
        <v>0</v>
      </c>
      <c r="Z2773" s="650">
        <v>0</v>
      </c>
      <c r="AA2773" s="650">
        <v>0</v>
      </c>
      <c r="AB2773" s="676">
        <v>1</v>
      </c>
      <c r="AC2773" s="575">
        <f t="shared" si="129"/>
        <v>0</v>
      </c>
      <c r="AD2773" s="555">
        <f t="shared" si="130"/>
        <v>0</v>
      </c>
    </row>
    <row r="2774" customHeight="1" spans="1:30">
      <c r="A2774" s="574">
        <v>45348</v>
      </c>
      <c r="B2774" s="650" t="s">
        <v>258</v>
      </c>
      <c r="C2774" s="650" t="s">
        <v>250</v>
      </c>
      <c r="D2774" s="650">
        <v>100</v>
      </c>
      <c r="E2774" s="650" t="s">
        <v>233</v>
      </c>
      <c r="F2774" s="650">
        <v>0</v>
      </c>
      <c r="G2774" s="650">
        <v>3.5</v>
      </c>
      <c r="H2774" s="650">
        <v>31.588</v>
      </c>
      <c r="I2774" s="650">
        <v>31.0108</v>
      </c>
      <c r="J2774" s="650">
        <v>30.36</v>
      </c>
      <c r="K2774" s="650">
        <v>0</v>
      </c>
      <c r="L2774" s="676">
        <v>0</v>
      </c>
      <c r="M2774" s="650">
        <v>1433.52</v>
      </c>
      <c r="N2774" s="650"/>
      <c r="O2774" s="650"/>
      <c r="P2774" s="650"/>
      <c r="Q2774" s="650">
        <v>27774</v>
      </c>
      <c r="R2774" s="650">
        <v>3189.78</v>
      </c>
      <c r="S2774" s="676">
        <v>0.1148</v>
      </c>
      <c r="T2774" s="650">
        <v>0</v>
      </c>
      <c r="U2774" s="650">
        <v>0.5772</v>
      </c>
      <c r="V2774" s="650">
        <v>0</v>
      </c>
      <c r="W2774" s="650">
        <v>0</v>
      </c>
      <c r="X2774" s="650">
        <v>0</v>
      </c>
      <c r="Y2774" s="650">
        <v>0</v>
      </c>
      <c r="Z2774" s="650">
        <v>0</v>
      </c>
      <c r="AA2774" s="650">
        <v>0</v>
      </c>
      <c r="AB2774" s="676">
        <v>1</v>
      </c>
      <c r="AC2774" s="575">
        <f t="shared" si="129"/>
        <v>0.5772</v>
      </c>
      <c r="AD2774" s="555">
        <f t="shared" si="130"/>
        <v>0</v>
      </c>
    </row>
    <row r="2775" customHeight="1" spans="1:30">
      <c r="A2775" s="574">
        <v>45348</v>
      </c>
      <c r="B2775" s="650" t="s">
        <v>266</v>
      </c>
      <c r="C2775" s="650" t="s">
        <v>250</v>
      </c>
      <c r="D2775" s="650">
        <v>200</v>
      </c>
      <c r="E2775" s="650" t="s">
        <v>231</v>
      </c>
      <c r="F2775" s="650">
        <v>0</v>
      </c>
      <c r="G2775" s="650">
        <v>2.4</v>
      </c>
      <c r="H2775" s="650">
        <v>5.2172</v>
      </c>
      <c r="I2775" s="650">
        <v>5.2172</v>
      </c>
      <c r="J2775" s="650">
        <v>3.96</v>
      </c>
      <c r="K2775" s="650">
        <v>0</v>
      </c>
      <c r="L2775" s="676">
        <v>0</v>
      </c>
      <c r="M2775" s="650">
        <v>1935.78</v>
      </c>
      <c r="N2775" s="650"/>
      <c r="O2775" s="650"/>
      <c r="P2775" s="650"/>
      <c r="Q2775" s="650">
        <v>45530</v>
      </c>
      <c r="R2775" s="650">
        <v>4010.16</v>
      </c>
      <c r="S2775" s="676">
        <v>0.0881</v>
      </c>
      <c r="T2775" s="650">
        <v>0</v>
      </c>
      <c r="U2775" s="650">
        <v>0</v>
      </c>
      <c r="V2775" s="650">
        <v>0</v>
      </c>
      <c r="W2775" s="650">
        <v>0</v>
      </c>
      <c r="X2775" s="650">
        <v>0</v>
      </c>
      <c r="Y2775" s="650">
        <v>0</v>
      </c>
      <c r="Z2775" s="650">
        <v>0</v>
      </c>
      <c r="AA2775" s="650">
        <v>0</v>
      </c>
      <c r="AB2775" s="676">
        <v>1</v>
      </c>
      <c r="AC2775" s="575">
        <f t="shared" si="129"/>
        <v>0</v>
      </c>
      <c r="AD2775" s="555">
        <f t="shared" si="130"/>
        <v>0</v>
      </c>
    </row>
    <row r="2776" s="559" customFormat="1" customHeight="1" spans="1:30">
      <c r="A2776" s="665">
        <v>45348</v>
      </c>
      <c r="B2776" s="666" t="s">
        <v>265</v>
      </c>
      <c r="C2776" s="666" t="s">
        <v>250</v>
      </c>
      <c r="D2776" s="666">
        <v>50</v>
      </c>
      <c r="E2776" s="666" t="s">
        <v>233</v>
      </c>
      <c r="F2776" s="666">
        <v>0</v>
      </c>
      <c r="G2776" s="666">
        <v>4.16</v>
      </c>
      <c r="H2776" s="666">
        <v>21.493</v>
      </c>
      <c r="I2776" s="666">
        <v>10.6545</v>
      </c>
      <c r="J2776" s="666">
        <v>10.406</v>
      </c>
      <c r="K2776" s="666">
        <v>10.8385</v>
      </c>
      <c r="L2776" s="677">
        <v>0.5043</v>
      </c>
      <c r="M2776" s="666">
        <v>263.3444</v>
      </c>
      <c r="N2776" s="666"/>
      <c r="O2776" s="666"/>
      <c r="P2776" s="666"/>
      <c r="Q2776" s="666">
        <v>5770</v>
      </c>
      <c r="R2776" s="666">
        <v>461.7052</v>
      </c>
      <c r="S2776" s="677">
        <v>0.08</v>
      </c>
      <c r="T2776" s="666">
        <v>0</v>
      </c>
      <c r="U2776" s="666">
        <v>0</v>
      </c>
      <c r="V2776" s="666">
        <v>0</v>
      </c>
      <c r="W2776" s="666">
        <v>0</v>
      </c>
      <c r="X2776" s="666">
        <v>0</v>
      </c>
      <c r="Y2776" s="666">
        <v>0</v>
      </c>
      <c r="Z2776" s="666">
        <v>0</v>
      </c>
      <c r="AA2776" s="666">
        <v>0</v>
      </c>
      <c r="AB2776" s="677">
        <v>1</v>
      </c>
      <c r="AC2776" s="681">
        <f t="shared" si="129"/>
        <v>0</v>
      </c>
      <c r="AD2776" s="682">
        <f t="shared" si="130"/>
        <v>0</v>
      </c>
    </row>
    <row r="2777" customHeight="1" spans="1:30">
      <c r="A2777" s="574">
        <v>45348</v>
      </c>
      <c r="B2777" s="575" t="s">
        <v>260</v>
      </c>
      <c r="C2777" s="575" t="s">
        <v>250</v>
      </c>
      <c r="D2777" s="575">
        <v>50</v>
      </c>
      <c r="E2777" s="575" t="s">
        <v>287</v>
      </c>
      <c r="F2777" s="575">
        <v>0</v>
      </c>
      <c r="G2777" s="575">
        <v>2.83</v>
      </c>
      <c r="H2777" s="575">
        <v>12.2871</v>
      </c>
      <c r="I2777" s="575">
        <v>0</v>
      </c>
      <c r="J2777" s="575">
        <v>0</v>
      </c>
      <c r="K2777" s="575">
        <v>0</v>
      </c>
      <c r="L2777" s="575"/>
      <c r="M2777" s="575">
        <v>888.8</v>
      </c>
      <c r="N2777" s="575"/>
      <c r="O2777" s="575"/>
      <c r="P2777" s="575"/>
      <c r="Q2777" s="575">
        <v>12700</v>
      </c>
      <c r="R2777" s="575">
        <v>1722.138</v>
      </c>
      <c r="S2777" s="580">
        <v>0.1356</v>
      </c>
      <c r="T2777" s="575">
        <v>0</v>
      </c>
      <c r="U2777" s="575">
        <v>0</v>
      </c>
      <c r="V2777" s="575">
        <v>0</v>
      </c>
      <c r="W2777" s="575">
        <v>0</v>
      </c>
      <c r="X2777" s="575">
        <v>0</v>
      </c>
      <c r="Y2777" s="575">
        <v>0</v>
      </c>
      <c r="Z2777" s="575">
        <v>0</v>
      </c>
      <c r="AA2777" s="575">
        <v>0</v>
      </c>
      <c r="AB2777" s="580">
        <v>1</v>
      </c>
      <c r="AC2777" s="575">
        <f t="shared" si="129"/>
        <v>0</v>
      </c>
      <c r="AD2777" s="555">
        <f t="shared" si="130"/>
        <v>0</v>
      </c>
    </row>
    <row r="2778" s="561" customFormat="1" customHeight="1" spans="1:30">
      <c r="A2778" s="667">
        <v>45348</v>
      </c>
      <c r="B2778" s="691" t="s">
        <v>77</v>
      </c>
      <c r="C2778" s="692" t="s">
        <v>32</v>
      </c>
      <c r="D2778" s="692">
        <v>100</v>
      </c>
      <c r="E2778" s="692" t="s">
        <v>33</v>
      </c>
      <c r="F2778" s="693">
        <v>20.93</v>
      </c>
      <c r="G2778" s="692">
        <v>1.96</v>
      </c>
      <c r="H2778" s="694">
        <v>63.149</v>
      </c>
      <c r="I2778" s="694">
        <v>62.5418</v>
      </c>
      <c r="J2778" s="694">
        <v>60.123</v>
      </c>
      <c r="K2778" s="694">
        <v>0</v>
      </c>
      <c r="L2778" s="695">
        <v>0</v>
      </c>
      <c r="M2778" s="694">
        <v>797.356</v>
      </c>
      <c r="N2778" s="692">
        <v>200</v>
      </c>
      <c r="O2778" s="695">
        <v>3.9868</v>
      </c>
      <c r="P2778" s="695">
        <v>3.1481</v>
      </c>
      <c r="Q2778" s="692">
        <v>17591</v>
      </c>
      <c r="R2778" s="694">
        <v>1193.213</v>
      </c>
      <c r="S2778" s="695">
        <v>0.0678</v>
      </c>
      <c r="T2778" s="692">
        <v>0</v>
      </c>
      <c r="U2778" s="692">
        <v>0</v>
      </c>
      <c r="V2778" s="692">
        <v>0</v>
      </c>
      <c r="W2778" s="692">
        <v>0</v>
      </c>
      <c r="X2778" s="692">
        <v>0</v>
      </c>
      <c r="Y2778" s="692">
        <v>0</v>
      </c>
      <c r="Z2778" s="692">
        <v>0</v>
      </c>
      <c r="AA2778" s="694">
        <v>0</v>
      </c>
      <c r="AB2778" s="695">
        <v>1</v>
      </c>
      <c r="AC2778" s="683">
        <f t="shared" si="129"/>
        <v>0</v>
      </c>
      <c r="AD2778" s="684">
        <f t="shared" si="130"/>
        <v>0</v>
      </c>
    </row>
    <row r="2779" s="557" customFormat="1" customHeight="1" spans="1:30">
      <c r="A2779" s="574">
        <v>45348</v>
      </c>
      <c r="B2779" s="671" t="s">
        <v>81</v>
      </c>
      <c r="C2779" s="670" t="s">
        <v>175</v>
      </c>
      <c r="D2779" s="671">
        <v>100</v>
      </c>
      <c r="E2779" s="671" t="s">
        <v>35</v>
      </c>
      <c r="F2779" s="671" t="s">
        <v>176</v>
      </c>
      <c r="G2779" s="674">
        <v>3.8</v>
      </c>
      <c r="H2779" s="674">
        <v>0</v>
      </c>
      <c r="I2779" s="674">
        <v>0</v>
      </c>
      <c r="J2779" s="674">
        <v>1.9712</v>
      </c>
      <c r="K2779" s="674">
        <v>0</v>
      </c>
      <c r="L2779" s="680">
        <v>0</v>
      </c>
      <c r="M2779" s="674">
        <v>49.3768</v>
      </c>
      <c r="N2779" s="674">
        <v>585</v>
      </c>
      <c r="O2779" s="680">
        <v>0.0844</v>
      </c>
      <c r="P2779" s="680">
        <v>-0.0333</v>
      </c>
      <c r="Q2779" s="674">
        <v>13183</v>
      </c>
      <c r="R2779" s="674">
        <v>58.5024</v>
      </c>
      <c r="S2779" s="680">
        <v>0.0044</v>
      </c>
      <c r="T2779" s="671">
        <v>0.39</v>
      </c>
      <c r="U2779" s="674">
        <v>0</v>
      </c>
      <c r="V2779" s="671">
        <v>0</v>
      </c>
      <c r="W2779" s="671">
        <v>0</v>
      </c>
      <c r="X2779" s="674">
        <v>0</v>
      </c>
      <c r="Y2779" s="671">
        <v>0</v>
      </c>
      <c r="Z2779" s="671">
        <v>0</v>
      </c>
      <c r="AA2779" s="674">
        <v>0</v>
      </c>
      <c r="AB2779" s="679">
        <v>0</v>
      </c>
      <c r="AC2779" s="575">
        <f t="shared" si="129"/>
        <v>0</v>
      </c>
      <c r="AD2779" s="555">
        <f t="shared" si="130"/>
        <v>0.39</v>
      </c>
    </row>
    <row r="2780" s="557" customFormat="1" customHeight="1" spans="1:30">
      <c r="A2780" s="574">
        <v>45348</v>
      </c>
      <c r="B2780" s="671" t="s">
        <v>84</v>
      </c>
      <c r="C2780" s="670" t="s">
        <v>175</v>
      </c>
      <c r="D2780" s="671">
        <v>33</v>
      </c>
      <c r="E2780" s="671" t="s">
        <v>35</v>
      </c>
      <c r="F2780" s="671" t="s">
        <v>176</v>
      </c>
      <c r="G2780" s="674">
        <v>4.07</v>
      </c>
      <c r="H2780" s="674">
        <v>16.7013</v>
      </c>
      <c r="I2780" s="674">
        <v>16.6631</v>
      </c>
      <c r="J2780" s="674">
        <v>16.5</v>
      </c>
      <c r="K2780" s="674">
        <v>0</v>
      </c>
      <c r="L2780" s="680">
        <v>0</v>
      </c>
      <c r="M2780" s="674">
        <v>384.78</v>
      </c>
      <c r="N2780" s="674">
        <v>490</v>
      </c>
      <c r="O2780" s="680">
        <v>0.7853</v>
      </c>
      <c r="P2780" s="680">
        <v>-0.1241</v>
      </c>
      <c r="Q2780" s="674">
        <v>7604</v>
      </c>
      <c r="R2780" s="674">
        <v>784.08</v>
      </c>
      <c r="S2780" s="680">
        <v>0.1031</v>
      </c>
      <c r="T2780" s="671">
        <v>0</v>
      </c>
      <c r="U2780" s="674">
        <v>0</v>
      </c>
      <c r="V2780" s="671">
        <v>0</v>
      </c>
      <c r="W2780" s="671">
        <v>0</v>
      </c>
      <c r="X2780" s="674">
        <v>0</v>
      </c>
      <c r="Y2780" s="671">
        <v>0</v>
      </c>
      <c r="Z2780" s="671">
        <v>0</v>
      </c>
      <c r="AA2780" s="674">
        <v>0</v>
      </c>
      <c r="AB2780" s="679">
        <v>1</v>
      </c>
      <c r="AC2780" s="575">
        <f t="shared" si="129"/>
        <v>0</v>
      </c>
      <c r="AD2780" s="555">
        <f t="shared" si="130"/>
        <v>0</v>
      </c>
    </row>
    <row r="2781" s="557" customFormat="1" customHeight="1" spans="1:30">
      <c r="A2781" s="574">
        <v>45348</v>
      </c>
      <c r="B2781" s="671" t="s">
        <v>85</v>
      </c>
      <c r="C2781" s="687" t="s">
        <v>177</v>
      </c>
      <c r="D2781" s="671">
        <v>60</v>
      </c>
      <c r="E2781" s="671" t="s">
        <v>33</v>
      </c>
      <c r="F2781" s="671">
        <v>0.88</v>
      </c>
      <c r="G2781" s="671">
        <v>1.55</v>
      </c>
      <c r="H2781" s="675">
        <v>8.0519</v>
      </c>
      <c r="I2781" s="671">
        <v>10.08</v>
      </c>
      <c r="J2781" s="671">
        <v>9.68</v>
      </c>
      <c r="K2781" s="669">
        <v>0</v>
      </c>
      <c r="L2781" s="679">
        <v>0</v>
      </c>
      <c r="M2781" s="671">
        <v>397.76</v>
      </c>
      <c r="N2781" s="671">
        <v>174</v>
      </c>
      <c r="O2781" s="679">
        <v>2.286</v>
      </c>
      <c r="P2781" s="671" t="s">
        <v>176</v>
      </c>
      <c r="Q2781" s="671">
        <v>5427</v>
      </c>
      <c r="R2781" s="671">
        <v>981.2</v>
      </c>
      <c r="S2781" s="679">
        <v>0.1808</v>
      </c>
      <c r="T2781" s="671">
        <v>0</v>
      </c>
      <c r="U2781" s="671">
        <v>0</v>
      </c>
      <c r="V2781" s="671">
        <v>0</v>
      </c>
      <c r="W2781" s="671">
        <v>0</v>
      </c>
      <c r="X2781" s="671">
        <v>0</v>
      </c>
      <c r="Y2781" s="671">
        <v>0</v>
      </c>
      <c r="Z2781" s="671">
        <v>0</v>
      </c>
      <c r="AA2781" s="671">
        <v>0</v>
      </c>
      <c r="AB2781" s="679">
        <v>1</v>
      </c>
      <c r="AC2781" s="575">
        <f t="shared" si="129"/>
        <v>0</v>
      </c>
      <c r="AD2781" s="555">
        <f t="shared" si="130"/>
        <v>0</v>
      </c>
    </row>
    <row r="2782" s="557" customFormat="1" customHeight="1" spans="1:30">
      <c r="A2782" s="574">
        <v>45348</v>
      </c>
      <c r="B2782" s="669" t="s">
        <v>87</v>
      </c>
      <c r="C2782" s="670" t="s">
        <v>32</v>
      </c>
      <c r="D2782" s="671">
        <v>100</v>
      </c>
      <c r="E2782" s="671" t="s">
        <v>39</v>
      </c>
      <c r="F2782" s="671">
        <v>2.16</v>
      </c>
      <c r="G2782" s="671">
        <v>3.33</v>
      </c>
      <c r="H2782" s="671">
        <v>6.0026</v>
      </c>
      <c r="I2782" s="671">
        <v>5.95</v>
      </c>
      <c r="J2782" s="671">
        <v>5.8674</v>
      </c>
      <c r="K2782" s="671">
        <v>0</v>
      </c>
      <c r="L2782" s="679">
        <v>0</v>
      </c>
      <c r="M2782" s="671">
        <v>70.9786</v>
      </c>
      <c r="N2782" s="671">
        <v>25</v>
      </c>
      <c r="O2782" s="679">
        <v>2.8391</v>
      </c>
      <c r="P2782" s="679">
        <v>2.004</v>
      </c>
      <c r="Q2782" s="671">
        <v>5723</v>
      </c>
      <c r="R2782" s="671">
        <v>233.8644</v>
      </c>
      <c r="S2782" s="679">
        <v>0.0409</v>
      </c>
      <c r="T2782" s="671">
        <v>0</v>
      </c>
      <c r="U2782" s="671">
        <v>0</v>
      </c>
      <c r="V2782" s="671">
        <v>0</v>
      </c>
      <c r="W2782" s="671">
        <v>0</v>
      </c>
      <c r="X2782" s="671">
        <v>0</v>
      </c>
      <c r="Y2782" s="671">
        <v>0</v>
      </c>
      <c r="Z2782" s="671">
        <v>0</v>
      </c>
      <c r="AA2782" s="671">
        <v>0</v>
      </c>
      <c r="AB2782" s="679">
        <v>1</v>
      </c>
      <c r="AC2782" s="575">
        <f t="shared" si="129"/>
        <v>0</v>
      </c>
      <c r="AD2782" s="555">
        <f t="shared" si="130"/>
        <v>0</v>
      </c>
    </row>
    <row r="2783" s="557" customFormat="1" customHeight="1" spans="1:30">
      <c r="A2783" s="574">
        <v>45348</v>
      </c>
      <c r="B2783" s="669" t="s">
        <v>88</v>
      </c>
      <c r="C2783" s="670" t="s">
        <v>177</v>
      </c>
      <c r="D2783" s="671">
        <v>50</v>
      </c>
      <c r="E2783" s="671" t="s">
        <v>33</v>
      </c>
      <c r="F2783" s="671">
        <v>5.44</v>
      </c>
      <c r="G2783" s="671">
        <v>1.68</v>
      </c>
      <c r="H2783" s="671">
        <v>20.4363</v>
      </c>
      <c r="I2783" s="671">
        <v>20.2359</v>
      </c>
      <c r="J2783" s="671">
        <v>20.2145</v>
      </c>
      <c r="K2783" s="671">
        <v>0</v>
      </c>
      <c r="L2783" s="679">
        <v>0</v>
      </c>
      <c r="M2783" s="687">
        <v>372.1157</v>
      </c>
      <c r="N2783" s="690">
        <v>680</v>
      </c>
      <c r="O2783" s="688">
        <v>0.5472</v>
      </c>
      <c r="P2783" s="671" t="s">
        <v>176</v>
      </c>
      <c r="Q2783" s="671">
        <v>6458</v>
      </c>
      <c r="R2783" s="671">
        <v>679.1871</v>
      </c>
      <c r="S2783" s="679"/>
      <c r="T2783" s="671"/>
      <c r="U2783" s="671"/>
      <c r="V2783" s="671"/>
      <c r="W2783" s="671"/>
      <c r="X2783" s="671"/>
      <c r="Y2783" s="671"/>
      <c r="Z2783" s="671"/>
      <c r="AA2783" s="671"/>
      <c r="AB2783" s="679"/>
      <c r="AC2783" s="575">
        <f t="shared" si="129"/>
        <v>0</v>
      </c>
      <c r="AD2783" s="555">
        <f t="shared" si="130"/>
        <v>0</v>
      </c>
    </row>
    <row r="2784" customHeight="1" spans="1:29">
      <c r="A2784" s="661" t="s">
        <v>314</v>
      </c>
      <c r="B2784" s="662"/>
      <c r="C2784" s="662"/>
      <c r="D2784" s="662"/>
      <c r="E2784" s="662"/>
      <c r="F2784" s="662"/>
      <c r="G2784" s="662"/>
      <c r="H2784" s="662"/>
      <c r="I2784" s="662"/>
      <c r="J2784" s="662"/>
      <c r="K2784" s="662"/>
      <c r="L2784" s="662"/>
      <c r="M2784" s="662"/>
      <c r="N2784" s="662"/>
      <c r="O2784" s="662"/>
      <c r="P2784" s="662"/>
      <c r="Q2784" s="662"/>
      <c r="R2784" s="662"/>
      <c r="S2784" s="662"/>
      <c r="T2784" s="662"/>
      <c r="U2784" s="662"/>
      <c r="V2784" s="662"/>
      <c r="W2784" s="662"/>
      <c r="X2784" s="662"/>
      <c r="Y2784" s="662"/>
      <c r="Z2784" s="662"/>
      <c r="AA2784" s="662"/>
      <c r="AB2784" s="662"/>
      <c r="AC2784" s="662"/>
    </row>
    <row r="2785" customHeight="1" spans="1:30">
      <c r="A2785" s="663" t="s">
        <v>199</v>
      </c>
      <c r="B2785" s="664" t="s">
        <v>200</v>
      </c>
      <c r="C2785" s="664" t="s">
        <v>201</v>
      </c>
      <c r="D2785" s="664" t="s">
        <v>202</v>
      </c>
      <c r="E2785" s="664" t="s">
        <v>203</v>
      </c>
      <c r="F2785" s="664" t="s">
        <v>204</v>
      </c>
      <c r="G2785" s="664" t="s">
        <v>205</v>
      </c>
      <c r="H2785" s="664" t="s">
        <v>206</v>
      </c>
      <c r="I2785" s="664" t="s">
        <v>207</v>
      </c>
      <c r="J2785" s="664" t="s">
        <v>208</v>
      </c>
      <c r="K2785" s="664" t="s">
        <v>209</v>
      </c>
      <c r="L2785" s="664" t="s">
        <v>210</v>
      </c>
      <c r="M2785" s="664" t="s">
        <v>211</v>
      </c>
      <c r="N2785" s="664" t="s">
        <v>212</v>
      </c>
      <c r="O2785" s="664" t="s">
        <v>213</v>
      </c>
      <c r="P2785" s="664" t="s">
        <v>214</v>
      </c>
      <c r="Q2785" s="664" t="s">
        <v>215</v>
      </c>
      <c r="R2785" s="664" t="s">
        <v>216</v>
      </c>
      <c r="S2785" s="664" t="s">
        <v>217</v>
      </c>
      <c r="T2785" s="664" t="s">
        <v>218</v>
      </c>
      <c r="U2785" s="664" t="s">
        <v>219</v>
      </c>
      <c r="V2785" s="664" t="s">
        <v>220</v>
      </c>
      <c r="W2785" s="664" t="s">
        <v>221</v>
      </c>
      <c r="X2785" s="664" t="s">
        <v>222</v>
      </c>
      <c r="Y2785" s="664" t="s">
        <v>223</v>
      </c>
      <c r="Z2785" s="664" t="s">
        <v>224</v>
      </c>
      <c r="AA2785" s="664" t="s">
        <v>225</v>
      </c>
      <c r="AB2785" s="664" t="s">
        <v>226</v>
      </c>
      <c r="AC2785" s="583" t="s">
        <v>29</v>
      </c>
      <c r="AD2785" s="583" t="s">
        <v>30</v>
      </c>
    </row>
    <row r="2786" customHeight="1" spans="1:30">
      <c r="A2786" s="574">
        <v>45349</v>
      </c>
      <c r="B2786" s="650" t="s">
        <v>227</v>
      </c>
      <c r="C2786" s="650" t="s">
        <v>228</v>
      </c>
      <c r="D2786" s="650">
        <v>100</v>
      </c>
      <c r="E2786" s="650" t="s">
        <v>315</v>
      </c>
      <c r="F2786" s="650">
        <v>4.22</v>
      </c>
      <c r="G2786" s="650">
        <v>1.17</v>
      </c>
      <c r="H2786" s="650">
        <v>38.5314</v>
      </c>
      <c r="I2786" s="650">
        <v>38.1499</v>
      </c>
      <c r="J2786" s="650">
        <v>38.0625</v>
      </c>
      <c r="K2786" s="650">
        <v>0</v>
      </c>
      <c r="L2786" s="676">
        <v>0</v>
      </c>
      <c r="M2786" s="650">
        <v>703.7625</v>
      </c>
      <c r="N2786" s="650"/>
      <c r="O2786" s="650"/>
      <c r="P2786" s="650"/>
      <c r="Q2786" s="650">
        <v>14972</v>
      </c>
      <c r="R2786" s="650">
        <v>2004.8875</v>
      </c>
      <c r="S2786" s="676">
        <v>0.1339</v>
      </c>
      <c r="T2786" s="650">
        <v>0</v>
      </c>
      <c r="U2786" s="650">
        <v>0</v>
      </c>
      <c r="V2786" s="650">
        <v>0</v>
      </c>
      <c r="W2786" s="650">
        <v>0</v>
      </c>
      <c r="X2786" s="650">
        <v>0</v>
      </c>
      <c r="Y2786" s="650">
        <v>0</v>
      </c>
      <c r="Z2786" s="650">
        <v>0</v>
      </c>
      <c r="AA2786" s="650">
        <v>0</v>
      </c>
      <c r="AB2786" s="676">
        <v>1</v>
      </c>
      <c r="AC2786" s="575">
        <f t="shared" ref="AC2786:AC2828" si="131">U2786+W2786</f>
        <v>0</v>
      </c>
      <c r="AD2786" s="555">
        <f t="shared" ref="AD2786:AD2828" si="132">T2786+V2786</f>
        <v>0</v>
      </c>
    </row>
    <row r="2787" customHeight="1" spans="1:30">
      <c r="A2787" s="574">
        <v>45349</v>
      </c>
      <c r="B2787" s="650" t="s">
        <v>234</v>
      </c>
      <c r="C2787" s="650" t="s">
        <v>228</v>
      </c>
      <c r="D2787" s="650">
        <v>20</v>
      </c>
      <c r="E2787" s="650" t="s">
        <v>235</v>
      </c>
      <c r="F2787" s="650">
        <v>5.53</v>
      </c>
      <c r="G2787" s="650">
        <v>1.3</v>
      </c>
      <c r="H2787" s="650">
        <v>12.5094</v>
      </c>
      <c r="I2787" s="650">
        <v>12.3</v>
      </c>
      <c r="J2787" s="650">
        <v>12.2587</v>
      </c>
      <c r="K2787" s="650">
        <v>0</v>
      </c>
      <c r="L2787" s="676">
        <v>0</v>
      </c>
      <c r="M2787" s="650">
        <v>244.3739</v>
      </c>
      <c r="N2787" s="650"/>
      <c r="O2787" s="650"/>
      <c r="P2787" s="650"/>
      <c r="Q2787" s="650">
        <v>4106</v>
      </c>
      <c r="R2787" s="650">
        <v>548.6272</v>
      </c>
      <c r="S2787" s="676">
        <v>0.1336</v>
      </c>
      <c r="T2787" s="650">
        <v>0</v>
      </c>
      <c r="U2787" s="650">
        <v>0</v>
      </c>
      <c r="V2787" s="650">
        <v>0</v>
      </c>
      <c r="W2787" s="650">
        <v>0</v>
      </c>
      <c r="X2787" s="650">
        <v>0</v>
      </c>
      <c r="Y2787" s="650">
        <v>0</v>
      </c>
      <c r="Z2787" s="650">
        <v>0</v>
      </c>
      <c r="AA2787" s="650">
        <v>0</v>
      </c>
      <c r="AB2787" s="676">
        <v>1</v>
      </c>
      <c r="AC2787" s="575">
        <f t="shared" si="131"/>
        <v>0</v>
      </c>
      <c r="AD2787" s="555">
        <f t="shared" si="132"/>
        <v>0</v>
      </c>
    </row>
    <row r="2788" customHeight="1" spans="1:30">
      <c r="A2788" s="574">
        <v>45349</v>
      </c>
      <c r="B2788" s="650" t="s">
        <v>232</v>
      </c>
      <c r="C2788" s="650" t="s">
        <v>228</v>
      </c>
      <c r="D2788" s="650">
        <v>80</v>
      </c>
      <c r="E2788" s="650" t="s">
        <v>233</v>
      </c>
      <c r="F2788" s="650">
        <v>5.43</v>
      </c>
      <c r="G2788" s="650">
        <v>1.01</v>
      </c>
      <c r="H2788" s="650">
        <v>39.0642</v>
      </c>
      <c r="I2788" s="650">
        <v>37.66</v>
      </c>
      <c r="J2788" s="650">
        <v>37.4</v>
      </c>
      <c r="K2788" s="650">
        <v>0</v>
      </c>
      <c r="L2788" s="676">
        <v>0</v>
      </c>
      <c r="M2788" s="650">
        <v>750.75</v>
      </c>
      <c r="N2788" s="650"/>
      <c r="O2788" s="650"/>
      <c r="P2788" s="650"/>
      <c r="Q2788" s="650">
        <v>9570</v>
      </c>
      <c r="R2788" s="650">
        <v>1723.15</v>
      </c>
      <c r="S2788" s="676">
        <v>0.1801</v>
      </c>
      <c r="T2788" s="650">
        <v>0</v>
      </c>
      <c r="U2788" s="650">
        <v>0</v>
      </c>
      <c r="V2788" s="650">
        <v>0</v>
      </c>
      <c r="W2788" s="650">
        <v>0</v>
      </c>
      <c r="X2788" s="650">
        <v>0</v>
      </c>
      <c r="Y2788" s="650">
        <v>0</v>
      </c>
      <c r="Z2788" s="650">
        <v>0</v>
      </c>
      <c r="AA2788" s="650">
        <v>0</v>
      </c>
      <c r="AB2788" s="676">
        <v>1</v>
      </c>
      <c r="AC2788" s="575">
        <f t="shared" si="131"/>
        <v>0</v>
      </c>
      <c r="AD2788" s="555">
        <f t="shared" si="132"/>
        <v>0</v>
      </c>
    </row>
    <row r="2789" customHeight="1" spans="1:30">
      <c r="A2789" s="574">
        <v>45349</v>
      </c>
      <c r="B2789" s="650" t="s">
        <v>242</v>
      </c>
      <c r="C2789" s="650" t="s">
        <v>228</v>
      </c>
      <c r="D2789" s="650">
        <v>50</v>
      </c>
      <c r="E2789" s="650" t="s">
        <v>235</v>
      </c>
      <c r="F2789" s="650">
        <v>6.14</v>
      </c>
      <c r="G2789" s="650">
        <v>2.33</v>
      </c>
      <c r="H2789" s="650">
        <v>26.17</v>
      </c>
      <c r="I2789" s="650">
        <v>26.0484</v>
      </c>
      <c r="J2789" s="650">
        <v>25.96</v>
      </c>
      <c r="K2789" s="650">
        <v>0</v>
      </c>
      <c r="L2789" s="676">
        <v>0</v>
      </c>
      <c r="M2789" s="650">
        <v>263.12</v>
      </c>
      <c r="N2789" s="650"/>
      <c r="O2789" s="650"/>
      <c r="P2789" s="650"/>
      <c r="Q2789" s="650">
        <v>7203</v>
      </c>
      <c r="R2789" s="650">
        <v>824.12</v>
      </c>
      <c r="S2789" s="676">
        <v>0.1144</v>
      </c>
      <c r="T2789" s="650">
        <v>0</v>
      </c>
      <c r="U2789" s="650">
        <v>0</v>
      </c>
      <c r="V2789" s="650">
        <v>0</v>
      </c>
      <c r="W2789" s="650">
        <v>0</v>
      </c>
      <c r="X2789" s="650">
        <v>0</v>
      </c>
      <c r="Y2789" s="650">
        <v>0</v>
      </c>
      <c r="Z2789" s="650">
        <v>0</v>
      </c>
      <c r="AA2789" s="650">
        <v>0</v>
      </c>
      <c r="AB2789" s="676">
        <v>1</v>
      </c>
      <c r="AC2789" s="575">
        <f t="shared" si="131"/>
        <v>0</v>
      </c>
      <c r="AD2789" s="555">
        <f t="shared" si="132"/>
        <v>0</v>
      </c>
    </row>
    <row r="2790" customHeight="1" spans="1:30">
      <c r="A2790" s="574">
        <v>45349</v>
      </c>
      <c r="B2790" s="650" t="s">
        <v>239</v>
      </c>
      <c r="C2790" s="650" t="s">
        <v>228</v>
      </c>
      <c r="D2790" s="650">
        <v>30</v>
      </c>
      <c r="E2790" s="650" t="s">
        <v>235</v>
      </c>
      <c r="F2790" s="650">
        <v>1.56</v>
      </c>
      <c r="G2790" s="650">
        <v>0</v>
      </c>
      <c r="H2790" s="650">
        <v>3.7738</v>
      </c>
      <c r="I2790" s="650">
        <v>3.7738</v>
      </c>
      <c r="J2790" s="650">
        <v>3.696</v>
      </c>
      <c r="K2790" s="650">
        <v>0</v>
      </c>
      <c r="L2790" s="676">
        <v>0</v>
      </c>
      <c r="M2790" s="650">
        <v>338.6592</v>
      </c>
      <c r="N2790" s="650"/>
      <c r="O2790" s="650"/>
      <c r="P2790" s="650"/>
      <c r="Q2790" s="650">
        <v>4805</v>
      </c>
      <c r="R2790" s="650">
        <v>671.9328</v>
      </c>
      <c r="S2790" s="676">
        <v>0.1398</v>
      </c>
      <c r="T2790" s="650">
        <v>0</v>
      </c>
      <c r="U2790" s="650">
        <v>0</v>
      </c>
      <c r="V2790" s="650">
        <v>0</v>
      </c>
      <c r="W2790" s="650">
        <v>0</v>
      </c>
      <c r="X2790" s="650">
        <v>0</v>
      </c>
      <c r="Y2790" s="650">
        <v>0</v>
      </c>
      <c r="Z2790" s="650">
        <v>0</v>
      </c>
      <c r="AA2790" s="650">
        <v>0</v>
      </c>
      <c r="AB2790" s="676">
        <v>1</v>
      </c>
      <c r="AC2790" s="575">
        <f t="shared" si="131"/>
        <v>0</v>
      </c>
      <c r="AD2790" s="555">
        <f t="shared" si="132"/>
        <v>0</v>
      </c>
    </row>
    <row r="2791" customHeight="1" spans="1:30">
      <c r="A2791" s="574">
        <v>45349</v>
      </c>
      <c r="B2791" s="650" t="s">
        <v>237</v>
      </c>
      <c r="C2791" s="650" t="s">
        <v>228</v>
      </c>
      <c r="D2791" s="650">
        <v>5.48</v>
      </c>
      <c r="E2791" s="650" t="s">
        <v>233</v>
      </c>
      <c r="F2791" s="650">
        <v>4.2</v>
      </c>
      <c r="G2791" s="650">
        <v>0</v>
      </c>
      <c r="H2791" s="650">
        <v>2.31</v>
      </c>
      <c r="I2791" s="650">
        <v>2.31</v>
      </c>
      <c r="J2791" s="650">
        <v>2.128</v>
      </c>
      <c r="K2791" s="650">
        <v>0</v>
      </c>
      <c r="L2791" s="676">
        <v>0</v>
      </c>
      <c r="M2791" s="650">
        <v>26.328</v>
      </c>
      <c r="N2791" s="650"/>
      <c r="O2791" s="650"/>
      <c r="P2791" s="650"/>
      <c r="Q2791" s="650">
        <v>554</v>
      </c>
      <c r="R2791" s="650">
        <v>66.76</v>
      </c>
      <c r="S2791" s="676">
        <v>0.1205</v>
      </c>
      <c r="T2791" s="650">
        <v>0</v>
      </c>
      <c r="U2791" s="650">
        <v>0</v>
      </c>
      <c r="V2791" s="650">
        <v>0</v>
      </c>
      <c r="W2791" s="650">
        <v>0</v>
      </c>
      <c r="X2791" s="650">
        <v>0</v>
      </c>
      <c r="Y2791" s="650">
        <v>0</v>
      </c>
      <c r="Z2791" s="650">
        <v>0</v>
      </c>
      <c r="AA2791" s="650">
        <v>0</v>
      </c>
      <c r="AB2791" s="676">
        <v>1</v>
      </c>
      <c r="AC2791" s="575">
        <f t="shared" si="131"/>
        <v>0</v>
      </c>
      <c r="AD2791" s="555">
        <f t="shared" si="132"/>
        <v>0</v>
      </c>
    </row>
    <row r="2792" customHeight="1" spans="1:30">
      <c r="A2792" s="574">
        <v>45349</v>
      </c>
      <c r="B2792" s="650" t="s">
        <v>240</v>
      </c>
      <c r="C2792" s="650" t="s">
        <v>228</v>
      </c>
      <c r="D2792" s="650">
        <v>100</v>
      </c>
      <c r="E2792" s="650" t="s">
        <v>233</v>
      </c>
      <c r="F2792" s="650">
        <v>1.92</v>
      </c>
      <c r="G2792" s="650">
        <v>0</v>
      </c>
      <c r="H2792" s="650">
        <v>26.496</v>
      </c>
      <c r="I2792" s="650">
        <v>23.1504</v>
      </c>
      <c r="J2792" s="650">
        <v>21.954</v>
      </c>
      <c r="K2792" s="650">
        <v>3.2208</v>
      </c>
      <c r="L2792" s="676">
        <v>0.1221</v>
      </c>
      <c r="M2792" s="650">
        <v>797.58</v>
      </c>
      <c r="N2792" s="650"/>
      <c r="O2792" s="650"/>
      <c r="P2792" s="650"/>
      <c r="Q2792" s="650">
        <v>15895</v>
      </c>
      <c r="R2792" s="650">
        <v>1784.188</v>
      </c>
      <c r="S2792" s="676">
        <v>0.1122</v>
      </c>
      <c r="T2792" s="650">
        <v>0.084</v>
      </c>
      <c r="U2792" s="650">
        <v>0</v>
      </c>
      <c r="V2792" s="650">
        <v>0</v>
      </c>
      <c r="W2792" s="650">
        <v>0</v>
      </c>
      <c r="X2792" s="650">
        <v>0</v>
      </c>
      <c r="Y2792" s="650">
        <v>0.0408</v>
      </c>
      <c r="Z2792" s="650">
        <v>0</v>
      </c>
      <c r="AA2792" s="650">
        <v>0</v>
      </c>
      <c r="AB2792" s="676">
        <v>0.9985</v>
      </c>
      <c r="AC2792" s="575">
        <f t="shared" si="131"/>
        <v>0</v>
      </c>
      <c r="AD2792" s="555">
        <f t="shared" si="132"/>
        <v>0.084</v>
      </c>
    </row>
    <row r="2793" customHeight="1" spans="1:30">
      <c r="A2793" s="574">
        <v>45349</v>
      </c>
      <c r="B2793" s="650" t="s">
        <v>241</v>
      </c>
      <c r="C2793" s="650" t="s">
        <v>228</v>
      </c>
      <c r="D2793" s="650">
        <v>150</v>
      </c>
      <c r="E2793" s="650" t="s">
        <v>284</v>
      </c>
      <c r="F2793" s="650">
        <v>3.89</v>
      </c>
      <c r="G2793" s="650">
        <v>1.15</v>
      </c>
      <c r="H2793" s="650">
        <v>75.0691</v>
      </c>
      <c r="I2793" s="650">
        <v>54.873</v>
      </c>
      <c r="J2793" s="650">
        <v>53.9931</v>
      </c>
      <c r="K2793" s="650">
        <v>20.2</v>
      </c>
      <c r="L2793" s="676">
        <v>0.2691</v>
      </c>
      <c r="M2793" s="650">
        <v>962.9837</v>
      </c>
      <c r="N2793" s="650">
        <v>1471</v>
      </c>
      <c r="O2793" s="676">
        <v>0.6546</v>
      </c>
      <c r="P2793" s="676">
        <v>-0.2764</v>
      </c>
      <c r="Q2793" s="650">
        <v>24402</v>
      </c>
      <c r="R2793" s="650">
        <v>2418.8752</v>
      </c>
      <c r="S2793" s="676">
        <v>0.0991</v>
      </c>
      <c r="T2793" s="650">
        <v>0</v>
      </c>
      <c r="U2793" s="650">
        <v>0</v>
      </c>
      <c r="V2793" s="650">
        <v>0</v>
      </c>
      <c r="W2793" s="650">
        <v>0</v>
      </c>
      <c r="X2793" s="650">
        <v>0</v>
      </c>
      <c r="Y2793" s="650">
        <v>0</v>
      </c>
      <c r="Z2793" s="650">
        <v>0</v>
      </c>
      <c r="AA2793" s="650">
        <v>0</v>
      </c>
      <c r="AB2793" s="676">
        <v>1</v>
      </c>
      <c r="AC2793" s="575">
        <f t="shared" si="131"/>
        <v>0</v>
      </c>
      <c r="AD2793" s="555">
        <f t="shared" si="132"/>
        <v>0</v>
      </c>
    </row>
    <row r="2794" customHeight="1" spans="1:30">
      <c r="A2794" s="574">
        <v>45349</v>
      </c>
      <c r="B2794" s="650" t="s">
        <v>236</v>
      </c>
      <c r="C2794" s="650" t="s">
        <v>228</v>
      </c>
      <c r="D2794" s="650">
        <v>30</v>
      </c>
      <c r="E2794" s="650" t="s">
        <v>235</v>
      </c>
      <c r="F2794" s="650">
        <v>6.9</v>
      </c>
      <c r="G2794" s="650">
        <v>1.2</v>
      </c>
      <c r="H2794" s="650">
        <v>16.7158</v>
      </c>
      <c r="I2794" s="650">
        <v>16.5124</v>
      </c>
      <c r="J2794" s="650">
        <v>16.4986</v>
      </c>
      <c r="K2794" s="650">
        <v>0</v>
      </c>
      <c r="L2794" s="676">
        <v>0</v>
      </c>
      <c r="M2794" s="650">
        <v>333.4477</v>
      </c>
      <c r="N2794" s="650"/>
      <c r="O2794" s="650"/>
      <c r="P2794" s="650"/>
      <c r="Q2794" s="650">
        <v>3672</v>
      </c>
      <c r="R2794" s="650">
        <v>705.3436</v>
      </c>
      <c r="S2794" s="676">
        <v>0.1921</v>
      </c>
      <c r="T2794" s="650">
        <v>0</v>
      </c>
      <c r="U2794" s="650">
        <v>0</v>
      </c>
      <c r="V2794" s="650">
        <v>0</v>
      </c>
      <c r="W2794" s="650">
        <v>0</v>
      </c>
      <c r="X2794" s="650">
        <v>0</v>
      </c>
      <c r="Y2794" s="650">
        <v>0</v>
      </c>
      <c r="Z2794" s="650">
        <v>0</v>
      </c>
      <c r="AA2794" s="650">
        <v>0</v>
      </c>
      <c r="AB2794" s="676">
        <v>1</v>
      </c>
      <c r="AC2794" s="575">
        <f t="shared" si="131"/>
        <v>0</v>
      </c>
      <c r="AD2794" s="555">
        <f t="shared" si="132"/>
        <v>0</v>
      </c>
    </row>
    <row r="2795" customHeight="1" spans="1:30">
      <c r="A2795" s="574">
        <v>45349</v>
      </c>
      <c r="B2795" s="650" t="s">
        <v>243</v>
      </c>
      <c r="C2795" s="650" t="s">
        <v>228</v>
      </c>
      <c r="D2795" s="650">
        <v>30</v>
      </c>
      <c r="E2795" s="650" t="s">
        <v>233</v>
      </c>
      <c r="F2795" s="650">
        <v>6.95</v>
      </c>
      <c r="G2795" s="650">
        <v>1.23</v>
      </c>
      <c r="H2795" s="650">
        <v>17.1646</v>
      </c>
      <c r="I2795" s="650">
        <v>16.828</v>
      </c>
      <c r="J2795" s="650">
        <v>16.8</v>
      </c>
      <c r="K2795" s="650">
        <v>0</v>
      </c>
      <c r="L2795" s="676">
        <v>0</v>
      </c>
      <c r="M2795" s="650">
        <v>386.792</v>
      </c>
      <c r="N2795" s="650"/>
      <c r="O2795" s="650"/>
      <c r="P2795" s="650"/>
      <c r="Q2795" s="650">
        <v>4708</v>
      </c>
      <c r="R2795" s="650">
        <v>806.4</v>
      </c>
      <c r="S2795" s="676">
        <v>0.1713</v>
      </c>
      <c r="T2795" s="650">
        <v>0</v>
      </c>
      <c r="U2795" s="650">
        <v>0</v>
      </c>
      <c r="V2795" s="650">
        <v>0</v>
      </c>
      <c r="W2795" s="650">
        <v>0</v>
      </c>
      <c r="X2795" s="650">
        <v>0</v>
      </c>
      <c r="Y2795" s="650">
        <v>0</v>
      </c>
      <c r="Z2795" s="650">
        <v>0</v>
      </c>
      <c r="AA2795" s="650">
        <v>0</v>
      </c>
      <c r="AB2795" s="676">
        <v>1</v>
      </c>
      <c r="AC2795" s="575">
        <f t="shared" si="131"/>
        <v>0</v>
      </c>
      <c r="AD2795" s="555">
        <f t="shared" si="132"/>
        <v>0</v>
      </c>
    </row>
    <row r="2796" customHeight="1" spans="1:30">
      <c r="A2796" s="574">
        <v>45349</v>
      </c>
      <c r="B2796" s="650" t="s">
        <v>246</v>
      </c>
      <c r="C2796" s="650" t="s">
        <v>228</v>
      </c>
      <c r="D2796" s="650">
        <v>300</v>
      </c>
      <c r="E2796" s="650" t="s">
        <v>229</v>
      </c>
      <c r="F2796" s="650">
        <v>4.86</v>
      </c>
      <c r="G2796" s="650">
        <v>0</v>
      </c>
      <c r="H2796" s="650">
        <v>97.9893</v>
      </c>
      <c r="I2796" s="650">
        <v>94.3668</v>
      </c>
      <c r="J2796" s="650">
        <v>100.914</v>
      </c>
      <c r="K2796" s="696">
        <v>3.132</v>
      </c>
      <c r="L2796" s="676">
        <v>0.037</v>
      </c>
      <c r="M2796" s="650">
        <v>3321.712</v>
      </c>
      <c r="N2796" s="650"/>
      <c r="O2796" s="650"/>
      <c r="P2796" s="650"/>
      <c r="Q2796" s="650">
        <v>57321</v>
      </c>
      <c r="R2796" s="650">
        <v>7441.532</v>
      </c>
      <c r="S2796" s="676">
        <v>0.1298</v>
      </c>
      <c r="T2796" s="650">
        <v>0</v>
      </c>
      <c r="U2796" s="650">
        <v>0</v>
      </c>
      <c r="V2796" s="650">
        <v>0</v>
      </c>
      <c r="W2796" s="650">
        <v>0</v>
      </c>
      <c r="X2796" s="650">
        <v>0</v>
      </c>
      <c r="Y2796" s="650">
        <v>0</v>
      </c>
      <c r="Z2796" s="650">
        <v>0</v>
      </c>
      <c r="AA2796" s="650">
        <v>0</v>
      </c>
      <c r="AB2796" s="676">
        <v>1</v>
      </c>
      <c r="AC2796" s="575">
        <f t="shared" si="131"/>
        <v>0</v>
      </c>
      <c r="AD2796" s="555">
        <f t="shared" si="132"/>
        <v>0</v>
      </c>
    </row>
    <row r="2797" customHeight="1" spans="1:30">
      <c r="A2797" s="574">
        <v>45349</v>
      </c>
      <c r="B2797" s="650" t="s">
        <v>245</v>
      </c>
      <c r="C2797" s="650" t="s">
        <v>228</v>
      </c>
      <c r="D2797" s="650">
        <v>50</v>
      </c>
      <c r="E2797" s="650" t="s">
        <v>233</v>
      </c>
      <c r="F2797" s="650">
        <v>6.7</v>
      </c>
      <c r="G2797" s="650">
        <v>0</v>
      </c>
      <c r="H2797" s="650">
        <v>28.1174</v>
      </c>
      <c r="I2797" s="650">
        <v>15.645</v>
      </c>
      <c r="J2797" s="650">
        <v>15.61</v>
      </c>
      <c r="K2797" s="650">
        <v>12.4724</v>
      </c>
      <c r="L2797" s="676">
        <v>0.4436</v>
      </c>
      <c r="M2797" s="650">
        <v>251.65</v>
      </c>
      <c r="N2797" s="650"/>
      <c r="O2797" s="650"/>
      <c r="P2797" s="650"/>
      <c r="Q2797" s="650">
        <v>6762</v>
      </c>
      <c r="R2797" s="650">
        <v>640.15</v>
      </c>
      <c r="S2797" s="676">
        <v>0.0947</v>
      </c>
      <c r="T2797" s="650">
        <v>0</v>
      </c>
      <c r="U2797" s="650">
        <v>0</v>
      </c>
      <c r="V2797" s="650">
        <v>0</v>
      </c>
      <c r="W2797" s="650">
        <v>0</v>
      </c>
      <c r="X2797" s="650">
        <v>0</v>
      </c>
      <c r="Y2797" s="650">
        <v>0</v>
      </c>
      <c r="Z2797" s="650">
        <v>0</v>
      </c>
      <c r="AA2797" s="650">
        <v>0</v>
      </c>
      <c r="AB2797" s="676">
        <v>1</v>
      </c>
      <c r="AC2797" s="575">
        <f t="shared" si="131"/>
        <v>0</v>
      </c>
      <c r="AD2797" s="555">
        <f t="shared" si="132"/>
        <v>0</v>
      </c>
    </row>
    <row r="2798" customHeight="1" spans="1:30">
      <c r="A2798" s="574">
        <v>45349</v>
      </c>
      <c r="B2798" s="650" t="s">
        <v>230</v>
      </c>
      <c r="C2798" s="650" t="s">
        <v>228</v>
      </c>
      <c r="D2798" s="650">
        <v>10</v>
      </c>
      <c r="E2798" s="650" t="s">
        <v>233</v>
      </c>
      <c r="F2798" s="650">
        <v>3.47</v>
      </c>
      <c r="G2798" s="650">
        <v>1.22</v>
      </c>
      <c r="H2798" s="650">
        <v>3.1257</v>
      </c>
      <c r="I2798" s="650">
        <v>2.7214</v>
      </c>
      <c r="J2798" s="650">
        <v>2.64</v>
      </c>
      <c r="K2798" s="650">
        <v>0.4043</v>
      </c>
      <c r="L2798" s="676">
        <v>0.1293</v>
      </c>
      <c r="M2798" s="650">
        <v>70.62</v>
      </c>
      <c r="N2798" s="650"/>
      <c r="O2798" s="650"/>
      <c r="P2798" s="650"/>
      <c r="Q2798" s="650">
        <v>1258</v>
      </c>
      <c r="R2798" s="650">
        <v>184.8</v>
      </c>
      <c r="S2798" s="676">
        <v>0.1469</v>
      </c>
      <c r="T2798" s="650">
        <v>0</v>
      </c>
      <c r="U2798" s="650">
        <v>0</v>
      </c>
      <c r="V2798" s="650">
        <v>0</v>
      </c>
      <c r="W2798" s="650">
        <v>0</v>
      </c>
      <c r="X2798" s="650">
        <v>0</v>
      </c>
      <c r="Y2798" s="650">
        <v>0</v>
      </c>
      <c r="Z2798" s="650">
        <v>0</v>
      </c>
      <c r="AA2798" s="650">
        <v>0</v>
      </c>
      <c r="AB2798" s="676">
        <v>1</v>
      </c>
      <c r="AC2798" s="575">
        <f t="shared" si="131"/>
        <v>0</v>
      </c>
      <c r="AD2798" s="555">
        <f t="shared" si="132"/>
        <v>0</v>
      </c>
    </row>
    <row r="2799" customHeight="1" spans="1:30">
      <c r="A2799" s="574">
        <v>45349</v>
      </c>
      <c r="B2799" s="650" t="s">
        <v>244</v>
      </c>
      <c r="C2799" s="650" t="s">
        <v>228</v>
      </c>
      <c r="D2799" s="650">
        <v>100</v>
      </c>
      <c r="E2799" s="650" t="s">
        <v>233</v>
      </c>
      <c r="F2799" s="650">
        <v>0</v>
      </c>
      <c r="G2799" s="650">
        <v>0.4</v>
      </c>
      <c r="H2799" s="650">
        <v>32.7704</v>
      </c>
      <c r="I2799" s="650">
        <v>32.7704</v>
      </c>
      <c r="J2799" s="650">
        <v>31.4475</v>
      </c>
      <c r="K2799" s="650">
        <v>0</v>
      </c>
      <c r="L2799" s="676">
        <v>0</v>
      </c>
      <c r="M2799" s="650">
        <v>799.6296</v>
      </c>
      <c r="N2799" s="650"/>
      <c r="O2799" s="650"/>
      <c r="P2799" s="650"/>
      <c r="Q2799" s="650">
        <v>14225</v>
      </c>
      <c r="R2799" s="650">
        <v>1852.1076</v>
      </c>
      <c r="S2799" s="676">
        <v>0.1302</v>
      </c>
      <c r="T2799" s="650">
        <v>0</v>
      </c>
      <c r="U2799" s="650">
        <v>0</v>
      </c>
      <c r="V2799" s="650">
        <v>0</v>
      </c>
      <c r="W2799" s="650">
        <v>0</v>
      </c>
      <c r="X2799" s="650">
        <v>0</v>
      </c>
      <c r="Y2799" s="650">
        <v>0</v>
      </c>
      <c r="Z2799" s="650">
        <v>0</v>
      </c>
      <c r="AA2799" s="650">
        <v>0</v>
      </c>
      <c r="AB2799" s="676">
        <v>1</v>
      </c>
      <c r="AC2799" s="575">
        <f t="shared" si="131"/>
        <v>0</v>
      </c>
      <c r="AD2799" s="555">
        <f t="shared" si="132"/>
        <v>0</v>
      </c>
    </row>
    <row r="2800" customHeight="1" spans="1:30">
      <c r="A2800" s="574">
        <v>45349</v>
      </c>
      <c r="B2800" s="650" t="s">
        <v>247</v>
      </c>
      <c r="C2800" s="650" t="s">
        <v>228</v>
      </c>
      <c r="D2800" s="650">
        <v>150</v>
      </c>
      <c r="E2800" s="650" t="s">
        <v>233</v>
      </c>
      <c r="F2800" s="650">
        <v>7.06</v>
      </c>
      <c r="G2800" s="650">
        <v>1</v>
      </c>
      <c r="H2800" s="650">
        <v>92.5762</v>
      </c>
      <c r="I2800" s="650">
        <v>92.5762</v>
      </c>
      <c r="J2800" s="650">
        <v>92.4</v>
      </c>
      <c r="K2800" s="650">
        <v>0</v>
      </c>
      <c r="L2800" s="676">
        <v>0</v>
      </c>
      <c r="M2800" s="650">
        <v>1799.175</v>
      </c>
      <c r="N2800" s="650"/>
      <c r="O2800" s="650"/>
      <c r="P2800" s="650"/>
      <c r="Q2800" s="650">
        <v>25456</v>
      </c>
      <c r="R2800" s="650">
        <v>3729.6</v>
      </c>
      <c r="S2800" s="676">
        <v>0.1465</v>
      </c>
      <c r="T2800" s="650">
        <v>0</v>
      </c>
      <c r="U2800" s="650">
        <v>0</v>
      </c>
      <c r="V2800" s="650">
        <v>0</v>
      </c>
      <c r="W2800" s="650">
        <v>0</v>
      </c>
      <c r="X2800" s="650">
        <v>0</v>
      </c>
      <c r="Y2800" s="650">
        <v>0</v>
      </c>
      <c r="Z2800" s="650">
        <v>0</v>
      </c>
      <c r="AA2800" s="650">
        <v>0</v>
      </c>
      <c r="AB2800" s="676">
        <v>1</v>
      </c>
      <c r="AC2800" s="575">
        <f t="shared" si="131"/>
        <v>0</v>
      </c>
      <c r="AD2800" s="555">
        <f t="shared" si="132"/>
        <v>0</v>
      </c>
    </row>
    <row r="2801" customHeight="1" spans="1:30">
      <c r="A2801" s="574">
        <v>45349</v>
      </c>
      <c r="B2801" s="650" t="s">
        <v>248</v>
      </c>
      <c r="C2801" s="650" t="s">
        <v>228</v>
      </c>
      <c r="D2801" s="650">
        <v>100</v>
      </c>
      <c r="E2801" s="650" t="s">
        <v>235</v>
      </c>
      <c r="F2801" s="650">
        <v>4.84</v>
      </c>
      <c r="G2801" s="650">
        <v>1.93</v>
      </c>
      <c r="H2801" s="650">
        <v>50.4256</v>
      </c>
      <c r="I2801" s="650">
        <v>50.4256</v>
      </c>
      <c r="J2801" s="650">
        <v>49.784</v>
      </c>
      <c r="K2801" s="650">
        <v>0</v>
      </c>
      <c r="L2801" s="676">
        <v>0</v>
      </c>
      <c r="M2801" s="650">
        <v>745.9144</v>
      </c>
      <c r="N2801" s="650"/>
      <c r="O2801" s="650"/>
      <c r="P2801" s="650"/>
      <c r="Q2801" s="650">
        <v>11688</v>
      </c>
      <c r="R2801" s="650">
        <v>1708.4396</v>
      </c>
      <c r="S2801" s="676">
        <v>0.1462</v>
      </c>
      <c r="T2801" s="650">
        <v>0</v>
      </c>
      <c r="U2801" s="650">
        <v>0</v>
      </c>
      <c r="V2801" s="650">
        <v>0</v>
      </c>
      <c r="W2801" s="650">
        <v>0</v>
      </c>
      <c r="X2801" s="650">
        <v>0</v>
      </c>
      <c r="Y2801" s="650">
        <v>0</v>
      </c>
      <c r="Z2801" s="650">
        <v>0</v>
      </c>
      <c r="AA2801" s="650">
        <v>0</v>
      </c>
      <c r="AB2801" s="676">
        <v>1</v>
      </c>
      <c r="AC2801" s="575">
        <f t="shared" si="131"/>
        <v>0</v>
      </c>
      <c r="AD2801" s="555">
        <f t="shared" si="132"/>
        <v>0</v>
      </c>
    </row>
    <row r="2802" customHeight="1" spans="1:30">
      <c r="A2802" s="574">
        <v>45349</v>
      </c>
      <c r="B2802" s="650" t="s">
        <v>249</v>
      </c>
      <c r="C2802" s="650" t="s">
        <v>228</v>
      </c>
      <c r="D2802" s="650">
        <v>100</v>
      </c>
      <c r="E2802" s="650" t="s">
        <v>233</v>
      </c>
      <c r="F2802" s="650">
        <v>4.61</v>
      </c>
      <c r="G2802" s="650">
        <v>0</v>
      </c>
      <c r="H2802" s="650">
        <v>49.87</v>
      </c>
      <c r="I2802" s="650">
        <v>39.1679</v>
      </c>
      <c r="J2802" s="650">
        <v>39.088</v>
      </c>
      <c r="K2802" s="650">
        <v>0</v>
      </c>
      <c r="L2802" s="676">
        <v>0</v>
      </c>
      <c r="M2802" s="650">
        <v>1181.9328</v>
      </c>
      <c r="N2802" s="650"/>
      <c r="O2802" s="650"/>
      <c r="P2802" s="650"/>
      <c r="Q2802" s="650">
        <v>15134</v>
      </c>
      <c r="R2802" s="650">
        <v>1841.6874</v>
      </c>
      <c r="S2802" s="676">
        <v>0.1217</v>
      </c>
      <c r="T2802" s="650">
        <v>0</v>
      </c>
      <c r="U2802" s="650">
        <v>0</v>
      </c>
      <c r="V2802" s="650">
        <v>0</v>
      </c>
      <c r="W2802" s="650">
        <v>0</v>
      </c>
      <c r="X2802" s="650">
        <v>0</v>
      </c>
      <c r="Y2802" s="650">
        <v>0</v>
      </c>
      <c r="Z2802" s="650">
        <v>0</v>
      </c>
      <c r="AA2802" s="650">
        <v>0</v>
      </c>
      <c r="AB2802" s="676">
        <v>1</v>
      </c>
      <c r="AC2802" s="575">
        <f t="shared" si="131"/>
        <v>0</v>
      </c>
      <c r="AD2802" s="555">
        <f t="shared" si="132"/>
        <v>0</v>
      </c>
    </row>
    <row r="2803" customHeight="1" spans="1:30">
      <c r="A2803" s="574">
        <v>45349</v>
      </c>
      <c r="B2803" s="575" t="s">
        <v>55</v>
      </c>
      <c r="C2803" s="650" t="s">
        <v>250</v>
      </c>
      <c r="D2803" s="650">
        <v>100</v>
      </c>
      <c r="E2803" s="650" t="s">
        <v>233</v>
      </c>
      <c r="F2803" s="650">
        <v>0</v>
      </c>
      <c r="G2803" s="650">
        <v>4.31</v>
      </c>
      <c r="H2803" s="650">
        <v>30.3915</v>
      </c>
      <c r="I2803" s="650">
        <v>29.7028</v>
      </c>
      <c r="J2803" s="650">
        <v>28.575</v>
      </c>
      <c r="K2803" s="650">
        <v>0</v>
      </c>
      <c r="L2803" s="676">
        <v>0</v>
      </c>
      <c r="M2803" s="650">
        <v>1503.4009</v>
      </c>
      <c r="N2803" s="650"/>
      <c r="O2803" s="650"/>
      <c r="P2803" s="650"/>
      <c r="Q2803" s="650">
        <v>28860</v>
      </c>
      <c r="R2803" s="650">
        <v>3693.2777</v>
      </c>
      <c r="S2803" s="676">
        <v>0.128</v>
      </c>
      <c r="T2803" s="650">
        <v>0.3028</v>
      </c>
      <c r="U2803" s="650">
        <v>0.3859</v>
      </c>
      <c r="V2803" s="650">
        <v>0</v>
      </c>
      <c r="W2803" s="650">
        <v>0</v>
      </c>
      <c r="X2803" s="650">
        <v>0</v>
      </c>
      <c r="Y2803" s="650">
        <v>0</v>
      </c>
      <c r="Z2803" s="650">
        <v>0</v>
      </c>
      <c r="AA2803" s="650">
        <v>0</v>
      </c>
      <c r="AB2803" s="676">
        <v>0.99</v>
      </c>
      <c r="AC2803" s="575">
        <f t="shared" si="131"/>
        <v>0.3859</v>
      </c>
      <c r="AD2803" s="555">
        <f t="shared" si="132"/>
        <v>0.3028</v>
      </c>
    </row>
    <row r="2804" customHeight="1" spans="1:30">
      <c r="A2804" s="574">
        <v>45349</v>
      </c>
      <c r="B2804" s="575" t="s">
        <v>57</v>
      </c>
      <c r="C2804" s="650" t="s">
        <v>228</v>
      </c>
      <c r="D2804" s="650">
        <v>20</v>
      </c>
      <c r="E2804" s="650" t="s">
        <v>233</v>
      </c>
      <c r="F2804" s="650">
        <v>7.12</v>
      </c>
      <c r="G2804" s="650">
        <v>0</v>
      </c>
      <c r="H2804" s="650">
        <v>12.4887</v>
      </c>
      <c r="I2804" s="650">
        <v>12.4887</v>
      </c>
      <c r="J2804" s="650">
        <v>12.208</v>
      </c>
      <c r="K2804" s="650">
        <v>0</v>
      </c>
      <c r="L2804" s="676">
        <v>0</v>
      </c>
      <c r="M2804" s="650">
        <v>225.653</v>
      </c>
      <c r="N2804" s="650"/>
      <c r="O2804" s="650"/>
      <c r="P2804" s="650"/>
      <c r="Q2804" s="650">
        <v>3541</v>
      </c>
      <c r="R2804" s="650">
        <v>486.0296</v>
      </c>
      <c r="S2804" s="676">
        <v>0.1373</v>
      </c>
      <c r="T2804" s="650">
        <v>0</v>
      </c>
      <c r="U2804" s="650">
        <v>0</v>
      </c>
      <c r="V2804" s="650">
        <v>0</v>
      </c>
      <c r="W2804" s="650">
        <v>0</v>
      </c>
      <c r="X2804" s="650">
        <v>0</v>
      </c>
      <c r="Y2804" s="650">
        <v>0</v>
      </c>
      <c r="Z2804" s="650">
        <v>0</v>
      </c>
      <c r="AA2804" s="650">
        <v>0</v>
      </c>
      <c r="AB2804" s="676">
        <v>1</v>
      </c>
      <c r="AC2804" s="575">
        <f t="shared" si="131"/>
        <v>0</v>
      </c>
      <c r="AD2804" s="555">
        <f t="shared" si="132"/>
        <v>0</v>
      </c>
    </row>
    <row r="2805" customHeight="1" spans="1:30">
      <c r="A2805" s="574">
        <v>45349</v>
      </c>
      <c r="B2805" s="650" t="s">
        <v>251</v>
      </c>
      <c r="C2805" s="650" t="s">
        <v>250</v>
      </c>
      <c r="D2805" s="650">
        <v>15</v>
      </c>
      <c r="E2805" s="650" t="s">
        <v>233</v>
      </c>
      <c r="F2805" s="650">
        <v>0</v>
      </c>
      <c r="G2805" s="650">
        <v>8.29</v>
      </c>
      <c r="H2805" s="650">
        <v>21.045</v>
      </c>
      <c r="I2805" s="650">
        <v>21.045</v>
      </c>
      <c r="J2805" s="650">
        <v>20.895</v>
      </c>
      <c r="K2805" s="650">
        <v>0</v>
      </c>
      <c r="L2805" s="676">
        <v>0</v>
      </c>
      <c r="M2805" s="650">
        <v>172.41</v>
      </c>
      <c r="N2805" s="650"/>
      <c r="O2805" s="650"/>
      <c r="P2805" s="650"/>
      <c r="Q2805" s="650">
        <v>3444</v>
      </c>
      <c r="R2805" s="650">
        <v>297.78</v>
      </c>
      <c r="S2805" s="676">
        <v>0.0865</v>
      </c>
      <c r="T2805" s="650">
        <v>0</v>
      </c>
      <c r="U2805" s="650">
        <v>0</v>
      </c>
      <c r="V2805" s="650">
        <v>0</v>
      </c>
      <c r="W2805" s="650">
        <v>0</v>
      </c>
      <c r="X2805" s="650">
        <v>0</v>
      </c>
      <c r="Y2805" s="650">
        <v>0</v>
      </c>
      <c r="Z2805" s="650">
        <v>0</v>
      </c>
      <c r="AA2805" s="650">
        <v>0</v>
      </c>
      <c r="AB2805" s="676">
        <v>1</v>
      </c>
      <c r="AC2805" s="575">
        <f t="shared" si="131"/>
        <v>0</v>
      </c>
      <c r="AD2805" s="555">
        <f t="shared" si="132"/>
        <v>0</v>
      </c>
    </row>
    <row r="2806" customHeight="1" spans="1:30">
      <c r="A2806" s="574">
        <v>45349</v>
      </c>
      <c r="B2806" s="650" t="s">
        <v>253</v>
      </c>
      <c r="C2806" s="650" t="s">
        <v>250</v>
      </c>
      <c r="D2806" s="650">
        <v>200</v>
      </c>
      <c r="E2806" s="650" t="s">
        <v>233</v>
      </c>
      <c r="F2806" s="650">
        <v>0</v>
      </c>
      <c r="G2806" s="650">
        <v>4.76</v>
      </c>
      <c r="H2806" s="650">
        <v>102.1486</v>
      </c>
      <c r="I2806" s="650">
        <v>101.4827</v>
      </c>
      <c r="J2806" s="650">
        <v>99</v>
      </c>
      <c r="K2806" s="650">
        <v>0</v>
      </c>
      <c r="L2806" s="676">
        <v>0</v>
      </c>
      <c r="M2806" s="650">
        <v>3395.48</v>
      </c>
      <c r="N2806" s="650"/>
      <c r="O2806" s="650"/>
      <c r="P2806" s="650"/>
      <c r="Q2806" s="650">
        <v>61425</v>
      </c>
      <c r="R2806" s="650">
        <v>8458.56</v>
      </c>
      <c r="S2806" s="676">
        <v>0.1377</v>
      </c>
      <c r="T2806" s="650">
        <v>0.6659</v>
      </c>
      <c r="U2806" s="650">
        <v>0</v>
      </c>
      <c r="V2806" s="650">
        <v>0</v>
      </c>
      <c r="W2806" s="650">
        <v>0</v>
      </c>
      <c r="X2806" s="650">
        <v>0</v>
      </c>
      <c r="Y2806" s="650">
        <v>0</v>
      </c>
      <c r="Z2806" s="650">
        <v>0</v>
      </c>
      <c r="AA2806" s="650">
        <v>0</v>
      </c>
      <c r="AB2806" s="676">
        <v>0.9935</v>
      </c>
      <c r="AC2806" s="575">
        <f t="shared" si="131"/>
        <v>0</v>
      </c>
      <c r="AD2806" s="555">
        <f t="shared" si="132"/>
        <v>0.6659</v>
      </c>
    </row>
    <row r="2807" customHeight="1" spans="1:30">
      <c r="A2807" s="574">
        <v>45349</v>
      </c>
      <c r="B2807" s="575" t="s">
        <v>61</v>
      </c>
      <c r="C2807" s="650" t="s">
        <v>250</v>
      </c>
      <c r="D2807" s="650">
        <v>275</v>
      </c>
      <c r="E2807" s="650" t="s">
        <v>233</v>
      </c>
      <c r="F2807" s="650">
        <v>0</v>
      </c>
      <c r="G2807" s="650">
        <v>5.93</v>
      </c>
      <c r="H2807" s="650">
        <v>0</v>
      </c>
      <c r="I2807" s="650">
        <v>184.0115</v>
      </c>
      <c r="J2807" s="650">
        <v>175.12</v>
      </c>
      <c r="K2807" s="650">
        <v>3.001</v>
      </c>
      <c r="L2807" s="676">
        <v>0.016</v>
      </c>
      <c r="M2807" s="650">
        <v>5331.48</v>
      </c>
      <c r="N2807" s="650"/>
      <c r="O2807" s="650"/>
      <c r="P2807" s="650"/>
      <c r="Q2807" s="650">
        <v>83580</v>
      </c>
      <c r="R2807" s="650">
        <v>15068.68</v>
      </c>
      <c r="S2807" s="676">
        <v>0.1803</v>
      </c>
      <c r="T2807" s="650">
        <v>0.1724</v>
      </c>
      <c r="U2807" s="650">
        <v>0</v>
      </c>
      <c r="V2807" s="650">
        <v>0</v>
      </c>
      <c r="W2807" s="650">
        <v>0</v>
      </c>
      <c r="X2807" s="650">
        <v>0</v>
      </c>
      <c r="Y2807" s="650">
        <v>0</v>
      </c>
      <c r="Z2807" s="650">
        <v>0</v>
      </c>
      <c r="AA2807" s="650">
        <v>0</v>
      </c>
      <c r="AB2807" s="676">
        <v>0.9991</v>
      </c>
      <c r="AC2807" s="575">
        <f t="shared" si="131"/>
        <v>0</v>
      </c>
      <c r="AD2807" s="555">
        <f t="shared" si="132"/>
        <v>0.1724</v>
      </c>
    </row>
    <row r="2808" customHeight="1" spans="1:30">
      <c r="A2808" s="574">
        <v>45349</v>
      </c>
      <c r="B2808" s="575" t="s">
        <v>62</v>
      </c>
      <c r="C2808" s="650" t="s">
        <v>250</v>
      </c>
      <c r="D2808" s="650">
        <v>200</v>
      </c>
      <c r="E2808" s="650" t="s">
        <v>233</v>
      </c>
      <c r="F2808" s="650">
        <v>0</v>
      </c>
      <c r="G2808" s="650">
        <v>5.97</v>
      </c>
      <c r="H2808" s="650">
        <v>116.0729</v>
      </c>
      <c r="I2808" s="650">
        <v>114.2836</v>
      </c>
      <c r="J2808" s="650">
        <v>110.88</v>
      </c>
      <c r="K2808" s="650">
        <v>0</v>
      </c>
      <c r="L2808" s="676">
        <v>0</v>
      </c>
      <c r="M2808" s="650">
        <v>3839.88</v>
      </c>
      <c r="N2808" s="650"/>
      <c r="O2808" s="650"/>
      <c r="P2808" s="650"/>
      <c r="Q2808" s="650">
        <v>61280</v>
      </c>
      <c r="R2808" s="650">
        <v>10175.88</v>
      </c>
      <c r="S2808" s="676">
        <v>0.1661</v>
      </c>
      <c r="T2808" s="650">
        <v>0</v>
      </c>
      <c r="U2808" s="650">
        <v>0</v>
      </c>
      <c r="V2808" s="650">
        <v>0</v>
      </c>
      <c r="W2808" s="650">
        <v>0</v>
      </c>
      <c r="X2808" s="650">
        <v>0</v>
      </c>
      <c r="Y2808" s="650">
        <v>1.7893</v>
      </c>
      <c r="Z2808" s="650">
        <v>0</v>
      </c>
      <c r="AA2808" s="650">
        <v>0</v>
      </c>
      <c r="AB2808" s="676">
        <v>1</v>
      </c>
      <c r="AC2808" s="575">
        <f t="shared" si="131"/>
        <v>0</v>
      </c>
      <c r="AD2808" s="555">
        <f t="shared" si="132"/>
        <v>0</v>
      </c>
    </row>
    <row r="2809" customHeight="1" spans="1:30">
      <c r="A2809" s="574">
        <v>45349</v>
      </c>
      <c r="B2809" s="650" t="s">
        <v>259</v>
      </c>
      <c r="C2809" s="650" t="s">
        <v>250</v>
      </c>
      <c r="D2809" s="650">
        <v>60</v>
      </c>
      <c r="E2809" s="650" t="s">
        <v>233</v>
      </c>
      <c r="F2809" s="650">
        <v>0</v>
      </c>
      <c r="G2809" s="650">
        <v>5.05</v>
      </c>
      <c r="H2809" s="650">
        <v>33.1881</v>
      </c>
      <c r="I2809" s="650">
        <v>33.1881</v>
      </c>
      <c r="J2809" s="650">
        <v>32.55</v>
      </c>
      <c r="K2809" s="650">
        <v>0</v>
      </c>
      <c r="L2809" s="676">
        <v>0</v>
      </c>
      <c r="M2809" s="650">
        <v>804.09</v>
      </c>
      <c r="N2809" s="650"/>
      <c r="O2809" s="650"/>
      <c r="P2809" s="650"/>
      <c r="Q2809" s="650">
        <v>14049</v>
      </c>
      <c r="R2809" s="650">
        <v>2259.39</v>
      </c>
      <c r="S2809" s="676">
        <v>0.1608</v>
      </c>
      <c r="T2809" s="650">
        <v>0</v>
      </c>
      <c r="U2809" s="650">
        <v>0</v>
      </c>
      <c r="V2809" s="650">
        <v>0</v>
      </c>
      <c r="W2809" s="650">
        <v>0</v>
      </c>
      <c r="X2809" s="650">
        <v>0</v>
      </c>
      <c r="Y2809" s="650">
        <v>0</v>
      </c>
      <c r="Z2809" s="650">
        <v>0</v>
      </c>
      <c r="AA2809" s="650">
        <v>0</v>
      </c>
      <c r="AB2809" s="676">
        <v>1</v>
      </c>
      <c r="AC2809" s="575">
        <f t="shared" si="131"/>
        <v>0</v>
      </c>
      <c r="AD2809" s="555">
        <f t="shared" si="132"/>
        <v>0</v>
      </c>
    </row>
    <row r="2810" customHeight="1" spans="1:30">
      <c r="A2810" s="574">
        <v>45349</v>
      </c>
      <c r="B2810" s="650" t="s">
        <v>261</v>
      </c>
      <c r="C2810" s="650" t="s">
        <v>250</v>
      </c>
      <c r="D2810" s="650">
        <v>100</v>
      </c>
      <c r="E2810" s="650" t="s">
        <v>233</v>
      </c>
      <c r="F2810" s="650">
        <v>0</v>
      </c>
      <c r="G2810" s="650">
        <v>6.09</v>
      </c>
      <c r="H2810" s="650">
        <v>94.9006</v>
      </c>
      <c r="I2810" s="650">
        <v>94.9006</v>
      </c>
      <c r="J2810" s="650">
        <v>93.588</v>
      </c>
      <c r="K2810" s="650">
        <v>0</v>
      </c>
      <c r="L2810" s="676">
        <v>0</v>
      </c>
      <c r="M2810" s="650">
        <v>1712.04</v>
      </c>
      <c r="N2810" s="650"/>
      <c r="O2810" s="650"/>
      <c r="P2810" s="650"/>
      <c r="Q2810" s="650">
        <v>25315</v>
      </c>
      <c r="R2810" s="650">
        <v>4192.584</v>
      </c>
      <c r="S2810" s="676">
        <v>0.1656</v>
      </c>
      <c r="T2810" s="650">
        <v>0</v>
      </c>
      <c r="U2810" s="650">
        <v>0</v>
      </c>
      <c r="V2810" s="650">
        <v>0</v>
      </c>
      <c r="W2810" s="650">
        <v>0</v>
      </c>
      <c r="X2810" s="650">
        <v>0</v>
      </c>
      <c r="Y2810" s="650">
        <v>0</v>
      </c>
      <c r="Z2810" s="650">
        <v>0</v>
      </c>
      <c r="AA2810" s="650">
        <v>0</v>
      </c>
      <c r="AB2810" s="676">
        <v>1</v>
      </c>
      <c r="AC2810" s="575">
        <f t="shared" si="131"/>
        <v>0</v>
      </c>
      <c r="AD2810" s="555">
        <f t="shared" si="132"/>
        <v>0</v>
      </c>
    </row>
    <row r="2811" customHeight="1" spans="1:30">
      <c r="A2811" s="574">
        <v>45349</v>
      </c>
      <c r="B2811" s="650" t="s">
        <v>254</v>
      </c>
      <c r="C2811" s="650" t="s">
        <v>250</v>
      </c>
      <c r="D2811" s="650">
        <v>50</v>
      </c>
      <c r="E2811" s="650" t="s">
        <v>233</v>
      </c>
      <c r="F2811" s="650">
        <v>0</v>
      </c>
      <c r="G2811" s="650">
        <v>4.12</v>
      </c>
      <c r="H2811" s="650">
        <v>11.4854</v>
      </c>
      <c r="I2811" s="650">
        <v>11.0214</v>
      </c>
      <c r="J2811" s="650">
        <v>10.29</v>
      </c>
      <c r="K2811" s="650">
        <v>0</v>
      </c>
      <c r="L2811" s="676">
        <v>0</v>
      </c>
      <c r="M2811" s="650">
        <v>1097.88</v>
      </c>
      <c r="N2811" s="650"/>
      <c r="O2811" s="650"/>
      <c r="P2811" s="650"/>
      <c r="Q2811" s="650">
        <v>12070</v>
      </c>
      <c r="R2811" s="650">
        <v>2145.57</v>
      </c>
      <c r="S2811" s="676">
        <v>0.1778</v>
      </c>
      <c r="T2811" s="650">
        <v>0</v>
      </c>
      <c r="U2811" s="650">
        <v>0</v>
      </c>
      <c r="V2811" s="650">
        <v>0</v>
      </c>
      <c r="W2811" s="650">
        <v>0</v>
      </c>
      <c r="X2811" s="650">
        <v>0</v>
      </c>
      <c r="Y2811" s="650">
        <v>0</v>
      </c>
      <c r="Z2811" s="650">
        <v>0</v>
      </c>
      <c r="AA2811" s="650">
        <v>0</v>
      </c>
      <c r="AB2811" s="676">
        <v>0</v>
      </c>
      <c r="AC2811" s="575">
        <f t="shared" si="131"/>
        <v>0</v>
      </c>
      <c r="AD2811" s="555">
        <f t="shared" si="132"/>
        <v>0</v>
      </c>
    </row>
    <row r="2812" customHeight="1" spans="1:30">
      <c r="A2812" s="574">
        <v>45349</v>
      </c>
      <c r="B2812" s="650" t="s">
        <v>256</v>
      </c>
      <c r="C2812" s="650" t="s">
        <v>250</v>
      </c>
      <c r="D2812" s="650">
        <v>20.4</v>
      </c>
      <c r="E2812" s="650" t="s">
        <v>233</v>
      </c>
      <c r="F2812" s="650">
        <v>0</v>
      </c>
      <c r="G2812" s="650">
        <v>2.8</v>
      </c>
      <c r="H2812" s="650">
        <v>3.54</v>
      </c>
      <c r="I2812" s="650">
        <v>3.486</v>
      </c>
      <c r="J2812" s="650">
        <v>3.4775</v>
      </c>
      <c r="K2812" s="650">
        <v>0</v>
      </c>
      <c r="L2812" s="676">
        <v>0</v>
      </c>
      <c r="M2812" s="650">
        <v>428.9749</v>
      </c>
      <c r="N2812" s="650"/>
      <c r="O2812" s="650"/>
      <c r="P2812" s="650"/>
      <c r="Q2812" s="650">
        <v>5372</v>
      </c>
      <c r="R2812" s="650">
        <v>966.877</v>
      </c>
      <c r="S2812" s="676">
        <v>0.18</v>
      </c>
      <c r="T2812" s="650">
        <v>0</v>
      </c>
      <c r="U2812" s="650">
        <v>0</v>
      </c>
      <c r="V2812" s="650">
        <v>0</v>
      </c>
      <c r="W2812" s="650">
        <v>0</v>
      </c>
      <c r="X2812" s="650">
        <v>0</v>
      </c>
      <c r="Y2812" s="650">
        <v>0</v>
      </c>
      <c r="Z2812" s="650">
        <v>0</v>
      </c>
      <c r="AA2812" s="650">
        <v>0</v>
      </c>
      <c r="AB2812" s="676">
        <v>1</v>
      </c>
      <c r="AC2812" s="575">
        <f t="shared" si="131"/>
        <v>0</v>
      </c>
      <c r="AD2812" s="555">
        <f t="shared" si="132"/>
        <v>0</v>
      </c>
    </row>
    <row r="2813" customHeight="1" spans="1:30">
      <c r="A2813" s="574">
        <v>45349</v>
      </c>
      <c r="B2813" s="650" t="s">
        <v>258</v>
      </c>
      <c r="C2813" s="650" t="s">
        <v>250</v>
      </c>
      <c r="D2813" s="650">
        <v>100</v>
      </c>
      <c r="E2813" s="650" t="s">
        <v>233</v>
      </c>
      <c r="F2813" s="650">
        <v>0</v>
      </c>
      <c r="G2813" s="650">
        <v>4.5</v>
      </c>
      <c r="H2813" s="650">
        <v>67.444</v>
      </c>
      <c r="I2813" s="650">
        <v>66.8612</v>
      </c>
      <c r="J2813" s="650">
        <v>66</v>
      </c>
      <c r="K2813" s="650">
        <v>0</v>
      </c>
      <c r="L2813" s="676">
        <v>0</v>
      </c>
      <c r="M2813" s="650">
        <v>1499.52</v>
      </c>
      <c r="N2813" s="650"/>
      <c r="O2813" s="650"/>
      <c r="P2813" s="650"/>
      <c r="Q2813" s="650">
        <v>27774</v>
      </c>
      <c r="R2813" s="650">
        <v>3255.78</v>
      </c>
      <c r="S2813" s="676">
        <v>0.1172</v>
      </c>
      <c r="T2813" s="650">
        <v>0</v>
      </c>
      <c r="U2813" s="650">
        <v>0.5828</v>
      </c>
      <c r="V2813" s="650">
        <v>0</v>
      </c>
      <c r="W2813" s="650">
        <v>0</v>
      </c>
      <c r="X2813" s="650">
        <v>0</v>
      </c>
      <c r="Y2813" s="650">
        <v>0</v>
      </c>
      <c r="Z2813" s="650">
        <v>0</v>
      </c>
      <c r="AA2813" s="650">
        <v>0</v>
      </c>
      <c r="AB2813" s="676">
        <v>1</v>
      </c>
      <c r="AC2813" s="575">
        <f t="shared" si="131"/>
        <v>0.5828</v>
      </c>
      <c r="AD2813" s="555">
        <f t="shared" si="132"/>
        <v>0</v>
      </c>
    </row>
    <row r="2814" customHeight="1" spans="1:30">
      <c r="A2814" s="574">
        <v>45349</v>
      </c>
      <c r="B2814" s="650" t="s">
        <v>257</v>
      </c>
      <c r="C2814" s="650" t="s">
        <v>250</v>
      </c>
      <c r="D2814" s="650">
        <v>80</v>
      </c>
      <c r="E2814" s="650" t="s">
        <v>233</v>
      </c>
      <c r="F2814" s="650">
        <v>0</v>
      </c>
      <c r="G2814" s="650">
        <v>2.94</v>
      </c>
      <c r="H2814" s="650">
        <v>6.651</v>
      </c>
      <c r="I2814" s="650">
        <v>6.1327</v>
      </c>
      <c r="J2814" s="650">
        <v>5.5967</v>
      </c>
      <c r="K2814" s="650">
        <v>0</v>
      </c>
      <c r="L2814" s="676">
        <v>0</v>
      </c>
      <c r="M2814" s="650">
        <v>1716.3679</v>
      </c>
      <c r="N2814" s="650"/>
      <c r="O2814" s="650"/>
      <c r="P2814" s="650"/>
      <c r="Q2814" s="650">
        <v>18237</v>
      </c>
      <c r="R2814" s="650">
        <v>3361.2094</v>
      </c>
      <c r="S2814" s="676">
        <v>0.1843</v>
      </c>
      <c r="T2814" s="650">
        <v>0</v>
      </c>
      <c r="U2814" s="650">
        <v>0</v>
      </c>
      <c r="V2814" s="650">
        <v>0</v>
      </c>
      <c r="W2814" s="650">
        <v>0</v>
      </c>
      <c r="X2814" s="650">
        <v>0</v>
      </c>
      <c r="Y2814" s="650">
        <v>0</v>
      </c>
      <c r="Z2814" s="650">
        <v>0</v>
      </c>
      <c r="AA2814" s="650">
        <v>0</v>
      </c>
      <c r="AB2814" s="676">
        <v>1</v>
      </c>
      <c r="AC2814" s="575">
        <f t="shared" si="131"/>
        <v>0</v>
      </c>
      <c r="AD2814" s="555">
        <f t="shared" si="132"/>
        <v>0</v>
      </c>
    </row>
    <row r="2815" customHeight="1" spans="1:30">
      <c r="A2815" s="574">
        <v>45349</v>
      </c>
      <c r="B2815" s="650" t="s">
        <v>252</v>
      </c>
      <c r="C2815" s="650" t="s">
        <v>250</v>
      </c>
      <c r="D2815" s="650">
        <v>49.5</v>
      </c>
      <c r="E2815" s="650" t="s">
        <v>233</v>
      </c>
      <c r="F2815" s="650">
        <v>0</v>
      </c>
      <c r="G2815" s="650">
        <v>12.67</v>
      </c>
      <c r="H2815" s="650">
        <v>114.571</v>
      </c>
      <c r="I2815" s="650">
        <v>73.5578</v>
      </c>
      <c r="J2815" s="650">
        <v>72.237</v>
      </c>
      <c r="K2815" s="650">
        <v>41.0132</v>
      </c>
      <c r="L2815" s="676">
        <v>0.358</v>
      </c>
      <c r="M2815" s="650">
        <v>603.834</v>
      </c>
      <c r="N2815" s="650">
        <v>843</v>
      </c>
      <c r="O2815" s="676">
        <v>0.7163</v>
      </c>
      <c r="P2815" s="676">
        <v>-0.2147</v>
      </c>
      <c r="Q2815" s="650">
        <v>12723</v>
      </c>
      <c r="R2815" s="650">
        <v>1170.9126</v>
      </c>
      <c r="S2815" s="676">
        <v>0.092</v>
      </c>
      <c r="T2815" s="650">
        <v>0</v>
      </c>
      <c r="U2815" s="650">
        <v>0</v>
      </c>
      <c r="V2815" s="650">
        <v>0</v>
      </c>
      <c r="W2815" s="650">
        <v>0</v>
      </c>
      <c r="X2815" s="650">
        <v>0</v>
      </c>
      <c r="Y2815" s="650">
        <v>0</v>
      </c>
      <c r="Z2815" s="650">
        <v>0</v>
      </c>
      <c r="AA2815" s="650">
        <v>0</v>
      </c>
      <c r="AB2815" s="676">
        <v>1</v>
      </c>
      <c r="AC2815" s="575">
        <f t="shared" si="131"/>
        <v>0</v>
      </c>
      <c r="AD2815" s="555">
        <f t="shared" si="132"/>
        <v>0</v>
      </c>
    </row>
    <row r="2816" customHeight="1" spans="1:30">
      <c r="A2816" s="574">
        <v>45349</v>
      </c>
      <c r="B2816" s="650" t="s">
        <v>263</v>
      </c>
      <c r="C2816" s="650" t="s">
        <v>250</v>
      </c>
      <c r="D2816" s="650">
        <v>200</v>
      </c>
      <c r="E2816" s="650" t="s">
        <v>233</v>
      </c>
      <c r="F2816" s="650">
        <v>0</v>
      </c>
      <c r="G2816" s="650">
        <v>3.99</v>
      </c>
      <c r="H2816" s="650">
        <v>59.6348</v>
      </c>
      <c r="I2816" s="650">
        <v>57.6742</v>
      </c>
      <c r="J2816" s="650">
        <v>55.44</v>
      </c>
      <c r="K2816" s="650">
        <v>0</v>
      </c>
      <c r="L2816" s="676">
        <v>0</v>
      </c>
      <c r="M2816" s="650">
        <v>6284.08</v>
      </c>
      <c r="N2816" s="650"/>
      <c r="O2816" s="650"/>
      <c r="P2816" s="650"/>
      <c r="Q2816" s="650">
        <v>59159</v>
      </c>
      <c r="R2816" s="650">
        <v>13151.6</v>
      </c>
      <c r="S2816" s="676">
        <v>0.2223</v>
      </c>
      <c r="T2816" s="650">
        <v>1.0755</v>
      </c>
      <c r="U2816" s="650">
        <v>0.8851</v>
      </c>
      <c r="V2816" s="650">
        <v>0</v>
      </c>
      <c r="W2816" s="650">
        <v>0</v>
      </c>
      <c r="X2816" s="650">
        <v>0</v>
      </c>
      <c r="Y2816" s="650">
        <v>0</v>
      </c>
      <c r="Z2816" s="650">
        <v>0</v>
      </c>
      <c r="AA2816" s="650">
        <v>0</v>
      </c>
      <c r="AB2816" s="676">
        <v>0.9821</v>
      </c>
      <c r="AC2816" s="575">
        <f t="shared" si="131"/>
        <v>0.8851</v>
      </c>
      <c r="AD2816" s="555">
        <f t="shared" si="132"/>
        <v>1.0755</v>
      </c>
    </row>
    <row r="2817" s="559" customFormat="1" customHeight="1" spans="1:30">
      <c r="A2817" s="665">
        <v>45349</v>
      </c>
      <c r="B2817" s="666" t="s">
        <v>264</v>
      </c>
      <c r="C2817" s="666" t="s">
        <v>250</v>
      </c>
      <c r="D2817" s="666">
        <v>100</v>
      </c>
      <c r="E2817" s="666" t="s">
        <v>233</v>
      </c>
      <c r="F2817" s="666">
        <v>0</v>
      </c>
      <c r="G2817" s="666">
        <v>6.25</v>
      </c>
      <c r="H2817" s="666">
        <v>61.895</v>
      </c>
      <c r="I2817" s="666">
        <v>0</v>
      </c>
      <c r="J2817" s="666">
        <v>0</v>
      </c>
      <c r="K2817" s="666">
        <v>0</v>
      </c>
      <c r="L2817" s="666"/>
      <c r="M2817" s="666">
        <v>1435.0578</v>
      </c>
      <c r="N2817" s="666"/>
      <c r="O2817" s="666"/>
      <c r="P2817" s="666"/>
      <c r="Q2817" s="666">
        <v>24615</v>
      </c>
      <c r="R2817" s="666">
        <v>3165.0234</v>
      </c>
      <c r="S2817" s="677">
        <v>0.1286</v>
      </c>
      <c r="T2817" s="666">
        <v>0</v>
      </c>
      <c r="U2817" s="666">
        <v>0</v>
      </c>
      <c r="V2817" s="666">
        <v>0</v>
      </c>
      <c r="W2817" s="666">
        <v>0</v>
      </c>
      <c r="X2817" s="666">
        <v>61.895</v>
      </c>
      <c r="Y2817" s="666">
        <v>0</v>
      </c>
      <c r="Z2817" s="666">
        <v>0</v>
      </c>
      <c r="AA2817" s="666">
        <v>0</v>
      </c>
      <c r="AB2817" s="677">
        <v>0</v>
      </c>
      <c r="AC2817" s="681">
        <f t="shared" si="131"/>
        <v>0</v>
      </c>
      <c r="AD2817" s="682">
        <f t="shared" si="132"/>
        <v>0</v>
      </c>
    </row>
    <row r="2818" customHeight="1" spans="1:30">
      <c r="A2818" s="574">
        <v>45349</v>
      </c>
      <c r="B2818" s="575" t="s">
        <v>260</v>
      </c>
      <c r="C2818" s="575" t="s">
        <v>250</v>
      </c>
      <c r="D2818" s="575">
        <v>50</v>
      </c>
      <c r="E2818" s="575" t="s">
        <v>287</v>
      </c>
      <c r="F2818" s="575">
        <v>0</v>
      </c>
      <c r="G2818" s="575">
        <v>2.56</v>
      </c>
      <c r="H2818" s="575">
        <v>7.9371</v>
      </c>
      <c r="I2818" s="575">
        <v>0</v>
      </c>
      <c r="J2818" s="575">
        <v>0</v>
      </c>
      <c r="K2818" s="575">
        <v>0</v>
      </c>
      <c r="L2818" s="575"/>
      <c r="M2818" s="575">
        <v>888.8</v>
      </c>
      <c r="N2818" s="575"/>
      <c r="O2818" s="575"/>
      <c r="P2818" s="575"/>
      <c r="Q2818" s="575">
        <v>12700</v>
      </c>
      <c r="R2818" s="575">
        <v>1722.138</v>
      </c>
      <c r="S2818" s="580">
        <v>0.1356</v>
      </c>
      <c r="T2818" s="575">
        <v>0</v>
      </c>
      <c r="U2818" s="575">
        <v>0</v>
      </c>
      <c r="V2818" s="575">
        <v>0</v>
      </c>
      <c r="W2818" s="575">
        <v>0</v>
      </c>
      <c r="X2818" s="575">
        <v>0</v>
      </c>
      <c r="Y2818" s="575">
        <v>7.9371</v>
      </c>
      <c r="Z2818" s="575">
        <v>0</v>
      </c>
      <c r="AA2818" s="575">
        <v>0</v>
      </c>
      <c r="AB2818" s="580">
        <v>1</v>
      </c>
      <c r="AC2818" s="575">
        <f t="shared" si="131"/>
        <v>0</v>
      </c>
      <c r="AD2818" s="555">
        <f t="shared" si="132"/>
        <v>0</v>
      </c>
    </row>
    <row r="2819" s="560" customFormat="1" customHeight="1" spans="1:30">
      <c r="A2819" s="667">
        <v>45349</v>
      </c>
      <c r="B2819" s="668" t="s">
        <v>266</v>
      </c>
      <c r="C2819" s="668" t="s">
        <v>250</v>
      </c>
      <c r="D2819" s="668">
        <v>200</v>
      </c>
      <c r="E2819" s="668" t="s">
        <v>231</v>
      </c>
      <c r="F2819" s="668">
        <v>0</v>
      </c>
      <c r="G2819" s="668">
        <v>3.22</v>
      </c>
      <c r="H2819" s="668">
        <v>47.084</v>
      </c>
      <c r="I2819" s="668">
        <v>47.084</v>
      </c>
      <c r="J2819" s="668">
        <v>44.22</v>
      </c>
      <c r="K2819" s="668">
        <v>0</v>
      </c>
      <c r="L2819" s="678">
        <v>0</v>
      </c>
      <c r="M2819" s="668">
        <v>1980</v>
      </c>
      <c r="N2819" s="668"/>
      <c r="O2819" s="668"/>
      <c r="P2819" s="668"/>
      <c r="Q2819" s="668">
        <v>45530</v>
      </c>
      <c r="R2819" s="668">
        <v>4054.38</v>
      </c>
      <c r="S2819" s="678">
        <v>0.089</v>
      </c>
      <c r="T2819" s="668">
        <v>0</v>
      </c>
      <c r="U2819" s="668">
        <v>0</v>
      </c>
      <c r="V2819" s="668">
        <v>0</v>
      </c>
      <c r="W2819" s="668">
        <v>0</v>
      </c>
      <c r="X2819" s="668">
        <v>0</v>
      </c>
      <c r="Y2819" s="668">
        <v>0</v>
      </c>
      <c r="Z2819" s="668">
        <v>0</v>
      </c>
      <c r="AA2819" s="668">
        <v>0</v>
      </c>
      <c r="AB2819" s="678">
        <v>0.9971</v>
      </c>
      <c r="AC2819" s="683">
        <f t="shared" si="131"/>
        <v>0</v>
      </c>
      <c r="AD2819" s="684">
        <f t="shared" si="132"/>
        <v>0</v>
      </c>
    </row>
    <row r="2820" customHeight="1" spans="1:30">
      <c r="A2820" s="574">
        <v>45349</v>
      </c>
      <c r="B2820" s="650" t="s">
        <v>267</v>
      </c>
      <c r="C2820" s="650" t="s">
        <v>250</v>
      </c>
      <c r="D2820" s="650">
        <v>150</v>
      </c>
      <c r="E2820" s="650" t="s">
        <v>233</v>
      </c>
      <c r="F2820" s="650">
        <v>0</v>
      </c>
      <c r="G2820" s="650">
        <v>2.1</v>
      </c>
      <c r="H2820" s="650">
        <v>0.1935</v>
      </c>
      <c r="I2820" s="650">
        <v>0.1935</v>
      </c>
      <c r="J2820" s="650">
        <v>0</v>
      </c>
      <c r="K2820" s="650">
        <v>0</v>
      </c>
      <c r="L2820" s="676">
        <v>0</v>
      </c>
      <c r="M2820" s="650">
        <v>4104.32</v>
      </c>
      <c r="N2820" s="650"/>
      <c r="O2820" s="650"/>
      <c r="P2820" s="650"/>
      <c r="Q2820" s="650">
        <v>38110</v>
      </c>
      <c r="R2820" s="650">
        <v>10153.44</v>
      </c>
      <c r="S2820" s="676">
        <v>0.2664</v>
      </c>
      <c r="T2820" s="650">
        <v>0</v>
      </c>
      <c r="U2820" s="650">
        <v>0</v>
      </c>
      <c r="V2820" s="650">
        <v>0</v>
      </c>
      <c r="W2820" s="650">
        <v>0</v>
      </c>
      <c r="X2820" s="650">
        <v>0</v>
      </c>
      <c r="Y2820" s="650">
        <v>0</v>
      </c>
      <c r="Z2820" s="650">
        <v>0</v>
      </c>
      <c r="AA2820" s="650">
        <v>0</v>
      </c>
      <c r="AB2820" s="676">
        <v>1</v>
      </c>
      <c r="AC2820" s="575">
        <f t="shared" si="131"/>
        <v>0</v>
      </c>
      <c r="AD2820" s="555">
        <f t="shared" si="132"/>
        <v>0</v>
      </c>
    </row>
    <row r="2821" customHeight="1" spans="1:30">
      <c r="A2821" s="574">
        <v>45349</v>
      </c>
      <c r="B2821" s="650" t="s">
        <v>265</v>
      </c>
      <c r="C2821" s="650" t="s">
        <v>250</v>
      </c>
      <c r="D2821" s="650">
        <v>50</v>
      </c>
      <c r="E2821" s="650" t="s">
        <v>233</v>
      </c>
      <c r="F2821" s="650">
        <v>0</v>
      </c>
      <c r="G2821" s="650">
        <v>4.51</v>
      </c>
      <c r="H2821" s="650">
        <v>22.558</v>
      </c>
      <c r="I2821" s="650">
        <v>16.9023</v>
      </c>
      <c r="J2821" s="650">
        <v>16.6144</v>
      </c>
      <c r="K2821" s="650">
        <v>5.6557</v>
      </c>
      <c r="L2821" s="676">
        <v>0.2507</v>
      </c>
      <c r="M2821" s="650">
        <v>279.9588</v>
      </c>
      <c r="N2821" s="650"/>
      <c r="O2821" s="650"/>
      <c r="P2821" s="650"/>
      <c r="Q2821" s="650">
        <v>5770</v>
      </c>
      <c r="R2821" s="650">
        <v>478.3196</v>
      </c>
      <c r="S2821" s="676">
        <v>0.0829</v>
      </c>
      <c r="T2821" s="650">
        <v>0</v>
      </c>
      <c r="U2821" s="650">
        <v>0</v>
      </c>
      <c r="V2821" s="650">
        <v>0</v>
      </c>
      <c r="W2821" s="650">
        <v>0</v>
      </c>
      <c r="X2821" s="650">
        <v>0</v>
      </c>
      <c r="Y2821" s="650">
        <v>0</v>
      </c>
      <c r="Z2821" s="650">
        <v>0</v>
      </c>
      <c r="AA2821" s="650">
        <v>0</v>
      </c>
      <c r="AB2821" s="676">
        <v>1</v>
      </c>
      <c r="AC2821" s="575">
        <f t="shared" si="131"/>
        <v>0</v>
      </c>
      <c r="AD2821" s="555">
        <f t="shared" si="132"/>
        <v>0</v>
      </c>
    </row>
    <row r="2822" customHeight="1" spans="1:30">
      <c r="A2822" s="574">
        <v>45349</v>
      </c>
      <c r="B2822" s="650" t="s">
        <v>262</v>
      </c>
      <c r="C2822" s="650" t="s">
        <v>250</v>
      </c>
      <c r="D2822" s="650">
        <v>200</v>
      </c>
      <c r="E2822" s="650" t="s">
        <v>233</v>
      </c>
      <c r="F2822" s="650">
        <v>0</v>
      </c>
      <c r="G2822" s="650">
        <v>4.68</v>
      </c>
      <c r="H2822" s="650">
        <v>31.1748</v>
      </c>
      <c r="I2822" s="650">
        <v>17.1874</v>
      </c>
      <c r="J2822" s="650">
        <v>15.675</v>
      </c>
      <c r="K2822" s="650">
        <v>0</v>
      </c>
      <c r="L2822" s="676">
        <v>0</v>
      </c>
      <c r="M2822" s="650">
        <v>3443.55</v>
      </c>
      <c r="N2822" s="650"/>
      <c r="O2822" s="650"/>
      <c r="P2822" s="650"/>
      <c r="Q2822" s="650">
        <v>30140</v>
      </c>
      <c r="R2822" s="650">
        <v>7134.6</v>
      </c>
      <c r="S2822" s="676">
        <v>0.2367</v>
      </c>
      <c r="T2822" s="650">
        <v>13.4844</v>
      </c>
      <c r="U2822" s="650">
        <v>0.2651</v>
      </c>
      <c r="V2822" s="650">
        <v>0</v>
      </c>
      <c r="W2822" s="650">
        <v>0</v>
      </c>
      <c r="X2822" s="650">
        <v>0</v>
      </c>
      <c r="Y2822" s="650">
        <v>0</v>
      </c>
      <c r="Z2822" s="650">
        <v>0</v>
      </c>
      <c r="AA2822" s="650">
        <v>0</v>
      </c>
      <c r="AB2822" s="676">
        <v>0.5238</v>
      </c>
      <c r="AC2822" s="575">
        <f t="shared" si="131"/>
        <v>0.2651</v>
      </c>
      <c r="AD2822" s="555">
        <f t="shared" si="132"/>
        <v>13.4844</v>
      </c>
    </row>
    <row r="2823" s="557" customFormat="1" customHeight="1" spans="1:30">
      <c r="A2823" s="574">
        <v>45349</v>
      </c>
      <c r="B2823" s="669" t="s">
        <v>77</v>
      </c>
      <c r="C2823" s="671" t="s">
        <v>32</v>
      </c>
      <c r="D2823" s="671">
        <v>100</v>
      </c>
      <c r="E2823" s="671" t="s">
        <v>33</v>
      </c>
      <c r="F2823" s="672">
        <v>19.01</v>
      </c>
      <c r="G2823" s="671">
        <v>1.4</v>
      </c>
      <c r="H2823" s="673">
        <v>60.2623</v>
      </c>
      <c r="I2823" s="673">
        <v>58.6109</v>
      </c>
      <c r="J2823" s="673">
        <v>57.897</v>
      </c>
      <c r="K2823" s="673">
        <v>0</v>
      </c>
      <c r="L2823" s="679">
        <v>0</v>
      </c>
      <c r="M2823" s="673">
        <v>855.253</v>
      </c>
      <c r="N2823" s="671">
        <v>200</v>
      </c>
      <c r="O2823" s="679">
        <v>4.2763</v>
      </c>
      <c r="P2823" s="679">
        <v>3.4053</v>
      </c>
      <c r="Q2823" s="671">
        <v>17591</v>
      </c>
      <c r="R2823" s="673">
        <v>1251.11</v>
      </c>
      <c r="S2823" s="679">
        <v>0.0711</v>
      </c>
      <c r="T2823" s="671">
        <v>0</v>
      </c>
      <c r="U2823" s="671">
        <v>0</v>
      </c>
      <c r="V2823" s="671">
        <v>0</v>
      </c>
      <c r="W2823" s="671">
        <v>0</v>
      </c>
      <c r="X2823" s="671">
        <v>0</v>
      </c>
      <c r="Y2823" s="671">
        <v>0</v>
      </c>
      <c r="Z2823" s="671">
        <v>0</v>
      </c>
      <c r="AA2823" s="673">
        <v>0</v>
      </c>
      <c r="AB2823" s="679">
        <v>1</v>
      </c>
      <c r="AC2823" s="575">
        <f t="shared" si="131"/>
        <v>0</v>
      </c>
      <c r="AD2823" s="555">
        <f t="shared" si="132"/>
        <v>0</v>
      </c>
    </row>
    <row r="2824" s="557" customFormat="1" customHeight="1" spans="1:30">
      <c r="A2824" s="574">
        <v>45349</v>
      </c>
      <c r="B2824" s="671" t="s">
        <v>81</v>
      </c>
      <c r="C2824" s="670" t="s">
        <v>175</v>
      </c>
      <c r="D2824" s="671">
        <v>100</v>
      </c>
      <c r="E2824" s="671" t="s">
        <v>35</v>
      </c>
      <c r="F2824" s="671" t="s">
        <v>176</v>
      </c>
      <c r="G2824" s="674">
        <v>5.46</v>
      </c>
      <c r="H2824" s="674">
        <v>0</v>
      </c>
      <c r="I2824" s="674">
        <v>0.21</v>
      </c>
      <c r="J2824" s="674">
        <v>0.2992</v>
      </c>
      <c r="K2824" s="674">
        <v>0</v>
      </c>
      <c r="L2824" s="680">
        <v>0</v>
      </c>
      <c r="M2824" s="675">
        <v>49.676</v>
      </c>
      <c r="N2824" s="674">
        <v>585</v>
      </c>
      <c r="O2824" s="679">
        <v>0.0849</v>
      </c>
      <c r="P2824" s="680">
        <v>-0.8807</v>
      </c>
      <c r="Q2824" s="674">
        <v>13183</v>
      </c>
      <c r="R2824" s="674">
        <v>58.8016</v>
      </c>
      <c r="S2824" s="679">
        <v>0.0045</v>
      </c>
      <c r="T2824" s="671">
        <v>1.29</v>
      </c>
      <c r="U2824" s="674">
        <v>0</v>
      </c>
      <c r="V2824" s="671">
        <v>0</v>
      </c>
      <c r="W2824" s="671">
        <v>0</v>
      </c>
      <c r="X2824" s="674">
        <v>0</v>
      </c>
      <c r="Y2824" s="671">
        <v>0</v>
      </c>
      <c r="Z2824" s="671">
        <v>0</v>
      </c>
      <c r="AA2824" s="674">
        <v>0</v>
      </c>
      <c r="AB2824" s="679">
        <v>0.09</v>
      </c>
      <c r="AC2824" s="575">
        <f t="shared" si="131"/>
        <v>0</v>
      </c>
      <c r="AD2824" s="555">
        <f t="shared" si="132"/>
        <v>1.29</v>
      </c>
    </row>
    <row r="2825" s="557" customFormat="1" customHeight="1" spans="1:30">
      <c r="A2825" s="574">
        <v>45349</v>
      </c>
      <c r="B2825" s="671" t="s">
        <v>84</v>
      </c>
      <c r="C2825" s="670" t="s">
        <v>175</v>
      </c>
      <c r="D2825" s="671">
        <v>33</v>
      </c>
      <c r="E2825" s="671" t="s">
        <v>35</v>
      </c>
      <c r="F2825" s="671" t="s">
        <v>176</v>
      </c>
      <c r="G2825" s="674">
        <v>3.57</v>
      </c>
      <c r="H2825" s="674">
        <v>14.6904</v>
      </c>
      <c r="I2825" s="674">
        <v>14.5096</v>
      </c>
      <c r="J2825" s="674">
        <v>14.52</v>
      </c>
      <c r="K2825" s="674">
        <v>0</v>
      </c>
      <c r="L2825" s="680">
        <v>0</v>
      </c>
      <c r="M2825" s="674">
        <v>399.3</v>
      </c>
      <c r="N2825" s="674">
        <v>490</v>
      </c>
      <c r="O2825" s="680">
        <v>0.8149</v>
      </c>
      <c r="P2825" s="680">
        <v>-0.1247</v>
      </c>
      <c r="Q2825" s="674">
        <v>7604</v>
      </c>
      <c r="R2825" s="674">
        <v>798.6</v>
      </c>
      <c r="S2825" s="680">
        <v>0.105</v>
      </c>
      <c r="T2825" s="671">
        <v>0</v>
      </c>
      <c r="U2825" s="674">
        <v>0</v>
      </c>
      <c r="V2825" s="671">
        <v>0</v>
      </c>
      <c r="W2825" s="671">
        <v>0</v>
      </c>
      <c r="X2825" s="671">
        <v>0</v>
      </c>
      <c r="Y2825" s="674">
        <v>0</v>
      </c>
      <c r="Z2825" s="671">
        <v>0</v>
      </c>
      <c r="AA2825" s="671">
        <v>0</v>
      </c>
      <c r="AB2825" s="679">
        <v>1</v>
      </c>
      <c r="AC2825" s="575">
        <f t="shared" si="131"/>
        <v>0</v>
      </c>
      <c r="AD2825" s="555">
        <f t="shared" si="132"/>
        <v>0</v>
      </c>
    </row>
    <row r="2826" s="557" customFormat="1" customHeight="1" spans="1:30">
      <c r="A2826" s="574">
        <v>45349</v>
      </c>
      <c r="B2826" s="671" t="s">
        <v>85</v>
      </c>
      <c r="C2826" s="687" t="s">
        <v>177</v>
      </c>
      <c r="D2826" s="671">
        <v>60</v>
      </c>
      <c r="E2826" s="671" t="s">
        <v>33</v>
      </c>
      <c r="F2826" s="671">
        <v>3.45</v>
      </c>
      <c r="G2826" s="671">
        <v>1.24</v>
      </c>
      <c r="H2826" s="675">
        <v>26.0456</v>
      </c>
      <c r="I2826" s="671">
        <v>28.1883</v>
      </c>
      <c r="J2826" s="671">
        <v>25.52</v>
      </c>
      <c r="K2826" s="669">
        <v>0</v>
      </c>
      <c r="L2826" s="679">
        <v>0</v>
      </c>
      <c r="M2826" s="671">
        <v>423.28</v>
      </c>
      <c r="N2826" s="671">
        <v>174</v>
      </c>
      <c r="O2826" s="679">
        <v>2.4326</v>
      </c>
      <c r="P2826" s="671" t="s">
        <v>176</v>
      </c>
      <c r="Q2826" s="671">
        <v>5428</v>
      </c>
      <c r="R2826" s="671">
        <v>1006.72</v>
      </c>
      <c r="S2826" s="679">
        <v>0.1855</v>
      </c>
      <c r="T2826" s="671">
        <v>0</v>
      </c>
      <c r="U2826" s="671">
        <v>0</v>
      </c>
      <c r="V2826" s="671">
        <v>0</v>
      </c>
      <c r="W2826" s="671">
        <v>0</v>
      </c>
      <c r="X2826" s="671">
        <v>0</v>
      </c>
      <c r="Y2826" s="671">
        <v>0</v>
      </c>
      <c r="Z2826" s="671">
        <v>0</v>
      </c>
      <c r="AA2826" s="671">
        <v>0</v>
      </c>
      <c r="AB2826" s="679">
        <v>1</v>
      </c>
      <c r="AC2826" s="575">
        <f t="shared" si="131"/>
        <v>0</v>
      </c>
      <c r="AD2826" s="555">
        <f t="shared" si="132"/>
        <v>0</v>
      </c>
    </row>
    <row r="2827" s="557" customFormat="1" customHeight="1" spans="1:30">
      <c r="A2827" s="574">
        <v>45349</v>
      </c>
      <c r="B2827" s="669" t="s">
        <v>87</v>
      </c>
      <c r="C2827" s="670" t="s">
        <v>32</v>
      </c>
      <c r="D2827" s="671">
        <v>100</v>
      </c>
      <c r="E2827" s="671" t="s">
        <v>35</v>
      </c>
      <c r="F2827" s="671">
        <v>5.28</v>
      </c>
      <c r="G2827" s="671">
        <v>2.22</v>
      </c>
      <c r="H2827" s="671">
        <v>14.69</v>
      </c>
      <c r="I2827" s="671">
        <v>13.43</v>
      </c>
      <c r="J2827" s="671">
        <v>13.1901</v>
      </c>
      <c r="K2827" s="671">
        <v>0</v>
      </c>
      <c r="L2827" s="679">
        <v>0</v>
      </c>
      <c r="M2827" s="671">
        <v>84.1687</v>
      </c>
      <c r="N2827" s="671">
        <v>25</v>
      </c>
      <c r="O2827" s="679">
        <v>3.3667</v>
      </c>
      <c r="P2827" s="679">
        <v>2.4958</v>
      </c>
      <c r="Q2827" s="671">
        <v>5723</v>
      </c>
      <c r="R2827" s="671">
        <v>247.0545</v>
      </c>
      <c r="S2827" s="679">
        <v>0.0432</v>
      </c>
      <c r="T2827" s="671">
        <v>0</v>
      </c>
      <c r="U2827" s="671">
        <v>0</v>
      </c>
      <c r="V2827" s="671">
        <v>0</v>
      </c>
      <c r="W2827" s="671">
        <v>0</v>
      </c>
      <c r="X2827" s="671">
        <v>0</v>
      </c>
      <c r="Y2827" s="671">
        <v>0</v>
      </c>
      <c r="Z2827" s="671">
        <v>0</v>
      </c>
      <c r="AA2827" s="671">
        <v>0.2214</v>
      </c>
      <c r="AB2827" s="679">
        <v>1</v>
      </c>
      <c r="AC2827" s="575">
        <f t="shared" si="131"/>
        <v>0</v>
      </c>
      <c r="AD2827" s="555">
        <f t="shared" si="132"/>
        <v>0</v>
      </c>
    </row>
    <row r="2828" s="557" customFormat="1" customHeight="1" spans="1:30">
      <c r="A2828" s="574">
        <v>45349</v>
      </c>
      <c r="B2828" s="669" t="s">
        <v>88</v>
      </c>
      <c r="C2828" s="670" t="s">
        <v>177</v>
      </c>
      <c r="D2828" s="671">
        <v>50</v>
      </c>
      <c r="E2828" s="671" t="s">
        <v>35</v>
      </c>
      <c r="F2828" s="671">
        <v>7.18</v>
      </c>
      <c r="G2828" s="671">
        <v>1.2</v>
      </c>
      <c r="H2828" s="671">
        <v>26.9851</v>
      </c>
      <c r="I2828" s="671">
        <v>26.8171</v>
      </c>
      <c r="J2828" s="671">
        <v>26.7974</v>
      </c>
      <c r="K2828" s="671">
        <v>0</v>
      </c>
      <c r="L2828" s="679">
        <v>0</v>
      </c>
      <c r="M2828" s="687">
        <v>398.9253</v>
      </c>
      <c r="N2828" s="671">
        <v>680</v>
      </c>
      <c r="O2828" s="688">
        <v>0.5866</v>
      </c>
      <c r="P2828" s="671" t="s">
        <v>176</v>
      </c>
      <c r="Q2828" s="671">
        <v>6458</v>
      </c>
      <c r="R2828" s="671">
        <v>705.9845</v>
      </c>
      <c r="S2828" s="679">
        <v>0.1093</v>
      </c>
      <c r="T2828" s="671">
        <v>0</v>
      </c>
      <c r="U2828" s="671">
        <v>0</v>
      </c>
      <c r="V2828" s="671">
        <v>0</v>
      </c>
      <c r="W2828" s="671">
        <v>0</v>
      </c>
      <c r="X2828" s="671">
        <v>0</v>
      </c>
      <c r="Y2828" s="671">
        <v>0</v>
      </c>
      <c r="Z2828" s="671">
        <v>0</v>
      </c>
      <c r="AA2828" s="671">
        <v>0</v>
      </c>
      <c r="AB2828" s="679">
        <v>1</v>
      </c>
      <c r="AC2828" s="575">
        <f t="shared" si="131"/>
        <v>0</v>
      </c>
      <c r="AD2828" s="555">
        <f t="shared" si="132"/>
        <v>0</v>
      </c>
    </row>
    <row r="2829" customHeight="1" spans="1:29">
      <c r="A2829" s="661" t="s">
        <v>316</v>
      </c>
      <c r="B2829" s="662"/>
      <c r="C2829" s="662"/>
      <c r="D2829" s="662"/>
      <c r="E2829" s="662"/>
      <c r="F2829" s="662"/>
      <c r="G2829" s="662"/>
      <c r="H2829" s="662"/>
      <c r="I2829" s="662"/>
      <c r="J2829" s="662"/>
      <c r="K2829" s="662"/>
      <c r="L2829" s="662"/>
      <c r="M2829" s="662"/>
      <c r="N2829" s="662"/>
      <c r="O2829" s="662"/>
      <c r="P2829" s="662"/>
      <c r="Q2829" s="662"/>
      <c r="R2829" s="662"/>
      <c r="S2829" s="662"/>
      <c r="T2829" s="662"/>
      <c r="U2829" s="662"/>
      <c r="V2829" s="662"/>
      <c r="W2829" s="662"/>
      <c r="X2829" s="662"/>
      <c r="Y2829" s="662"/>
      <c r="Z2829" s="662"/>
      <c r="AA2829" s="662"/>
      <c r="AB2829" s="662"/>
      <c r="AC2829" s="662"/>
    </row>
    <row r="2830" customHeight="1" spans="1:30">
      <c r="A2830" s="663" t="s">
        <v>199</v>
      </c>
      <c r="B2830" s="664" t="s">
        <v>200</v>
      </c>
      <c r="C2830" s="664" t="s">
        <v>201</v>
      </c>
      <c r="D2830" s="664" t="s">
        <v>202</v>
      </c>
      <c r="E2830" s="664" t="s">
        <v>203</v>
      </c>
      <c r="F2830" s="664" t="s">
        <v>204</v>
      </c>
      <c r="G2830" s="664" t="s">
        <v>205</v>
      </c>
      <c r="H2830" s="664" t="s">
        <v>206</v>
      </c>
      <c r="I2830" s="664" t="s">
        <v>207</v>
      </c>
      <c r="J2830" s="664" t="s">
        <v>208</v>
      </c>
      <c r="K2830" s="664" t="s">
        <v>209</v>
      </c>
      <c r="L2830" s="664" t="s">
        <v>210</v>
      </c>
      <c r="M2830" s="664" t="s">
        <v>211</v>
      </c>
      <c r="N2830" s="664" t="s">
        <v>212</v>
      </c>
      <c r="O2830" s="664" t="s">
        <v>213</v>
      </c>
      <c r="P2830" s="664" t="s">
        <v>214</v>
      </c>
      <c r="Q2830" s="664" t="s">
        <v>215</v>
      </c>
      <c r="R2830" s="664" t="s">
        <v>216</v>
      </c>
      <c r="S2830" s="664" t="s">
        <v>217</v>
      </c>
      <c r="T2830" s="664" t="s">
        <v>218</v>
      </c>
      <c r="U2830" s="664" t="s">
        <v>219</v>
      </c>
      <c r="V2830" s="664" t="s">
        <v>220</v>
      </c>
      <c r="W2830" s="664" t="s">
        <v>221</v>
      </c>
      <c r="X2830" s="664" t="s">
        <v>222</v>
      </c>
      <c r="Y2830" s="664" t="s">
        <v>223</v>
      </c>
      <c r="Z2830" s="664" t="s">
        <v>224</v>
      </c>
      <c r="AA2830" s="664" t="s">
        <v>225</v>
      </c>
      <c r="AB2830" s="664" t="s">
        <v>226</v>
      </c>
      <c r="AC2830" s="583" t="s">
        <v>29</v>
      </c>
      <c r="AD2830" s="583" t="s">
        <v>30</v>
      </c>
    </row>
    <row r="2831" customHeight="1" spans="1:30">
      <c r="A2831" s="574">
        <v>45350</v>
      </c>
      <c r="B2831" s="650" t="s">
        <v>227</v>
      </c>
      <c r="C2831" s="650" t="s">
        <v>228</v>
      </c>
      <c r="D2831" s="650">
        <v>100</v>
      </c>
      <c r="E2831" s="650" t="s">
        <v>231</v>
      </c>
      <c r="F2831" s="650">
        <v>2.01</v>
      </c>
      <c r="G2831" s="650">
        <v>0.88</v>
      </c>
      <c r="H2831" s="650">
        <v>18.9123</v>
      </c>
      <c r="I2831" s="650">
        <v>18.725</v>
      </c>
      <c r="J2831" s="650">
        <v>18.6375</v>
      </c>
      <c r="K2831" s="650">
        <v>0</v>
      </c>
      <c r="L2831" s="676">
        <v>0</v>
      </c>
      <c r="M2831" s="650">
        <v>722.4</v>
      </c>
      <c r="N2831" s="650"/>
      <c r="O2831" s="650"/>
      <c r="P2831" s="650"/>
      <c r="Q2831" s="650">
        <v>14972</v>
      </c>
      <c r="R2831" s="650">
        <v>2023.525</v>
      </c>
      <c r="S2831" s="676">
        <v>0.1352</v>
      </c>
      <c r="T2831" s="650">
        <v>0</v>
      </c>
      <c r="U2831" s="650">
        <v>0</v>
      </c>
      <c r="V2831" s="650">
        <v>0</v>
      </c>
      <c r="W2831" s="650">
        <v>0</v>
      </c>
      <c r="X2831" s="650">
        <v>0</v>
      </c>
      <c r="Y2831" s="650">
        <v>0</v>
      </c>
      <c r="Z2831" s="650">
        <v>0</v>
      </c>
      <c r="AA2831" s="650">
        <v>0</v>
      </c>
      <c r="AB2831" s="676">
        <v>1</v>
      </c>
      <c r="AC2831" s="575">
        <f t="shared" ref="AC2831:AC2873" si="133">U2831+W2831</f>
        <v>0</v>
      </c>
      <c r="AD2831" s="555">
        <f t="shared" ref="AD2831:AD2873" si="134">T2831+V2831</f>
        <v>0</v>
      </c>
    </row>
    <row r="2832" customHeight="1" spans="1:30">
      <c r="A2832" s="574">
        <v>45350</v>
      </c>
      <c r="B2832" s="650" t="s">
        <v>234</v>
      </c>
      <c r="C2832" s="650" t="s">
        <v>228</v>
      </c>
      <c r="D2832" s="650">
        <v>20</v>
      </c>
      <c r="E2832" s="650" t="s">
        <v>235</v>
      </c>
      <c r="F2832" s="650">
        <v>4.39</v>
      </c>
      <c r="G2832" s="650">
        <v>2</v>
      </c>
      <c r="H2832" s="650">
        <v>9.7022</v>
      </c>
      <c r="I2832" s="650">
        <v>9.5262</v>
      </c>
      <c r="J2832" s="650">
        <v>9.4808</v>
      </c>
      <c r="K2832" s="650">
        <v>0</v>
      </c>
      <c r="L2832" s="676">
        <v>0</v>
      </c>
      <c r="M2832" s="650">
        <v>253.8547</v>
      </c>
      <c r="N2832" s="650"/>
      <c r="O2832" s="650"/>
      <c r="P2832" s="650"/>
      <c r="Q2832" s="650">
        <v>4106</v>
      </c>
      <c r="R2832" s="650">
        <v>558.108</v>
      </c>
      <c r="S2832" s="676">
        <v>0.1359</v>
      </c>
      <c r="T2832" s="650">
        <v>0</v>
      </c>
      <c r="U2832" s="650">
        <v>0</v>
      </c>
      <c r="V2832" s="650">
        <v>0</v>
      </c>
      <c r="W2832" s="650">
        <v>0</v>
      </c>
      <c r="X2832" s="650">
        <v>0</v>
      </c>
      <c r="Y2832" s="650">
        <v>0</v>
      </c>
      <c r="Z2832" s="650">
        <v>0</v>
      </c>
      <c r="AA2832" s="650">
        <v>0</v>
      </c>
      <c r="AB2832" s="676">
        <v>1</v>
      </c>
      <c r="AC2832" s="575">
        <f t="shared" si="133"/>
        <v>0</v>
      </c>
      <c r="AD2832" s="555">
        <f t="shared" si="134"/>
        <v>0</v>
      </c>
    </row>
    <row r="2833" customHeight="1" spans="1:30">
      <c r="A2833" s="574">
        <v>45350</v>
      </c>
      <c r="B2833" s="650" t="s">
        <v>230</v>
      </c>
      <c r="C2833" s="650" t="s">
        <v>228</v>
      </c>
      <c r="D2833" s="650">
        <v>10</v>
      </c>
      <c r="E2833" s="650" t="s">
        <v>233</v>
      </c>
      <c r="F2833" s="650">
        <v>3.16</v>
      </c>
      <c r="G2833" s="650">
        <v>0.99</v>
      </c>
      <c r="H2833" s="650">
        <v>3.4344</v>
      </c>
      <c r="I2833" s="650">
        <v>3.344</v>
      </c>
      <c r="J2833" s="650">
        <v>3.3</v>
      </c>
      <c r="K2833" s="650">
        <v>0</v>
      </c>
      <c r="L2833" s="676">
        <v>0</v>
      </c>
      <c r="M2833" s="650">
        <v>73.92</v>
      </c>
      <c r="N2833" s="650"/>
      <c r="O2833" s="650"/>
      <c r="P2833" s="650"/>
      <c r="Q2833" s="650">
        <v>1258</v>
      </c>
      <c r="R2833" s="650">
        <v>188.1</v>
      </c>
      <c r="S2833" s="676">
        <v>0.1495</v>
      </c>
      <c r="T2833" s="650">
        <v>0</v>
      </c>
      <c r="U2833" s="650">
        <v>0</v>
      </c>
      <c r="V2833" s="650">
        <v>0</v>
      </c>
      <c r="W2833" s="650">
        <v>0</v>
      </c>
      <c r="X2833" s="650">
        <v>0</v>
      </c>
      <c r="Y2833" s="650">
        <v>0</v>
      </c>
      <c r="Z2833" s="650">
        <v>0</v>
      </c>
      <c r="AA2833" s="650">
        <v>0</v>
      </c>
      <c r="AB2833" s="676">
        <v>1</v>
      </c>
      <c r="AC2833" s="575">
        <f t="shared" si="133"/>
        <v>0</v>
      </c>
      <c r="AD2833" s="555">
        <f t="shared" si="134"/>
        <v>0</v>
      </c>
    </row>
    <row r="2834" customHeight="1" spans="1:30">
      <c r="A2834" s="574">
        <v>45350</v>
      </c>
      <c r="B2834" s="650" t="s">
        <v>242</v>
      </c>
      <c r="C2834" s="650" t="s">
        <v>228</v>
      </c>
      <c r="D2834" s="650">
        <v>50</v>
      </c>
      <c r="E2834" s="650" t="s">
        <v>231</v>
      </c>
      <c r="F2834" s="650">
        <v>2.63</v>
      </c>
      <c r="G2834" s="650">
        <v>1.73</v>
      </c>
      <c r="H2834" s="650">
        <v>11.2086</v>
      </c>
      <c r="I2834" s="650">
        <v>11.088</v>
      </c>
      <c r="J2834" s="650">
        <v>11</v>
      </c>
      <c r="K2834" s="650">
        <v>0</v>
      </c>
      <c r="L2834" s="676">
        <v>0</v>
      </c>
      <c r="M2834" s="650">
        <v>274.12</v>
      </c>
      <c r="N2834" s="650"/>
      <c r="O2834" s="650"/>
      <c r="P2834" s="650"/>
      <c r="Q2834" s="650">
        <v>7203</v>
      </c>
      <c r="R2834" s="650">
        <v>835.12</v>
      </c>
      <c r="S2834" s="676">
        <v>0.1159</v>
      </c>
      <c r="T2834" s="650">
        <v>0</v>
      </c>
      <c r="U2834" s="650">
        <v>0</v>
      </c>
      <c r="V2834" s="650">
        <v>0</v>
      </c>
      <c r="W2834" s="650">
        <v>0</v>
      </c>
      <c r="X2834" s="650">
        <v>0</v>
      </c>
      <c r="Y2834" s="650">
        <v>0</v>
      </c>
      <c r="Z2834" s="650">
        <v>0</v>
      </c>
      <c r="AA2834" s="650">
        <v>0</v>
      </c>
      <c r="AB2834" s="676">
        <v>1</v>
      </c>
      <c r="AC2834" s="575">
        <f t="shared" si="133"/>
        <v>0</v>
      </c>
      <c r="AD2834" s="555">
        <f t="shared" si="134"/>
        <v>0</v>
      </c>
    </row>
    <row r="2835" customHeight="1" spans="1:30">
      <c r="A2835" s="574">
        <v>45350</v>
      </c>
      <c r="B2835" s="650" t="s">
        <v>232</v>
      </c>
      <c r="C2835" s="650" t="s">
        <v>228</v>
      </c>
      <c r="D2835" s="650">
        <v>80</v>
      </c>
      <c r="E2835" s="650" t="s">
        <v>231</v>
      </c>
      <c r="F2835" s="650">
        <v>3.58</v>
      </c>
      <c r="G2835" s="650">
        <v>0.91</v>
      </c>
      <c r="H2835" s="650">
        <v>24.9509</v>
      </c>
      <c r="I2835" s="650">
        <v>24.36</v>
      </c>
      <c r="J2835" s="650">
        <v>24.2</v>
      </c>
      <c r="K2835" s="650">
        <v>0</v>
      </c>
      <c r="L2835" s="676">
        <v>0</v>
      </c>
      <c r="M2835" s="650">
        <v>774.95</v>
      </c>
      <c r="N2835" s="650"/>
      <c r="O2835" s="650"/>
      <c r="P2835" s="650"/>
      <c r="Q2835" s="650">
        <v>9570</v>
      </c>
      <c r="R2835" s="650">
        <v>1747.35</v>
      </c>
      <c r="S2835" s="676">
        <v>0.1826</v>
      </c>
      <c r="T2835" s="650">
        <v>0</v>
      </c>
      <c r="U2835" s="650">
        <v>0</v>
      </c>
      <c r="V2835" s="650">
        <v>0</v>
      </c>
      <c r="W2835" s="650">
        <v>0</v>
      </c>
      <c r="X2835" s="650">
        <v>0</v>
      </c>
      <c r="Y2835" s="650">
        <v>0</v>
      </c>
      <c r="Z2835" s="650">
        <v>0</v>
      </c>
      <c r="AA2835" s="650">
        <v>0</v>
      </c>
      <c r="AB2835" s="676">
        <v>1</v>
      </c>
      <c r="AC2835" s="575">
        <f t="shared" si="133"/>
        <v>0</v>
      </c>
      <c r="AD2835" s="555">
        <f t="shared" si="134"/>
        <v>0</v>
      </c>
    </row>
    <row r="2836" customHeight="1" spans="1:30">
      <c r="A2836" s="574">
        <v>45350</v>
      </c>
      <c r="B2836" s="650" t="s">
        <v>241</v>
      </c>
      <c r="C2836" s="650" t="s">
        <v>228</v>
      </c>
      <c r="D2836" s="650">
        <v>150</v>
      </c>
      <c r="E2836" s="650" t="s">
        <v>317</v>
      </c>
      <c r="F2836" s="650">
        <v>2.63</v>
      </c>
      <c r="G2836" s="650">
        <v>1</v>
      </c>
      <c r="H2836" s="650">
        <v>39.4726</v>
      </c>
      <c r="I2836" s="650">
        <v>38.9572</v>
      </c>
      <c r="J2836" s="650">
        <v>37.8434</v>
      </c>
      <c r="K2836" s="650">
        <v>0</v>
      </c>
      <c r="L2836" s="676">
        <v>0</v>
      </c>
      <c r="M2836" s="650">
        <v>1000.8271</v>
      </c>
      <c r="N2836" s="650">
        <v>1471</v>
      </c>
      <c r="O2836" s="676">
        <v>0.6804</v>
      </c>
      <c r="P2836" s="676">
        <v>-0.2851</v>
      </c>
      <c r="Q2836" s="650">
        <v>24402</v>
      </c>
      <c r="R2836" s="650">
        <v>2456.7186</v>
      </c>
      <c r="S2836" s="676">
        <v>0.1007</v>
      </c>
      <c r="T2836" s="650">
        <v>0</v>
      </c>
      <c r="U2836" s="650">
        <v>0</v>
      </c>
      <c r="V2836" s="650">
        <v>0</v>
      </c>
      <c r="W2836" s="650">
        <v>0</v>
      </c>
      <c r="X2836" s="650">
        <v>0</v>
      </c>
      <c r="Y2836" s="650">
        <v>0</v>
      </c>
      <c r="Z2836" s="650">
        <v>0</v>
      </c>
      <c r="AA2836" s="650">
        <v>0</v>
      </c>
      <c r="AB2836" s="676">
        <v>1</v>
      </c>
      <c r="AC2836" s="575">
        <f t="shared" si="133"/>
        <v>0</v>
      </c>
      <c r="AD2836" s="555">
        <f t="shared" si="134"/>
        <v>0</v>
      </c>
    </row>
    <row r="2837" customHeight="1" spans="1:30">
      <c r="A2837" s="574">
        <v>45350</v>
      </c>
      <c r="B2837" s="650" t="s">
        <v>239</v>
      </c>
      <c r="C2837" s="650" t="s">
        <v>228</v>
      </c>
      <c r="D2837" s="650">
        <v>30</v>
      </c>
      <c r="E2837" s="650" t="s">
        <v>229</v>
      </c>
      <c r="F2837" s="650">
        <v>7</v>
      </c>
      <c r="G2837" s="650">
        <v>0</v>
      </c>
      <c r="H2837" s="650">
        <v>16.1466</v>
      </c>
      <c r="I2837" s="650">
        <v>16.1466</v>
      </c>
      <c r="J2837" s="650">
        <v>15.9984</v>
      </c>
      <c r="K2837" s="650">
        <v>0</v>
      </c>
      <c r="L2837" s="676">
        <v>0</v>
      </c>
      <c r="M2837" s="650">
        <v>354.6576</v>
      </c>
      <c r="N2837" s="650"/>
      <c r="O2837" s="650"/>
      <c r="P2837" s="650"/>
      <c r="Q2837" s="650">
        <v>4805</v>
      </c>
      <c r="R2837" s="650">
        <v>687.9312</v>
      </c>
      <c r="S2837" s="676">
        <v>0.1432</v>
      </c>
      <c r="T2837" s="650">
        <v>0</v>
      </c>
      <c r="U2837" s="650">
        <v>0</v>
      </c>
      <c r="V2837" s="650">
        <v>0</v>
      </c>
      <c r="W2837" s="650">
        <v>0</v>
      </c>
      <c r="X2837" s="650">
        <v>0</v>
      </c>
      <c r="Y2837" s="650">
        <v>0</v>
      </c>
      <c r="Z2837" s="650">
        <v>0</v>
      </c>
      <c r="AA2837" s="650">
        <v>0</v>
      </c>
      <c r="AB2837" s="676">
        <v>1</v>
      </c>
      <c r="AC2837" s="575">
        <f t="shared" si="133"/>
        <v>0</v>
      </c>
      <c r="AD2837" s="555">
        <f t="shared" si="134"/>
        <v>0</v>
      </c>
    </row>
    <row r="2838" customHeight="1" spans="1:30">
      <c r="A2838" s="574">
        <v>45350</v>
      </c>
      <c r="B2838" s="650" t="s">
        <v>237</v>
      </c>
      <c r="C2838" s="650" t="s">
        <v>228</v>
      </c>
      <c r="D2838" s="650">
        <v>5.48</v>
      </c>
      <c r="E2838" s="650" t="s">
        <v>238</v>
      </c>
      <c r="F2838" s="650">
        <v>2.04</v>
      </c>
      <c r="G2838" s="650">
        <v>0</v>
      </c>
      <c r="H2838" s="650">
        <v>1.22</v>
      </c>
      <c r="I2838" s="650">
        <v>1.22</v>
      </c>
      <c r="J2838" s="650">
        <v>1.064</v>
      </c>
      <c r="K2838" s="650">
        <v>0</v>
      </c>
      <c r="L2838" s="676">
        <v>0</v>
      </c>
      <c r="M2838" s="650">
        <v>27.392</v>
      </c>
      <c r="N2838" s="650"/>
      <c r="O2838" s="650"/>
      <c r="P2838" s="650"/>
      <c r="Q2838" s="650">
        <v>554</v>
      </c>
      <c r="R2838" s="650">
        <v>67.824</v>
      </c>
      <c r="S2838" s="676">
        <v>0.1224</v>
      </c>
      <c r="T2838" s="650">
        <v>0</v>
      </c>
      <c r="U2838" s="650">
        <v>0</v>
      </c>
      <c r="V2838" s="650">
        <v>0</v>
      </c>
      <c r="W2838" s="650">
        <v>0</v>
      </c>
      <c r="X2838" s="650">
        <v>0</v>
      </c>
      <c r="Y2838" s="650">
        <v>0</v>
      </c>
      <c r="Z2838" s="650">
        <v>0</v>
      </c>
      <c r="AA2838" s="650">
        <v>0</v>
      </c>
      <c r="AB2838" s="676">
        <v>1</v>
      </c>
      <c r="AC2838" s="575">
        <f t="shared" si="133"/>
        <v>0</v>
      </c>
      <c r="AD2838" s="555">
        <f t="shared" si="134"/>
        <v>0</v>
      </c>
    </row>
    <row r="2839" customHeight="1" spans="1:30">
      <c r="A2839" s="574">
        <v>45350</v>
      </c>
      <c r="B2839" s="650" t="s">
        <v>243</v>
      </c>
      <c r="C2839" s="650" t="s">
        <v>228</v>
      </c>
      <c r="D2839" s="650">
        <v>30</v>
      </c>
      <c r="E2839" s="650" t="s">
        <v>233</v>
      </c>
      <c r="F2839" s="650">
        <v>5.11</v>
      </c>
      <c r="G2839" s="650">
        <v>1.26</v>
      </c>
      <c r="H2839" s="650">
        <v>12.7092</v>
      </c>
      <c r="I2839" s="650">
        <v>12.46</v>
      </c>
      <c r="J2839" s="650">
        <v>12.432</v>
      </c>
      <c r="K2839" s="650">
        <v>0</v>
      </c>
      <c r="L2839" s="676">
        <v>0</v>
      </c>
      <c r="M2839" s="650">
        <v>399.224</v>
      </c>
      <c r="N2839" s="650"/>
      <c r="O2839" s="650"/>
      <c r="P2839" s="650"/>
      <c r="Q2839" s="650">
        <v>4708</v>
      </c>
      <c r="R2839" s="650">
        <v>818.832</v>
      </c>
      <c r="S2839" s="676">
        <v>0.1739</v>
      </c>
      <c r="T2839" s="650">
        <v>0</v>
      </c>
      <c r="U2839" s="650">
        <v>0</v>
      </c>
      <c r="V2839" s="650">
        <v>0</v>
      </c>
      <c r="W2839" s="650">
        <v>0</v>
      </c>
      <c r="X2839" s="650">
        <v>0</v>
      </c>
      <c r="Y2839" s="650">
        <v>0</v>
      </c>
      <c r="Z2839" s="650">
        <v>0</v>
      </c>
      <c r="AA2839" s="650">
        <v>0</v>
      </c>
      <c r="AB2839" s="676">
        <v>1</v>
      </c>
      <c r="AC2839" s="575">
        <f t="shared" si="133"/>
        <v>0</v>
      </c>
      <c r="AD2839" s="555">
        <f t="shared" si="134"/>
        <v>0</v>
      </c>
    </row>
    <row r="2840" customHeight="1" spans="1:30">
      <c r="A2840" s="574">
        <v>45350</v>
      </c>
      <c r="B2840" s="650" t="s">
        <v>236</v>
      </c>
      <c r="C2840" s="650" t="s">
        <v>228</v>
      </c>
      <c r="D2840" s="650">
        <v>30</v>
      </c>
      <c r="E2840" s="650" t="s">
        <v>235</v>
      </c>
      <c r="F2840" s="650">
        <v>3.85</v>
      </c>
      <c r="G2840" s="650">
        <v>1.25</v>
      </c>
      <c r="H2840" s="650">
        <v>9.2546</v>
      </c>
      <c r="I2840" s="650">
        <v>9.1382</v>
      </c>
      <c r="J2840" s="650">
        <v>9.1275</v>
      </c>
      <c r="K2840" s="650">
        <v>0</v>
      </c>
      <c r="L2840" s="676">
        <v>0</v>
      </c>
      <c r="M2840" s="650">
        <v>342.5752</v>
      </c>
      <c r="N2840" s="650"/>
      <c r="O2840" s="650"/>
      <c r="P2840" s="650"/>
      <c r="Q2840" s="650">
        <v>3672</v>
      </c>
      <c r="R2840" s="650">
        <v>714.4711</v>
      </c>
      <c r="S2840" s="676">
        <v>0.1946</v>
      </c>
      <c r="T2840" s="650">
        <v>0</v>
      </c>
      <c r="U2840" s="650">
        <v>0</v>
      </c>
      <c r="V2840" s="650">
        <v>0</v>
      </c>
      <c r="W2840" s="650">
        <v>0</v>
      </c>
      <c r="X2840" s="650">
        <v>0</v>
      </c>
      <c r="Y2840" s="650">
        <v>0</v>
      </c>
      <c r="Z2840" s="650">
        <v>0</v>
      </c>
      <c r="AA2840" s="650">
        <v>0</v>
      </c>
      <c r="AB2840" s="676">
        <v>1</v>
      </c>
      <c r="AC2840" s="575">
        <f t="shared" si="133"/>
        <v>0</v>
      </c>
      <c r="AD2840" s="555">
        <f t="shared" si="134"/>
        <v>0</v>
      </c>
    </row>
    <row r="2841" customHeight="1" spans="1:30">
      <c r="A2841" s="574">
        <v>45350</v>
      </c>
      <c r="B2841" s="650" t="s">
        <v>245</v>
      </c>
      <c r="C2841" s="650" t="s">
        <v>228</v>
      </c>
      <c r="D2841" s="650">
        <v>50</v>
      </c>
      <c r="E2841" s="650" t="s">
        <v>235</v>
      </c>
      <c r="F2841" s="650">
        <v>4.67</v>
      </c>
      <c r="G2841" s="650">
        <v>0</v>
      </c>
      <c r="H2841" s="650">
        <v>19.6017</v>
      </c>
      <c r="I2841" s="650">
        <v>14.245</v>
      </c>
      <c r="J2841" s="650">
        <v>14.14</v>
      </c>
      <c r="K2841" s="650">
        <v>5.3567</v>
      </c>
      <c r="L2841" s="676">
        <v>0.2733</v>
      </c>
      <c r="M2841" s="650">
        <v>265.79</v>
      </c>
      <c r="N2841" s="650"/>
      <c r="O2841" s="650"/>
      <c r="P2841" s="650"/>
      <c r="Q2841" s="650">
        <v>6762</v>
      </c>
      <c r="R2841" s="650">
        <v>654.29</v>
      </c>
      <c r="S2841" s="676">
        <v>0.0968</v>
      </c>
      <c r="T2841" s="650">
        <v>0</v>
      </c>
      <c r="U2841" s="650">
        <v>0</v>
      </c>
      <c r="V2841" s="650">
        <v>0</v>
      </c>
      <c r="W2841" s="650">
        <v>0</v>
      </c>
      <c r="X2841" s="650">
        <v>0</v>
      </c>
      <c r="Y2841" s="650">
        <v>0</v>
      </c>
      <c r="Z2841" s="650">
        <v>0</v>
      </c>
      <c r="AA2841" s="650">
        <v>0</v>
      </c>
      <c r="AB2841" s="676">
        <v>1</v>
      </c>
      <c r="AC2841" s="575">
        <f t="shared" si="133"/>
        <v>0</v>
      </c>
      <c r="AD2841" s="555">
        <f t="shared" si="134"/>
        <v>0</v>
      </c>
    </row>
    <row r="2842" customHeight="1" spans="1:30">
      <c r="A2842" s="574">
        <v>45350</v>
      </c>
      <c r="B2842" s="650" t="s">
        <v>240</v>
      </c>
      <c r="C2842" s="650" t="s">
        <v>228</v>
      </c>
      <c r="D2842" s="650">
        <v>100</v>
      </c>
      <c r="E2842" s="650" t="s">
        <v>233</v>
      </c>
      <c r="F2842" s="650">
        <v>5.93</v>
      </c>
      <c r="G2842" s="650">
        <v>0</v>
      </c>
      <c r="H2842" s="650">
        <v>48.069</v>
      </c>
      <c r="I2842" s="650">
        <v>41.0925</v>
      </c>
      <c r="J2842" s="650">
        <v>39.811</v>
      </c>
      <c r="K2842" s="650">
        <v>6.7997</v>
      </c>
      <c r="L2842" s="676">
        <v>0.142</v>
      </c>
      <c r="M2842" s="650">
        <v>837.391</v>
      </c>
      <c r="N2842" s="650"/>
      <c r="O2842" s="650"/>
      <c r="P2842" s="650"/>
      <c r="Q2842" s="650">
        <v>15895</v>
      </c>
      <c r="R2842" s="650">
        <v>1823.999</v>
      </c>
      <c r="S2842" s="676">
        <v>0.1148</v>
      </c>
      <c r="T2842" s="650">
        <v>0.119</v>
      </c>
      <c r="U2842" s="650">
        <v>0</v>
      </c>
      <c r="V2842" s="650">
        <v>0</v>
      </c>
      <c r="W2842" s="650">
        <v>0</v>
      </c>
      <c r="X2842" s="650">
        <v>0</v>
      </c>
      <c r="Y2842" s="650">
        <v>0.0578</v>
      </c>
      <c r="Z2842" s="650">
        <v>0</v>
      </c>
      <c r="AA2842" s="650">
        <v>0</v>
      </c>
      <c r="AB2842" s="676">
        <v>0.9975</v>
      </c>
      <c r="AC2842" s="575">
        <f t="shared" si="133"/>
        <v>0</v>
      </c>
      <c r="AD2842" s="555">
        <f t="shared" si="134"/>
        <v>0.119</v>
      </c>
    </row>
    <row r="2843" customHeight="1" spans="1:30">
      <c r="A2843" s="574">
        <v>45350</v>
      </c>
      <c r="B2843" s="650" t="s">
        <v>244</v>
      </c>
      <c r="C2843" s="650" t="s">
        <v>228</v>
      </c>
      <c r="D2843" s="650">
        <v>100</v>
      </c>
      <c r="E2843" s="650" t="s">
        <v>235</v>
      </c>
      <c r="F2843" s="650">
        <v>3.38</v>
      </c>
      <c r="G2843" s="650">
        <v>0</v>
      </c>
      <c r="H2843" s="650">
        <v>28.8842</v>
      </c>
      <c r="I2843" s="650">
        <v>28.8842</v>
      </c>
      <c r="J2843" s="650">
        <v>27.6339</v>
      </c>
      <c r="K2843" s="650">
        <v>0</v>
      </c>
      <c r="L2843" s="676">
        <v>0</v>
      </c>
      <c r="M2843" s="650">
        <v>827.2635</v>
      </c>
      <c r="N2843" s="650"/>
      <c r="O2843" s="650"/>
      <c r="P2843" s="650"/>
      <c r="Q2843" s="650">
        <v>14225</v>
      </c>
      <c r="R2843" s="650">
        <v>1879.7415</v>
      </c>
      <c r="S2843" s="676">
        <v>0.1321</v>
      </c>
      <c r="T2843" s="650">
        <v>0</v>
      </c>
      <c r="U2843" s="650">
        <v>0</v>
      </c>
      <c r="V2843" s="650">
        <v>0</v>
      </c>
      <c r="W2843" s="650">
        <v>0</v>
      </c>
      <c r="X2843" s="650">
        <v>0</v>
      </c>
      <c r="Y2843" s="650">
        <v>0</v>
      </c>
      <c r="Z2843" s="650">
        <v>0</v>
      </c>
      <c r="AA2843" s="650">
        <v>0</v>
      </c>
      <c r="AB2843" s="676">
        <v>1</v>
      </c>
      <c r="AC2843" s="575">
        <f t="shared" si="133"/>
        <v>0</v>
      </c>
      <c r="AD2843" s="555">
        <f t="shared" si="134"/>
        <v>0</v>
      </c>
    </row>
    <row r="2844" customHeight="1" spans="1:30">
      <c r="A2844" s="574">
        <v>45350</v>
      </c>
      <c r="B2844" s="650" t="s">
        <v>246</v>
      </c>
      <c r="C2844" s="650" t="s">
        <v>228</v>
      </c>
      <c r="D2844" s="650">
        <v>300</v>
      </c>
      <c r="E2844" s="650" t="s">
        <v>229</v>
      </c>
      <c r="F2844" s="650">
        <v>5.95</v>
      </c>
      <c r="G2844" s="650">
        <v>0</v>
      </c>
      <c r="H2844" s="650">
        <v>160.6934</v>
      </c>
      <c r="I2844" s="650">
        <v>149.8349</v>
      </c>
      <c r="J2844" s="650">
        <v>142.032</v>
      </c>
      <c r="K2844" s="650">
        <v>10.8585</v>
      </c>
      <c r="L2844" s="676">
        <v>0.0676</v>
      </c>
      <c r="M2844" s="650">
        <v>3463.744</v>
      </c>
      <c r="N2844" s="650"/>
      <c r="O2844" s="650"/>
      <c r="P2844" s="650"/>
      <c r="Q2844" s="650">
        <v>57321</v>
      </c>
      <c r="R2844" s="650">
        <v>7583.564</v>
      </c>
      <c r="S2844" s="676">
        <v>0.1323</v>
      </c>
      <c r="T2844" s="650">
        <v>0</v>
      </c>
      <c r="U2844" s="650">
        <v>0</v>
      </c>
      <c r="V2844" s="650">
        <v>0</v>
      </c>
      <c r="W2844" s="650">
        <v>0</v>
      </c>
      <c r="X2844" s="650">
        <v>0</v>
      </c>
      <c r="Y2844" s="650">
        <v>0</v>
      </c>
      <c r="Z2844" s="650">
        <v>0</v>
      </c>
      <c r="AA2844" s="650">
        <v>0</v>
      </c>
      <c r="AB2844" s="676">
        <v>0</v>
      </c>
      <c r="AC2844" s="575">
        <f t="shared" si="133"/>
        <v>0</v>
      </c>
      <c r="AD2844" s="555">
        <f t="shared" si="134"/>
        <v>0</v>
      </c>
    </row>
    <row r="2845" customHeight="1" spans="1:30">
      <c r="A2845" s="574">
        <v>45350</v>
      </c>
      <c r="B2845" s="650" t="s">
        <v>248</v>
      </c>
      <c r="C2845" s="650" t="s">
        <v>228</v>
      </c>
      <c r="D2845" s="650">
        <v>100</v>
      </c>
      <c r="E2845" s="650" t="s">
        <v>235</v>
      </c>
      <c r="F2845" s="650">
        <v>2.59</v>
      </c>
      <c r="G2845" s="650">
        <v>1.91</v>
      </c>
      <c r="H2845" s="650">
        <v>30.3744</v>
      </c>
      <c r="I2845" s="650">
        <v>30.3744</v>
      </c>
      <c r="J2845" s="650">
        <v>29.7192</v>
      </c>
      <c r="K2845" s="650">
        <v>0</v>
      </c>
      <c r="L2845" s="676">
        <v>0</v>
      </c>
      <c r="M2845" s="650">
        <v>775.6336</v>
      </c>
      <c r="N2845" s="650"/>
      <c r="O2845" s="650"/>
      <c r="P2845" s="650"/>
      <c r="Q2845" s="650">
        <v>11688</v>
      </c>
      <c r="R2845" s="650">
        <v>1738.1588</v>
      </c>
      <c r="S2845" s="676">
        <v>0.1487</v>
      </c>
      <c r="T2845" s="650">
        <v>0</v>
      </c>
      <c r="U2845" s="650">
        <v>0</v>
      </c>
      <c r="V2845" s="650">
        <v>0</v>
      </c>
      <c r="W2845" s="650">
        <v>0</v>
      </c>
      <c r="X2845" s="650">
        <v>0</v>
      </c>
      <c r="Y2845" s="650">
        <v>0</v>
      </c>
      <c r="Z2845" s="650">
        <v>0</v>
      </c>
      <c r="AA2845" s="650">
        <v>0</v>
      </c>
      <c r="AB2845" s="676">
        <v>1</v>
      </c>
      <c r="AC2845" s="575">
        <f t="shared" si="133"/>
        <v>0</v>
      </c>
      <c r="AD2845" s="555">
        <f t="shared" si="134"/>
        <v>0</v>
      </c>
    </row>
    <row r="2846" customHeight="1" spans="1:30">
      <c r="A2846" s="574">
        <v>45350</v>
      </c>
      <c r="B2846" s="650" t="s">
        <v>247</v>
      </c>
      <c r="C2846" s="650" t="s">
        <v>228</v>
      </c>
      <c r="D2846" s="650">
        <v>150</v>
      </c>
      <c r="E2846" s="650" t="s">
        <v>233</v>
      </c>
      <c r="F2846" s="650">
        <v>6.39</v>
      </c>
      <c r="G2846" s="650">
        <v>1</v>
      </c>
      <c r="H2846" s="650">
        <v>85.2321</v>
      </c>
      <c r="I2846" s="650">
        <v>85.2321</v>
      </c>
      <c r="J2846" s="650">
        <v>84.525</v>
      </c>
      <c r="K2846" s="650">
        <v>0</v>
      </c>
      <c r="L2846" s="676">
        <v>0</v>
      </c>
      <c r="M2846" s="650">
        <v>1883.7</v>
      </c>
      <c r="N2846" s="650"/>
      <c r="O2846" s="650"/>
      <c r="P2846" s="650"/>
      <c r="Q2846" s="650">
        <v>25456</v>
      </c>
      <c r="R2846" s="650">
        <v>3814.125</v>
      </c>
      <c r="S2846" s="676">
        <v>0.1498</v>
      </c>
      <c r="T2846" s="650">
        <v>0</v>
      </c>
      <c r="U2846" s="650">
        <v>0</v>
      </c>
      <c r="V2846" s="650">
        <v>0</v>
      </c>
      <c r="W2846" s="650">
        <v>0</v>
      </c>
      <c r="X2846" s="650">
        <v>0</v>
      </c>
      <c r="Y2846" s="650">
        <v>0</v>
      </c>
      <c r="Z2846" s="650">
        <v>0</v>
      </c>
      <c r="AA2846" s="650">
        <v>0</v>
      </c>
      <c r="AB2846" s="676">
        <v>1</v>
      </c>
      <c r="AC2846" s="575">
        <f t="shared" si="133"/>
        <v>0</v>
      </c>
      <c r="AD2846" s="555">
        <f t="shared" si="134"/>
        <v>0</v>
      </c>
    </row>
    <row r="2847" customHeight="1" spans="1:30">
      <c r="A2847" s="574">
        <v>45350</v>
      </c>
      <c r="B2847" s="650" t="s">
        <v>249</v>
      </c>
      <c r="C2847" s="650" t="s">
        <v>228</v>
      </c>
      <c r="D2847" s="650">
        <v>100</v>
      </c>
      <c r="E2847" s="650" t="s">
        <v>233</v>
      </c>
      <c r="F2847" s="650">
        <v>5.05</v>
      </c>
      <c r="G2847" s="650">
        <v>0</v>
      </c>
      <c r="H2847" s="650">
        <v>44.307</v>
      </c>
      <c r="I2847" s="650">
        <v>43.6319</v>
      </c>
      <c r="J2847" s="650">
        <v>43.5239</v>
      </c>
      <c r="K2847" s="650">
        <v>0</v>
      </c>
      <c r="L2847" s="676">
        <v>0</v>
      </c>
      <c r="M2847" s="650">
        <v>1225.4567</v>
      </c>
      <c r="N2847" s="650"/>
      <c r="O2847" s="650"/>
      <c r="P2847" s="650"/>
      <c r="Q2847" s="650">
        <v>15134</v>
      </c>
      <c r="R2847" s="650">
        <v>1885.2113</v>
      </c>
      <c r="S2847" s="676">
        <v>0.1246</v>
      </c>
      <c r="T2847" s="650">
        <v>0</v>
      </c>
      <c r="U2847" s="650">
        <v>0</v>
      </c>
      <c r="V2847" s="650">
        <v>0</v>
      </c>
      <c r="W2847" s="650">
        <v>0</v>
      </c>
      <c r="X2847" s="650">
        <v>0</v>
      </c>
      <c r="Y2847" s="650">
        <v>0</v>
      </c>
      <c r="Z2847" s="650">
        <v>0</v>
      </c>
      <c r="AA2847" s="650">
        <v>0</v>
      </c>
      <c r="AB2847" s="676">
        <v>1</v>
      </c>
      <c r="AC2847" s="575">
        <f t="shared" si="133"/>
        <v>0</v>
      </c>
      <c r="AD2847" s="555">
        <f t="shared" si="134"/>
        <v>0</v>
      </c>
    </row>
    <row r="2848" customHeight="1" spans="1:30">
      <c r="A2848" s="574">
        <v>45350</v>
      </c>
      <c r="B2848" s="650" t="s">
        <v>251</v>
      </c>
      <c r="C2848" s="650" t="s">
        <v>250</v>
      </c>
      <c r="D2848" s="650">
        <v>15</v>
      </c>
      <c r="E2848" s="650" t="s">
        <v>233</v>
      </c>
      <c r="F2848" s="650">
        <v>0</v>
      </c>
      <c r="G2848" s="650">
        <v>8.95</v>
      </c>
      <c r="H2848" s="650">
        <v>21.6578</v>
      </c>
      <c r="I2848" s="650">
        <v>17.6992</v>
      </c>
      <c r="J2848" s="650">
        <v>17.535</v>
      </c>
      <c r="K2848" s="650">
        <v>3.9585</v>
      </c>
      <c r="L2848" s="676">
        <v>0.1828</v>
      </c>
      <c r="M2848" s="650">
        <v>189.945</v>
      </c>
      <c r="N2848" s="650"/>
      <c r="O2848" s="650"/>
      <c r="P2848" s="650"/>
      <c r="Q2848" s="650">
        <v>3444</v>
      </c>
      <c r="R2848" s="650">
        <v>315.315</v>
      </c>
      <c r="S2848" s="676">
        <v>0.0916</v>
      </c>
      <c r="T2848" s="650">
        <v>0</v>
      </c>
      <c r="U2848" s="650">
        <v>0</v>
      </c>
      <c r="V2848" s="650">
        <v>0</v>
      </c>
      <c r="W2848" s="650">
        <v>0</v>
      </c>
      <c r="X2848" s="650">
        <v>0</v>
      </c>
      <c r="Y2848" s="650">
        <v>0</v>
      </c>
      <c r="Z2848" s="650">
        <v>0</v>
      </c>
      <c r="AA2848" s="650">
        <v>0</v>
      </c>
      <c r="AB2848" s="676">
        <v>1</v>
      </c>
      <c r="AC2848" s="575">
        <f t="shared" si="133"/>
        <v>0</v>
      </c>
      <c r="AD2848" s="555">
        <f t="shared" si="134"/>
        <v>0</v>
      </c>
    </row>
    <row r="2849" customHeight="1" spans="1:30">
      <c r="A2849" s="574">
        <v>45350</v>
      </c>
      <c r="B2849" s="650" t="s">
        <v>252</v>
      </c>
      <c r="C2849" s="650" t="s">
        <v>250</v>
      </c>
      <c r="D2849" s="650">
        <v>49.5</v>
      </c>
      <c r="E2849" s="650" t="s">
        <v>233</v>
      </c>
      <c r="F2849" s="650">
        <v>0</v>
      </c>
      <c r="G2849" s="650">
        <v>11.25</v>
      </c>
      <c r="H2849" s="650">
        <v>116.9479</v>
      </c>
      <c r="I2849" s="650">
        <v>73.6329</v>
      </c>
      <c r="J2849" s="650">
        <v>72.27</v>
      </c>
      <c r="K2849" s="650">
        <v>43.315</v>
      </c>
      <c r="L2849" s="676">
        <v>0.3704</v>
      </c>
      <c r="M2849" s="650">
        <v>676.104</v>
      </c>
      <c r="N2849" s="650">
        <v>843</v>
      </c>
      <c r="O2849" s="676">
        <v>0.802</v>
      </c>
      <c r="P2849" s="676">
        <v>-0.1635</v>
      </c>
      <c r="Q2849" s="650">
        <v>12723</v>
      </c>
      <c r="R2849" s="650">
        <v>1243.1826</v>
      </c>
      <c r="S2849" s="676">
        <v>0.0977</v>
      </c>
      <c r="T2849" s="650">
        <v>0</v>
      </c>
      <c r="U2849" s="650">
        <v>0</v>
      </c>
      <c r="V2849" s="650">
        <v>0</v>
      </c>
      <c r="W2849" s="650">
        <v>0</v>
      </c>
      <c r="X2849" s="650">
        <v>0</v>
      </c>
      <c r="Y2849" s="650">
        <v>0</v>
      </c>
      <c r="Z2849" s="650">
        <v>0</v>
      </c>
      <c r="AA2849" s="650">
        <v>0</v>
      </c>
      <c r="AB2849" s="676">
        <v>1</v>
      </c>
      <c r="AC2849" s="575">
        <f t="shared" si="133"/>
        <v>0</v>
      </c>
      <c r="AD2849" s="555">
        <f t="shared" si="134"/>
        <v>0</v>
      </c>
    </row>
    <row r="2850" customHeight="1" spans="1:30">
      <c r="A2850" s="574">
        <v>45350</v>
      </c>
      <c r="B2850" s="575" t="s">
        <v>55</v>
      </c>
      <c r="C2850" s="650" t="s">
        <v>250</v>
      </c>
      <c r="D2850" s="650">
        <v>100</v>
      </c>
      <c r="E2850" s="650" t="s">
        <v>233</v>
      </c>
      <c r="F2850" s="650">
        <v>0</v>
      </c>
      <c r="G2850" s="650">
        <v>3.78</v>
      </c>
      <c r="H2850" s="650">
        <v>17.6226</v>
      </c>
      <c r="I2850" s="650">
        <v>17.2895</v>
      </c>
      <c r="J2850" s="650">
        <v>16.0159</v>
      </c>
      <c r="K2850" s="650">
        <v>0</v>
      </c>
      <c r="L2850" s="676">
        <v>0</v>
      </c>
      <c r="M2850" s="650">
        <v>1519.4168</v>
      </c>
      <c r="N2850" s="650"/>
      <c r="O2850" s="650"/>
      <c r="P2850" s="650"/>
      <c r="Q2850" s="650">
        <v>28860</v>
      </c>
      <c r="R2850" s="650">
        <v>3709.2936</v>
      </c>
      <c r="S2850" s="676">
        <v>0.1285</v>
      </c>
      <c r="T2850" s="650">
        <v>0</v>
      </c>
      <c r="U2850" s="650">
        <v>0.3331</v>
      </c>
      <c r="V2850" s="650">
        <v>0</v>
      </c>
      <c r="W2850" s="650">
        <v>0</v>
      </c>
      <c r="X2850" s="650">
        <v>0</v>
      </c>
      <c r="Y2850" s="650">
        <v>0</v>
      </c>
      <c r="Z2850" s="650">
        <v>0</v>
      </c>
      <c r="AA2850" s="650">
        <v>0</v>
      </c>
      <c r="AB2850" s="676">
        <v>1</v>
      </c>
      <c r="AC2850" s="575">
        <f t="shared" si="133"/>
        <v>0.3331</v>
      </c>
      <c r="AD2850" s="555">
        <f t="shared" si="134"/>
        <v>0</v>
      </c>
    </row>
    <row r="2851" customHeight="1" spans="1:30">
      <c r="A2851" s="574">
        <v>45350</v>
      </c>
      <c r="B2851" s="575" t="s">
        <v>57</v>
      </c>
      <c r="C2851" s="650" t="s">
        <v>228</v>
      </c>
      <c r="D2851" s="650">
        <v>20</v>
      </c>
      <c r="E2851" s="650" t="s">
        <v>233</v>
      </c>
      <c r="F2851" s="650">
        <v>2.02</v>
      </c>
      <c r="G2851" s="650">
        <v>0</v>
      </c>
      <c r="H2851" s="650">
        <v>3.3817</v>
      </c>
      <c r="I2851" s="650">
        <v>3.3817</v>
      </c>
      <c r="J2851" s="650">
        <v>3.3091</v>
      </c>
      <c r="K2851" s="650">
        <v>0</v>
      </c>
      <c r="L2851" s="676">
        <v>0</v>
      </c>
      <c r="M2851" s="650">
        <v>228.9621</v>
      </c>
      <c r="N2851" s="650"/>
      <c r="O2851" s="650"/>
      <c r="P2851" s="650"/>
      <c r="Q2851" s="650">
        <v>3541</v>
      </c>
      <c r="R2851" s="650">
        <v>489.3387</v>
      </c>
      <c r="S2851" s="676">
        <v>0.1382</v>
      </c>
      <c r="T2851" s="650">
        <v>0</v>
      </c>
      <c r="U2851" s="650">
        <v>0</v>
      </c>
      <c r="V2851" s="650">
        <v>0</v>
      </c>
      <c r="W2851" s="650">
        <v>0</v>
      </c>
      <c r="X2851" s="650">
        <v>0</v>
      </c>
      <c r="Y2851" s="650">
        <v>0</v>
      </c>
      <c r="Z2851" s="650">
        <v>0</v>
      </c>
      <c r="AA2851" s="650">
        <v>0</v>
      </c>
      <c r="AB2851" s="676">
        <v>1</v>
      </c>
      <c r="AC2851" s="575">
        <f t="shared" si="133"/>
        <v>0</v>
      </c>
      <c r="AD2851" s="555">
        <f t="shared" si="134"/>
        <v>0</v>
      </c>
    </row>
    <row r="2852" customHeight="1" spans="1:30">
      <c r="A2852" s="574">
        <v>45350</v>
      </c>
      <c r="B2852" s="650" t="s">
        <v>254</v>
      </c>
      <c r="C2852" s="650" t="s">
        <v>250</v>
      </c>
      <c r="D2852" s="650">
        <v>50</v>
      </c>
      <c r="E2852" s="650" t="s">
        <v>233</v>
      </c>
      <c r="F2852" s="650">
        <v>0</v>
      </c>
      <c r="G2852" s="650">
        <v>5.24</v>
      </c>
      <c r="H2852" s="650">
        <v>29.2031</v>
      </c>
      <c r="I2852" s="650">
        <v>28.6476</v>
      </c>
      <c r="J2852" s="650">
        <v>26.67</v>
      </c>
      <c r="K2852" s="650">
        <v>0</v>
      </c>
      <c r="L2852" s="676">
        <v>0</v>
      </c>
      <c r="M2852" s="650">
        <v>1124.55</v>
      </c>
      <c r="N2852" s="650"/>
      <c r="O2852" s="650"/>
      <c r="P2852" s="650"/>
      <c r="Q2852" s="650">
        <v>12070</v>
      </c>
      <c r="R2852" s="650">
        <v>2172.24</v>
      </c>
      <c r="S2852" s="676">
        <v>0.18</v>
      </c>
      <c r="T2852" s="650">
        <v>0</v>
      </c>
      <c r="U2852" s="650">
        <v>0</v>
      </c>
      <c r="V2852" s="650">
        <v>0</v>
      </c>
      <c r="W2852" s="650">
        <v>0</v>
      </c>
      <c r="X2852" s="650">
        <v>0</v>
      </c>
      <c r="Y2852" s="650">
        <v>0</v>
      </c>
      <c r="Z2852" s="650">
        <v>0</v>
      </c>
      <c r="AA2852" s="650">
        <v>0</v>
      </c>
      <c r="AB2852" s="676">
        <v>1</v>
      </c>
      <c r="AC2852" s="575">
        <f t="shared" si="133"/>
        <v>0</v>
      </c>
      <c r="AD2852" s="555">
        <f t="shared" si="134"/>
        <v>0</v>
      </c>
    </row>
    <row r="2853" customHeight="1" spans="1:30">
      <c r="A2853" s="574">
        <v>45350</v>
      </c>
      <c r="B2853" s="575" t="s">
        <v>61</v>
      </c>
      <c r="C2853" s="650" t="s">
        <v>250</v>
      </c>
      <c r="D2853" s="650">
        <v>275</v>
      </c>
      <c r="E2853" s="650" t="s">
        <v>233</v>
      </c>
      <c r="F2853" s="650">
        <v>0</v>
      </c>
      <c r="G2853" s="650">
        <v>5.28</v>
      </c>
      <c r="H2853" s="650">
        <v>131.6358</v>
      </c>
      <c r="I2853" s="650">
        <v>131.6358</v>
      </c>
      <c r="J2853" s="650">
        <v>130.68</v>
      </c>
      <c r="K2853" s="650">
        <v>0</v>
      </c>
      <c r="L2853" s="676">
        <v>0</v>
      </c>
      <c r="M2853" s="650">
        <v>5462.16</v>
      </c>
      <c r="N2853" s="650"/>
      <c r="O2853" s="650"/>
      <c r="P2853" s="650"/>
      <c r="Q2853" s="650">
        <v>83580</v>
      </c>
      <c r="R2853" s="650">
        <v>15199.36</v>
      </c>
      <c r="S2853" s="676">
        <v>0.1819</v>
      </c>
      <c r="T2853" s="650">
        <v>0</v>
      </c>
      <c r="U2853" s="650">
        <v>0</v>
      </c>
      <c r="V2853" s="650">
        <v>0</v>
      </c>
      <c r="W2853" s="650">
        <v>0</v>
      </c>
      <c r="X2853" s="650">
        <v>0</v>
      </c>
      <c r="Y2853" s="650">
        <v>0</v>
      </c>
      <c r="Z2853" s="650">
        <v>0</v>
      </c>
      <c r="AA2853" s="650">
        <v>0</v>
      </c>
      <c r="AB2853" s="676">
        <v>1</v>
      </c>
      <c r="AC2853" s="575">
        <f t="shared" si="133"/>
        <v>0</v>
      </c>
      <c r="AD2853" s="555">
        <f t="shared" si="134"/>
        <v>0</v>
      </c>
    </row>
    <row r="2854" customHeight="1" spans="1:30">
      <c r="A2854" s="574">
        <v>45350</v>
      </c>
      <c r="B2854" s="575" t="s">
        <v>62</v>
      </c>
      <c r="C2854" s="650" t="s">
        <v>250</v>
      </c>
      <c r="D2854" s="650">
        <v>200</v>
      </c>
      <c r="E2854" s="650" t="s">
        <v>233</v>
      </c>
      <c r="F2854" s="650">
        <v>0</v>
      </c>
      <c r="G2854" s="650">
        <v>5.34</v>
      </c>
      <c r="H2854" s="650">
        <v>76.412</v>
      </c>
      <c r="I2854" s="650">
        <v>72.3216</v>
      </c>
      <c r="J2854" s="650">
        <v>67.32</v>
      </c>
      <c r="K2854" s="650">
        <v>0</v>
      </c>
      <c r="L2854" s="676">
        <v>0</v>
      </c>
      <c r="M2854" s="650">
        <v>3907.2</v>
      </c>
      <c r="N2854" s="650"/>
      <c r="O2854" s="650"/>
      <c r="P2854" s="650"/>
      <c r="Q2854" s="650">
        <v>61280</v>
      </c>
      <c r="R2854" s="650">
        <v>10243.2</v>
      </c>
      <c r="S2854" s="676">
        <v>0.1672</v>
      </c>
      <c r="T2854" s="650">
        <v>0</v>
      </c>
      <c r="U2854" s="650">
        <v>0.5102</v>
      </c>
      <c r="V2854" s="650">
        <v>0</v>
      </c>
      <c r="W2854" s="650">
        <v>0</v>
      </c>
      <c r="X2854" s="650">
        <v>0</v>
      </c>
      <c r="Y2854" s="650">
        <v>3.5802</v>
      </c>
      <c r="Z2854" s="650">
        <v>0</v>
      </c>
      <c r="AA2854" s="650">
        <v>0</v>
      </c>
      <c r="AB2854" s="676">
        <v>1</v>
      </c>
      <c r="AC2854" s="575">
        <f t="shared" si="133"/>
        <v>0.5102</v>
      </c>
      <c r="AD2854" s="555">
        <f t="shared" si="134"/>
        <v>0</v>
      </c>
    </row>
    <row r="2855" customHeight="1" spans="1:30">
      <c r="A2855" s="574">
        <v>45350</v>
      </c>
      <c r="B2855" s="650" t="s">
        <v>256</v>
      </c>
      <c r="C2855" s="650" t="s">
        <v>250</v>
      </c>
      <c r="D2855" s="650">
        <v>20.4</v>
      </c>
      <c r="E2855" s="650" t="s">
        <v>233</v>
      </c>
      <c r="F2855" s="650">
        <v>0</v>
      </c>
      <c r="G2855" s="650">
        <v>3.98</v>
      </c>
      <c r="H2855" s="650">
        <v>7.169</v>
      </c>
      <c r="I2855" s="650">
        <v>7.14</v>
      </c>
      <c r="J2855" s="650">
        <v>7.0744</v>
      </c>
      <c r="K2855" s="650">
        <v>0</v>
      </c>
      <c r="L2855" s="676">
        <v>0</v>
      </c>
      <c r="M2855" s="650">
        <v>436.0493</v>
      </c>
      <c r="N2855" s="650"/>
      <c r="O2855" s="650"/>
      <c r="P2855" s="650"/>
      <c r="Q2855" s="650">
        <v>5372</v>
      </c>
      <c r="R2855" s="650">
        <v>973.9514</v>
      </c>
      <c r="S2855" s="676">
        <v>0.1813</v>
      </c>
      <c r="T2855" s="650">
        <v>0</v>
      </c>
      <c r="U2855" s="650">
        <v>0</v>
      </c>
      <c r="V2855" s="650">
        <v>0</v>
      </c>
      <c r="W2855" s="650">
        <v>0</v>
      </c>
      <c r="X2855" s="650">
        <v>0</v>
      </c>
      <c r="Y2855" s="650">
        <v>0</v>
      </c>
      <c r="Z2855" s="650">
        <v>0</v>
      </c>
      <c r="AA2855" s="650">
        <v>0</v>
      </c>
      <c r="AB2855" s="676">
        <v>1</v>
      </c>
      <c r="AC2855" s="575">
        <f t="shared" si="133"/>
        <v>0</v>
      </c>
      <c r="AD2855" s="555">
        <f t="shared" si="134"/>
        <v>0</v>
      </c>
    </row>
    <row r="2856" customHeight="1" spans="1:30">
      <c r="A2856" s="574">
        <v>45350</v>
      </c>
      <c r="B2856" s="650" t="s">
        <v>259</v>
      </c>
      <c r="C2856" s="650" t="s">
        <v>250</v>
      </c>
      <c r="D2856" s="650">
        <v>60</v>
      </c>
      <c r="E2856" s="650" t="s">
        <v>233</v>
      </c>
      <c r="F2856" s="650">
        <v>0</v>
      </c>
      <c r="G2856" s="650">
        <v>5</v>
      </c>
      <c r="H2856" s="650">
        <v>26.557</v>
      </c>
      <c r="I2856" s="650">
        <v>26.557</v>
      </c>
      <c r="J2856" s="650">
        <v>25.62</v>
      </c>
      <c r="K2856" s="650">
        <v>0</v>
      </c>
      <c r="L2856" s="676">
        <v>0</v>
      </c>
      <c r="M2856" s="650">
        <v>829.71</v>
      </c>
      <c r="N2856" s="650"/>
      <c r="O2856" s="650"/>
      <c r="P2856" s="650"/>
      <c r="Q2856" s="650">
        <v>14049</v>
      </c>
      <c r="R2856" s="650">
        <v>2285.01</v>
      </c>
      <c r="S2856" s="676">
        <v>0.1626</v>
      </c>
      <c r="T2856" s="650">
        <v>0</v>
      </c>
      <c r="U2856" s="650">
        <v>0</v>
      </c>
      <c r="V2856" s="650">
        <v>0</v>
      </c>
      <c r="W2856" s="650">
        <v>0</v>
      </c>
      <c r="X2856" s="650">
        <v>0</v>
      </c>
      <c r="Y2856" s="650">
        <v>0</v>
      </c>
      <c r="Z2856" s="650">
        <v>0</v>
      </c>
      <c r="AA2856" s="650">
        <v>0</v>
      </c>
      <c r="AB2856" s="676">
        <v>1</v>
      </c>
      <c r="AC2856" s="575">
        <f t="shared" si="133"/>
        <v>0</v>
      </c>
      <c r="AD2856" s="555">
        <f t="shared" si="134"/>
        <v>0</v>
      </c>
    </row>
    <row r="2857" customHeight="1" spans="1:30">
      <c r="A2857" s="574">
        <v>45350</v>
      </c>
      <c r="B2857" s="650" t="s">
        <v>253</v>
      </c>
      <c r="C2857" s="650" t="s">
        <v>250</v>
      </c>
      <c r="D2857" s="650">
        <v>200</v>
      </c>
      <c r="E2857" s="650" t="s">
        <v>233</v>
      </c>
      <c r="F2857" s="650">
        <v>0</v>
      </c>
      <c r="G2857" s="650">
        <v>4.05</v>
      </c>
      <c r="H2857" s="650">
        <v>60.4542</v>
      </c>
      <c r="I2857" s="650">
        <v>59.0392</v>
      </c>
      <c r="J2857" s="650">
        <v>55.44</v>
      </c>
      <c r="K2857" s="650">
        <v>0</v>
      </c>
      <c r="L2857" s="676">
        <v>0</v>
      </c>
      <c r="M2857" s="650">
        <v>3450.92</v>
      </c>
      <c r="N2857" s="650"/>
      <c r="O2857" s="650"/>
      <c r="P2857" s="650"/>
      <c r="Q2857" s="650">
        <v>61425</v>
      </c>
      <c r="R2857" s="650">
        <v>8514</v>
      </c>
      <c r="S2857" s="676">
        <v>0.1386</v>
      </c>
      <c r="T2857" s="650">
        <v>0</v>
      </c>
      <c r="U2857" s="650">
        <v>0</v>
      </c>
      <c r="V2857" s="650">
        <v>0</v>
      </c>
      <c r="W2857" s="650">
        <v>0</v>
      </c>
      <c r="X2857" s="650">
        <v>0</v>
      </c>
      <c r="Y2857" s="650">
        <v>1.415</v>
      </c>
      <c r="Z2857" s="650">
        <v>0</v>
      </c>
      <c r="AA2857" s="650">
        <v>0</v>
      </c>
      <c r="AB2857" s="676">
        <v>1</v>
      </c>
      <c r="AC2857" s="575">
        <f t="shared" si="133"/>
        <v>0</v>
      </c>
      <c r="AD2857" s="555">
        <f t="shared" si="134"/>
        <v>0</v>
      </c>
    </row>
    <row r="2858" customHeight="1" spans="1:30">
      <c r="A2858" s="574">
        <v>45350</v>
      </c>
      <c r="B2858" s="650" t="s">
        <v>258</v>
      </c>
      <c r="C2858" s="650" t="s">
        <v>250</v>
      </c>
      <c r="D2858" s="650">
        <v>100</v>
      </c>
      <c r="E2858" s="650" t="s">
        <v>233</v>
      </c>
      <c r="F2858" s="650">
        <v>0</v>
      </c>
      <c r="G2858" s="650">
        <v>3.09</v>
      </c>
      <c r="H2858" s="650">
        <v>18.4278</v>
      </c>
      <c r="I2858" s="650">
        <v>18.038</v>
      </c>
      <c r="J2858" s="650">
        <v>17.16</v>
      </c>
      <c r="K2858" s="650">
        <v>0</v>
      </c>
      <c r="L2858" s="676">
        <v>0</v>
      </c>
      <c r="M2858" s="650">
        <v>1516.68</v>
      </c>
      <c r="N2858" s="650"/>
      <c r="O2858" s="650"/>
      <c r="P2858" s="650"/>
      <c r="Q2858" s="650">
        <v>27774</v>
      </c>
      <c r="R2858" s="650">
        <v>3272.94</v>
      </c>
      <c r="S2858" s="676">
        <v>0.1178</v>
      </c>
      <c r="T2858" s="650">
        <v>0</v>
      </c>
      <c r="U2858" s="650">
        <v>0.3898</v>
      </c>
      <c r="V2858" s="650">
        <v>0</v>
      </c>
      <c r="W2858" s="650">
        <v>0</v>
      </c>
      <c r="X2858" s="650">
        <v>0</v>
      </c>
      <c r="Y2858" s="650">
        <v>0</v>
      </c>
      <c r="Z2858" s="650">
        <v>0</v>
      </c>
      <c r="AA2858" s="650">
        <v>0</v>
      </c>
      <c r="AB2858" s="676">
        <v>1</v>
      </c>
      <c r="AC2858" s="575">
        <f t="shared" si="133"/>
        <v>0.3898</v>
      </c>
      <c r="AD2858" s="555">
        <f t="shared" si="134"/>
        <v>0</v>
      </c>
    </row>
    <row r="2859" customHeight="1" spans="1:30">
      <c r="A2859" s="574">
        <v>45350</v>
      </c>
      <c r="B2859" s="650" t="s">
        <v>257</v>
      </c>
      <c r="C2859" s="650" t="s">
        <v>250</v>
      </c>
      <c r="D2859" s="650">
        <v>80</v>
      </c>
      <c r="E2859" s="650" t="s">
        <v>233</v>
      </c>
      <c r="F2859" s="650">
        <v>0</v>
      </c>
      <c r="G2859" s="650">
        <v>4.65</v>
      </c>
      <c r="H2859" s="650">
        <v>36.738</v>
      </c>
      <c r="I2859" s="650">
        <v>35.8231</v>
      </c>
      <c r="J2859" s="650">
        <v>35.0415</v>
      </c>
      <c r="K2859" s="650">
        <v>0</v>
      </c>
      <c r="L2859" s="676">
        <v>0</v>
      </c>
      <c r="M2859" s="650">
        <v>1751.4094</v>
      </c>
      <c r="N2859" s="650"/>
      <c r="O2859" s="650"/>
      <c r="P2859" s="650"/>
      <c r="Q2859" s="650">
        <v>18237</v>
      </c>
      <c r="R2859" s="650">
        <v>3396.2509</v>
      </c>
      <c r="S2859" s="676">
        <v>0.1862</v>
      </c>
      <c r="T2859" s="650">
        <v>0.1</v>
      </c>
      <c r="U2859" s="650">
        <v>0.2</v>
      </c>
      <c r="V2859" s="650">
        <v>0</v>
      </c>
      <c r="W2859" s="650">
        <v>0</v>
      </c>
      <c r="X2859" s="650">
        <v>0</v>
      </c>
      <c r="Y2859" s="650">
        <v>0</v>
      </c>
      <c r="Z2859" s="650">
        <v>0</v>
      </c>
      <c r="AA2859" s="650">
        <v>0</v>
      </c>
      <c r="AB2859" s="676">
        <v>1</v>
      </c>
      <c r="AC2859" s="575">
        <f t="shared" si="133"/>
        <v>0.2</v>
      </c>
      <c r="AD2859" s="555">
        <f t="shared" si="134"/>
        <v>0.1</v>
      </c>
    </row>
    <row r="2860" customHeight="1" spans="1:30">
      <c r="A2860" s="574">
        <v>45350</v>
      </c>
      <c r="B2860" s="650" t="s">
        <v>261</v>
      </c>
      <c r="C2860" s="650" t="s">
        <v>250</v>
      </c>
      <c r="D2860" s="650">
        <v>100</v>
      </c>
      <c r="E2860" s="650" t="s">
        <v>233</v>
      </c>
      <c r="F2860" s="650">
        <v>0</v>
      </c>
      <c r="G2860" s="650">
        <v>3.53</v>
      </c>
      <c r="H2860" s="650">
        <v>17.202</v>
      </c>
      <c r="I2860" s="650">
        <v>16.9583</v>
      </c>
      <c r="J2860" s="650">
        <v>16.368</v>
      </c>
      <c r="K2860" s="650">
        <v>0</v>
      </c>
      <c r="L2860" s="676">
        <v>0</v>
      </c>
      <c r="M2860" s="650">
        <v>1728.408</v>
      </c>
      <c r="N2860" s="650"/>
      <c r="O2860" s="650"/>
      <c r="P2860" s="650"/>
      <c r="Q2860" s="650">
        <v>25315</v>
      </c>
      <c r="R2860" s="650">
        <v>4208.952</v>
      </c>
      <c r="S2860" s="676">
        <v>0.1663</v>
      </c>
      <c r="T2860" s="650">
        <v>0</v>
      </c>
      <c r="U2860" s="650">
        <v>0.2437</v>
      </c>
      <c r="V2860" s="650">
        <v>0</v>
      </c>
      <c r="W2860" s="650">
        <v>0</v>
      </c>
      <c r="X2860" s="650">
        <v>0</v>
      </c>
      <c r="Y2860" s="650">
        <v>0</v>
      </c>
      <c r="Z2860" s="650">
        <v>0</v>
      </c>
      <c r="AA2860" s="650">
        <v>0</v>
      </c>
      <c r="AB2860" s="676">
        <v>1</v>
      </c>
      <c r="AC2860" s="575">
        <f t="shared" si="133"/>
        <v>0.2437</v>
      </c>
      <c r="AD2860" s="555">
        <f t="shared" si="134"/>
        <v>0</v>
      </c>
    </row>
    <row r="2861" customHeight="1" spans="1:30">
      <c r="A2861" s="574">
        <v>45350</v>
      </c>
      <c r="B2861" s="650" t="s">
        <v>263</v>
      </c>
      <c r="C2861" s="650" t="s">
        <v>250</v>
      </c>
      <c r="D2861" s="650">
        <v>200</v>
      </c>
      <c r="E2861" s="650" t="s">
        <v>233</v>
      </c>
      <c r="F2861" s="650">
        <v>0</v>
      </c>
      <c r="G2861" s="650">
        <v>4.07</v>
      </c>
      <c r="H2861" s="650">
        <v>63.2151</v>
      </c>
      <c r="I2861" s="650">
        <v>56.586</v>
      </c>
      <c r="J2861" s="650">
        <v>56.32</v>
      </c>
      <c r="K2861" s="650">
        <v>0</v>
      </c>
      <c r="L2861" s="676">
        <v>0</v>
      </c>
      <c r="M2861" s="650">
        <v>6340.4</v>
      </c>
      <c r="N2861" s="650"/>
      <c r="O2861" s="650"/>
      <c r="P2861" s="650"/>
      <c r="Q2861" s="650">
        <v>59159</v>
      </c>
      <c r="R2861" s="650">
        <v>13207.92</v>
      </c>
      <c r="S2861" s="676">
        <v>0.2233</v>
      </c>
      <c r="T2861" s="650">
        <v>0.7588</v>
      </c>
      <c r="U2861" s="650">
        <v>0.2185</v>
      </c>
      <c r="V2861" s="650">
        <v>0</v>
      </c>
      <c r="W2861" s="650">
        <v>0</v>
      </c>
      <c r="X2861" s="650">
        <v>0</v>
      </c>
      <c r="Y2861" s="650">
        <v>5.6518</v>
      </c>
      <c r="Z2861" s="650">
        <v>0</v>
      </c>
      <c r="AA2861" s="650">
        <v>0</v>
      </c>
      <c r="AB2861" s="676">
        <v>0.9736</v>
      </c>
      <c r="AC2861" s="575">
        <f t="shared" si="133"/>
        <v>0.2185</v>
      </c>
      <c r="AD2861" s="555">
        <f t="shared" si="134"/>
        <v>0.7588</v>
      </c>
    </row>
    <row r="2862" s="559" customFormat="1" customHeight="1" spans="1:30">
      <c r="A2862" s="665">
        <v>45350</v>
      </c>
      <c r="B2862" s="666" t="s">
        <v>262</v>
      </c>
      <c r="C2862" s="666" t="s">
        <v>250</v>
      </c>
      <c r="D2862" s="666">
        <v>200</v>
      </c>
      <c r="E2862" s="666" t="s">
        <v>233</v>
      </c>
      <c r="F2862" s="666">
        <v>0</v>
      </c>
      <c r="G2862" s="666">
        <v>4.16</v>
      </c>
      <c r="H2862" s="666">
        <v>19.3448</v>
      </c>
      <c r="I2862" s="666">
        <v>12.9166</v>
      </c>
      <c r="J2862" s="666">
        <v>11.55</v>
      </c>
      <c r="K2862" s="666">
        <v>0</v>
      </c>
      <c r="L2862" s="677">
        <v>0</v>
      </c>
      <c r="M2862" s="666">
        <v>3455.1</v>
      </c>
      <c r="N2862" s="666"/>
      <c r="O2862" s="666"/>
      <c r="P2862" s="666"/>
      <c r="Q2862" s="666">
        <v>30140</v>
      </c>
      <c r="R2862" s="666">
        <v>7146.15</v>
      </c>
      <c r="S2862" s="677">
        <v>0.2371</v>
      </c>
      <c r="T2862" s="666">
        <v>6.2242</v>
      </c>
      <c r="U2862" s="666">
        <v>0.204</v>
      </c>
      <c r="V2862" s="666">
        <v>0</v>
      </c>
      <c r="W2862" s="666">
        <v>0</v>
      </c>
      <c r="X2862" s="666">
        <v>0</v>
      </c>
      <c r="Y2862" s="666">
        <v>0</v>
      </c>
      <c r="Z2862" s="666">
        <v>0</v>
      </c>
      <c r="AA2862" s="666">
        <v>0</v>
      </c>
      <c r="AB2862" s="677">
        <v>0.5476</v>
      </c>
      <c r="AC2862" s="681">
        <f t="shared" si="133"/>
        <v>0.204</v>
      </c>
      <c r="AD2862" s="682">
        <f t="shared" si="134"/>
        <v>6.2242</v>
      </c>
    </row>
    <row r="2863" customHeight="1" spans="1:30">
      <c r="A2863" s="574">
        <v>45350</v>
      </c>
      <c r="B2863" s="575" t="s">
        <v>260</v>
      </c>
      <c r="C2863" s="575" t="s">
        <v>250</v>
      </c>
      <c r="D2863" s="575">
        <v>50</v>
      </c>
      <c r="E2863" s="575" t="s">
        <v>287</v>
      </c>
      <c r="F2863" s="575">
        <v>0</v>
      </c>
      <c r="G2863" s="575">
        <v>3.1</v>
      </c>
      <c r="H2863" s="575">
        <v>8.5586</v>
      </c>
      <c r="I2863" s="575">
        <v>0.7282</v>
      </c>
      <c r="J2863" s="575">
        <v>0.484</v>
      </c>
      <c r="K2863" s="575">
        <v>0</v>
      </c>
      <c r="L2863" s="580">
        <v>0</v>
      </c>
      <c r="M2863" s="575">
        <v>889.284</v>
      </c>
      <c r="N2863" s="575"/>
      <c r="O2863" s="575"/>
      <c r="P2863" s="575"/>
      <c r="Q2863" s="575">
        <v>12700</v>
      </c>
      <c r="R2863" s="575">
        <v>1722.622</v>
      </c>
      <c r="S2863" s="580">
        <v>0.1357</v>
      </c>
      <c r="T2863" s="575">
        <v>0</v>
      </c>
      <c r="U2863" s="575">
        <v>0</v>
      </c>
      <c r="V2863" s="575">
        <v>0</v>
      </c>
      <c r="W2863" s="575">
        <v>0</v>
      </c>
      <c r="X2863" s="575">
        <v>0</v>
      </c>
      <c r="Y2863" s="575">
        <v>7.832</v>
      </c>
      <c r="Z2863" s="575">
        <v>0</v>
      </c>
      <c r="AA2863" s="575">
        <v>0</v>
      </c>
      <c r="AB2863" s="580">
        <v>1</v>
      </c>
      <c r="AC2863" s="575">
        <f t="shared" si="133"/>
        <v>0</v>
      </c>
      <c r="AD2863" s="555">
        <f t="shared" si="134"/>
        <v>0</v>
      </c>
    </row>
    <row r="2864" s="560" customFormat="1" customHeight="1" spans="1:30">
      <c r="A2864" s="667">
        <v>45350</v>
      </c>
      <c r="B2864" s="668" t="s">
        <v>264</v>
      </c>
      <c r="C2864" s="668" t="s">
        <v>250</v>
      </c>
      <c r="D2864" s="668">
        <v>100</v>
      </c>
      <c r="E2864" s="668" t="s">
        <v>233</v>
      </c>
      <c r="F2864" s="668">
        <v>0</v>
      </c>
      <c r="G2864" s="668">
        <v>3.44</v>
      </c>
      <c r="H2864" s="668">
        <v>22.698</v>
      </c>
      <c r="I2864" s="668">
        <v>0</v>
      </c>
      <c r="J2864" s="668">
        <v>0</v>
      </c>
      <c r="K2864" s="668">
        <v>0</v>
      </c>
      <c r="L2864" s="668"/>
      <c r="M2864" s="668">
        <v>1435.0578</v>
      </c>
      <c r="N2864" s="668"/>
      <c r="O2864" s="668"/>
      <c r="P2864" s="668"/>
      <c r="Q2864" s="668">
        <v>24615</v>
      </c>
      <c r="R2864" s="668">
        <v>3165.0234</v>
      </c>
      <c r="S2864" s="678">
        <v>0.1286</v>
      </c>
      <c r="T2864" s="668">
        <v>0</v>
      </c>
      <c r="U2864" s="668">
        <v>0</v>
      </c>
      <c r="V2864" s="668">
        <v>0</v>
      </c>
      <c r="W2864" s="668">
        <v>0</v>
      </c>
      <c r="X2864" s="668">
        <v>22.698</v>
      </c>
      <c r="Y2864" s="668">
        <v>0</v>
      </c>
      <c r="Z2864" s="668">
        <v>0</v>
      </c>
      <c r="AA2864" s="668">
        <v>0</v>
      </c>
      <c r="AB2864" s="678">
        <v>0</v>
      </c>
      <c r="AC2864" s="683">
        <f t="shared" si="133"/>
        <v>0</v>
      </c>
      <c r="AD2864" s="684">
        <f t="shared" si="134"/>
        <v>0</v>
      </c>
    </row>
    <row r="2865" customHeight="1" spans="1:30">
      <c r="A2865" s="574">
        <v>45350</v>
      </c>
      <c r="B2865" s="650" t="s">
        <v>265</v>
      </c>
      <c r="C2865" s="650" t="s">
        <v>250</v>
      </c>
      <c r="D2865" s="650">
        <v>50</v>
      </c>
      <c r="E2865" s="650" t="s">
        <v>233</v>
      </c>
      <c r="F2865" s="650">
        <v>0</v>
      </c>
      <c r="G2865" s="650">
        <v>6.07</v>
      </c>
      <c r="H2865" s="650">
        <v>53.16</v>
      </c>
      <c r="I2865" s="650">
        <v>19.374</v>
      </c>
      <c r="J2865" s="650">
        <v>19.162</v>
      </c>
      <c r="K2865" s="650">
        <v>33.786</v>
      </c>
      <c r="L2865" s="676">
        <v>0.6356</v>
      </c>
      <c r="M2865" s="650">
        <v>299.1208</v>
      </c>
      <c r="N2865" s="650"/>
      <c r="O2865" s="650"/>
      <c r="P2865" s="650"/>
      <c r="Q2865" s="650">
        <v>5770</v>
      </c>
      <c r="R2865" s="650">
        <v>497.4816</v>
      </c>
      <c r="S2865" s="676">
        <v>0.0862</v>
      </c>
      <c r="T2865" s="650">
        <v>0</v>
      </c>
      <c r="U2865" s="650">
        <v>0</v>
      </c>
      <c r="V2865" s="650">
        <v>0</v>
      </c>
      <c r="W2865" s="650">
        <v>0</v>
      </c>
      <c r="X2865" s="650">
        <v>0</v>
      </c>
      <c r="Y2865" s="650">
        <v>0</v>
      </c>
      <c r="Z2865" s="650">
        <v>0</v>
      </c>
      <c r="AA2865" s="650">
        <v>0</v>
      </c>
      <c r="AB2865" s="676">
        <v>0</v>
      </c>
      <c r="AC2865" s="575">
        <f t="shared" si="133"/>
        <v>0</v>
      </c>
      <c r="AD2865" s="555">
        <f t="shared" si="134"/>
        <v>0</v>
      </c>
    </row>
    <row r="2866" customHeight="1" spans="1:30">
      <c r="A2866" s="574">
        <v>45350</v>
      </c>
      <c r="B2866" s="650" t="s">
        <v>267</v>
      </c>
      <c r="C2866" s="650" t="s">
        <v>250</v>
      </c>
      <c r="D2866" s="650">
        <v>150</v>
      </c>
      <c r="E2866" s="650" t="s">
        <v>233</v>
      </c>
      <c r="F2866" s="650">
        <v>0</v>
      </c>
      <c r="G2866" s="650">
        <v>4.5</v>
      </c>
      <c r="H2866" s="650">
        <v>50.5194</v>
      </c>
      <c r="I2866" s="650">
        <v>48.3473</v>
      </c>
      <c r="J2866" s="650">
        <v>47.52</v>
      </c>
      <c r="K2866" s="650">
        <v>0.6779</v>
      </c>
      <c r="L2866" s="676">
        <v>0.0138</v>
      </c>
      <c r="M2866" s="650">
        <v>4151.84</v>
      </c>
      <c r="N2866" s="650"/>
      <c r="O2866" s="650"/>
      <c r="P2866" s="650"/>
      <c r="Q2866" s="650">
        <v>38110</v>
      </c>
      <c r="R2866" s="650">
        <v>10200.96</v>
      </c>
      <c r="S2866" s="676">
        <v>0.2677</v>
      </c>
      <c r="T2866" s="650">
        <v>0</v>
      </c>
      <c r="U2866" s="650">
        <v>0</v>
      </c>
      <c r="V2866" s="650">
        <v>0</v>
      </c>
      <c r="W2866" s="650">
        <v>0</v>
      </c>
      <c r="X2866" s="650">
        <v>0</v>
      </c>
      <c r="Y2866" s="650">
        <v>1.4942</v>
      </c>
      <c r="Z2866" s="650">
        <v>0</v>
      </c>
      <c r="AA2866" s="650">
        <v>0</v>
      </c>
      <c r="AB2866" s="676">
        <v>1</v>
      </c>
      <c r="AC2866" s="575">
        <f t="shared" si="133"/>
        <v>0</v>
      </c>
      <c r="AD2866" s="555">
        <f t="shared" si="134"/>
        <v>0</v>
      </c>
    </row>
    <row r="2867" customHeight="1" spans="1:30">
      <c r="A2867" s="574">
        <v>45350</v>
      </c>
      <c r="B2867" s="650" t="s">
        <v>266</v>
      </c>
      <c r="C2867" s="650" t="s">
        <v>250</v>
      </c>
      <c r="D2867" s="650">
        <v>200</v>
      </c>
      <c r="E2867" s="650" t="s">
        <v>231</v>
      </c>
      <c r="F2867" s="650">
        <v>0</v>
      </c>
      <c r="G2867" s="650">
        <v>8.72</v>
      </c>
      <c r="H2867" s="650">
        <v>350.3396</v>
      </c>
      <c r="I2867" s="650">
        <v>350.2218</v>
      </c>
      <c r="J2867" s="650">
        <v>347.16</v>
      </c>
      <c r="K2867" s="650">
        <v>0</v>
      </c>
      <c r="L2867" s="676">
        <v>0</v>
      </c>
      <c r="M2867" s="650">
        <v>2327.16</v>
      </c>
      <c r="N2867" s="650"/>
      <c r="O2867" s="650"/>
      <c r="P2867" s="650"/>
      <c r="Q2867" s="650">
        <v>45530</v>
      </c>
      <c r="R2867" s="650">
        <v>4401.54</v>
      </c>
      <c r="S2867" s="676">
        <v>0.0967</v>
      </c>
      <c r="T2867" s="650">
        <v>0</v>
      </c>
      <c r="U2867" s="650">
        <v>0.1178</v>
      </c>
      <c r="V2867" s="650">
        <v>0</v>
      </c>
      <c r="W2867" s="650">
        <v>0</v>
      </c>
      <c r="X2867" s="650">
        <v>0</v>
      </c>
      <c r="Y2867" s="650">
        <v>0</v>
      </c>
      <c r="Z2867" s="650">
        <v>0</v>
      </c>
      <c r="AA2867" s="650">
        <v>0</v>
      </c>
      <c r="AB2867" s="676">
        <v>1</v>
      </c>
      <c r="AC2867" s="575">
        <f t="shared" si="133"/>
        <v>0.1178</v>
      </c>
      <c r="AD2867" s="555">
        <f t="shared" si="134"/>
        <v>0</v>
      </c>
    </row>
    <row r="2868" s="557" customFormat="1" customHeight="1" spans="1:30">
      <c r="A2868" s="574">
        <v>45350</v>
      </c>
      <c r="B2868" s="669" t="s">
        <v>77</v>
      </c>
      <c r="C2868" s="671" t="s">
        <v>32</v>
      </c>
      <c r="D2868" s="671">
        <v>100</v>
      </c>
      <c r="E2868" s="671" t="s">
        <v>138</v>
      </c>
      <c r="F2868" s="672">
        <v>13.24</v>
      </c>
      <c r="G2868" s="671">
        <v>1.4</v>
      </c>
      <c r="H2868" s="673">
        <v>43.0734</v>
      </c>
      <c r="I2868" s="673">
        <v>36.9607</v>
      </c>
      <c r="J2868" s="673">
        <v>35.196</v>
      </c>
      <c r="K2868" s="673">
        <v>6.1128</v>
      </c>
      <c r="L2868" s="679">
        <v>0.1419</v>
      </c>
      <c r="M2868" s="673">
        <v>890.449</v>
      </c>
      <c r="N2868" s="671">
        <v>200</v>
      </c>
      <c r="O2868" s="679">
        <v>4.4522</v>
      </c>
      <c r="P2868" s="679">
        <v>3.549</v>
      </c>
      <c r="Q2868" s="671">
        <v>17591</v>
      </c>
      <c r="R2868" s="673">
        <v>1286.306</v>
      </c>
      <c r="S2868" s="679">
        <v>0.0731</v>
      </c>
      <c r="T2868" s="671">
        <v>0</v>
      </c>
      <c r="U2868" s="671">
        <v>0</v>
      </c>
      <c r="V2868" s="671">
        <v>0</v>
      </c>
      <c r="W2868" s="671">
        <v>0</v>
      </c>
      <c r="X2868" s="671">
        <v>0</v>
      </c>
      <c r="Y2868" s="671">
        <v>0</v>
      </c>
      <c r="Z2868" s="671">
        <v>0</v>
      </c>
      <c r="AA2868" s="673">
        <v>0</v>
      </c>
      <c r="AB2868" s="679">
        <v>1</v>
      </c>
      <c r="AC2868" s="575">
        <f t="shared" si="133"/>
        <v>0</v>
      </c>
      <c r="AD2868" s="555">
        <f t="shared" si="134"/>
        <v>0</v>
      </c>
    </row>
    <row r="2869" s="557" customFormat="1" customHeight="1" spans="1:30">
      <c r="A2869" s="574">
        <v>45350</v>
      </c>
      <c r="B2869" s="671" t="s">
        <v>81</v>
      </c>
      <c r="C2869" s="670" t="s">
        <v>175</v>
      </c>
      <c r="D2869" s="671">
        <v>100</v>
      </c>
      <c r="E2869" s="671" t="s">
        <v>33</v>
      </c>
      <c r="F2869" s="671" t="s">
        <v>176</v>
      </c>
      <c r="G2869" s="674">
        <v>3.47</v>
      </c>
      <c r="H2869" s="674">
        <v>0</v>
      </c>
      <c r="I2869" s="674">
        <v>1.05</v>
      </c>
      <c r="J2869" s="674">
        <v>0.836</v>
      </c>
      <c r="K2869" s="674">
        <v>0</v>
      </c>
      <c r="L2869" s="680">
        <v>0</v>
      </c>
      <c r="M2869" s="675">
        <v>50.512</v>
      </c>
      <c r="N2869" s="674">
        <v>585</v>
      </c>
      <c r="O2869" s="679">
        <v>0.0863</v>
      </c>
      <c r="P2869" s="680">
        <v>87.93</v>
      </c>
      <c r="Q2869" s="674">
        <v>13183</v>
      </c>
      <c r="R2869" s="674">
        <v>59.6376</v>
      </c>
      <c r="S2869" s="679">
        <v>0.0045</v>
      </c>
      <c r="T2869" s="671">
        <v>0</v>
      </c>
      <c r="U2869" s="674">
        <v>0</v>
      </c>
      <c r="V2869" s="671">
        <v>0</v>
      </c>
      <c r="W2869" s="671">
        <v>0</v>
      </c>
      <c r="X2869" s="674">
        <v>0</v>
      </c>
      <c r="Y2869" s="671">
        <v>0</v>
      </c>
      <c r="Z2869" s="671">
        <v>0</v>
      </c>
      <c r="AA2869" s="674">
        <v>0</v>
      </c>
      <c r="AB2869" s="679">
        <v>1</v>
      </c>
      <c r="AC2869" s="575">
        <f t="shared" si="133"/>
        <v>0</v>
      </c>
      <c r="AD2869" s="555">
        <f t="shared" si="134"/>
        <v>0</v>
      </c>
    </row>
    <row r="2870" s="557" customFormat="1" customHeight="1" spans="1:30">
      <c r="A2870" s="574">
        <v>45350</v>
      </c>
      <c r="B2870" s="671" t="s">
        <v>84</v>
      </c>
      <c r="C2870" s="670" t="s">
        <v>175</v>
      </c>
      <c r="D2870" s="671">
        <v>33</v>
      </c>
      <c r="E2870" s="671" t="s">
        <v>35</v>
      </c>
      <c r="F2870" s="671" t="s">
        <v>176</v>
      </c>
      <c r="G2870" s="674">
        <v>2.98</v>
      </c>
      <c r="H2870" s="674">
        <v>7.3083</v>
      </c>
      <c r="I2870" s="674">
        <v>7.1646</v>
      </c>
      <c r="J2870" s="674">
        <v>6.6</v>
      </c>
      <c r="K2870" s="674">
        <v>0</v>
      </c>
      <c r="L2870" s="680">
        <v>0</v>
      </c>
      <c r="M2870" s="674">
        <v>405.9</v>
      </c>
      <c r="N2870" s="674">
        <v>490</v>
      </c>
      <c r="O2870" s="680">
        <v>0.8284</v>
      </c>
      <c r="P2870" s="680">
        <v>-0.142</v>
      </c>
      <c r="Q2870" s="674">
        <v>7604</v>
      </c>
      <c r="R2870" s="674">
        <v>805.2</v>
      </c>
      <c r="S2870" s="680">
        <v>0.1059</v>
      </c>
      <c r="T2870" s="671">
        <v>0</v>
      </c>
      <c r="U2870" s="674">
        <v>0</v>
      </c>
      <c r="V2870" s="671">
        <v>0</v>
      </c>
      <c r="W2870" s="674">
        <v>0</v>
      </c>
      <c r="X2870" s="671">
        <v>0</v>
      </c>
      <c r="Y2870" s="674">
        <v>0</v>
      </c>
      <c r="Z2870" s="671">
        <v>0</v>
      </c>
      <c r="AA2870" s="674">
        <v>0</v>
      </c>
      <c r="AB2870" s="679">
        <v>1</v>
      </c>
      <c r="AC2870" s="575">
        <f t="shared" si="133"/>
        <v>0</v>
      </c>
      <c r="AD2870" s="555">
        <f t="shared" si="134"/>
        <v>0</v>
      </c>
    </row>
    <row r="2871" s="557" customFormat="1" customHeight="1" spans="1:30">
      <c r="A2871" s="574">
        <v>45350</v>
      </c>
      <c r="B2871" s="671" t="s">
        <v>85</v>
      </c>
      <c r="C2871" s="687" t="s">
        <v>177</v>
      </c>
      <c r="D2871" s="671">
        <v>60</v>
      </c>
      <c r="E2871" s="671" t="s">
        <v>39</v>
      </c>
      <c r="F2871" s="671">
        <v>0.69</v>
      </c>
      <c r="G2871" s="671">
        <v>0.71</v>
      </c>
      <c r="H2871" s="675">
        <v>6.396</v>
      </c>
      <c r="I2871" s="671">
        <v>6.3819</v>
      </c>
      <c r="J2871" s="671">
        <v>6.16</v>
      </c>
      <c r="K2871" s="669">
        <v>0</v>
      </c>
      <c r="L2871" s="679">
        <v>0</v>
      </c>
      <c r="M2871" s="674">
        <v>429.44</v>
      </c>
      <c r="N2871" s="674">
        <v>174</v>
      </c>
      <c r="O2871" s="679">
        <v>2.468</v>
      </c>
      <c r="P2871" s="671" t="s">
        <v>176</v>
      </c>
      <c r="Q2871" s="671">
        <v>5429</v>
      </c>
      <c r="R2871" s="671">
        <v>1012.88</v>
      </c>
      <c r="S2871" s="679">
        <v>0.1866</v>
      </c>
      <c r="T2871" s="671">
        <v>0</v>
      </c>
      <c r="U2871" s="671">
        <v>0</v>
      </c>
      <c r="V2871" s="671">
        <v>0</v>
      </c>
      <c r="W2871" s="671">
        <v>0</v>
      </c>
      <c r="X2871" s="671">
        <v>0</v>
      </c>
      <c r="Y2871" s="671">
        <v>0</v>
      </c>
      <c r="Z2871" s="671">
        <v>0</v>
      </c>
      <c r="AA2871" s="671">
        <v>0</v>
      </c>
      <c r="AB2871" s="679">
        <v>1</v>
      </c>
      <c r="AC2871" s="575">
        <f t="shared" si="133"/>
        <v>0</v>
      </c>
      <c r="AD2871" s="555">
        <f t="shared" si="134"/>
        <v>0</v>
      </c>
    </row>
    <row r="2872" s="557" customFormat="1" customHeight="1" spans="1:30">
      <c r="A2872" s="574">
        <v>45350</v>
      </c>
      <c r="B2872" s="669" t="s">
        <v>87</v>
      </c>
      <c r="C2872" s="670" t="s">
        <v>32</v>
      </c>
      <c r="D2872" s="671">
        <v>100</v>
      </c>
      <c r="E2872" s="671" t="s">
        <v>39</v>
      </c>
      <c r="F2872" s="671">
        <v>1.9</v>
      </c>
      <c r="G2872" s="671">
        <v>2.06</v>
      </c>
      <c r="H2872" s="671">
        <v>5.28</v>
      </c>
      <c r="I2872" s="671">
        <v>5.6039</v>
      </c>
      <c r="J2872" s="671">
        <v>5.3592</v>
      </c>
      <c r="K2872" s="671">
        <v>0</v>
      </c>
      <c r="L2872" s="679">
        <v>0</v>
      </c>
      <c r="M2872" s="671">
        <v>89.5279</v>
      </c>
      <c r="N2872" s="671">
        <v>25</v>
      </c>
      <c r="O2872" s="679">
        <v>3.5811</v>
      </c>
      <c r="P2872" s="679">
        <v>2.6779</v>
      </c>
      <c r="Q2872" s="671">
        <v>5723</v>
      </c>
      <c r="R2872" s="671">
        <v>252.4137</v>
      </c>
      <c r="S2872" s="679">
        <v>0.0441</v>
      </c>
      <c r="T2872" s="671">
        <v>0</v>
      </c>
      <c r="U2872" s="671">
        <v>0</v>
      </c>
      <c r="V2872" s="671">
        <v>0</v>
      </c>
      <c r="W2872" s="671">
        <v>0</v>
      </c>
      <c r="X2872" s="671">
        <v>0</v>
      </c>
      <c r="Y2872" s="671">
        <v>0</v>
      </c>
      <c r="Z2872" s="671">
        <v>0</v>
      </c>
      <c r="AA2872" s="671">
        <v>0.085</v>
      </c>
      <c r="AB2872" s="679">
        <v>1</v>
      </c>
      <c r="AC2872" s="575">
        <f t="shared" si="133"/>
        <v>0</v>
      </c>
      <c r="AD2872" s="555">
        <f t="shared" si="134"/>
        <v>0</v>
      </c>
    </row>
    <row r="2873" s="557" customFormat="1" customHeight="1" spans="1:30">
      <c r="A2873" s="574">
        <v>45350</v>
      </c>
      <c r="B2873" s="669" t="s">
        <v>88</v>
      </c>
      <c r="C2873" s="670" t="s">
        <v>177</v>
      </c>
      <c r="D2873" s="671">
        <v>50</v>
      </c>
      <c r="E2873" s="671" t="s">
        <v>195</v>
      </c>
      <c r="F2873" s="671">
        <v>3.59</v>
      </c>
      <c r="G2873" s="671">
        <v>1.25</v>
      </c>
      <c r="H2873" s="671">
        <v>13.4836</v>
      </c>
      <c r="I2873" s="671">
        <v>13.3716</v>
      </c>
      <c r="J2873" s="673">
        <v>13.362</v>
      </c>
      <c r="K2873" s="671">
        <v>0</v>
      </c>
      <c r="L2873" s="679">
        <v>0</v>
      </c>
      <c r="M2873" s="687">
        <v>412.2751</v>
      </c>
      <c r="N2873" s="671">
        <v>680</v>
      </c>
      <c r="O2873" s="688">
        <v>0.6063</v>
      </c>
      <c r="P2873" s="671" t="s">
        <v>176</v>
      </c>
      <c r="Q2873" s="671">
        <v>6458</v>
      </c>
      <c r="R2873" s="671">
        <v>719.3465</v>
      </c>
      <c r="S2873" s="679">
        <v>0.1114</v>
      </c>
      <c r="T2873" s="671">
        <v>0</v>
      </c>
      <c r="U2873" s="671">
        <v>0</v>
      </c>
      <c r="V2873" s="671">
        <v>0</v>
      </c>
      <c r="W2873" s="671">
        <v>0</v>
      </c>
      <c r="X2873" s="671">
        <v>0</v>
      </c>
      <c r="Y2873" s="671">
        <v>0</v>
      </c>
      <c r="Z2873" s="671">
        <v>0</v>
      </c>
      <c r="AA2873" s="671">
        <v>0</v>
      </c>
      <c r="AB2873" s="679">
        <v>1</v>
      </c>
      <c r="AC2873" s="575">
        <f t="shared" si="133"/>
        <v>0</v>
      </c>
      <c r="AD2873" s="555">
        <f t="shared" si="134"/>
        <v>0</v>
      </c>
    </row>
    <row r="2874" customHeight="1" spans="1:29">
      <c r="A2874" s="661" t="s">
        <v>318</v>
      </c>
      <c r="B2874" s="662"/>
      <c r="C2874" s="662"/>
      <c r="D2874" s="662"/>
      <c r="E2874" s="662"/>
      <c r="F2874" s="662"/>
      <c r="G2874" s="662"/>
      <c r="H2874" s="662"/>
      <c r="I2874" s="662"/>
      <c r="J2874" s="662"/>
      <c r="K2874" s="662"/>
      <c r="L2874" s="662"/>
      <c r="M2874" s="662"/>
      <c r="N2874" s="662"/>
      <c r="O2874" s="662"/>
      <c r="P2874" s="662"/>
      <c r="Q2874" s="662"/>
      <c r="R2874" s="662"/>
      <c r="S2874" s="662"/>
      <c r="T2874" s="662"/>
      <c r="U2874" s="662"/>
      <c r="V2874" s="662"/>
      <c r="W2874" s="662"/>
      <c r="X2874" s="662"/>
      <c r="Y2874" s="662"/>
      <c r="Z2874" s="662"/>
      <c r="AA2874" s="662"/>
      <c r="AB2874" s="662"/>
      <c r="AC2874" s="662"/>
    </row>
    <row r="2875" customHeight="1" spans="1:30">
      <c r="A2875" s="663" t="s">
        <v>199</v>
      </c>
      <c r="B2875" s="664" t="s">
        <v>200</v>
      </c>
      <c r="C2875" s="664" t="s">
        <v>201</v>
      </c>
      <c r="D2875" s="664" t="s">
        <v>202</v>
      </c>
      <c r="E2875" s="664" t="s">
        <v>203</v>
      </c>
      <c r="F2875" s="664" t="s">
        <v>204</v>
      </c>
      <c r="G2875" s="664" t="s">
        <v>205</v>
      </c>
      <c r="H2875" s="664" t="s">
        <v>206</v>
      </c>
      <c r="I2875" s="664" t="s">
        <v>207</v>
      </c>
      <c r="J2875" s="664" t="s">
        <v>208</v>
      </c>
      <c r="K2875" s="664" t="s">
        <v>209</v>
      </c>
      <c r="L2875" s="664" t="s">
        <v>210</v>
      </c>
      <c r="M2875" s="664" t="s">
        <v>211</v>
      </c>
      <c r="N2875" s="664" t="s">
        <v>212</v>
      </c>
      <c r="O2875" s="664" t="s">
        <v>213</v>
      </c>
      <c r="P2875" s="664" t="s">
        <v>214</v>
      </c>
      <c r="Q2875" s="664" t="s">
        <v>215</v>
      </c>
      <c r="R2875" s="664" t="s">
        <v>216</v>
      </c>
      <c r="S2875" s="664" t="s">
        <v>217</v>
      </c>
      <c r="T2875" s="664" t="s">
        <v>218</v>
      </c>
      <c r="U2875" s="664" t="s">
        <v>219</v>
      </c>
      <c r="V2875" s="664" t="s">
        <v>220</v>
      </c>
      <c r="W2875" s="664" t="s">
        <v>221</v>
      </c>
      <c r="X2875" s="664" t="s">
        <v>222</v>
      </c>
      <c r="Y2875" s="664" t="s">
        <v>223</v>
      </c>
      <c r="Z2875" s="664" t="s">
        <v>224</v>
      </c>
      <c r="AA2875" s="664" t="s">
        <v>225</v>
      </c>
      <c r="AB2875" s="664" t="s">
        <v>226</v>
      </c>
      <c r="AC2875" s="583" t="s">
        <v>29</v>
      </c>
      <c r="AD2875" s="583" t="s">
        <v>30</v>
      </c>
    </row>
    <row r="2876" customHeight="1" spans="1:30">
      <c r="A2876" s="574">
        <v>45351</v>
      </c>
      <c r="B2876" s="650" t="s">
        <v>234</v>
      </c>
      <c r="C2876" s="650" t="s">
        <v>228</v>
      </c>
      <c r="D2876" s="650">
        <v>20</v>
      </c>
      <c r="E2876" s="650" t="s">
        <v>233</v>
      </c>
      <c r="F2876" s="650">
        <v>7.14</v>
      </c>
      <c r="G2876" s="650">
        <v>1</v>
      </c>
      <c r="H2876" s="650">
        <v>16.0153</v>
      </c>
      <c r="I2876" s="650">
        <v>15.8435</v>
      </c>
      <c r="J2876" s="650">
        <v>15.7909</v>
      </c>
      <c r="K2876" s="650">
        <v>0</v>
      </c>
      <c r="L2876" s="676">
        <v>0</v>
      </c>
      <c r="M2876" s="650">
        <v>269.6456</v>
      </c>
      <c r="N2876" s="650"/>
      <c r="O2876" s="650"/>
      <c r="P2876" s="650"/>
      <c r="Q2876" s="650">
        <v>4106</v>
      </c>
      <c r="R2876" s="650">
        <v>573.8989</v>
      </c>
      <c r="S2876" s="676">
        <v>0.1398</v>
      </c>
      <c r="T2876" s="650">
        <v>0</v>
      </c>
      <c r="U2876" s="650">
        <v>0</v>
      </c>
      <c r="V2876" s="650">
        <v>0</v>
      </c>
      <c r="W2876" s="650">
        <v>0</v>
      </c>
      <c r="X2876" s="650">
        <v>0</v>
      </c>
      <c r="Y2876" s="650">
        <v>0</v>
      </c>
      <c r="Z2876" s="650">
        <v>0</v>
      </c>
      <c r="AA2876" s="650">
        <v>0</v>
      </c>
      <c r="AB2876" s="676">
        <v>1</v>
      </c>
      <c r="AC2876" s="575">
        <f t="shared" ref="AC2876:AC2918" si="135">U2876+W2876</f>
        <v>0</v>
      </c>
      <c r="AD2876" s="555">
        <f t="shared" ref="AD2876:AD2918" si="136">T2876+V2876</f>
        <v>0</v>
      </c>
    </row>
    <row r="2877" customHeight="1" spans="1:30">
      <c r="A2877" s="574">
        <v>45351</v>
      </c>
      <c r="B2877" s="650" t="s">
        <v>227</v>
      </c>
      <c r="C2877" s="650" t="s">
        <v>228</v>
      </c>
      <c r="D2877" s="650">
        <v>100</v>
      </c>
      <c r="E2877" s="650" t="s">
        <v>319</v>
      </c>
      <c r="F2877" s="650">
        <v>1.49</v>
      </c>
      <c r="G2877" s="650">
        <v>0.81</v>
      </c>
      <c r="H2877" s="650">
        <v>12.9028</v>
      </c>
      <c r="I2877" s="650">
        <v>12.775</v>
      </c>
      <c r="J2877" s="650">
        <v>12.6875</v>
      </c>
      <c r="K2877" s="650">
        <v>0</v>
      </c>
      <c r="L2877" s="676">
        <v>0</v>
      </c>
      <c r="M2877" s="650">
        <v>735.0875</v>
      </c>
      <c r="N2877" s="650"/>
      <c r="O2877" s="650"/>
      <c r="P2877" s="650"/>
      <c r="Q2877" s="650">
        <v>14972</v>
      </c>
      <c r="R2877" s="650">
        <v>2036.2125</v>
      </c>
      <c r="S2877" s="676">
        <v>0.136</v>
      </c>
      <c r="T2877" s="650">
        <v>0</v>
      </c>
      <c r="U2877" s="650">
        <v>0</v>
      </c>
      <c r="V2877" s="650">
        <v>0</v>
      </c>
      <c r="W2877" s="650">
        <v>0</v>
      </c>
      <c r="X2877" s="650">
        <v>0</v>
      </c>
      <c r="Y2877" s="650">
        <v>0</v>
      </c>
      <c r="Z2877" s="650">
        <v>0</v>
      </c>
      <c r="AA2877" s="650">
        <v>0</v>
      </c>
      <c r="AB2877" s="676">
        <v>1</v>
      </c>
      <c r="AC2877" s="575">
        <f t="shared" si="135"/>
        <v>0</v>
      </c>
      <c r="AD2877" s="555">
        <f t="shared" si="136"/>
        <v>0</v>
      </c>
    </row>
    <row r="2878" customHeight="1" spans="1:30">
      <c r="A2878" s="574">
        <v>45351</v>
      </c>
      <c r="B2878" s="650" t="s">
        <v>232</v>
      </c>
      <c r="C2878" s="650" t="s">
        <v>228</v>
      </c>
      <c r="D2878" s="650">
        <v>80</v>
      </c>
      <c r="E2878" s="650" t="s">
        <v>231</v>
      </c>
      <c r="F2878" s="650">
        <v>1.25</v>
      </c>
      <c r="G2878" s="650">
        <v>0.54</v>
      </c>
      <c r="H2878" s="650">
        <v>8.5512</v>
      </c>
      <c r="I2878" s="650">
        <v>8.54</v>
      </c>
      <c r="J2878" s="650">
        <v>8.25</v>
      </c>
      <c r="K2878" s="650">
        <v>0</v>
      </c>
      <c r="L2878" s="676">
        <v>0</v>
      </c>
      <c r="M2878" s="650">
        <v>783.2</v>
      </c>
      <c r="N2878" s="650"/>
      <c r="O2878" s="650"/>
      <c r="P2878" s="650"/>
      <c r="Q2878" s="650">
        <v>9570</v>
      </c>
      <c r="R2878" s="650">
        <v>1755.6</v>
      </c>
      <c r="S2878" s="676">
        <v>0.1834</v>
      </c>
      <c r="T2878" s="650">
        <v>0</v>
      </c>
      <c r="U2878" s="650">
        <v>0</v>
      </c>
      <c r="V2878" s="650">
        <v>0</v>
      </c>
      <c r="W2878" s="650">
        <v>0</v>
      </c>
      <c r="X2878" s="650">
        <v>0</v>
      </c>
      <c r="Y2878" s="650">
        <v>0</v>
      </c>
      <c r="Z2878" s="650">
        <v>0</v>
      </c>
      <c r="AA2878" s="650">
        <v>0</v>
      </c>
      <c r="AB2878" s="676">
        <v>1</v>
      </c>
      <c r="AC2878" s="575">
        <f t="shared" si="135"/>
        <v>0</v>
      </c>
      <c r="AD2878" s="555">
        <f t="shared" si="136"/>
        <v>0</v>
      </c>
    </row>
    <row r="2879" customHeight="1" spans="1:30">
      <c r="A2879" s="574">
        <v>45351</v>
      </c>
      <c r="B2879" s="650" t="s">
        <v>240</v>
      </c>
      <c r="C2879" s="650" t="s">
        <v>228</v>
      </c>
      <c r="D2879" s="650">
        <v>100</v>
      </c>
      <c r="E2879" s="650" t="s">
        <v>233</v>
      </c>
      <c r="F2879" s="650">
        <v>8.13</v>
      </c>
      <c r="G2879" s="650">
        <v>0</v>
      </c>
      <c r="H2879" s="650">
        <v>63.377</v>
      </c>
      <c r="I2879" s="650">
        <v>59.0754</v>
      </c>
      <c r="J2879" s="650">
        <v>58.223</v>
      </c>
      <c r="K2879" s="650">
        <v>4.0876</v>
      </c>
      <c r="L2879" s="676">
        <v>0.0647</v>
      </c>
      <c r="M2879" s="650">
        <v>895.614</v>
      </c>
      <c r="N2879" s="650"/>
      <c r="O2879" s="650"/>
      <c r="P2879" s="650"/>
      <c r="Q2879" s="650">
        <v>15895</v>
      </c>
      <c r="R2879" s="650">
        <v>1882.222</v>
      </c>
      <c r="S2879" s="676">
        <v>0.1184</v>
      </c>
      <c r="T2879" s="650">
        <v>0.1498</v>
      </c>
      <c r="U2879" s="650">
        <v>0</v>
      </c>
      <c r="V2879" s="650">
        <v>0</v>
      </c>
      <c r="W2879" s="650">
        <v>0</v>
      </c>
      <c r="X2879" s="650">
        <v>0</v>
      </c>
      <c r="Y2879" s="650">
        <v>0.0642</v>
      </c>
      <c r="Z2879" s="650">
        <v>0</v>
      </c>
      <c r="AA2879" s="650">
        <v>0</v>
      </c>
      <c r="AB2879" s="676">
        <v>0.9976</v>
      </c>
      <c r="AC2879" s="575">
        <f t="shared" si="135"/>
        <v>0</v>
      </c>
      <c r="AD2879" s="555">
        <f t="shared" si="136"/>
        <v>0.1498</v>
      </c>
    </row>
    <row r="2880" customHeight="1" spans="1:30">
      <c r="A2880" s="574">
        <v>45351</v>
      </c>
      <c r="B2880" s="650" t="s">
        <v>239</v>
      </c>
      <c r="C2880" s="650" t="s">
        <v>228</v>
      </c>
      <c r="D2880" s="650">
        <v>30</v>
      </c>
      <c r="E2880" s="650" t="s">
        <v>235</v>
      </c>
      <c r="F2880" s="650">
        <v>6.92</v>
      </c>
      <c r="G2880" s="650">
        <v>0</v>
      </c>
      <c r="H2880" s="650">
        <v>20.4001</v>
      </c>
      <c r="I2880" s="650">
        <v>12.7176</v>
      </c>
      <c r="J2880" s="650">
        <v>12.6192</v>
      </c>
      <c r="K2880" s="650">
        <v>7.6825</v>
      </c>
      <c r="L2880" s="676">
        <v>0.3766</v>
      </c>
      <c r="M2880" s="650">
        <v>367.2768</v>
      </c>
      <c r="N2880" s="650"/>
      <c r="O2880" s="650"/>
      <c r="P2880" s="650"/>
      <c r="Q2880" s="650">
        <v>4805</v>
      </c>
      <c r="R2880" s="650">
        <v>700.5504</v>
      </c>
      <c r="S2880" s="676">
        <v>0.1458</v>
      </c>
      <c r="T2880" s="650">
        <v>0</v>
      </c>
      <c r="U2880" s="650">
        <v>0</v>
      </c>
      <c r="V2880" s="650">
        <v>0</v>
      </c>
      <c r="W2880" s="650">
        <v>0</v>
      </c>
      <c r="X2880" s="650">
        <v>0</v>
      </c>
      <c r="Y2880" s="650">
        <v>0</v>
      </c>
      <c r="Z2880" s="650">
        <v>0</v>
      </c>
      <c r="AA2880" s="650">
        <v>0</v>
      </c>
      <c r="AB2880" s="676">
        <v>1</v>
      </c>
      <c r="AC2880" s="575">
        <f t="shared" si="135"/>
        <v>0</v>
      </c>
      <c r="AD2880" s="555">
        <f t="shared" si="136"/>
        <v>0</v>
      </c>
    </row>
    <row r="2881" customHeight="1" spans="1:30">
      <c r="A2881" s="574">
        <v>45351</v>
      </c>
      <c r="B2881" s="650" t="s">
        <v>242</v>
      </c>
      <c r="C2881" s="650" t="s">
        <v>228</v>
      </c>
      <c r="D2881" s="650">
        <v>50</v>
      </c>
      <c r="E2881" s="650" t="s">
        <v>231</v>
      </c>
      <c r="F2881" s="650">
        <v>0.98</v>
      </c>
      <c r="G2881" s="650">
        <v>0.25</v>
      </c>
      <c r="H2881" s="650">
        <v>4.1734</v>
      </c>
      <c r="I2881" s="650">
        <v>4.053</v>
      </c>
      <c r="J2881" s="650">
        <v>3.96</v>
      </c>
      <c r="K2881" s="650">
        <v>0</v>
      </c>
      <c r="L2881" s="676">
        <v>0</v>
      </c>
      <c r="M2881" s="650">
        <v>278.08</v>
      </c>
      <c r="N2881" s="650"/>
      <c r="O2881" s="650"/>
      <c r="P2881" s="650"/>
      <c r="Q2881" s="650">
        <v>7203</v>
      </c>
      <c r="R2881" s="650">
        <v>839.08</v>
      </c>
      <c r="S2881" s="676">
        <v>0.1165</v>
      </c>
      <c r="T2881" s="650">
        <v>0</v>
      </c>
      <c r="U2881" s="650">
        <v>0</v>
      </c>
      <c r="V2881" s="650">
        <v>0</v>
      </c>
      <c r="W2881" s="650">
        <v>0</v>
      </c>
      <c r="X2881" s="650">
        <v>0</v>
      </c>
      <c r="Y2881" s="650">
        <v>0</v>
      </c>
      <c r="Z2881" s="650">
        <v>0</v>
      </c>
      <c r="AA2881" s="650">
        <v>0</v>
      </c>
      <c r="AB2881" s="676">
        <v>1</v>
      </c>
      <c r="AC2881" s="575">
        <f t="shared" si="135"/>
        <v>0</v>
      </c>
      <c r="AD2881" s="555">
        <f t="shared" si="136"/>
        <v>0</v>
      </c>
    </row>
    <row r="2882" customHeight="1" spans="1:30">
      <c r="A2882" s="574">
        <v>45351</v>
      </c>
      <c r="B2882" s="650" t="s">
        <v>230</v>
      </c>
      <c r="C2882" s="650" t="s">
        <v>228</v>
      </c>
      <c r="D2882" s="650">
        <v>10</v>
      </c>
      <c r="E2882" s="650" t="s">
        <v>231</v>
      </c>
      <c r="F2882" s="650">
        <v>2.62</v>
      </c>
      <c r="G2882" s="650">
        <v>1.74</v>
      </c>
      <c r="H2882" s="650">
        <v>2.7423</v>
      </c>
      <c r="I2882" s="650">
        <v>2.7013</v>
      </c>
      <c r="J2882" s="650">
        <v>2.64</v>
      </c>
      <c r="K2882" s="650">
        <v>0</v>
      </c>
      <c r="L2882" s="676">
        <v>0</v>
      </c>
      <c r="M2882" s="650">
        <v>76.56</v>
      </c>
      <c r="N2882" s="650"/>
      <c r="O2882" s="650"/>
      <c r="P2882" s="650"/>
      <c r="Q2882" s="650">
        <v>1258</v>
      </c>
      <c r="R2882" s="650">
        <v>190.74</v>
      </c>
      <c r="S2882" s="676">
        <v>0.1516</v>
      </c>
      <c r="T2882" s="650">
        <v>0</v>
      </c>
      <c r="U2882" s="650">
        <v>0</v>
      </c>
      <c r="V2882" s="650">
        <v>0</v>
      </c>
      <c r="W2882" s="650">
        <v>0</v>
      </c>
      <c r="X2882" s="650">
        <v>0</v>
      </c>
      <c r="Y2882" s="650">
        <v>0</v>
      </c>
      <c r="Z2882" s="650">
        <v>0</v>
      </c>
      <c r="AA2882" s="650">
        <v>0</v>
      </c>
      <c r="AB2882" s="676">
        <v>1</v>
      </c>
      <c r="AC2882" s="575">
        <f t="shared" si="135"/>
        <v>0</v>
      </c>
      <c r="AD2882" s="555">
        <f t="shared" si="136"/>
        <v>0</v>
      </c>
    </row>
    <row r="2883" customHeight="1" spans="1:30">
      <c r="A2883" s="574">
        <v>45351</v>
      </c>
      <c r="B2883" s="650" t="s">
        <v>237</v>
      </c>
      <c r="C2883" s="650" t="s">
        <v>228</v>
      </c>
      <c r="D2883" s="650">
        <v>5.48</v>
      </c>
      <c r="E2883" s="650" t="s">
        <v>238</v>
      </c>
      <c r="F2883" s="650">
        <v>3.67</v>
      </c>
      <c r="G2883" s="650">
        <v>0</v>
      </c>
      <c r="H2883" s="650">
        <v>1.94</v>
      </c>
      <c r="I2883" s="650">
        <v>1.94</v>
      </c>
      <c r="J2883" s="650">
        <v>1.596</v>
      </c>
      <c r="K2883" s="650">
        <v>0</v>
      </c>
      <c r="L2883" s="676">
        <v>0</v>
      </c>
      <c r="M2883" s="650">
        <v>28.988</v>
      </c>
      <c r="N2883" s="650"/>
      <c r="O2883" s="650"/>
      <c r="P2883" s="650"/>
      <c r="Q2883" s="650">
        <v>554</v>
      </c>
      <c r="R2883" s="650">
        <v>69.42</v>
      </c>
      <c r="S2883" s="676">
        <v>0.1253</v>
      </c>
      <c r="T2883" s="650">
        <v>0</v>
      </c>
      <c r="U2883" s="650">
        <v>0</v>
      </c>
      <c r="V2883" s="650">
        <v>0</v>
      </c>
      <c r="W2883" s="650">
        <v>0</v>
      </c>
      <c r="X2883" s="650">
        <v>0</v>
      </c>
      <c r="Y2883" s="650">
        <v>0</v>
      </c>
      <c r="Z2883" s="650">
        <v>0</v>
      </c>
      <c r="AA2883" s="650">
        <v>0</v>
      </c>
      <c r="AB2883" s="676">
        <v>1</v>
      </c>
      <c r="AC2883" s="575">
        <f t="shared" si="135"/>
        <v>0</v>
      </c>
      <c r="AD2883" s="555">
        <f t="shared" si="136"/>
        <v>0</v>
      </c>
    </row>
    <row r="2884" customHeight="1" spans="1:30">
      <c r="A2884" s="574">
        <v>45351</v>
      </c>
      <c r="B2884" s="650" t="s">
        <v>241</v>
      </c>
      <c r="C2884" s="650" t="s">
        <v>228</v>
      </c>
      <c r="D2884" s="650">
        <v>150</v>
      </c>
      <c r="E2884" s="650" t="s">
        <v>292</v>
      </c>
      <c r="F2884" s="650">
        <v>4.56</v>
      </c>
      <c r="G2884" s="650">
        <v>1.5</v>
      </c>
      <c r="H2884" s="650">
        <v>72.6757</v>
      </c>
      <c r="I2884" s="650">
        <v>67.6007</v>
      </c>
      <c r="J2884" s="650">
        <v>66.1241</v>
      </c>
      <c r="K2884" s="650">
        <v>5.07</v>
      </c>
      <c r="L2884" s="676">
        <v>0.0698</v>
      </c>
      <c r="M2884" s="650">
        <v>1066.9512</v>
      </c>
      <c r="N2884" s="650">
        <v>1471</v>
      </c>
      <c r="O2884" s="676">
        <v>0.7253</v>
      </c>
      <c r="P2884" s="676">
        <v>-0.2747</v>
      </c>
      <c r="Q2884" s="650">
        <v>24402</v>
      </c>
      <c r="R2884" s="650">
        <v>2522.8427</v>
      </c>
      <c r="S2884" s="676">
        <v>0.1034</v>
      </c>
      <c r="T2884" s="650">
        <v>0</v>
      </c>
      <c r="U2884" s="650">
        <v>0</v>
      </c>
      <c r="V2884" s="650">
        <v>0</v>
      </c>
      <c r="W2884" s="650">
        <v>0</v>
      </c>
      <c r="X2884" s="650">
        <v>0</v>
      </c>
      <c r="Y2884" s="650">
        <v>0</v>
      </c>
      <c r="Z2884" s="650">
        <v>0</v>
      </c>
      <c r="AA2884" s="650">
        <v>0</v>
      </c>
      <c r="AB2884" s="676">
        <v>1</v>
      </c>
      <c r="AC2884" s="575">
        <f t="shared" si="135"/>
        <v>0</v>
      </c>
      <c r="AD2884" s="555">
        <f t="shared" si="136"/>
        <v>0</v>
      </c>
    </row>
    <row r="2885" customHeight="1" spans="1:30">
      <c r="A2885" s="574">
        <v>45351</v>
      </c>
      <c r="B2885" s="650" t="s">
        <v>243</v>
      </c>
      <c r="C2885" s="650" t="s">
        <v>228</v>
      </c>
      <c r="D2885" s="650">
        <v>30</v>
      </c>
      <c r="E2885" s="650" t="s">
        <v>233</v>
      </c>
      <c r="F2885" s="650">
        <v>6.24</v>
      </c>
      <c r="G2885" s="650">
        <v>1.02</v>
      </c>
      <c r="H2885" s="650">
        <v>15.5652</v>
      </c>
      <c r="I2885" s="650">
        <v>15.26</v>
      </c>
      <c r="J2885" s="650">
        <v>15.232</v>
      </c>
      <c r="K2885" s="650">
        <v>0</v>
      </c>
      <c r="L2885" s="676">
        <v>0</v>
      </c>
      <c r="M2885" s="650">
        <v>414.456</v>
      </c>
      <c r="N2885" s="650"/>
      <c r="O2885" s="650"/>
      <c r="P2885" s="650"/>
      <c r="Q2885" s="650">
        <v>4708</v>
      </c>
      <c r="R2885" s="650">
        <v>834.064</v>
      </c>
      <c r="S2885" s="676">
        <v>0.1772</v>
      </c>
      <c r="T2885" s="650">
        <v>0</v>
      </c>
      <c r="U2885" s="650">
        <v>0</v>
      </c>
      <c r="V2885" s="650">
        <v>0</v>
      </c>
      <c r="W2885" s="650">
        <v>0</v>
      </c>
      <c r="X2885" s="650">
        <v>0</v>
      </c>
      <c r="Y2885" s="650">
        <v>0</v>
      </c>
      <c r="Z2885" s="650">
        <v>0</v>
      </c>
      <c r="AA2885" s="650">
        <v>0</v>
      </c>
      <c r="AB2885" s="676">
        <v>1</v>
      </c>
      <c r="AC2885" s="575">
        <f t="shared" si="135"/>
        <v>0</v>
      </c>
      <c r="AD2885" s="555">
        <f t="shared" si="136"/>
        <v>0</v>
      </c>
    </row>
    <row r="2886" customHeight="1" spans="1:30">
      <c r="A2886" s="574">
        <v>45351</v>
      </c>
      <c r="B2886" s="650" t="s">
        <v>246</v>
      </c>
      <c r="C2886" s="650" t="s">
        <v>228</v>
      </c>
      <c r="D2886" s="650">
        <v>300</v>
      </c>
      <c r="E2886" s="650" t="s">
        <v>229</v>
      </c>
      <c r="F2886" s="650">
        <v>7.23</v>
      </c>
      <c r="G2886" s="650">
        <v>0</v>
      </c>
      <c r="H2886" s="650">
        <v>236.4639</v>
      </c>
      <c r="I2886" s="650">
        <v>217.503</v>
      </c>
      <c r="J2886" s="650">
        <v>220.374</v>
      </c>
      <c r="K2886" s="650">
        <v>22.4609</v>
      </c>
      <c r="L2886" s="676">
        <v>0.095</v>
      </c>
      <c r="M2886" s="650">
        <v>3684.118</v>
      </c>
      <c r="N2886" s="650"/>
      <c r="O2886" s="650"/>
      <c r="P2886" s="650"/>
      <c r="Q2886" s="650">
        <v>57321</v>
      </c>
      <c r="R2886" s="650">
        <v>7803.938</v>
      </c>
      <c r="S2886" s="676">
        <v>0.1361</v>
      </c>
      <c r="T2886" s="650">
        <v>0</v>
      </c>
      <c r="U2886" s="650">
        <v>0</v>
      </c>
      <c r="V2886" s="650">
        <v>0</v>
      </c>
      <c r="W2886" s="650">
        <v>0</v>
      </c>
      <c r="X2886" s="650">
        <v>0</v>
      </c>
      <c r="Y2886" s="650">
        <v>0</v>
      </c>
      <c r="Z2886" s="650">
        <v>0</v>
      </c>
      <c r="AA2886" s="650">
        <v>0</v>
      </c>
      <c r="AB2886" s="676">
        <v>1</v>
      </c>
      <c r="AC2886" s="575">
        <f t="shared" si="135"/>
        <v>0</v>
      </c>
      <c r="AD2886" s="555">
        <f t="shared" si="136"/>
        <v>0</v>
      </c>
    </row>
    <row r="2887" customHeight="1" spans="1:30">
      <c r="A2887" s="574">
        <v>45351</v>
      </c>
      <c r="B2887" s="650" t="s">
        <v>245</v>
      </c>
      <c r="C2887" s="650" t="s">
        <v>228</v>
      </c>
      <c r="D2887" s="650">
        <v>50</v>
      </c>
      <c r="E2887" s="650" t="s">
        <v>231</v>
      </c>
      <c r="F2887" s="650">
        <v>2.54</v>
      </c>
      <c r="G2887" s="650">
        <v>0</v>
      </c>
      <c r="H2887" s="650">
        <v>11.0626</v>
      </c>
      <c r="I2887" s="650">
        <v>10.71</v>
      </c>
      <c r="J2887" s="650">
        <v>10.64</v>
      </c>
      <c r="K2887" s="650">
        <v>0</v>
      </c>
      <c r="L2887" s="676">
        <v>0</v>
      </c>
      <c r="M2887" s="650">
        <v>276.43</v>
      </c>
      <c r="N2887" s="650"/>
      <c r="O2887" s="650"/>
      <c r="P2887" s="650"/>
      <c r="Q2887" s="650">
        <v>6762</v>
      </c>
      <c r="R2887" s="650">
        <v>664.93</v>
      </c>
      <c r="S2887" s="676">
        <v>0.0983</v>
      </c>
      <c r="T2887" s="650">
        <v>0.1526</v>
      </c>
      <c r="U2887" s="650">
        <v>0</v>
      </c>
      <c r="V2887" s="650">
        <v>0</v>
      </c>
      <c r="W2887" s="650">
        <v>0</v>
      </c>
      <c r="X2887" s="650">
        <v>0</v>
      </c>
      <c r="Y2887" s="650">
        <v>0</v>
      </c>
      <c r="Z2887" s="650">
        <v>0</v>
      </c>
      <c r="AA2887" s="650">
        <v>0</v>
      </c>
      <c r="AB2887" s="676">
        <v>0.9872</v>
      </c>
      <c r="AC2887" s="575">
        <f t="shared" si="135"/>
        <v>0</v>
      </c>
      <c r="AD2887" s="555">
        <f t="shared" si="136"/>
        <v>0.1526</v>
      </c>
    </row>
    <row r="2888" customHeight="1" spans="1:30">
      <c r="A2888" s="574">
        <v>45351</v>
      </c>
      <c r="B2888" s="650" t="s">
        <v>244</v>
      </c>
      <c r="C2888" s="650" t="s">
        <v>228</v>
      </c>
      <c r="D2888" s="650">
        <v>100</v>
      </c>
      <c r="E2888" s="650" t="s">
        <v>233</v>
      </c>
      <c r="F2888" s="650">
        <v>4.92</v>
      </c>
      <c r="G2888" s="650">
        <v>1.3</v>
      </c>
      <c r="H2888" s="650">
        <v>44.2848</v>
      </c>
      <c r="I2888" s="650">
        <v>40.3613</v>
      </c>
      <c r="J2888" s="650">
        <v>38.8941</v>
      </c>
      <c r="K2888" s="650">
        <v>3.9235</v>
      </c>
      <c r="L2888" s="676">
        <v>0.0886</v>
      </c>
      <c r="M2888" s="650">
        <v>866.1576</v>
      </c>
      <c r="N2888" s="650"/>
      <c r="O2888" s="650"/>
      <c r="P2888" s="650"/>
      <c r="Q2888" s="650">
        <v>14225</v>
      </c>
      <c r="R2888" s="650">
        <v>1918.6356</v>
      </c>
      <c r="S2888" s="676">
        <v>0.1349</v>
      </c>
      <c r="T2888" s="650">
        <v>0</v>
      </c>
      <c r="U2888" s="650">
        <v>0</v>
      </c>
      <c r="V2888" s="650">
        <v>0</v>
      </c>
      <c r="W2888" s="650">
        <v>0</v>
      </c>
      <c r="X2888" s="650">
        <v>0</v>
      </c>
      <c r="Y2888" s="650">
        <v>0</v>
      </c>
      <c r="Z2888" s="650">
        <v>0</v>
      </c>
      <c r="AA2888" s="650">
        <v>0</v>
      </c>
      <c r="AB2888" s="676">
        <v>1</v>
      </c>
      <c r="AC2888" s="575">
        <f t="shared" si="135"/>
        <v>0</v>
      </c>
      <c r="AD2888" s="555">
        <f t="shared" si="136"/>
        <v>0</v>
      </c>
    </row>
    <row r="2889" customHeight="1" spans="1:30">
      <c r="A2889" s="574">
        <v>45351</v>
      </c>
      <c r="B2889" s="650" t="s">
        <v>236</v>
      </c>
      <c r="C2889" s="650" t="s">
        <v>228</v>
      </c>
      <c r="D2889" s="650">
        <v>30</v>
      </c>
      <c r="E2889" s="650" t="s">
        <v>233</v>
      </c>
      <c r="F2889" s="650">
        <v>7.39</v>
      </c>
      <c r="G2889" s="650">
        <v>1.2</v>
      </c>
      <c r="H2889" s="650">
        <v>17.9519</v>
      </c>
      <c r="I2889" s="650">
        <v>17.7518</v>
      </c>
      <c r="J2889" s="650">
        <v>17.5478</v>
      </c>
      <c r="K2889" s="650">
        <v>0</v>
      </c>
      <c r="L2889" s="676">
        <v>0</v>
      </c>
      <c r="M2889" s="650">
        <v>360.123</v>
      </c>
      <c r="N2889" s="650"/>
      <c r="O2889" s="650"/>
      <c r="P2889" s="650"/>
      <c r="Q2889" s="650">
        <v>3672</v>
      </c>
      <c r="R2889" s="650">
        <v>732.0189</v>
      </c>
      <c r="S2889" s="676">
        <v>0.1994</v>
      </c>
      <c r="T2889" s="650">
        <v>0</v>
      </c>
      <c r="U2889" s="650">
        <v>0</v>
      </c>
      <c r="V2889" s="650">
        <v>0</v>
      </c>
      <c r="W2889" s="650">
        <v>0</v>
      </c>
      <c r="X2889" s="650">
        <v>0</v>
      </c>
      <c r="Y2889" s="650">
        <v>0</v>
      </c>
      <c r="Z2889" s="650">
        <v>0</v>
      </c>
      <c r="AA2889" s="650">
        <v>0</v>
      </c>
      <c r="AB2889" s="676">
        <v>1</v>
      </c>
      <c r="AC2889" s="575">
        <f t="shared" si="135"/>
        <v>0</v>
      </c>
      <c r="AD2889" s="555">
        <f t="shared" si="136"/>
        <v>0</v>
      </c>
    </row>
    <row r="2890" customHeight="1" spans="1:30">
      <c r="A2890" s="574">
        <v>45351</v>
      </c>
      <c r="B2890" s="650" t="s">
        <v>248</v>
      </c>
      <c r="C2890" s="650" t="s">
        <v>228</v>
      </c>
      <c r="D2890" s="650">
        <v>100</v>
      </c>
      <c r="E2890" s="650" t="s">
        <v>235</v>
      </c>
      <c r="F2890" s="650">
        <v>1.92</v>
      </c>
      <c r="G2890" s="650">
        <v>3.94</v>
      </c>
      <c r="H2890" s="650">
        <v>23.9872</v>
      </c>
      <c r="I2890" s="650">
        <v>23.9872</v>
      </c>
      <c r="J2890" s="650">
        <v>23.562</v>
      </c>
      <c r="K2890" s="650">
        <v>0</v>
      </c>
      <c r="L2890" s="676">
        <v>0</v>
      </c>
      <c r="M2890" s="650">
        <v>799.1956</v>
      </c>
      <c r="N2890" s="650"/>
      <c r="O2890" s="650"/>
      <c r="P2890" s="650"/>
      <c r="Q2890" s="650">
        <v>11688</v>
      </c>
      <c r="R2890" s="650">
        <v>1761.7208</v>
      </c>
      <c r="S2890" s="676">
        <v>0.1507</v>
      </c>
      <c r="T2890" s="650">
        <v>0</v>
      </c>
      <c r="U2890" s="650">
        <v>0</v>
      </c>
      <c r="V2890" s="650">
        <v>0</v>
      </c>
      <c r="W2890" s="650">
        <v>0</v>
      </c>
      <c r="X2890" s="650">
        <v>0</v>
      </c>
      <c r="Y2890" s="650">
        <v>0</v>
      </c>
      <c r="Z2890" s="650">
        <v>0</v>
      </c>
      <c r="AA2890" s="650">
        <v>0</v>
      </c>
      <c r="AB2890" s="676">
        <v>1</v>
      </c>
      <c r="AC2890" s="575">
        <f t="shared" si="135"/>
        <v>0</v>
      </c>
      <c r="AD2890" s="555">
        <f t="shared" si="136"/>
        <v>0</v>
      </c>
    </row>
    <row r="2891" customHeight="1" spans="1:30">
      <c r="A2891" s="574">
        <v>45351</v>
      </c>
      <c r="B2891" s="650" t="s">
        <v>247</v>
      </c>
      <c r="C2891" s="650" t="s">
        <v>228</v>
      </c>
      <c r="D2891" s="650">
        <v>150</v>
      </c>
      <c r="E2891" s="650" t="s">
        <v>233</v>
      </c>
      <c r="F2891" s="650">
        <v>7.64</v>
      </c>
      <c r="G2891" s="650">
        <v>1</v>
      </c>
      <c r="H2891" s="650">
        <v>89.4006</v>
      </c>
      <c r="I2891" s="650">
        <v>82.5317</v>
      </c>
      <c r="J2891" s="650">
        <v>81.9</v>
      </c>
      <c r="K2891" s="650">
        <v>0</v>
      </c>
      <c r="L2891" s="676">
        <v>0</v>
      </c>
      <c r="M2891" s="650">
        <v>1965.6</v>
      </c>
      <c r="N2891" s="650"/>
      <c r="O2891" s="650"/>
      <c r="P2891" s="650"/>
      <c r="Q2891" s="650">
        <v>25456</v>
      </c>
      <c r="R2891" s="650">
        <v>3896.025</v>
      </c>
      <c r="S2891" s="676">
        <v>0.153</v>
      </c>
      <c r="T2891" s="650">
        <v>0</v>
      </c>
      <c r="U2891" s="650">
        <v>0</v>
      </c>
      <c r="V2891" s="650">
        <v>6.8689</v>
      </c>
      <c r="W2891" s="650">
        <v>0</v>
      </c>
      <c r="X2891" s="650">
        <v>0</v>
      </c>
      <c r="Y2891" s="650">
        <v>0</v>
      </c>
      <c r="Z2891" s="650">
        <v>0</v>
      </c>
      <c r="AA2891" s="650">
        <v>0</v>
      </c>
      <c r="AB2891" s="676">
        <v>1</v>
      </c>
      <c r="AC2891" s="575">
        <f t="shared" si="135"/>
        <v>0</v>
      </c>
      <c r="AD2891" s="555">
        <f t="shared" si="136"/>
        <v>6.8689</v>
      </c>
    </row>
    <row r="2892" customHeight="1" spans="1:30">
      <c r="A2892" s="574">
        <v>45351</v>
      </c>
      <c r="B2892" s="650" t="s">
        <v>249</v>
      </c>
      <c r="C2892" s="650" t="s">
        <v>228</v>
      </c>
      <c r="D2892" s="650">
        <v>100</v>
      </c>
      <c r="E2892" s="650" t="s">
        <v>233</v>
      </c>
      <c r="F2892" s="650">
        <v>6.53</v>
      </c>
      <c r="G2892" s="650">
        <v>0</v>
      </c>
      <c r="H2892" s="650">
        <v>53.025</v>
      </c>
      <c r="I2892" s="650">
        <v>52.248</v>
      </c>
      <c r="J2892" s="650">
        <v>52.136</v>
      </c>
      <c r="K2892" s="650">
        <v>0</v>
      </c>
      <c r="L2892" s="676">
        <v>0</v>
      </c>
      <c r="M2892" s="650">
        <v>1277.5927</v>
      </c>
      <c r="N2892" s="650"/>
      <c r="O2892" s="650"/>
      <c r="P2892" s="650"/>
      <c r="Q2892" s="650">
        <v>15134</v>
      </c>
      <c r="R2892" s="650">
        <v>1937.3473</v>
      </c>
      <c r="S2892" s="676">
        <v>0.128</v>
      </c>
      <c r="T2892" s="650">
        <v>0</v>
      </c>
      <c r="U2892" s="650">
        <v>0</v>
      </c>
      <c r="V2892" s="650">
        <v>0</v>
      </c>
      <c r="W2892" s="650">
        <v>0</v>
      </c>
      <c r="X2892" s="650">
        <v>0</v>
      </c>
      <c r="Y2892" s="650">
        <v>0</v>
      </c>
      <c r="Z2892" s="650">
        <v>0</v>
      </c>
      <c r="AA2892" s="650">
        <v>0</v>
      </c>
      <c r="AB2892" s="676">
        <v>1</v>
      </c>
      <c r="AC2892" s="575">
        <f t="shared" si="135"/>
        <v>0</v>
      </c>
      <c r="AD2892" s="555">
        <f t="shared" si="136"/>
        <v>0</v>
      </c>
    </row>
    <row r="2893" customHeight="1" spans="1:30">
      <c r="A2893" s="574">
        <v>45351</v>
      </c>
      <c r="B2893" s="575" t="s">
        <v>55</v>
      </c>
      <c r="C2893" s="650" t="s">
        <v>250</v>
      </c>
      <c r="D2893" s="650">
        <v>100</v>
      </c>
      <c r="E2893" s="650" t="s">
        <v>233</v>
      </c>
      <c r="F2893" s="650">
        <v>0</v>
      </c>
      <c r="G2893" s="650">
        <v>4.28</v>
      </c>
      <c r="H2893" s="650">
        <v>31.656</v>
      </c>
      <c r="I2893" s="650">
        <v>31.1624</v>
      </c>
      <c r="J2893" s="650">
        <v>29.5109</v>
      </c>
      <c r="K2893" s="650">
        <v>0</v>
      </c>
      <c r="L2893" s="676">
        <v>0</v>
      </c>
      <c r="M2893" s="650">
        <v>1548.9277</v>
      </c>
      <c r="N2893" s="650"/>
      <c r="O2893" s="650"/>
      <c r="P2893" s="650"/>
      <c r="Q2893" s="650">
        <v>28860</v>
      </c>
      <c r="R2893" s="650">
        <v>3738.8045</v>
      </c>
      <c r="S2893" s="676">
        <v>0.1295</v>
      </c>
      <c r="T2893" s="650">
        <v>0.1902</v>
      </c>
      <c r="U2893" s="650">
        <v>0.3034</v>
      </c>
      <c r="V2893" s="650">
        <v>0</v>
      </c>
      <c r="W2893" s="650">
        <v>0</v>
      </c>
      <c r="X2893" s="650">
        <v>0</v>
      </c>
      <c r="Y2893" s="650">
        <v>0</v>
      </c>
      <c r="Z2893" s="650">
        <v>0</v>
      </c>
      <c r="AA2893" s="650">
        <v>0</v>
      </c>
      <c r="AB2893" s="676">
        <v>0.994</v>
      </c>
      <c r="AC2893" s="575">
        <f t="shared" si="135"/>
        <v>0.3034</v>
      </c>
      <c r="AD2893" s="555">
        <f t="shared" si="136"/>
        <v>0.1902</v>
      </c>
    </row>
    <row r="2894" customHeight="1" spans="1:30">
      <c r="A2894" s="574">
        <v>45351</v>
      </c>
      <c r="B2894" s="575" t="s">
        <v>57</v>
      </c>
      <c r="C2894" s="650" t="s">
        <v>228</v>
      </c>
      <c r="D2894" s="650">
        <v>20</v>
      </c>
      <c r="E2894" s="650" t="s">
        <v>233</v>
      </c>
      <c r="F2894" s="650">
        <v>6.55</v>
      </c>
      <c r="G2894" s="650">
        <v>0</v>
      </c>
      <c r="H2894" s="650">
        <v>12.4146</v>
      </c>
      <c r="I2894" s="650">
        <v>12.018</v>
      </c>
      <c r="J2894" s="650">
        <v>11.7761</v>
      </c>
      <c r="K2894" s="650">
        <v>0.3966</v>
      </c>
      <c r="L2894" s="676">
        <v>0.0319</v>
      </c>
      <c r="M2894" s="650">
        <v>240.7382</v>
      </c>
      <c r="N2894" s="650"/>
      <c r="O2894" s="650"/>
      <c r="P2894" s="650"/>
      <c r="Q2894" s="650">
        <v>3541</v>
      </c>
      <c r="R2894" s="650">
        <v>501.1148</v>
      </c>
      <c r="S2894" s="676">
        <v>0.1415</v>
      </c>
      <c r="T2894" s="650">
        <v>0</v>
      </c>
      <c r="U2894" s="650">
        <v>0</v>
      </c>
      <c r="V2894" s="650">
        <v>0</v>
      </c>
      <c r="W2894" s="650">
        <v>0</v>
      </c>
      <c r="X2894" s="650">
        <v>0</v>
      </c>
      <c r="Y2894" s="650">
        <v>0</v>
      </c>
      <c r="Z2894" s="650">
        <v>0</v>
      </c>
      <c r="AA2894" s="650">
        <v>0</v>
      </c>
      <c r="AB2894" s="676">
        <v>1</v>
      </c>
      <c r="AC2894" s="575">
        <f t="shared" si="135"/>
        <v>0</v>
      </c>
      <c r="AD2894" s="555">
        <f t="shared" si="136"/>
        <v>0</v>
      </c>
    </row>
    <row r="2895" customHeight="1" spans="1:30">
      <c r="A2895" s="574">
        <v>45351</v>
      </c>
      <c r="B2895" s="650" t="s">
        <v>259</v>
      </c>
      <c r="C2895" s="650" t="s">
        <v>250</v>
      </c>
      <c r="D2895" s="650">
        <v>60</v>
      </c>
      <c r="E2895" s="650" t="s">
        <v>233</v>
      </c>
      <c r="F2895" s="650">
        <v>0</v>
      </c>
      <c r="G2895" s="650">
        <v>8.72</v>
      </c>
      <c r="H2895" s="650">
        <v>98.1973</v>
      </c>
      <c r="I2895" s="650">
        <v>98.1973</v>
      </c>
      <c r="J2895" s="650">
        <v>97.02</v>
      </c>
      <c r="K2895" s="650">
        <v>0</v>
      </c>
      <c r="L2895" s="676">
        <v>0</v>
      </c>
      <c r="M2895" s="650">
        <v>926.73</v>
      </c>
      <c r="N2895" s="650"/>
      <c r="O2895" s="650"/>
      <c r="P2895" s="650"/>
      <c r="Q2895" s="650">
        <v>14049</v>
      </c>
      <c r="R2895" s="650">
        <v>2382.03</v>
      </c>
      <c r="S2895" s="676">
        <v>0.1696</v>
      </c>
      <c r="T2895" s="650">
        <v>0</v>
      </c>
      <c r="U2895" s="650">
        <v>0</v>
      </c>
      <c r="V2895" s="650">
        <v>0</v>
      </c>
      <c r="W2895" s="650">
        <v>0</v>
      </c>
      <c r="X2895" s="650">
        <v>0</v>
      </c>
      <c r="Y2895" s="650">
        <v>0</v>
      </c>
      <c r="Z2895" s="650">
        <v>0</v>
      </c>
      <c r="AA2895" s="650">
        <v>0</v>
      </c>
      <c r="AB2895" s="676">
        <v>1</v>
      </c>
      <c r="AC2895" s="575">
        <f t="shared" si="135"/>
        <v>0</v>
      </c>
      <c r="AD2895" s="555">
        <f t="shared" si="136"/>
        <v>0</v>
      </c>
    </row>
    <row r="2896" customHeight="1" spans="1:30">
      <c r="A2896" s="574">
        <v>45351</v>
      </c>
      <c r="B2896" s="575" t="s">
        <v>61</v>
      </c>
      <c r="C2896" s="650" t="s">
        <v>250</v>
      </c>
      <c r="D2896" s="650">
        <v>275</v>
      </c>
      <c r="E2896" s="650" t="s">
        <v>233</v>
      </c>
      <c r="F2896" s="650">
        <v>0</v>
      </c>
      <c r="G2896" s="650">
        <v>6.7</v>
      </c>
      <c r="H2896" s="650">
        <v>221.9836</v>
      </c>
      <c r="I2896" s="650">
        <v>219.1852</v>
      </c>
      <c r="J2896" s="650">
        <v>210.76</v>
      </c>
      <c r="K2896" s="650">
        <v>0</v>
      </c>
      <c r="L2896" s="676">
        <v>0</v>
      </c>
      <c r="M2896" s="650">
        <v>5672.92</v>
      </c>
      <c r="N2896" s="650"/>
      <c r="O2896" s="650"/>
      <c r="P2896" s="650"/>
      <c r="Q2896" s="650">
        <v>83580</v>
      </c>
      <c r="R2896" s="650">
        <v>15410.12</v>
      </c>
      <c r="S2896" s="676">
        <v>0.1844</v>
      </c>
      <c r="T2896" s="650">
        <v>0</v>
      </c>
      <c r="U2896" s="650">
        <v>0</v>
      </c>
      <c r="V2896" s="650">
        <v>0</v>
      </c>
      <c r="W2896" s="650">
        <v>0</v>
      </c>
      <c r="X2896" s="650">
        <v>0</v>
      </c>
      <c r="Y2896" s="650">
        <v>2.7984</v>
      </c>
      <c r="Z2896" s="650">
        <v>0</v>
      </c>
      <c r="AA2896" s="650">
        <v>0</v>
      </c>
      <c r="AB2896" s="676">
        <v>1</v>
      </c>
      <c r="AC2896" s="575">
        <f t="shared" si="135"/>
        <v>0</v>
      </c>
      <c r="AD2896" s="555">
        <f t="shared" si="136"/>
        <v>0</v>
      </c>
    </row>
    <row r="2897" customHeight="1" spans="1:30">
      <c r="A2897" s="574">
        <v>45351</v>
      </c>
      <c r="B2897" s="575" t="s">
        <v>62</v>
      </c>
      <c r="C2897" s="650" t="s">
        <v>250</v>
      </c>
      <c r="D2897" s="650">
        <v>200</v>
      </c>
      <c r="E2897" s="650" t="s">
        <v>233</v>
      </c>
      <c r="F2897" s="650">
        <v>0</v>
      </c>
      <c r="G2897" s="650">
        <v>7.53</v>
      </c>
      <c r="H2897" s="650">
        <v>194.5654</v>
      </c>
      <c r="I2897" s="650">
        <v>185.0531</v>
      </c>
      <c r="J2897" s="650">
        <v>180.84</v>
      </c>
      <c r="K2897" s="650">
        <v>0</v>
      </c>
      <c r="L2897" s="676">
        <v>0</v>
      </c>
      <c r="M2897" s="650">
        <v>4088.04</v>
      </c>
      <c r="N2897" s="650"/>
      <c r="O2897" s="650"/>
      <c r="P2897" s="650"/>
      <c r="Q2897" s="650">
        <v>61280</v>
      </c>
      <c r="R2897" s="650">
        <v>10424.04</v>
      </c>
      <c r="S2897" s="676">
        <v>0.1701</v>
      </c>
      <c r="T2897" s="650">
        <v>0</v>
      </c>
      <c r="U2897" s="650">
        <v>0</v>
      </c>
      <c r="V2897" s="650">
        <v>0</v>
      </c>
      <c r="W2897" s="650">
        <v>0</v>
      </c>
      <c r="X2897" s="650">
        <v>0</v>
      </c>
      <c r="Y2897" s="650">
        <v>9.5123</v>
      </c>
      <c r="Z2897" s="650">
        <v>0</v>
      </c>
      <c r="AA2897" s="650">
        <v>0</v>
      </c>
      <c r="AB2897" s="676">
        <v>1</v>
      </c>
      <c r="AC2897" s="575">
        <f t="shared" si="135"/>
        <v>0</v>
      </c>
      <c r="AD2897" s="555">
        <f t="shared" si="136"/>
        <v>0</v>
      </c>
    </row>
    <row r="2898" s="559" customFormat="1" customHeight="1" spans="1:30">
      <c r="A2898" s="665">
        <v>45351</v>
      </c>
      <c r="B2898" s="666" t="s">
        <v>256</v>
      </c>
      <c r="C2898" s="666" t="s">
        <v>250</v>
      </c>
      <c r="D2898" s="666">
        <v>20.4</v>
      </c>
      <c r="E2898" s="666" t="s">
        <v>233</v>
      </c>
      <c r="F2898" s="666">
        <v>0</v>
      </c>
      <c r="G2898" s="666">
        <v>5.68</v>
      </c>
      <c r="H2898" s="666">
        <v>21.3968</v>
      </c>
      <c r="I2898" s="666">
        <v>21.252</v>
      </c>
      <c r="J2898" s="666">
        <v>21.2083</v>
      </c>
      <c r="K2898" s="666">
        <v>0</v>
      </c>
      <c r="L2898" s="677">
        <v>0</v>
      </c>
      <c r="M2898" s="666">
        <v>457.2576</v>
      </c>
      <c r="N2898" s="666"/>
      <c r="O2898" s="666"/>
      <c r="P2898" s="666"/>
      <c r="Q2898" s="666">
        <v>5372</v>
      </c>
      <c r="R2898" s="666">
        <v>995.1597</v>
      </c>
      <c r="S2898" s="677">
        <v>0.1852</v>
      </c>
      <c r="T2898" s="666">
        <v>0</v>
      </c>
      <c r="U2898" s="666">
        <v>0</v>
      </c>
      <c r="V2898" s="666">
        <v>0</v>
      </c>
      <c r="W2898" s="666">
        <v>0</v>
      </c>
      <c r="X2898" s="666">
        <v>0</v>
      </c>
      <c r="Y2898" s="666">
        <v>0</v>
      </c>
      <c r="Z2898" s="666">
        <v>0</v>
      </c>
      <c r="AA2898" s="666">
        <v>0</v>
      </c>
      <c r="AB2898" s="677">
        <v>1</v>
      </c>
      <c r="AC2898" s="681">
        <f t="shared" si="135"/>
        <v>0</v>
      </c>
      <c r="AD2898" s="682">
        <f t="shared" si="136"/>
        <v>0</v>
      </c>
    </row>
    <row r="2899" customHeight="1" spans="1:30">
      <c r="A2899" s="574">
        <v>45351</v>
      </c>
      <c r="B2899" s="575" t="s">
        <v>260</v>
      </c>
      <c r="C2899" s="575" t="s">
        <v>250</v>
      </c>
      <c r="D2899" s="575">
        <v>50</v>
      </c>
      <c r="E2899" s="575" t="s">
        <v>287</v>
      </c>
      <c r="F2899" s="575">
        <v>0</v>
      </c>
      <c r="G2899" s="575">
        <v>4.7</v>
      </c>
      <c r="H2899" s="575">
        <v>25.9235</v>
      </c>
      <c r="I2899" s="575">
        <v>1.1069</v>
      </c>
      <c r="J2899" s="575">
        <v>0</v>
      </c>
      <c r="K2899" s="575">
        <v>0</v>
      </c>
      <c r="L2899" s="580">
        <v>0</v>
      </c>
      <c r="M2899" s="575">
        <v>889.284</v>
      </c>
      <c r="N2899" s="575"/>
      <c r="O2899" s="575"/>
      <c r="P2899" s="575"/>
      <c r="Q2899" s="575">
        <v>12700</v>
      </c>
      <c r="R2899" s="575">
        <v>1722.622</v>
      </c>
      <c r="S2899" s="580">
        <v>0.1357</v>
      </c>
      <c r="T2899" s="575">
        <v>0</v>
      </c>
      <c r="U2899" s="575">
        <v>0</v>
      </c>
      <c r="V2899" s="575">
        <v>0</v>
      </c>
      <c r="W2899" s="575">
        <v>0</v>
      </c>
      <c r="X2899" s="575">
        <v>0</v>
      </c>
      <c r="Y2899" s="575">
        <v>24.8166</v>
      </c>
      <c r="Z2899" s="575">
        <v>0</v>
      </c>
      <c r="AA2899" s="575">
        <v>0</v>
      </c>
      <c r="AB2899" s="580">
        <v>1</v>
      </c>
      <c r="AC2899" s="575">
        <f t="shared" si="135"/>
        <v>0</v>
      </c>
      <c r="AD2899" s="555">
        <f t="shared" si="136"/>
        <v>0</v>
      </c>
    </row>
    <row r="2900" s="560" customFormat="1" customHeight="1" spans="1:30">
      <c r="A2900" s="667">
        <v>45351</v>
      </c>
      <c r="B2900" s="668" t="s">
        <v>251</v>
      </c>
      <c r="C2900" s="668" t="s">
        <v>250</v>
      </c>
      <c r="D2900" s="668">
        <v>15</v>
      </c>
      <c r="E2900" s="668" t="s">
        <v>233</v>
      </c>
      <c r="F2900" s="668">
        <v>0</v>
      </c>
      <c r="G2900" s="668">
        <v>6.14</v>
      </c>
      <c r="H2900" s="668">
        <v>14.8928</v>
      </c>
      <c r="I2900" s="668">
        <v>12.9479</v>
      </c>
      <c r="J2900" s="668">
        <v>12.915</v>
      </c>
      <c r="K2900" s="668">
        <v>1.9449</v>
      </c>
      <c r="L2900" s="678">
        <v>0.1306</v>
      </c>
      <c r="M2900" s="668">
        <v>202.86</v>
      </c>
      <c r="N2900" s="668"/>
      <c r="O2900" s="668"/>
      <c r="P2900" s="668"/>
      <c r="Q2900" s="668">
        <v>3444</v>
      </c>
      <c r="R2900" s="668">
        <v>328.23</v>
      </c>
      <c r="S2900" s="678">
        <v>0.0953</v>
      </c>
      <c r="T2900" s="668">
        <v>0</v>
      </c>
      <c r="U2900" s="668">
        <v>0</v>
      </c>
      <c r="V2900" s="668">
        <v>0</v>
      </c>
      <c r="W2900" s="668">
        <v>0</v>
      </c>
      <c r="X2900" s="668">
        <v>0</v>
      </c>
      <c r="Y2900" s="668">
        <v>0</v>
      </c>
      <c r="Z2900" s="668">
        <v>0</v>
      </c>
      <c r="AA2900" s="668">
        <v>0</v>
      </c>
      <c r="AB2900" s="678">
        <v>1</v>
      </c>
      <c r="AC2900" s="683">
        <f t="shared" si="135"/>
        <v>0</v>
      </c>
      <c r="AD2900" s="684">
        <f t="shared" si="136"/>
        <v>0</v>
      </c>
    </row>
    <row r="2901" customHeight="1" spans="1:30">
      <c r="A2901" s="574">
        <v>45351</v>
      </c>
      <c r="B2901" s="650" t="s">
        <v>253</v>
      </c>
      <c r="C2901" s="650" t="s">
        <v>250</v>
      </c>
      <c r="D2901" s="650">
        <v>200</v>
      </c>
      <c r="E2901" s="650" t="s">
        <v>233</v>
      </c>
      <c r="F2901" s="650">
        <v>0</v>
      </c>
      <c r="G2901" s="650">
        <v>5.92</v>
      </c>
      <c r="H2901" s="650">
        <v>133.3669</v>
      </c>
      <c r="I2901" s="650">
        <v>133.3669</v>
      </c>
      <c r="J2901" s="650">
        <v>130.68</v>
      </c>
      <c r="K2901" s="650">
        <v>0</v>
      </c>
      <c r="L2901" s="676">
        <v>0</v>
      </c>
      <c r="M2901" s="650">
        <v>3581.6</v>
      </c>
      <c r="N2901" s="650"/>
      <c r="O2901" s="650"/>
      <c r="P2901" s="650"/>
      <c r="Q2901" s="650">
        <v>61425</v>
      </c>
      <c r="R2901" s="650">
        <v>8644.68</v>
      </c>
      <c r="S2901" s="676">
        <v>0.1407</v>
      </c>
      <c r="T2901" s="650">
        <v>0</v>
      </c>
      <c r="U2901" s="650">
        <v>0</v>
      </c>
      <c r="V2901" s="650">
        <v>0</v>
      </c>
      <c r="W2901" s="650">
        <v>0</v>
      </c>
      <c r="X2901" s="650">
        <v>0</v>
      </c>
      <c r="Y2901" s="650">
        <v>0</v>
      </c>
      <c r="Z2901" s="650">
        <v>0</v>
      </c>
      <c r="AA2901" s="650">
        <v>0</v>
      </c>
      <c r="AB2901" s="676">
        <v>1</v>
      </c>
      <c r="AC2901" s="575">
        <f t="shared" si="135"/>
        <v>0</v>
      </c>
      <c r="AD2901" s="555">
        <f t="shared" si="136"/>
        <v>0</v>
      </c>
    </row>
    <row r="2902" customHeight="1" spans="1:30">
      <c r="A2902" s="574">
        <v>45351</v>
      </c>
      <c r="B2902" s="650" t="s">
        <v>261</v>
      </c>
      <c r="C2902" s="650" t="s">
        <v>250</v>
      </c>
      <c r="D2902" s="650">
        <v>100</v>
      </c>
      <c r="E2902" s="650" t="s">
        <v>233</v>
      </c>
      <c r="F2902" s="650">
        <v>0</v>
      </c>
      <c r="G2902" s="650">
        <v>5.62</v>
      </c>
      <c r="H2902" s="650">
        <v>90.4306</v>
      </c>
      <c r="I2902" s="650">
        <v>90.4306</v>
      </c>
      <c r="J2902" s="650">
        <v>89.1</v>
      </c>
      <c r="K2902" s="650">
        <v>0</v>
      </c>
      <c r="L2902" s="676">
        <v>0</v>
      </c>
      <c r="M2902" s="650">
        <v>1817.508</v>
      </c>
      <c r="N2902" s="650"/>
      <c r="O2902" s="650"/>
      <c r="P2902" s="650"/>
      <c r="Q2902" s="650">
        <v>25315</v>
      </c>
      <c r="R2902" s="650">
        <v>4298.052</v>
      </c>
      <c r="S2902" s="676">
        <v>0.1698</v>
      </c>
      <c r="T2902" s="650">
        <v>0</v>
      </c>
      <c r="U2902" s="650">
        <v>0</v>
      </c>
      <c r="V2902" s="650">
        <v>0</v>
      </c>
      <c r="W2902" s="650">
        <v>0</v>
      </c>
      <c r="X2902" s="650">
        <v>0</v>
      </c>
      <c r="Y2902" s="650">
        <v>0</v>
      </c>
      <c r="Z2902" s="650">
        <v>0</v>
      </c>
      <c r="AA2902" s="650">
        <v>0</v>
      </c>
      <c r="AB2902" s="676">
        <v>1</v>
      </c>
      <c r="AC2902" s="575">
        <f t="shared" si="135"/>
        <v>0</v>
      </c>
      <c r="AD2902" s="555">
        <f t="shared" si="136"/>
        <v>0</v>
      </c>
    </row>
    <row r="2903" customHeight="1" spans="1:30">
      <c r="A2903" s="574">
        <v>45351</v>
      </c>
      <c r="B2903" s="650" t="s">
        <v>257</v>
      </c>
      <c r="C2903" s="650" t="s">
        <v>250</v>
      </c>
      <c r="D2903" s="650">
        <v>80</v>
      </c>
      <c r="E2903" s="650" t="s">
        <v>233</v>
      </c>
      <c r="F2903" s="650">
        <v>0</v>
      </c>
      <c r="G2903" s="650">
        <v>7.96</v>
      </c>
      <c r="H2903" s="650">
        <v>123.481</v>
      </c>
      <c r="I2903" s="650">
        <v>123.0038</v>
      </c>
      <c r="J2903" s="650">
        <v>120.6656</v>
      </c>
      <c r="K2903" s="650">
        <v>0</v>
      </c>
      <c r="L2903" s="676">
        <v>0</v>
      </c>
      <c r="M2903" s="650">
        <v>1872.075</v>
      </c>
      <c r="N2903" s="650"/>
      <c r="O2903" s="650"/>
      <c r="P2903" s="650"/>
      <c r="Q2903" s="650">
        <v>18237</v>
      </c>
      <c r="R2903" s="650">
        <v>3516.9165</v>
      </c>
      <c r="S2903" s="676">
        <v>0.1928</v>
      </c>
      <c r="T2903" s="650">
        <v>0</v>
      </c>
      <c r="U2903" s="650">
        <v>0</v>
      </c>
      <c r="V2903" s="650">
        <v>0</v>
      </c>
      <c r="W2903" s="650">
        <v>0</v>
      </c>
      <c r="X2903" s="650">
        <v>0</v>
      </c>
      <c r="Y2903" s="650">
        <v>0</v>
      </c>
      <c r="Z2903" s="650">
        <v>0</v>
      </c>
      <c r="AA2903" s="650">
        <v>0</v>
      </c>
      <c r="AB2903" s="676">
        <v>1</v>
      </c>
      <c r="AC2903" s="575">
        <f t="shared" si="135"/>
        <v>0</v>
      </c>
      <c r="AD2903" s="555">
        <f t="shared" si="136"/>
        <v>0</v>
      </c>
    </row>
    <row r="2904" customHeight="1" spans="1:30">
      <c r="A2904" s="574">
        <v>45351</v>
      </c>
      <c r="B2904" s="650" t="s">
        <v>254</v>
      </c>
      <c r="C2904" s="650" t="s">
        <v>250</v>
      </c>
      <c r="D2904" s="650">
        <v>50</v>
      </c>
      <c r="E2904" s="650" t="s">
        <v>233</v>
      </c>
      <c r="F2904" s="650">
        <v>0</v>
      </c>
      <c r="G2904" s="650">
        <v>8.23</v>
      </c>
      <c r="H2904" s="650">
        <v>83.174</v>
      </c>
      <c r="I2904" s="650">
        <v>82.3625</v>
      </c>
      <c r="J2904" s="650">
        <v>81.06</v>
      </c>
      <c r="K2904" s="650">
        <v>0</v>
      </c>
      <c r="L2904" s="676">
        <v>0</v>
      </c>
      <c r="M2904" s="650">
        <v>1205.61</v>
      </c>
      <c r="N2904" s="650"/>
      <c r="O2904" s="650"/>
      <c r="P2904" s="650"/>
      <c r="Q2904" s="650">
        <v>12070</v>
      </c>
      <c r="R2904" s="650">
        <v>2253.3</v>
      </c>
      <c r="S2904" s="676">
        <v>0.1867</v>
      </c>
      <c r="T2904" s="650">
        <v>0</v>
      </c>
      <c r="U2904" s="650">
        <v>0</v>
      </c>
      <c r="V2904" s="650">
        <v>0</v>
      </c>
      <c r="W2904" s="650">
        <v>0</v>
      </c>
      <c r="X2904" s="650">
        <v>0</v>
      </c>
      <c r="Y2904" s="650">
        <v>0</v>
      </c>
      <c r="Z2904" s="650">
        <v>0</v>
      </c>
      <c r="AA2904" s="650">
        <v>0</v>
      </c>
      <c r="AB2904" s="676">
        <v>1</v>
      </c>
      <c r="AC2904" s="575">
        <f t="shared" si="135"/>
        <v>0</v>
      </c>
      <c r="AD2904" s="555">
        <f t="shared" si="136"/>
        <v>0</v>
      </c>
    </row>
    <row r="2905" customHeight="1" spans="1:30">
      <c r="A2905" s="574">
        <v>45351</v>
      </c>
      <c r="B2905" s="650" t="s">
        <v>262</v>
      </c>
      <c r="C2905" s="650" t="s">
        <v>250</v>
      </c>
      <c r="D2905" s="650">
        <v>200</v>
      </c>
      <c r="E2905" s="650" t="s">
        <v>233</v>
      </c>
      <c r="F2905" s="650">
        <v>0</v>
      </c>
      <c r="G2905" s="650">
        <v>2.4</v>
      </c>
      <c r="H2905" s="650">
        <v>3.4394</v>
      </c>
      <c r="I2905" s="650">
        <v>3.4394</v>
      </c>
      <c r="J2905" s="650">
        <v>3.3</v>
      </c>
      <c r="K2905" s="650">
        <v>0</v>
      </c>
      <c r="L2905" s="676">
        <v>0</v>
      </c>
      <c r="M2905" s="650">
        <v>3458.4</v>
      </c>
      <c r="N2905" s="650"/>
      <c r="O2905" s="650"/>
      <c r="P2905" s="650"/>
      <c r="Q2905" s="650">
        <v>30140</v>
      </c>
      <c r="R2905" s="650">
        <v>7149.45</v>
      </c>
      <c r="S2905" s="676">
        <v>0.2372</v>
      </c>
      <c r="T2905" s="650">
        <v>0</v>
      </c>
      <c r="U2905" s="650">
        <v>0</v>
      </c>
      <c r="V2905" s="650">
        <v>0</v>
      </c>
      <c r="W2905" s="650">
        <v>0</v>
      </c>
      <c r="X2905" s="650">
        <v>0</v>
      </c>
      <c r="Y2905" s="650">
        <v>0</v>
      </c>
      <c r="Z2905" s="650">
        <v>0</v>
      </c>
      <c r="AA2905" s="650">
        <v>0</v>
      </c>
      <c r="AB2905" s="676">
        <v>0.5</v>
      </c>
      <c r="AC2905" s="575">
        <f t="shared" si="135"/>
        <v>0</v>
      </c>
      <c r="AD2905" s="555">
        <f t="shared" si="136"/>
        <v>0</v>
      </c>
    </row>
    <row r="2906" customHeight="1" spans="1:30">
      <c r="A2906" s="574">
        <v>45351</v>
      </c>
      <c r="B2906" s="650" t="s">
        <v>252</v>
      </c>
      <c r="C2906" s="650" t="s">
        <v>250</v>
      </c>
      <c r="D2906" s="650">
        <v>49.5</v>
      </c>
      <c r="E2906" s="650" t="s">
        <v>233</v>
      </c>
      <c r="F2906" s="650">
        <v>0</v>
      </c>
      <c r="G2906" s="650">
        <v>5.58</v>
      </c>
      <c r="H2906" s="650">
        <v>36.8011</v>
      </c>
      <c r="I2906" s="650">
        <v>28.9603</v>
      </c>
      <c r="J2906" s="650">
        <v>28.545</v>
      </c>
      <c r="K2906" s="650">
        <v>7.8408</v>
      </c>
      <c r="L2906" s="676">
        <v>0.2131</v>
      </c>
      <c r="M2906" s="650">
        <v>704.649</v>
      </c>
      <c r="N2906" s="650">
        <v>843</v>
      </c>
      <c r="O2906" s="676">
        <v>0.8359</v>
      </c>
      <c r="P2906" s="676">
        <v>-0.1641</v>
      </c>
      <c r="Q2906" s="650">
        <v>12723</v>
      </c>
      <c r="R2906" s="650">
        <v>1271.7276</v>
      </c>
      <c r="S2906" s="676">
        <v>0.1</v>
      </c>
      <c r="T2906" s="650">
        <v>0</v>
      </c>
      <c r="U2906" s="650">
        <v>0</v>
      </c>
      <c r="V2906" s="650">
        <v>0</v>
      </c>
      <c r="W2906" s="650">
        <v>0</v>
      </c>
      <c r="X2906" s="650">
        <v>0</v>
      </c>
      <c r="Y2906" s="650">
        <v>0</v>
      </c>
      <c r="Z2906" s="650">
        <v>0</v>
      </c>
      <c r="AA2906" s="650">
        <v>0</v>
      </c>
      <c r="AB2906" s="676">
        <v>1</v>
      </c>
      <c r="AC2906" s="575">
        <f t="shared" si="135"/>
        <v>0</v>
      </c>
      <c r="AD2906" s="555">
        <f t="shared" si="136"/>
        <v>0</v>
      </c>
    </row>
    <row r="2907" customHeight="1" spans="1:30">
      <c r="A2907" s="574">
        <v>45351</v>
      </c>
      <c r="B2907" s="650" t="s">
        <v>263</v>
      </c>
      <c r="C2907" s="650" t="s">
        <v>250</v>
      </c>
      <c r="D2907" s="650">
        <v>200</v>
      </c>
      <c r="E2907" s="650" t="s">
        <v>233</v>
      </c>
      <c r="F2907" s="650">
        <v>0</v>
      </c>
      <c r="G2907" s="650">
        <v>2.3</v>
      </c>
      <c r="H2907" s="650">
        <v>15.1372</v>
      </c>
      <c r="I2907" s="650">
        <v>15.1372</v>
      </c>
      <c r="J2907" s="650">
        <v>13.2</v>
      </c>
      <c r="K2907" s="650">
        <v>0</v>
      </c>
      <c r="L2907" s="676">
        <v>0</v>
      </c>
      <c r="M2907" s="650">
        <v>6353.6</v>
      </c>
      <c r="N2907" s="650"/>
      <c r="O2907" s="650"/>
      <c r="P2907" s="650"/>
      <c r="Q2907" s="650">
        <v>59159</v>
      </c>
      <c r="R2907" s="650">
        <v>13221.12</v>
      </c>
      <c r="S2907" s="676">
        <v>0.2235</v>
      </c>
      <c r="T2907" s="650">
        <v>0</v>
      </c>
      <c r="U2907" s="650">
        <v>0</v>
      </c>
      <c r="V2907" s="650">
        <v>0</v>
      </c>
      <c r="W2907" s="650">
        <v>0</v>
      </c>
      <c r="X2907" s="650">
        <v>0</v>
      </c>
      <c r="Y2907" s="650">
        <v>0</v>
      </c>
      <c r="Z2907" s="650">
        <v>0</v>
      </c>
      <c r="AA2907" s="650">
        <v>0</v>
      </c>
      <c r="AB2907" s="676">
        <v>0.9821</v>
      </c>
      <c r="AC2907" s="575">
        <f t="shared" si="135"/>
        <v>0</v>
      </c>
      <c r="AD2907" s="555">
        <f t="shared" si="136"/>
        <v>0</v>
      </c>
    </row>
    <row r="2908" customHeight="1" spans="1:30">
      <c r="A2908" s="574">
        <v>45351</v>
      </c>
      <c r="B2908" s="650" t="s">
        <v>267</v>
      </c>
      <c r="C2908" s="650" t="s">
        <v>250</v>
      </c>
      <c r="D2908" s="650">
        <v>150</v>
      </c>
      <c r="E2908" s="650" t="s">
        <v>233</v>
      </c>
      <c r="F2908" s="650">
        <v>0</v>
      </c>
      <c r="G2908" s="650">
        <v>11.13</v>
      </c>
      <c r="H2908" s="650">
        <v>320.8944</v>
      </c>
      <c r="I2908" s="650">
        <v>226.6144</v>
      </c>
      <c r="J2908" s="650">
        <v>221.76</v>
      </c>
      <c r="K2908" s="650">
        <v>94.28</v>
      </c>
      <c r="L2908" s="676">
        <v>0.2938</v>
      </c>
      <c r="M2908" s="650">
        <v>4373.6</v>
      </c>
      <c r="N2908" s="650"/>
      <c r="O2908" s="650"/>
      <c r="P2908" s="650"/>
      <c r="Q2908" s="650">
        <v>38110</v>
      </c>
      <c r="R2908" s="650">
        <v>10422.72</v>
      </c>
      <c r="S2908" s="676">
        <v>0.2735</v>
      </c>
      <c r="T2908" s="650">
        <v>0</v>
      </c>
      <c r="U2908" s="650">
        <v>0</v>
      </c>
      <c r="V2908" s="650">
        <v>0</v>
      </c>
      <c r="W2908" s="650">
        <v>0</v>
      </c>
      <c r="X2908" s="650">
        <v>0</v>
      </c>
      <c r="Y2908" s="650">
        <v>0</v>
      </c>
      <c r="Z2908" s="650">
        <v>0</v>
      </c>
      <c r="AA2908" s="650">
        <v>0</v>
      </c>
      <c r="AB2908" s="676">
        <v>1</v>
      </c>
      <c r="AC2908" s="575">
        <f t="shared" si="135"/>
        <v>0</v>
      </c>
      <c r="AD2908" s="555">
        <f t="shared" si="136"/>
        <v>0</v>
      </c>
    </row>
    <row r="2909" customHeight="1" spans="1:30">
      <c r="A2909" s="574">
        <v>45351</v>
      </c>
      <c r="B2909" s="650" t="s">
        <v>266</v>
      </c>
      <c r="C2909" s="650" t="s">
        <v>250</v>
      </c>
      <c r="D2909" s="650">
        <v>200</v>
      </c>
      <c r="E2909" s="650" t="s">
        <v>231</v>
      </c>
      <c r="F2909" s="650">
        <v>0</v>
      </c>
      <c r="G2909" s="650">
        <v>5.58</v>
      </c>
      <c r="H2909" s="650">
        <v>152.9296</v>
      </c>
      <c r="I2909" s="650">
        <v>152.9296</v>
      </c>
      <c r="J2909" s="650">
        <v>151.8</v>
      </c>
      <c r="K2909" s="650">
        <v>0</v>
      </c>
      <c r="L2909" s="676">
        <v>0</v>
      </c>
      <c r="M2909" s="650">
        <v>2478.96</v>
      </c>
      <c r="N2909" s="650"/>
      <c r="O2909" s="650"/>
      <c r="P2909" s="650"/>
      <c r="Q2909" s="650">
        <v>45530</v>
      </c>
      <c r="R2909" s="650">
        <v>4553.34</v>
      </c>
      <c r="S2909" s="676">
        <v>0.1</v>
      </c>
      <c r="T2909" s="650">
        <v>0</v>
      </c>
      <c r="U2909" s="650">
        <v>0</v>
      </c>
      <c r="V2909" s="650">
        <v>0</v>
      </c>
      <c r="W2909" s="650">
        <v>0</v>
      </c>
      <c r="X2909" s="650">
        <v>0</v>
      </c>
      <c r="Y2909" s="650">
        <v>0</v>
      </c>
      <c r="Z2909" s="650">
        <v>0</v>
      </c>
      <c r="AA2909" s="650">
        <v>0</v>
      </c>
      <c r="AB2909" s="676">
        <v>1</v>
      </c>
      <c r="AC2909" s="575">
        <f t="shared" si="135"/>
        <v>0</v>
      </c>
      <c r="AD2909" s="555">
        <f t="shared" si="136"/>
        <v>0</v>
      </c>
    </row>
    <row r="2910" customHeight="1" spans="1:30">
      <c r="A2910" s="574">
        <v>45351</v>
      </c>
      <c r="B2910" s="650" t="s">
        <v>264</v>
      </c>
      <c r="C2910" s="650" t="s">
        <v>250</v>
      </c>
      <c r="D2910" s="650">
        <v>100</v>
      </c>
      <c r="E2910" s="650" t="s">
        <v>233</v>
      </c>
      <c r="F2910" s="650">
        <v>0</v>
      </c>
      <c r="G2910" s="650">
        <v>2.88</v>
      </c>
      <c r="H2910" s="650">
        <v>44.787</v>
      </c>
      <c r="I2910" s="650">
        <v>0</v>
      </c>
      <c r="J2910" s="650">
        <v>0</v>
      </c>
      <c r="K2910" s="650">
        <v>0</v>
      </c>
      <c r="L2910" s="650"/>
      <c r="M2910" s="650">
        <v>1435.0578</v>
      </c>
      <c r="N2910" s="650"/>
      <c r="O2910" s="650"/>
      <c r="P2910" s="650"/>
      <c r="Q2910" s="650">
        <v>24615</v>
      </c>
      <c r="R2910" s="650">
        <v>3165.0234</v>
      </c>
      <c r="S2910" s="676">
        <v>0.1286</v>
      </c>
      <c r="T2910" s="650">
        <v>0</v>
      </c>
      <c r="U2910" s="650">
        <v>0</v>
      </c>
      <c r="V2910" s="650">
        <v>0</v>
      </c>
      <c r="W2910" s="650">
        <v>0</v>
      </c>
      <c r="X2910" s="650">
        <v>44.787</v>
      </c>
      <c r="Y2910" s="650">
        <v>0</v>
      </c>
      <c r="Z2910" s="650">
        <v>0</v>
      </c>
      <c r="AA2910" s="650">
        <v>0</v>
      </c>
      <c r="AB2910" s="676">
        <v>0</v>
      </c>
      <c r="AC2910" s="575">
        <f t="shared" si="135"/>
        <v>0</v>
      </c>
      <c r="AD2910" s="555">
        <f t="shared" si="136"/>
        <v>0</v>
      </c>
    </row>
    <row r="2911" customHeight="1" spans="1:30">
      <c r="A2911" s="574">
        <v>45351</v>
      </c>
      <c r="B2911" s="650" t="s">
        <v>258</v>
      </c>
      <c r="C2911" s="650" t="s">
        <v>250</v>
      </c>
      <c r="D2911" s="650">
        <v>100</v>
      </c>
      <c r="E2911" s="650" t="s">
        <v>233</v>
      </c>
      <c r="F2911" s="650">
        <v>0</v>
      </c>
      <c r="G2911" s="650">
        <v>2.15</v>
      </c>
      <c r="H2911" s="650">
        <v>3.5884</v>
      </c>
      <c r="I2911" s="650">
        <v>3.5884</v>
      </c>
      <c r="J2911" s="650">
        <v>3.3</v>
      </c>
      <c r="K2911" s="650">
        <v>0</v>
      </c>
      <c r="L2911" s="676">
        <v>0</v>
      </c>
      <c r="M2911" s="650">
        <v>1519.98</v>
      </c>
      <c r="N2911" s="650"/>
      <c r="O2911" s="650"/>
      <c r="P2911" s="650"/>
      <c r="Q2911" s="650">
        <v>27774</v>
      </c>
      <c r="R2911" s="650">
        <v>3276.24</v>
      </c>
      <c r="S2911" s="676">
        <v>0.118</v>
      </c>
      <c r="T2911" s="650">
        <v>0</v>
      </c>
      <c r="U2911" s="650">
        <v>0</v>
      </c>
      <c r="V2911" s="650">
        <v>0</v>
      </c>
      <c r="W2911" s="650">
        <v>0</v>
      </c>
      <c r="X2911" s="650">
        <v>0</v>
      </c>
      <c r="Y2911" s="650">
        <v>0</v>
      </c>
      <c r="Z2911" s="650">
        <v>0</v>
      </c>
      <c r="AA2911" s="650">
        <v>0</v>
      </c>
      <c r="AB2911" s="676">
        <v>1</v>
      </c>
      <c r="AC2911" s="575">
        <f t="shared" si="135"/>
        <v>0</v>
      </c>
      <c r="AD2911" s="555">
        <f t="shared" si="136"/>
        <v>0</v>
      </c>
    </row>
    <row r="2912" customHeight="1" spans="1:30">
      <c r="A2912" s="574">
        <v>45351</v>
      </c>
      <c r="B2912" s="650" t="s">
        <v>265</v>
      </c>
      <c r="C2912" s="650" t="s">
        <v>250</v>
      </c>
      <c r="D2912" s="650">
        <v>50</v>
      </c>
      <c r="E2912" s="650" t="s">
        <v>233</v>
      </c>
      <c r="F2912" s="650">
        <v>0</v>
      </c>
      <c r="G2912" s="650">
        <v>6.95</v>
      </c>
      <c r="H2912" s="650">
        <v>67.016</v>
      </c>
      <c r="I2912" s="650">
        <v>25.3261</v>
      </c>
      <c r="J2912" s="650">
        <v>25.256</v>
      </c>
      <c r="K2912" s="650">
        <v>41.6899</v>
      </c>
      <c r="L2912" s="676">
        <v>0.6221</v>
      </c>
      <c r="M2912" s="650">
        <v>324.3768</v>
      </c>
      <c r="N2912" s="650"/>
      <c r="O2912" s="650"/>
      <c r="P2912" s="650"/>
      <c r="Q2912" s="650">
        <v>5770</v>
      </c>
      <c r="R2912" s="650">
        <v>522.7376</v>
      </c>
      <c r="S2912" s="676">
        <v>0.0906</v>
      </c>
      <c r="T2912" s="650">
        <v>0</v>
      </c>
      <c r="U2912" s="650">
        <v>0</v>
      </c>
      <c r="V2912" s="650">
        <v>0</v>
      </c>
      <c r="W2912" s="650">
        <v>0</v>
      </c>
      <c r="X2912" s="650">
        <v>0</v>
      </c>
      <c r="Y2912" s="650">
        <v>0</v>
      </c>
      <c r="Z2912" s="650">
        <v>0</v>
      </c>
      <c r="AA2912" s="650">
        <v>0</v>
      </c>
      <c r="AB2912" s="676">
        <v>1</v>
      </c>
      <c r="AC2912" s="575">
        <f t="shared" si="135"/>
        <v>0</v>
      </c>
      <c r="AD2912" s="555">
        <f t="shared" si="136"/>
        <v>0</v>
      </c>
    </row>
    <row r="2913" s="557" customFormat="1" customHeight="1" spans="1:30">
      <c r="A2913" s="574">
        <v>45351</v>
      </c>
      <c r="B2913" s="669" t="s">
        <v>77</v>
      </c>
      <c r="C2913" s="671" t="s">
        <v>32</v>
      </c>
      <c r="D2913" s="671">
        <v>100</v>
      </c>
      <c r="E2913" s="671" t="s">
        <v>35</v>
      </c>
      <c r="F2913" s="672">
        <v>25.92</v>
      </c>
      <c r="G2913" s="671">
        <v>1.62</v>
      </c>
      <c r="H2913" s="673">
        <v>77.5469</v>
      </c>
      <c r="I2913" s="673">
        <v>71.3358</v>
      </c>
      <c r="J2913" s="673">
        <v>68.621</v>
      </c>
      <c r="K2913" s="673">
        <v>6.2111</v>
      </c>
      <c r="L2913" s="679">
        <v>0.0801</v>
      </c>
      <c r="M2913" s="673">
        <v>959.07</v>
      </c>
      <c r="N2913" s="671">
        <v>200</v>
      </c>
      <c r="O2913" s="679">
        <v>4.7954</v>
      </c>
      <c r="P2913" s="679">
        <v>3.8599</v>
      </c>
      <c r="Q2913" s="671">
        <v>17591</v>
      </c>
      <c r="R2913" s="673">
        <v>1354.927</v>
      </c>
      <c r="S2913" s="679">
        <v>0.077</v>
      </c>
      <c r="T2913" s="671">
        <v>0</v>
      </c>
      <c r="U2913" s="671">
        <v>0</v>
      </c>
      <c r="V2913" s="671">
        <v>0</v>
      </c>
      <c r="W2913" s="671">
        <v>0</v>
      </c>
      <c r="X2913" s="671">
        <v>0</v>
      </c>
      <c r="Y2913" s="671">
        <v>0</v>
      </c>
      <c r="Z2913" s="671">
        <v>0</v>
      </c>
      <c r="AA2913" s="673">
        <v>0</v>
      </c>
      <c r="AB2913" s="679">
        <v>1</v>
      </c>
      <c r="AC2913" s="575">
        <f t="shared" si="135"/>
        <v>0</v>
      </c>
      <c r="AD2913" s="555">
        <f t="shared" si="136"/>
        <v>0</v>
      </c>
    </row>
    <row r="2914" s="557" customFormat="1" customHeight="1" spans="1:30">
      <c r="A2914" s="574">
        <v>45351</v>
      </c>
      <c r="B2914" s="671" t="s">
        <v>81</v>
      </c>
      <c r="C2914" s="670" t="s">
        <v>175</v>
      </c>
      <c r="D2914" s="671">
        <v>100</v>
      </c>
      <c r="E2914" s="671" t="s">
        <v>39</v>
      </c>
      <c r="F2914" s="671" t="s">
        <v>176</v>
      </c>
      <c r="G2914" s="674">
        <v>6.98</v>
      </c>
      <c r="H2914" s="674">
        <v>0</v>
      </c>
      <c r="I2914" s="674">
        <v>6.72</v>
      </c>
      <c r="J2914" s="674">
        <v>5.3592</v>
      </c>
      <c r="K2914" s="674">
        <v>0</v>
      </c>
      <c r="L2914" s="680">
        <v>0</v>
      </c>
      <c r="M2914" s="675">
        <v>55.8712</v>
      </c>
      <c r="N2914" s="674">
        <v>585</v>
      </c>
      <c r="O2914" s="680">
        <v>0.0955</v>
      </c>
      <c r="P2914" s="680">
        <v>-0.9045</v>
      </c>
      <c r="Q2914" s="674">
        <v>13183</v>
      </c>
      <c r="R2914" s="674">
        <v>64.9968</v>
      </c>
      <c r="S2914" s="679">
        <v>0.0049</v>
      </c>
      <c r="T2914" s="671">
        <v>0</v>
      </c>
      <c r="U2914" s="674">
        <v>0</v>
      </c>
      <c r="V2914" s="671">
        <v>0</v>
      </c>
      <c r="W2914" s="671">
        <v>0</v>
      </c>
      <c r="X2914" s="674">
        <v>0</v>
      </c>
      <c r="Y2914" s="671">
        <v>0</v>
      </c>
      <c r="Z2914" s="671">
        <v>0</v>
      </c>
      <c r="AA2914" s="674">
        <v>0</v>
      </c>
      <c r="AB2914" s="679">
        <v>1</v>
      </c>
      <c r="AC2914" s="575">
        <f t="shared" si="135"/>
        <v>0</v>
      </c>
      <c r="AD2914" s="555">
        <f t="shared" si="136"/>
        <v>0</v>
      </c>
    </row>
    <row r="2915" s="557" customFormat="1" customHeight="1" spans="1:30">
      <c r="A2915" s="574">
        <v>45351</v>
      </c>
      <c r="B2915" s="671" t="s">
        <v>84</v>
      </c>
      <c r="C2915" s="670" t="s">
        <v>175</v>
      </c>
      <c r="D2915" s="671">
        <v>33</v>
      </c>
      <c r="E2915" s="671" t="s">
        <v>35</v>
      </c>
      <c r="F2915" s="671" t="s">
        <v>176</v>
      </c>
      <c r="G2915" s="674">
        <v>6.92</v>
      </c>
      <c r="H2915" s="674">
        <v>48.0221</v>
      </c>
      <c r="I2915" s="674">
        <v>46.9796</v>
      </c>
      <c r="J2915" s="674">
        <v>46.2</v>
      </c>
      <c r="K2915" s="674">
        <v>0</v>
      </c>
      <c r="L2915" s="680">
        <v>0</v>
      </c>
      <c r="M2915" s="674">
        <v>452.1</v>
      </c>
      <c r="N2915" s="674">
        <v>0</v>
      </c>
      <c r="O2915" s="680">
        <v>0.9227</v>
      </c>
      <c r="P2915" s="680">
        <v>-0.0773</v>
      </c>
      <c r="Q2915" s="674">
        <v>7604</v>
      </c>
      <c r="R2915" s="674">
        <v>851.4</v>
      </c>
      <c r="S2915" s="680">
        <v>0.112</v>
      </c>
      <c r="T2915" s="671">
        <v>0</v>
      </c>
      <c r="U2915" s="674">
        <v>0</v>
      </c>
      <c r="V2915" s="671">
        <v>0</v>
      </c>
      <c r="W2915" s="674">
        <v>0</v>
      </c>
      <c r="X2915" s="671">
        <v>0</v>
      </c>
      <c r="Y2915" s="674">
        <v>0</v>
      </c>
      <c r="Z2915" s="671">
        <v>0</v>
      </c>
      <c r="AA2915" s="674">
        <v>0</v>
      </c>
      <c r="AB2915" s="679">
        <v>1</v>
      </c>
      <c r="AC2915" s="575">
        <f t="shared" si="135"/>
        <v>0</v>
      </c>
      <c r="AD2915" s="555">
        <f t="shared" si="136"/>
        <v>0</v>
      </c>
    </row>
    <row r="2916" s="557" customFormat="1" customHeight="1" spans="1:30">
      <c r="A2916" s="574">
        <v>45351</v>
      </c>
      <c r="B2916" s="671" t="s">
        <v>85</v>
      </c>
      <c r="C2916" s="687" t="s">
        <v>177</v>
      </c>
      <c r="D2916" s="671">
        <v>60</v>
      </c>
      <c r="E2916" s="671" t="s">
        <v>33</v>
      </c>
      <c r="F2916" s="671">
        <v>1.34</v>
      </c>
      <c r="G2916" s="671">
        <v>3.47</v>
      </c>
      <c r="H2916" s="675">
        <v>11.1211</v>
      </c>
      <c r="I2916" s="671">
        <v>13.1964</v>
      </c>
      <c r="J2916" s="671">
        <v>11.44</v>
      </c>
      <c r="K2916" s="669">
        <v>0</v>
      </c>
      <c r="L2916" s="679">
        <v>0</v>
      </c>
      <c r="M2916" s="671">
        <v>440.88</v>
      </c>
      <c r="N2916" s="671">
        <v>174</v>
      </c>
      <c r="O2916" s="679">
        <v>2.5338</v>
      </c>
      <c r="P2916" s="671" t="s">
        <v>176</v>
      </c>
      <c r="Q2916" s="671">
        <v>5430</v>
      </c>
      <c r="R2916" s="671">
        <v>1024.32</v>
      </c>
      <c r="S2916" s="679">
        <v>0.1886</v>
      </c>
      <c r="T2916" s="671">
        <v>0</v>
      </c>
      <c r="U2916" s="671">
        <v>0</v>
      </c>
      <c r="V2916" s="671">
        <v>0</v>
      </c>
      <c r="W2916" s="671">
        <v>0</v>
      </c>
      <c r="X2916" s="671">
        <v>0</v>
      </c>
      <c r="Y2916" s="671">
        <v>0</v>
      </c>
      <c r="Z2916" s="671">
        <v>0</v>
      </c>
      <c r="AA2916" s="671">
        <v>0</v>
      </c>
      <c r="AB2916" s="679">
        <v>1</v>
      </c>
      <c r="AC2916" s="575">
        <f t="shared" si="135"/>
        <v>0</v>
      </c>
      <c r="AD2916" s="555">
        <f t="shared" si="136"/>
        <v>0</v>
      </c>
    </row>
    <row r="2917" s="557" customFormat="1" customHeight="1" spans="1:30">
      <c r="A2917" s="574">
        <v>45351</v>
      </c>
      <c r="B2917" s="669" t="s">
        <v>87</v>
      </c>
      <c r="C2917" s="670" t="s">
        <v>32</v>
      </c>
      <c r="D2917" s="671">
        <v>100</v>
      </c>
      <c r="E2917" s="671" t="s">
        <v>91</v>
      </c>
      <c r="F2917" s="671">
        <v>0.69</v>
      </c>
      <c r="G2917" s="671">
        <v>0.66</v>
      </c>
      <c r="H2917" s="671">
        <v>1.9282</v>
      </c>
      <c r="I2917" s="671">
        <v>1.49</v>
      </c>
      <c r="J2917" s="671">
        <v>1.1935</v>
      </c>
      <c r="K2917" s="671">
        <v>0</v>
      </c>
      <c r="L2917" s="679">
        <v>0</v>
      </c>
      <c r="M2917" s="671">
        <v>90.7214</v>
      </c>
      <c r="N2917" s="671">
        <v>25</v>
      </c>
      <c r="O2917" s="679">
        <v>3.6289</v>
      </c>
      <c r="P2917" s="679">
        <v>2.6934</v>
      </c>
      <c r="Q2917" s="671">
        <v>5723</v>
      </c>
      <c r="R2917" s="671">
        <v>253.6072</v>
      </c>
      <c r="S2917" s="679">
        <v>0.0443</v>
      </c>
      <c r="T2917" s="671">
        <v>0</v>
      </c>
      <c r="U2917" s="671">
        <v>0</v>
      </c>
      <c r="V2917" s="671">
        <v>0</v>
      </c>
      <c r="W2917" s="671">
        <v>0</v>
      </c>
      <c r="X2917" s="671">
        <v>0</v>
      </c>
      <c r="Y2917" s="671">
        <v>0</v>
      </c>
      <c r="Z2917" s="671">
        <v>0</v>
      </c>
      <c r="AA2917" s="671">
        <v>0.0186</v>
      </c>
      <c r="AB2917" s="679">
        <v>1</v>
      </c>
      <c r="AC2917" s="575">
        <f t="shared" si="135"/>
        <v>0</v>
      </c>
      <c r="AD2917" s="555">
        <f t="shared" si="136"/>
        <v>0</v>
      </c>
    </row>
    <row r="2918" s="557" customFormat="1" customHeight="1" spans="1:30">
      <c r="A2918" s="574">
        <v>45351</v>
      </c>
      <c r="B2918" s="669" t="s">
        <v>88</v>
      </c>
      <c r="C2918" s="670" t="s">
        <v>177</v>
      </c>
      <c r="D2918" s="671">
        <v>50</v>
      </c>
      <c r="E2918" s="671" t="s">
        <v>35</v>
      </c>
      <c r="F2918" s="671">
        <v>7.22</v>
      </c>
      <c r="G2918" s="671">
        <v>1.2</v>
      </c>
      <c r="H2918" s="671">
        <v>27.161</v>
      </c>
      <c r="I2918" s="671">
        <v>23.7608</v>
      </c>
      <c r="J2918" s="673">
        <v>23.7407</v>
      </c>
      <c r="K2918" s="671">
        <v>3.2</v>
      </c>
      <c r="L2918" s="679">
        <v>0.1178</v>
      </c>
      <c r="M2918" s="687">
        <v>436.0158</v>
      </c>
      <c r="N2918" s="671">
        <v>680</v>
      </c>
      <c r="O2918" s="688">
        <v>0.6412</v>
      </c>
      <c r="P2918" s="671" t="s">
        <v>176</v>
      </c>
      <c r="Q2918" s="671">
        <v>6458</v>
      </c>
      <c r="R2918" s="671">
        <v>743.0872</v>
      </c>
      <c r="S2918" s="679">
        <v>0.1151</v>
      </c>
      <c r="T2918" s="671">
        <v>0</v>
      </c>
      <c r="U2918" s="671">
        <v>0</v>
      </c>
      <c r="V2918" s="671">
        <v>0</v>
      </c>
      <c r="W2918" s="671">
        <v>0</v>
      </c>
      <c r="X2918" s="671">
        <v>0</v>
      </c>
      <c r="Y2918" s="671">
        <v>0</v>
      </c>
      <c r="Z2918" s="671">
        <v>0</v>
      </c>
      <c r="AA2918" s="671">
        <v>0</v>
      </c>
      <c r="AB2918" s="679">
        <v>1</v>
      </c>
      <c r="AC2918" s="575">
        <f t="shared" si="135"/>
        <v>0</v>
      </c>
      <c r="AD2918" s="555">
        <f t="shared" si="136"/>
        <v>0</v>
      </c>
    </row>
    <row r="2919" customHeight="1" spans="1:27">
      <c r="A2919" s="574">
        <v>45323</v>
      </c>
      <c r="B2919" s="671" t="s">
        <v>187</v>
      </c>
      <c r="C2919" s="575" t="s">
        <v>32</v>
      </c>
      <c r="D2919" s="697">
        <v>100</v>
      </c>
      <c r="E2919" s="555" t="s">
        <v>107</v>
      </c>
      <c r="F2919" s="646">
        <v>0.2411</v>
      </c>
      <c r="G2919" s="555">
        <v>2.923</v>
      </c>
      <c r="H2919" s="698">
        <v>3.6406</v>
      </c>
      <c r="I2919" s="555">
        <v>3.6225</v>
      </c>
      <c r="J2919" s="647">
        <v>3.531</v>
      </c>
      <c r="K2919" s="647">
        <v>0</v>
      </c>
      <c r="L2919" s="702">
        <v>0</v>
      </c>
      <c r="M2919" s="647">
        <v>3.531</v>
      </c>
      <c r="N2919" s="703">
        <v>578</v>
      </c>
      <c r="O2919" s="702">
        <v>0.00610899653979239</v>
      </c>
      <c r="P2919" s="702" t="s">
        <v>176</v>
      </c>
      <c r="Q2919" s="707">
        <v>11210</v>
      </c>
      <c r="R2919" s="647">
        <v>775.8762</v>
      </c>
      <c r="S2919" s="702">
        <v>0.069212863514719</v>
      </c>
      <c r="T2919" s="555">
        <v>0</v>
      </c>
      <c r="U2919" s="555">
        <v>0</v>
      </c>
      <c r="V2919" s="555">
        <v>0</v>
      </c>
      <c r="W2919" s="555">
        <v>0</v>
      </c>
      <c r="X2919" s="555">
        <v>0</v>
      </c>
      <c r="Y2919" s="555">
        <v>0</v>
      </c>
      <c r="Z2919" s="555">
        <v>0</v>
      </c>
      <c r="AA2919" s="555">
        <v>0</v>
      </c>
    </row>
    <row r="2920" customHeight="1" spans="1:27">
      <c r="A2920" s="574">
        <v>45324</v>
      </c>
      <c r="B2920" s="671" t="s">
        <v>187</v>
      </c>
      <c r="C2920" s="575" t="s">
        <v>32</v>
      </c>
      <c r="D2920" s="697">
        <v>100</v>
      </c>
      <c r="E2920" s="555" t="s">
        <v>180</v>
      </c>
      <c r="F2920" s="646">
        <v>0.236</v>
      </c>
      <c r="G2920" s="555">
        <v>0.99</v>
      </c>
      <c r="H2920" s="555">
        <v>2.3764</v>
      </c>
      <c r="I2920" s="555">
        <v>2.3646</v>
      </c>
      <c r="J2920" s="647">
        <v>2.277</v>
      </c>
      <c r="K2920" s="647">
        <v>0</v>
      </c>
      <c r="L2920" s="702">
        <v>0</v>
      </c>
      <c r="M2920" s="647">
        <v>5.808</v>
      </c>
      <c r="N2920" s="703">
        <v>578</v>
      </c>
      <c r="O2920" s="702">
        <v>0.0100484429065744</v>
      </c>
      <c r="P2920" s="702" t="s">
        <v>176</v>
      </c>
      <c r="Q2920" s="707">
        <v>11210</v>
      </c>
      <c r="R2920" s="647">
        <v>778.1532</v>
      </c>
      <c r="S2920" s="702">
        <v>0.0694159857270294</v>
      </c>
      <c r="T2920" s="555">
        <v>0</v>
      </c>
      <c r="U2920" s="555">
        <v>0</v>
      </c>
      <c r="V2920" s="555">
        <v>0</v>
      </c>
      <c r="W2920" s="555">
        <v>0</v>
      </c>
      <c r="X2920" s="555">
        <v>0</v>
      </c>
      <c r="Y2920" s="555">
        <v>0</v>
      </c>
      <c r="Z2920" s="555">
        <v>0</v>
      </c>
      <c r="AA2920" s="555">
        <v>0</v>
      </c>
    </row>
    <row r="2921" customHeight="1" spans="1:27">
      <c r="A2921" s="574">
        <v>45325</v>
      </c>
      <c r="B2921" s="671" t="s">
        <v>187</v>
      </c>
      <c r="C2921" s="575" t="s">
        <v>32</v>
      </c>
      <c r="D2921" s="697">
        <v>100</v>
      </c>
      <c r="E2921" s="555" t="s">
        <v>174</v>
      </c>
      <c r="F2921" s="646">
        <v>0.418</v>
      </c>
      <c r="G2921" s="555">
        <v>0.363</v>
      </c>
      <c r="H2921" s="555">
        <v>1.2874</v>
      </c>
      <c r="I2921" s="647">
        <v>1.281</v>
      </c>
      <c r="J2921" s="647">
        <v>1.2012</v>
      </c>
      <c r="K2921" s="647">
        <v>0</v>
      </c>
      <c r="L2921" s="702">
        <v>0</v>
      </c>
      <c r="M2921" s="647">
        <v>7.0092</v>
      </c>
      <c r="N2921" s="703">
        <v>578</v>
      </c>
      <c r="O2921" s="702">
        <v>0.0121266435986159</v>
      </c>
      <c r="P2921" s="702" t="s">
        <v>176</v>
      </c>
      <c r="Q2921" s="707">
        <v>11210</v>
      </c>
      <c r="R2921" s="647">
        <v>779.3544</v>
      </c>
      <c r="S2921" s="702">
        <v>0.0695231400535236</v>
      </c>
      <c r="T2921" s="555">
        <v>0</v>
      </c>
      <c r="U2921" s="555">
        <v>0</v>
      </c>
      <c r="V2921" s="555">
        <v>0</v>
      </c>
      <c r="W2921" s="555">
        <v>0</v>
      </c>
      <c r="X2921" s="555">
        <v>0</v>
      </c>
      <c r="Y2921" s="555">
        <v>0</v>
      </c>
      <c r="Z2921" s="555">
        <v>0</v>
      </c>
      <c r="AA2921" s="555">
        <v>0</v>
      </c>
    </row>
    <row r="2922" customHeight="1" spans="1:27">
      <c r="A2922" s="574">
        <v>45326</v>
      </c>
      <c r="B2922" s="671" t="s">
        <v>187</v>
      </c>
      <c r="C2922" s="575" t="s">
        <v>32</v>
      </c>
      <c r="D2922" s="697">
        <v>100</v>
      </c>
      <c r="E2922" s="555" t="s">
        <v>123</v>
      </c>
      <c r="F2922" s="646">
        <v>1.211</v>
      </c>
      <c r="G2922" s="555">
        <v>0.786</v>
      </c>
      <c r="H2922" s="647">
        <v>1.7137</v>
      </c>
      <c r="I2922" s="555">
        <v>1.7052</v>
      </c>
      <c r="J2922" s="647">
        <v>1.617</v>
      </c>
      <c r="K2922" s="647">
        <v>0</v>
      </c>
      <c r="L2922" s="702">
        <v>0</v>
      </c>
      <c r="M2922" s="647">
        <v>8.6262</v>
      </c>
      <c r="N2922" s="703">
        <v>578</v>
      </c>
      <c r="O2922" s="702">
        <v>0.0149242214532872</v>
      </c>
      <c r="P2922" s="702" t="s">
        <v>176</v>
      </c>
      <c r="Q2922" s="707">
        <v>11210</v>
      </c>
      <c r="R2922" s="647">
        <v>780.9714</v>
      </c>
      <c r="S2922" s="702">
        <v>0.0696673862622658</v>
      </c>
      <c r="T2922" s="555">
        <v>0</v>
      </c>
      <c r="U2922" s="555">
        <v>0</v>
      </c>
      <c r="V2922" s="555">
        <v>0</v>
      </c>
      <c r="W2922" s="555">
        <v>0</v>
      </c>
      <c r="X2922" s="555">
        <v>0</v>
      </c>
      <c r="Y2922" s="555">
        <v>0</v>
      </c>
      <c r="Z2922" s="555">
        <v>0</v>
      </c>
      <c r="AA2922" s="555">
        <v>0</v>
      </c>
    </row>
    <row r="2923" customHeight="1" spans="1:27">
      <c r="A2923" s="574">
        <v>45327</v>
      </c>
      <c r="B2923" s="671" t="s">
        <v>187</v>
      </c>
      <c r="C2923" s="575" t="s">
        <v>32</v>
      </c>
      <c r="D2923" s="697">
        <v>100</v>
      </c>
      <c r="E2923" s="555" t="s">
        <v>320</v>
      </c>
      <c r="F2923" s="646">
        <v>0.8756</v>
      </c>
      <c r="G2923" s="555">
        <v>1.02</v>
      </c>
      <c r="H2923" s="647">
        <v>1.0764</v>
      </c>
      <c r="I2923" s="647">
        <v>1.071</v>
      </c>
      <c r="J2923" s="647">
        <v>0.99</v>
      </c>
      <c r="K2923" s="647">
        <v>0</v>
      </c>
      <c r="L2923" s="702">
        <v>0</v>
      </c>
      <c r="M2923" s="647">
        <v>9.6162</v>
      </c>
      <c r="N2923" s="703">
        <v>578</v>
      </c>
      <c r="O2923" s="702">
        <v>0.0166370242214533</v>
      </c>
      <c r="P2923" s="702" t="s">
        <v>176</v>
      </c>
      <c r="Q2923" s="707">
        <v>11210</v>
      </c>
      <c r="R2923" s="647">
        <v>781.9614</v>
      </c>
      <c r="S2923" s="702">
        <v>0.0697557002676182</v>
      </c>
      <c r="T2923" s="555">
        <v>0</v>
      </c>
      <c r="U2923" s="555">
        <v>0</v>
      </c>
      <c r="V2923" s="555">
        <v>0</v>
      </c>
      <c r="W2923" s="555">
        <v>0</v>
      </c>
      <c r="X2923" s="555">
        <v>0</v>
      </c>
      <c r="Y2923" s="555">
        <v>0</v>
      </c>
      <c r="Z2923" s="555">
        <v>0</v>
      </c>
      <c r="AA2923" s="555">
        <v>0</v>
      </c>
    </row>
    <row r="2924" customHeight="1" spans="1:27">
      <c r="A2924" s="574">
        <v>45328</v>
      </c>
      <c r="B2924" s="671" t="s">
        <v>187</v>
      </c>
      <c r="C2924" s="575" t="s">
        <v>32</v>
      </c>
      <c r="D2924" s="697">
        <v>100</v>
      </c>
      <c r="E2924" s="555" t="s">
        <v>39</v>
      </c>
      <c r="F2924" s="646">
        <v>0.551</v>
      </c>
      <c r="G2924" s="555">
        <v>0.032</v>
      </c>
      <c r="H2924" s="647">
        <v>0.5783</v>
      </c>
      <c r="I2924" s="555">
        <v>0.5754</v>
      </c>
      <c r="J2924" s="704">
        <v>0.4752</v>
      </c>
      <c r="K2924" s="647">
        <v>0</v>
      </c>
      <c r="L2924" s="702">
        <v>0</v>
      </c>
      <c r="M2924" s="647">
        <v>10.0914</v>
      </c>
      <c r="N2924" s="703">
        <v>578</v>
      </c>
      <c r="O2924" s="702">
        <v>0.017459169550173</v>
      </c>
      <c r="P2924" s="702" t="s">
        <v>176</v>
      </c>
      <c r="Q2924" s="707">
        <v>11210</v>
      </c>
      <c r="R2924" s="647">
        <v>782.4366</v>
      </c>
      <c r="S2924" s="702">
        <v>0.0697980909901873</v>
      </c>
      <c r="T2924" s="555">
        <v>0</v>
      </c>
      <c r="U2924" s="555">
        <v>0</v>
      </c>
      <c r="V2924" s="555">
        <v>0</v>
      </c>
      <c r="W2924" s="555">
        <v>0</v>
      </c>
      <c r="X2924" s="555">
        <v>0</v>
      </c>
      <c r="Y2924" s="555">
        <v>0</v>
      </c>
      <c r="Z2924" s="555">
        <v>0</v>
      </c>
      <c r="AA2924" s="555">
        <v>0</v>
      </c>
    </row>
    <row r="2925" customHeight="1" spans="1:27">
      <c r="A2925" s="574">
        <v>45329</v>
      </c>
      <c r="B2925" s="671" t="s">
        <v>187</v>
      </c>
      <c r="C2925" s="575" t="s">
        <v>32</v>
      </c>
      <c r="D2925" s="697">
        <v>100</v>
      </c>
      <c r="E2925" s="555" t="s">
        <v>33</v>
      </c>
      <c r="F2925" s="646">
        <v>1.396</v>
      </c>
      <c r="G2925" s="646">
        <v>0.99</v>
      </c>
      <c r="H2925" s="647">
        <v>3.1003</v>
      </c>
      <c r="I2925" s="647">
        <v>3.0849</v>
      </c>
      <c r="J2925" s="647">
        <v>3.0096</v>
      </c>
      <c r="K2925" s="647">
        <v>0</v>
      </c>
      <c r="L2925" s="702">
        <v>0</v>
      </c>
      <c r="M2925" s="647">
        <v>13.101</v>
      </c>
      <c r="N2925" s="703">
        <v>578</v>
      </c>
      <c r="O2925" s="702">
        <v>0.0226660899653979</v>
      </c>
      <c r="P2925" s="702" t="s">
        <v>176</v>
      </c>
      <c r="Q2925" s="707">
        <v>11210</v>
      </c>
      <c r="R2925" s="647">
        <v>785.4462</v>
      </c>
      <c r="S2925" s="702">
        <v>0.0700665655664585</v>
      </c>
      <c r="T2925" s="555">
        <v>0</v>
      </c>
      <c r="U2925" s="555">
        <v>0</v>
      </c>
      <c r="V2925" s="555">
        <v>0</v>
      </c>
      <c r="W2925" s="555">
        <v>0</v>
      </c>
      <c r="X2925" s="555">
        <v>0</v>
      </c>
      <c r="Y2925" s="555">
        <v>0</v>
      </c>
      <c r="Z2925" s="555">
        <v>0</v>
      </c>
      <c r="AA2925" s="555">
        <v>0</v>
      </c>
    </row>
    <row r="2926" customHeight="1" spans="1:27">
      <c r="A2926" s="574">
        <v>45330</v>
      </c>
      <c r="B2926" s="671" t="s">
        <v>187</v>
      </c>
      <c r="C2926" s="575" t="s">
        <v>32</v>
      </c>
      <c r="D2926" s="697">
        <v>100</v>
      </c>
      <c r="E2926" s="555" t="s">
        <v>35</v>
      </c>
      <c r="F2926" s="646">
        <v>4.016</v>
      </c>
      <c r="G2926" s="555">
        <v>0.477</v>
      </c>
      <c r="H2926" s="555">
        <v>24.8089</v>
      </c>
      <c r="I2926" s="647">
        <v>24.6855</v>
      </c>
      <c r="J2926" s="647">
        <v>24.552</v>
      </c>
      <c r="K2926" s="647">
        <v>0</v>
      </c>
      <c r="L2926" s="702">
        <v>0</v>
      </c>
      <c r="M2926" s="647">
        <v>37.653</v>
      </c>
      <c r="N2926" s="703">
        <v>578</v>
      </c>
      <c r="O2926" s="702">
        <v>0.065143598615917</v>
      </c>
      <c r="P2926" s="702" t="s">
        <v>176</v>
      </c>
      <c r="Q2926" s="707">
        <v>11210</v>
      </c>
      <c r="R2926" s="647">
        <v>809.9982</v>
      </c>
      <c r="S2926" s="702">
        <v>0.0722567528991971</v>
      </c>
      <c r="T2926" s="555">
        <v>0</v>
      </c>
      <c r="U2926" s="555">
        <v>0</v>
      </c>
      <c r="V2926" s="555">
        <v>0</v>
      </c>
      <c r="W2926" s="555">
        <v>0</v>
      </c>
      <c r="X2926" s="555">
        <v>0</v>
      </c>
      <c r="Y2926" s="555">
        <v>0</v>
      </c>
      <c r="Z2926" s="555">
        <v>0</v>
      </c>
      <c r="AA2926" s="555">
        <v>0</v>
      </c>
    </row>
    <row r="2927" customHeight="1" spans="1:27">
      <c r="A2927" s="574">
        <v>45331</v>
      </c>
      <c r="B2927" s="671" t="s">
        <v>187</v>
      </c>
      <c r="C2927" s="575" t="s">
        <v>32</v>
      </c>
      <c r="D2927" s="697">
        <v>100</v>
      </c>
      <c r="E2927" s="555" t="s">
        <v>35</v>
      </c>
      <c r="F2927" s="646">
        <v>4.317</v>
      </c>
      <c r="G2927" s="555">
        <v>0.709</v>
      </c>
      <c r="H2927" s="647">
        <v>19.4905</v>
      </c>
      <c r="I2927" s="647">
        <v>19.3935</v>
      </c>
      <c r="J2927" s="647">
        <v>19.2984</v>
      </c>
      <c r="K2927" s="647">
        <v>13.1411</v>
      </c>
      <c r="L2927" s="702">
        <v>0.4039</v>
      </c>
      <c r="M2927" s="647">
        <v>56.9514</v>
      </c>
      <c r="N2927" s="703">
        <v>578</v>
      </c>
      <c r="O2927" s="702">
        <v>0.0985318339100346</v>
      </c>
      <c r="P2927" s="702" t="s">
        <v>176</v>
      </c>
      <c r="Q2927" s="707">
        <v>11210</v>
      </c>
      <c r="R2927" s="647">
        <v>829.2966</v>
      </c>
      <c r="S2927" s="702">
        <v>0.0739782872435325</v>
      </c>
      <c r="T2927" s="555">
        <v>0</v>
      </c>
      <c r="U2927" s="555">
        <v>0</v>
      </c>
      <c r="V2927" s="555">
        <v>0</v>
      </c>
      <c r="W2927" s="555">
        <v>0</v>
      </c>
      <c r="X2927" s="555">
        <v>0</v>
      </c>
      <c r="Y2927" s="555">
        <v>0</v>
      </c>
      <c r="Z2927" s="555">
        <v>0</v>
      </c>
      <c r="AA2927" s="555">
        <v>0</v>
      </c>
    </row>
    <row r="2928" customHeight="1" spans="1:27">
      <c r="A2928" s="574">
        <v>45332</v>
      </c>
      <c r="B2928" s="671" t="s">
        <v>187</v>
      </c>
      <c r="C2928" s="575" t="s">
        <v>32</v>
      </c>
      <c r="D2928" s="697">
        <v>100</v>
      </c>
      <c r="E2928" s="555" t="s">
        <v>35</v>
      </c>
      <c r="F2928" s="646">
        <v>4.517</v>
      </c>
      <c r="G2928" s="555">
        <v>1.622</v>
      </c>
      <c r="H2928" s="647">
        <v>16.9895</v>
      </c>
      <c r="I2928" s="647">
        <v>16.905</v>
      </c>
      <c r="J2928" s="647">
        <v>16.7904</v>
      </c>
      <c r="K2928" s="647">
        <v>46.1192</v>
      </c>
      <c r="L2928" s="702">
        <v>0.7318</v>
      </c>
      <c r="M2928" s="647">
        <v>73.7418</v>
      </c>
      <c r="N2928" s="703">
        <v>578</v>
      </c>
      <c r="O2928" s="702">
        <v>0.127580968858131</v>
      </c>
      <c r="P2928" s="702" t="s">
        <v>176</v>
      </c>
      <c r="Q2928" s="707">
        <v>11210</v>
      </c>
      <c r="R2928" s="647">
        <v>846.087</v>
      </c>
      <c r="S2928" s="702">
        <v>0.0754760927743086</v>
      </c>
      <c r="T2928" s="555">
        <v>0</v>
      </c>
      <c r="U2928" s="555">
        <v>0</v>
      </c>
      <c r="V2928" s="555">
        <v>0</v>
      </c>
      <c r="W2928" s="555">
        <v>0</v>
      </c>
      <c r="X2928" s="555">
        <v>0</v>
      </c>
      <c r="Y2928" s="555">
        <v>0</v>
      </c>
      <c r="Z2928" s="555">
        <v>0</v>
      </c>
      <c r="AA2928" s="555">
        <v>0</v>
      </c>
    </row>
    <row r="2929" customHeight="1" spans="1:27">
      <c r="A2929" s="574">
        <v>45333</v>
      </c>
      <c r="B2929" s="671" t="s">
        <v>187</v>
      </c>
      <c r="C2929" s="697" t="s">
        <v>32</v>
      </c>
      <c r="D2929" s="697">
        <v>100</v>
      </c>
      <c r="E2929" s="555" t="s">
        <v>35</v>
      </c>
      <c r="F2929" s="646">
        <v>4.289</v>
      </c>
      <c r="G2929" s="555">
        <v>0.747</v>
      </c>
      <c r="H2929" s="555">
        <v>15.0985</v>
      </c>
      <c r="I2929" s="555">
        <v>15.0234</v>
      </c>
      <c r="J2929" s="647">
        <v>14.9028</v>
      </c>
      <c r="K2929" s="647">
        <v>45.4029</v>
      </c>
      <c r="L2929" s="702">
        <v>0.7514</v>
      </c>
      <c r="M2929" s="647">
        <v>88.6446</v>
      </c>
      <c r="N2929" s="703">
        <v>578</v>
      </c>
      <c r="O2929" s="702">
        <v>0.153364359861592</v>
      </c>
      <c r="P2929" s="702" t="s">
        <v>176</v>
      </c>
      <c r="Q2929" s="707">
        <v>11210</v>
      </c>
      <c r="R2929" s="647">
        <v>860.9898</v>
      </c>
      <c r="S2929" s="702">
        <v>0.0768055129348796</v>
      </c>
      <c r="T2929" s="555">
        <v>0</v>
      </c>
      <c r="U2929" s="555">
        <v>0</v>
      </c>
      <c r="V2929" s="555">
        <v>0</v>
      </c>
      <c r="W2929" s="555">
        <v>0</v>
      </c>
      <c r="X2929" s="555">
        <v>0</v>
      </c>
      <c r="Y2929" s="555">
        <v>0</v>
      </c>
      <c r="Z2929" s="555">
        <v>0</v>
      </c>
      <c r="AA2929" s="555">
        <v>0</v>
      </c>
    </row>
    <row r="2930" customHeight="1" spans="1:27">
      <c r="A2930" s="574">
        <v>45334</v>
      </c>
      <c r="B2930" s="671" t="s">
        <v>187</v>
      </c>
      <c r="C2930" s="697" t="s">
        <v>32</v>
      </c>
      <c r="D2930" s="697">
        <v>100</v>
      </c>
      <c r="E2930" s="555" t="s">
        <v>35</v>
      </c>
      <c r="F2930" s="646">
        <v>4.159</v>
      </c>
      <c r="G2930" s="555">
        <v>1.742</v>
      </c>
      <c r="H2930" s="555">
        <v>14.3155</v>
      </c>
      <c r="I2930" s="555">
        <v>14.2443</v>
      </c>
      <c r="J2930" s="647">
        <v>14.1372</v>
      </c>
      <c r="K2930" s="647">
        <v>27.411</v>
      </c>
      <c r="L2930" s="702">
        <v>0.658043514270693</v>
      </c>
      <c r="M2930" s="647">
        <v>102.7818</v>
      </c>
      <c r="N2930" s="703">
        <v>578</v>
      </c>
      <c r="O2930" s="702">
        <v>0.177823183391003</v>
      </c>
      <c r="P2930" s="702" t="s">
        <v>176</v>
      </c>
      <c r="Q2930" s="707">
        <v>11210</v>
      </c>
      <c r="R2930" s="647">
        <v>875.127</v>
      </c>
      <c r="S2930" s="702">
        <v>0.0780666369313113</v>
      </c>
      <c r="T2930" s="555">
        <v>0</v>
      </c>
      <c r="U2930" s="555">
        <v>0</v>
      </c>
      <c r="V2930" s="555">
        <v>0</v>
      </c>
      <c r="W2930" s="555">
        <v>0</v>
      </c>
      <c r="X2930" s="555">
        <v>0</v>
      </c>
      <c r="Y2930" s="555">
        <v>0</v>
      </c>
      <c r="Z2930" s="555">
        <v>0</v>
      </c>
      <c r="AA2930" s="555">
        <v>0</v>
      </c>
    </row>
    <row r="2931" customHeight="1" spans="1:27">
      <c r="A2931" s="574">
        <v>45335</v>
      </c>
      <c r="B2931" s="671" t="s">
        <v>187</v>
      </c>
      <c r="C2931" s="697" t="s">
        <v>32</v>
      </c>
      <c r="D2931" s="697">
        <v>100</v>
      </c>
      <c r="E2931" s="555" t="s">
        <v>35</v>
      </c>
      <c r="F2931" s="699">
        <v>3.985</v>
      </c>
      <c r="G2931" s="700">
        <v>1.976</v>
      </c>
      <c r="H2931" s="698">
        <v>14.2142</v>
      </c>
      <c r="I2931" s="698">
        <v>14.1435</v>
      </c>
      <c r="J2931" s="698">
        <v>14.0382</v>
      </c>
      <c r="K2931" s="647">
        <v>23.986</v>
      </c>
      <c r="L2931" s="702">
        <v>0.629066733106912</v>
      </c>
      <c r="M2931" s="647">
        <v>116.82</v>
      </c>
      <c r="N2931" s="703">
        <v>578</v>
      </c>
      <c r="O2931" s="702">
        <v>0.202110726643599</v>
      </c>
      <c r="P2931" s="702" t="s">
        <v>176</v>
      </c>
      <c r="Q2931" s="707">
        <v>11210</v>
      </c>
      <c r="R2931" s="647">
        <v>889.1652</v>
      </c>
      <c r="S2931" s="702">
        <v>0.0793189295272078</v>
      </c>
      <c r="T2931" s="555">
        <v>0</v>
      </c>
      <c r="U2931" s="555">
        <v>0</v>
      </c>
      <c r="V2931" s="555">
        <v>0</v>
      </c>
      <c r="W2931" s="555">
        <v>0</v>
      </c>
      <c r="X2931" s="555">
        <v>0</v>
      </c>
      <c r="Y2931" s="555">
        <v>0</v>
      </c>
      <c r="Z2931" s="555">
        <v>0</v>
      </c>
      <c r="AA2931" s="555">
        <v>0</v>
      </c>
    </row>
    <row r="2932" customHeight="1" spans="1:27">
      <c r="A2932" s="574">
        <v>45336</v>
      </c>
      <c r="B2932" s="671" t="s">
        <v>187</v>
      </c>
      <c r="C2932" s="575" t="s">
        <v>32</v>
      </c>
      <c r="D2932" s="697">
        <v>100</v>
      </c>
      <c r="E2932" s="555" t="s">
        <v>35</v>
      </c>
      <c r="F2932" s="646">
        <v>2.718</v>
      </c>
      <c r="G2932" s="555">
        <v>1.239</v>
      </c>
      <c r="H2932" s="555">
        <v>24.5894</v>
      </c>
      <c r="I2932" s="555">
        <v>24.4671</v>
      </c>
      <c r="J2932" s="647">
        <v>24.3276</v>
      </c>
      <c r="K2932" s="647">
        <v>9.0856</v>
      </c>
      <c r="L2932" s="702">
        <v>0.270785957612949</v>
      </c>
      <c r="M2932" s="647">
        <v>141.1476</v>
      </c>
      <c r="N2932" s="703">
        <v>578</v>
      </c>
      <c r="O2932" s="702">
        <v>0.2442</v>
      </c>
      <c r="P2932" s="702" t="s">
        <v>176</v>
      </c>
      <c r="Q2932" s="707">
        <v>11210</v>
      </c>
      <c r="R2932" s="647">
        <v>913.4928</v>
      </c>
      <c r="S2932" s="702">
        <v>0.0814890990187332</v>
      </c>
      <c r="T2932" s="555">
        <v>0</v>
      </c>
      <c r="U2932" s="555">
        <v>0</v>
      </c>
      <c r="V2932" s="555">
        <v>0</v>
      </c>
      <c r="W2932" s="555">
        <v>0</v>
      </c>
      <c r="X2932" s="555">
        <v>0</v>
      </c>
      <c r="Y2932" s="555">
        <v>0</v>
      </c>
      <c r="Z2932" s="555">
        <v>0</v>
      </c>
      <c r="AA2932" s="555">
        <v>0</v>
      </c>
    </row>
    <row r="2933" customHeight="1" spans="1:27">
      <c r="A2933" s="574">
        <v>45337</v>
      </c>
      <c r="B2933" s="671" t="s">
        <v>187</v>
      </c>
      <c r="C2933" s="575" t="s">
        <v>32</v>
      </c>
      <c r="D2933" s="697">
        <v>100</v>
      </c>
      <c r="E2933" s="555" t="s">
        <v>39</v>
      </c>
      <c r="F2933" s="646">
        <v>1.1578</v>
      </c>
      <c r="G2933" s="555">
        <v>4.088</v>
      </c>
      <c r="H2933" s="647">
        <v>16.2002</v>
      </c>
      <c r="I2933" s="647">
        <v>16.1196</v>
      </c>
      <c r="J2933" s="647">
        <v>16.0182</v>
      </c>
      <c r="K2933" s="647">
        <v>0</v>
      </c>
      <c r="L2933" s="702">
        <v>0</v>
      </c>
      <c r="M2933" s="647">
        <v>157.1658</v>
      </c>
      <c r="N2933" s="703">
        <v>578</v>
      </c>
      <c r="O2933" s="702">
        <v>0.271913148788927</v>
      </c>
      <c r="P2933" s="702" t="s">
        <v>176</v>
      </c>
      <c r="Q2933" s="707">
        <v>11210</v>
      </c>
      <c r="R2933" s="647">
        <v>929.511</v>
      </c>
      <c r="S2933" s="702">
        <v>0.0829180196253345</v>
      </c>
      <c r="T2933" s="555">
        <v>0</v>
      </c>
      <c r="U2933" s="555">
        <v>0</v>
      </c>
      <c r="V2933" s="555">
        <v>0</v>
      </c>
      <c r="W2933" s="555">
        <v>0</v>
      </c>
      <c r="X2933" s="555">
        <v>0</v>
      </c>
      <c r="Y2933" s="555">
        <v>0</v>
      </c>
      <c r="Z2933" s="555">
        <v>0</v>
      </c>
      <c r="AA2933" s="555">
        <v>0</v>
      </c>
    </row>
    <row r="2934" customHeight="1" spans="1:27">
      <c r="A2934" s="574">
        <v>45338</v>
      </c>
      <c r="B2934" s="671" t="s">
        <v>187</v>
      </c>
      <c r="C2934" s="575" t="s">
        <v>32</v>
      </c>
      <c r="D2934" s="697">
        <v>100</v>
      </c>
      <c r="E2934" s="555" t="s">
        <v>35</v>
      </c>
      <c r="F2934" s="646">
        <v>3.553</v>
      </c>
      <c r="G2934" s="555">
        <v>1.079</v>
      </c>
      <c r="H2934" s="555">
        <v>20.0118</v>
      </c>
      <c r="I2934" s="555">
        <v>19.9122</v>
      </c>
      <c r="J2934" s="647">
        <v>19.7736</v>
      </c>
      <c r="K2934" s="647">
        <v>21.8749</v>
      </c>
      <c r="L2934" s="702">
        <v>0.523484520342402</v>
      </c>
      <c r="M2934" s="647">
        <v>176.9394</v>
      </c>
      <c r="N2934" s="703">
        <v>578</v>
      </c>
      <c r="O2934" s="702">
        <v>0.306123529411765</v>
      </c>
      <c r="P2934" s="702" t="s">
        <v>176</v>
      </c>
      <c r="Q2934" s="707">
        <v>11210</v>
      </c>
      <c r="R2934" s="647">
        <v>949.2846</v>
      </c>
      <c r="S2934" s="702">
        <v>0.0846819446922391</v>
      </c>
      <c r="T2934" s="555">
        <v>0</v>
      </c>
      <c r="U2934" s="555">
        <v>0</v>
      </c>
      <c r="V2934" s="555">
        <v>0</v>
      </c>
      <c r="W2934" s="555">
        <v>0</v>
      </c>
      <c r="X2934" s="555">
        <v>0</v>
      </c>
      <c r="Y2934" s="555">
        <v>0</v>
      </c>
      <c r="Z2934" s="555">
        <v>0</v>
      </c>
      <c r="AA2934" s="555">
        <v>0</v>
      </c>
    </row>
    <row r="2935" customHeight="1" spans="1:27">
      <c r="A2935" s="574">
        <v>45339</v>
      </c>
      <c r="B2935" s="671" t="s">
        <v>187</v>
      </c>
      <c r="C2935" s="575" t="s">
        <v>32</v>
      </c>
      <c r="D2935" s="697">
        <v>100</v>
      </c>
      <c r="E2935" s="555" t="s">
        <v>35</v>
      </c>
      <c r="F2935" s="699">
        <v>2.694</v>
      </c>
      <c r="G2935" s="700">
        <v>1.899</v>
      </c>
      <c r="H2935" s="555">
        <v>23.6144</v>
      </c>
      <c r="I2935" s="647">
        <v>23.4969</v>
      </c>
      <c r="J2935" s="555">
        <v>23.3772</v>
      </c>
      <c r="K2935" s="647">
        <v>10.1395</v>
      </c>
      <c r="L2935" s="702">
        <v>0.301444268708899</v>
      </c>
      <c r="M2935" s="647">
        <v>200.3166</v>
      </c>
      <c r="N2935" s="703">
        <v>578</v>
      </c>
      <c r="O2935" s="702">
        <v>0.346568512110727</v>
      </c>
      <c r="P2935" s="702" t="s">
        <v>176</v>
      </c>
      <c r="Q2935" s="707">
        <v>11210</v>
      </c>
      <c r="R2935" s="647">
        <v>972.6618</v>
      </c>
      <c r="S2935" s="702">
        <v>0.0867673327386262</v>
      </c>
      <c r="T2935" s="555">
        <v>0</v>
      </c>
      <c r="U2935" s="555">
        <v>0</v>
      </c>
      <c r="V2935" s="555">
        <v>0</v>
      </c>
      <c r="W2935" s="555">
        <v>0</v>
      </c>
      <c r="X2935" s="555">
        <v>0</v>
      </c>
      <c r="Y2935" s="555">
        <v>0</v>
      </c>
      <c r="Z2935" s="555">
        <v>0</v>
      </c>
      <c r="AA2935" s="555">
        <v>0</v>
      </c>
    </row>
    <row r="2936" customHeight="1" spans="1:27">
      <c r="A2936" s="574">
        <v>45340</v>
      </c>
      <c r="B2936" s="671" t="s">
        <v>187</v>
      </c>
      <c r="C2936" s="575" t="s">
        <v>32</v>
      </c>
      <c r="D2936" s="697">
        <v>100</v>
      </c>
      <c r="E2936" s="555" t="s">
        <v>33</v>
      </c>
      <c r="F2936" s="701">
        <v>3.802</v>
      </c>
      <c r="G2936" s="555">
        <v>1.966</v>
      </c>
      <c r="H2936" s="698">
        <v>51.1902</v>
      </c>
      <c r="I2936" s="705">
        <v>50.9355</v>
      </c>
      <c r="J2936" s="555">
        <v>50.688</v>
      </c>
      <c r="K2936" s="647">
        <v>0</v>
      </c>
      <c r="L2936" s="702">
        <v>0</v>
      </c>
      <c r="M2936" s="647">
        <v>251.0046</v>
      </c>
      <c r="N2936" s="703">
        <v>578</v>
      </c>
      <c r="O2936" s="702">
        <v>0.43426401384083</v>
      </c>
      <c r="P2936" s="702" t="s">
        <v>176</v>
      </c>
      <c r="Q2936" s="707">
        <v>11210</v>
      </c>
      <c r="R2936" s="647">
        <v>1023.3498</v>
      </c>
      <c r="S2936" s="702">
        <v>0.0912890098126672</v>
      </c>
      <c r="T2936" s="555">
        <v>0</v>
      </c>
      <c r="U2936" s="555">
        <v>0</v>
      </c>
      <c r="V2936" s="555">
        <v>0</v>
      </c>
      <c r="W2936" s="555">
        <v>0</v>
      </c>
      <c r="X2936" s="555">
        <v>0</v>
      </c>
      <c r="Y2936" s="555">
        <v>0</v>
      </c>
      <c r="Z2936" s="555">
        <v>0</v>
      </c>
      <c r="AA2936" s="555">
        <v>0</v>
      </c>
    </row>
    <row r="2937" customHeight="1" spans="1:27">
      <c r="A2937" s="574">
        <v>45341</v>
      </c>
      <c r="B2937" s="671" t="s">
        <v>187</v>
      </c>
      <c r="C2937" s="575" t="s">
        <v>32</v>
      </c>
      <c r="D2937" s="697">
        <v>100</v>
      </c>
      <c r="E2937" s="555" t="s">
        <v>39</v>
      </c>
      <c r="F2937" s="699">
        <v>0.65</v>
      </c>
      <c r="G2937" s="555">
        <v>3.275</v>
      </c>
      <c r="H2937" s="647">
        <v>9.225</v>
      </c>
      <c r="I2937" s="555">
        <v>9.1791</v>
      </c>
      <c r="J2937" s="555">
        <v>9.0816</v>
      </c>
      <c r="K2937" s="647">
        <v>0</v>
      </c>
      <c r="L2937" s="702">
        <v>0</v>
      </c>
      <c r="M2937" s="647">
        <v>260.0862</v>
      </c>
      <c r="N2937" s="703">
        <v>578</v>
      </c>
      <c r="O2937" s="702">
        <v>0.449976124567474</v>
      </c>
      <c r="P2937" s="702" t="s">
        <v>176</v>
      </c>
      <c r="Q2937" s="707">
        <v>11210</v>
      </c>
      <c r="R2937" s="647">
        <v>1032.4314</v>
      </c>
      <c r="S2937" s="702">
        <v>0.0920991436217663</v>
      </c>
      <c r="T2937" s="555">
        <v>0</v>
      </c>
      <c r="U2937" s="555">
        <v>0</v>
      </c>
      <c r="V2937" s="555">
        <v>0</v>
      </c>
      <c r="W2937" s="555">
        <v>0</v>
      </c>
      <c r="X2937" s="555">
        <v>0</v>
      </c>
      <c r="Y2937" s="555">
        <v>0</v>
      </c>
      <c r="Z2937" s="555">
        <v>0</v>
      </c>
      <c r="AA2937" s="555">
        <v>0</v>
      </c>
    </row>
    <row r="2938" customHeight="1" spans="1:27">
      <c r="A2938" s="574">
        <v>45342</v>
      </c>
      <c r="B2938" s="671" t="s">
        <v>187</v>
      </c>
      <c r="C2938" s="575" t="s">
        <v>32</v>
      </c>
      <c r="D2938" s="697">
        <v>100</v>
      </c>
      <c r="E2938" s="555" t="s">
        <v>107</v>
      </c>
      <c r="F2938" s="699">
        <v>0.3169</v>
      </c>
      <c r="G2938" s="555">
        <v>3.292</v>
      </c>
      <c r="H2938" s="698">
        <v>5.0188</v>
      </c>
      <c r="I2938" s="555">
        <v>4.9938</v>
      </c>
      <c r="J2938" s="647">
        <v>4.9038</v>
      </c>
      <c r="K2938" s="647">
        <v>0</v>
      </c>
      <c r="L2938" s="702">
        <v>0</v>
      </c>
      <c r="M2938" s="647">
        <v>264.99</v>
      </c>
      <c r="N2938" s="703">
        <v>578</v>
      </c>
      <c r="O2938" s="702">
        <v>0.458460207612457</v>
      </c>
      <c r="P2938" s="702" t="s">
        <v>176</v>
      </c>
      <c r="Q2938" s="707">
        <v>11210</v>
      </c>
      <c r="R2938" s="647">
        <v>1037.3352</v>
      </c>
      <c r="S2938" s="702">
        <v>0.0925365923282783</v>
      </c>
      <c r="T2938" s="555">
        <v>0</v>
      </c>
      <c r="U2938" s="555">
        <v>0</v>
      </c>
      <c r="V2938" s="555">
        <v>0</v>
      </c>
      <c r="W2938" s="555">
        <v>0</v>
      </c>
      <c r="X2938" s="555">
        <v>0</v>
      </c>
      <c r="Y2938" s="555">
        <v>0</v>
      </c>
      <c r="Z2938" s="555">
        <v>0</v>
      </c>
      <c r="AA2938" s="555">
        <v>0</v>
      </c>
    </row>
    <row r="2939" customHeight="1" spans="1:27">
      <c r="A2939" s="574">
        <v>45343</v>
      </c>
      <c r="B2939" s="671" t="s">
        <v>187</v>
      </c>
      <c r="C2939" s="575" t="s">
        <v>32</v>
      </c>
      <c r="D2939" s="697">
        <v>100</v>
      </c>
      <c r="E2939" s="555" t="s">
        <v>91</v>
      </c>
      <c r="F2939" s="699">
        <v>0.367</v>
      </c>
      <c r="G2939" s="555">
        <v>3.782</v>
      </c>
      <c r="H2939" s="647">
        <v>5.7068</v>
      </c>
      <c r="I2939" s="555">
        <v>5.6784</v>
      </c>
      <c r="J2939" s="555">
        <v>5.5836</v>
      </c>
      <c r="K2939" s="647">
        <v>0</v>
      </c>
      <c r="L2939" s="702">
        <v>0</v>
      </c>
      <c r="M2939" s="647">
        <v>270.5736</v>
      </c>
      <c r="N2939" s="703">
        <v>578</v>
      </c>
      <c r="O2939" s="702">
        <v>0.468120415224913</v>
      </c>
      <c r="P2939" s="702" t="s">
        <v>176</v>
      </c>
      <c r="Q2939" s="707">
        <v>11210</v>
      </c>
      <c r="R2939" s="647">
        <v>1042.9188</v>
      </c>
      <c r="S2939" s="702">
        <v>0.0930346833184656</v>
      </c>
      <c r="T2939" s="555">
        <v>0</v>
      </c>
      <c r="U2939" s="555">
        <v>0</v>
      </c>
      <c r="V2939" s="555">
        <v>0</v>
      </c>
      <c r="W2939" s="555">
        <v>0</v>
      </c>
      <c r="X2939" s="555">
        <v>0</v>
      </c>
      <c r="Y2939" s="555">
        <v>0</v>
      </c>
      <c r="Z2939" s="555">
        <v>0</v>
      </c>
      <c r="AA2939" s="555">
        <v>0</v>
      </c>
    </row>
    <row r="2940" customHeight="1" spans="1:27">
      <c r="A2940" s="574">
        <v>45344</v>
      </c>
      <c r="B2940" s="671" t="s">
        <v>187</v>
      </c>
      <c r="C2940" s="575" t="s">
        <v>32</v>
      </c>
      <c r="D2940" s="697">
        <v>100</v>
      </c>
      <c r="E2940" s="555" t="s">
        <v>123</v>
      </c>
      <c r="F2940" s="646">
        <v>0.674</v>
      </c>
      <c r="G2940" s="555">
        <v>2.608</v>
      </c>
      <c r="H2940" s="555">
        <v>0.9455</v>
      </c>
      <c r="I2940" s="555">
        <v>0.9408</v>
      </c>
      <c r="J2940" s="698">
        <v>0.858</v>
      </c>
      <c r="K2940" s="647">
        <v>0</v>
      </c>
      <c r="L2940" s="702">
        <v>0</v>
      </c>
      <c r="M2940" s="647">
        <v>271.4316</v>
      </c>
      <c r="N2940" s="703">
        <v>578</v>
      </c>
      <c r="O2940" s="702">
        <v>0.469604844290657</v>
      </c>
      <c r="P2940" s="702" t="s">
        <v>176</v>
      </c>
      <c r="Q2940" s="707">
        <v>11210</v>
      </c>
      <c r="R2940" s="647">
        <v>1043.7768</v>
      </c>
      <c r="S2940" s="702">
        <v>0.0931112221231043</v>
      </c>
      <c r="T2940" s="555">
        <v>0</v>
      </c>
      <c r="U2940" s="555">
        <v>0</v>
      </c>
      <c r="V2940" s="555">
        <v>0</v>
      </c>
      <c r="W2940" s="555">
        <v>0</v>
      </c>
      <c r="X2940" s="555">
        <v>0</v>
      </c>
      <c r="Y2940" s="555">
        <v>0</v>
      </c>
      <c r="Z2940" s="555">
        <v>0</v>
      </c>
      <c r="AA2940" s="555">
        <v>0</v>
      </c>
    </row>
    <row r="2941" customHeight="1" spans="1:27">
      <c r="A2941" s="574">
        <v>45345</v>
      </c>
      <c r="B2941" s="671" t="s">
        <v>187</v>
      </c>
      <c r="C2941" s="575" t="s">
        <v>32</v>
      </c>
      <c r="D2941" s="697">
        <v>100</v>
      </c>
      <c r="E2941" s="555" t="s">
        <v>39</v>
      </c>
      <c r="F2941" s="646">
        <v>0.688</v>
      </c>
      <c r="G2941" s="555">
        <v>2.121</v>
      </c>
      <c r="H2941" s="555">
        <v>0.8526</v>
      </c>
      <c r="I2941" s="555">
        <v>0.8484</v>
      </c>
      <c r="J2941" s="698">
        <v>0.7656</v>
      </c>
      <c r="K2941" s="647">
        <v>0</v>
      </c>
      <c r="L2941" s="702">
        <v>0</v>
      </c>
      <c r="M2941" s="647">
        <v>272.1972</v>
      </c>
      <c r="N2941" s="703">
        <v>578</v>
      </c>
      <c r="O2941" s="702">
        <v>0.470929411764706</v>
      </c>
      <c r="P2941" s="702" t="s">
        <v>176</v>
      </c>
      <c r="Q2941" s="707">
        <v>11210</v>
      </c>
      <c r="R2941" s="647">
        <v>1044.5424</v>
      </c>
      <c r="S2941" s="702">
        <v>0.0931795182872435</v>
      </c>
      <c r="T2941" s="555">
        <v>0</v>
      </c>
      <c r="U2941" s="555">
        <v>0</v>
      </c>
      <c r="V2941" s="555">
        <v>0</v>
      </c>
      <c r="W2941" s="555">
        <v>0</v>
      </c>
      <c r="X2941" s="555">
        <v>0</v>
      </c>
      <c r="Y2941" s="555">
        <v>0</v>
      </c>
      <c r="Z2941" s="555">
        <v>0</v>
      </c>
      <c r="AA2941" s="555">
        <v>0</v>
      </c>
    </row>
    <row r="2942" customHeight="1" spans="1:27">
      <c r="A2942" s="574">
        <v>45346</v>
      </c>
      <c r="B2942" s="671" t="s">
        <v>187</v>
      </c>
      <c r="C2942" s="575" t="s">
        <v>32</v>
      </c>
      <c r="D2942" s="697">
        <v>100</v>
      </c>
      <c r="E2942" s="555" t="s">
        <v>39</v>
      </c>
      <c r="F2942" s="646">
        <v>1.096</v>
      </c>
      <c r="G2942" s="555">
        <v>0.846</v>
      </c>
      <c r="H2942" s="555">
        <v>5.6625</v>
      </c>
      <c r="I2942" s="555">
        <v>5.6343</v>
      </c>
      <c r="J2942" s="555">
        <v>5.5374</v>
      </c>
      <c r="K2942" s="647">
        <v>0</v>
      </c>
      <c r="L2942" s="702">
        <v>0</v>
      </c>
      <c r="M2942" s="647">
        <v>277.7346</v>
      </c>
      <c r="N2942" s="703">
        <v>578</v>
      </c>
      <c r="O2942" s="702">
        <v>0.480509688581315</v>
      </c>
      <c r="P2942" s="702" t="s">
        <v>176</v>
      </c>
      <c r="Q2942" s="707">
        <v>11210</v>
      </c>
      <c r="R2942" s="647">
        <v>1050.0798</v>
      </c>
      <c r="S2942" s="702">
        <v>0.093673487957181</v>
      </c>
      <c r="T2942" s="555">
        <v>0</v>
      </c>
      <c r="U2942" s="555">
        <v>0</v>
      </c>
      <c r="V2942" s="555">
        <v>0</v>
      </c>
      <c r="W2942" s="555">
        <v>0</v>
      </c>
      <c r="X2942" s="555">
        <v>0</v>
      </c>
      <c r="Y2942" s="555">
        <v>0</v>
      </c>
      <c r="Z2942" s="555">
        <v>0</v>
      </c>
      <c r="AA2942" s="555">
        <v>0</v>
      </c>
    </row>
    <row r="2943" customHeight="1" spans="1:27">
      <c r="A2943" s="574">
        <v>45347</v>
      </c>
      <c r="B2943" s="671" t="s">
        <v>187</v>
      </c>
      <c r="C2943" s="575" t="s">
        <v>32</v>
      </c>
      <c r="D2943" s="697">
        <v>100</v>
      </c>
      <c r="E2943" s="555" t="s">
        <v>39</v>
      </c>
      <c r="F2943" s="646">
        <v>1.734</v>
      </c>
      <c r="G2943" s="555">
        <v>0.342</v>
      </c>
      <c r="H2943" s="647">
        <v>13.3151</v>
      </c>
      <c r="I2943" s="706">
        <v>13.2489</v>
      </c>
      <c r="J2943" s="647">
        <v>13.1472</v>
      </c>
      <c r="K2943" s="647">
        <v>0</v>
      </c>
      <c r="L2943" s="702">
        <v>0</v>
      </c>
      <c r="M2943" s="647">
        <v>290.8818</v>
      </c>
      <c r="N2943" s="703">
        <v>578</v>
      </c>
      <c r="O2943" s="702">
        <v>0.50325570934256</v>
      </c>
      <c r="P2943" s="702" t="s">
        <v>176</v>
      </c>
      <c r="Q2943" s="707">
        <v>11210</v>
      </c>
      <c r="R2943" s="647">
        <v>1063.227</v>
      </c>
      <c r="S2943" s="702">
        <v>0.0948462979482605</v>
      </c>
      <c r="T2943" s="555">
        <v>0</v>
      </c>
      <c r="U2943" s="555">
        <v>0</v>
      </c>
      <c r="V2943" s="555">
        <v>0</v>
      </c>
      <c r="W2943" s="555">
        <v>0</v>
      </c>
      <c r="X2943" s="555">
        <v>0</v>
      </c>
      <c r="Y2943" s="555">
        <v>0</v>
      </c>
      <c r="Z2943" s="555">
        <v>0</v>
      </c>
      <c r="AA2943" s="555">
        <v>0</v>
      </c>
    </row>
    <row r="2944" customHeight="1" spans="1:27">
      <c r="A2944" s="574">
        <v>45348</v>
      </c>
      <c r="B2944" s="671" t="s">
        <v>187</v>
      </c>
      <c r="C2944" s="575" t="s">
        <v>32</v>
      </c>
      <c r="D2944" s="697">
        <v>100</v>
      </c>
      <c r="E2944" s="555" t="s">
        <v>39</v>
      </c>
      <c r="F2944" s="646">
        <v>1.5839</v>
      </c>
      <c r="G2944" s="555">
        <v>1.166</v>
      </c>
      <c r="H2944" s="647">
        <v>17.0401</v>
      </c>
      <c r="I2944" s="647">
        <v>16.9554</v>
      </c>
      <c r="J2944" s="647">
        <v>16.8366</v>
      </c>
      <c r="K2944" s="647">
        <v>0</v>
      </c>
      <c r="L2944" s="702">
        <v>0</v>
      </c>
      <c r="M2944" s="647">
        <v>307.7184</v>
      </c>
      <c r="N2944" s="703">
        <v>578</v>
      </c>
      <c r="O2944" s="702">
        <v>0.532384775086505</v>
      </c>
      <c r="P2944" s="702" t="s">
        <v>176</v>
      </c>
      <c r="Q2944" s="707">
        <v>11210</v>
      </c>
      <c r="R2944" s="647">
        <v>1080.0636</v>
      </c>
      <c r="S2944" s="702">
        <v>0.0963482247992863</v>
      </c>
      <c r="T2944" s="555">
        <v>0</v>
      </c>
      <c r="U2944" s="555">
        <v>0</v>
      </c>
      <c r="V2944" s="555">
        <v>0</v>
      </c>
      <c r="W2944" s="555">
        <v>0</v>
      </c>
      <c r="X2944" s="555">
        <v>0</v>
      </c>
      <c r="Y2944" s="555">
        <v>0</v>
      </c>
      <c r="Z2944" s="555">
        <v>0</v>
      </c>
      <c r="AA2944" s="555">
        <v>0</v>
      </c>
    </row>
    <row r="2945" customHeight="1" spans="1:27">
      <c r="A2945" s="574">
        <v>45349</v>
      </c>
      <c r="B2945" s="671" t="s">
        <v>187</v>
      </c>
      <c r="C2945" s="575" t="s">
        <v>32</v>
      </c>
      <c r="D2945" s="697">
        <v>100</v>
      </c>
      <c r="E2945" s="555" t="s">
        <v>35</v>
      </c>
      <c r="F2945" s="646">
        <v>3.906</v>
      </c>
      <c r="G2945" s="555">
        <v>0.678</v>
      </c>
      <c r="H2945" s="555">
        <v>52.4417</v>
      </c>
      <c r="I2945" s="698">
        <v>52.1808</v>
      </c>
      <c r="J2945" s="555">
        <v>51.9288</v>
      </c>
      <c r="K2945" s="723">
        <v>0</v>
      </c>
      <c r="L2945" s="702">
        <v>0</v>
      </c>
      <c r="M2945" s="647">
        <v>359.6472</v>
      </c>
      <c r="N2945" s="703">
        <v>578</v>
      </c>
      <c r="O2945" s="702">
        <v>0.622226989619377</v>
      </c>
      <c r="P2945" s="702" t="s">
        <v>176</v>
      </c>
      <c r="Q2945" s="707">
        <v>11210</v>
      </c>
      <c r="R2945" s="647">
        <v>1131.9924</v>
      </c>
      <c r="S2945" s="702">
        <v>0.100980588760036</v>
      </c>
      <c r="T2945" s="555">
        <v>0</v>
      </c>
      <c r="U2945" s="555">
        <v>0</v>
      </c>
      <c r="V2945" s="555">
        <v>0</v>
      </c>
      <c r="W2945" s="555">
        <v>0</v>
      </c>
      <c r="X2945" s="555">
        <v>0</v>
      </c>
      <c r="Y2945" s="555">
        <v>0</v>
      </c>
      <c r="Z2945" s="555">
        <v>0</v>
      </c>
      <c r="AA2945" s="555">
        <v>0</v>
      </c>
    </row>
    <row r="2946" customHeight="1" spans="1:27">
      <c r="A2946" s="574">
        <v>45350</v>
      </c>
      <c r="B2946" s="671" t="s">
        <v>187</v>
      </c>
      <c r="C2946" s="575" t="s">
        <v>32</v>
      </c>
      <c r="D2946" s="697">
        <v>100</v>
      </c>
      <c r="E2946" s="555" t="s">
        <v>33</v>
      </c>
      <c r="F2946" s="646">
        <v>1.681</v>
      </c>
      <c r="G2946" s="555">
        <v>1.043</v>
      </c>
      <c r="H2946" s="555">
        <v>21.6031</v>
      </c>
      <c r="I2946" s="647">
        <v>21.4956</v>
      </c>
      <c r="J2946" s="555">
        <v>21.3642</v>
      </c>
      <c r="K2946" s="647">
        <v>0</v>
      </c>
      <c r="L2946" s="702">
        <v>0</v>
      </c>
      <c r="M2946" s="647">
        <v>381.0114</v>
      </c>
      <c r="N2946" s="703">
        <v>578</v>
      </c>
      <c r="O2946" s="702">
        <v>0.659189273356401</v>
      </c>
      <c r="P2946" s="702" t="s">
        <v>176</v>
      </c>
      <c r="Q2946" s="707">
        <v>11210</v>
      </c>
      <c r="R2946" s="647">
        <v>1153.3566</v>
      </c>
      <c r="S2946" s="702">
        <v>0.10288640499554</v>
      </c>
      <c r="T2946" s="555">
        <v>0</v>
      </c>
      <c r="U2946" s="555">
        <v>0</v>
      </c>
      <c r="V2946" s="555">
        <v>0</v>
      </c>
      <c r="W2946" s="555">
        <v>0</v>
      </c>
      <c r="X2946" s="555">
        <v>0</v>
      </c>
      <c r="Y2946" s="555">
        <v>0</v>
      </c>
      <c r="Z2946" s="555">
        <v>0</v>
      </c>
      <c r="AA2946" s="555">
        <v>0</v>
      </c>
    </row>
    <row r="2947" customHeight="1" spans="1:27">
      <c r="A2947" s="574">
        <v>45351</v>
      </c>
      <c r="B2947" s="671" t="s">
        <v>187</v>
      </c>
      <c r="C2947" s="575" t="s">
        <v>32</v>
      </c>
      <c r="D2947" s="697">
        <v>100</v>
      </c>
      <c r="E2947" s="555" t="s">
        <v>39</v>
      </c>
      <c r="F2947" s="646">
        <v>3.183</v>
      </c>
      <c r="G2947" s="555">
        <v>2.177</v>
      </c>
      <c r="H2947" s="555">
        <v>43.4974</v>
      </c>
      <c r="I2947" s="647">
        <v>42.861</v>
      </c>
      <c r="J2947" s="555">
        <v>42.6624</v>
      </c>
      <c r="K2947" s="647">
        <v>0</v>
      </c>
      <c r="L2947" s="702">
        <v>0</v>
      </c>
      <c r="M2947" s="647">
        <v>423.6738</v>
      </c>
      <c r="N2947" s="703">
        <v>578</v>
      </c>
      <c r="O2947" s="702">
        <v>0.732999653979239</v>
      </c>
      <c r="P2947" s="702" t="s">
        <v>176</v>
      </c>
      <c r="Q2947" s="707">
        <v>11210</v>
      </c>
      <c r="R2947" s="647">
        <v>1196.019</v>
      </c>
      <c r="S2947" s="702">
        <v>0.106692149866191</v>
      </c>
      <c r="T2947" s="555">
        <v>0</v>
      </c>
      <c r="U2947" s="555">
        <v>0</v>
      </c>
      <c r="V2947" s="555">
        <v>0</v>
      </c>
      <c r="W2947" s="555">
        <v>0</v>
      </c>
      <c r="X2947" s="555">
        <v>0</v>
      </c>
      <c r="Y2947" s="555">
        <v>0</v>
      </c>
      <c r="Z2947" s="555">
        <v>0</v>
      </c>
      <c r="AA2947" s="555">
        <v>0</v>
      </c>
    </row>
    <row r="2948" customHeight="1" spans="1:25">
      <c r="A2948" s="574">
        <v>45323</v>
      </c>
      <c r="B2948" s="671" t="s">
        <v>185</v>
      </c>
      <c r="C2948" s="697" t="s">
        <v>32</v>
      </c>
      <c r="D2948" s="697">
        <v>150</v>
      </c>
      <c r="E2948" s="697" t="s">
        <v>91</v>
      </c>
      <c r="F2948" s="708">
        <v>0.2</v>
      </c>
      <c r="G2948" s="708">
        <v>2.61</v>
      </c>
      <c r="H2948" s="708">
        <v>5.7528</v>
      </c>
      <c r="I2948" s="708">
        <v>5.10474999999936</v>
      </c>
      <c r="J2948" s="716">
        <v>4.90600000000029</v>
      </c>
      <c r="K2948" s="724">
        <v>0</v>
      </c>
      <c r="L2948" s="725">
        <v>0</v>
      </c>
      <c r="M2948" s="716">
        <v>4.90600000000029</v>
      </c>
      <c r="N2948" s="708">
        <v>1145</v>
      </c>
      <c r="O2948" s="726">
        <v>0.00428471615720549</v>
      </c>
      <c r="P2948" s="725" t="s">
        <v>176</v>
      </c>
      <c r="Q2948" s="709">
        <v>21210</v>
      </c>
      <c r="R2948" s="716">
        <v>1257.168</v>
      </c>
      <c r="S2948" s="734">
        <v>0.0592724186704385</v>
      </c>
      <c r="T2948" s="708">
        <v>0</v>
      </c>
      <c r="U2948" s="708">
        <v>0</v>
      </c>
      <c r="V2948" s="708">
        <v>0</v>
      </c>
      <c r="W2948" s="708">
        <v>0</v>
      </c>
      <c r="X2948" s="708">
        <v>0</v>
      </c>
      <c r="Y2948" s="708">
        <v>0</v>
      </c>
    </row>
    <row r="2949" customHeight="1" spans="1:25">
      <c r="A2949" s="574">
        <v>45324</v>
      </c>
      <c r="B2949" s="671" t="s">
        <v>185</v>
      </c>
      <c r="C2949" s="697" t="s">
        <v>32</v>
      </c>
      <c r="D2949" s="697">
        <v>150</v>
      </c>
      <c r="E2949" s="709" t="s">
        <v>180</v>
      </c>
      <c r="F2949" s="710">
        <v>0.31</v>
      </c>
      <c r="G2949" s="710">
        <v>2</v>
      </c>
      <c r="H2949" s="710">
        <v>4.0328</v>
      </c>
      <c r="I2949" s="710">
        <v>4.0128</v>
      </c>
      <c r="J2949" s="710">
        <v>3.784</v>
      </c>
      <c r="K2949" s="724">
        <v>0</v>
      </c>
      <c r="L2949" s="702">
        <v>0</v>
      </c>
      <c r="M2949" s="710">
        <v>8.69</v>
      </c>
      <c r="N2949" s="708">
        <v>1145</v>
      </c>
      <c r="O2949" s="726">
        <v>0.00758951965065502</v>
      </c>
      <c r="P2949" s="725" t="s">
        <v>176</v>
      </c>
      <c r="Q2949" s="709">
        <v>21210</v>
      </c>
      <c r="R2949" s="585">
        <v>1260.952</v>
      </c>
      <c r="S2949" s="734">
        <v>0.0594508250825082</v>
      </c>
      <c r="T2949" s="708">
        <v>0</v>
      </c>
      <c r="U2949" s="708">
        <v>0</v>
      </c>
      <c r="V2949" s="708">
        <v>0</v>
      </c>
      <c r="W2949" s="708">
        <v>0</v>
      </c>
      <c r="X2949" s="708">
        <v>0</v>
      </c>
      <c r="Y2949" s="708">
        <v>0</v>
      </c>
    </row>
    <row r="2950" customHeight="1" spans="1:25">
      <c r="A2950" s="574">
        <v>45325</v>
      </c>
      <c r="B2950" s="671" t="s">
        <v>185</v>
      </c>
      <c r="C2950" s="711" t="s">
        <v>32</v>
      </c>
      <c r="D2950" s="555">
        <v>150</v>
      </c>
      <c r="E2950" s="708" t="s">
        <v>120</v>
      </c>
      <c r="F2950" s="708">
        <v>0.91</v>
      </c>
      <c r="G2950" s="708">
        <v>1.67</v>
      </c>
      <c r="H2950" s="708">
        <v>2.6223</v>
      </c>
      <c r="I2950" s="708">
        <v>2.6093</v>
      </c>
      <c r="J2950" s="713">
        <v>2.453</v>
      </c>
      <c r="K2950" s="727">
        <v>0</v>
      </c>
      <c r="L2950" s="702">
        <v>0</v>
      </c>
      <c r="M2950" s="708">
        <v>11.143</v>
      </c>
      <c r="N2950" s="708">
        <v>1145</v>
      </c>
      <c r="O2950" s="726">
        <v>0.00973187772925764</v>
      </c>
      <c r="P2950" s="725" t="s">
        <v>176</v>
      </c>
      <c r="Q2950" s="709">
        <v>21210</v>
      </c>
      <c r="R2950" s="708">
        <v>1263.405</v>
      </c>
      <c r="S2950" s="734">
        <v>0.0595664780763791</v>
      </c>
      <c r="T2950" s="708">
        <v>0</v>
      </c>
      <c r="U2950" s="708">
        <v>0</v>
      </c>
      <c r="V2950" s="708">
        <v>0</v>
      </c>
      <c r="W2950" s="708">
        <v>0</v>
      </c>
      <c r="X2950" s="708">
        <v>0</v>
      </c>
      <c r="Y2950" s="708">
        <v>0</v>
      </c>
    </row>
    <row r="2951" customHeight="1" spans="1:25">
      <c r="A2951" s="574">
        <v>45326</v>
      </c>
      <c r="B2951" s="671" t="s">
        <v>185</v>
      </c>
      <c r="C2951" s="709" t="s">
        <v>32</v>
      </c>
      <c r="D2951" s="555">
        <v>150</v>
      </c>
      <c r="E2951" s="709" t="s">
        <v>120</v>
      </c>
      <c r="F2951" s="709">
        <v>0.46</v>
      </c>
      <c r="G2951" s="709">
        <v>1.83</v>
      </c>
      <c r="H2951" s="558">
        <v>5.9639</v>
      </c>
      <c r="I2951" s="705">
        <v>5.9342</v>
      </c>
      <c r="J2951" s="709">
        <v>5.775</v>
      </c>
      <c r="K2951" s="724">
        <v>0</v>
      </c>
      <c r="L2951" s="702">
        <v>0</v>
      </c>
      <c r="M2951" s="709">
        <v>16.918</v>
      </c>
      <c r="N2951" s="708">
        <v>1145</v>
      </c>
      <c r="O2951" s="726">
        <v>0.0147755458515284</v>
      </c>
      <c r="P2951" s="725" t="s">
        <v>176</v>
      </c>
      <c r="Q2951" s="709">
        <v>21210</v>
      </c>
      <c r="R2951" s="709">
        <v>1269.18</v>
      </c>
      <c r="S2951" s="734">
        <v>0.0598387553041018</v>
      </c>
      <c r="T2951" s="709">
        <v>0</v>
      </c>
      <c r="U2951" s="709">
        <v>0</v>
      </c>
      <c r="V2951" s="709">
        <v>0</v>
      </c>
      <c r="W2951" s="709">
        <v>0</v>
      </c>
      <c r="X2951" s="709">
        <v>0</v>
      </c>
      <c r="Y2951" s="709">
        <v>0</v>
      </c>
    </row>
    <row r="2952" customHeight="1" spans="1:25">
      <c r="A2952" s="574">
        <v>45327</v>
      </c>
      <c r="B2952" s="671" t="s">
        <v>185</v>
      </c>
      <c r="C2952" s="697" t="s">
        <v>32</v>
      </c>
      <c r="D2952" s="697">
        <v>150</v>
      </c>
      <c r="E2952" s="697" t="s">
        <v>39</v>
      </c>
      <c r="F2952" s="697">
        <v>0.245</v>
      </c>
      <c r="G2952" s="697">
        <v>0.93</v>
      </c>
      <c r="H2952" s="697">
        <v>3.1376</v>
      </c>
      <c r="I2952" s="585">
        <v>3.122</v>
      </c>
      <c r="J2952" s="697">
        <v>2.97</v>
      </c>
      <c r="K2952" s="724">
        <v>0</v>
      </c>
      <c r="L2952" s="702">
        <v>0</v>
      </c>
      <c r="M2952" s="697">
        <v>19.888</v>
      </c>
      <c r="N2952" s="708">
        <v>1145</v>
      </c>
      <c r="O2952" s="726">
        <v>0.0173694323144105</v>
      </c>
      <c r="P2952" s="725" t="s">
        <v>176</v>
      </c>
      <c r="Q2952" s="709">
        <v>21210</v>
      </c>
      <c r="R2952" s="585">
        <v>1272.15</v>
      </c>
      <c r="S2952" s="734">
        <v>0.059978783592645</v>
      </c>
      <c r="T2952" s="709">
        <v>0</v>
      </c>
      <c r="U2952" s="709">
        <v>0</v>
      </c>
      <c r="V2952" s="709">
        <v>0</v>
      </c>
      <c r="W2952" s="709">
        <v>0</v>
      </c>
      <c r="X2952" s="709">
        <v>0</v>
      </c>
      <c r="Y2952" s="709">
        <v>0</v>
      </c>
    </row>
    <row r="2953" customHeight="1" spans="1:25">
      <c r="A2953" s="574">
        <v>45328</v>
      </c>
      <c r="B2953" s="671" t="s">
        <v>185</v>
      </c>
      <c r="C2953" s="697" t="s">
        <v>32</v>
      </c>
      <c r="D2953" s="697">
        <v>150</v>
      </c>
      <c r="E2953" s="708" t="s">
        <v>123</v>
      </c>
      <c r="F2953" s="708">
        <v>0.19</v>
      </c>
      <c r="G2953" s="708">
        <v>1.1</v>
      </c>
      <c r="H2953" s="697">
        <v>4.7926</v>
      </c>
      <c r="I2953" s="708">
        <v>4.7687</v>
      </c>
      <c r="J2953" s="716">
        <v>4.59799999999944</v>
      </c>
      <c r="K2953" s="716">
        <v>0</v>
      </c>
      <c r="L2953" s="725">
        <v>0</v>
      </c>
      <c r="M2953" s="716">
        <v>24.486</v>
      </c>
      <c r="N2953" s="708">
        <v>1145</v>
      </c>
      <c r="O2953" s="726">
        <v>0.0213851528384279</v>
      </c>
      <c r="P2953" s="725" t="s">
        <v>176</v>
      </c>
      <c r="Q2953" s="708">
        <v>21210</v>
      </c>
      <c r="R2953" s="716">
        <v>1276.748</v>
      </c>
      <c r="S2953" s="734">
        <v>0.0601955681282414</v>
      </c>
      <c r="T2953" s="708">
        <v>0</v>
      </c>
      <c r="U2953" s="708">
        <v>0</v>
      </c>
      <c r="V2953" s="708">
        <v>0</v>
      </c>
      <c r="W2953" s="708">
        <v>0</v>
      </c>
      <c r="X2953" s="708">
        <v>0</v>
      </c>
      <c r="Y2953" s="708">
        <v>0</v>
      </c>
    </row>
    <row r="2954" customHeight="1" spans="1:25">
      <c r="A2954" s="574">
        <v>45329</v>
      </c>
      <c r="B2954" s="671" t="s">
        <v>185</v>
      </c>
      <c r="C2954" s="697" t="s">
        <v>32</v>
      </c>
      <c r="D2954" s="697">
        <v>150</v>
      </c>
      <c r="E2954" s="708" t="s">
        <v>39</v>
      </c>
      <c r="F2954" s="712">
        <v>0.9</v>
      </c>
      <c r="G2954" s="712">
        <v>0.75</v>
      </c>
      <c r="H2954" s="712">
        <v>14.5642</v>
      </c>
      <c r="I2954" s="712">
        <v>14.4918</v>
      </c>
      <c r="J2954" s="712">
        <v>14.333</v>
      </c>
      <c r="K2954" s="724">
        <v>0</v>
      </c>
      <c r="L2954" s="725">
        <v>0</v>
      </c>
      <c r="M2954" s="708">
        <v>38.819</v>
      </c>
      <c r="N2954" s="708">
        <v>1145</v>
      </c>
      <c r="O2954" s="726">
        <v>0.033903056768559</v>
      </c>
      <c r="P2954" s="725" t="s">
        <v>176</v>
      </c>
      <c r="Q2954" s="709">
        <v>21210</v>
      </c>
      <c r="R2954" s="712">
        <v>1291.081</v>
      </c>
      <c r="S2954" s="734">
        <v>0.0608713342762848</v>
      </c>
      <c r="T2954" s="708">
        <v>0</v>
      </c>
      <c r="U2954" s="708">
        <v>0</v>
      </c>
      <c r="V2954" s="708">
        <v>0</v>
      </c>
      <c r="W2954" s="708">
        <v>0</v>
      </c>
      <c r="X2954" s="708">
        <v>0</v>
      </c>
      <c r="Y2954" s="708">
        <v>0</v>
      </c>
    </row>
    <row r="2955" customHeight="1" spans="1:25">
      <c r="A2955" s="574">
        <v>45330</v>
      </c>
      <c r="B2955" s="671" t="s">
        <v>185</v>
      </c>
      <c r="C2955" s="711" t="s">
        <v>32</v>
      </c>
      <c r="D2955" s="555">
        <v>150</v>
      </c>
      <c r="E2955" s="697" t="s">
        <v>35</v>
      </c>
      <c r="F2955" s="697">
        <v>2.86</v>
      </c>
      <c r="G2955" s="697">
        <v>0.8</v>
      </c>
      <c r="H2955" s="697">
        <v>37.4368</v>
      </c>
      <c r="I2955" s="585">
        <v>37.2505</v>
      </c>
      <c r="J2955" s="697">
        <v>37.158</v>
      </c>
      <c r="K2955" s="724">
        <v>0</v>
      </c>
      <c r="L2955" s="725">
        <v>0</v>
      </c>
      <c r="M2955" s="697">
        <v>75.977</v>
      </c>
      <c r="N2955" s="708">
        <v>1145</v>
      </c>
      <c r="O2955" s="726">
        <v>0.0663554585152838</v>
      </c>
      <c r="P2955" s="725" t="s">
        <v>176</v>
      </c>
      <c r="Q2955" s="709">
        <v>21210</v>
      </c>
      <c r="R2955" s="585">
        <v>1328.239</v>
      </c>
      <c r="S2955" s="734">
        <v>0.0626232437529467</v>
      </c>
      <c r="T2955" s="708">
        <v>0</v>
      </c>
      <c r="U2955" s="708">
        <v>0</v>
      </c>
      <c r="V2955" s="708">
        <v>0</v>
      </c>
      <c r="W2955" s="708">
        <v>0</v>
      </c>
      <c r="X2955" s="708">
        <v>0</v>
      </c>
      <c r="Y2955" s="708">
        <v>0</v>
      </c>
    </row>
    <row r="2956" customHeight="1" spans="1:25">
      <c r="A2956" s="574">
        <v>45331</v>
      </c>
      <c r="B2956" s="671" t="s">
        <v>185</v>
      </c>
      <c r="C2956" s="697" t="s">
        <v>32</v>
      </c>
      <c r="D2956" s="697">
        <v>150</v>
      </c>
      <c r="E2956" s="708" t="s">
        <v>35</v>
      </c>
      <c r="F2956" s="713">
        <v>3.19</v>
      </c>
      <c r="G2956" s="714">
        <v>1.46</v>
      </c>
      <c r="H2956" s="713">
        <v>38.7523</v>
      </c>
      <c r="I2956" s="708">
        <v>38.5594999999993</v>
      </c>
      <c r="J2956" s="716">
        <v>38.478</v>
      </c>
      <c r="K2956" s="708">
        <v>24.11109</v>
      </c>
      <c r="L2956" s="725">
        <v>0.6222</v>
      </c>
      <c r="M2956" s="716">
        <v>114.454999999998</v>
      </c>
      <c r="N2956" s="708">
        <v>1145</v>
      </c>
      <c r="O2956" s="726">
        <v>0.0999606986899546</v>
      </c>
      <c r="P2956" s="725" t="s">
        <v>176</v>
      </c>
      <c r="Q2956" s="708">
        <v>21210</v>
      </c>
      <c r="R2956" s="716">
        <v>1366.717</v>
      </c>
      <c r="S2956" s="734">
        <v>0.0644373880245167</v>
      </c>
      <c r="T2956" s="708">
        <v>0</v>
      </c>
      <c r="U2956" s="708">
        <v>0</v>
      </c>
      <c r="V2956" s="708">
        <v>0</v>
      </c>
      <c r="W2956" s="708">
        <v>0</v>
      </c>
      <c r="X2956" s="708">
        <v>0</v>
      </c>
      <c r="Y2956" s="708">
        <v>0</v>
      </c>
    </row>
    <row r="2957" customHeight="1" spans="1:25">
      <c r="A2957" s="574">
        <v>45332</v>
      </c>
      <c r="B2957" s="671" t="s">
        <v>185</v>
      </c>
      <c r="C2957" s="697" t="s">
        <v>32</v>
      </c>
      <c r="D2957" s="697">
        <v>150</v>
      </c>
      <c r="E2957" s="708" t="s">
        <v>35</v>
      </c>
      <c r="F2957" s="697">
        <v>3.3</v>
      </c>
      <c r="G2957" s="697">
        <v>1.94</v>
      </c>
      <c r="H2957" s="585">
        <v>22.3731</v>
      </c>
      <c r="I2957" s="585">
        <v>22.2618</v>
      </c>
      <c r="J2957" s="716">
        <v>22.176</v>
      </c>
      <c r="K2957" s="724">
        <v>26.7188</v>
      </c>
      <c r="L2957" s="725">
        <v>1.1942</v>
      </c>
      <c r="M2957" s="697">
        <v>136.631</v>
      </c>
      <c r="N2957" s="708">
        <v>1145</v>
      </c>
      <c r="O2957" s="726">
        <v>0.119328384279476</v>
      </c>
      <c r="P2957" s="725" t="s">
        <v>176</v>
      </c>
      <c r="Q2957" s="709">
        <v>21210</v>
      </c>
      <c r="R2957" s="712">
        <v>1388.893</v>
      </c>
      <c r="S2957" s="734">
        <v>0.0654829325789722</v>
      </c>
      <c r="T2957" s="708">
        <v>0</v>
      </c>
      <c r="U2957" s="708">
        <v>0</v>
      </c>
      <c r="V2957" s="708">
        <v>0</v>
      </c>
      <c r="W2957" s="708">
        <v>0</v>
      </c>
      <c r="X2957" s="708">
        <v>0</v>
      </c>
      <c r="Y2957" s="708">
        <v>0</v>
      </c>
    </row>
    <row r="2958" customHeight="1" spans="1:25">
      <c r="A2958" s="574">
        <v>45333</v>
      </c>
      <c r="B2958" s="671" t="s">
        <v>185</v>
      </c>
      <c r="C2958" s="697" t="s">
        <v>32</v>
      </c>
      <c r="D2958" s="697">
        <v>150</v>
      </c>
      <c r="E2958" s="708" t="s">
        <v>35</v>
      </c>
      <c r="F2958" s="697">
        <v>3.275</v>
      </c>
      <c r="G2958" s="697">
        <v>1.67</v>
      </c>
      <c r="H2958" s="697">
        <v>25.1905</v>
      </c>
      <c r="I2958" s="585">
        <v>25.06525</v>
      </c>
      <c r="J2958" s="716">
        <v>24.8710000000003</v>
      </c>
      <c r="K2958" s="724">
        <v>64.96218</v>
      </c>
      <c r="L2958" s="702">
        <v>0.755438888888889</v>
      </c>
      <c r="M2958" s="710">
        <v>161.502</v>
      </c>
      <c r="N2958" s="708">
        <v>1145</v>
      </c>
      <c r="O2958" s="726">
        <v>0.141049781659389</v>
      </c>
      <c r="P2958" s="725" t="s">
        <v>176</v>
      </c>
      <c r="Q2958" s="709">
        <v>21210</v>
      </c>
      <c r="R2958" s="585">
        <v>1413.764</v>
      </c>
      <c r="S2958" s="734">
        <v>0.0666555398396983</v>
      </c>
      <c r="T2958" s="708">
        <v>0</v>
      </c>
      <c r="U2958" s="708">
        <v>0</v>
      </c>
      <c r="V2958" s="708">
        <v>0</v>
      </c>
      <c r="W2958" s="708">
        <v>0</v>
      </c>
      <c r="X2958" s="708">
        <v>0</v>
      </c>
      <c r="Y2958" s="708">
        <v>0</v>
      </c>
    </row>
    <row r="2959" customHeight="1" spans="1:25">
      <c r="A2959" s="574">
        <v>45334</v>
      </c>
      <c r="B2959" s="671" t="s">
        <v>185</v>
      </c>
      <c r="C2959" s="697" t="s">
        <v>32</v>
      </c>
      <c r="D2959" s="697">
        <v>150</v>
      </c>
      <c r="E2959" s="708" t="s">
        <v>35</v>
      </c>
      <c r="F2959" s="697">
        <v>3.46</v>
      </c>
      <c r="G2959" s="697">
        <v>2.33</v>
      </c>
      <c r="H2959" s="697">
        <v>70.4659</v>
      </c>
      <c r="I2959" s="585">
        <v>23.0283</v>
      </c>
      <c r="J2959" s="716">
        <v>22.88</v>
      </c>
      <c r="K2959" s="724">
        <v>47.3225</v>
      </c>
      <c r="L2959" s="702">
        <v>0.671565963111235</v>
      </c>
      <c r="M2959" s="697">
        <v>184.382</v>
      </c>
      <c r="N2959" s="708">
        <v>1145</v>
      </c>
      <c r="O2959" s="726">
        <v>0.16103231441048</v>
      </c>
      <c r="P2959" s="725" t="s">
        <v>176</v>
      </c>
      <c r="Q2959" s="709">
        <v>21210</v>
      </c>
      <c r="R2959" s="585">
        <v>1436.644</v>
      </c>
      <c r="S2959" s="734">
        <v>0.0677342762847713</v>
      </c>
      <c r="T2959" s="708">
        <v>0</v>
      </c>
      <c r="U2959" s="708">
        <v>0</v>
      </c>
      <c r="V2959" s="708">
        <v>0</v>
      </c>
      <c r="W2959" s="708">
        <v>0</v>
      </c>
      <c r="X2959" s="708">
        <v>0</v>
      </c>
      <c r="Y2959" s="708">
        <v>0</v>
      </c>
    </row>
    <row r="2960" customHeight="1" spans="1:25">
      <c r="A2960" s="574">
        <v>45335</v>
      </c>
      <c r="B2960" s="671" t="s">
        <v>185</v>
      </c>
      <c r="C2960" s="711" t="s">
        <v>32</v>
      </c>
      <c r="D2960" s="555">
        <v>150</v>
      </c>
      <c r="E2960" s="697" t="s">
        <v>35</v>
      </c>
      <c r="F2960" s="697">
        <v>3.64</v>
      </c>
      <c r="G2960" s="697">
        <v>1.82</v>
      </c>
      <c r="H2960" s="697">
        <v>76.3508</v>
      </c>
      <c r="I2960" s="585">
        <v>14.6562</v>
      </c>
      <c r="J2960" s="716">
        <v>14.476</v>
      </c>
      <c r="K2960" s="724">
        <v>49.79</v>
      </c>
      <c r="L2960" s="702">
        <v>0.652121523284628</v>
      </c>
      <c r="M2960" s="697">
        <v>198.858</v>
      </c>
      <c r="N2960" s="555">
        <v>1145</v>
      </c>
      <c r="O2960" s="726">
        <v>0.173675109170306</v>
      </c>
      <c r="P2960" s="725" t="s">
        <v>176</v>
      </c>
      <c r="Q2960" s="709">
        <v>21210</v>
      </c>
      <c r="R2960" s="697">
        <v>1451.12</v>
      </c>
      <c r="S2960" s="734">
        <v>0.0684167845355964</v>
      </c>
      <c r="T2960" s="708">
        <v>0</v>
      </c>
      <c r="U2960" s="708">
        <v>0</v>
      </c>
      <c r="V2960" s="708">
        <v>0</v>
      </c>
      <c r="W2960" s="708">
        <v>0</v>
      </c>
      <c r="X2960" s="708">
        <v>0</v>
      </c>
      <c r="Y2960" s="708">
        <v>0</v>
      </c>
    </row>
    <row r="2961" customHeight="1" spans="1:25">
      <c r="A2961" s="574">
        <v>45336</v>
      </c>
      <c r="B2961" s="671" t="s">
        <v>185</v>
      </c>
      <c r="C2961" s="697" t="s">
        <v>32</v>
      </c>
      <c r="D2961" s="697">
        <v>150</v>
      </c>
      <c r="E2961" s="697" t="s">
        <v>35</v>
      </c>
      <c r="F2961" s="697">
        <v>2.21</v>
      </c>
      <c r="G2961" s="697">
        <v>0.87</v>
      </c>
      <c r="H2961" s="697">
        <v>33.1876</v>
      </c>
      <c r="I2961" s="585">
        <v>33.0225</v>
      </c>
      <c r="J2961" s="716">
        <v>32.824</v>
      </c>
      <c r="K2961" s="724">
        <v>34.1462</v>
      </c>
      <c r="L2961" s="702">
        <v>1.02888428208126</v>
      </c>
      <c r="M2961" s="697">
        <v>231.682</v>
      </c>
      <c r="N2961" s="555">
        <v>1145</v>
      </c>
      <c r="O2961" s="726">
        <v>0.202342358078603</v>
      </c>
      <c r="P2961" s="725" t="s">
        <v>176</v>
      </c>
      <c r="Q2961" s="709">
        <v>21210</v>
      </c>
      <c r="R2961" s="585">
        <v>1483.944</v>
      </c>
      <c r="S2961" s="734">
        <v>0.0699643564356436</v>
      </c>
      <c r="T2961" s="708">
        <v>0</v>
      </c>
      <c r="U2961" s="708">
        <v>0</v>
      </c>
      <c r="V2961" s="708">
        <v>0</v>
      </c>
      <c r="W2961" s="708">
        <v>0</v>
      </c>
      <c r="X2961" s="708">
        <v>0</v>
      </c>
      <c r="Y2961" s="708">
        <v>0</v>
      </c>
    </row>
    <row r="2962" customHeight="1" spans="1:25">
      <c r="A2962" s="574">
        <v>45337</v>
      </c>
      <c r="B2962" s="671" t="s">
        <v>185</v>
      </c>
      <c r="C2962" s="697" t="s">
        <v>32</v>
      </c>
      <c r="D2962" s="697">
        <v>150</v>
      </c>
      <c r="E2962" s="697" t="s">
        <v>39</v>
      </c>
      <c r="F2962" s="697">
        <v>1.483</v>
      </c>
      <c r="G2962" s="697">
        <v>2.59</v>
      </c>
      <c r="H2962" s="697">
        <v>27.7777</v>
      </c>
      <c r="I2962" s="585">
        <v>27.6395</v>
      </c>
      <c r="J2962" s="716">
        <v>27.5</v>
      </c>
      <c r="K2962" s="724">
        <v>0</v>
      </c>
      <c r="L2962" s="702">
        <v>0</v>
      </c>
      <c r="M2962" s="697">
        <v>259.182</v>
      </c>
      <c r="N2962" s="555">
        <v>1145</v>
      </c>
      <c r="O2962" s="726">
        <v>0.226359825327511</v>
      </c>
      <c r="P2962" s="725" t="s">
        <v>176</v>
      </c>
      <c r="Q2962" s="709">
        <v>21210</v>
      </c>
      <c r="R2962" s="585">
        <v>1511.444</v>
      </c>
      <c r="S2962" s="734">
        <v>0.0712609146628949</v>
      </c>
      <c r="T2962" s="708">
        <v>0</v>
      </c>
      <c r="U2962" s="708">
        <v>0</v>
      </c>
      <c r="V2962" s="708">
        <v>0</v>
      </c>
      <c r="W2962" s="708">
        <v>0</v>
      </c>
      <c r="X2962" s="708">
        <v>0</v>
      </c>
      <c r="Y2962" s="708">
        <v>0</v>
      </c>
    </row>
    <row r="2963" customHeight="1" spans="1:25">
      <c r="A2963" s="574">
        <v>45338</v>
      </c>
      <c r="B2963" s="671" t="s">
        <v>185</v>
      </c>
      <c r="C2963" s="697" t="s">
        <v>32</v>
      </c>
      <c r="D2963" s="697">
        <v>150</v>
      </c>
      <c r="E2963" s="697" t="s">
        <v>35</v>
      </c>
      <c r="F2963" s="697">
        <v>3.96</v>
      </c>
      <c r="G2963" s="697">
        <v>2.08</v>
      </c>
      <c r="H2963" s="585">
        <v>120.0884</v>
      </c>
      <c r="I2963" s="585">
        <v>27.195</v>
      </c>
      <c r="J2963" s="716">
        <v>26.994</v>
      </c>
      <c r="K2963" s="724">
        <v>63.428</v>
      </c>
      <c r="L2963" s="702">
        <v>0.528177575852455</v>
      </c>
      <c r="M2963" s="697">
        <v>286.176</v>
      </c>
      <c r="N2963" s="555">
        <v>1145</v>
      </c>
      <c r="O2963" s="726">
        <v>0.249935371179039</v>
      </c>
      <c r="P2963" s="725" t="s">
        <v>176</v>
      </c>
      <c r="Q2963" s="709">
        <v>21210</v>
      </c>
      <c r="R2963" s="585">
        <v>1538.438</v>
      </c>
      <c r="S2963" s="734">
        <v>0.0725336162187647</v>
      </c>
      <c r="T2963" s="708">
        <v>0</v>
      </c>
      <c r="U2963" s="708">
        <v>0</v>
      </c>
      <c r="V2963" s="708">
        <v>0</v>
      </c>
      <c r="W2963" s="708">
        <v>0</v>
      </c>
      <c r="X2963" s="708">
        <v>0</v>
      </c>
      <c r="Y2963" s="708">
        <v>0</v>
      </c>
    </row>
    <row r="2964" customHeight="1" spans="1:25">
      <c r="A2964" s="574">
        <v>45339</v>
      </c>
      <c r="B2964" s="671" t="s">
        <v>185</v>
      </c>
      <c r="C2964" s="697" t="s">
        <v>32</v>
      </c>
      <c r="D2964" s="697">
        <v>150</v>
      </c>
      <c r="E2964" s="697" t="s">
        <v>35</v>
      </c>
      <c r="F2964" s="697">
        <v>3.48</v>
      </c>
      <c r="G2964" s="697">
        <v>2.66</v>
      </c>
      <c r="H2964" s="697">
        <v>71.5713</v>
      </c>
      <c r="I2964" s="585">
        <v>32.06</v>
      </c>
      <c r="J2964" s="716">
        <v>31.9</v>
      </c>
      <c r="K2964" s="724">
        <v>39.3483</v>
      </c>
      <c r="L2964" s="702">
        <v>0.54977763433108</v>
      </c>
      <c r="M2964" s="697">
        <v>318.076</v>
      </c>
      <c r="N2964" s="555">
        <v>1145</v>
      </c>
      <c r="O2964" s="726">
        <v>0.277795633187773</v>
      </c>
      <c r="P2964" s="725" t="s">
        <v>176</v>
      </c>
      <c r="Q2964" s="709">
        <v>21210</v>
      </c>
      <c r="R2964" s="585">
        <v>1570.338</v>
      </c>
      <c r="S2964" s="734">
        <v>0.0740376237623762</v>
      </c>
      <c r="T2964" s="708">
        <v>0</v>
      </c>
      <c r="U2964" s="708">
        <v>0</v>
      </c>
      <c r="V2964" s="708">
        <v>0</v>
      </c>
      <c r="W2964" s="708">
        <v>0</v>
      </c>
      <c r="X2964" s="708">
        <v>0</v>
      </c>
      <c r="Y2964" s="708">
        <v>0</v>
      </c>
    </row>
    <row r="2965" customHeight="1" spans="1:25">
      <c r="A2965" s="574">
        <v>45340</v>
      </c>
      <c r="B2965" s="671" t="s">
        <v>185</v>
      </c>
      <c r="C2965" s="711" t="s">
        <v>32</v>
      </c>
      <c r="D2965" s="555">
        <v>150</v>
      </c>
      <c r="E2965" s="697" t="s">
        <v>35</v>
      </c>
      <c r="F2965" s="697">
        <v>4.14</v>
      </c>
      <c r="G2965" s="697">
        <v>1.94</v>
      </c>
      <c r="H2965" s="697">
        <v>87.0142</v>
      </c>
      <c r="I2965" s="585">
        <v>86.5812</v>
      </c>
      <c r="J2965" s="716">
        <v>86.339</v>
      </c>
      <c r="K2965" s="724">
        <v>0</v>
      </c>
      <c r="L2965" s="702">
        <v>0</v>
      </c>
      <c r="M2965" s="697">
        <v>404.415</v>
      </c>
      <c r="N2965" s="555">
        <v>1145</v>
      </c>
      <c r="O2965" s="726">
        <v>0.353200873362445</v>
      </c>
      <c r="P2965" s="725" t="s">
        <v>176</v>
      </c>
      <c r="Q2965" s="709">
        <v>21210</v>
      </c>
      <c r="R2965" s="585">
        <v>1656.677</v>
      </c>
      <c r="S2965" s="734">
        <v>0.0781082979726544</v>
      </c>
      <c r="T2965" s="708">
        <v>0</v>
      </c>
      <c r="U2965" s="708">
        <v>0</v>
      </c>
      <c r="V2965" s="708">
        <v>0</v>
      </c>
      <c r="W2965" s="708">
        <v>0</v>
      </c>
      <c r="X2965" s="708">
        <v>0</v>
      </c>
      <c r="Y2965" s="708">
        <v>0</v>
      </c>
    </row>
    <row r="2966" customHeight="1" spans="1:25">
      <c r="A2966" s="574">
        <v>45341</v>
      </c>
      <c r="B2966" s="671" t="s">
        <v>185</v>
      </c>
      <c r="C2966" s="697" t="s">
        <v>32</v>
      </c>
      <c r="D2966" s="697">
        <v>150</v>
      </c>
      <c r="E2966" s="715" t="s">
        <v>91</v>
      </c>
      <c r="F2966" s="558">
        <v>0.7</v>
      </c>
      <c r="G2966" s="558">
        <v>2.77</v>
      </c>
      <c r="H2966" s="558">
        <v>11.7485</v>
      </c>
      <c r="I2966" s="728">
        <v>11.69</v>
      </c>
      <c r="J2966" s="716">
        <v>11.484</v>
      </c>
      <c r="K2966" s="724">
        <v>0</v>
      </c>
      <c r="L2966" s="702">
        <v>0</v>
      </c>
      <c r="M2966" s="697">
        <v>415.899</v>
      </c>
      <c r="N2966" s="555">
        <v>1145</v>
      </c>
      <c r="O2966" s="726">
        <v>0.36323056768559</v>
      </c>
      <c r="P2966" s="702" t="s">
        <v>176</v>
      </c>
      <c r="Q2966" s="709">
        <v>21210</v>
      </c>
      <c r="R2966" s="585">
        <v>1668.161</v>
      </c>
      <c r="S2966" s="734">
        <v>0.0786497406883545</v>
      </c>
      <c r="T2966" s="708">
        <v>0</v>
      </c>
      <c r="U2966" s="708">
        <v>0</v>
      </c>
      <c r="V2966" s="708">
        <v>0</v>
      </c>
      <c r="W2966" s="708">
        <v>0</v>
      </c>
      <c r="X2966" s="708">
        <v>0</v>
      </c>
      <c r="Y2966" s="708">
        <v>0</v>
      </c>
    </row>
    <row r="2967" customHeight="1" spans="1:25">
      <c r="A2967" s="574">
        <v>45342</v>
      </c>
      <c r="B2967" s="671" t="s">
        <v>185</v>
      </c>
      <c r="C2967" s="697" t="s">
        <v>32</v>
      </c>
      <c r="D2967" s="697">
        <v>150</v>
      </c>
      <c r="E2967" s="697" t="s">
        <v>91</v>
      </c>
      <c r="F2967" s="697">
        <v>0.37</v>
      </c>
      <c r="G2967" s="697">
        <v>3</v>
      </c>
      <c r="H2967" s="697">
        <v>6.9699</v>
      </c>
      <c r="I2967" s="585">
        <v>6.9352</v>
      </c>
      <c r="J2967" s="716">
        <v>6.71</v>
      </c>
      <c r="K2967" s="724">
        <v>0</v>
      </c>
      <c r="L2967" s="702">
        <v>0</v>
      </c>
      <c r="M2967" s="697">
        <v>422.609</v>
      </c>
      <c r="N2967" s="555">
        <v>1145</v>
      </c>
      <c r="O2967" s="726">
        <v>0.369090829694323</v>
      </c>
      <c r="P2967" s="702" t="s">
        <v>176</v>
      </c>
      <c r="Q2967" s="709">
        <v>21210</v>
      </c>
      <c r="R2967" s="585">
        <v>1674.871</v>
      </c>
      <c r="S2967" s="734">
        <v>0.0789661008958039</v>
      </c>
      <c r="T2967" s="708">
        <v>0</v>
      </c>
      <c r="U2967" s="708">
        <v>0</v>
      </c>
      <c r="V2967" s="708">
        <v>0</v>
      </c>
      <c r="W2967" s="708">
        <v>0</v>
      </c>
      <c r="X2967" s="708">
        <v>0</v>
      </c>
      <c r="Y2967" s="708">
        <v>0</v>
      </c>
    </row>
    <row r="2968" customHeight="1" spans="1:25">
      <c r="A2968" s="574">
        <v>45343</v>
      </c>
      <c r="B2968" s="671" t="s">
        <v>185</v>
      </c>
      <c r="C2968" s="697" t="s">
        <v>32</v>
      </c>
      <c r="D2968" s="697">
        <v>150</v>
      </c>
      <c r="E2968" s="709" t="s">
        <v>39</v>
      </c>
      <c r="F2968" s="558">
        <v>0.66</v>
      </c>
      <c r="G2968" s="558">
        <v>3.87</v>
      </c>
      <c r="H2968" s="697">
        <v>12.918</v>
      </c>
      <c r="I2968" s="558">
        <v>11.9035</v>
      </c>
      <c r="J2968" s="716">
        <v>11.726</v>
      </c>
      <c r="K2968" s="724">
        <v>0</v>
      </c>
      <c r="L2968" s="702">
        <v>0</v>
      </c>
      <c r="M2968" s="558">
        <v>437.892</v>
      </c>
      <c r="N2968" s="555">
        <v>1145</v>
      </c>
      <c r="O2968" s="726">
        <v>0.382438427947598</v>
      </c>
      <c r="P2968" s="702" t="s">
        <v>176</v>
      </c>
      <c r="Q2968" s="709">
        <v>21210</v>
      </c>
      <c r="R2968" s="558">
        <v>1695.7465</v>
      </c>
      <c r="S2968" s="734">
        <v>0.0799503300330033</v>
      </c>
      <c r="T2968" s="708">
        <v>0</v>
      </c>
      <c r="U2968" s="708">
        <v>0</v>
      </c>
      <c r="V2968" s="708">
        <v>0</v>
      </c>
      <c r="W2968" s="708">
        <v>0</v>
      </c>
      <c r="X2968" s="708">
        <v>0</v>
      </c>
      <c r="Y2968" s="708">
        <v>0</v>
      </c>
    </row>
    <row r="2969" customHeight="1" spans="1:25">
      <c r="A2969" s="574">
        <v>45344</v>
      </c>
      <c r="B2969" s="671" t="s">
        <v>185</v>
      </c>
      <c r="C2969" s="697" t="s">
        <v>32</v>
      </c>
      <c r="D2969" s="697">
        <v>150</v>
      </c>
      <c r="E2969" s="708" t="s">
        <v>174</v>
      </c>
      <c r="F2969" s="708">
        <v>1.46</v>
      </c>
      <c r="G2969" s="708">
        <v>2.68</v>
      </c>
      <c r="H2969" s="708">
        <v>10.1497</v>
      </c>
      <c r="I2969" s="708">
        <v>10.0993</v>
      </c>
      <c r="J2969" s="716">
        <v>9.933</v>
      </c>
      <c r="K2969" s="708">
        <v>0</v>
      </c>
      <c r="L2969" s="725">
        <v>0</v>
      </c>
      <c r="M2969" s="716">
        <v>444.268</v>
      </c>
      <c r="N2969" s="555">
        <v>1145</v>
      </c>
      <c r="O2969" s="726">
        <v>0.388006986899563</v>
      </c>
      <c r="P2969" s="725" t="s">
        <v>176</v>
      </c>
      <c r="Q2969" s="709">
        <v>21210</v>
      </c>
      <c r="R2969" s="716">
        <v>1696.53</v>
      </c>
      <c r="S2969" s="734">
        <v>0.079987270155587</v>
      </c>
      <c r="T2969" s="708">
        <v>0</v>
      </c>
      <c r="U2969" s="708">
        <v>0</v>
      </c>
      <c r="V2969" s="708">
        <v>0</v>
      </c>
      <c r="W2969" s="708">
        <v>0</v>
      </c>
      <c r="X2969" s="708">
        <v>0</v>
      </c>
      <c r="Y2969" s="708">
        <v>0</v>
      </c>
    </row>
    <row r="2970" customHeight="1" spans="1:25">
      <c r="A2970" s="574">
        <v>45345</v>
      </c>
      <c r="B2970" s="671" t="s">
        <v>185</v>
      </c>
      <c r="C2970" s="711" t="s">
        <v>32</v>
      </c>
      <c r="D2970" s="555">
        <v>150</v>
      </c>
      <c r="E2970" s="708" t="s">
        <v>174</v>
      </c>
      <c r="F2970" s="697">
        <v>1.04</v>
      </c>
      <c r="G2970" s="697">
        <v>1.94</v>
      </c>
      <c r="H2970" s="585">
        <v>11.5374</v>
      </c>
      <c r="I2970" s="585">
        <v>11.48</v>
      </c>
      <c r="J2970" s="716">
        <v>11.297</v>
      </c>
      <c r="K2970" s="724">
        <v>0</v>
      </c>
      <c r="L2970" s="725">
        <v>0</v>
      </c>
      <c r="M2970" s="697">
        <v>455.565</v>
      </c>
      <c r="N2970" s="555">
        <v>1145</v>
      </c>
      <c r="O2970" s="726">
        <v>0.397873362445415</v>
      </c>
      <c r="P2970" s="725" t="s">
        <v>176</v>
      </c>
      <c r="Q2970" s="709">
        <v>21210</v>
      </c>
      <c r="R2970" s="728">
        <v>1707.827</v>
      </c>
      <c r="S2970" s="734">
        <v>0.0805198962753418</v>
      </c>
      <c r="T2970" s="708">
        <v>0</v>
      </c>
      <c r="U2970" s="708">
        <v>0</v>
      </c>
      <c r="V2970" s="708">
        <v>0</v>
      </c>
      <c r="W2970" s="708">
        <v>0</v>
      </c>
      <c r="X2970" s="708">
        <v>0</v>
      </c>
      <c r="Y2970" s="708">
        <v>0</v>
      </c>
    </row>
    <row r="2971" customHeight="1" spans="1:25">
      <c r="A2971" s="574">
        <v>45346</v>
      </c>
      <c r="B2971" s="671" t="s">
        <v>185</v>
      </c>
      <c r="C2971" s="697" t="s">
        <v>32</v>
      </c>
      <c r="D2971" s="697">
        <v>150</v>
      </c>
      <c r="E2971" s="697" t="s">
        <v>39</v>
      </c>
      <c r="F2971" s="708">
        <v>1.29</v>
      </c>
      <c r="G2971" s="708">
        <v>1.17</v>
      </c>
      <c r="H2971" s="716">
        <v>19.3181</v>
      </c>
      <c r="I2971" s="716">
        <v>19.222</v>
      </c>
      <c r="J2971" s="716">
        <v>19.052</v>
      </c>
      <c r="K2971" s="724">
        <v>0</v>
      </c>
      <c r="L2971" s="725">
        <v>0</v>
      </c>
      <c r="M2971" s="708">
        <v>474.617</v>
      </c>
      <c r="N2971" s="555">
        <v>1145</v>
      </c>
      <c r="O2971" s="726">
        <v>0.414512663755459</v>
      </c>
      <c r="P2971" s="725" t="s">
        <v>176</v>
      </c>
      <c r="Q2971" s="709">
        <v>21210</v>
      </c>
      <c r="R2971" s="716">
        <v>1726.879</v>
      </c>
      <c r="S2971" s="734">
        <v>0.0814181518151815</v>
      </c>
      <c r="T2971" s="708">
        <v>0</v>
      </c>
      <c r="U2971" s="708">
        <v>0</v>
      </c>
      <c r="V2971" s="708">
        <v>0</v>
      </c>
      <c r="W2971" s="708">
        <v>0</v>
      </c>
      <c r="X2971" s="708">
        <v>0</v>
      </c>
      <c r="Y2971" s="708">
        <v>0</v>
      </c>
    </row>
    <row r="2972" customHeight="1" spans="1:25">
      <c r="A2972" s="574">
        <v>45347</v>
      </c>
      <c r="B2972" s="671" t="s">
        <v>185</v>
      </c>
      <c r="C2972" s="697" t="s">
        <v>32</v>
      </c>
      <c r="D2972" s="697">
        <v>150</v>
      </c>
      <c r="E2972" s="708" t="s">
        <v>39</v>
      </c>
      <c r="F2972" s="708">
        <v>1.81</v>
      </c>
      <c r="G2972" s="708">
        <v>0.78</v>
      </c>
      <c r="H2972" s="708">
        <v>26.7664</v>
      </c>
      <c r="I2972" s="708">
        <v>26.6333</v>
      </c>
      <c r="J2972" s="716">
        <v>26.466</v>
      </c>
      <c r="K2972" s="708">
        <v>0</v>
      </c>
      <c r="L2972" s="725">
        <v>0</v>
      </c>
      <c r="M2972" s="708">
        <v>501.083</v>
      </c>
      <c r="N2972" s="555">
        <v>1145</v>
      </c>
      <c r="O2972" s="726">
        <v>0.437627074235808</v>
      </c>
      <c r="P2972" s="725" t="s">
        <v>176</v>
      </c>
      <c r="Q2972" s="709">
        <v>21210</v>
      </c>
      <c r="R2972" s="716">
        <v>1753.345</v>
      </c>
      <c r="S2972" s="734">
        <v>0.0826659594530882</v>
      </c>
      <c r="T2972" s="708">
        <v>0</v>
      </c>
      <c r="U2972" s="708">
        <v>0</v>
      </c>
      <c r="V2972" s="708">
        <v>0</v>
      </c>
      <c r="W2972" s="708">
        <v>0</v>
      </c>
      <c r="X2972" s="708">
        <v>0</v>
      </c>
      <c r="Y2972" s="708">
        <v>0</v>
      </c>
    </row>
    <row r="2973" customHeight="1" spans="1:25">
      <c r="A2973" s="574">
        <v>45348</v>
      </c>
      <c r="B2973" s="671" t="s">
        <v>185</v>
      </c>
      <c r="C2973" s="697" t="s">
        <v>32</v>
      </c>
      <c r="D2973" s="697">
        <v>150</v>
      </c>
      <c r="E2973" s="708" t="s">
        <v>39</v>
      </c>
      <c r="F2973" s="708">
        <v>2.56</v>
      </c>
      <c r="G2973" s="708">
        <v>0.94</v>
      </c>
      <c r="H2973" s="716">
        <v>38.5923</v>
      </c>
      <c r="I2973" s="708">
        <v>38.4004</v>
      </c>
      <c r="J2973" s="716">
        <v>38.247</v>
      </c>
      <c r="K2973" s="708">
        <v>0</v>
      </c>
      <c r="L2973" s="725">
        <v>0</v>
      </c>
      <c r="M2973" s="708">
        <v>539.33</v>
      </c>
      <c r="N2973" s="555">
        <v>1145</v>
      </c>
      <c r="O2973" s="726">
        <v>0.47103056768559</v>
      </c>
      <c r="P2973" s="725" t="s">
        <v>176</v>
      </c>
      <c r="Q2973" s="709">
        <v>21210</v>
      </c>
      <c r="R2973" s="716">
        <v>1791.592</v>
      </c>
      <c r="S2973" s="734">
        <v>0.0844692126355493</v>
      </c>
      <c r="T2973" s="708">
        <v>0</v>
      </c>
      <c r="U2973" s="708">
        <v>0</v>
      </c>
      <c r="V2973" s="708">
        <v>0</v>
      </c>
      <c r="W2973" s="708">
        <v>0</v>
      </c>
      <c r="X2973" s="708">
        <v>0</v>
      </c>
      <c r="Y2973" s="708">
        <v>0</v>
      </c>
    </row>
    <row r="2974" customHeight="1" spans="1:25">
      <c r="A2974" s="574">
        <v>45349</v>
      </c>
      <c r="B2974" s="671" t="s">
        <v>185</v>
      </c>
      <c r="C2974" s="697" t="s">
        <v>32</v>
      </c>
      <c r="D2974" s="697">
        <v>150</v>
      </c>
      <c r="E2974" s="708" t="s">
        <v>35</v>
      </c>
      <c r="F2974" s="708">
        <v>4.68</v>
      </c>
      <c r="G2974" s="708">
        <v>1.4</v>
      </c>
      <c r="H2974" s="708">
        <v>90.9414450000002</v>
      </c>
      <c r="I2974" s="708">
        <v>90.4890000000002</v>
      </c>
      <c r="J2974" s="716">
        <v>90.2440000000007</v>
      </c>
      <c r="K2974" s="708">
        <v>0</v>
      </c>
      <c r="L2974" s="725">
        <v>0</v>
      </c>
      <c r="M2974" s="716">
        <v>629.574</v>
      </c>
      <c r="N2974" s="555">
        <v>1145</v>
      </c>
      <c r="O2974" s="725">
        <v>1.36909082969432</v>
      </c>
      <c r="P2974" s="725" t="s">
        <v>176</v>
      </c>
      <c r="Q2974" s="709">
        <v>21210</v>
      </c>
      <c r="R2974" s="708">
        <v>1881.836</v>
      </c>
      <c r="S2974" s="734">
        <v>0.0887239981140971</v>
      </c>
      <c r="T2974" s="708">
        <v>0</v>
      </c>
      <c r="U2974" s="708">
        <v>0</v>
      </c>
      <c r="V2974" s="708">
        <v>0</v>
      </c>
      <c r="W2974" s="708">
        <v>0</v>
      </c>
      <c r="X2974" s="708">
        <v>0</v>
      </c>
      <c r="Y2974" s="708">
        <v>0</v>
      </c>
    </row>
    <row r="2975" customHeight="1" spans="1:25">
      <c r="A2975" s="574">
        <v>45350</v>
      </c>
      <c r="B2975" s="671" t="s">
        <v>185</v>
      </c>
      <c r="C2975" s="711" t="s">
        <v>32</v>
      </c>
      <c r="D2975" s="555">
        <v>150</v>
      </c>
      <c r="E2975" s="715" t="s">
        <v>39</v>
      </c>
      <c r="F2975" s="717">
        <v>1.58</v>
      </c>
      <c r="G2975" s="697">
        <v>0.76</v>
      </c>
      <c r="H2975" s="697">
        <v>26.0893</v>
      </c>
      <c r="I2975" s="585">
        <v>26.089</v>
      </c>
      <c r="J2975" s="585">
        <v>25.894</v>
      </c>
      <c r="K2975" s="724">
        <v>0</v>
      </c>
      <c r="L2975" s="702">
        <v>0</v>
      </c>
      <c r="M2975" s="697">
        <v>655.468</v>
      </c>
      <c r="N2975" s="555">
        <v>1145</v>
      </c>
      <c r="O2975" s="726">
        <v>0.572461135371179</v>
      </c>
      <c r="P2975" s="725" t="s">
        <v>176</v>
      </c>
      <c r="Q2975" s="709">
        <v>21210</v>
      </c>
      <c r="R2975" s="697">
        <v>1907.73</v>
      </c>
      <c r="S2975" s="734">
        <v>0.089944837340877</v>
      </c>
      <c r="T2975" s="708">
        <v>0</v>
      </c>
      <c r="U2975" s="708">
        <v>0</v>
      </c>
      <c r="V2975" s="708">
        <v>0</v>
      </c>
      <c r="W2975" s="708">
        <v>0</v>
      </c>
      <c r="X2975" s="708">
        <v>0</v>
      </c>
      <c r="Y2975" s="708">
        <v>0</v>
      </c>
    </row>
    <row r="2976" customHeight="1" spans="1:25">
      <c r="A2976" s="574">
        <v>45351</v>
      </c>
      <c r="B2976" s="671" t="s">
        <v>185</v>
      </c>
      <c r="C2976" s="697" t="s">
        <v>32</v>
      </c>
      <c r="D2976" s="697">
        <v>150</v>
      </c>
      <c r="E2976" s="715" t="s">
        <v>33</v>
      </c>
      <c r="F2976" s="697">
        <v>3.89</v>
      </c>
      <c r="G2976" s="697">
        <v>2.15</v>
      </c>
      <c r="H2976" s="585">
        <v>67.7207</v>
      </c>
      <c r="I2976" s="585">
        <v>67.2543</v>
      </c>
      <c r="J2976" s="585">
        <v>67.056</v>
      </c>
      <c r="K2976" s="724">
        <v>0</v>
      </c>
      <c r="L2976" s="702">
        <v>0</v>
      </c>
      <c r="M2976" s="697">
        <v>722.524</v>
      </c>
      <c r="N2976" s="555">
        <v>1145</v>
      </c>
      <c r="O2976" s="726">
        <v>0.631025327510917</v>
      </c>
      <c r="P2976" s="725" t="s">
        <v>176</v>
      </c>
      <c r="Q2976" s="709">
        <v>21210</v>
      </c>
      <c r="R2976" s="697">
        <v>1974.786</v>
      </c>
      <c r="S2976" s="734">
        <v>0.0931063649222065</v>
      </c>
      <c r="T2976" s="708">
        <v>0</v>
      </c>
      <c r="U2976" s="708">
        <v>0</v>
      </c>
      <c r="V2976" s="708">
        <v>0</v>
      </c>
      <c r="W2976" s="708">
        <v>0</v>
      </c>
      <c r="X2976" s="708">
        <v>0</v>
      </c>
      <c r="Y2976" s="708">
        <v>0</v>
      </c>
    </row>
    <row r="2977" customHeight="1" spans="1:25">
      <c r="A2977" s="574">
        <v>45323</v>
      </c>
      <c r="B2977" s="671" t="s">
        <v>181</v>
      </c>
      <c r="C2977" s="697" t="s">
        <v>32</v>
      </c>
      <c r="D2977" s="555">
        <v>100</v>
      </c>
      <c r="E2977" s="555" t="s">
        <v>91</v>
      </c>
      <c r="F2977" s="555">
        <v>0.42</v>
      </c>
      <c r="G2977" s="555">
        <v>5.13</v>
      </c>
      <c r="H2977" s="718">
        <v>3.5698</v>
      </c>
      <c r="I2977" s="718">
        <v>3.552</v>
      </c>
      <c r="J2977" s="718">
        <v>3.3</v>
      </c>
      <c r="K2977" s="718">
        <v>0</v>
      </c>
      <c r="L2977" s="729">
        <v>0</v>
      </c>
      <c r="M2977" s="718">
        <v>3.3</v>
      </c>
      <c r="N2977" s="718">
        <v>707</v>
      </c>
      <c r="O2977" s="729">
        <v>0.00466760961810467</v>
      </c>
      <c r="P2977" s="729" t="s">
        <v>176</v>
      </c>
      <c r="Q2977" s="718">
        <v>12118</v>
      </c>
      <c r="R2977" s="718">
        <v>643.5</v>
      </c>
      <c r="S2977" s="729">
        <v>0.0531028222478957</v>
      </c>
      <c r="T2977" s="718">
        <v>0</v>
      </c>
      <c r="U2977" s="718">
        <v>0</v>
      </c>
      <c r="V2977" s="718">
        <v>0</v>
      </c>
      <c r="W2977" s="718">
        <v>0</v>
      </c>
      <c r="X2977" s="735">
        <v>0</v>
      </c>
      <c r="Y2977" s="585">
        <v>0</v>
      </c>
    </row>
    <row r="2978" customHeight="1" spans="1:25">
      <c r="A2978" s="574">
        <v>45324</v>
      </c>
      <c r="B2978" s="671" t="s">
        <v>181</v>
      </c>
      <c r="C2978" s="697" t="s">
        <v>32</v>
      </c>
      <c r="D2978" s="555">
        <v>100</v>
      </c>
      <c r="E2978" s="555" t="s">
        <v>91</v>
      </c>
      <c r="F2978" s="555">
        <v>0.26</v>
      </c>
      <c r="G2978" s="555">
        <v>1.54</v>
      </c>
      <c r="H2978" s="718">
        <v>2.2311</v>
      </c>
      <c r="I2978" s="718">
        <v>2.22</v>
      </c>
      <c r="J2978" s="718">
        <v>2.64</v>
      </c>
      <c r="K2978" s="718">
        <v>0</v>
      </c>
      <c r="L2978" s="729">
        <v>0</v>
      </c>
      <c r="M2978" s="718">
        <v>5.94</v>
      </c>
      <c r="N2978" s="718">
        <v>707</v>
      </c>
      <c r="O2978" s="729">
        <v>0.0084016973125884</v>
      </c>
      <c r="P2978" s="729" t="s">
        <v>176</v>
      </c>
      <c r="Q2978" s="718">
        <v>12118</v>
      </c>
      <c r="R2978" s="718">
        <v>646.14</v>
      </c>
      <c r="S2978" s="729">
        <v>0.0533206799801947</v>
      </c>
      <c r="T2978" s="718">
        <v>0</v>
      </c>
      <c r="U2978" s="718">
        <v>0</v>
      </c>
      <c r="V2978" s="718">
        <v>0</v>
      </c>
      <c r="W2978" s="718">
        <v>0</v>
      </c>
      <c r="X2978" s="735">
        <v>0</v>
      </c>
      <c r="Y2978" s="585">
        <v>0</v>
      </c>
    </row>
    <row r="2979" customHeight="1" spans="1:25">
      <c r="A2979" s="574">
        <v>45325</v>
      </c>
      <c r="B2979" s="671" t="s">
        <v>181</v>
      </c>
      <c r="C2979" s="697" t="s">
        <v>32</v>
      </c>
      <c r="D2979" s="555">
        <v>100</v>
      </c>
      <c r="E2979" s="555" t="s">
        <v>180</v>
      </c>
      <c r="F2979" s="555">
        <v>0.11</v>
      </c>
      <c r="G2979" s="555">
        <v>0</v>
      </c>
      <c r="H2979" s="718">
        <v>0.8924</v>
      </c>
      <c r="I2979" s="718">
        <v>0.888</v>
      </c>
      <c r="J2979" s="718">
        <v>0.66</v>
      </c>
      <c r="K2979" s="718">
        <v>0</v>
      </c>
      <c r="L2979" s="729">
        <v>0</v>
      </c>
      <c r="M2979" s="718">
        <v>6.6</v>
      </c>
      <c r="N2979" s="718">
        <v>707</v>
      </c>
      <c r="O2979" s="729">
        <v>0.00933521923620934</v>
      </c>
      <c r="P2979" s="729" t="s">
        <v>176</v>
      </c>
      <c r="Q2979" s="718">
        <v>12118</v>
      </c>
      <c r="R2979" s="718">
        <v>646.8</v>
      </c>
      <c r="S2979" s="729">
        <v>0.0533751444132695</v>
      </c>
      <c r="T2979" s="718">
        <v>0</v>
      </c>
      <c r="U2979" s="718">
        <v>0</v>
      </c>
      <c r="V2979" s="718">
        <v>0</v>
      </c>
      <c r="W2979" s="718">
        <v>0</v>
      </c>
      <c r="X2979" s="735">
        <v>0</v>
      </c>
      <c r="Y2979" s="585">
        <v>0</v>
      </c>
    </row>
    <row r="2980" customHeight="1" spans="1:25">
      <c r="A2980" s="574">
        <v>45326</v>
      </c>
      <c r="B2980" s="671" t="s">
        <v>181</v>
      </c>
      <c r="C2980" s="697" t="s">
        <v>32</v>
      </c>
      <c r="D2980" s="555">
        <v>100</v>
      </c>
      <c r="E2980" s="555" t="s">
        <v>174</v>
      </c>
      <c r="F2980" s="555">
        <v>0.15</v>
      </c>
      <c r="G2980" s="555">
        <v>0</v>
      </c>
      <c r="H2980" s="718">
        <v>1.3387</v>
      </c>
      <c r="I2980" s="718">
        <v>1.332</v>
      </c>
      <c r="J2980" s="718">
        <v>1.32</v>
      </c>
      <c r="K2980" s="718">
        <v>0</v>
      </c>
      <c r="L2980" s="729">
        <v>0</v>
      </c>
      <c r="M2980" s="718">
        <v>7.92</v>
      </c>
      <c r="N2980" s="718">
        <v>707</v>
      </c>
      <c r="O2980" s="729">
        <v>0.0112022630834512</v>
      </c>
      <c r="P2980" s="729" t="s">
        <v>176</v>
      </c>
      <c r="Q2980" s="718">
        <v>12118</v>
      </c>
      <c r="R2980" s="718">
        <v>648.12</v>
      </c>
      <c r="S2980" s="729">
        <v>0.053484073279419</v>
      </c>
      <c r="T2980" s="718">
        <v>0</v>
      </c>
      <c r="U2980" s="718">
        <v>0</v>
      </c>
      <c r="V2980" s="718">
        <v>0</v>
      </c>
      <c r="W2980" s="718">
        <v>0</v>
      </c>
      <c r="X2980" s="735">
        <v>0</v>
      </c>
      <c r="Y2980" s="585">
        <v>0</v>
      </c>
    </row>
    <row r="2981" customHeight="1" spans="1:25">
      <c r="A2981" s="574">
        <v>45327</v>
      </c>
      <c r="B2981" s="671" t="s">
        <v>181</v>
      </c>
      <c r="C2981" s="697" t="s">
        <v>32</v>
      </c>
      <c r="D2981" s="555">
        <v>100</v>
      </c>
      <c r="E2981" s="555" t="s">
        <v>39</v>
      </c>
      <c r="F2981" s="719">
        <v>0.13</v>
      </c>
      <c r="G2981" s="555">
        <v>0</v>
      </c>
      <c r="H2981" s="720">
        <v>1.1155</v>
      </c>
      <c r="I2981" s="720">
        <v>1.11</v>
      </c>
      <c r="J2981" s="720">
        <v>1.32</v>
      </c>
      <c r="K2981" s="718">
        <v>0</v>
      </c>
      <c r="L2981" s="729">
        <v>0</v>
      </c>
      <c r="M2981" s="720">
        <v>9.24</v>
      </c>
      <c r="N2981" s="718">
        <v>707</v>
      </c>
      <c r="O2981" s="729">
        <v>0.0130693069306931</v>
      </c>
      <c r="P2981" s="729" t="s">
        <v>176</v>
      </c>
      <c r="Q2981" s="718">
        <v>12118</v>
      </c>
      <c r="R2981" s="720">
        <v>649.44</v>
      </c>
      <c r="S2981" s="729">
        <v>0.0535930021455686</v>
      </c>
      <c r="T2981" s="718">
        <v>0</v>
      </c>
      <c r="U2981" s="718">
        <v>0</v>
      </c>
      <c r="V2981" s="718">
        <v>0</v>
      </c>
      <c r="W2981" s="718">
        <v>0</v>
      </c>
      <c r="X2981" s="735">
        <v>0</v>
      </c>
      <c r="Y2981" s="585">
        <v>0</v>
      </c>
    </row>
    <row r="2982" customHeight="1" spans="1:25">
      <c r="A2982" s="574">
        <v>45328</v>
      </c>
      <c r="B2982" s="671" t="s">
        <v>181</v>
      </c>
      <c r="C2982" s="697" t="s">
        <v>32</v>
      </c>
      <c r="D2982" s="555">
        <v>100</v>
      </c>
      <c r="E2982" s="555" t="s">
        <v>69</v>
      </c>
      <c r="F2982" s="555">
        <v>0.1</v>
      </c>
      <c r="G2982" s="555">
        <v>0</v>
      </c>
      <c r="H2982" s="718">
        <v>0.8924</v>
      </c>
      <c r="I2982" s="718">
        <v>0.888</v>
      </c>
      <c r="J2982" s="718">
        <v>0.66</v>
      </c>
      <c r="K2982" s="718">
        <v>0</v>
      </c>
      <c r="L2982" s="729">
        <v>0</v>
      </c>
      <c r="M2982" s="718">
        <v>9.9</v>
      </c>
      <c r="N2982" s="718">
        <v>707</v>
      </c>
      <c r="O2982" s="729">
        <v>0.014002828854314</v>
      </c>
      <c r="P2982" s="729" t="s">
        <v>176</v>
      </c>
      <c r="Q2982" s="718">
        <v>12118</v>
      </c>
      <c r="R2982" s="718">
        <v>650.1</v>
      </c>
      <c r="S2982" s="729">
        <v>0.0536474665786433</v>
      </c>
      <c r="T2982" s="720">
        <v>0</v>
      </c>
      <c r="U2982" s="720">
        <v>0</v>
      </c>
      <c r="V2982" s="720">
        <v>0</v>
      </c>
      <c r="W2982" s="720">
        <v>0</v>
      </c>
      <c r="X2982" s="736">
        <v>0</v>
      </c>
      <c r="Y2982" s="585">
        <v>0</v>
      </c>
    </row>
    <row r="2983" customHeight="1" spans="1:25">
      <c r="A2983" s="574">
        <v>45329</v>
      </c>
      <c r="B2983" s="671" t="s">
        <v>181</v>
      </c>
      <c r="C2983" s="697" t="s">
        <v>32</v>
      </c>
      <c r="D2983" s="555">
        <v>100</v>
      </c>
      <c r="E2983" s="555" t="s">
        <v>39</v>
      </c>
      <c r="F2983" s="719">
        <v>0.13</v>
      </c>
      <c r="G2983" s="721">
        <v>0.42</v>
      </c>
      <c r="H2983" s="720">
        <v>1.1156</v>
      </c>
      <c r="I2983" s="720">
        <v>1.11</v>
      </c>
      <c r="J2983" s="720">
        <v>1.32</v>
      </c>
      <c r="K2983" s="718">
        <v>0</v>
      </c>
      <c r="L2983" s="729">
        <v>0</v>
      </c>
      <c r="M2983" s="720">
        <v>11.22</v>
      </c>
      <c r="N2983" s="718">
        <v>707</v>
      </c>
      <c r="O2983" s="729">
        <v>0.0158698727015559</v>
      </c>
      <c r="P2983" s="729" t="s">
        <v>176</v>
      </c>
      <c r="Q2983" s="718">
        <v>12118</v>
      </c>
      <c r="R2983" s="720">
        <v>651.42</v>
      </c>
      <c r="S2983" s="729">
        <v>0.0537563954447929</v>
      </c>
      <c r="T2983" s="718">
        <v>0</v>
      </c>
      <c r="U2983" s="718">
        <v>0</v>
      </c>
      <c r="V2983" s="718">
        <v>0</v>
      </c>
      <c r="W2983" s="718">
        <v>0</v>
      </c>
      <c r="X2983" s="735">
        <v>0</v>
      </c>
      <c r="Y2983" s="585">
        <v>0</v>
      </c>
    </row>
    <row r="2984" customHeight="1" spans="1:25">
      <c r="A2984" s="574">
        <v>45330</v>
      </c>
      <c r="B2984" s="671" t="s">
        <v>181</v>
      </c>
      <c r="C2984" s="697" t="s">
        <v>32</v>
      </c>
      <c r="D2984" s="555">
        <v>100</v>
      </c>
      <c r="E2984" s="555" t="s">
        <v>35</v>
      </c>
      <c r="F2984" s="719">
        <v>0.47</v>
      </c>
      <c r="G2984" s="721">
        <v>0.81</v>
      </c>
      <c r="H2984" s="720">
        <v>4.016</v>
      </c>
      <c r="I2984" s="720">
        <v>3.996</v>
      </c>
      <c r="J2984" s="720">
        <v>3.3</v>
      </c>
      <c r="K2984" s="718">
        <v>0</v>
      </c>
      <c r="L2984" s="729">
        <v>0</v>
      </c>
      <c r="M2984" s="720">
        <v>14.52</v>
      </c>
      <c r="N2984" s="718">
        <v>707</v>
      </c>
      <c r="O2984" s="729">
        <v>0.0205374823196605</v>
      </c>
      <c r="P2984" s="729" t="s">
        <v>176</v>
      </c>
      <c r="Q2984" s="718">
        <v>12118</v>
      </c>
      <c r="R2984" s="720">
        <v>654.72</v>
      </c>
      <c r="S2984" s="729">
        <v>0.0540287176101667</v>
      </c>
      <c r="T2984" s="718">
        <v>0</v>
      </c>
      <c r="U2984" s="718">
        <v>0</v>
      </c>
      <c r="V2984" s="718">
        <v>0</v>
      </c>
      <c r="W2984" s="718">
        <v>0</v>
      </c>
      <c r="X2984" s="735">
        <v>0</v>
      </c>
      <c r="Y2984" s="585">
        <v>0</v>
      </c>
    </row>
    <row r="2985" customHeight="1" spans="1:25">
      <c r="A2985" s="574">
        <v>45331</v>
      </c>
      <c r="B2985" s="671" t="s">
        <v>181</v>
      </c>
      <c r="C2985" s="697" t="s">
        <v>32</v>
      </c>
      <c r="D2985" s="555">
        <v>100</v>
      </c>
      <c r="E2985" s="555" t="s">
        <v>35</v>
      </c>
      <c r="F2985" s="721">
        <v>1.38</v>
      </c>
      <c r="G2985" s="721">
        <v>1.52</v>
      </c>
      <c r="H2985" s="720">
        <v>11.802</v>
      </c>
      <c r="I2985" s="720">
        <v>9.102</v>
      </c>
      <c r="J2985" s="720">
        <v>9.24</v>
      </c>
      <c r="K2985" s="718">
        <v>2.7</v>
      </c>
      <c r="L2985" s="729">
        <v>0.228774783934926</v>
      </c>
      <c r="M2985" s="720">
        <v>23.76</v>
      </c>
      <c r="N2985" s="718">
        <v>707</v>
      </c>
      <c r="O2985" s="729">
        <v>0.0336067892503536</v>
      </c>
      <c r="P2985" s="729" t="s">
        <v>176</v>
      </c>
      <c r="Q2985" s="718">
        <v>12118</v>
      </c>
      <c r="R2985" s="720">
        <v>663.96</v>
      </c>
      <c r="S2985" s="729">
        <v>0.0547912196732134</v>
      </c>
      <c r="T2985" s="718">
        <v>0</v>
      </c>
      <c r="U2985" s="718">
        <v>0</v>
      </c>
      <c r="V2985" s="718">
        <v>0</v>
      </c>
      <c r="W2985" s="718">
        <v>0</v>
      </c>
      <c r="X2985" s="735">
        <v>0</v>
      </c>
      <c r="Y2985" s="585">
        <v>0</v>
      </c>
    </row>
    <row r="2986" customHeight="1" spans="1:25">
      <c r="A2986" s="574">
        <v>45332</v>
      </c>
      <c r="B2986" s="671" t="s">
        <v>181</v>
      </c>
      <c r="C2986" s="697" t="s">
        <v>32</v>
      </c>
      <c r="D2986" s="555">
        <v>100</v>
      </c>
      <c r="E2986" s="555" t="s">
        <v>35</v>
      </c>
      <c r="F2986" s="719">
        <v>4.23</v>
      </c>
      <c r="G2986" s="721">
        <v>3.02</v>
      </c>
      <c r="H2986" s="720">
        <v>36.0012</v>
      </c>
      <c r="I2986" s="720">
        <v>18.648</v>
      </c>
      <c r="J2986" s="720">
        <v>18.48</v>
      </c>
      <c r="K2986" s="718">
        <v>17.26</v>
      </c>
      <c r="L2986" s="729">
        <v>0.479428463495661</v>
      </c>
      <c r="M2986" s="720">
        <v>42.24</v>
      </c>
      <c r="N2986" s="718">
        <v>707</v>
      </c>
      <c r="O2986" s="729">
        <v>0.0597454031117397</v>
      </c>
      <c r="P2986" s="729" t="s">
        <v>176</v>
      </c>
      <c r="Q2986" s="718">
        <v>12118</v>
      </c>
      <c r="R2986" s="720">
        <v>682.44</v>
      </c>
      <c r="S2986" s="729">
        <v>0.0563162237993068</v>
      </c>
      <c r="T2986" s="718">
        <v>0</v>
      </c>
      <c r="U2986" s="718">
        <v>0</v>
      </c>
      <c r="V2986" s="718">
        <v>0</v>
      </c>
      <c r="W2986" s="718">
        <v>0</v>
      </c>
      <c r="X2986" s="735">
        <v>0</v>
      </c>
      <c r="Y2986" s="585">
        <v>0</v>
      </c>
    </row>
    <row r="2987" customHeight="1" spans="1:25">
      <c r="A2987" s="574">
        <v>45333</v>
      </c>
      <c r="B2987" s="671" t="s">
        <v>181</v>
      </c>
      <c r="C2987" s="697" t="s">
        <v>32</v>
      </c>
      <c r="D2987" s="555">
        <v>100</v>
      </c>
      <c r="E2987" s="555" t="s">
        <v>35</v>
      </c>
      <c r="F2987" s="719">
        <v>5.3</v>
      </c>
      <c r="G2987" s="721">
        <v>1.01</v>
      </c>
      <c r="H2987" s="720">
        <v>45.078</v>
      </c>
      <c r="I2987" s="720">
        <v>18.648</v>
      </c>
      <c r="J2987" s="720">
        <v>18.48</v>
      </c>
      <c r="K2987" s="718">
        <v>26.43</v>
      </c>
      <c r="L2987" s="729">
        <v>0.586317050445894</v>
      </c>
      <c r="M2987" s="720">
        <v>60.72</v>
      </c>
      <c r="N2987" s="718">
        <v>707</v>
      </c>
      <c r="O2987" s="729">
        <v>0.0858840169731259</v>
      </c>
      <c r="P2987" s="729" t="s">
        <v>176</v>
      </c>
      <c r="Q2987" s="718">
        <v>12118</v>
      </c>
      <c r="R2987" s="720">
        <v>700.92</v>
      </c>
      <c r="S2987" s="729">
        <v>0.0578412279254002</v>
      </c>
      <c r="T2987" s="718">
        <v>0</v>
      </c>
      <c r="U2987" s="718">
        <v>0</v>
      </c>
      <c r="V2987" s="718">
        <v>0</v>
      </c>
      <c r="W2987" s="718">
        <v>0</v>
      </c>
      <c r="X2987" s="735">
        <v>0</v>
      </c>
      <c r="Y2987" s="585">
        <v>0</v>
      </c>
    </row>
    <row r="2988" customHeight="1" spans="1:25">
      <c r="A2988" s="574">
        <v>45334</v>
      </c>
      <c r="B2988" s="671" t="s">
        <v>181</v>
      </c>
      <c r="C2988" s="697" t="s">
        <v>32</v>
      </c>
      <c r="D2988" s="555">
        <v>100</v>
      </c>
      <c r="E2988" s="555" t="s">
        <v>35</v>
      </c>
      <c r="F2988" s="697">
        <v>4.57</v>
      </c>
      <c r="G2988" s="717">
        <v>3.09</v>
      </c>
      <c r="H2988" s="585">
        <v>38.9288</v>
      </c>
      <c r="I2988" s="730">
        <v>17.76</v>
      </c>
      <c r="J2988" s="730">
        <v>17.82</v>
      </c>
      <c r="K2988" s="585">
        <v>21.08</v>
      </c>
      <c r="L2988" s="729">
        <v>0.541501407698157</v>
      </c>
      <c r="M2988" s="585">
        <v>78.54</v>
      </c>
      <c r="N2988" s="718">
        <v>707</v>
      </c>
      <c r="O2988" s="729">
        <v>0.111089108910891</v>
      </c>
      <c r="P2988" s="729" t="s">
        <v>176</v>
      </c>
      <c r="Q2988" s="718">
        <v>12118</v>
      </c>
      <c r="R2988" s="585">
        <v>718.74</v>
      </c>
      <c r="S2988" s="729">
        <v>0.0593117676184189</v>
      </c>
      <c r="T2988" s="720">
        <v>0</v>
      </c>
      <c r="U2988" s="720">
        <v>0</v>
      </c>
      <c r="V2988" s="720">
        <v>0</v>
      </c>
      <c r="W2988" s="720">
        <v>0</v>
      </c>
      <c r="X2988" s="736">
        <v>0</v>
      </c>
      <c r="Y2988" s="585">
        <v>0</v>
      </c>
    </row>
    <row r="2989" customHeight="1" spans="1:25">
      <c r="A2989" s="574">
        <v>45335</v>
      </c>
      <c r="B2989" s="671" t="s">
        <v>181</v>
      </c>
      <c r="C2989" s="697" t="s">
        <v>32</v>
      </c>
      <c r="D2989" s="555">
        <v>100</v>
      </c>
      <c r="E2989" s="555" t="s">
        <v>35</v>
      </c>
      <c r="F2989" s="697">
        <v>3.58</v>
      </c>
      <c r="G2989" s="697">
        <v>3.13</v>
      </c>
      <c r="H2989" s="697">
        <v>30.4522</v>
      </c>
      <c r="I2989" s="730">
        <v>14.43</v>
      </c>
      <c r="J2989" s="730">
        <v>14.52</v>
      </c>
      <c r="K2989" s="585">
        <v>15.95</v>
      </c>
      <c r="L2989" s="729">
        <v>0.523771681520547</v>
      </c>
      <c r="M2989" s="585">
        <v>93.06</v>
      </c>
      <c r="N2989" s="718">
        <v>707</v>
      </c>
      <c r="O2989" s="729">
        <v>0.131626591230552</v>
      </c>
      <c r="P2989" s="729" t="s">
        <v>176</v>
      </c>
      <c r="Q2989" s="718">
        <v>12118</v>
      </c>
      <c r="R2989" s="585">
        <v>733.26</v>
      </c>
      <c r="S2989" s="729">
        <v>0.0605099851460637</v>
      </c>
      <c r="T2989" s="585">
        <v>0</v>
      </c>
      <c r="U2989" s="585">
        <v>0</v>
      </c>
      <c r="V2989" s="585">
        <v>0</v>
      </c>
      <c r="W2989" s="585">
        <v>0</v>
      </c>
      <c r="X2989" s="585">
        <v>0</v>
      </c>
      <c r="Y2989" s="585">
        <v>0</v>
      </c>
    </row>
    <row r="2990" customHeight="1" spans="1:25">
      <c r="A2990" s="574">
        <v>45336</v>
      </c>
      <c r="B2990" s="671" t="s">
        <v>181</v>
      </c>
      <c r="C2990" s="697" t="s">
        <v>32</v>
      </c>
      <c r="D2990" s="555">
        <v>100</v>
      </c>
      <c r="E2990" s="555" t="s">
        <v>35</v>
      </c>
      <c r="F2990" s="697">
        <v>3.17</v>
      </c>
      <c r="G2990" s="697">
        <v>2.85</v>
      </c>
      <c r="H2990" s="697">
        <v>27.0017</v>
      </c>
      <c r="I2990" s="730">
        <v>21.534</v>
      </c>
      <c r="J2990" s="730">
        <v>20.46</v>
      </c>
      <c r="K2990" s="585">
        <v>5.36</v>
      </c>
      <c r="L2990" s="729">
        <v>0.198506019991334</v>
      </c>
      <c r="M2990" s="585">
        <v>113.52</v>
      </c>
      <c r="N2990" s="718">
        <v>707</v>
      </c>
      <c r="O2990" s="729">
        <v>0.160565770862801</v>
      </c>
      <c r="P2990" s="729" t="s">
        <v>176</v>
      </c>
      <c r="Q2990" s="718">
        <v>12118</v>
      </c>
      <c r="R2990" s="585">
        <v>753.72</v>
      </c>
      <c r="S2990" s="729">
        <v>0.0621983825713814</v>
      </c>
      <c r="T2990" s="585">
        <v>0</v>
      </c>
      <c r="U2990" s="585">
        <v>0</v>
      </c>
      <c r="V2990" s="585">
        <v>0</v>
      </c>
      <c r="W2990" s="585">
        <v>0</v>
      </c>
      <c r="X2990" s="585">
        <v>0</v>
      </c>
      <c r="Y2990" s="585">
        <v>0</v>
      </c>
    </row>
    <row r="2991" customHeight="1" spans="1:25">
      <c r="A2991" s="574">
        <v>45337</v>
      </c>
      <c r="B2991" s="671" t="s">
        <v>181</v>
      </c>
      <c r="C2991" s="697" t="s">
        <v>32</v>
      </c>
      <c r="D2991" s="555">
        <v>100</v>
      </c>
      <c r="E2991" s="697" t="s">
        <v>39</v>
      </c>
      <c r="F2991" s="697">
        <v>1.57</v>
      </c>
      <c r="G2991" s="697">
        <v>4.91</v>
      </c>
      <c r="H2991" s="585">
        <v>13.3866</v>
      </c>
      <c r="I2991" s="585">
        <v>13.32</v>
      </c>
      <c r="J2991" s="730">
        <v>13.2</v>
      </c>
      <c r="K2991" s="585">
        <v>0</v>
      </c>
      <c r="L2991" s="729">
        <v>0</v>
      </c>
      <c r="M2991" s="585">
        <v>126.72</v>
      </c>
      <c r="N2991" s="718">
        <v>707</v>
      </c>
      <c r="O2991" s="729">
        <v>0.179236209335219</v>
      </c>
      <c r="P2991" s="729" t="s">
        <v>176</v>
      </c>
      <c r="Q2991" s="718">
        <v>12118</v>
      </c>
      <c r="R2991" s="585">
        <v>766.92</v>
      </c>
      <c r="S2991" s="729">
        <v>0.0632876712328767</v>
      </c>
      <c r="T2991" s="585">
        <v>0</v>
      </c>
      <c r="U2991" s="585">
        <v>0</v>
      </c>
      <c r="V2991" s="585">
        <v>0</v>
      </c>
      <c r="W2991" s="585">
        <v>0</v>
      </c>
      <c r="X2991" s="585">
        <v>0</v>
      </c>
      <c r="Y2991" s="585">
        <v>0</v>
      </c>
    </row>
    <row r="2992" customHeight="1" spans="1:25">
      <c r="A2992" s="574">
        <v>45338</v>
      </c>
      <c r="B2992" s="671" t="s">
        <v>181</v>
      </c>
      <c r="C2992" s="697" t="s">
        <v>32</v>
      </c>
      <c r="D2992" s="555">
        <v>100</v>
      </c>
      <c r="E2992" s="697" t="s">
        <v>35</v>
      </c>
      <c r="F2992" s="697">
        <v>5.05</v>
      </c>
      <c r="G2992" s="697">
        <v>2.09</v>
      </c>
      <c r="H2992" s="585">
        <v>43.004</v>
      </c>
      <c r="I2992" s="585">
        <v>30.414</v>
      </c>
      <c r="J2992" s="730">
        <v>31.02</v>
      </c>
      <c r="K2992" s="585">
        <v>12.59</v>
      </c>
      <c r="L2992" s="729">
        <v>0.2928</v>
      </c>
      <c r="M2992" s="585">
        <v>157.74</v>
      </c>
      <c r="N2992" s="718">
        <v>707</v>
      </c>
      <c r="O2992" s="729">
        <v>0.223111739745403</v>
      </c>
      <c r="P2992" s="729" t="s">
        <v>176</v>
      </c>
      <c r="Q2992" s="718">
        <v>12118</v>
      </c>
      <c r="R2992" s="585">
        <v>797.94</v>
      </c>
      <c r="S2992" s="729">
        <v>0.0658474995873907</v>
      </c>
      <c r="T2992" s="585">
        <v>0</v>
      </c>
      <c r="U2992" s="585">
        <v>0</v>
      </c>
      <c r="V2992" s="585">
        <v>0</v>
      </c>
      <c r="W2992" s="585">
        <v>0</v>
      </c>
      <c r="X2992" s="585">
        <v>0</v>
      </c>
      <c r="Y2992" s="585">
        <v>0</v>
      </c>
    </row>
    <row r="2993" customHeight="1" spans="1:25">
      <c r="A2993" s="574">
        <v>45339</v>
      </c>
      <c r="B2993" s="671" t="s">
        <v>181</v>
      </c>
      <c r="C2993" s="697" t="s">
        <v>32</v>
      </c>
      <c r="D2993" s="555">
        <v>100</v>
      </c>
      <c r="E2993" s="697" t="s">
        <v>33</v>
      </c>
      <c r="F2993" s="697">
        <v>3.77</v>
      </c>
      <c r="G2993" s="697">
        <v>3.8</v>
      </c>
      <c r="H2993" s="585">
        <v>32.1278</v>
      </c>
      <c r="I2993" s="585">
        <v>31.968</v>
      </c>
      <c r="J2993" s="730">
        <v>31.02</v>
      </c>
      <c r="K2993" s="585">
        <v>0</v>
      </c>
      <c r="L2993" s="729">
        <v>0</v>
      </c>
      <c r="M2993" s="585">
        <v>188.76</v>
      </c>
      <c r="N2993" s="718">
        <v>707</v>
      </c>
      <c r="O2993" s="729">
        <v>0.266987270155587</v>
      </c>
      <c r="P2993" s="729" t="s">
        <v>176</v>
      </c>
      <c r="Q2993" s="718">
        <v>12118</v>
      </c>
      <c r="R2993" s="585">
        <v>828.96</v>
      </c>
      <c r="S2993" s="729">
        <v>0.0684073279419046</v>
      </c>
      <c r="T2993" s="585">
        <v>0</v>
      </c>
      <c r="U2993" s="585">
        <v>0</v>
      </c>
      <c r="V2993" s="585">
        <v>0</v>
      </c>
      <c r="W2993" s="585">
        <v>0</v>
      </c>
      <c r="X2993" s="585">
        <v>0</v>
      </c>
      <c r="Y2993" s="585">
        <v>0</v>
      </c>
    </row>
    <row r="2994" customHeight="1" spans="1:25">
      <c r="A2994" s="574">
        <v>45340</v>
      </c>
      <c r="B2994" s="671" t="s">
        <v>181</v>
      </c>
      <c r="C2994" s="697" t="s">
        <v>32</v>
      </c>
      <c r="D2994" s="555">
        <v>100</v>
      </c>
      <c r="E2994" s="697" t="s">
        <v>96</v>
      </c>
      <c r="F2994" s="697">
        <v>4.59</v>
      </c>
      <c r="G2994" s="697">
        <v>4.58</v>
      </c>
      <c r="H2994" s="585">
        <v>39.0443</v>
      </c>
      <c r="I2994" s="585">
        <v>38.85</v>
      </c>
      <c r="J2994" s="731">
        <v>38.94</v>
      </c>
      <c r="K2994" s="585">
        <v>0</v>
      </c>
      <c r="L2994" s="729">
        <v>0</v>
      </c>
      <c r="M2994" s="585">
        <v>227.7</v>
      </c>
      <c r="N2994" s="718">
        <v>707</v>
      </c>
      <c r="O2994" s="729">
        <v>0.322065063649222</v>
      </c>
      <c r="P2994" s="729" t="s">
        <v>176</v>
      </c>
      <c r="Q2994" s="718">
        <v>12118</v>
      </c>
      <c r="R2994" s="585">
        <v>867.9</v>
      </c>
      <c r="S2994" s="729">
        <v>0.0716207294933157</v>
      </c>
      <c r="T2994" s="585">
        <v>0</v>
      </c>
      <c r="U2994" s="585">
        <v>0</v>
      </c>
      <c r="V2994" s="585">
        <v>0</v>
      </c>
      <c r="W2994" s="585">
        <v>0</v>
      </c>
      <c r="X2994" s="585">
        <v>0</v>
      </c>
      <c r="Y2994" s="585">
        <v>0</v>
      </c>
    </row>
    <row r="2995" customHeight="1" spans="1:25">
      <c r="A2995" s="574">
        <v>45341</v>
      </c>
      <c r="B2995" s="671" t="s">
        <v>181</v>
      </c>
      <c r="C2995" s="697" t="s">
        <v>32</v>
      </c>
      <c r="D2995" s="555">
        <v>100</v>
      </c>
      <c r="E2995" s="697" t="s">
        <v>39</v>
      </c>
      <c r="F2995" s="697">
        <v>0.73</v>
      </c>
      <c r="G2995" s="697">
        <v>3.76</v>
      </c>
      <c r="H2995" s="585">
        <v>6.2471</v>
      </c>
      <c r="I2995" s="585">
        <v>6.216</v>
      </c>
      <c r="J2995" s="731">
        <v>5.94</v>
      </c>
      <c r="K2995" s="585">
        <v>0</v>
      </c>
      <c r="L2995" s="729">
        <v>0</v>
      </c>
      <c r="M2995" s="585">
        <v>233.64</v>
      </c>
      <c r="N2995" s="718">
        <v>707</v>
      </c>
      <c r="O2995" s="729">
        <v>0.33046676096181</v>
      </c>
      <c r="P2995" s="729" t="s">
        <v>176</v>
      </c>
      <c r="Q2995" s="718">
        <v>12118</v>
      </c>
      <c r="R2995" s="585">
        <v>873.84</v>
      </c>
      <c r="S2995" s="729">
        <v>0.0721109093909886</v>
      </c>
      <c r="T2995" s="585">
        <v>0</v>
      </c>
      <c r="U2995" s="585">
        <v>0</v>
      </c>
      <c r="V2995" s="585">
        <v>0</v>
      </c>
      <c r="W2995" s="585">
        <v>0</v>
      </c>
      <c r="X2995" s="585">
        <v>0</v>
      </c>
      <c r="Y2995" s="585">
        <v>0</v>
      </c>
    </row>
    <row r="2996" customHeight="1" spans="1:25">
      <c r="A2996" s="574">
        <v>45342</v>
      </c>
      <c r="B2996" s="671" t="s">
        <v>181</v>
      </c>
      <c r="C2996" s="697" t="s">
        <v>32</v>
      </c>
      <c r="D2996" s="555">
        <v>100</v>
      </c>
      <c r="E2996" s="697" t="s">
        <v>91</v>
      </c>
      <c r="F2996" s="697">
        <v>0.42</v>
      </c>
      <c r="G2996" s="697">
        <v>4.81</v>
      </c>
      <c r="H2996" s="585">
        <v>3.5698</v>
      </c>
      <c r="I2996" s="585">
        <v>3.552</v>
      </c>
      <c r="J2996" s="704">
        <v>3.3</v>
      </c>
      <c r="K2996" s="585">
        <v>0</v>
      </c>
      <c r="L2996" s="729">
        <v>0</v>
      </c>
      <c r="M2996" s="585">
        <v>236.94</v>
      </c>
      <c r="N2996" s="718">
        <v>707</v>
      </c>
      <c r="O2996" s="729">
        <v>0.335134370579915</v>
      </c>
      <c r="P2996" s="729" t="s">
        <v>176</v>
      </c>
      <c r="Q2996" s="718">
        <v>12118</v>
      </c>
      <c r="R2996" s="585">
        <v>877.14</v>
      </c>
      <c r="S2996" s="729">
        <v>0.0723832315563624</v>
      </c>
      <c r="T2996" s="585">
        <v>0</v>
      </c>
      <c r="U2996" s="698">
        <v>0</v>
      </c>
      <c r="V2996" s="585">
        <v>0</v>
      </c>
      <c r="W2996" s="585">
        <v>0</v>
      </c>
      <c r="X2996" s="585">
        <v>0</v>
      </c>
      <c r="Y2996" s="585">
        <v>0</v>
      </c>
    </row>
    <row r="2997" customHeight="1" spans="1:25">
      <c r="A2997" s="574">
        <v>45343</v>
      </c>
      <c r="B2997" s="671" t="s">
        <v>181</v>
      </c>
      <c r="C2997" s="697" t="s">
        <v>32</v>
      </c>
      <c r="D2997" s="555">
        <v>100</v>
      </c>
      <c r="E2997" s="697" t="s">
        <v>321</v>
      </c>
      <c r="F2997" s="697">
        <v>0.28</v>
      </c>
      <c r="G2997" s="697">
        <v>4.75</v>
      </c>
      <c r="H2997" s="585">
        <v>2.4542</v>
      </c>
      <c r="I2997" s="585">
        <v>2.442</v>
      </c>
      <c r="J2997" s="704">
        <v>2.64</v>
      </c>
      <c r="K2997" s="585">
        <v>0</v>
      </c>
      <c r="L2997" s="729">
        <v>0</v>
      </c>
      <c r="M2997" s="585">
        <v>239.58</v>
      </c>
      <c r="N2997" s="718">
        <v>707</v>
      </c>
      <c r="O2997" s="729">
        <v>0.338868458274399</v>
      </c>
      <c r="P2997" s="729" t="s">
        <v>176</v>
      </c>
      <c r="Q2997" s="718">
        <v>12118</v>
      </c>
      <c r="R2997" s="585">
        <v>879.78</v>
      </c>
      <c r="S2997" s="729">
        <v>0.0726010892886615</v>
      </c>
      <c r="T2997" s="585">
        <v>0</v>
      </c>
      <c r="U2997" s="698">
        <v>0</v>
      </c>
      <c r="V2997" s="585">
        <v>0</v>
      </c>
      <c r="W2997" s="585">
        <v>0</v>
      </c>
      <c r="X2997" s="585">
        <v>0</v>
      </c>
      <c r="Y2997" s="585">
        <v>0</v>
      </c>
    </row>
    <row r="2998" customHeight="1" spans="1:25">
      <c r="A2998" s="574">
        <v>45344</v>
      </c>
      <c r="B2998" s="671" t="s">
        <v>181</v>
      </c>
      <c r="C2998" s="697" t="s">
        <v>32</v>
      </c>
      <c r="D2998" s="555">
        <v>100</v>
      </c>
      <c r="E2998" s="697" t="s">
        <v>321</v>
      </c>
      <c r="F2998" s="697">
        <v>0.15</v>
      </c>
      <c r="G2998" s="697">
        <v>3.97</v>
      </c>
      <c r="H2998" s="585">
        <v>1.3387</v>
      </c>
      <c r="I2998" s="585">
        <v>1.332</v>
      </c>
      <c r="J2998" s="704">
        <v>1.32</v>
      </c>
      <c r="K2998" s="585">
        <v>0</v>
      </c>
      <c r="L2998" s="729">
        <v>0</v>
      </c>
      <c r="M2998" s="585">
        <v>240.9</v>
      </c>
      <c r="N2998" s="718">
        <v>707</v>
      </c>
      <c r="O2998" s="729">
        <v>0.340735502121641</v>
      </c>
      <c r="P2998" s="729" t="s">
        <v>176</v>
      </c>
      <c r="Q2998" s="718">
        <v>12118</v>
      </c>
      <c r="R2998" s="585">
        <v>881.1</v>
      </c>
      <c r="S2998" s="729">
        <v>0.072710018154811</v>
      </c>
      <c r="T2998" s="585">
        <v>0</v>
      </c>
      <c r="U2998" s="698">
        <v>0</v>
      </c>
      <c r="V2998" s="585">
        <v>0</v>
      </c>
      <c r="W2998" s="585">
        <v>0</v>
      </c>
      <c r="X2998" s="585">
        <v>0</v>
      </c>
      <c r="Y2998" s="585">
        <v>0</v>
      </c>
    </row>
    <row r="2999" customHeight="1" spans="1:25">
      <c r="A2999" s="574">
        <v>45345</v>
      </c>
      <c r="B2999" s="671" t="s">
        <v>181</v>
      </c>
      <c r="C2999" s="697" t="s">
        <v>32</v>
      </c>
      <c r="D2999" s="555">
        <v>100</v>
      </c>
      <c r="E2999" s="697" t="s">
        <v>321</v>
      </c>
      <c r="F2999" s="697">
        <v>0.24</v>
      </c>
      <c r="G2999" s="697">
        <v>3.02</v>
      </c>
      <c r="H2999" s="585">
        <v>2.008</v>
      </c>
      <c r="I2999" s="585">
        <v>1.998</v>
      </c>
      <c r="J2999" s="704">
        <v>1.98</v>
      </c>
      <c r="K2999" s="585">
        <v>0</v>
      </c>
      <c r="L2999" s="729">
        <v>0</v>
      </c>
      <c r="M2999" s="585">
        <v>242.88</v>
      </c>
      <c r="N2999" s="718">
        <v>707</v>
      </c>
      <c r="O2999" s="729">
        <v>0.343536067892504</v>
      </c>
      <c r="P2999" s="729" t="s">
        <v>176</v>
      </c>
      <c r="Q2999" s="718">
        <v>12118</v>
      </c>
      <c r="R2999" s="585">
        <v>883.08</v>
      </c>
      <c r="S2999" s="729">
        <v>0.0728734114540353</v>
      </c>
      <c r="T2999" s="585">
        <v>0</v>
      </c>
      <c r="U2999" s="698">
        <v>0</v>
      </c>
      <c r="V2999" s="585">
        <v>0</v>
      </c>
      <c r="W2999" s="585">
        <v>0</v>
      </c>
      <c r="X2999" s="585">
        <v>0</v>
      </c>
      <c r="Y2999" s="585">
        <v>0</v>
      </c>
    </row>
    <row r="3000" customHeight="1" spans="1:25">
      <c r="A3000" s="574">
        <v>45346</v>
      </c>
      <c r="B3000" s="671" t="s">
        <v>181</v>
      </c>
      <c r="C3000" s="697" t="s">
        <v>32</v>
      </c>
      <c r="D3000" s="555">
        <v>100</v>
      </c>
      <c r="E3000" s="555" t="s">
        <v>39</v>
      </c>
      <c r="F3000" s="717">
        <v>0.31</v>
      </c>
      <c r="G3000" s="717">
        <v>1.63</v>
      </c>
      <c r="H3000" s="585">
        <v>2.6773</v>
      </c>
      <c r="I3000" s="585">
        <v>2.664</v>
      </c>
      <c r="J3000" s="585">
        <v>2.64</v>
      </c>
      <c r="K3000" s="585">
        <v>0</v>
      </c>
      <c r="L3000" s="729">
        <v>0</v>
      </c>
      <c r="M3000" s="585">
        <v>245.52</v>
      </c>
      <c r="N3000" s="718">
        <v>707</v>
      </c>
      <c r="O3000" s="729">
        <v>0.347270155586987</v>
      </c>
      <c r="P3000" s="729" t="s">
        <v>176</v>
      </c>
      <c r="Q3000" s="718">
        <v>12118</v>
      </c>
      <c r="R3000" s="585">
        <v>885.72</v>
      </c>
      <c r="S3000" s="729">
        <v>0.0730912691863344</v>
      </c>
      <c r="T3000" s="585">
        <v>0</v>
      </c>
      <c r="U3000" s="585">
        <v>0</v>
      </c>
      <c r="V3000" s="585">
        <v>0</v>
      </c>
      <c r="W3000" s="585">
        <v>0</v>
      </c>
      <c r="X3000" s="585">
        <v>0</v>
      </c>
      <c r="Y3000" s="585">
        <v>0</v>
      </c>
    </row>
    <row r="3001" customHeight="1" spans="1:25">
      <c r="A3001" s="574">
        <v>45347</v>
      </c>
      <c r="B3001" s="671" t="s">
        <v>181</v>
      </c>
      <c r="C3001" s="697" t="s">
        <v>32</v>
      </c>
      <c r="D3001" s="555">
        <v>100</v>
      </c>
      <c r="E3001" s="555" t="s">
        <v>33</v>
      </c>
      <c r="F3001" s="717">
        <v>0.78</v>
      </c>
      <c r="G3001" s="697">
        <v>0.78</v>
      </c>
      <c r="H3001" s="585">
        <v>6.6933</v>
      </c>
      <c r="I3001" s="585">
        <v>6.66</v>
      </c>
      <c r="J3001" s="585">
        <v>5.94</v>
      </c>
      <c r="K3001" s="585">
        <v>0</v>
      </c>
      <c r="L3001" s="729">
        <v>0</v>
      </c>
      <c r="M3001" s="585">
        <v>251.46</v>
      </c>
      <c r="N3001" s="718">
        <v>707</v>
      </c>
      <c r="O3001" s="729">
        <v>0.355671852899576</v>
      </c>
      <c r="P3001" s="729" t="s">
        <v>176</v>
      </c>
      <c r="Q3001" s="718">
        <v>12118</v>
      </c>
      <c r="R3001" s="585">
        <v>891.66</v>
      </c>
      <c r="S3001" s="729">
        <v>0.0735814490840073</v>
      </c>
      <c r="T3001" s="585">
        <v>0</v>
      </c>
      <c r="U3001" s="585">
        <v>0</v>
      </c>
      <c r="V3001" s="585">
        <v>0</v>
      </c>
      <c r="W3001" s="585">
        <v>0</v>
      </c>
      <c r="X3001" s="585">
        <v>0</v>
      </c>
      <c r="Y3001" s="585">
        <v>0</v>
      </c>
    </row>
    <row r="3002" customHeight="1" spans="1:25">
      <c r="A3002" s="574">
        <v>45348</v>
      </c>
      <c r="B3002" s="671" t="s">
        <v>181</v>
      </c>
      <c r="C3002" s="697" t="s">
        <v>32</v>
      </c>
      <c r="D3002" s="555">
        <v>100</v>
      </c>
      <c r="E3002" s="555" t="s">
        <v>39</v>
      </c>
      <c r="F3002" s="717">
        <v>1.6</v>
      </c>
      <c r="G3002" s="697">
        <v>1.05</v>
      </c>
      <c r="H3002" s="585">
        <v>13.6097</v>
      </c>
      <c r="I3002" s="585">
        <v>13.542</v>
      </c>
      <c r="J3002" s="585">
        <v>13.86</v>
      </c>
      <c r="K3002" s="585">
        <v>0</v>
      </c>
      <c r="L3002" s="729">
        <v>0</v>
      </c>
      <c r="M3002" s="585">
        <v>265.32</v>
      </c>
      <c r="N3002" s="718">
        <v>707</v>
      </c>
      <c r="O3002" s="729">
        <v>0.375275813295615</v>
      </c>
      <c r="P3002" s="729" t="s">
        <v>176</v>
      </c>
      <c r="Q3002" s="718">
        <v>12118</v>
      </c>
      <c r="R3002" s="585">
        <v>905.52</v>
      </c>
      <c r="S3002" s="729">
        <v>0.0747252021785773</v>
      </c>
      <c r="T3002" s="585">
        <v>0</v>
      </c>
      <c r="U3002" s="585">
        <v>0</v>
      </c>
      <c r="V3002" s="585">
        <v>0</v>
      </c>
      <c r="W3002" s="585">
        <v>0</v>
      </c>
      <c r="X3002" s="585">
        <v>0</v>
      </c>
      <c r="Y3002" s="585">
        <v>0</v>
      </c>
    </row>
    <row r="3003" customHeight="1" spans="1:25">
      <c r="A3003" s="574">
        <v>45349</v>
      </c>
      <c r="B3003" s="671" t="s">
        <v>181</v>
      </c>
      <c r="C3003" s="697" t="s">
        <v>32</v>
      </c>
      <c r="D3003" s="555">
        <v>100</v>
      </c>
      <c r="E3003" s="555" t="s">
        <v>33</v>
      </c>
      <c r="F3003" s="717">
        <v>5.03</v>
      </c>
      <c r="G3003" s="697">
        <v>1.02</v>
      </c>
      <c r="H3003" s="585">
        <v>42.8371</v>
      </c>
      <c r="I3003" s="585">
        <v>42.624</v>
      </c>
      <c r="J3003" s="585">
        <v>42.24</v>
      </c>
      <c r="K3003" s="585">
        <v>0</v>
      </c>
      <c r="L3003" s="729">
        <v>0</v>
      </c>
      <c r="M3003" s="585">
        <v>307.56</v>
      </c>
      <c r="N3003" s="718">
        <v>707</v>
      </c>
      <c r="O3003" s="729">
        <v>0.435021216407355</v>
      </c>
      <c r="P3003" s="729" t="s">
        <v>176</v>
      </c>
      <c r="Q3003" s="718">
        <v>12118</v>
      </c>
      <c r="R3003" s="585">
        <v>947.76</v>
      </c>
      <c r="S3003" s="729">
        <v>0.0782109258953623</v>
      </c>
      <c r="T3003" s="585">
        <v>0</v>
      </c>
      <c r="U3003" s="585">
        <v>0</v>
      </c>
      <c r="V3003" s="585">
        <v>0</v>
      </c>
      <c r="W3003" s="585">
        <v>0</v>
      </c>
      <c r="X3003" s="585">
        <v>0</v>
      </c>
      <c r="Y3003" s="585">
        <v>0</v>
      </c>
    </row>
    <row r="3004" customHeight="1" spans="1:25">
      <c r="A3004" s="574">
        <v>45350</v>
      </c>
      <c r="B3004" s="671" t="s">
        <v>181</v>
      </c>
      <c r="C3004" s="697" t="s">
        <v>32</v>
      </c>
      <c r="D3004" s="555">
        <v>100</v>
      </c>
      <c r="E3004" s="555" t="s">
        <v>39</v>
      </c>
      <c r="F3004" s="717">
        <v>1.27</v>
      </c>
      <c r="G3004" s="697">
        <v>0.64</v>
      </c>
      <c r="H3004" s="585">
        <v>10.2631</v>
      </c>
      <c r="I3004" s="585">
        <v>10.212</v>
      </c>
      <c r="J3004" s="585">
        <v>9.9</v>
      </c>
      <c r="K3004" s="585">
        <v>0</v>
      </c>
      <c r="L3004" s="729">
        <v>0</v>
      </c>
      <c r="M3004" s="585">
        <v>317.46</v>
      </c>
      <c r="N3004" s="718">
        <v>707</v>
      </c>
      <c r="O3004" s="729">
        <v>0.449024045261669</v>
      </c>
      <c r="P3004" s="729" t="s">
        <v>176</v>
      </c>
      <c r="Q3004" s="718">
        <v>12118</v>
      </c>
      <c r="R3004" s="585">
        <v>957.66</v>
      </c>
      <c r="S3004" s="729">
        <v>0.0790278923914837</v>
      </c>
      <c r="T3004" s="585">
        <v>0</v>
      </c>
      <c r="U3004" s="585">
        <v>0</v>
      </c>
      <c r="V3004" s="585">
        <v>0</v>
      </c>
      <c r="W3004" s="585">
        <v>0</v>
      </c>
      <c r="X3004" s="585">
        <v>0</v>
      </c>
      <c r="Y3004" s="585">
        <v>0</v>
      </c>
    </row>
    <row r="3005" customHeight="1" spans="1:25">
      <c r="A3005" s="574">
        <v>45351</v>
      </c>
      <c r="B3005" s="671" t="s">
        <v>181</v>
      </c>
      <c r="C3005" s="697" t="s">
        <v>32</v>
      </c>
      <c r="D3005" s="555">
        <v>100</v>
      </c>
      <c r="E3005" s="555" t="s">
        <v>39</v>
      </c>
      <c r="F3005" s="717">
        <v>2.12</v>
      </c>
      <c r="G3005" s="717">
        <v>2.38</v>
      </c>
      <c r="H3005" s="585">
        <v>18.0719</v>
      </c>
      <c r="I3005" s="585">
        <v>17.982</v>
      </c>
      <c r="J3005" s="585">
        <v>17.82</v>
      </c>
      <c r="K3005" s="585">
        <v>0</v>
      </c>
      <c r="L3005" s="729">
        <v>0</v>
      </c>
      <c r="M3005" s="585">
        <v>335.28</v>
      </c>
      <c r="N3005" s="718">
        <v>707</v>
      </c>
      <c r="O3005" s="729">
        <v>0.474229137199434</v>
      </c>
      <c r="P3005" s="729" t="s">
        <v>176</v>
      </c>
      <c r="Q3005" s="718">
        <v>12118</v>
      </c>
      <c r="R3005" s="585">
        <v>975.48</v>
      </c>
      <c r="S3005" s="729">
        <v>0.0804984320845024</v>
      </c>
      <c r="T3005" s="585">
        <v>0</v>
      </c>
      <c r="U3005" s="585">
        <v>0</v>
      </c>
      <c r="V3005" s="585">
        <v>0</v>
      </c>
      <c r="W3005" s="585">
        <v>0</v>
      </c>
      <c r="X3005" s="585">
        <v>0</v>
      </c>
      <c r="Y3005" s="585">
        <v>0</v>
      </c>
    </row>
    <row r="3006" customHeight="1" spans="1:25">
      <c r="A3006" s="574">
        <v>45323</v>
      </c>
      <c r="B3006" s="639" t="s">
        <v>191</v>
      </c>
      <c r="C3006" s="697" t="s">
        <v>32</v>
      </c>
      <c r="D3006" s="555">
        <v>100</v>
      </c>
      <c r="E3006" s="555" t="s">
        <v>107</v>
      </c>
      <c r="F3006" s="555">
        <v>0.34</v>
      </c>
      <c r="G3006" s="646">
        <v>2.51</v>
      </c>
      <c r="H3006" s="646">
        <v>4.09</v>
      </c>
      <c r="I3006" s="646">
        <v>4.0700000000005</v>
      </c>
      <c r="J3006" s="646">
        <v>3.96000000000015</v>
      </c>
      <c r="K3006" s="555">
        <v>0</v>
      </c>
      <c r="L3006" s="702">
        <v>0</v>
      </c>
      <c r="M3006" s="647">
        <v>3.96000000000015</v>
      </c>
      <c r="N3006" s="555">
        <v>1100</v>
      </c>
      <c r="O3006" s="732">
        <v>0.0036</v>
      </c>
      <c r="P3006" s="733" t="s">
        <v>176</v>
      </c>
      <c r="Q3006" s="555">
        <v>12000</v>
      </c>
      <c r="R3006" s="646">
        <v>697.62</v>
      </c>
      <c r="S3006" s="732">
        <v>0.0586295833333334</v>
      </c>
      <c r="T3006" s="555">
        <v>0</v>
      </c>
      <c r="U3006" s="697">
        <v>0.1725</v>
      </c>
      <c r="V3006" s="555">
        <v>0</v>
      </c>
      <c r="W3006" s="555">
        <v>0</v>
      </c>
      <c r="X3006" s="555">
        <v>0</v>
      </c>
      <c r="Y3006" s="555">
        <v>0</v>
      </c>
    </row>
    <row r="3007" customHeight="1" spans="1:25">
      <c r="A3007" s="574">
        <v>45324</v>
      </c>
      <c r="B3007" s="639" t="s">
        <v>191</v>
      </c>
      <c r="C3007" s="697" t="s">
        <v>32</v>
      </c>
      <c r="D3007" s="555">
        <v>100</v>
      </c>
      <c r="E3007" s="555" t="s">
        <v>180</v>
      </c>
      <c r="F3007" s="555">
        <v>0.26</v>
      </c>
      <c r="G3007" s="646">
        <v>1.79</v>
      </c>
      <c r="H3007" s="722">
        <v>2.6</v>
      </c>
      <c r="I3007" s="646">
        <v>2.59</v>
      </c>
      <c r="J3007" s="646">
        <v>2.64</v>
      </c>
      <c r="K3007" s="555">
        <v>0</v>
      </c>
      <c r="L3007" s="702">
        <v>0</v>
      </c>
      <c r="M3007" s="647">
        <v>6.6</v>
      </c>
      <c r="N3007" s="555">
        <v>1100</v>
      </c>
      <c r="O3007" s="732">
        <v>0.006</v>
      </c>
      <c r="P3007" s="733" t="s">
        <v>176</v>
      </c>
      <c r="Q3007" s="555">
        <v>12000</v>
      </c>
      <c r="R3007" s="646">
        <v>700.26</v>
      </c>
      <c r="S3007" s="732">
        <v>0.0588</v>
      </c>
      <c r="T3007" s="555">
        <v>0</v>
      </c>
      <c r="U3007" s="697">
        <v>0.1188</v>
      </c>
      <c r="V3007" s="555">
        <v>0</v>
      </c>
      <c r="W3007" s="555">
        <v>0</v>
      </c>
      <c r="X3007" s="555">
        <v>0</v>
      </c>
      <c r="Y3007" s="555">
        <v>0</v>
      </c>
    </row>
    <row r="3008" customHeight="1" spans="1:25">
      <c r="A3008" s="574">
        <v>45325</v>
      </c>
      <c r="B3008" s="639" t="s">
        <v>191</v>
      </c>
      <c r="C3008" s="697" t="s">
        <v>32</v>
      </c>
      <c r="D3008" s="555">
        <v>100</v>
      </c>
      <c r="E3008" s="555" t="s">
        <v>123</v>
      </c>
      <c r="F3008" s="555">
        <v>0.78</v>
      </c>
      <c r="G3008" s="646">
        <v>1.74</v>
      </c>
      <c r="H3008" s="646">
        <v>1.12</v>
      </c>
      <c r="I3008" s="646">
        <v>1.11</v>
      </c>
      <c r="J3008" s="646">
        <v>1.32</v>
      </c>
      <c r="K3008" s="555">
        <v>0</v>
      </c>
      <c r="L3008" s="702">
        <v>0</v>
      </c>
      <c r="M3008" s="585">
        <v>7.92</v>
      </c>
      <c r="N3008" s="555">
        <v>1100</v>
      </c>
      <c r="O3008" s="732">
        <v>0.0072</v>
      </c>
      <c r="P3008" s="733" t="s">
        <v>176</v>
      </c>
      <c r="Q3008" s="555">
        <v>12000</v>
      </c>
      <c r="R3008" s="646">
        <v>701.58</v>
      </c>
      <c r="S3008" s="732">
        <v>0.0589</v>
      </c>
      <c r="T3008" s="555">
        <v>0</v>
      </c>
      <c r="U3008" s="697">
        <v>0.05894</v>
      </c>
      <c r="V3008" s="697">
        <v>0</v>
      </c>
      <c r="W3008" s="697">
        <v>0</v>
      </c>
      <c r="X3008" s="697">
        <v>0</v>
      </c>
      <c r="Y3008" s="697">
        <v>1.48</v>
      </c>
    </row>
    <row r="3009" customHeight="1" spans="1:25">
      <c r="A3009" s="574">
        <v>45326</v>
      </c>
      <c r="B3009" s="639" t="s">
        <v>191</v>
      </c>
      <c r="C3009" s="697" t="s">
        <v>32</v>
      </c>
      <c r="D3009" s="555">
        <v>100</v>
      </c>
      <c r="E3009" s="555" t="s">
        <v>123</v>
      </c>
      <c r="F3009" s="697">
        <v>0.38</v>
      </c>
      <c r="G3009" s="646">
        <v>0.06</v>
      </c>
      <c r="H3009" s="646">
        <v>2.05</v>
      </c>
      <c r="I3009" s="646">
        <v>2.03</v>
      </c>
      <c r="J3009" s="646">
        <v>1.98</v>
      </c>
      <c r="K3009" s="555">
        <v>0</v>
      </c>
      <c r="L3009" s="702">
        <v>0</v>
      </c>
      <c r="M3009" s="585">
        <v>9.9</v>
      </c>
      <c r="N3009" s="555">
        <v>1100</v>
      </c>
      <c r="O3009" s="732">
        <v>0.009</v>
      </c>
      <c r="P3009" s="733" t="s">
        <v>176</v>
      </c>
      <c r="Q3009" s="555">
        <v>12000</v>
      </c>
      <c r="R3009" s="646">
        <v>703.56</v>
      </c>
      <c r="S3009" s="732">
        <v>0.0591</v>
      </c>
      <c r="T3009" s="555">
        <v>0</v>
      </c>
      <c r="U3009" s="697">
        <v>0.07495</v>
      </c>
      <c r="V3009" s="697">
        <v>0</v>
      </c>
      <c r="W3009" s="697">
        <v>0</v>
      </c>
      <c r="X3009" s="697">
        <v>0</v>
      </c>
      <c r="Y3009" s="697">
        <v>1.48</v>
      </c>
    </row>
    <row r="3010" customHeight="1" spans="1:25">
      <c r="A3010" s="574">
        <v>45327</v>
      </c>
      <c r="B3010" s="639" t="s">
        <v>191</v>
      </c>
      <c r="C3010" s="697" t="s">
        <v>32</v>
      </c>
      <c r="D3010" s="555">
        <v>100</v>
      </c>
      <c r="E3010" s="697" t="s">
        <v>39</v>
      </c>
      <c r="F3010" s="697">
        <v>0.68</v>
      </c>
      <c r="G3010" s="646">
        <v>0.35</v>
      </c>
      <c r="H3010" s="646">
        <v>2.42</v>
      </c>
      <c r="I3010" s="646">
        <v>2.41</v>
      </c>
      <c r="J3010" s="646">
        <v>1.98</v>
      </c>
      <c r="K3010" s="555">
        <v>0</v>
      </c>
      <c r="L3010" s="702">
        <v>0</v>
      </c>
      <c r="M3010" s="585">
        <v>11.88</v>
      </c>
      <c r="N3010" s="555">
        <v>1100</v>
      </c>
      <c r="O3010" s="732">
        <v>0.0108</v>
      </c>
      <c r="P3010" s="733" t="s">
        <v>176</v>
      </c>
      <c r="Q3010" s="555">
        <v>12000</v>
      </c>
      <c r="R3010" s="646">
        <v>705.54</v>
      </c>
      <c r="S3010" s="732">
        <v>0.0593</v>
      </c>
      <c r="T3010" s="555">
        <v>0</v>
      </c>
      <c r="U3010" s="697">
        <v>0.225</v>
      </c>
      <c r="V3010" s="697">
        <v>0</v>
      </c>
      <c r="W3010" s="697">
        <v>0</v>
      </c>
      <c r="X3010" s="697">
        <v>0</v>
      </c>
      <c r="Y3010" s="697">
        <v>1.48</v>
      </c>
    </row>
    <row r="3011" customHeight="1" spans="1:25">
      <c r="A3011" s="574">
        <v>45328</v>
      </c>
      <c r="B3011" s="639" t="s">
        <v>191</v>
      </c>
      <c r="C3011" s="697" t="s">
        <v>32</v>
      </c>
      <c r="D3011" s="555">
        <v>100</v>
      </c>
      <c r="E3011" s="555" t="s">
        <v>123</v>
      </c>
      <c r="F3011" s="697">
        <v>1.07</v>
      </c>
      <c r="G3011" s="646">
        <v>0.71</v>
      </c>
      <c r="H3011" s="646">
        <v>1.67</v>
      </c>
      <c r="I3011" s="646">
        <v>1.66</v>
      </c>
      <c r="J3011" s="646">
        <v>1.32</v>
      </c>
      <c r="K3011" s="555">
        <v>0</v>
      </c>
      <c r="L3011" s="702">
        <v>0</v>
      </c>
      <c r="M3011" s="585">
        <v>13.2</v>
      </c>
      <c r="N3011" s="555">
        <v>1100</v>
      </c>
      <c r="O3011" s="732">
        <v>0.012</v>
      </c>
      <c r="P3011" s="733" t="s">
        <v>176</v>
      </c>
      <c r="Q3011" s="555">
        <v>12000</v>
      </c>
      <c r="R3011" s="646">
        <v>706.86</v>
      </c>
      <c r="S3011" s="732">
        <v>0.0594</v>
      </c>
      <c r="T3011" s="555">
        <v>0</v>
      </c>
      <c r="U3011" s="697">
        <v>0.0756</v>
      </c>
      <c r="V3011" s="697">
        <v>0</v>
      </c>
      <c r="W3011" s="697">
        <v>0</v>
      </c>
      <c r="X3011" s="697">
        <v>0</v>
      </c>
      <c r="Y3011" s="697">
        <v>1.48</v>
      </c>
    </row>
    <row r="3012" customHeight="1" spans="1:25">
      <c r="A3012" s="574">
        <v>45329</v>
      </c>
      <c r="B3012" s="639" t="s">
        <v>191</v>
      </c>
      <c r="C3012" s="697" t="s">
        <v>32</v>
      </c>
      <c r="D3012" s="555">
        <v>100</v>
      </c>
      <c r="E3012" s="697" t="s">
        <v>39</v>
      </c>
      <c r="F3012" s="737">
        <v>1.85</v>
      </c>
      <c r="G3012" s="646">
        <v>0.93</v>
      </c>
      <c r="H3012" s="646">
        <v>2.79</v>
      </c>
      <c r="I3012" s="646">
        <v>2.775</v>
      </c>
      <c r="J3012" s="646">
        <v>2.64</v>
      </c>
      <c r="K3012" s="555">
        <v>0</v>
      </c>
      <c r="L3012" s="702">
        <v>0</v>
      </c>
      <c r="M3012" s="585">
        <v>15.84</v>
      </c>
      <c r="N3012" s="555">
        <v>1100</v>
      </c>
      <c r="O3012" s="732">
        <v>0.0144</v>
      </c>
      <c r="P3012" s="733" t="s">
        <v>176</v>
      </c>
      <c r="Q3012" s="555">
        <v>12000</v>
      </c>
      <c r="R3012" s="585">
        <v>709.5</v>
      </c>
      <c r="S3012" s="732">
        <v>0.0597</v>
      </c>
      <c r="T3012" s="555">
        <v>0</v>
      </c>
      <c r="U3012" s="697">
        <v>0.1024</v>
      </c>
      <c r="V3012" s="697">
        <v>0</v>
      </c>
      <c r="W3012" s="697">
        <v>0</v>
      </c>
      <c r="X3012" s="697">
        <v>0</v>
      </c>
      <c r="Y3012" s="697">
        <v>1.48</v>
      </c>
    </row>
    <row r="3013" customHeight="1" spans="1:25">
      <c r="A3013" s="574">
        <v>45330</v>
      </c>
      <c r="B3013" s="639" t="s">
        <v>191</v>
      </c>
      <c r="C3013" s="697" t="s">
        <v>32</v>
      </c>
      <c r="D3013" s="555">
        <v>100</v>
      </c>
      <c r="E3013" s="555" t="s">
        <v>35</v>
      </c>
      <c r="F3013" s="738">
        <v>5.06</v>
      </c>
      <c r="G3013" s="555">
        <v>0.86</v>
      </c>
      <c r="H3013" s="738">
        <v>4.28</v>
      </c>
      <c r="I3013" s="646">
        <v>4.25</v>
      </c>
      <c r="J3013" s="646">
        <v>4.62</v>
      </c>
      <c r="K3013" s="555">
        <v>0</v>
      </c>
      <c r="L3013" s="702">
        <v>0</v>
      </c>
      <c r="M3013" s="585">
        <v>20.46</v>
      </c>
      <c r="N3013" s="555">
        <v>1100</v>
      </c>
      <c r="O3013" s="732">
        <v>0.0186</v>
      </c>
      <c r="P3013" s="733" t="s">
        <v>176</v>
      </c>
      <c r="Q3013" s="555">
        <v>12000</v>
      </c>
      <c r="R3013" s="646">
        <v>714.12</v>
      </c>
      <c r="S3013" s="732">
        <v>0.06</v>
      </c>
      <c r="T3013" s="555">
        <v>0</v>
      </c>
      <c r="U3013" s="697">
        <v>0.2451</v>
      </c>
      <c r="V3013" s="697">
        <v>0</v>
      </c>
      <c r="W3013" s="697">
        <v>0</v>
      </c>
      <c r="X3013" s="697">
        <v>0</v>
      </c>
      <c r="Y3013" s="697">
        <v>1.48</v>
      </c>
    </row>
    <row r="3014" customHeight="1" spans="1:25">
      <c r="A3014" s="574">
        <v>45331</v>
      </c>
      <c r="B3014" s="639" t="s">
        <v>191</v>
      </c>
      <c r="C3014" s="697" t="s">
        <v>32</v>
      </c>
      <c r="D3014" s="555">
        <v>100</v>
      </c>
      <c r="E3014" s="555" t="s">
        <v>35</v>
      </c>
      <c r="F3014" s="697">
        <v>6.24</v>
      </c>
      <c r="G3014" s="646">
        <v>1</v>
      </c>
      <c r="H3014" s="646">
        <v>21.57</v>
      </c>
      <c r="I3014" s="646">
        <v>21.46</v>
      </c>
      <c r="J3014" s="646">
        <v>21.12</v>
      </c>
      <c r="K3014" s="555">
        <v>6.786</v>
      </c>
      <c r="L3014" s="702">
        <v>0</v>
      </c>
      <c r="M3014" s="585">
        <v>41.58</v>
      </c>
      <c r="N3014" s="555">
        <v>1100</v>
      </c>
      <c r="O3014" s="732">
        <v>0.0378</v>
      </c>
      <c r="P3014" s="733" t="s">
        <v>176</v>
      </c>
      <c r="Q3014" s="555">
        <v>12000</v>
      </c>
      <c r="R3014" s="646">
        <v>735.24</v>
      </c>
      <c r="S3014" s="732">
        <v>0.0618</v>
      </c>
      <c r="T3014" s="555">
        <v>0</v>
      </c>
      <c r="U3014" s="697">
        <v>0</v>
      </c>
      <c r="V3014" s="697">
        <v>0</v>
      </c>
      <c r="W3014" s="697">
        <v>0</v>
      </c>
      <c r="X3014" s="697">
        <v>0</v>
      </c>
      <c r="Y3014" s="697">
        <v>1.48</v>
      </c>
    </row>
    <row r="3015" customHeight="1" spans="1:25">
      <c r="A3015" s="574">
        <v>45332</v>
      </c>
      <c r="B3015" s="639" t="s">
        <v>191</v>
      </c>
      <c r="C3015" s="697" t="s">
        <v>32</v>
      </c>
      <c r="D3015" s="555">
        <v>100</v>
      </c>
      <c r="E3015" s="555" t="s">
        <v>35</v>
      </c>
      <c r="F3015" s="697">
        <v>5.59</v>
      </c>
      <c r="G3015" s="646">
        <v>1.16</v>
      </c>
      <c r="H3015" s="646">
        <v>27.52</v>
      </c>
      <c r="I3015" s="646">
        <v>27.38</v>
      </c>
      <c r="J3015" s="646">
        <v>27.72</v>
      </c>
      <c r="K3015" s="555">
        <v>17.5849</v>
      </c>
      <c r="L3015" s="702">
        <v>0</v>
      </c>
      <c r="M3015" s="585">
        <v>69.3</v>
      </c>
      <c r="N3015" s="555">
        <v>1100</v>
      </c>
      <c r="O3015" s="732">
        <v>0.063</v>
      </c>
      <c r="P3015" s="733" t="s">
        <v>176</v>
      </c>
      <c r="Q3015" s="555">
        <v>12000</v>
      </c>
      <c r="R3015" s="646">
        <v>762.96</v>
      </c>
      <c r="S3015" s="732">
        <v>0.0641</v>
      </c>
      <c r="T3015" s="555">
        <v>0</v>
      </c>
      <c r="U3015" s="697">
        <v>0</v>
      </c>
      <c r="V3015" s="697">
        <v>0</v>
      </c>
      <c r="W3015" s="697">
        <v>0</v>
      </c>
      <c r="X3015" s="697">
        <v>0</v>
      </c>
      <c r="Y3015" s="697">
        <v>1.48</v>
      </c>
    </row>
    <row r="3016" customHeight="1" spans="1:25">
      <c r="A3016" s="574">
        <v>45333</v>
      </c>
      <c r="B3016" s="639" t="s">
        <v>191</v>
      </c>
      <c r="C3016" s="697" t="s">
        <v>32</v>
      </c>
      <c r="D3016" s="555">
        <v>100</v>
      </c>
      <c r="E3016" s="555" t="s">
        <v>35</v>
      </c>
      <c r="F3016" s="717">
        <v>5.96</v>
      </c>
      <c r="G3016" s="646">
        <v>0.96</v>
      </c>
      <c r="H3016" s="646">
        <v>19.34</v>
      </c>
      <c r="I3016" s="646">
        <v>19.24</v>
      </c>
      <c r="J3016" s="646">
        <v>18.48</v>
      </c>
      <c r="K3016" s="555">
        <v>26.4073</v>
      </c>
      <c r="L3016" s="702">
        <v>0</v>
      </c>
      <c r="M3016" s="585">
        <v>87.78</v>
      </c>
      <c r="N3016" s="555">
        <v>1100</v>
      </c>
      <c r="O3016" s="732">
        <v>0.0798</v>
      </c>
      <c r="P3016" s="733" t="s">
        <v>176</v>
      </c>
      <c r="Q3016" s="555">
        <v>12000</v>
      </c>
      <c r="R3016" s="646">
        <v>781.44</v>
      </c>
      <c r="S3016" s="732">
        <v>0.0657</v>
      </c>
      <c r="T3016" s="555">
        <v>0</v>
      </c>
      <c r="U3016" s="697">
        <v>0</v>
      </c>
      <c r="V3016" s="697">
        <v>0</v>
      </c>
      <c r="W3016" s="697">
        <v>0</v>
      </c>
      <c r="X3016" s="697">
        <v>0</v>
      </c>
      <c r="Y3016" s="697">
        <v>1.48</v>
      </c>
    </row>
    <row r="3017" customHeight="1" spans="1:25">
      <c r="A3017" s="574">
        <v>45334</v>
      </c>
      <c r="B3017" s="639" t="s">
        <v>191</v>
      </c>
      <c r="C3017" s="697" t="s">
        <v>32</v>
      </c>
      <c r="D3017" s="555">
        <v>100</v>
      </c>
      <c r="E3017" s="697" t="s">
        <v>35</v>
      </c>
      <c r="F3017" s="717">
        <v>6.12</v>
      </c>
      <c r="G3017" s="646">
        <v>1.6</v>
      </c>
      <c r="H3017" s="646">
        <v>17.29</v>
      </c>
      <c r="I3017" s="646">
        <v>17.21</v>
      </c>
      <c r="J3017" s="646">
        <v>17.16</v>
      </c>
      <c r="K3017" s="555">
        <v>22.6164</v>
      </c>
      <c r="L3017" s="702">
        <v>0</v>
      </c>
      <c r="M3017" s="585">
        <v>104.94</v>
      </c>
      <c r="N3017" s="555">
        <v>1100</v>
      </c>
      <c r="O3017" s="732">
        <v>0.0954</v>
      </c>
      <c r="P3017" s="733" t="s">
        <v>176</v>
      </c>
      <c r="Q3017" s="555">
        <v>12000</v>
      </c>
      <c r="R3017" s="646">
        <v>798.6</v>
      </c>
      <c r="S3017" s="732">
        <v>0.0671</v>
      </c>
      <c r="T3017" s="555">
        <v>0</v>
      </c>
      <c r="U3017" s="697">
        <v>0</v>
      </c>
      <c r="V3017" s="697">
        <v>0</v>
      </c>
      <c r="W3017" s="697">
        <v>0</v>
      </c>
      <c r="X3017" s="697">
        <v>0</v>
      </c>
      <c r="Y3017" s="697">
        <v>1.48</v>
      </c>
    </row>
    <row r="3018" customHeight="1" spans="1:25">
      <c r="A3018" s="574">
        <v>45335</v>
      </c>
      <c r="B3018" s="639" t="s">
        <v>191</v>
      </c>
      <c r="C3018" s="697" t="s">
        <v>32</v>
      </c>
      <c r="D3018" s="555">
        <v>100</v>
      </c>
      <c r="E3018" s="697" t="s">
        <v>35</v>
      </c>
      <c r="F3018" s="697">
        <v>4.43</v>
      </c>
      <c r="G3018" s="646">
        <v>1.4</v>
      </c>
      <c r="H3018" s="646">
        <v>15.8</v>
      </c>
      <c r="I3018" s="646">
        <v>15.73</v>
      </c>
      <c r="J3018" s="646">
        <v>15.18</v>
      </c>
      <c r="K3018" s="555">
        <v>21.0768</v>
      </c>
      <c r="L3018" s="702">
        <v>0</v>
      </c>
      <c r="M3018" s="585">
        <v>120.12</v>
      </c>
      <c r="N3018" s="555">
        <v>1100</v>
      </c>
      <c r="O3018" s="732">
        <v>0.1092</v>
      </c>
      <c r="P3018" s="733" t="s">
        <v>176</v>
      </c>
      <c r="Q3018" s="555">
        <v>12000</v>
      </c>
      <c r="R3018" s="646">
        <v>813.78</v>
      </c>
      <c r="S3018" s="732">
        <v>0.0685</v>
      </c>
      <c r="T3018" s="555">
        <v>0</v>
      </c>
      <c r="U3018" s="697">
        <v>0</v>
      </c>
      <c r="V3018" s="697">
        <v>0</v>
      </c>
      <c r="W3018" s="697">
        <v>0</v>
      </c>
      <c r="X3018" s="697">
        <v>0</v>
      </c>
      <c r="Y3018" s="697">
        <v>1.48</v>
      </c>
    </row>
    <row r="3019" customHeight="1" spans="1:25">
      <c r="A3019" s="574">
        <v>45336</v>
      </c>
      <c r="B3019" s="639" t="s">
        <v>191</v>
      </c>
      <c r="C3019" s="697" t="s">
        <v>32</v>
      </c>
      <c r="D3019" s="697">
        <v>100</v>
      </c>
      <c r="E3019" s="697" t="s">
        <v>35</v>
      </c>
      <c r="F3019" s="697">
        <v>4.22</v>
      </c>
      <c r="G3019" s="646">
        <v>1.05</v>
      </c>
      <c r="H3019" s="646">
        <v>25.47</v>
      </c>
      <c r="I3019" s="646">
        <v>25.34</v>
      </c>
      <c r="J3019" s="646">
        <v>25.74</v>
      </c>
      <c r="K3019" s="555">
        <v>8.0083</v>
      </c>
      <c r="L3019" s="702">
        <v>0</v>
      </c>
      <c r="M3019" s="585">
        <v>145.86</v>
      </c>
      <c r="N3019" s="555">
        <v>1100</v>
      </c>
      <c r="O3019" s="732">
        <v>0.1326</v>
      </c>
      <c r="P3019" s="733" t="s">
        <v>176</v>
      </c>
      <c r="Q3019" s="555">
        <v>12000</v>
      </c>
      <c r="R3019" s="646">
        <v>839.5</v>
      </c>
      <c r="S3019" s="732">
        <v>0.0706</v>
      </c>
      <c r="T3019" s="555">
        <v>0</v>
      </c>
      <c r="U3019" s="697">
        <v>0</v>
      </c>
      <c r="V3019" s="697">
        <v>0</v>
      </c>
      <c r="W3019" s="697">
        <v>0</v>
      </c>
      <c r="X3019" s="697">
        <v>0</v>
      </c>
      <c r="Y3019" s="697">
        <v>1.48</v>
      </c>
    </row>
    <row r="3020" customHeight="1" spans="1:25">
      <c r="A3020" s="574">
        <v>45337</v>
      </c>
      <c r="B3020" s="639" t="s">
        <v>191</v>
      </c>
      <c r="C3020" s="697" t="s">
        <v>32</v>
      </c>
      <c r="D3020" s="555">
        <v>100</v>
      </c>
      <c r="E3020" s="697" t="s">
        <v>39</v>
      </c>
      <c r="F3020" s="717">
        <v>4.51</v>
      </c>
      <c r="G3020" s="646">
        <v>3.27</v>
      </c>
      <c r="H3020" s="646">
        <v>13.2</v>
      </c>
      <c r="I3020" s="646">
        <v>13.13</v>
      </c>
      <c r="J3020" s="646">
        <v>13.2</v>
      </c>
      <c r="K3020" s="555">
        <v>0</v>
      </c>
      <c r="L3020" s="702">
        <v>0</v>
      </c>
      <c r="M3020" s="585">
        <v>159.06</v>
      </c>
      <c r="N3020" s="555">
        <v>1100</v>
      </c>
      <c r="O3020" s="732">
        <v>0.1446</v>
      </c>
      <c r="P3020" s="733" t="s">
        <v>176</v>
      </c>
      <c r="Q3020" s="555">
        <v>12000</v>
      </c>
      <c r="R3020" s="646">
        <v>852.72</v>
      </c>
      <c r="S3020" s="732">
        <v>0.0717</v>
      </c>
      <c r="T3020" s="555">
        <v>0</v>
      </c>
      <c r="U3020" s="697">
        <v>0</v>
      </c>
      <c r="V3020" s="697">
        <v>0</v>
      </c>
      <c r="W3020" s="697">
        <v>0</v>
      </c>
      <c r="X3020" s="697">
        <v>0</v>
      </c>
      <c r="Y3020" s="697">
        <v>1.48</v>
      </c>
    </row>
    <row r="3021" customHeight="1" spans="1:25">
      <c r="A3021" s="574">
        <v>45338</v>
      </c>
      <c r="B3021" s="639" t="s">
        <v>191</v>
      </c>
      <c r="C3021" s="697" t="s">
        <v>32</v>
      </c>
      <c r="D3021" s="555">
        <v>100</v>
      </c>
      <c r="E3021" s="697" t="s">
        <v>35</v>
      </c>
      <c r="F3021" s="717">
        <v>6.41</v>
      </c>
      <c r="G3021" s="646">
        <v>1.42</v>
      </c>
      <c r="H3021" s="646">
        <v>34.77</v>
      </c>
      <c r="I3021" s="646">
        <v>34.6</v>
      </c>
      <c r="J3021" s="646">
        <v>34.32</v>
      </c>
      <c r="K3021" s="555">
        <v>17.6826</v>
      </c>
      <c r="L3021" s="702">
        <v>0</v>
      </c>
      <c r="M3021" s="585">
        <v>193.38</v>
      </c>
      <c r="N3021" s="555">
        <v>1100</v>
      </c>
      <c r="O3021" s="732">
        <v>0.1756</v>
      </c>
      <c r="P3021" s="733" t="s">
        <v>176</v>
      </c>
      <c r="Q3021" s="555">
        <v>12000</v>
      </c>
      <c r="R3021" s="646">
        <v>887.04</v>
      </c>
      <c r="S3021" s="732">
        <v>0.0745</v>
      </c>
      <c r="T3021" s="555">
        <v>0</v>
      </c>
      <c r="U3021" s="697">
        <v>0</v>
      </c>
      <c r="V3021" s="697">
        <v>0</v>
      </c>
      <c r="W3021" s="697">
        <v>0</v>
      </c>
      <c r="X3021" s="697">
        <v>0</v>
      </c>
      <c r="Y3021" s="697">
        <v>1.48</v>
      </c>
    </row>
    <row r="3022" customHeight="1" spans="1:25">
      <c r="A3022" s="574">
        <v>45339</v>
      </c>
      <c r="B3022" s="639" t="s">
        <v>191</v>
      </c>
      <c r="C3022" s="697" t="s">
        <v>32</v>
      </c>
      <c r="D3022" s="555">
        <v>100</v>
      </c>
      <c r="E3022" s="697" t="s">
        <v>35</v>
      </c>
      <c r="F3022" s="717">
        <v>5.07</v>
      </c>
      <c r="G3022" s="646">
        <v>1.78</v>
      </c>
      <c r="H3022" s="646">
        <v>42.948675</v>
      </c>
      <c r="I3022" s="646">
        <v>42.735</v>
      </c>
      <c r="J3022" s="646">
        <v>42.24</v>
      </c>
      <c r="K3022" s="555">
        <v>0</v>
      </c>
      <c r="L3022" s="702">
        <v>0</v>
      </c>
      <c r="M3022" s="585">
        <v>235.62</v>
      </c>
      <c r="N3022" s="555">
        <v>1100</v>
      </c>
      <c r="O3022" s="732">
        <v>0.2142</v>
      </c>
      <c r="P3022" s="733" t="s">
        <v>176</v>
      </c>
      <c r="Q3022" s="555">
        <v>12000</v>
      </c>
      <c r="R3022" s="646">
        <v>929.28</v>
      </c>
      <c r="S3022" s="732">
        <v>0.0781008333333333</v>
      </c>
      <c r="T3022" s="555">
        <v>0</v>
      </c>
      <c r="U3022" s="697">
        <v>0</v>
      </c>
      <c r="V3022" s="697">
        <v>0</v>
      </c>
      <c r="W3022" s="697">
        <v>0</v>
      </c>
      <c r="X3022" s="697">
        <v>0</v>
      </c>
      <c r="Y3022" s="697">
        <v>1.48</v>
      </c>
    </row>
    <row r="3023" customHeight="1" spans="1:25">
      <c r="A3023" s="574">
        <v>45340</v>
      </c>
      <c r="B3023" s="639" t="s">
        <v>191</v>
      </c>
      <c r="C3023" s="697" t="s">
        <v>32</v>
      </c>
      <c r="D3023" s="555">
        <v>100</v>
      </c>
      <c r="E3023" s="697" t="s">
        <v>33</v>
      </c>
      <c r="F3023" s="717">
        <v>4.58</v>
      </c>
      <c r="G3023" s="646">
        <v>2.09</v>
      </c>
      <c r="H3023" s="646">
        <v>27.33</v>
      </c>
      <c r="I3023" s="646">
        <v>27.19</v>
      </c>
      <c r="J3023" s="646">
        <v>27.06</v>
      </c>
      <c r="K3023" s="555">
        <v>10.972</v>
      </c>
      <c r="L3023" s="702">
        <v>0</v>
      </c>
      <c r="M3023" s="585">
        <v>262.68</v>
      </c>
      <c r="N3023" s="555">
        <v>1100</v>
      </c>
      <c r="O3023" s="745">
        <v>0.2388</v>
      </c>
      <c r="P3023" s="733" t="s">
        <v>176</v>
      </c>
      <c r="Q3023" s="555">
        <v>12000</v>
      </c>
      <c r="R3023" s="646">
        <v>956.34</v>
      </c>
      <c r="S3023" s="732">
        <v>0.0804</v>
      </c>
      <c r="T3023" s="555">
        <v>0</v>
      </c>
      <c r="U3023" s="697">
        <v>0</v>
      </c>
      <c r="V3023" s="697">
        <v>0</v>
      </c>
      <c r="W3023" s="697">
        <v>0</v>
      </c>
      <c r="X3023" s="697">
        <v>0</v>
      </c>
      <c r="Y3023" s="697">
        <v>1.48</v>
      </c>
    </row>
    <row r="3024" customHeight="1" spans="1:25">
      <c r="A3024" s="574">
        <v>45341</v>
      </c>
      <c r="B3024" s="639" t="s">
        <v>191</v>
      </c>
      <c r="C3024" s="697" t="s">
        <v>32</v>
      </c>
      <c r="D3024" s="555">
        <v>100</v>
      </c>
      <c r="E3024" s="697" t="s">
        <v>183</v>
      </c>
      <c r="F3024" s="717">
        <v>0.51</v>
      </c>
      <c r="G3024" s="646">
        <v>2.67</v>
      </c>
      <c r="H3024" s="646">
        <v>5.95</v>
      </c>
      <c r="I3024" s="646">
        <v>5.92</v>
      </c>
      <c r="J3024" s="646">
        <v>5.94</v>
      </c>
      <c r="K3024" s="555">
        <v>0</v>
      </c>
      <c r="L3024" s="702">
        <v>0</v>
      </c>
      <c r="M3024" s="585">
        <v>268.62</v>
      </c>
      <c r="N3024" s="555">
        <v>1100</v>
      </c>
      <c r="O3024" s="732">
        <v>0.2442</v>
      </c>
      <c r="P3024" s="733" t="s">
        <v>176</v>
      </c>
      <c r="Q3024" s="555">
        <v>12000</v>
      </c>
      <c r="R3024" s="646">
        <v>962.28</v>
      </c>
      <c r="S3024" s="732">
        <v>0.0809</v>
      </c>
      <c r="T3024" s="555">
        <v>0</v>
      </c>
      <c r="U3024" s="697">
        <v>0</v>
      </c>
      <c r="V3024" s="697">
        <v>0</v>
      </c>
      <c r="W3024" s="697">
        <v>0</v>
      </c>
      <c r="X3024" s="697">
        <v>0</v>
      </c>
      <c r="Y3024" s="697">
        <v>1.48</v>
      </c>
    </row>
    <row r="3025" customHeight="1" spans="1:25">
      <c r="A3025" s="574">
        <v>45342</v>
      </c>
      <c r="B3025" s="639" t="s">
        <v>191</v>
      </c>
      <c r="C3025" s="697" t="s">
        <v>32</v>
      </c>
      <c r="D3025" s="739">
        <v>100</v>
      </c>
      <c r="E3025" s="697" t="s">
        <v>91</v>
      </c>
      <c r="F3025" s="717">
        <v>0.28</v>
      </c>
      <c r="G3025" s="646">
        <v>2.59</v>
      </c>
      <c r="H3025" s="646">
        <v>3.72</v>
      </c>
      <c r="I3025" s="646">
        <v>3.7</v>
      </c>
      <c r="J3025" s="646">
        <v>3.3</v>
      </c>
      <c r="K3025" s="555">
        <v>0</v>
      </c>
      <c r="L3025" s="702">
        <v>0</v>
      </c>
      <c r="M3025" s="585">
        <v>271.92</v>
      </c>
      <c r="N3025" s="555">
        <v>1100</v>
      </c>
      <c r="O3025" s="732">
        <v>0.2472</v>
      </c>
      <c r="P3025" s="733" t="s">
        <v>176</v>
      </c>
      <c r="Q3025" s="555">
        <v>12000</v>
      </c>
      <c r="R3025" s="646">
        <v>965.58</v>
      </c>
      <c r="S3025" s="732">
        <v>0.0811687499999999</v>
      </c>
      <c r="T3025" s="555">
        <v>0</v>
      </c>
      <c r="U3025" s="697">
        <v>0</v>
      </c>
      <c r="V3025" s="697">
        <v>0</v>
      </c>
      <c r="W3025" s="697">
        <v>0</v>
      </c>
      <c r="X3025" s="697">
        <v>0</v>
      </c>
      <c r="Y3025" s="697">
        <v>1.48</v>
      </c>
    </row>
    <row r="3026" customHeight="1" spans="1:25">
      <c r="A3026" s="574">
        <v>45343</v>
      </c>
      <c r="B3026" s="639" t="s">
        <v>191</v>
      </c>
      <c r="C3026" s="697" t="s">
        <v>32</v>
      </c>
      <c r="D3026" s="739">
        <v>100</v>
      </c>
      <c r="E3026" s="717" t="s">
        <v>123</v>
      </c>
      <c r="F3026" s="717">
        <v>0.48</v>
      </c>
      <c r="G3026" s="646">
        <v>3.54</v>
      </c>
      <c r="H3026" s="646">
        <v>2.97480000000046</v>
      </c>
      <c r="I3026" s="646">
        <v>2.96000000000046</v>
      </c>
      <c r="J3026" s="646">
        <v>2.63999999999994</v>
      </c>
      <c r="K3026" s="555">
        <v>0</v>
      </c>
      <c r="L3026" s="702">
        <v>0</v>
      </c>
      <c r="M3026" s="585">
        <v>274.56</v>
      </c>
      <c r="N3026" s="555">
        <v>1100</v>
      </c>
      <c r="O3026" s="732">
        <v>0.2496</v>
      </c>
      <c r="P3026" s="733" t="s">
        <v>176</v>
      </c>
      <c r="Q3026" s="555">
        <v>12000</v>
      </c>
      <c r="R3026" s="646">
        <v>968.22</v>
      </c>
      <c r="S3026" s="732">
        <v>0.0814154166666666</v>
      </c>
      <c r="T3026" s="555">
        <v>0</v>
      </c>
      <c r="U3026" s="697">
        <v>0</v>
      </c>
      <c r="V3026" s="697">
        <v>0</v>
      </c>
      <c r="W3026" s="697">
        <v>0</v>
      </c>
      <c r="X3026" s="697">
        <v>0</v>
      </c>
      <c r="Y3026" s="697">
        <v>0.062</v>
      </c>
    </row>
    <row r="3027" customHeight="1" spans="1:25">
      <c r="A3027" s="574">
        <v>45344</v>
      </c>
      <c r="B3027" s="639" t="s">
        <v>191</v>
      </c>
      <c r="C3027" s="697" t="s">
        <v>32</v>
      </c>
      <c r="D3027" s="739">
        <v>100</v>
      </c>
      <c r="E3027" s="717" t="s">
        <v>69</v>
      </c>
      <c r="F3027" s="717">
        <v>1.14</v>
      </c>
      <c r="G3027" s="646">
        <v>2.71</v>
      </c>
      <c r="H3027" s="646">
        <v>1.86</v>
      </c>
      <c r="I3027" s="646">
        <v>1.85</v>
      </c>
      <c r="J3027" s="646">
        <v>1.98</v>
      </c>
      <c r="K3027" s="555">
        <v>0</v>
      </c>
      <c r="L3027" s="702">
        <v>0</v>
      </c>
      <c r="M3027" s="585">
        <v>276.54</v>
      </c>
      <c r="N3027" s="555">
        <v>1100</v>
      </c>
      <c r="O3027" s="732">
        <v>0.2514</v>
      </c>
      <c r="P3027" s="733" t="s">
        <v>176</v>
      </c>
      <c r="Q3027" s="555">
        <v>12000</v>
      </c>
      <c r="R3027" s="646">
        <v>970.2</v>
      </c>
      <c r="S3027" s="732">
        <v>0.0816</v>
      </c>
      <c r="T3027" s="555">
        <v>0</v>
      </c>
      <c r="U3027" s="697">
        <v>0</v>
      </c>
      <c r="V3027" s="697">
        <v>0</v>
      </c>
      <c r="W3027" s="697">
        <v>0</v>
      </c>
      <c r="X3027" s="697">
        <v>0</v>
      </c>
      <c r="Y3027" s="697">
        <v>0.032</v>
      </c>
    </row>
    <row r="3028" customHeight="1" spans="1:25">
      <c r="A3028" s="574">
        <v>45345</v>
      </c>
      <c r="B3028" s="639" t="s">
        <v>191</v>
      </c>
      <c r="C3028" s="697" t="s">
        <v>32</v>
      </c>
      <c r="D3028" s="739">
        <v>100</v>
      </c>
      <c r="E3028" s="717" t="s">
        <v>39</v>
      </c>
      <c r="F3028" s="717">
        <v>1.12</v>
      </c>
      <c r="G3028" s="646">
        <v>2.38</v>
      </c>
      <c r="H3028" s="646">
        <v>3.16</v>
      </c>
      <c r="I3028" s="646">
        <v>3.15</v>
      </c>
      <c r="J3028" s="646">
        <v>3.3</v>
      </c>
      <c r="K3028" s="555">
        <v>0</v>
      </c>
      <c r="L3028" s="702">
        <v>0</v>
      </c>
      <c r="M3028" s="585">
        <v>279.84</v>
      </c>
      <c r="N3028" s="555">
        <v>1100</v>
      </c>
      <c r="O3028" s="732">
        <v>0.2544</v>
      </c>
      <c r="P3028" s="733" t="s">
        <v>176</v>
      </c>
      <c r="Q3028" s="555">
        <v>12000</v>
      </c>
      <c r="R3028" s="646">
        <v>973.5</v>
      </c>
      <c r="S3028" s="732">
        <v>0.0818</v>
      </c>
      <c r="T3028" s="555">
        <v>0</v>
      </c>
      <c r="U3028" s="697">
        <v>0</v>
      </c>
      <c r="V3028" s="697">
        <v>0</v>
      </c>
      <c r="W3028" s="697">
        <v>0</v>
      </c>
      <c r="X3028" s="697">
        <v>0</v>
      </c>
      <c r="Y3028" s="697">
        <v>0.073</v>
      </c>
    </row>
    <row r="3029" customHeight="1" spans="1:25">
      <c r="A3029" s="574">
        <v>45346</v>
      </c>
      <c r="B3029" s="639" t="s">
        <v>191</v>
      </c>
      <c r="C3029" s="697" t="s">
        <v>32</v>
      </c>
      <c r="D3029" s="739">
        <v>100</v>
      </c>
      <c r="E3029" s="717" t="s">
        <v>39</v>
      </c>
      <c r="F3029" s="717">
        <v>2.09</v>
      </c>
      <c r="G3029" s="646">
        <v>1.61</v>
      </c>
      <c r="H3029" s="646">
        <v>7.81</v>
      </c>
      <c r="I3029" s="646">
        <v>7.77</v>
      </c>
      <c r="J3029" s="646">
        <v>7.26</v>
      </c>
      <c r="K3029" s="555">
        <v>0</v>
      </c>
      <c r="L3029" s="702">
        <v>0</v>
      </c>
      <c r="M3029" s="585">
        <v>287.1</v>
      </c>
      <c r="N3029" s="555">
        <v>1100</v>
      </c>
      <c r="O3029" s="732">
        <v>0.261</v>
      </c>
      <c r="P3029" s="733" t="s">
        <v>176</v>
      </c>
      <c r="Q3029" s="555">
        <v>12000</v>
      </c>
      <c r="R3029" s="646">
        <v>980.76</v>
      </c>
      <c r="S3029" s="732">
        <v>0.0825</v>
      </c>
      <c r="T3029" s="555">
        <v>0</v>
      </c>
      <c r="U3029" s="697">
        <v>0</v>
      </c>
      <c r="V3029" s="697">
        <v>0</v>
      </c>
      <c r="W3029" s="697">
        <v>0</v>
      </c>
      <c r="X3029" s="697">
        <v>0</v>
      </c>
      <c r="Y3029" s="697">
        <v>0.071</v>
      </c>
    </row>
    <row r="3030" customHeight="1" spans="1:25">
      <c r="A3030" s="574">
        <v>45347</v>
      </c>
      <c r="B3030" s="639" t="s">
        <v>191</v>
      </c>
      <c r="C3030" s="697" t="s">
        <v>32</v>
      </c>
      <c r="D3030" s="739">
        <v>100</v>
      </c>
      <c r="E3030" s="697" t="s">
        <v>39</v>
      </c>
      <c r="F3030" s="717">
        <v>2.96</v>
      </c>
      <c r="G3030" s="646">
        <v>0.71</v>
      </c>
      <c r="H3030" s="646">
        <v>23.05</v>
      </c>
      <c r="I3030" s="646">
        <v>22.94</v>
      </c>
      <c r="J3030" s="646">
        <v>23.1</v>
      </c>
      <c r="K3030" s="555">
        <v>0</v>
      </c>
      <c r="L3030" s="702">
        <v>0</v>
      </c>
      <c r="M3030" s="585">
        <v>310.2</v>
      </c>
      <c r="N3030" s="555">
        <v>1100</v>
      </c>
      <c r="O3030" s="732">
        <v>0.282</v>
      </c>
      <c r="P3030" s="733" t="s">
        <v>176</v>
      </c>
      <c r="Q3030" s="555">
        <v>12000</v>
      </c>
      <c r="R3030" s="646">
        <v>1003.86</v>
      </c>
      <c r="S3030" s="732">
        <v>0.0844</v>
      </c>
      <c r="T3030" s="555">
        <v>0</v>
      </c>
      <c r="U3030" s="697">
        <v>0</v>
      </c>
      <c r="V3030" s="697">
        <v>0</v>
      </c>
      <c r="W3030" s="697">
        <v>0</v>
      </c>
      <c r="X3030" s="697">
        <v>0</v>
      </c>
      <c r="Y3030" s="697">
        <v>0.2039</v>
      </c>
    </row>
    <row r="3031" customHeight="1" spans="1:25">
      <c r="A3031" s="574">
        <v>45348</v>
      </c>
      <c r="B3031" s="639" t="s">
        <v>191</v>
      </c>
      <c r="C3031" s="697" t="s">
        <v>32</v>
      </c>
      <c r="D3031" s="739">
        <v>100</v>
      </c>
      <c r="E3031" s="697" t="s">
        <v>39</v>
      </c>
      <c r="F3031" s="717">
        <v>1.96</v>
      </c>
      <c r="G3031" s="646">
        <v>0.92</v>
      </c>
      <c r="H3031" s="646">
        <v>19.71</v>
      </c>
      <c r="I3031" s="646">
        <v>19.61</v>
      </c>
      <c r="J3031" s="646">
        <v>19.14</v>
      </c>
      <c r="K3031" s="555">
        <v>0</v>
      </c>
      <c r="L3031" s="702">
        <v>0</v>
      </c>
      <c r="M3031" s="585">
        <v>329.34</v>
      </c>
      <c r="N3031" s="555">
        <v>1100</v>
      </c>
      <c r="O3031" s="732">
        <v>0.2994</v>
      </c>
      <c r="P3031" s="733" t="s">
        <v>176</v>
      </c>
      <c r="Q3031" s="555">
        <v>12000</v>
      </c>
      <c r="R3031" s="646">
        <v>1023</v>
      </c>
      <c r="S3031" s="732">
        <v>0.086</v>
      </c>
      <c r="T3031" s="555">
        <v>0</v>
      </c>
      <c r="U3031" s="697">
        <v>0</v>
      </c>
      <c r="V3031" s="697">
        <v>0</v>
      </c>
      <c r="W3031" s="697">
        <v>0</v>
      </c>
      <c r="X3031" s="697">
        <v>0</v>
      </c>
      <c r="Y3031" s="697">
        <v>0.18</v>
      </c>
    </row>
    <row r="3032" customHeight="1" spans="1:25">
      <c r="A3032" s="574">
        <v>45349</v>
      </c>
      <c r="B3032" s="639" t="s">
        <v>191</v>
      </c>
      <c r="C3032" s="697" t="s">
        <v>32</v>
      </c>
      <c r="D3032" s="739">
        <v>100</v>
      </c>
      <c r="E3032" s="717" t="s">
        <v>35</v>
      </c>
      <c r="F3032" s="717">
        <v>6.17</v>
      </c>
      <c r="G3032" s="646">
        <v>1.26</v>
      </c>
      <c r="H3032" s="646">
        <v>50.76</v>
      </c>
      <c r="I3032" s="646">
        <v>50.51</v>
      </c>
      <c r="J3032" s="646">
        <v>50.82</v>
      </c>
      <c r="K3032" s="555">
        <v>0</v>
      </c>
      <c r="L3032" s="702">
        <v>0</v>
      </c>
      <c r="M3032" s="585">
        <v>380.16</v>
      </c>
      <c r="N3032" s="555">
        <v>1100</v>
      </c>
      <c r="O3032" s="732">
        <v>0.3456</v>
      </c>
      <c r="P3032" s="733" t="s">
        <v>176</v>
      </c>
      <c r="Q3032" s="555">
        <v>12000</v>
      </c>
      <c r="R3032" s="646">
        <v>1073.82</v>
      </c>
      <c r="S3032" s="732">
        <v>0.0902</v>
      </c>
      <c r="T3032" s="555">
        <v>0</v>
      </c>
      <c r="U3032" s="697">
        <v>0</v>
      </c>
      <c r="V3032" s="697">
        <v>0</v>
      </c>
      <c r="W3032" s="697">
        <v>0</v>
      </c>
      <c r="X3032" s="697">
        <v>0</v>
      </c>
      <c r="Y3032" s="697">
        <v>0.21</v>
      </c>
    </row>
    <row r="3033" customHeight="1" spans="1:25">
      <c r="A3033" s="574">
        <v>45350</v>
      </c>
      <c r="B3033" s="639" t="s">
        <v>191</v>
      </c>
      <c r="C3033" s="697" t="s">
        <v>32</v>
      </c>
      <c r="D3033" s="555">
        <v>100</v>
      </c>
      <c r="E3033" s="717" t="s">
        <v>39</v>
      </c>
      <c r="F3033" s="717">
        <v>1.32</v>
      </c>
      <c r="G3033" s="646">
        <v>0.72</v>
      </c>
      <c r="H3033" s="646">
        <v>13.7584500000002</v>
      </c>
      <c r="I3033" s="646">
        <v>13.6900000000002</v>
      </c>
      <c r="J3033" s="646">
        <v>13.2</v>
      </c>
      <c r="K3033" s="555">
        <v>0</v>
      </c>
      <c r="L3033" s="702">
        <v>0</v>
      </c>
      <c r="M3033" s="585">
        <v>393.36</v>
      </c>
      <c r="N3033" s="555">
        <v>1100</v>
      </c>
      <c r="O3033" s="732">
        <v>0.3576</v>
      </c>
      <c r="P3033" s="746" t="s">
        <v>176</v>
      </c>
      <c r="Q3033" s="555">
        <v>12000</v>
      </c>
      <c r="R3033" s="646">
        <v>1087.02</v>
      </c>
      <c r="S3033" s="732">
        <v>0.0913745833333333</v>
      </c>
      <c r="T3033" s="555">
        <v>0</v>
      </c>
      <c r="U3033" s="697">
        <v>0</v>
      </c>
      <c r="V3033" s="697">
        <v>0</v>
      </c>
      <c r="W3033" s="697">
        <v>0</v>
      </c>
      <c r="X3033" s="697">
        <v>0</v>
      </c>
      <c r="Y3033" s="697">
        <v>0.12</v>
      </c>
    </row>
    <row r="3034" customHeight="1" spans="1:25">
      <c r="A3034" s="574">
        <v>45351</v>
      </c>
      <c r="B3034" s="639" t="s">
        <v>191</v>
      </c>
      <c r="C3034" s="697" t="s">
        <v>32</v>
      </c>
      <c r="D3034" s="555">
        <v>100</v>
      </c>
      <c r="E3034" s="555" t="s">
        <v>39</v>
      </c>
      <c r="F3034" s="555">
        <v>5.37</v>
      </c>
      <c r="G3034" s="555">
        <v>2.48</v>
      </c>
      <c r="H3034" s="555">
        <v>18.78</v>
      </c>
      <c r="I3034" s="555">
        <v>18.69</v>
      </c>
      <c r="J3034" s="647">
        <v>18.48</v>
      </c>
      <c r="K3034" s="555">
        <v>0</v>
      </c>
      <c r="L3034" s="702">
        <v>0</v>
      </c>
      <c r="M3034" s="555">
        <v>411.84</v>
      </c>
      <c r="N3034" s="555">
        <v>1100</v>
      </c>
      <c r="O3034" s="732">
        <v>0.3744</v>
      </c>
      <c r="P3034" s="746" t="s">
        <v>176</v>
      </c>
      <c r="Q3034" s="555">
        <v>12000</v>
      </c>
      <c r="R3034" s="646">
        <v>1105.5</v>
      </c>
      <c r="S3034" s="732">
        <v>0.0929</v>
      </c>
      <c r="T3034" s="555">
        <v>0</v>
      </c>
      <c r="U3034" s="697">
        <v>0</v>
      </c>
      <c r="V3034" s="697">
        <v>0</v>
      </c>
      <c r="W3034" s="697">
        <v>0</v>
      </c>
      <c r="X3034" s="697">
        <v>0</v>
      </c>
      <c r="Y3034" s="697">
        <v>0.17</v>
      </c>
    </row>
    <row r="3035" customHeight="1" spans="1:25">
      <c r="A3035" s="574">
        <v>45323</v>
      </c>
      <c r="B3035" s="671" t="s">
        <v>186</v>
      </c>
      <c r="C3035" s="740" t="s">
        <v>32</v>
      </c>
      <c r="D3035" s="741"/>
      <c r="E3035" s="741" t="s">
        <v>91</v>
      </c>
      <c r="F3035" s="741">
        <v>0.36</v>
      </c>
      <c r="G3035" s="741">
        <v>2.71</v>
      </c>
      <c r="H3035" s="741"/>
      <c r="I3035" s="741">
        <v>0.940799999999997</v>
      </c>
      <c r="J3035" s="741">
        <v>0.84480000000001</v>
      </c>
      <c r="K3035" s="741">
        <v>0</v>
      </c>
      <c r="L3035" s="747" t="e">
        <v>#DIV/0!</v>
      </c>
      <c r="M3035" s="741">
        <v>0.84480000000001</v>
      </c>
      <c r="N3035" s="741"/>
      <c r="O3035" s="747" t="e">
        <v>#DIV/0!</v>
      </c>
      <c r="P3035" s="747" t="s">
        <v>176</v>
      </c>
      <c r="Q3035" s="741"/>
      <c r="R3035" s="741">
        <v>105.1842</v>
      </c>
      <c r="S3035" s="741" t="e">
        <v>#DIV/0!</v>
      </c>
      <c r="T3035" s="741">
        <v>0</v>
      </c>
      <c r="U3035" s="741">
        <v>0</v>
      </c>
      <c r="V3035" s="741">
        <v>0</v>
      </c>
      <c r="W3035" s="741">
        <v>0</v>
      </c>
      <c r="X3035" s="741">
        <v>0</v>
      </c>
      <c r="Y3035" s="741">
        <v>0</v>
      </c>
    </row>
    <row r="3036" customHeight="1" spans="1:25">
      <c r="A3036" s="574">
        <v>45324</v>
      </c>
      <c r="B3036" s="671" t="s">
        <v>186</v>
      </c>
      <c r="C3036" s="740" t="s">
        <v>32</v>
      </c>
      <c r="D3036" s="741"/>
      <c r="E3036" s="741" t="s">
        <v>91</v>
      </c>
      <c r="F3036" s="741">
        <v>0.41</v>
      </c>
      <c r="G3036" s="741">
        <v>1.5</v>
      </c>
      <c r="H3036" s="741"/>
      <c r="I3036" s="741">
        <v>0.974400000000012</v>
      </c>
      <c r="J3036" s="741">
        <v>0.897600000000004</v>
      </c>
      <c r="K3036" s="741">
        <v>0</v>
      </c>
      <c r="L3036" s="747" t="e">
        <v>#DIV/0!</v>
      </c>
      <c r="M3036" s="741">
        <v>1.74240000000001</v>
      </c>
      <c r="N3036" s="741"/>
      <c r="O3036" s="747" t="e">
        <v>#DIV/0!</v>
      </c>
      <c r="P3036" s="747" t="s">
        <v>176</v>
      </c>
      <c r="Q3036" s="741"/>
      <c r="R3036" s="741">
        <v>106.0818</v>
      </c>
      <c r="S3036" s="741" t="e">
        <v>#DIV/0!</v>
      </c>
      <c r="T3036" s="741">
        <v>0</v>
      </c>
      <c r="U3036" s="741">
        <v>0</v>
      </c>
      <c r="V3036" s="741">
        <v>0</v>
      </c>
      <c r="W3036" s="741">
        <v>0</v>
      </c>
      <c r="X3036" s="741">
        <v>0</v>
      </c>
      <c r="Y3036" s="741">
        <v>0</v>
      </c>
    </row>
    <row r="3037" customHeight="1" spans="1:25">
      <c r="A3037" s="574">
        <v>45325</v>
      </c>
      <c r="B3037" s="671" t="s">
        <v>186</v>
      </c>
      <c r="C3037" s="740" t="s">
        <v>32</v>
      </c>
      <c r="D3037" s="741"/>
      <c r="E3037" s="741" t="s">
        <v>123</v>
      </c>
      <c r="F3037" s="741">
        <v>0.92</v>
      </c>
      <c r="G3037" s="741">
        <v>1.61</v>
      </c>
      <c r="H3037" s="741"/>
      <c r="I3037" s="741">
        <v>0.222599999999993</v>
      </c>
      <c r="J3037" s="741">
        <v>0.145199999999999</v>
      </c>
      <c r="K3037" s="741">
        <v>0</v>
      </c>
      <c r="L3037" s="747" t="e">
        <v>#DIV/0!</v>
      </c>
      <c r="M3037" s="741">
        <v>1.88760000000001</v>
      </c>
      <c r="N3037" s="741"/>
      <c r="O3037" s="747" t="e">
        <v>#DIV/0!</v>
      </c>
      <c r="P3037" s="747" t="s">
        <v>176</v>
      </c>
      <c r="Q3037" s="741"/>
      <c r="R3037" s="741">
        <v>106.227</v>
      </c>
      <c r="S3037" s="741" t="e">
        <v>#DIV/0!</v>
      </c>
      <c r="T3037" s="741">
        <v>0</v>
      </c>
      <c r="U3037" s="741">
        <v>0</v>
      </c>
      <c r="V3037" s="741">
        <v>0</v>
      </c>
      <c r="W3037" s="741">
        <v>0</v>
      </c>
      <c r="X3037" s="741">
        <v>0</v>
      </c>
      <c r="Y3037" s="741">
        <v>0</v>
      </c>
    </row>
    <row r="3038" customHeight="1" spans="1:25">
      <c r="A3038" s="574">
        <v>45326</v>
      </c>
      <c r="B3038" s="671" t="s">
        <v>186</v>
      </c>
      <c r="C3038" s="740" t="s">
        <v>32</v>
      </c>
      <c r="D3038" s="741"/>
      <c r="E3038" s="741" t="s">
        <v>123</v>
      </c>
      <c r="F3038" s="741">
        <v>2.06</v>
      </c>
      <c r="G3038" s="741">
        <v>1.35</v>
      </c>
      <c r="H3038" s="741"/>
      <c r="I3038" s="741">
        <v>0.293999999999998</v>
      </c>
      <c r="J3038" s="741">
        <v>0.211199999999991</v>
      </c>
      <c r="K3038" s="741">
        <v>0</v>
      </c>
      <c r="L3038" s="747" t="e">
        <v>#DIV/0!</v>
      </c>
      <c r="M3038" s="741">
        <v>2.0988</v>
      </c>
      <c r="N3038" s="741"/>
      <c r="O3038" s="747" t="e">
        <v>#DIV/0!</v>
      </c>
      <c r="P3038" s="747" t="s">
        <v>176</v>
      </c>
      <c r="Q3038" s="741"/>
      <c r="R3038" s="741">
        <v>106.4382</v>
      </c>
      <c r="S3038" s="741" t="e">
        <v>#DIV/0!</v>
      </c>
      <c r="T3038" s="741">
        <v>0</v>
      </c>
      <c r="U3038" s="741">
        <v>0</v>
      </c>
      <c r="V3038" s="741">
        <v>0</v>
      </c>
      <c r="W3038" s="741">
        <v>0</v>
      </c>
      <c r="X3038" s="741">
        <v>0</v>
      </c>
      <c r="Y3038" s="741">
        <v>0</v>
      </c>
    </row>
    <row r="3039" customHeight="1" spans="1:25">
      <c r="A3039" s="574">
        <v>45327</v>
      </c>
      <c r="B3039" s="671" t="s">
        <v>186</v>
      </c>
      <c r="C3039" s="740" t="s">
        <v>32</v>
      </c>
      <c r="D3039" s="741"/>
      <c r="E3039" s="741" t="s">
        <v>33</v>
      </c>
      <c r="F3039" s="741">
        <v>1.75</v>
      </c>
      <c r="G3039" s="741">
        <v>1.38</v>
      </c>
      <c r="H3039" s="741"/>
      <c r="I3039" s="741">
        <v>0.2541</v>
      </c>
      <c r="J3039" s="741">
        <v>0.164999999999996</v>
      </c>
      <c r="K3039" s="741">
        <v>0</v>
      </c>
      <c r="L3039" s="747" t="e">
        <v>#DIV/0!</v>
      </c>
      <c r="M3039" s="741">
        <v>2.2638</v>
      </c>
      <c r="N3039" s="741"/>
      <c r="O3039" s="747" t="e">
        <v>#DIV/0!</v>
      </c>
      <c r="P3039" s="747" t="s">
        <v>176</v>
      </c>
      <c r="Q3039" s="741"/>
      <c r="R3039" s="741">
        <v>106.6032</v>
      </c>
      <c r="S3039" s="741" t="e">
        <v>#DIV/0!</v>
      </c>
      <c r="T3039" s="741">
        <v>0</v>
      </c>
      <c r="U3039" s="741">
        <v>0</v>
      </c>
      <c r="V3039" s="741">
        <v>0</v>
      </c>
      <c r="W3039" s="741">
        <v>0</v>
      </c>
      <c r="X3039" s="741">
        <v>0</v>
      </c>
      <c r="Y3039" s="741">
        <v>0</v>
      </c>
    </row>
    <row r="3040" customHeight="1" spans="1:25">
      <c r="A3040" s="574">
        <v>45328</v>
      </c>
      <c r="B3040" s="671" t="s">
        <v>186</v>
      </c>
      <c r="C3040" s="740" t="s">
        <v>32</v>
      </c>
      <c r="D3040" s="741"/>
      <c r="E3040" s="741" t="s">
        <v>123</v>
      </c>
      <c r="F3040" s="741">
        <v>1.21</v>
      </c>
      <c r="G3040" s="741">
        <v>1.06</v>
      </c>
      <c r="H3040" s="741"/>
      <c r="I3040" s="741">
        <v>0.459900000000007</v>
      </c>
      <c r="J3040" s="741">
        <v>0.369600000000003</v>
      </c>
      <c r="K3040" s="741">
        <v>0</v>
      </c>
      <c r="L3040" s="747" t="e">
        <v>#DIV/0!</v>
      </c>
      <c r="M3040" s="741">
        <v>2.6334</v>
      </c>
      <c r="N3040" s="741"/>
      <c r="O3040" s="747" t="e">
        <v>#DIV/0!</v>
      </c>
      <c r="P3040" s="747" t="s">
        <v>176</v>
      </c>
      <c r="Q3040" s="741"/>
      <c r="R3040" s="741">
        <v>106.9728</v>
      </c>
      <c r="S3040" s="741" t="e">
        <v>#DIV/0!</v>
      </c>
      <c r="T3040" s="741">
        <v>0</v>
      </c>
      <c r="U3040" s="741">
        <v>0</v>
      </c>
      <c r="V3040" s="741">
        <v>0</v>
      </c>
      <c r="W3040" s="741">
        <v>0</v>
      </c>
      <c r="X3040" s="741">
        <v>0</v>
      </c>
      <c r="Y3040" s="741">
        <v>0</v>
      </c>
    </row>
    <row r="3041" customHeight="1" spans="1:25">
      <c r="A3041" s="574">
        <v>45329</v>
      </c>
      <c r="B3041" s="671" t="s">
        <v>186</v>
      </c>
      <c r="C3041" s="740" t="s">
        <v>32</v>
      </c>
      <c r="D3041" s="741"/>
      <c r="E3041" s="741" t="s">
        <v>33</v>
      </c>
      <c r="F3041" s="741">
        <v>1.99</v>
      </c>
      <c r="G3041" s="741">
        <v>3.1</v>
      </c>
      <c r="H3041" s="741"/>
      <c r="I3041" s="741">
        <v>3.6855</v>
      </c>
      <c r="J3041" s="741">
        <v>3.5772</v>
      </c>
      <c r="K3041" s="741">
        <v>0</v>
      </c>
      <c r="L3041" s="747" t="e">
        <v>#DIV/0!</v>
      </c>
      <c r="M3041" s="741">
        <v>6.2106</v>
      </c>
      <c r="N3041" s="741"/>
      <c r="O3041" s="747" t="e">
        <v>#DIV/0!</v>
      </c>
      <c r="P3041" s="747" t="s">
        <v>176</v>
      </c>
      <c r="Q3041" s="741"/>
      <c r="R3041" s="741">
        <v>110.55</v>
      </c>
      <c r="S3041" s="741" t="e">
        <v>#DIV/0!</v>
      </c>
      <c r="T3041" s="741">
        <v>0</v>
      </c>
      <c r="U3041" s="741">
        <v>0</v>
      </c>
      <c r="V3041" s="741">
        <v>0</v>
      </c>
      <c r="W3041" s="741">
        <v>0</v>
      </c>
      <c r="X3041" s="741">
        <v>0</v>
      </c>
      <c r="Y3041" s="741">
        <v>0</v>
      </c>
    </row>
    <row r="3042" customHeight="1" spans="1:25">
      <c r="A3042" s="574">
        <v>45330</v>
      </c>
      <c r="B3042" s="671" t="s">
        <v>186</v>
      </c>
      <c r="C3042" s="740" t="s">
        <v>32</v>
      </c>
      <c r="D3042" s="741"/>
      <c r="E3042" s="741" t="s">
        <v>35</v>
      </c>
      <c r="F3042" s="741">
        <v>4.44</v>
      </c>
      <c r="G3042" s="741">
        <v>1.9</v>
      </c>
      <c r="H3042" s="741"/>
      <c r="I3042" s="741">
        <v>9.8826</v>
      </c>
      <c r="J3042" s="741">
        <v>9.7416</v>
      </c>
      <c r="K3042" s="741">
        <v>0</v>
      </c>
      <c r="L3042" s="747" t="e">
        <v>#DIV/0!</v>
      </c>
      <c r="M3042" s="741">
        <v>15.9522</v>
      </c>
      <c r="N3042" s="741"/>
      <c r="O3042" s="747" t="e">
        <v>#DIV/0!</v>
      </c>
      <c r="P3042" s="747" t="s">
        <v>176</v>
      </c>
      <c r="Q3042" s="741"/>
      <c r="R3042" s="741">
        <v>120.2916</v>
      </c>
      <c r="S3042" s="741" t="e">
        <v>#DIV/0!</v>
      </c>
      <c r="T3042" s="741">
        <v>0</v>
      </c>
      <c r="U3042" s="741">
        <v>0</v>
      </c>
      <c r="V3042" s="741">
        <v>0</v>
      </c>
      <c r="W3042" s="741">
        <v>0</v>
      </c>
      <c r="X3042" s="741">
        <v>0</v>
      </c>
      <c r="Y3042" s="741">
        <v>0</v>
      </c>
    </row>
    <row r="3043" customHeight="1" spans="1:25">
      <c r="A3043" s="574">
        <v>45331</v>
      </c>
      <c r="B3043" s="671" t="s">
        <v>186</v>
      </c>
      <c r="C3043" s="740" t="s">
        <v>32</v>
      </c>
      <c r="D3043" s="741"/>
      <c r="E3043" s="741" t="s">
        <v>35</v>
      </c>
      <c r="F3043" s="741">
        <v>4.68</v>
      </c>
      <c r="G3043" s="741">
        <v>0.7</v>
      </c>
      <c r="H3043" s="741"/>
      <c r="I3043" s="741">
        <v>11.7705</v>
      </c>
      <c r="J3043" s="741">
        <v>11.6292</v>
      </c>
      <c r="K3043" s="741">
        <v>0</v>
      </c>
      <c r="L3043" s="747" t="e">
        <v>#DIV/0!</v>
      </c>
      <c r="M3043" s="741">
        <v>27.5814</v>
      </c>
      <c r="N3043" s="741"/>
      <c r="O3043" s="747" t="e">
        <v>#DIV/0!</v>
      </c>
      <c r="P3043" s="747" t="s">
        <v>176</v>
      </c>
      <c r="Q3043" s="741"/>
      <c r="R3043" s="741">
        <v>131.9208</v>
      </c>
      <c r="S3043" s="741" t="e">
        <v>#DIV/0!</v>
      </c>
      <c r="T3043" s="741">
        <v>0</v>
      </c>
      <c r="U3043" s="741">
        <v>0</v>
      </c>
      <c r="V3043" s="741">
        <v>0</v>
      </c>
      <c r="W3043" s="741">
        <v>0</v>
      </c>
      <c r="X3043" s="741">
        <v>0</v>
      </c>
      <c r="Y3043" s="741">
        <v>0</v>
      </c>
    </row>
    <row r="3044" customHeight="1" spans="1:25">
      <c r="A3044" s="574">
        <v>45332</v>
      </c>
      <c r="B3044" s="671" t="s">
        <v>186</v>
      </c>
      <c r="C3044" s="740" t="s">
        <v>32</v>
      </c>
      <c r="D3044" s="741"/>
      <c r="E3044" s="741" t="s">
        <v>35</v>
      </c>
      <c r="F3044" s="741">
        <v>4.75</v>
      </c>
      <c r="G3044" s="741">
        <v>1.22</v>
      </c>
      <c r="H3044" s="741"/>
      <c r="I3044" s="741">
        <v>13.2825</v>
      </c>
      <c r="J3044" s="741">
        <v>13.1274</v>
      </c>
      <c r="K3044" s="741">
        <v>1.5336</v>
      </c>
      <c r="L3044" s="747" t="e">
        <v>#DIV/0!</v>
      </c>
      <c r="M3044" s="741">
        <v>40.7088</v>
      </c>
      <c r="N3044" s="741"/>
      <c r="O3044" s="747" t="e">
        <v>#DIV/0!</v>
      </c>
      <c r="P3044" s="747" t="s">
        <v>176</v>
      </c>
      <c r="Q3044" s="741"/>
      <c r="R3044" s="741">
        <v>145.0482</v>
      </c>
      <c r="S3044" s="741" t="e">
        <v>#DIV/0!</v>
      </c>
      <c r="T3044" s="741">
        <v>0</v>
      </c>
      <c r="U3044" s="741">
        <v>0</v>
      </c>
      <c r="V3044" s="741">
        <v>0</v>
      </c>
      <c r="W3044" s="741">
        <v>0</v>
      </c>
      <c r="X3044" s="741">
        <v>0</v>
      </c>
      <c r="Y3044" s="741">
        <v>0</v>
      </c>
    </row>
    <row r="3045" customHeight="1" spans="1:25">
      <c r="A3045" s="574">
        <v>45333</v>
      </c>
      <c r="B3045" s="671" t="s">
        <v>186</v>
      </c>
      <c r="C3045" s="740" t="s">
        <v>32</v>
      </c>
      <c r="D3045" s="741"/>
      <c r="E3045" s="741" t="s">
        <v>35</v>
      </c>
      <c r="F3045" s="741">
        <v>4.65</v>
      </c>
      <c r="G3045" s="741">
        <v>1.27</v>
      </c>
      <c r="H3045" s="741"/>
      <c r="I3045" s="741">
        <v>15.3048</v>
      </c>
      <c r="J3045" s="741">
        <v>15.147</v>
      </c>
      <c r="K3045" s="741">
        <v>0</v>
      </c>
      <c r="L3045" s="747" t="e">
        <v>#DIV/0!</v>
      </c>
      <c r="M3045" s="741">
        <v>55.8558</v>
      </c>
      <c r="N3045" s="741"/>
      <c r="O3045" s="747" t="e">
        <v>#DIV/0!</v>
      </c>
      <c r="P3045" s="747" t="s">
        <v>176</v>
      </c>
      <c r="Q3045" s="741"/>
      <c r="R3045" s="741">
        <v>160.1952</v>
      </c>
      <c r="S3045" s="741" t="e">
        <v>#DIV/0!</v>
      </c>
      <c r="T3045" s="741">
        <v>0</v>
      </c>
      <c r="U3045" s="741">
        <v>0</v>
      </c>
      <c r="V3045" s="741">
        <v>0</v>
      </c>
      <c r="W3045" s="741">
        <v>0</v>
      </c>
      <c r="X3045" s="741">
        <v>0</v>
      </c>
      <c r="Y3045" s="741">
        <v>0</v>
      </c>
    </row>
    <row r="3046" customHeight="1" spans="1:25">
      <c r="A3046" s="574">
        <v>45334</v>
      </c>
      <c r="B3046" s="671" t="s">
        <v>186</v>
      </c>
      <c r="C3046" s="740" t="s">
        <v>32</v>
      </c>
      <c r="D3046" s="741"/>
      <c r="E3046" s="741" t="s">
        <v>35</v>
      </c>
      <c r="F3046" s="741">
        <v>4.75</v>
      </c>
      <c r="G3046" s="741">
        <v>0.94</v>
      </c>
      <c r="H3046" s="741"/>
      <c r="I3046" s="741">
        <v>10.7793</v>
      </c>
      <c r="J3046" s="741">
        <v>10.6392</v>
      </c>
      <c r="K3046" s="741">
        <v>2.6404</v>
      </c>
      <c r="L3046" s="747" t="e">
        <v>#DIV/0!</v>
      </c>
      <c r="M3046" s="741">
        <v>66.495</v>
      </c>
      <c r="N3046" s="741"/>
      <c r="O3046" s="747" t="e">
        <v>#DIV/0!</v>
      </c>
      <c r="P3046" s="747" t="s">
        <v>176</v>
      </c>
      <c r="Q3046" s="741"/>
      <c r="R3046" s="741">
        <v>170.8344</v>
      </c>
      <c r="S3046" s="741" t="e">
        <v>#DIV/0!</v>
      </c>
      <c r="T3046" s="741">
        <v>0</v>
      </c>
      <c r="U3046" s="741">
        <v>0</v>
      </c>
      <c r="V3046" s="741">
        <v>0</v>
      </c>
      <c r="W3046" s="741">
        <v>0</v>
      </c>
      <c r="X3046" s="741">
        <v>0</v>
      </c>
      <c r="Y3046" s="741">
        <v>0</v>
      </c>
    </row>
    <row r="3047" customHeight="1" spans="1:25">
      <c r="A3047" s="574">
        <v>45335</v>
      </c>
      <c r="B3047" s="671" t="s">
        <v>186</v>
      </c>
      <c r="C3047" s="740" t="s">
        <v>32</v>
      </c>
      <c r="D3047" s="741"/>
      <c r="E3047" s="741" t="s">
        <v>35</v>
      </c>
      <c r="F3047" s="741">
        <v>4.22</v>
      </c>
      <c r="G3047" s="741">
        <v>1.07</v>
      </c>
      <c r="H3047" s="741"/>
      <c r="I3047" s="741">
        <v>14.0112</v>
      </c>
      <c r="J3047" s="741">
        <v>13.8534</v>
      </c>
      <c r="K3047" s="741">
        <v>0</v>
      </c>
      <c r="L3047" s="747" t="e">
        <v>#DIV/0!</v>
      </c>
      <c r="M3047" s="741">
        <v>80.3484</v>
      </c>
      <c r="N3047" s="741"/>
      <c r="O3047" s="747" t="e">
        <v>#DIV/0!</v>
      </c>
      <c r="P3047" s="747" t="s">
        <v>176</v>
      </c>
      <c r="Q3047" s="741"/>
      <c r="R3047" s="741">
        <v>184.6878</v>
      </c>
      <c r="S3047" s="741" t="e">
        <v>#DIV/0!</v>
      </c>
      <c r="T3047" s="741">
        <v>0</v>
      </c>
      <c r="U3047" s="741">
        <v>0</v>
      </c>
      <c r="V3047" s="741">
        <v>0</v>
      </c>
      <c r="W3047" s="741">
        <v>0</v>
      </c>
      <c r="X3047" s="741">
        <v>0</v>
      </c>
      <c r="Y3047" s="741">
        <v>0</v>
      </c>
    </row>
    <row r="3048" customHeight="1" spans="1:25">
      <c r="A3048" s="574">
        <v>45336</v>
      </c>
      <c r="B3048" s="671" t="s">
        <v>186</v>
      </c>
      <c r="C3048" s="740" t="s">
        <v>32</v>
      </c>
      <c r="D3048" s="741"/>
      <c r="E3048" s="741" t="s">
        <v>35</v>
      </c>
      <c r="F3048" s="741">
        <v>3.8</v>
      </c>
      <c r="G3048" s="741">
        <v>2.21</v>
      </c>
      <c r="H3048" s="741"/>
      <c r="I3048" s="741">
        <v>12.0582</v>
      </c>
      <c r="J3048" s="741">
        <v>11.913</v>
      </c>
      <c r="K3048" s="741">
        <v>0</v>
      </c>
      <c r="L3048" s="747" t="e">
        <v>#DIV/0!</v>
      </c>
      <c r="M3048" s="741">
        <v>92.2614</v>
      </c>
      <c r="N3048" s="741"/>
      <c r="O3048" s="747" t="e">
        <v>#DIV/0!</v>
      </c>
      <c r="P3048" s="747" t="s">
        <v>176</v>
      </c>
      <c r="Q3048" s="741"/>
      <c r="R3048" s="741">
        <v>196.6008</v>
      </c>
      <c r="S3048" s="741" t="e">
        <v>#DIV/0!</v>
      </c>
      <c r="T3048" s="741">
        <v>0</v>
      </c>
      <c r="U3048" s="741">
        <v>0</v>
      </c>
      <c r="V3048" s="741">
        <v>0</v>
      </c>
      <c r="W3048" s="741">
        <v>0</v>
      </c>
      <c r="X3048" s="741">
        <v>0</v>
      </c>
      <c r="Y3048" s="741">
        <v>0</v>
      </c>
    </row>
    <row r="3049" customHeight="1" spans="1:25">
      <c r="A3049" s="574">
        <v>45337</v>
      </c>
      <c r="B3049" s="671" t="s">
        <v>186</v>
      </c>
      <c r="C3049" s="740" t="s">
        <v>32</v>
      </c>
      <c r="D3049" s="741"/>
      <c r="E3049" s="741" t="s">
        <v>35</v>
      </c>
      <c r="F3049" s="741">
        <v>6.01</v>
      </c>
      <c r="G3049" s="741">
        <v>2.88</v>
      </c>
      <c r="H3049" s="741"/>
      <c r="I3049" s="741">
        <v>4.84680000000001</v>
      </c>
      <c r="J3049" s="741">
        <v>4.72560000000001</v>
      </c>
      <c r="K3049" s="741">
        <v>0</v>
      </c>
      <c r="L3049" s="747" t="e">
        <v>#DIV/0!</v>
      </c>
      <c r="M3049" s="741">
        <v>96.987</v>
      </c>
      <c r="N3049" s="741"/>
      <c r="O3049" s="747" t="e">
        <v>#DIV/0!</v>
      </c>
      <c r="P3049" s="747" t="s">
        <v>176</v>
      </c>
      <c r="Q3049" s="741"/>
      <c r="R3049" s="741">
        <v>201.3264</v>
      </c>
      <c r="S3049" s="741" t="e">
        <v>#DIV/0!</v>
      </c>
      <c r="T3049" s="741">
        <v>0</v>
      </c>
      <c r="U3049" s="741">
        <v>0</v>
      </c>
      <c r="V3049" s="741">
        <v>0</v>
      </c>
      <c r="W3049" s="741">
        <v>0</v>
      </c>
      <c r="X3049" s="741">
        <v>0</v>
      </c>
      <c r="Y3049" s="741">
        <v>0</v>
      </c>
    </row>
    <row r="3050" customHeight="1" spans="1:25">
      <c r="A3050" s="574">
        <v>45338</v>
      </c>
      <c r="B3050" s="671" t="s">
        <v>186</v>
      </c>
      <c r="C3050" s="740" t="s">
        <v>32</v>
      </c>
      <c r="D3050" s="741"/>
      <c r="E3050" s="741" t="s">
        <v>35</v>
      </c>
      <c r="F3050" s="741">
        <v>5.025</v>
      </c>
      <c r="G3050" s="741">
        <v>3.42</v>
      </c>
      <c r="H3050" s="741"/>
      <c r="I3050" s="741">
        <v>17.2074</v>
      </c>
      <c r="J3050" s="741">
        <v>17.0544</v>
      </c>
      <c r="K3050" s="741">
        <v>0</v>
      </c>
      <c r="L3050" s="747" t="e">
        <v>#DIV/0!</v>
      </c>
      <c r="M3050" s="741">
        <v>114.0414</v>
      </c>
      <c r="N3050" s="741"/>
      <c r="O3050" s="747" t="e">
        <v>#DIV/0!</v>
      </c>
      <c r="P3050" s="747" t="s">
        <v>176</v>
      </c>
      <c r="Q3050" s="741"/>
      <c r="R3050" s="741">
        <v>218.3808</v>
      </c>
      <c r="S3050" s="741" t="e">
        <v>#DIV/0!</v>
      </c>
      <c r="T3050" s="741">
        <v>0</v>
      </c>
      <c r="U3050" s="741">
        <v>0</v>
      </c>
      <c r="V3050" s="741">
        <v>0</v>
      </c>
      <c r="W3050" s="741">
        <v>0</v>
      </c>
      <c r="X3050" s="741">
        <v>0</v>
      </c>
      <c r="Y3050" s="741">
        <v>0</v>
      </c>
    </row>
    <row r="3051" customHeight="1" spans="1:25">
      <c r="A3051" s="574">
        <v>45339</v>
      </c>
      <c r="B3051" s="671" t="s">
        <v>186</v>
      </c>
      <c r="C3051" s="740" t="s">
        <v>32</v>
      </c>
      <c r="D3051" s="741"/>
      <c r="E3051" s="741" t="s">
        <v>35</v>
      </c>
      <c r="F3051" s="741">
        <v>4.81</v>
      </c>
      <c r="G3051" s="741">
        <v>2.16</v>
      </c>
      <c r="H3051" s="741"/>
      <c r="I3051" s="741">
        <v>16.2309</v>
      </c>
      <c r="J3051" s="741">
        <v>16.071</v>
      </c>
      <c r="K3051" s="741">
        <v>0</v>
      </c>
      <c r="L3051" s="747" t="e">
        <v>#DIV/0!</v>
      </c>
      <c r="M3051" s="741">
        <v>130.1124</v>
      </c>
      <c r="N3051" s="741"/>
      <c r="O3051" s="747" t="e">
        <v>#DIV/0!</v>
      </c>
      <c r="P3051" s="747" t="s">
        <v>176</v>
      </c>
      <c r="Q3051" s="741"/>
      <c r="R3051" s="741">
        <v>234.4518</v>
      </c>
      <c r="S3051" s="741" t="e">
        <v>#DIV/0!</v>
      </c>
      <c r="T3051" s="741">
        <v>0</v>
      </c>
      <c r="U3051" s="741">
        <v>0</v>
      </c>
      <c r="V3051" s="741">
        <v>0</v>
      </c>
      <c r="W3051" s="741">
        <v>0</v>
      </c>
      <c r="X3051" s="741">
        <v>0</v>
      </c>
      <c r="Y3051" s="741">
        <v>0</v>
      </c>
    </row>
    <row r="3052" customHeight="1" spans="1:25">
      <c r="A3052" s="574">
        <v>45340</v>
      </c>
      <c r="B3052" s="671" t="s">
        <v>186</v>
      </c>
      <c r="C3052" s="740" t="s">
        <v>32</v>
      </c>
      <c r="D3052" s="741"/>
      <c r="E3052" s="741" t="s">
        <v>35</v>
      </c>
      <c r="F3052" s="741">
        <v>4.32</v>
      </c>
      <c r="G3052" s="741">
        <v>2.71</v>
      </c>
      <c r="H3052" s="741"/>
      <c r="I3052" s="741">
        <v>13.818</v>
      </c>
      <c r="J3052" s="741">
        <v>13.6686</v>
      </c>
      <c r="K3052" s="741">
        <v>0</v>
      </c>
      <c r="L3052" s="747" t="e">
        <v>#DIV/0!</v>
      </c>
      <c r="M3052" s="741">
        <v>143.781</v>
      </c>
      <c r="N3052" s="741"/>
      <c r="O3052" s="747" t="e">
        <v>#DIV/0!</v>
      </c>
      <c r="P3052" s="747" t="s">
        <v>176</v>
      </c>
      <c r="Q3052" s="741"/>
      <c r="R3052" s="741">
        <v>248.1204</v>
      </c>
      <c r="S3052" s="741" t="e">
        <v>#DIV/0!</v>
      </c>
      <c r="T3052" s="741">
        <v>0</v>
      </c>
      <c r="U3052" s="741">
        <v>0</v>
      </c>
      <c r="V3052" s="741">
        <v>0</v>
      </c>
      <c r="W3052" s="741">
        <v>0</v>
      </c>
      <c r="X3052" s="741">
        <v>0</v>
      </c>
      <c r="Y3052" s="741">
        <v>0</v>
      </c>
    </row>
    <row r="3053" customHeight="1" spans="1:25">
      <c r="A3053" s="574">
        <v>45341</v>
      </c>
      <c r="B3053" s="671" t="s">
        <v>186</v>
      </c>
      <c r="C3053" s="740" t="s">
        <v>32</v>
      </c>
      <c r="D3053" s="741"/>
      <c r="E3053" s="741" t="s">
        <v>35</v>
      </c>
      <c r="F3053" s="741">
        <v>0.69</v>
      </c>
      <c r="G3053" s="741">
        <v>4.97</v>
      </c>
      <c r="H3053" s="741"/>
      <c r="I3053" s="741">
        <v>1.91939999999999</v>
      </c>
      <c r="J3053" s="741">
        <v>1.81499999999999</v>
      </c>
      <c r="K3053" s="741">
        <v>0</v>
      </c>
      <c r="L3053" s="747" t="e">
        <v>#DIV/0!</v>
      </c>
      <c r="M3053" s="741">
        <v>145.596</v>
      </c>
      <c r="N3053" s="741"/>
      <c r="O3053" s="747" t="e">
        <v>#DIV/0!</v>
      </c>
      <c r="P3053" s="747" t="s">
        <v>176</v>
      </c>
      <c r="Q3053" s="741"/>
      <c r="R3053" s="741">
        <v>249.9354</v>
      </c>
      <c r="S3053" s="741" t="e">
        <v>#DIV/0!</v>
      </c>
      <c r="T3053" s="741">
        <v>0</v>
      </c>
      <c r="U3053" s="741">
        <v>0</v>
      </c>
      <c r="V3053" s="741">
        <v>0</v>
      </c>
      <c r="W3053" s="741">
        <v>0</v>
      </c>
      <c r="X3053" s="741">
        <v>0</v>
      </c>
      <c r="Y3053" s="741">
        <v>0</v>
      </c>
    </row>
    <row r="3054" customHeight="1" spans="1:25">
      <c r="A3054" s="574">
        <v>45342</v>
      </c>
      <c r="B3054" s="671" t="s">
        <v>186</v>
      </c>
      <c r="C3054" s="740" t="s">
        <v>32</v>
      </c>
      <c r="D3054" s="741"/>
      <c r="E3054" s="741" t="s">
        <v>35</v>
      </c>
      <c r="F3054" s="741">
        <v>0.39</v>
      </c>
      <c r="G3054" s="741">
        <v>2.29</v>
      </c>
      <c r="H3054" s="741"/>
      <c r="I3054" s="741">
        <v>1.08360000000002</v>
      </c>
      <c r="J3054" s="741">
        <v>1.00320000000001</v>
      </c>
      <c r="K3054" s="741">
        <v>0</v>
      </c>
      <c r="L3054" s="747" t="e">
        <v>#DIV/0!</v>
      </c>
      <c r="M3054" s="741">
        <v>146.5992</v>
      </c>
      <c r="N3054" s="741"/>
      <c r="O3054" s="747" t="e">
        <v>#DIV/0!</v>
      </c>
      <c r="P3054" s="747" t="s">
        <v>176</v>
      </c>
      <c r="Q3054" s="741"/>
      <c r="R3054" s="741">
        <v>250.9386</v>
      </c>
      <c r="S3054" s="741" t="e">
        <v>#DIV/0!</v>
      </c>
      <c r="T3054" s="741">
        <v>0</v>
      </c>
      <c r="U3054" s="741">
        <v>0</v>
      </c>
      <c r="V3054" s="741">
        <v>0</v>
      </c>
      <c r="W3054" s="741">
        <v>0</v>
      </c>
      <c r="X3054" s="741">
        <v>0</v>
      </c>
      <c r="Y3054" s="741">
        <v>0</v>
      </c>
    </row>
    <row r="3055" customHeight="1" spans="1:25">
      <c r="A3055" s="574">
        <v>45343</v>
      </c>
      <c r="B3055" s="671" t="s">
        <v>186</v>
      </c>
      <c r="C3055" s="740" t="s">
        <v>32</v>
      </c>
      <c r="D3055" s="741"/>
      <c r="E3055" s="741" t="s">
        <v>35</v>
      </c>
      <c r="F3055" s="741">
        <v>0.66</v>
      </c>
      <c r="G3055" s="741">
        <v>2.98</v>
      </c>
      <c r="H3055" s="741"/>
      <c r="I3055" s="741">
        <v>0.0042000000000007</v>
      </c>
      <c r="J3055" s="741">
        <v>0</v>
      </c>
      <c r="K3055" s="741">
        <v>0</v>
      </c>
      <c r="L3055" s="747" t="e">
        <v>#DIV/0!</v>
      </c>
      <c r="M3055" s="741">
        <v>146.5992</v>
      </c>
      <c r="N3055" s="741"/>
      <c r="O3055" s="747" t="e">
        <v>#DIV/0!</v>
      </c>
      <c r="P3055" s="747" t="s">
        <v>176</v>
      </c>
      <c r="Q3055" s="741"/>
      <c r="R3055" s="741">
        <v>250.9386</v>
      </c>
      <c r="S3055" s="741" t="e">
        <v>#DIV/0!</v>
      </c>
      <c r="T3055" s="741">
        <v>0</v>
      </c>
      <c r="U3055" s="741">
        <v>2.0022</v>
      </c>
      <c r="V3055" s="741">
        <v>0</v>
      </c>
      <c r="W3055" s="741">
        <v>0</v>
      </c>
      <c r="X3055" s="741">
        <v>0</v>
      </c>
      <c r="Y3055" s="741">
        <v>0</v>
      </c>
    </row>
    <row r="3056" customHeight="1" spans="1:25">
      <c r="A3056" s="574">
        <v>45344</v>
      </c>
      <c r="B3056" s="671" t="s">
        <v>186</v>
      </c>
      <c r="C3056" s="740" t="s">
        <v>32</v>
      </c>
      <c r="D3056" s="741"/>
      <c r="E3056" s="741" t="s">
        <v>35</v>
      </c>
      <c r="F3056" s="741">
        <v>1.14</v>
      </c>
      <c r="G3056" s="741">
        <v>2.73</v>
      </c>
      <c r="H3056" s="741"/>
      <c r="I3056" s="741">
        <v>1.1277</v>
      </c>
      <c r="J3056" s="741">
        <v>1.04939999999999</v>
      </c>
      <c r="K3056" s="741">
        <v>0</v>
      </c>
      <c r="L3056" s="747" t="e">
        <v>#DIV/0!</v>
      </c>
      <c r="M3056" s="741">
        <v>147.6486</v>
      </c>
      <c r="N3056" s="741"/>
      <c r="O3056" s="747" t="e">
        <v>#DIV/0!</v>
      </c>
      <c r="P3056" s="747" t="s">
        <v>176</v>
      </c>
      <c r="Q3056" s="741"/>
      <c r="R3056" s="741">
        <v>251.988</v>
      </c>
      <c r="S3056" s="741" t="e">
        <v>#DIV/0!</v>
      </c>
      <c r="T3056" s="741">
        <v>0</v>
      </c>
      <c r="U3056" s="741">
        <v>0</v>
      </c>
      <c r="V3056" s="741">
        <v>0</v>
      </c>
      <c r="W3056" s="741">
        <v>0</v>
      </c>
      <c r="X3056" s="741">
        <v>0</v>
      </c>
      <c r="Y3056" s="741">
        <v>0</v>
      </c>
    </row>
    <row r="3057" customHeight="1" spans="1:25">
      <c r="A3057" s="574">
        <v>45345</v>
      </c>
      <c r="B3057" s="671" t="s">
        <v>186</v>
      </c>
      <c r="C3057" s="740" t="s">
        <v>32</v>
      </c>
      <c r="D3057" s="741"/>
      <c r="E3057" s="741" t="s">
        <v>39</v>
      </c>
      <c r="F3057" s="741">
        <v>1.33</v>
      </c>
      <c r="G3057" s="741">
        <v>1.37</v>
      </c>
      <c r="H3057" s="741"/>
      <c r="I3057" s="741">
        <v>2.51790000000001</v>
      </c>
      <c r="J3057" s="741">
        <v>2.40900000000001</v>
      </c>
      <c r="K3057" s="741">
        <v>0</v>
      </c>
      <c r="L3057" s="747" t="e">
        <v>#DIV/0!</v>
      </c>
      <c r="M3057" s="741">
        <v>150.0576</v>
      </c>
      <c r="N3057" s="741"/>
      <c r="O3057" s="747" t="e">
        <v>#DIV/0!</v>
      </c>
      <c r="P3057" s="747" t="s">
        <v>176</v>
      </c>
      <c r="Q3057" s="741"/>
      <c r="R3057" s="741">
        <v>254.397</v>
      </c>
      <c r="S3057" s="741" t="e">
        <v>#DIV/0!</v>
      </c>
      <c r="T3057" s="741">
        <v>0</v>
      </c>
      <c r="U3057" s="741">
        <v>0</v>
      </c>
      <c r="V3057" s="741">
        <v>0</v>
      </c>
      <c r="W3057" s="741">
        <v>0</v>
      </c>
      <c r="X3057" s="741">
        <v>0</v>
      </c>
      <c r="Y3057" s="741">
        <v>0</v>
      </c>
    </row>
    <row r="3058" customHeight="1" spans="1:25">
      <c r="A3058" s="574">
        <v>45346</v>
      </c>
      <c r="B3058" s="671" t="s">
        <v>186</v>
      </c>
      <c r="C3058" s="740" t="s">
        <v>32</v>
      </c>
      <c r="D3058" s="741"/>
      <c r="E3058" s="741" t="s">
        <v>35</v>
      </c>
      <c r="F3058" s="741">
        <v>1.4</v>
      </c>
      <c r="G3058" s="741">
        <v>1.01</v>
      </c>
      <c r="H3058" s="741"/>
      <c r="I3058" s="741">
        <v>3.822</v>
      </c>
      <c r="J3058" s="741">
        <v>3.70260000000002</v>
      </c>
      <c r="K3058" s="741">
        <v>0</v>
      </c>
      <c r="L3058" s="747" t="e">
        <v>#DIV/0!</v>
      </c>
      <c r="M3058" s="741">
        <v>153.7602</v>
      </c>
      <c r="N3058" s="741"/>
      <c r="O3058" s="747" t="e">
        <v>#DIV/0!</v>
      </c>
      <c r="P3058" s="747" t="s">
        <v>176</v>
      </c>
      <c r="Q3058" s="741"/>
      <c r="R3058" s="741">
        <v>258.0996</v>
      </c>
      <c r="S3058" s="741" t="e">
        <v>#DIV/0!</v>
      </c>
      <c r="T3058" s="741">
        <v>0</v>
      </c>
      <c r="U3058" s="741">
        <v>0</v>
      </c>
      <c r="V3058" s="741">
        <v>0</v>
      </c>
      <c r="W3058" s="741">
        <v>0</v>
      </c>
      <c r="X3058" s="741">
        <v>0</v>
      </c>
      <c r="Y3058" s="741">
        <v>0</v>
      </c>
    </row>
    <row r="3059" customHeight="1" spans="1:25">
      <c r="A3059" s="574">
        <v>45347</v>
      </c>
      <c r="B3059" s="671" t="s">
        <v>186</v>
      </c>
      <c r="C3059" s="740" t="s">
        <v>32</v>
      </c>
      <c r="D3059" s="741"/>
      <c r="E3059" s="741" t="s">
        <v>35</v>
      </c>
      <c r="F3059" s="741">
        <v>2.18</v>
      </c>
      <c r="G3059" s="741">
        <v>0.8</v>
      </c>
      <c r="H3059" s="741"/>
      <c r="I3059" s="741">
        <v>6.25380000000001</v>
      </c>
      <c r="J3059" s="741">
        <v>6.18419999999995</v>
      </c>
      <c r="K3059" s="741">
        <v>0</v>
      </c>
      <c r="L3059" s="747" t="e">
        <v>#DIV/0!</v>
      </c>
      <c r="M3059" s="741">
        <v>159.9444</v>
      </c>
      <c r="N3059" s="741"/>
      <c r="O3059" s="747" t="e">
        <v>#DIV/0!</v>
      </c>
      <c r="P3059" s="747" t="s">
        <v>176</v>
      </c>
      <c r="Q3059" s="741"/>
      <c r="R3059" s="741">
        <v>264.2838</v>
      </c>
      <c r="S3059" s="741" t="e">
        <v>#DIV/0!</v>
      </c>
      <c r="T3059" s="741">
        <v>0</v>
      </c>
      <c r="U3059" s="741">
        <v>0</v>
      </c>
      <c r="V3059" s="741">
        <v>0</v>
      </c>
      <c r="W3059" s="741">
        <v>0</v>
      </c>
      <c r="X3059" s="741">
        <v>0</v>
      </c>
      <c r="Y3059" s="741">
        <v>0</v>
      </c>
    </row>
    <row r="3060" customHeight="1" spans="1:25">
      <c r="A3060" s="574">
        <v>45348</v>
      </c>
      <c r="B3060" s="671" t="s">
        <v>186</v>
      </c>
      <c r="C3060" s="740" t="s">
        <v>32</v>
      </c>
      <c r="D3060" s="741"/>
      <c r="E3060" s="741" t="s">
        <v>35</v>
      </c>
      <c r="F3060" s="741">
        <v>2.25</v>
      </c>
      <c r="G3060" s="741">
        <v>0.56</v>
      </c>
      <c r="H3060" s="741"/>
      <c r="I3060" s="741">
        <v>6.62339999999999</v>
      </c>
      <c r="J3060" s="741">
        <v>6.47460000000003</v>
      </c>
      <c r="K3060" s="741">
        <v>0</v>
      </c>
      <c r="L3060" s="747" t="e">
        <v>#DIV/0!</v>
      </c>
      <c r="M3060" s="741">
        <v>166.419</v>
      </c>
      <c r="N3060" s="741"/>
      <c r="O3060" s="747" t="e">
        <v>#DIV/0!</v>
      </c>
      <c r="P3060" s="747" t="s">
        <v>176</v>
      </c>
      <c r="Q3060" s="741"/>
      <c r="R3060" s="741">
        <v>270.7584</v>
      </c>
      <c r="S3060" s="741" t="e">
        <v>#DIV/0!</v>
      </c>
      <c r="T3060" s="741">
        <v>0</v>
      </c>
      <c r="U3060" s="741">
        <v>0</v>
      </c>
      <c r="V3060" s="741">
        <v>0</v>
      </c>
      <c r="W3060" s="741">
        <v>0</v>
      </c>
      <c r="X3060" s="741">
        <v>0</v>
      </c>
      <c r="Y3060" s="741">
        <v>0</v>
      </c>
    </row>
    <row r="3061" customHeight="1" spans="1:25">
      <c r="A3061" s="574">
        <v>45349</v>
      </c>
      <c r="B3061" s="671" t="s">
        <v>186</v>
      </c>
      <c r="C3061" s="740" t="s">
        <v>32</v>
      </c>
      <c r="D3061" s="741"/>
      <c r="E3061" s="741" t="s">
        <v>35</v>
      </c>
      <c r="F3061" s="741">
        <v>5.36</v>
      </c>
      <c r="G3061" s="741">
        <v>0.58</v>
      </c>
      <c r="H3061" s="741"/>
      <c r="I3061" s="741">
        <v>17.3838</v>
      </c>
      <c r="J3061" s="741">
        <v>17.2326</v>
      </c>
      <c r="K3061" s="741">
        <v>0</v>
      </c>
      <c r="L3061" s="747" t="e">
        <v>#DIV/0!</v>
      </c>
      <c r="M3061" s="741">
        <v>183.6516</v>
      </c>
      <c r="N3061" s="741"/>
      <c r="O3061" s="747" t="e">
        <v>#DIV/0!</v>
      </c>
      <c r="P3061" s="747" t="s">
        <v>176</v>
      </c>
      <c r="Q3061" s="741"/>
      <c r="R3061" s="741">
        <v>287.991</v>
      </c>
      <c r="S3061" s="741" t="e">
        <v>#DIV/0!</v>
      </c>
      <c r="T3061" s="741">
        <v>0</v>
      </c>
      <c r="U3061" s="741">
        <v>0</v>
      </c>
      <c r="V3061" s="741">
        <v>0</v>
      </c>
      <c r="W3061" s="741">
        <v>0</v>
      </c>
      <c r="X3061" s="741">
        <v>0</v>
      </c>
      <c r="Y3061" s="741">
        <v>0</v>
      </c>
    </row>
    <row r="3062" customHeight="1" spans="1:25">
      <c r="A3062" s="574">
        <v>45350</v>
      </c>
      <c r="B3062" s="671" t="s">
        <v>186</v>
      </c>
      <c r="C3062" s="741" t="s">
        <v>32</v>
      </c>
      <c r="D3062" s="741"/>
      <c r="E3062" s="741" t="s">
        <v>35</v>
      </c>
      <c r="F3062" s="741">
        <v>1.42</v>
      </c>
      <c r="G3062" s="741">
        <v>0.89</v>
      </c>
      <c r="H3062" s="741"/>
      <c r="I3062" s="741">
        <v>4.0635</v>
      </c>
      <c r="J3062" s="741">
        <v>3.9468</v>
      </c>
      <c r="K3062" s="741">
        <v>0</v>
      </c>
      <c r="L3062" s="747" t="e">
        <v>#DIV/0!</v>
      </c>
      <c r="M3062" s="741">
        <v>187.5984</v>
      </c>
      <c r="N3062" s="741"/>
      <c r="O3062" s="747" t="e">
        <v>#DIV/0!</v>
      </c>
      <c r="P3062" s="747" t="s">
        <v>176</v>
      </c>
      <c r="Q3062" s="741"/>
      <c r="R3062" s="741">
        <v>291.9378</v>
      </c>
      <c r="S3062" s="741" t="e">
        <v>#DIV/0!</v>
      </c>
      <c r="T3062" s="741">
        <v>0</v>
      </c>
      <c r="U3062" s="741">
        <v>0</v>
      </c>
      <c r="V3062" s="741">
        <v>0</v>
      </c>
      <c r="W3062" s="741">
        <v>0</v>
      </c>
      <c r="X3062" s="741">
        <v>0</v>
      </c>
      <c r="Y3062" s="741">
        <v>0</v>
      </c>
    </row>
    <row r="3063" customHeight="1" spans="1:25">
      <c r="A3063" s="574">
        <v>45351</v>
      </c>
      <c r="B3063" s="671" t="s">
        <v>186</v>
      </c>
      <c r="C3063" s="697" t="s">
        <v>32</v>
      </c>
      <c r="D3063" s="697"/>
      <c r="E3063" s="697" t="s">
        <v>35</v>
      </c>
      <c r="F3063" s="697">
        <v>3.49</v>
      </c>
      <c r="G3063" s="697">
        <v>1.37</v>
      </c>
      <c r="H3063" s="697"/>
      <c r="I3063" s="697">
        <v>9.9099</v>
      </c>
      <c r="J3063" s="697">
        <v>9.78779999999999</v>
      </c>
      <c r="K3063" s="697">
        <v>0</v>
      </c>
      <c r="L3063" s="732" t="e">
        <v>#DIV/0!</v>
      </c>
      <c r="M3063" s="697">
        <v>197.3862</v>
      </c>
      <c r="N3063" s="697"/>
      <c r="O3063" s="732" t="e">
        <v>#DIV/0!</v>
      </c>
      <c r="P3063" s="732" t="s">
        <v>176</v>
      </c>
      <c r="Q3063" s="697"/>
      <c r="R3063" s="697">
        <v>301.7256</v>
      </c>
      <c r="S3063" s="697" t="e">
        <v>#DIV/0!</v>
      </c>
      <c r="T3063" s="697">
        <v>0</v>
      </c>
      <c r="U3063" s="697">
        <v>0</v>
      </c>
      <c r="V3063" s="697">
        <v>0</v>
      </c>
      <c r="W3063" s="697">
        <v>0</v>
      </c>
      <c r="X3063" s="697">
        <v>0</v>
      </c>
      <c r="Y3063" s="697">
        <v>0</v>
      </c>
    </row>
    <row r="3064" customHeight="1" spans="1:25">
      <c r="A3064" s="574">
        <v>45323</v>
      </c>
      <c r="B3064" s="187" t="s">
        <v>190</v>
      </c>
      <c r="C3064" s="742" t="s">
        <v>175</v>
      </c>
      <c r="D3064" s="743">
        <v>200</v>
      </c>
      <c r="E3064" s="744" t="s">
        <v>107</v>
      </c>
      <c r="F3064" s="743" t="s">
        <v>176</v>
      </c>
      <c r="G3064" s="743">
        <v>8.46</v>
      </c>
      <c r="H3064" s="743">
        <v>249.9235</v>
      </c>
      <c r="I3064" s="743">
        <v>247.6943</v>
      </c>
      <c r="J3064" s="743">
        <v>246.0209</v>
      </c>
      <c r="K3064" s="748">
        <v>0</v>
      </c>
      <c r="L3064" s="749">
        <f>K3064/(K3064+I3064)</f>
        <v>0</v>
      </c>
      <c r="M3064" s="743">
        <v>246.0209</v>
      </c>
      <c r="N3064" s="743">
        <v>1738</v>
      </c>
      <c r="O3064" s="750">
        <f t="shared" ref="O3064:O3092" si="137">N3064/M3064</f>
        <v>7.06444046013977</v>
      </c>
      <c r="P3064" s="744" t="s">
        <v>176</v>
      </c>
      <c r="Q3064" s="743">
        <v>25666</v>
      </c>
      <c r="R3064" s="743">
        <v>2857.0368</v>
      </c>
      <c r="S3064" s="750">
        <f t="shared" ref="S3064:S3092" si="138">R3064/Q3064</f>
        <v>0.111316013402946</v>
      </c>
      <c r="T3064" s="744">
        <v>0</v>
      </c>
      <c r="U3064" s="744">
        <v>0</v>
      </c>
      <c r="V3064" s="744">
        <v>0</v>
      </c>
      <c r="W3064" s="744">
        <v>0</v>
      </c>
      <c r="X3064" s="744">
        <v>0</v>
      </c>
      <c r="Y3064" s="743">
        <v>117</v>
      </c>
    </row>
    <row r="3065" customHeight="1" spans="1:25">
      <c r="A3065" s="574">
        <v>45324</v>
      </c>
      <c r="B3065" s="187" t="s">
        <v>190</v>
      </c>
      <c r="C3065" s="742" t="s">
        <v>175</v>
      </c>
      <c r="D3065" s="743">
        <v>200</v>
      </c>
      <c r="E3065" s="744" t="s">
        <v>322</v>
      </c>
      <c r="F3065" s="743" t="s">
        <v>176</v>
      </c>
      <c r="G3065" s="743">
        <v>5.16</v>
      </c>
      <c r="H3065" s="743">
        <v>251.4316</v>
      </c>
      <c r="I3065" s="743">
        <v>9.4505</v>
      </c>
      <c r="J3065" s="743">
        <v>8.3105</v>
      </c>
      <c r="K3065" s="748">
        <v>0</v>
      </c>
      <c r="L3065" s="749">
        <f>K3065/(K3065+I3065)</f>
        <v>0</v>
      </c>
      <c r="M3065" s="743">
        <v>254.3314</v>
      </c>
      <c r="N3065" s="743">
        <v>1738</v>
      </c>
      <c r="O3065" s="750">
        <f t="shared" si="137"/>
        <v>6.8336037154673</v>
      </c>
      <c r="P3065" s="744" t="s">
        <v>176</v>
      </c>
      <c r="Q3065" s="743">
        <v>25666</v>
      </c>
      <c r="R3065" s="743">
        <v>2865.3473</v>
      </c>
      <c r="S3065" s="750">
        <f t="shared" si="138"/>
        <v>0.111639807527468</v>
      </c>
      <c r="T3065" s="743">
        <v>0</v>
      </c>
      <c r="U3065" s="743">
        <v>0</v>
      </c>
      <c r="V3065" s="743">
        <v>0</v>
      </c>
      <c r="W3065" s="743">
        <v>0</v>
      </c>
      <c r="X3065" s="743">
        <v>0</v>
      </c>
      <c r="Y3065" s="743">
        <v>243.1211</v>
      </c>
    </row>
    <row r="3066" customHeight="1" spans="1:25">
      <c r="A3066" s="574">
        <v>45325</v>
      </c>
      <c r="B3066" s="187" t="s">
        <v>190</v>
      </c>
      <c r="C3066" s="742" t="s">
        <v>175</v>
      </c>
      <c r="D3066" s="743">
        <v>200</v>
      </c>
      <c r="E3066" s="743" t="s">
        <v>174</v>
      </c>
      <c r="F3066" s="743" t="s">
        <v>176</v>
      </c>
      <c r="G3066" s="743">
        <v>4.56</v>
      </c>
      <c r="H3066" s="743">
        <v>80.8857</v>
      </c>
      <c r="I3066" s="743">
        <v>0</v>
      </c>
      <c r="J3066" s="743">
        <v>0</v>
      </c>
      <c r="K3066" s="748">
        <v>0</v>
      </c>
      <c r="L3066" s="749">
        <v>0</v>
      </c>
      <c r="M3066" s="743">
        <v>254.3314</v>
      </c>
      <c r="N3066" s="743">
        <v>1738</v>
      </c>
      <c r="O3066" s="750">
        <f t="shared" si="137"/>
        <v>6.8336037154673</v>
      </c>
      <c r="P3066" s="744" t="s">
        <v>176</v>
      </c>
      <c r="Q3066" s="743">
        <v>25666</v>
      </c>
      <c r="R3066" s="743">
        <v>2865.3473</v>
      </c>
      <c r="S3066" s="750">
        <f t="shared" si="138"/>
        <v>0.111639807527468</v>
      </c>
      <c r="T3066" s="743">
        <v>0</v>
      </c>
      <c r="U3066" s="743">
        <v>0</v>
      </c>
      <c r="V3066" s="743">
        <v>0</v>
      </c>
      <c r="W3066" s="743">
        <v>0</v>
      </c>
      <c r="X3066" s="743">
        <v>0</v>
      </c>
      <c r="Y3066" s="743">
        <v>80.1642</v>
      </c>
    </row>
    <row r="3067" customHeight="1" spans="1:25">
      <c r="A3067" s="574">
        <v>45326</v>
      </c>
      <c r="B3067" s="187" t="s">
        <v>190</v>
      </c>
      <c r="C3067" s="742" t="s">
        <v>175</v>
      </c>
      <c r="D3067" s="743">
        <v>200</v>
      </c>
      <c r="E3067" s="743" t="s">
        <v>174</v>
      </c>
      <c r="F3067" s="743" t="s">
        <v>176</v>
      </c>
      <c r="G3067" s="743">
        <v>4.11</v>
      </c>
      <c r="H3067" s="743">
        <v>59.88</v>
      </c>
      <c r="I3067" s="743">
        <v>0</v>
      </c>
      <c r="J3067" s="743">
        <v>0</v>
      </c>
      <c r="K3067" s="748">
        <v>0</v>
      </c>
      <c r="L3067" s="749">
        <v>0</v>
      </c>
      <c r="M3067" s="743">
        <v>254.3314</v>
      </c>
      <c r="N3067" s="743">
        <v>1738</v>
      </c>
      <c r="O3067" s="750">
        <f t="shared" si="137"/>
        <v>6.8336037154673</v>
      </c>
      <c r="P3067" s="744" t="s">
        <v>176</v>
      </c>
      <c r="Q3067" s="743">
        <v>25666</v>
      </c>
      <c r="R3067" s="743">
        <v>2865.3473</v>
      </c>
      <c r="S3067" s="750">
        <f t="shared" si="138"/>
        <v>0.111639807527468</v>
      </c>
      <c r="T3067" s="743">
        <v>0</v>
      </c>
      <c r="U3067" s="743">
        <v>0</v>
      </c>
      <c r="V3067" s="743">
        <v>0</v>
      </c>
      <c r="W3067" s="743">
        <v>0</v>
      </c>
      <c r="X3067" s="743">
        <v>0</v>
      </c>
      <c r="Y3067" s="743">
        <v>59.88</v>
      </c>
    </row>
    <row r="3068" customHeight="1" spans="1:25">
      <c r="A3068" s="574">
        <v>45327</v>
      </c>
      <c r="B3068" s="187" t="s">
        <v>190</v>
      </c>
      <c r="C3068" s="742" t="s">
        <v>175</v>
      </c>
      <c r="D3068" s="743">
        <v>200</v>
      </c>
      <c r="E3068" s="743" t="s">
        <v>39</v>
      </c>
      <c r="F3068" s="743" t="s">
        <v>176</v>
      </c>
      <c r="G3068" s="743">
        <v>2.6</v>
      </c>
      <c r="H3068" s="743">
        <v>11.45</v>
      </c>
      <c r="I3068" s="743">
        <v>0</v>
      </c>
      <c r="J3068" s="743">
        <v>0</v>
      </c>
      <c r="K3068" s="748">
        <v>0</v>
      </c>
      <c r="L3068" s="749">
        <v>0</v>
      </c>
      <c r="M3068" s="743">
        <v>254.3314</v>
      </c>
      <c r="N3068" s="743">
        <v>1738</v>
      </c>
      <c r="O3068" s="750">
        <f t="shared" si="137"/>
        <v>6.8336037154673</v>
      </c>
      <c r="P3068" s="743" t="s">
        <v>176</v>
      </c>
      <c r="Q3068" s="743">
        <v>25666</v>
      </c>
      <c r="R3068" s="743">
        <v>2865.3473</v>
      </c>
      <c r="S3068" s="750">
        <f t="shared" si="138"/>
        <v>0.111639807527468</v>
      </c>
      <c r="T3068" s="743">
        <v>0</v>
      </c>
      <c r="U3068" s="743">
        <v>0</v>
      </c>
      <c r="V3068" s="743">
        <v>0</v>
      </c>
      <c r="W3068" s="743">
        <v>0</v>
      </c>
      <c r="X3068" s="743">
        <v>0</v>
      </c>
      <c r="Y3068" s="743">
        <v>11.35</v>
      </c>
    </row>
    <row r="3069" customHeight="1" spans="1:25">
      <c r="A3069" s="574">
        <v>45328</v>
      </c>
      <c r="B3069" s="187" t="s">
        <v>190</v>
      </c>
      <c r="C3069" s="742" t="s">
        <v>175</v>
      </c>
      <c r="D3069" s="743">
        <v>200</v>
      </c>
      <c r="E3069" s="743" t="s">
        <v>123</v>
      </c>
      <c r="F3069" s="743" t="s">
        <v>176</v>
      </c>
      <c r="G3069" s="743">
        <v>3.41</v>
      </c>
      <c r="H3069" s="743">
        <v>28.252</v>
      </c>
      <c r="I3069" s="743">
        <v>0</v>
      </c>
      <c r="J3069" s="743">
        <v>0</v>
      </c>
      <c r="K3069" s="748">
        <v>0</v>
      </c>
      <c r="L3069" s="749">
        <v>0</v>
      </c>
      <c r="M3069" s="743">
        <v>254.3314</v>
      </c>
      <c r="N3069" s="743">
        <v>1738</v>
      </c>
      <c r="O3069" s="750">
        <f t="shared" si="137"/>
        <v>6.8336037154673</v>
      </c>
      <c r="P3069" s="743" t="s">
        <v>176</v>
      </c>
      <c r="Q3069" s="743">
        <v>25666</v>
      </c>
      <c r="R3069" s="743">
        <v>2865.3473</v>
      </c>
      <c r="S3069" s="750">
        <f t="shared" si="138"/>
        <v>0.111639807527468</v>
      </c>
      <c r="T3069" s="743">
        <v>0</v>
      </c>
      <c r="U3069" s="743">
        <v>0</v>
      </c>
      <c r="V3069" s="743">
        <v>0</v>
      </c>
      <c r="W3069" s="743">
        <v>0</v>
      </c>
      <c r="X3069" s="743">
        <v>0</v>
      </c>
      <c r="Y3069" s="743">
        <v>28</v>
      </c>
    </row>
    <row r="3070" customHeight="1" spans="1:25">
      <c r="A3070" s="574">
        <v>45329</v>
      </c>
      <c r="B3070" s="187" t="s">
        <v>190</v>
      </c>
      <c r="C3070" s="742" t="s">
        <v>175</v>
      </c>
      <c r="D3070" s="743">
        <v>200</v>
      </c>
      <c r="E3070" s="743" t="s">
        <v>39</v>
      </c>
      <c r="F3070" s="743" t="s">
        <v>176</v>
      </c>
      <c r="G3070" s="743">
        <v>3.75</v>
      </c>
      <c r="H3070" s="743">
        <v>27.9824</v>
      </c>
      <c r="I3070" s="743">
        <v>22.7328</v>
      </c>
      <c r="J3070" s="743">
        <v>23.3375</v>
      </c>
      <c r="K3070" s="748">
        <v>0</v>
      </c>
      <c r="L3070" s="749">
        <f t="shared" ref="L3070:L3092" si="139">K3070/(K3070+I3070)</f>
        <v>0</v>
      </c>
      <c r="M3070" s="743">
        <v>277.6689</v>
      </c>
      <c r="N3070" s="743">
        <v>1738</v>
      </c>
      <c r="O3070" s="750">
        <f t="shared" si="137"/>
        <v>6.25925337695363</v>
      </c>
      <c r="P3070" s="743" t="s">
        <v>176</v>
      </c>
      <c r="Q3070" s="743">
        <v>25666</v>
      </c>
      <c r="R3070" s="743">
        <v>2888.6848</v>
      </c>
      <c r="S3070" s="750">
        <f t="shared" si="138"/>
        <v>0.112549084391802</v>
      </c>
      <c r="T3070" s="743">
        <v>0</v>
      </c>
      <c r="U3070" s="743">
        <v>0</v>
      </c>
      <c r="V3070" s="743">
        <v>0</v>
      </c>
      <c r="W3070" s="743">
        <v>0</v>
      </c>
      <c r="X3070" s="743">
        <v>0</v>
      </c>
      <c r="Y3070" s="743">
        <v>23.13</v>
      </c>
    </row>
    <row r="3071" customHeight="1" spans="1:25">
      <c r="A3071" s="574">
        <v>45330</v>
      </c>
      <c r="B3071" s="187" t="s">
        <v>190</v>
      </c>
      <c r="C3071" s="742" t="s">
        <v>175</v>
      </c>
      <c r="D3071" s="743">
        <v>200</v>
      </c>
      <c r="E3071" s="743" t="s">
        <v>35</v>
      </c>
      <c r="F3071" s="743" t="s">
        <v>176</v>
      </c>
      <c r="G3071" s="743">
        <v>2.2</v>
      </c>
      <c r="H3071" s="743">
        <v>22.6276</v>
      </c>
      <c r="I3071" s="743">
        <v>16.4258</v>
      </c>
      <c r="J3071" s="743">
        <v>14.4145</v>
      </c>
      <c r="K3071" s="748">
        <v>0</v>
      </c>
      <c r="L3071" s="749">
        <f t="shared" si="139"/>
        <v>0</v>
      </c>
      <c r="M3071" s="743">
        <v>292.0834</v>
      </c>
      <c r="N3071" s="743">
        <v>1738</v>
      </c>
      <c r="O3071" s="750">
        <f t="shared" si="137"/>
        <v>5.95035527523988</v>
      </c>
      <c r="P3071" s="743" t="s">
        <v>176</v>
      </c>
      <c r="Q3071" s="743">
        <v>25666</v>
      </c>
      <c r="R3071" s="743">
        <v>2903.0993</v>
      </c>
      <c r="S3071" s="750">
        <f t="shared" si="138"/>
        <v>0.113110702875399</v>
      </c>
      <c r="T3071" s="743">
        <v>0</v>
      </c>
      <c r="U3071" s="743">
        <v>0</v>
      </c>
      <c r="V3071" s="743">
        <v>0</v>
      </c>
      <c r="W3071" s="743">
        <v>0</v>
      </c>
      <c r="X3071" s="743">
        <v>0</v>
      </c>
      <c r="Y3071" s="743">
        <v>0</v>
      </c>
    </row>
    <row r="3072" customHeight="1" spans="1:25">
      <c r="A3072" s="574">
        <v>45331</v>
      </c>
      <c r="B3072" s="187" t="s">
        <v>190</v>
      </c>
      <c r="C3072" s="742" t="s">
        <v>175</v>
      </c>
      <c r="D3072" s="743">
        <v>200</v>
      </c>
      <c r="E3072" s="743" t="s">
        <v>35</v>
      </c>
      <c r="F3072" s="743" t="s">
        <v>176</v>
      </c>
      <c r="G3072" s="743">
        <v>5.19</v>
      </c>
      <c r="H3072" s="743">
        <v>138.8586</v>
      </c>
      <c r="I3072" s="743">
        <v>137.62</v>
      </c>
      <c r="J3072" s="743">
        <v>137.3462</v>
      </c>
      <c r="K3072" s="748">
        <v>0</v>
      </c>
      <c r="L3072" s="749">
        <f t="shared" si="139"/>
        <v>0</v>
      </c>
      <c r="M3072" s="743">
        <v>429.4296</v>
      </c>
      <c r="N3072" s="743">
        <v>1738</v>
      </c>
      <c r="O3072" s="750">
        <f t="shared" si="137"/>
        <v>4.04722916166003</v>
      </c>
      <c r="P3072" s="743" t="s">
        <v>176</v>
      </c>
      <c r="Q3072" s="743">
        <v>25666</v>
      </c>
      <c r="R3072" s="743">
        <v>3040.4455</v>
      </c>
      <c r="S3072" s="750">
        <f t="shared" si="138"/>
        <v>0.118461992519286</v>
      </c>
      <c r="T3072" s="743">
        <v>0</v>
      </c>
      <c r="U3072" s="743">
        <v>0</v>
      </c>
      <c r="V3072" s="743">
        <v>0</v>
      </c>
      <c r="W3072" s="743">
        <v>0</v>
      </c>
      <c r="X3072" s="743">
        <v>0</v>
      </c>
      <c r="Y3072" s="743">
        <v>0</v>
      </c>
    </row>
    <row r="3073" customHeight="1" spans="1:25">
      <c r="A3073" s="574">
        <v>45332</v>
      </c>
      <c r="B3073" s="187" t="s">
        <v>190</v>
      </c>
      <c r="C3073" s="742" t="s">
        <v>175</v>
      </c>
      <c r="D3073" s="743">
        <v>200</v>
      </c>
      <c r="E3073" s="743" t="s">
        <v>35</v>
      </c>
      <c r="F3073" s="743" t="s">
        <v>176</v>
      </c>
      <c r="G3073" s="743">
        <v>4.84</v>
      </c>
      <c r="H3073" s="743">
        <v>156.4469</v>
      </c>
      <c r="I3073" s="743">
        <v>155.0515</v>
      </c>
      <c r="J3073" s="743">
        <v>153.8292</v>
      </c>
      <c r="K3073" s="748">
        <v>0</v>
      </c>
      <c r="L3073" s="749">
        <f t="shared" si="139"/>
        <v>0</v>
      </c>
      <c r="M3073" s="743">
        <v>583.2588</v>
      </c>
      <c r="N3073" s="743">
        <v>1738</v>
      </c>
      <c r="O3073" s="750">
        <f t="shared" si="137"/>
        <v>2.97980930592046</v>
      </c>
      <c r="P3073" s="743" t="s">
        <v>176</v>
      </c>
      <c r="Q3073" s="743">
        <v>25666</v>
      </c>
      <c r="R3073" s="743">
        <v>3194.2747</v>
      </c>
      <c r="S3073" s="750">
        <f t="shared" si="138"/>
        <v>0.124455493649186</v>
      </c>
      <c r="T3073" s="743">
        <v>0</v>
      </c>
      <c r="U3073" s="743">
        <v>0</v>
      </c>
      <c r="V3073" s="743">
        <v>0</v>
      </c>
      <c r="W3073" s="743">
        <v>0</v>
      </c>
      <c r="X3073" s="743">
        <v>0</v>
      </c>
      <c r="Y3073" s="743">
        <v>0</v>
      </c>
    </row>
    <row r="3074" customHeight="1" spans="1:25">
      <c r="A3074" s="574">
        <v>45333</v>
      </c>
      <c r="B3074" s="187" t="s">
        <v>190</v>
      </c>
      <c r="C3074" s="742" t="s">
        <v>175</v>
      </c>
      <c r="D3074" s="743">
        <v>200</v>
      </c>
      <c r="E3074" s="743" t="s">
        <v>35</v>
      </c>
      <c r="F3074" s="743" t="s">
        <v>176</v>
      </c>
      <c r="G3074" s="743">
        <v>2.43</v>
      </c>
      <c r="H3074" s="743">
        <v>29.1857</v>
      </c>
      <c r="I3074" s="743">
        <v>27.9254</v>
      </c>
      <c r="J3074" s="743">
        <v>27.8201</v>
      </c>
      <c r="K3074" s="748">
        <v>0</v>
      </c>
      <c r="L3074" s="749">
        <f t="shared" si="139"/>
        <v>0</v>
      </c>
      <c r="M3074" s="743">
        <v>611.0789</v>
      </c>
      <c r="N3074" s="743">
        <v>1738</v>
      </c>
      <c r="O3074" s="750">
        <f t="shared" si="137"/>
        <v>2.8441499125563</v>
      </c>
      <c r="P3074" s="743" t="s">
        <v>176</v>
      </c>
      <c r="Q3074" s="743">
        <v>25666</v>
      </c>
      <c r="R3074" s="743">
        <v>3222.0948</v>
      </c>
      <c r="S3074" s="750">
        <f t="shared" si="138"/>
        <v>0.125539421803164</v>
      </c>
      <c r="T3074" s="743">
        <v>0</v>
      </c>
      <c r="U3074" s="743">
        <v>0</v>
      </c>
      <c r="V3074" s="743">
        <v>0</v>
      </c>
      <c r="W3074" s="743">
        <v>0</v>
      </c>
      <c r="X3074" s="743">
        <v>0</v>
      </c>
      <c r="Y3074" s="743">
        <v>0</v>
      </c>
    </row>
    <row r="3075" customHeight="1" spans="1:25">
      <c r="A3075" s="574">
        <v>45334</v>
      </c>
      <c r="B3075" s="187" t="s">
        <v>190</v>
      </c>
      <c r="C3075" s="742" t="s">
        <v>175</v>
      </c>
      <c r="D3075" s="743">
        <v>200</v>
      </c>
      <c r="E3075" s="743" t="s">
        <v>35</v>
      </c>
      <c r="F3075" s="743" t="s">
        <v>176</v>
      </c>
      <c r="G3075" s="743">
        <v>5.23</v>
      </c>
      <c r="H3075" s="743">
        <v>147.7197</v>
      </c>
      <c r="I3075" s="743">
        <v>144.4021</v>
      </c>
      <c r="J3075" s="743">
        <v>141.6918</v>
      </c>
      <c r="K3075" s="748">
        <v>0</v>
      </c>
      <c r="L3075" s="749">
        <f t="shared" si="139"/>
        <v>0</v>
      </c>
      <c r="M3075" s="743">
        <v>752.7707</v>
      </c>
      <c r="N3075" s="743">
        <v>1738</v>
      </c>
      <c r="O3075" s="750">
        <f t="shared" si="137"/>
        <v>2.30880399569218</v>
      </c>
      <c r="P3075" s="743" t="s">
        <v>176</v>
      </c>
      <c r="Q3075" s="743">
        <v>25666</v>
      </c>
      <c r="R3075" s="743">
        <v>3363.7866</v>
      </c>
      <c r="S3075" s="750">
        <f t="shared" si="138"/>
        <v>0.131060024935713</v>
      </c>
      <c r="T3075" s="743">
        <v>0</v>
      </c>
      <c r="U3075" s="761">
        <v>1.7885</v>
      </c>
      <c r="V3075" s="743">
        <v>0</v>
      </c>
      <c r="W3075" s="743">
        <v>0</v>
      </c>
      <c r="X3075" s="743">
        <v>0</v>
      </c>
      <c r="Y3075" s="743">
        <v>0</v>
      </c>
    </row>
    <row r="3076" customHeight="1" spans="1:25">
      <c r="A3076" s="574">
        <v>45335</v>
      </c>
      <c r="B3076" s="187" t="s">
        <v>190</v>
      </c>
      <c r="C3076" s="742" t="s">
        <v>175</v>
      </c>
      <c r="D3076" s="743">
        <v>200</v>
      </c>
      <c r="E3076" s="743" t="s">
        <v>35</v>
      </c>
      <c r="F3076" s="743" t="s">
        <v>176</v>
      </c>
      <c r="G3076" s="743">
        <v>5.72</v>
      </c>
      <c r="H3076" s="743">
        <v>175.0298</v>
      </c>
      <c r="I3076" s="743">
        <v>173.4686</v>
      </c>
      <c r="J3076" s="743">
        <v>173.2087</v>
      </c>
      <c r="K3076" s="748">
        <v>14.23</v>
      </c>
      <c r="L3076" s="749">
        <f t="shared" si="139"/>
        <v>0.0758130321696592</v>
      </c>
      <c r="M3076" s="743">
        <v>925.9794</v>
      </c>
      <c r="N3076" s="743">
        <v>1738</v>
      </c>
      <c r="O3076" s="750">
        <f t="shared" si="137"/>
        <v>1.87693160344604</v>
      </c>
      <c r="P3076" s="743" t="s">
        <v>176</v>
      </c>
      <c r="Q3076" s="743">
        <v>25666</v>
      </c>
      <c r="R3076" s="743">
        <v>3536.9953</v>
      </c>
      <c r="S3076" s="750">
        <f t="shared" si="138"/>
        <v>0.137808591132237</v>
      </c>
      <c r="T3076" s="743">
        <v>0</v>
      </c>
      <c r="U3076" s="743">
        <v>0.6513</v>
      </c>
      <c r="V3076" s="743">
        <v>0</v>
      </c>
      <c r="W3076" s="743">
        <v>0</v>
      </c>
      <c r="X3076" s="743">
        <v>0</v>
      </c>
      <c r="Y3076" s="743">
        <v>0</v>
      </c>
    </row>
    <row r="3077" customHeight="1" spans="1:25">
      <c r="A3077" s="574">
        <v>45336</v>
      </c>
      <c r="B3077" s="187" t="s">
        <v>190</v>
      </c>
      <c r="C3077" s="742" t="s">
        <v>175</v>
      </c>
      <c r="D3077" s="743">
        <v>200</v>
      </c>
      <c r="E3077" s="743" t="s">
        <v>35</v>
      </c>
      <c r="F3077" s="743" t="s">
        <v>176</v>
      </c>
      <c r="G3077" s="743">
        <v>4.5</v>
      </c>
      <c r="H3077" s="743">
        <v>146.6448</v>
      </c>
      <c r="I3077" s="743">
        <v>145.3367</v>
      </c>
      <c r="J3077" s="743">
        <v>145.2564</v>
      </c>
      <c r="K3077" s="748">
        <v>0</v>
      </c>
      <c r="L3077" s="749">
        <f t="shared" si="139"/>
        <v>0</v>
      </c>
      <c r="M3077" s="743">
        <v>1071.2358</v>
      </c>
      <c r="N3077" s="743">
        <v>1738</v>
      </c>
      <c r="O3077" s="750">
        <f t="shared" si="137"/>
        <v>1.62242524008253</v>
      </c>
      <c r="P3077" s="743" t="s">
        <v>176</v>
      </c>
      <c r="Q3077" s="743">
        <v>25666</v>
      </c>
      <c r="R3077" s="743">
        <v>3682.2517</v>
      </c>
      <c r="S3077" s="750">
        <f t="shared" si="138"/>
        <v>0.143468078391647</v>
      </c>
      <c r="T3077" s="743">
        <v>0</v>
      </c>
      <c r="U3077" s="743">
        <v>0</v>
      </c>
      <c r="V3077" s="743">
        <v>0</v>
      </c>
      <c r="W3077" s="743">
        <v>0</v>
      </c>
      <c r="X3077" s="743">
        <v>0</v>
      </c>
      <c r="Y3077" s="743">
        <v>0</v>
      </c>
    </row>
    <row r="3078" customHeight="1" spans="1:25">
      <c r="A3078" s="574">
        <v>45337</v>
      </c>
      <c r="B3078" s="187" t="s">
        <v>190</v>
      </c>
      <c r="C3078" s="742" t="s">
        <v>175</v>
      </c>
      <c r="D3078" s="743">
        <v>200</v>
      </c>
      <c r="E3078" s="743" t="s">
        <v>39</v>
      </c>
      <c r="F3078" s="743" t="s">
        <v>176</v>
      </c>
      <c r="G3078" s="743">
        <v>9.05</v>
      </c>
      <c r="H3078" s="743">
        <v>362.1376</v>
      </c>
      <c r="I3078" s="743">
        <v>358.9074</v>
      </c>
      <c r="J3078" s="743">
        <v>355.4931</v>
      </c>
      <c r="K3078" s="748">
        <v>0</v>
      </c>
      <c r="L3078" s="749">
        <f t="shared" si="139"/>
        <v>0</v>
      </c>
      <c r="M3078" s="743">
        <v>1426.7289</v>
      </c>
      <c r="N3078" s="743">
        <v>1738</v>
      </c>
      <c r="O3078" s="750">
        <f t="shared" si="137"/>
        <v>1.21817116061783</v>
      </c>
      <c r="P3078" s="743" t="s">
        <v>176</v>
      </c>
      <c r="Q3078" s="743">
        <v>25666</v>
      </c>
      <c r="R3078" s="743">
        <v>4037.7448</v>
      </c>
      <c r="S3078" s="750">
        <f t="shared" si="138"/>
        <v>0.157318818670615</v>
      </c>
      <c r="T3078" s="743">
        <v>0</v>
      </c>
      <c r="U3078" s="743">
        <v>0</v>
      </c>
      <c r="V3078" s="743">
        <v>0</v>
      </c>
      <c r="W3078" s="743">
        <v>0</v>
      </c>
      <c r="X3078" s="743">
        <v>0</v>
      </c>
      <c r="Y3078" s="743">
        <v>0</v>
      </c>
    </row>
    <row r="3079" customHeight="1" spans="1:25">
      <c r="A3079" s="574">
        <v>45338</v>
      </c>
      <c r="B3079" s="187" t="s">
        <v>190</v>
      </c>
      <c r="C3079" s="742" t="s">
        <v>175</v>
      </c>
      <c r="D3079" s="743">
        <v>200</v>
      </c>
      <c r="E3079" s="743" t="s">
        <v>35</v>
      </c>
      <c r="F3079" s="743" t="s">
        <v>176</v>
      </c>
      <c r="G3079" s="743">
        <v>4.07</v>
      </c>
      <c r="H3079" s="743">
        <v>88.8197</v>
      </c>
      <c r="I3079" s="743">
        <v>88.0274</v>
      </c>
      <c r="J3079" s="743">
        <v>87.1511</v>
      </c>
      <c r="K3079" s="748">
        <v>0</v>
      </c>
      <c r="L3079" s="749">
        <f t="shared" si="139"/>
        <v>0</v>
      </c>
      <c r="M3079" s="743">
        <v>1513.88</v>
      </c>
      <c r="N3079" s="743">
        <v>1738</v>
      </c>
      <c r="O3079" s="750">
        <f t="shared" si="137"/>
        <v>1.14804343805321</v>
      </c>
      <c r="P3079" s="743" t="s">
        <v>176</v>
      </c>
      <c r="Q3079" s="743">
        <v>25666</v>
      </c>
      <c r="R3079" s="743">
        <v>4124.8959</v>
      </c>
      <c r="S3079" s="750">
        <f t="shared" si="138"/>
        <v>0.160714404270241</v>
      </c>
      <c r="T3079" s="743">
        <v>0.0528</v>
      </c>
      <c r="U3079" s="743">
        <v>0</v>
      </c>
      <c r="V3079" s="743">
        <v>0</v>
      </c>
      <c r="W3079" s="743">
        <v>0</v>
      </c>
      <c r="X3079" s="743">
        <v>0</v>
      </c>
      <c r="Y3079" s="743">
        <v>0</v>
      </c>
    </row>
    <row r="3080" customHeight="1" spans="1:25">
      <c r="A3080" s="574">
        <v>45339</v>
      </c>
      <c r="B3080" s="187" t="s">
        <v>190</v>
      </c>
      <c r="C3080" s="742" t="s">
        <v>175</v>
      </c>
      <c r="D3080" s="743">
        <v>200</v>
      </c>
      <c r="E3080" s="743" t="s">
        <v>35</v>
      </c>
      <c r="F3080" s="743" t="s">
        <v>176</v>
      </c>
      <c r="G3080" s="743">
        <v>6.36</v>
      </c>
      <c r="H3080" s="743">
        <v>225.23</v>
      </c>
      <c r="I3080" s="743">
        <v>223.221</v>
      </c>
      <c r="J3080" s="743">
        <v>221.8939</v>
      </c>
      <c r="K3080" s="748">
        <v>0</v>
      </c>
      <c r="L3080" s="749">
        <f t="shared" si="139"/>
        <v>0</v>
      </c>
      <c r="M3080" s="743">
        <v>1735.7739</v>
      </c>
      <c r="N3080" s="743">
        <v>1738</v>
      </c>
      <c r="O3080" s="750">
        <f t="shared" si="137"/>
        <v>1.00128248270123</v>
      </c>
      <c r="P3080" s="743" t="s">
        <v>176</v>
      </c>
      <c r="Q3080" s="743">
        <v>25666</v>
      </c>
      <c r="R3080" s="743">
        <v>4346.7898</v>
      </c>
      <c r="S3080" s="750">
        <f t="shared" si="138"/>
        <v>0.169359845710278</v>
      </c>
      <c r="T3080" s="743">
        <v>0</v>
      </c>
      <c r="U3080" s="743">
        <v>0</v>
      </c>
      <c r="V3080" s="743">
        <v>0</v>
      </c>
      <c r="W3080" s="743">
        <v>0</v>
      </c>
      <c r="X3080" s="743">
        <v>0</v>
      </c>
      <c r="Y3080" s="743">
        <v>0</v>
      </c>
    </row>
    <row r="3081" customHeight="1" spans="1:25">
      <c r="A3081" s="574">
        <v>45340</v>
      </c>
      <c r="B3081" s="187" t="s">
        <v>190</v>
      </c>
      <c r="C3081" s="742" t="s">
        <v>175</v>
      </c>
      <c r="D3081" s="743">
        <v>200</v>
      </c>
      <c r="E3081" s="743" t="s">
        <v>35</v>
      </c>
      <c r="F3081" s="743" t="s">
        <v>176</v>
      </c>
      <c r="G3081" s="743">
        <v>7.67</v>
      </c>
      <c r="H3081" s="743">
        <v>326.2912</v>
      </c>
      <c r="I3081" s="743">
        <v>323.3807</v>
      </c>
      <c r="J3081" s="743">
        <v>321.8029</v>
      </c>
      <c r="K3081" s="748">
        <v>0</v>
      </c>
      <c r="L3081" s="749">
        <f t="shared" si="139"/>
        <v>0</v>
      </c>
      <c r="M3081" s="743">
        <v>2057.5768</v>
      </c>
      <c r="N3081" s="743">
        <v>1738</v>
      </c>
      <c r="O3081" s="750">
        <f t="shared" si="137"/>
        <v>0.844682929939723</v>
      </c>
      <c r="P3081" s="743" t="s">
        <v>176</v>
      </c>
      <c r="Q3081" s="743">
        <v>25666</v>
      </c>
      <c r="R3081" s="743">
        <v>4668.5927</v>
      </c>
      <c r="S3081" s="750">
        <f t="shared" si="138"/>
        <v>0.181897946699914</v>
      </c>
      <c r="T3081" s="743">
        <v>0</v>
      </c>
      <c r="U3081" s="743">
        <v>0</v>
      </c>
      <c r="V3081" s="743">
        <v>0</v>
      </c>
      <c r="W3081" s="743">
        <v>0</v>
      </c>
      <c r="X3081" s="743">
        <v>0</v>
      </c>
      <c r="Y3081" s="743">
        <v>0</v>
      </c>
    </row>
    <row r="3082" customHeight="1" spans="1:25">
      <c r="A3082" s="574">
        <v>45341</v>
      </c>
      <c r="B3082" s="187" t="s">
        <v>190</v>
      </c>
      <c r="C3082" s="742" t="s">
        <v>175</v>
      </c>
      <c r="D3082" s="743">
        <v>200</v>
      </c>
      <c r="E3082" s="743" t="s">
        <v>183</v>
      </c>
      <c r="F3082" s="743" t="s">
        <v>176</v>
      </c>
      <c r="G3082" s="743">
        <v>8.76</v>
      </c>
      <c r="H3082" s="743">
        <v>380.2254</v>
      </c>
      <c r="I3082" s="743">
        <v>376.8339</v>
      </c>
      <c r="J3082" s="743">
        <v>376.5069</v>
      </c>
      <c r="K3082" s="748">
        <v>0</v>
      </c>
      <c r="L3082" s="749">
        <f t="shared" si="139"/>
        <v>0</v>
      </c>
      <c r="M3082" s="743">
        <v>2434.0837</v>
      </c>
      <c r="N3082" s="743">
        <v>1738</v>
      </c>
      <c r="O3082" s="750">
        <f t="shared" si="137"/>
        <v>0.714026391122047</v>
      </c>
      <c r="P3082" s="743" t="s">
        <v>176</v>
      </c>
      <c r="Q3082" s="743">
        <v>25666</v>
      </c>
      <c r="R3082" s="743">
        <v>5045.0996</v>
      </c>
      <c r="S3082" s="750">
        <f t="shared" si="138"/>
        <v>0.196567427725395</v>
      </c>
      <c r="T3082" s="743">
        <v>0</v>
      </c>
      <c r="U3082" s="743">
        <v>0</v>
      </c>
      <c r="V3082" s="743">
        <v>0</v>
      </c>
      <c r="W3082" s="743">
        <v>0</v>
      </c>
      <c r="X3082" s="743">
        <v>0</v>
      </c>
      <c r="Y3082" s="743">
        <v>0</v>
      </c>
    </row>
    <row r="3083" customHeight="1" spans="1:25">
      <c r="A3083" s="574">
        <v>45342</v>
      </c>
      <c r="B3083" s="187" t="s">
        <v>190</v>
      </c>
      <c r="C3083" s="742" t="s">
        <v>175</v>
      </c>
      <c r="D3083" s="743">
        <v>200</v>
      </c>
      <c r="E3083" s="743" t="s">
        <v>91</v>
      </c>
      <c r="F3083" s="743" t="s">
        <v>176</v>
      </c>
      <c r="G3083" s="743">
        <v>8.77</v>
      </c>
      <c r="H3083" s="743">
        <v>404.453</v>
      </c>
      <c r="I3083" s="743">
        <v>400.8454</v>
      </c>
      <c r="J3083" s="743">
        <v>397.4217</v>
      </c>
      <c r="K3083" s="748">
        <v>0</v>
      </c>
      <c r="L3083" s="749">
        <f t="shared" si="139"/>
        <v>0</v>
      </c>
      <c r="M3083" s="743">
        <v>2831.5054</v>
      </c>
      <c r="N3083" s="743">
        <v>1738</v>
      </c>
      <c r="O3083" s="750">
        <f t="shared" si="137"/>
        <v>0.613807764590525</v>
      </c>
      <c r="P3083" s="743" t="s">
        <v>176</v>
      </c>
      <c r="Q3083" s="743">
        <v>25666</v>
      </c>
      <c r="R3083" s="743">
        <v>5442.5213</v>
      </c>
      <c r="S3083" s="750">
        <f t="shared" si="138"/>
        <v>0.212051792254344</v>
      </c>
      <c r="T3083" s="743">
        <v>0</v>
      </c>
      <c r="U3083" s="743">
        <v>0</v>
      </c>
      <c r="V3083" s="743">
        <v>0</v>
      </c>
      <c r="W3083" s="743">
        <v>0</v>
      </c>
      <c r="X3083" s="743">
        <v>0</v>
      </c>
      <c r="Y3083" s="743">
        <v>0</v>
      </c>
    </row>
    <row r="3084" customHeight="1" spans="1:25">
      <c r="A3084" s="574">
        <v>45343</v>
      </c>
      <c r="B3084" s="187" t="s">
        <v>190</v>
      </c>
      <c r="C3084" s="742" t="s">
        <v>175</v>
      </c>
      <c r="D3084" s="743">
        <v>200</v>
      </c>
      <c r="E3084" s="743" t="s">
        <v>323</v>
      </c>
      <c r="F3084" s="743" t="s">
        <v>176</v>
      </c>
      <c r="G3084" s="743">
        <v>7.92</v>
      </c>
      <c r="H3084" s="743">
        <v>115.91</v>
      </c>
      <c r="I3084" s="743">
        <v>114.8761</v>
      </c>
      <c r="J3084" s="743">
        <v>115.4148</v>
      </c>
      <c r="K3084" s="748">
        <v>0</v>
      </c>
      <c r="L3084" s="749">
        <f t="shared" si="139"/>
        <v>0</v>
      </c>
      <c r="M3084" s="743">
        <v>2946.9202</v>
      </c>
      <c r="N3084" s="743">
        <v>1738</v>
      </c>
      <c r="O3084" s="750">
        <f t="shared" si="137"/>
        <v>0.589768260436777</v>
      </c>
      <c r="P3084" s="743" t="s">
        <v>176</v>
      </c>
      <c r="Q3084" s="743">
        <v>25666</v>
      </c>
      <c r="R3084" s="743">
        <v>5557.9361</v>
      </c>
      <c r="S3084" s="750">
        <f t="shared" si="138"/>
        <v>0.216548589573755</v>
      </c>
      <c r="T3084" s="743">
        <v>0</v>
      </c>
      <c r="U3084" s="743">
        <v>0</v>
      </c>
      <c r="V3084" s="743">
        <v>0</v>
      </c>
      <c r="W3084" s="743">
        <v>0</v>
      </c>
      <c r="X3084" s="743">
        <v>0</v>
      </c>
      <c r="Y3084" s="743">
        <v>230.65</v>
      </c>
    </row>
    <row r="3085" customHeight="1" spans="1:25">
      <c r="A3085" s="574">
        <v>45344</v>
      </c>
      <c r="B3085" s="187" t="s">
        <v>190</v>
      </c>
      <c r="C3085" s="742" t="s">
        <v>175</v>
      </c>
      <c r="D3085" s="743">
        <v>200</v>
      </c>
      <c r="E3085" s="743" t="s">
        <v>123</v>
      </c>
      <c r="F3085" s="743" t="s">
        <v>176</v>
      </c>
      <c r="G3085" s="743">
        <v>6.26</v>
      </c>
      <c r="H3085" s="743">
        <v>40.5795</v>
      </c>
      <c r="I3085" s="743">
        <v>40.2175</v>
      </c>
      <c r="J3085" s="743">
        <v>39.3835</v>
      </c>
      <c r="K3085" s="748">
        <v>0</v>
      </c>
      <c r="L3085" s="749">
        <f t="shared" si="139"/>
        <v>0</v>
      </c>
      <c r="M3085" s="743">
        <v>2986.3037</v>
      </c>
      <c r="N3085" s="743">
        <v>1738</v>
      </c>
      <c r="O3085" s="750">
        <f t="shared" si="137"/>
        <v>0.581990371575403</v>
      </c>
      <c r="P3085" s="743" t="s">
        <v>176</v>
      </c>
      <c r="Q3085" s="743">
        <v>25666</v>
      </c>
      <c r="R3085" s="743">
        <v>5597.3196</v>
      </c>
      <c r="S3085" s="750">
        <f t="shared" si="138"/>
        <v>0.218083051507831</v>
      </c>
      <c r="T3085" s="743">
        <v>0</v>
      </c>
      <c r="U3085" s="743">
        <v>0</v>
      </c>
      <c r="V3085" s="743">
        <v>0</v>
      </c>
      <c r="W3085" s="743">
        <v>0</v>
      </c>
      <c r="X3085" s="743">
        <v>0</v>
      </c>
      <c r="Y3085" s="743">
        <v>4.2</v>
      </c>
    </row>
    <row r="3086" customHeight="1" spans="1:25">
      <c r="A3086" s="574">
        <v>45345</v>
      </c>
      <c r="B3086" s="187" t="s">
        <v>190</v>
      </c>
      <c r="C3086" s="742" t="s">
        <v>175</v>
      </c>
      <c r="D3086" s="743">
        <v>200</v>
      </c>
      <c r="E3086" s="743" t="s">
        <v>39</v>
      </c>
      <c r="F3086" s="743" t="s">
        <v>176</v>
      </c>
      <c r="G3086" s="743">
        <v>5.37</v>
      </c>
      <c r="H3086" s="743">
        <v>141.8669</v>
      </c>
      <c r="I3086" s="743">
        <v>100.9945</v>
      </c>
      <c r="J3086" s="743">
        <v>98.7719</v>
      </c>
      <c r="K3086" s="748">
        <v>0</v>
      </c>
      <c r="L3086" s="749">
        <f t="shared" si="139"/>
        <v>0</v>
      </c>
      <c r="M3086" s="743">
        <v>3085.0756</v>
      </c>
      <c r="N3086" s="743">
        <v>1738</v>
      </c>
      <c r="O3086" s="750">
        <f t="shared" si="137"/>
        <v>0.56335734527867</v>
      </c>
      <c r="P3086" s="743" t="s">
        <v>176</v>
      </c>
      <c r="Q3086" s="743">
        <v>25666</v>
      </c>
      <c r="R3086" s="743">
        <v>5696.0915</v>
      </c>
      <c r="S3086" s="750">
        <f t="shared" si="138"/>
        <v>0.221931407309281</v>
      </c>
      <c r="T3086" s="743">
        <v>0</v>
      </c>
      <c r="U3086" s="743">
        <v>1.8536</v>
      </c>
      <c r="V3086" s="743">
        <v>0</v>
      </c>
      <c r="W3086" s="743">
        <v>0</v>
      </c>
      <c r="X3086" s="743">
        <v>0</v>
      </c>
      <c r="Y3086" s="743">
        <v>37.7534</v>
      </c>
    </row>
    <row r="3087" customHeight="1" spans="1:25">
      <c r="A3087" s="574">
        <v>45346</v>
      </c>
      <c r="B3087" s="187" t="s">
        <v>190</v>
      </c>
      <c r="C3087" s="742" t="s">
        <v>175</v>
      </c>
      <c r="D3087" s="743">
        <v>200</v>
      </c>
      <c r="E3087" s="743" t="s">
        <v>39</v>
      </c>
      <c r="F3087" s="743" t="s">
        <v>176</v>
      </c>
      <c r="G3087" s="743">
        <v>2.6</v>
      </c>
      <c r="H3087" s="743">
        <v>17.1022</v>
      </c>
      <c r="I3087" s="743">
        <v>16.9497</v>
      </c>
      <c r="J3087" s="743">
        <v>15.5793</v>
      </c>
      <c r="K3087" s="748">
        <v>0</v>
      </c>
      <c r="L3087" s="749">
        <f t="shared" si="139"/>
        <v>0</v>
      </c>
      <c r="M3087" s="743">
        <v>3100.6549</v>
      </c>
      <c r="N3087" s="743">
        <v>1738</v>
      </c>
      <c r="O3087" s="750">
        <f t="shared" si="137"/>
        <v>0.56052674549496</v>
      </c>
      <c r="P3087" s="743" t="s">
        <v>176</v>
      </c>
      <c r="Q3087" s="743">
        <v>25666</v>
      </c>
      <c r="R3087" s="743">
        <v>5711.6708</v>
      </c>
      <c r="S3087" s="750">
        <f t="shared" si="138"/>
        <v>0.222538408789839</v>
      </c>
      <c r="T3087" s="743">
        <v>0</v>
      </c>
      <c r="U3087" s="743">
        <v>0</v>
      </c>
      <c r="V3087" s="743">
        <v>0</v>
      </c>
      <c r="W3087" s="743">
        <v>0</v>
      </c>
      <c r="X3087" s="743">
        <v>0</v>
      </c>
      <c r="Y3087" s="743">
        <v>0</v>
      </c>
    </row>
    <row r="3088" customHeight="1" spans="1:25">
      <c r="A3088" s="574">
        <v>45347</v>
      </c>
      <c r="B3088" s="187" t="s">
        <v>190</v>
      </c>
      <c r="C3088" s="742" t="s">
        <v>175</v>
      </c>
      <c r="D3088" s="743">
        <v>200</v>
      </c>
      <c r="E3088" s="743" t="s">
        <v>39</v>
      </c>
      <c r="F3088" s="743" t="s">
        <v>176</v>
      </c>
      <c r="G3088" s="743">
        <v>1.77</v>
      </c>
      <c r="H3088" s="743">
        <v>7.1881</v>
      </c>
      <c r="I3088" s="743">
        <v>7.124</v>
      </c>
      <c r="J3088" s="743">
        <v>6.8818</v>
      </c>
      <c r="K3088" s="748">
        <v>0</v>
      </c>
      <c r="L3088" s="749">
        <f t="shared" si="139"/>
        <v>0</v>
      </c>
      <c r="M3088" s="743">
        <v>3107.5367</v>
      </c>
      <c r="N3088" s="743">
        <v>1738</v>
      </c>
      <c r="O3088" s="750">
        <f t="shared" si="137"/>
        <v>0.559285430160809</v>
      </c>
      <c r="P3088" s="743" t="s">
        <v>176</v>
      </c>
      <c r="Q3088" s="743">
        <v>25666</v>
      </c>
      <c r="R3088" s="743">
        <v>5718.5526</v>
      </c>
      <c r="S3088" s="750">
        <f t="shared" si="138"/>
        <v>0.222806537832151</v>
      </c>
      <c r="T3088" s="743">
        <v>0</v>
      </c>
      <c r="U3088" s="743">
        <v>0</v>
      </c>
      <c r="V3088" s="743">
        <v>0</v>
      </c>
      <c r="W3088" s="743">
        <v>0</v>
      </c>
      <c r="X3088" s="743">
        <v>0</v>
      </c>
      <c r="Y3088" s="743">
        <v>0</v>
      </c>
    </row>
    <row r="3089" customHeight="1" spans="1:25">
      <c r="A3089" s="574">
        <v>45348</v>
      </c>
      <c r="B3089" s="187" t="s">
        <v>190</v>
      </c>
      <c r="C3089" s="742" t="s">
        <v>175</v>
      </c>
      <c r="D3089" s="743">
        <v>200</v>
      </c>
      <c r="E3089" s="743" t="s">
        <v>39</v>
      </c>
      <c r="F3089" s="743" t="s">
        <v>176</v>
      </c>
      <c r="G3089" s="743">
        <v>2.6</v>
      </c>
      <c r="H3089" s="743">
        <v>25.8001</v>
      </c>
      <c r="I3089" s="743">
        <v>25.57</v>
      </c>
      <c r="J3089" s="743">
        <v>23.7113</v>
      </c>
      <c r="K3089" s="748">
        <v>0</v>
      </c>
      <c r="L3089" s="749">
        <f t="shared" si="139"/>
        <v>0</v>
      </c>
      <c r="M3089" s="743">
        <v>3131.248</v>
      </c>
      <c r="N3089" s="743">
        <v>1738</v>
      </c>
      <c r="O3089" s="750">
        <f t="shared" si="137"/>
        <v>0.555050254722718</v>
      </c>
      <c r="P3089" s="743" t="s">
        <v>176</v>
      </c>
      <c r="Q3089" s="743">
        <v>25666</v>
      </c>
      <c r="R3089" s="743">
        <v>5742.2639</v>
      </c>
      <c r="S3089" s="750">
        <f t="shared" si="138"/>
        <v>0.223730378711135</v>
      </c>
      <c r="T3089" s="743">
        <v>0</v>
      </c>
      <c r="U3089" s="743">
        <v>0</v>
      </c>
      <c r="V3089" s="743">
        <v>0</v>
      </c>
      <c r="W3089" s="743">
        <v>0</v>
      </c>
      <c r="X3089" s="743">
        <v>0</v>
      </c>
      <c r="Y3089" s="743">
        <v>0</v>
      </c>
    </row>
    <row r="3090" customHeight="1" spans="1:25">
      <c r="A3090" s="574">
        <v>45349</v>
      </c>
      <c r="B3090" s="187" t="s">
        <v>190</v>
      </c>
      <c r="C3090" s="742" t="s">
        <v>175</v>
      </c>
      <c r="D3090" s="743">
        <v>200</v>
      </c>
      <c r="E3090" s="743" t="s">
        <v>35</v>
      </c>
      <c r="F3090" s="743" t="s">
        <v>176</v>
      </c>
      <c r="G3090" s="743">
        <v>2.3</v>
      </c>
      <c r="H3090" s="743">
        <v>14.5554</v>
      </c>
      <c r="I3090" s="743">
        <v>14.4256</v>
      </c>
      <c r="J3090" s="743">
        <v>14.2256</v>
      </c>
      <c r="K3090" s="748">
        <v>0</v>
      </c>
      <c r="L3090" s="749">
        <f t="shared" si="139"/>
        <v>0</v>
      </c>
      <c r="M3090" s="743">
        <v>3145.4736</v>
      </c>
      <c r="N3090" s="743">
        <v>1738</v>
      </c>
      <c r="O3090" s="750">
        <f t="shared" si="137"/>
        <v>0.552540005422395</v>
      </c>
      <c r="P3090" s="743" t="s">
        <v>176</v>
      </c>
      <c r="Q3090" s="743">
        <v>25666</v>
      </c>
      <c r="R3090" s="743">
        <v>5756.4895</v>
      </c>
      <c r="S3090" s="750">
        <f t="shared" si="138"/>
        <v>0.224284637263306</v>
      </c>
      <c r="T3090" s="743">
        <v>0</v>
      </c>
      <c r="U3090" s="743">
        <v>0</v>
      </c>
      <c r="V3090" s="743">
        <v>0</v>
      </c>
      <c r="W3090" s="743">
        <v>0</v>
      </c>
      <c r="X3090" s="743">
        <v>0</v>
      </c>
      <c r="Y3090" s="743">
        <v>0</v>
      </c>
    </row>
    <row r="3091" customHeight="1" spans="1:25">
      <c r="A3091" s="574">
        <v>45350</v>
      </c>
      <c r="B3091" s="187" t="s">
        <v>190</v>
      </c>
      <c r="C3091" s="742" t="s">
        <v>175</v>
      </c>
      <c r="D3091" s="743">
        <v>200</v>
      </c>
      <c r="E3091" s="743" t="s">
        <v>39</v>
      </c>
      <c r="F3091" s="743" t="s">
        <v>176</v>
      </c>
      <c r="G3091" s="743">
        <v>1.87</v>
      </c>
      <c r="H3091" s="743">
        <v>17.4024</v>
      </c>
      <c r="I3091" s="743">
        <v>17.2472</v>
      </c>
      <c r="J3091" s="743">
        <v>16.9517</v>
      </c>
      <c r="K3091" s="748">
        <v>0</v>
      </c>
      <c r="L3091" s="749">
        <f t="shared" si="139"/>
        <v>0</v>
      </c>
      <c r="M3091" s="743">
        <v>3162.4253</v>
      </c>
      <c r="N3091" s="743">
        <v>1738</v>
      </c>
      <c r="O3091" s="750">
        <f t="shared" si="137"/>
        <v>0.549578198732473</v>
      </c>
      <c r="P3091" s="743" t="s">
        <v>176</v>
      </c>
      <c r="Q3091" s="743">
        <v>25666</v>
      </c>
      <c r="R3091" s="743">
        <v>5773.4412</v>
      </c>
      <c r="S3091" s="750">
        <f t="shared" si="138"/>
        <v>0.224945110262604</v>
      </c>
      <c r="T3091" s="743">
        <v>0</v>
      </c>
      <c r="U3091" s="743">
        <v>0</v>
      </c>
      <c r="V3091" s="743">
        <v>0</v>
      </c>
      <c r="W3091" s="743">
        <v>0</v>
      </c>
      <c r="X3091" s="743">
        <v>0</v>
      </c>
      <c r="Y3091" s="743">
        <v>0</v>
      </c>
    </row>
    <row r="3092" customHeight="1" spans="1:25">
      <c r="A3092" s="574">
        <v>45351</v>
      </c>
      <c r="B3092" s="187" t="s">
        <v>190</v>
      </c>
      <c r="C3092" s="751" t="s">
        <v>175</v>
      </c>
      <c r="D3092" s="752">
        <v>200</v>
      </c>
      <c r="E3092" s="753" t="s">
        <v>39</v>
      </c>
      <c r="F3092" s="753" t="s">
        <v>176</v>
      </c>
      <c r="G3092" s="753">
        <v>5.79</v>
      </c>
      <c r="H3092" s="753">
        <v>180.6114</v>
      </c>
      <c r="I3092" s="753">
        <v>178.6501</v>
      </c>
      <c r="J3092" s="753">
        <v>169.1289</v>
      </c>
      <c r="K3092" s="756">
        <v>0</v>
      </c>
      <c r="L3092" s="757">
        <f t="shared" si="139"/>
        <v>0</v>
      </c>
      <c r="M3092" s="758">
        <v>3331.5542</v>
      </c>
      <c r="N3092" s="743">
        <v>1738</v>
      </c>
      <c r="O3092" s="759">
        <f t="shared" si="137"/>
        <v>0.521678440650913</v>
      </c>
      <c r="P3092" s="752" t="s">
        <v>176</v>
      </c>
      <c r="Q3092" s="753">
        <v>25666</v>
      </c>
      <c r="R3092" s="758">
        <v>5942.5701</v>
      </c>
      <c r="S3092" s="759">
        <f t="shared" si="138"/>
        <v>0.231534719083613</v>
      </c>
      <c r="T3092" s="752">
        <v>0</v>
      </c>
      <c r="U3092" s="753">
        <v>0.3535</v>
      </c>
      <c r="V3092" s="753">
        <v>0</v>
      </c>
      <c r="W3092" s="753">
        <v>0</v>
      </c>
      <c r="X3092" s="753">
        <v>0</v>
      </c>
      <c r="Y3092" s="753">
        <v>0</v>
      </c>
    </row>
    <row r="3093" customHeight="1" spans="1:25">
      <c r="A3093" s="574">
        <v>45323</v>
      </c>
      <c r="B3093" s="671" t="s">
        <v>324</v>
      </c>
      <c r="C3093" s="754" t="s">
        <v>175</v>
      </c>
      <c r="D3093" s="755">
        <v>100</v>
      </c>
      <c r="E3093" s="555" t="s">
        <v>107</v>
      </c>
      <c r="F3093" s="555" t="s">
        <v>176</v>
      </c>
      <c r="G3093" s="555">
        <v>7.45</v>
      </c>
      <c r="H3093" s="555">
        <v>127.6514</v>
      </c>
      <c r="I3093" s="555">
        <v>127.0163</v>
      </c>
      <c r="J3093" s="562">
        <v>124.08</v>
      </c>
      <c r="K3093" s="555">
        <v>0</v>
      </c>
      <c r="L3093" s="702">
        <v>0</v>
      </c>
      <c r="M3093" s="555">
        <v>124.08</v>
      </c>
      <c r="N3093" s="555">
        <v>1600</v>
      </c>
      <c r="O3093" s="702">
        <v>0.0776</v>
      </c>
      <c r="P3093" s="702" t="s">
        <v>176</v>
      </c>
      <c r="Q3093" s="555">
        <v>20500</v>
      </c>
      <c r="R3093" s="555">
        <v>963.86</v>
      </c>
      <c r="S3093" s="702">
        <v>0.047</v>
      </c>
      <c r="T3093" s="555">
        <v>0</v>
      </c>
      <c r="U3093" s="555">
        <v>0</v>
      </c>
      <c r="V3093" s="555">
        <v>0</v>
      </c>
      <c r="W3093" s="555">
        <v>0</v>
      </c>
      <c r="X3093" s="555">
        <v>0</v>
      </c>
      <c r="Y3093" s="555">
        <v>40.9837</v>
      </c>
    </row>
    <row r="3094" customHeight="1" spans="1:25">
      <c r="A3094" s="574">
        <v>45324</v>
      </c>
      <c r="B3094" s="671" t="s">
        <v>324</v>
      </c>
      <c r="C3094" s="754" t="s">
        <v>175</v>
      </c>
      <c r="D3094" s="555">
        <v>100</v>
      </c>
      <c r="E3094" s="555" t="s">
        <v>123</v>
      </c>
      <c r="F3094" s="555" t="s">
        <v>176</v>
      </c>
      <c r="G3094" s="555">
        <v>4.96</v>
      </c>
      <c r="H3094" s="555">
        <v>25.5218</v>
      </c>
      <c r="I3094" s="555">
        <v>25.3948</v>
      </c>
      <c r="J3094" s="562">
        <v>23.76</v>
      </c>
      <c r="K3094" s="555">
        <v>0</v>
      </c>
      <c r="L3094" s="702">
        <v>0</v>
      </c>
      <c r="M3094" s="555">
        <v>147.84</v>
      </c>
      <c r="N3094" s="555">
        <v>1600</v>
      </c>
      <c r="O3094" s="702">
        <v>0.0924</v>
      </c>
      <c r="P3094" s="702" t="s">
        <v>176</v>
      </c>
      <c r="Q3094" s="555">
        <v>20500</v>
      </c>
      <c r="R3094" s="555">
        <v>987.62</v>
      </c>
      <c r="S3094" s="702">
        <v>0.0482</v>
      </c>
      <c r="T3094" s="555">
        <v>0</v>
      </c>
      <c r="U3094" s="555">
        <v>0</v>
      </c>
      <c r="V3094" s="555">
        <v>0</v>
      </c>
      <c r="W3094" s="555">
        <v>0</v>
      </c>
      <c r="X3094" s="555">
        <v>0</v>
      </c>
      <c r="Y3094" s="555">
        <v>32.2052</v>
      </c>
    </row>
    <row r="3095" customHeight="1" spans="1:25">
      <c r="A3095" s="574">
        <v>45325</v>
      </c>
      <c r="B3095" s="671" t="s">
        <v>324</v>
      </c>
      <c r="C3095" s="754" t="s">
        <v>175</v>
      </c>
      <c r="D3095" s="555">
        <v>100</v>
      </c>
      <c r="E3095" s="555" t="s">
        <v>123</v>
      </c>
      <c r="F3095" s="555" t="s">
        <v>176</v>
      </c>
      <c r="G3095" s="555">
        <v>5.13</v>
      </c>
      <c r="H3095" s="555">
        <v>8.4345</v>
      </c>
      <c r="I3095" s="555">
        <v>8.3925</v>
      </c>
      <c r="J3095" s="562">
        <v>7.26</v>
      </c>
      <c r="K3095" s="555">
        <v>0</v>
      </c>
      <c r="L3095" s="702">
        <v>0</v>
      </c>
      <c r="M3095" s="555">
        <v>155.1</v>
      </c>
      <c r="N3095" s="555">
        <v>1600</v>
      </c>
      <c r="O3095" s="702">
        <v>0.0969</v>
      </c>
      <c r="P3095" s="702" t="s">
        <v>176</v>
      </c>
      <c r="Q3095" s="555">
        <v>20500</v>
      </c>
      <c r="R3095" s="555">
        <v>994.88</v>
      </c>
      <c r="S3095" s="702">
        <v>0.0485</v>
      </c>
      <c r="T3095" s="555">
        <v>0</v>
      </c>
      <c r="U3095" s="555">
        <v>0</v>
      </c>
      <c r="V3095" s="555">
        <v>0</v>
      </c>
      <c r="W3095" s="555">
        <v>0</v>
      </c>
      <c r="X3095" s="555">
        <v>0</v>
      </c>
      <c r="Y3095" s="555">
        <v>66.4875</v>
      </c>
    </row>
    <row r="3096" customHeight="1" spans="1:25">
      <c r="A3096" s="574">
        <v>45326</v>
      </c>
      <c r="B3096" s="671" t="s">
        <v>324</v>
      </c>
      <c r="C3096" s="754" t="s">
        <v>175</v>
      </c>
      <c r="D3096" s="555">
        <v>100</v>
      </c>
      <c r="E3096" s="555" t="s">
        <v>123</v>
      </c>
      <c r="F3096" s="555" t="s">
        <v>176</v>
      </c>
      <c r="G3096" s="555">
        <v>4.66</v>
      </c>
      <c r="H3096" s="555">
        <v>0</v>
      </c>
      <c r="I3096" s="555">
        <v>0</v>
      </c>
      <c r="J3096" s="562">
        <v>0</v>
      </c>
      <c r="K3096" s="555">
        <v>0</v>
      </c>
      <c r="L3096" s="702">
        <v>0</v>
      </c>
      <c r="M3096" s="555">
        <v>155.1</v>
      </c>
      <c r="N3096" s="555">
        <v>1600</v>
      </c>
      <c r="O3096" s="702">
        <v>0.0969</v>
      </c>
      <c r="P3096" s="702" t="s">
        <v>176</v>
      </c>
      <c r="Q3096" s="555">
        <v>20500</v>
      </c>
      <c r="R3096" s="555">
        <v>994.88</v>
      </c>
      <c r="S3096" s="702">
        <v>0.0485</v>
      </c>
      <c r="T3096" s="555">
        <v>0</v>
      </c>
      <c r="U3096" s="555">
        <v>0</v>
      </c>
      <c r="V3096" s="555">
        <v>0</v>
      </c>
      <c r="W3096" s="555">
        <v>0</v>
      </c>
      <c r="X3096" s="555">
        <v>0</v>
      </c>
      <c r="Y3096" s="555">
        <v>57.4814</v>
      </c>
    </row>
    <row r="3097" customHeight="1" spans="1:25">
      <c r="A3097" s="574">
        <v>45327</v>
      </c>
      <c r="B3097" s="671" t="s">
        <v>324</v>
      </c>
      <c r="C3097" s="754" t="s">
        <v>175</v>
      </c>
      <c r="D3097" s="555">
        <v>100</v>
      </c>
      <c r="E3097" s="555" t="s">
        <v>123</v>
      </c>
      <c r="F3097" s="555" t="s">
        <v>176</v>
      </c>
      <c r="G3097" s="555">
        <v>2.22</v>
      </c>
      <c r="H3097" s="555">
        <v>0</v>
      </c>
      <c r="I3097" s="555">
        <v>0</v>
      </c>
      <c r="J3097" s="562">
        <v>0</v>
      </c>
      <c r="K3097" s="555">
        <v>0</v>
      </c>
      <c r="L3097" s="702">
        <v>0</v>
      </c>
      <c r="M3097" s="555">
        <v>155.1</v>
      </c>
      <c r="N3097" s="555">
        <v>1600</v>
      </c>
      <c r="O3097" s="702">
        <v>0.0969</v>
      </c>
      <c r="P3097" s="702" t="s">
        <v>176</v>
      </c>
      <c r="Q3097" s="555">
        <v>20500</v>
      </c>
      <c r="R3097" s="555">
        <v>994.88</v>
      </c>
      <c r="S3097" s="702">
        <v>0.0485</v>
      </c>
      <c r="T3097" s="555">
        <v>0</v>
      </c>
      <c r="U3097" s="555">
        <v>0</v>
      </c>
      <c r="V3097" s="555">
        <v>0</v>
      </c>
      <c r="W3097" s="555">
        <v>0</v>
      </c>
      <c r="X3097" s="555">
        <v>0</v>
      </c>
      <c r="Y3097" s="555">
        <v>3.7331</v>
      </c>
    </row>
    <row r="3098" customHeight="1" spans="1:25">
      <c r="A3098" s="574">
        <v>45328</v>
      </c>
      <c r="B3098" s="671" t="s">
        <v>324</v>
      </c>
      <c r="C3098" s="754" t="s">
        <v>175</v>
      </c>
      <c r="D3098" s="555">
        <v>100</v>
      </c>
      <c r="E3098" s="555" t="s">
        <v>123</v>
      </c>
      <c r="F3098" s="555" t="s">
        <v>176</v>
      </c>
      <c r="G3098" s="555">
        <v>3.11</v>
      </c>
      <c r="H3098" s="555">
        <v>0</v>
      </c>
      <c r="I3098" s="555">
        <v>0</v>
      </c>
      <c r="J3098" s="562">
        <v>0</v>
      </c>
      <c r="K3098" s="555">
        <v>0</v>
      </c>
      <c r="L3098" s="702">
        <v>0</v>
      </c>
      <c r="M3098" s="555">
        <v>155.1</v>
      </c>
      <c r="N3098" s="555">
        <v>1600</v>
      </c>
      <c r="O3098" s="702">
        <v>0.0969</v>
      </c>
      <c r="P3098" s="702" t="s">
        <v>176</v>
      </c>
      <c r="Q3098" s="555">
        <v>20500</v>
      </c>
      <c r="R3098" s="555">
        <v>994.88</v>
      </c>
      <c r="S3098" s="702">
        <v>0.0485</v>
      </c>
      <c r="T3098" s="555">
        <v>0</v>
      </c>
      <c r="U3098" s="555">
        <v>0</v>
      </c>
      <c r="V3098" s="555">
        <v>0</v>
      </c>
      <c r="W3098" s="555">
        <v>0</v>
      </c>
      <c r="X3098" s="555">
        <v>0</v>
      </c>
      <c r="Y3098" s="555">
        <v>14.8914</v>
      </c>
    </row>
    <row r="3099" customHeight="1" spans="1:25">
      <c r="A3099" s="574">
        <v>45329</v>
      </c>
      <c r="B3099" s="671" t="s">
        <v>324</v>
      </c>
      <c r="C3099" s="754" t="s">
        <v>175</v>
      </c>
      <c r="D3099" s="555">
        <v>100</v>
      </c>
      <c r="E3099" s="555" t="s">
        <v>39</v>
      </c>
      <c r="F3099" s="555" t="s">
        <v>176</v>
      </c>
      <c r="G3099" s="555">
        <v>2.32</v>
      </c>
      <c r="H3099" s="555">
        <v>0.702</v>
      </c>
      <c r="I3099" s="555">
        <v>0.6985</v>
      </c>
      <c r="J3099" s="562">
        <v>0.66</v>
      </c>
      <c r="K3099" s="555">
        <v>0</v>
      </c>
      <c r="L3099" s="702">
        <v>0</v>
      </c>
      <c r="M3099" s="555">
        <v>155.76</v>
      </c>
      <c r="N3099" s="555">
        <v>1600</v>
      </c>
      <c r="O3099" s="702">
        <v>0.0974</v>
      </c>
      <c r="P3099" s="702" t="s">
        <v>176</v>
      </c>
      <c r="Q3099" s="555">
        <v>20500</v>
      </c>
      <c r="R3099" s="555">
        <v>995.54</v>
      </c>
      <c r="S3099" s="702">
        <v>0.0486</v>
      </c>
      <c r="T3099" s="555">
        <v>0</v>
      </c>
      <c r="U3099" s="555">
        <v>0</v>
      </c>
      <c r="V3099" s="555">
        <v>0</v>
      </c>
      <c r="W3099" s="555">
        <v>0</v>
      </c>
      <c r="X3099" s="555">
        <v>0</v>
      </c>
      <c r="Y3099" s="555">
        <v>3.9865</v>
      </c>
    </row>
    <row r="3100" customHeight="1" spans="1:25">
      <c r="A3100" s="574">
        <v>45330</v>
      </c>
      <c r="B3100" s="671" t="s">
        <v>324</v>
      </c>
      <c r="C3100" s="754" t="s">
        <v>175</v>
      </c>
      <c r="D3100" s="555">
        <v>100</v>
      </c>
      <c r="E3100" s="555" t="s">
        <v>35</v>
      </c>
      <c r="F3100" s="555" t="s">
        <v>176</v>
      </c>
      <c r="G3100" s="555">
        <v>1.67</v>
      </c>
      <c r="H3100" s="555">
        <v>2.3427</v>
      </c>
      <c r="I3100" s="555">
        <v>2.331</v>
      </c>
      <c r="J3100" s="562">
        <v>1.98</v>
      </c>
      <c r="K3100" s="555">
        <v>0</v>
      </c>
      <c r="L3100" s="702">
        <v>0</v>
      </c>
      <c r="M3100" s="555">
        <v>157.74</v>
      </c>
      <c r="N3100" s="555">
        <v>1600</v>
      </c>
      <c r="O3100" s="702">
        <v>0.0986</v>
      </c>
      <c r="P3100" s="702" t="s">
        <v>176</v>
      </c>
      <c r="Q3100" s="555">
        <v>20500</v>
      </c>
      <c r="R3100" s="555">
        <v>997.52</v>
      </c>
      <c r="S3100" s="702">
        <v>0.0487</v>
      </c>
      <c r="T3100" s="555">
        <v>0</v>
      </c>
      <c r="U3100" s="555">
        <v>0</v>
      </c>
      <c r="V3100" s="555">
        <v>0</v>
      </c>
      <c r="W3100" s="555">
        <v>0</v>
      </c>
      <c r="X3100" s="555">
        <v>0</v>
      </c>
      <c r="Y3100" s="555">
        <v>0</v>
      </c>
    </row>
    <row r="3101" customHeight="1" spans="1:25">
      <c r="A3101" s="574">
        <v>45331</v>
      </c>
      <c r="B3101" s="671" t="s">
        <v>324</v>
      </c>
      <c r="C3101" s="754" t="s">
        <v>175</v>
      </c>
      <c r="D3101" s="555">
        <v>100</v>
      </c>
      <c r="E3101" s="555" t="s">
        <v>35</v>
      </c>
      <c r="F3101" s="555" t="s">
        <v>176</v>
      </c>
      <c r="G3101" s="555">
        <v>4.56</v>
      </c>
      <c r="H3101" s="555">
        <v>56.1313</v>
      </c>
      <c r="I3101" s="555">
        <v>55.852</v>
      </c>
      <c r="J3101" s="562">
        <v>52.8</v>
      </c>
      <c r="K3101" s="555">
        <v>0</v>
      </c>
      <c r="L3101" s="702">
        <v>0</v>
      </c>
      <c r="M3101" s="555">
        <v>210.54</v>
      </c>
      <c r="N3101" s="555">
        <v>1600</v>
      </c>
      <c r="O3101" s="702">
        <v>0.1316</v>
      </c>
      <c r="P3101" s="702" t="s">
        <v>176</v>
      </c>
      <c r="Q3101" s="555">
        <v>20500</v>
      </c>
      <c r="R3101" s="555">
        <v>1050.32</v>
      </c>
      <c r="S3101" s="702">
        <v>0.0512</v>
      </c>
      <c r="T3101" s="555">
        <v>0</v>
      </c>
      <c r="U3101" s="555">
        <v>0</v>
      </c>
      <c r="V3101" s="555">
        <v>0</v>
      </c>
      <c r="W3101" s="555">
        <v>0</v>
      </c>
      <c r="X3101" s="555">
        <v>0</v>
      </c>
      <c r="Y3101" s="555">
        <v>0</v>
      </c>
    </row>
    <row r="3102" customHeight="1" spans="1:25">
      <c r="A3102" s="574">
        <v>45332</v>
      </c>
      <c r="B3102" s="671" t="s">
        <v>324</v>
      </c>
      <c r="C3102" s="754" t="s">
        <v>175</v>
      </c>
      <c r="D3102" s="555">
        <v>100</v>
      </c>
      <c r="E3102" s="555" t="s">
        <v>35</v>
      </c>
      <c r="F3102" s="555" t="s">
        <v>176</v>
      </c>
      <c r="G3102" s="555">
        <v>3.84</v>
      </c>
      <c r="H3102" s="555">
        <v>45.2852</v>
      </c>
      <c r="I3102" s="555">
        <v>45.0599</v>
      </c>
      <c r="J3102" s="562">
        <v>45.85</v>
      </c>
      <c r="K3102" s="555">
        <v>0</v>
      </c>
      <c r="L3102" s="702">
        <v>0</v>
      </c>
      <c r="M3102" s="555">
        <v>256.39</v>
      </c>
      <c r="N3102" s="555">
        <v>1600</v>
      </c>
      <c r="O3102" s="702">
        <v>0.1602</v>
      </c>
      <c r="P3102" s="702" t="s">
        <v>176</v>
      </c>
      <c r="Q3102" s="555">
        <v>20500</v>
      </c>
      <c r="R3102" s="555">
        <v>1096.17</v>
      </c>
      <c r="S3102" s="702">
        <v>0.0535</v>
      </c>
      <c r="T3102" s="555">
        <v>0</v>
      </c>
      <c r="U3102" s="555">
        <v>0</v>
      </c>
      <c r="V3102" s="555">
        <v>0</v>
      </c>
      <c r="W3102" s="555">
        <v>0</v>
      </c>
      <c r="X3102" s="555">
        <v>0</v>
      </c>
      <c r="Y3102" s="555">
        <v>0</v>
      </c>
    </row>
    <row r="3103" customHeight="1" spans="1:25">
      <c r="A3103" s="574">
        <v>45333</v>
      </c>
      <c r="B3103" s="671" t="s">
        <v>324</v>
      </c>
      <c r="C3103" s="754" t="s">
        <v>175</v>
      </c>
      <c r="D3103" s="555">
        <v>100</v>
      </c>
      <c r="E3103" s="555" t="s">
        <v>35</v>
      </c>
      <c r="F3103" s="555" t="s">
        <v>176</v>
      </c>
      <c r="G3103" s="555">
        <v>3.1</v>
      </c>
      <c r="H3103" s="555">
        <v>25.6997</v>
      </c>
      <c r="I3103" s="555">
        <v>25.5718</v>
      </c>
      <c r="J3103" s="562">
        <v>23.1</v>
      </c>
      <c r="K3103" s="555">
        <v>0</v>
      </c>
      <c r="L3103" s="702">
        <v>0</v>
      </c>
      <c r="M3103" s="555">
        <v>279.49</v>
      </c>
      <c r="N3103" s="555">
        <v>1600</v>
      </c>
      <c r="O3103" s="702">
        <v>0.1747</v>
      </c>
      <c r="P3103" s="702" t="s">
        <v>176</v>
      </c>
      <c r="Q3103" s="555">
        <v>20500</v>
      </c>
      <c r="R3103" s="555">
        <v>1119.27</v>
      </c>
      <c r="S3103" s="702">
        <v>0.0546</v>
      </c>
      <c r="T3103" s="555">
        <v>0</v>
      </c>
      <c r="U3103" s="555">
        <v>0</v>
      </c>
      <c r="V3103" s="555">
        <v>0</v>
      </c>
      <c r="W3103" s="555">
        <v>0</v>
      </c>
      <c r="X3103" s="555">
        <v>0</v>
      </c>
      <c r="Y3103" s="555">
        <v>0</v>
      </c>
    </row>
    <row r="3104" customHeight="1" spans="1:25">
      <c r="A3104" s="574">
        <v>45334</v>
      </c>
      <c r="B3104" s="671" t="s">
        <v>324</v>
      </c>
      <c r="C3104" s="754" t="s">
        <v>175</v>
      </c>
      <c r="D3104" s="555">
        <v>100</v>
      </c>
      <c r="E3104" s="555" t="s">
        <v>35</v>
      </c>
      <c r="F3104" s="555" t="s">
        <v>176</v>
      </c>
      <c r="G3104" s="555">
        <v>5.67</v>
      </c>
      <c r="H3104" s="555">
        <v>85.1049</v>
      </c>
      <c r="I3104" s="555">
        <v>84.6815</v>
      </c>
      <c r="J3104" s="562">
        <v>84.48</v>
      </c>
      <c r="K3104" s="555">
        <v>0</v>
      </c>
      <c r="L3104" s="702">
        <v>0</v>
      </c>
      <c r="M3104" s="555">
        <v>363.97</v>
      </c>
      <c r="N3104" s="555">
        <v>1600</v>
      </c>
      <c r="O3104" s="702">
        <v>0.2275</v>
      </c>
      <c r="P3104" s="702" t="s">
        <v>176</v>
      </c>
      <c r="Q3104" s="555">
        <v>20500</v>
      </c>
      <c r="R3104" s="555">
        <v>1203.75</v>
      </c>
      <c r="S3104" s="702">
        <v>0.0587</v>
      </c>
      <c r="T3104" s="555">
        <v>0</v>
      </c>
      <c r="U3104" s="555">
        <v>0</v>
      </c>
      <c r="V3104" s="555">
        <v>0</v>
      </c>
      <c r="W3104" s="555">
        <v>0</v>
      </c>
      <c r="X3104" s="555">
        <v>0</v>
      </c>
      <c r="Y3104" s="555">
        <v>0</v>
      </c>
    </row>
    <row r="3105" customHeight="1" spans="1:25">
      <c r="A3105" s="574">
        <v>45335</v>
      </c>
      <c r="B3105" s="671" t="s">
        <v>324</v>
      </c>
      <c r="C3105" s="754" t="s">
        <v>175</v>
      </c>
      <c r="D3105" s="555">
        <v>100</v>
      </c>
      <c r="E3105" s="555" t="s">
        <v>35</v>
      </c>
      <c r="F3105" s="555" t="s">
        <v>176</v>
      </c>
      <c r="G3105" s="555">
        <v>5.11</v>
      </c>
      <c r="H3105" s="555">
        <v>67.0183</v>
      </c>
      <c r="I3105" s="555">
        <v>66.6849</v>
      </c>
      <c r="J3105" s="562">
        <v>58.74</v>
      </c>
      <c r="K3105" s="555">
        <v>6.86</v>
      </c>
      <c r="L3105" s="702">
        <v>0.1029</v>
      </c>
      <c r="M3105" s="555">
        <v>422.71</v>
      </c>
      <c r="N3105" s="555">
        <v>1600</v>
      </c>
      <c r="O3105" s="702">
        <v>0.2642</v>
      </c>
      <c r="P3105" s="702" t="s">
        <v>176</v>
      </c>
      <c r="Q3105" s="555">
        <v>20500</v>
      </c>
      <c r="R3105" s="555">
        <v>1262.49</v>
      </c>
      <c r="S3105" s="702">
        <v>0.0616</v>
      </c>
      <c r="T3105" s="555">
        <v>0</v>
      </c>
      <c r="U3105" s="555">
        <v>0</v>
      </c>
      <c r="V3105" s="555">
        <v>0</v>
      </c>
      <c r="W3105" s="555">
        <v>0</v>
      </c>
      <c r="X3105" s="555">
        <v>0</v>
      </c>
      <c r="Y3105" s="555">
        <v>0</v>
      </c>
    </row>
    <row r="3106" customHeight="1" spans="1:25">
      <c r="A3106" s="574">
        <v>45336</v>
      </c>
      <c r="B3106" s="671" t="s">
        <v>324</v>
      </c>
      <c r="C3106" s="754" t="s">
        <v>175</v>
      </c>
      <c r="D3106" s="555">
        <v>100</v>
      </c>
      <c r="E3106" s="555" t="s">
        <v>35</v>
      </c>
      <c r="F3106" s="555" t="s">
        <v>176</v>
      </c>
      <c r="G3106" s="555">
        <v>5.31</v>
      </c>
      <c r="H3106" s="555">
        <v>70.2357</v>
      </c>
      <c r="I3106" s="555">
        <v>69.8863</v>
      </c>
      <c r="J3106" s="562">
        <v>71.94</v>
      </c>
      <c r="K3106" s="555">
        <v>0</v>
      </c>
      <c r="L3106" s="702">
        <v>0</v>
      </c>
      <c r="M3106" s="555">
        <v>494.65</v>
      </c>
      <c r="N3106" s="555">
        <v>1600</v>
      </c>
      <c r="O3106" s="702">
        <v>0.3092</v>
      </c>
      <c r="P3106" s="702" t="s">
        <v>176</v>
      </c>
      <c r="Q3106" s="555">
        <v>20500</v>
      </c>
      <c r="R3106" s="555">
        <v>1334.43</v>
      </c>
      <c r="S3106" s="702">
        <v>0.0651</v>
      </c>
      <c r="T3106" s="555">
        <v>0</v>
      </c>
      <c r="U3106" s="555">
        <v>0</v>
      </c>
      <c r="V3106" s="555">
        <v>0</v>
      </c>
      <c r="W3106" s="555">
        <v>0</v>
      </c>
      <c r="X3106" s="555">
        <v>0</v>
      </c>
      <c r="Y3106" s="555">
        <v>0</v>
      </c>
    </row>
    <row r="3107" customHeight="1" spans="1:25">
      <c r="A3107" s="574">
        <v>45337</v>
      </c>
      <c r="B3107" s="671" t="s">
        <v>324</v>
      </c>
      <c r="C3107" s="754" t="s">
        <v>175</v>
      </c>
      <c r="D3107" s="555">
        <v>100</v>
      </c>
      <c r="E3107" s="555" t="s">
        <v>39</v>
      </c>
      <c r="F3107" s="555" t="s">
        <v>176</v>
      </c>
      <c r="G3107" s="555">
        <v>7.6</v>
      </c>
      <c r="H3107" s="555">
        <v>138.1056</v>
      </c>
      <c r="I3107" s="555">
        <v>137.4185</v>
      </c>
      <c r="J3107" s="562">
        <v>134.64</v>
      </c>
      <c r="K3107" s="555">
        <v>0</v>
      </c>
      <c r="L3107" s="702">
        <v>0</v>
      </c>
      <c r="M3107" s="555">
        <v>629.29</v>
      </c>
      <c r="N3107" s="555">
        <v>1600</v>
      </c>
      <c r="O3107" s="702">
        <v>0.3933</v>
      </c>
      <c r="P3107" s="702" t="s">
        <v>176</v>
      </c>
      <c r="Q3107" s="555">
        <v>20500</v>
      </c>
      <c r="R3107" s="555">
        <v>1469.07</v>
      </c>
      <c r="S3107" s="702">
        <v>0.0717</v>
      </c>
      <c r="T3107" s="555">
        <v>0</v>
      </c>
      <c r="U3107" s="555">
        <v>22.2847</v>
      </c>
      <c r="V3107" s="555">
        <v>0</v>
      </c>
      <c r="W3107" s="555">
        <v>0</v>
      </c>
      <c r="X3107" s="555">
        <v>0</v>
      </c>
      <c r="Y3107" s="555">
        <v>0</v>
      </c>
    </row>
    <row r="3108" customHeight="1" spans="1:25">
      <c r="A3108" s="574">
        <v>45338</v>
      </c>
      <c r="B3108" s="671" t="s">
        <v>324</v>
      </c>
      <c r="C3108" s="754" t="s">
        <v>175</v>
      </c>
      <c r="D3108" s="555">
        <v>100</v>
      </c>
      <c r="E3108" s="555" t="s">
        <v>35</v>
      </c>
      <c r="F3108" s="555" t="s">
        <v>176</v>
      </c>
      <c r="G3108" s="555">
        <v>4.9</v>
      </c>
      <c r="H3108" s="555">
        <v>69.9797</v>
      </c>
      <c r="I3108" s="555">
        <v>69.6315</v>
      </c>
      <c r="J3108" s="562">
        <v>73.26</v>
      </c>
      <c r="K3108" s="555">
        <v>0</v>
      </c>
      <c r="L3108" s="702">
        <v>0</v>
      </c>
      <c r="M3108" s="555">
        <v>702.55</v>
      </c>
      <c r="N3108" s="555">
        <v>1600</v>
      </c>
      <c r="O3108" s="702">
        <v>0.4391</v>
      </c>
      <c r="P3108" s="702" t="s">
        <v>176</v>
      </c>
      <c r="Q3108" s="555">
        <v>20500</v>
      </c>
      <c r="R3108" s="555">
        <v>1542.33</v>
      </c>
      <c r="S3108" s="702">
        <v>0.0752</v>
      </c>
      <c r="T3108" s="555">
        <v>0</v>
      </c>
      <c r="U3108" s="555">
        <v>0</v>
      </c>
      <c r="V3108" s="555">
        <v>0</v>
      </c>
      <c r="W3108" s="555">
        <v>0</v>
      </c>
      <c r="X3108" s="555">
        <v>0</v>
      </c>
      <c r="Y3108" s="555">
        <v>0</v>
      </c>
    </row>
    <row r="3109" customHeight="1" spans="1:25">
      <c r="A3109" s="574">
        <v>45339</v>
      </c>
      <c r="B3109" s="671" t="s">
        <v>324</v>
      </c>
      <c r="C3109" s="754" t="s">
        <v>175</v>
      </c>
      <c r="D3109" s="555">
        <v>100</v>
      </c>
      <c r="E3109" s="555" t="s">
        <v>35</v>
      </c>
      <c r="F3109" s="555" t="s">
        <v>176</v>
      </c>
      <c r="G3109" s="555">
        <v>6.72</v>
      </c>
      <c r="H3109" s="555">
        <v>130.3954</v>
      </c>
      <c r="I3109" s="555">
        <v>129.7467</v>
      </c>
      <c r="J3109" s="562">
        <v>121.44</v>
      </c>
      <c r="K3109" s="555">
        <v>0</v>
      </c>
      <c r="L3109" s="702">
        <v>0</v>
      </c>
      <c r="M3109" s="555">
        <v>823.99</v>
      </c>
      <c r="N3109" s="555">
        <v>1600</v>
      </c>
      <c r="O3109" s="702">
        <v>0.515</v>
      </c>
      <c r="P3109" s="702" t="s">
        <v>176</v>
      </c>
      <c r="Q3109" s="555">
        <v>20500</v>
      </c>
      <c r="R3109" s="555">
        <v>1663.77</v>
      </c>
      <c r="S3109" s="702">
        <v>0.0812</v>
      </c>
      <c r="T3109" s="555">
        <v>0</v>
      </c>
      <c r="U3109" s="555">
        <v>0</v>
      </c>
      <c r="V3109" s="555">
        <v>0</v>
      </c>
      <c r="W3109" s="555">
        <v>0</v>
      </c>
      <c r="X3109" s="555">
        <v>0</v>
      </c>
      <c r="Y3109" s="555">
        <v>0</v>
      </c>
    </row>
    <row r="3110" customHeight="1" spans="1:25">
      <c r="A3110" s="574">
        <v>45340</v>
      </c>
      <c r="B3110" s="671" t="s">
        <v>324</v>
      </c>
      <c r="C3110" s="754" t="s">
        <v>175</v>
      </c>
      <c r="D3110" s="555">
        <v>100</v>
      </c>
      <c r="E3110" s="555" t="s">
        <v>35</v>
      </c>
      <c r="F3110" s="555" t="s">
        <v>176</v>
      </c>
      <c r="G3110" s="555">
        <v>7.02</v>
      </c>
      <c r="H3110" s="555">
        <v>135.335</v>
      </c>
      <c r="I3110" s="555">
        <v>134.6617</v>
      </c>
      <c r="J3110" s="562">
        <v>129.36</v>
      </c>
      <c r="K3110" s="555">
        <v>0</v>
      </c>
      <c r="L3110" s="702">
        <v>0</v>
      </c>
      <c r="M3110" s="555">
        <v>953.35</v>
      </c>
      <c r="N3110" s="555">
        <v>1600</v>
      </c>
      <c r="O3110" s="702">
        <v>0.5958</v>
      </c>
      <c r="P3110" s="702" t="s">
        <v>176</v>
      </c>
      <c r="Q3110" s="555">
        <v>20500</v>
      </c>
      <c r="R3110" s="555">
        <v>1793.13</v>
      </c>
      <c r="S3110" s="702">
        <v>0.0875</v>
      </c>
      <c r="T3110" s="555">
        <v>0</v>
      </c>
      <c r="U3110" s="555">
        <v>0</v>
      </c>
      <c r="V3110" s="555">
        <v>0</v>
      </c>
      <c r="W3110" s="555">
        <v>0</v>
      </c>
      <c r="X3110" s="555">
        <v>0</v>
      </c>
      <c r="Y3110" s="555">
        <v>0</v>
      </c>
    </row>
    <row r="3111" customHeight="1" spans="1:25">
      <c r="A3111" s="574">
        <v>45341</v>
      </c>
      <c r="B3111" s="671" t="s">
        <v>324</v>
      </c>
      <c r="C3111" s="754" t="s">
        <v>175</v>
      </c>
      <c r="D3111" s="555">
        <v>100</v>
      </c>
      <c r="E3111" s="555" t="s">
        <v>183</v>
      </c>
      <c r="F3111" s="555" t="s">
        <v>176</v>
      </c>
      <c r="G3111" s="555">
        <v>7.05</v>
      </c>
      <c r="H3111" s="555">
        <v>134.9758</v>
      </c>
      <c r="I3111" s="555">
        <v>134.3043</v>
      </c>
      <c r="J3111" s="562">
        <v>128.7</v>
      </c>
      <c r="K3111" s="555">
        <v>0</v>
      </c>
      <c r="L3111" s="702">
        <v>0</v>
      </c>
      <c r="M3111" s="555">
        <v>1082.05</v>
      </c>
      <c r="N3111" s="555">
        <v>1600</v>
      </c>
      <c r="O3111" s="702">
        <v>0.6763</v>
      </c>
      <c r="P3111" s="702" t="s">
        <v>176</v>
      </c>
      <c r="Q3111" s="555">
        <v>20500</v>
      </c>
      <c r="R3111" s="555">
        <v>1921.83</v>
      </c>
      <c r="S3111" s="702">
        <v>0.0937</v>
      </c>
      <c r="T3111" s="555">
        <v>0</v>
      </c>
      <c r="U3111" s="555">
        <v>1.2816</v>
      </c>
      <c r="V3111" s="555">
        <v>0</v>
      </c>
      <c r="W3111" s="555">
        <v>0</v>
      </c>
      <c r="X3111" s="555">
        <v>0</v>
      </c>
      <c r="Y3111" s="555">
        <v>0</v>
      </c>
    </row>
    <row r="3112" customHeight="1" spans="1:25">
      <c r="A3112" s="574">
        <v>45342</v>
      </c>
      <c r="B3112" s="671" t="s">
        <v>324</v>
      </c>
      <c r="C3112" s="754" t="s">
        <v>175</v>
      </c>
      <c r="D3112" s="555">
        <v>100</v>
      </c>
      <c r="E3112" s="555" t="s">
        <v>107</v>
      </c>
      <c r="F3112" s="555" t="s">
        <v>176</v>
      </c>
      <c r="G3112" s="555">
        <v>6.28</v>
      </c>
      <c r="H3112" s="555">
        <v>113.2064</v>
      </c>
      <c r="I3112" s="555">
        <v>112.6432</v>
      </c>
      <c r="J3112" s="562">
        <v>112.86</v>
      </c>
      <c r="K3112" s="555">
        <v>0</v>
      </c>
      <c r="L3112" s="702">
        <v>0</v>
      </c>
      <c r="M3112" s="555">
        <v>1194.91</v>
      </c>
      <c r="N3112" s="555">
        <v>1600</v>
      </c>
      <c r="O3112" s="702">
        <v>0.7468</v>
      </c>
      <c r="P3112" s="702" t="s">
        <v>176</v>
      </c>
      <c r="Q3112" s="555">
        <v>20500</v>
      </c>
      <c r="R3112" s="555">
        <v>2034.69</v>
      </c>
      <c r="S3112" s="702">
        <v>0.0993</v>
      </c>
      <c r="T3112" s="555">
        <v>0</v>
      </c>
      <c r="U3112" s="555">
        <v>0</v>
      </c>
      <c r="V3112" s="555">
        <v>0</v>
      </c>
      <c r="W3112" s="555">
        <v>0</v>
      </c>
      <c r="X3112" s="555">
        <v>0</v>
      </c>
      <c r="Y3112" s="555">
        <v>0</v>
      </c>
    </row>
    <row r="3113" customHeight="1" spans="1:25">
      <c r="A3113" s="574">
        <v>45343</v>
      </c>
      <c r="B3113" s="671" t="s">
        <v>324</v>
      </c>
      <c r="C3113" s="754" t="s">
        <v>175</v>
      </c>
      <c r="D3113" s="555">
        <v>100</v>
      </c>
      <c r="E3113" s="555" t="s">
        <v>123</v>
      </c>
      <c r="F3113" s="555" t="s">
        <v>176</v>
      </c>
      <c r="G3113" s="555">
        <v>7.44</v>
      </c>
      <c r="H3113" s="555">
        <v>100.2773</v>
      </c>
      <c r="I3113" s="555">
        <v>99.7784</v>
      </c>
      <c r="J3113" s="562">
        <v>94.38</v>
      </c>
      <c r="K3113" s="555">
        <v>0.0006</v>
      </c>
      <c r="L3113" s="702">
        <v>0</v>
      </c>
      <c r="M3113" s="555">
        <v>1289.29</v>
      </c>
      <c r="N3113" s="555">
        <v>1600</v>
      </c>
      <c r="O3113" s="702">
        <v>0.8058</v>
      </c>
      <c r="P3113" s="702" t="s">
        <v>176</v>
      </c>
      <c r="Q3113" s="555">
        <v>20500</v>
      </c>
      <c r="R3113" s="555">
        <v>2129.07</v>
      </c>
      <c r="S3113" s="702">
        <v>0.1039</v>
      </c>
      <c r="T3113" s="555">
        <v>0</v>
      </c>
      <c r="U3113" s="555">
        <v>0</v>
      </c>
      <c r="V3113" s="555">
        <v>0</v>
      </c>
      <c r="W3113" s="555">
        <v>0</v>
      </c>
      <c r="X3113" s="555">
        <v>0</v>
      </c>
      <c r="Y3113" s="555">
        <v>28.432854</v>
      </c>
    </row>
    <row r="3114" customHeight="1" spans="1:25">
      <c r="A3114" s="574">
        <v>45344</v>
      </c>
      <c r="B3114" s="671" t="s">
        <v>324</v>
      </c>
      <c r="C3114" s="754" t="s">
        <v>175</v>
      </c>
      <c r="D3114" s="555">
        <v>100</v>
      </c>
      <c r="E3114" s="555" t="s">
        <v>123</v>
      </c>
      <c r="F3114" s="555" t="s">
        <v>176</v>
      </c>
      <c r="G3114" s="555">
        <v>5.38</v>
      </c>
      <c r="H3114" s="555">
        <v>56.6695</v>
      </c>
      <c r="I3114" s="555">
        <v>56.3876</v>
      </c>
      <c r="J3114" s="562">
        <v>54.78</v>
      </c>
      <c r="K3114" s="555">
        <v>0</v>
      </c>
      <c r="L3114" s="702">
        <v>0</v>
      </c>
      <c r="M3114" s="555">
        <v>1344.07</v>
      </c>
      <c r="N3114" s="555">
        <v>1600</v>
      </c>
      <c r="O3114" s="702">
        <v>0.84</v>
      </c>
      <c r="P3114" s="702" t="s">
        <v>176</v>
      </c>
      <c r="Q3114" s="555">
        <v>20500</v>
      </c>
      <c r="R3114" s="555">
        <v>2183.85</v>
      </c>
      <c r="S3114" s="702">
        <v>0.1065</v>
      </c>
      <c r="T3114" s="555">
        <v>0</v>
      </c>
      <c r="U3114" s="555">
        <v>0</v>
      </c>
      <c r="V3114" s="555">
        <v>0</v>
      </c>
      <c r="W3114" s="555">
        <v>0</v>
      </c>
      <c r="X3114" s="555">
        <v>0</v>
      </c>
      <c r="Y3114" s="555">
        <v>50.7488</v>
      </c>
    </row>
    <row r="3115" customHeight="1" spans="1:25">
      <c r="A3115" s="574">
        <v>45345</v>
      </c>
      <c r="B3115" s="671" t="s">
        <v>324</v>
      </c>
      <c r="C3115" s="754" t="s">
        <v>175</v>
      </c>
      <c r="D3115" s="555">
        <v>100</v>
      </c>
      <c r="E3115" s="555" t="s">
        <v>39</v>
      </c>
      <c r="F3115" s="555" t="s">
        <v>176</v>
      </c>
      <c r="G3115" s="555">
        <v>4.77</v>
      </c>
      <c r="H3115" s="555">
        <v>48.2339</v>
      </c>
      <c r="I3115" s="555">
        <v>47.9939</v>
      </c>
      <c r="J3115" s="562">
        <v>46.86</v>
      </c>
      <c r="K3115" s="555">
        <v>0</v>
      </c>
      <c r="L3115" s="702">
        <v>0</v>
      </c>
      <c r="M3115" s="555">
        <v>1390.93</v>
      </c>
      <c r="N3115" s="555">
        <v>1600</v>
      </c>
      <c r="O3115" s="702">
        <v>0.8693</v>
      </c>
      <c r="P3115" s="702" t="s">
        <v>176</v>
      </c>
      <c r="Q3115" s="555">
        <v>20500</v>
      </c>
      <c r="R3115" s="555">
        <v>2230.71</v>
      </c>
      <c r="S3115" s="702">
        <v>0.1088</v>
      </c>
      <c r="T3115" s="555">
        <v>0</v>
      </c>
      <c r="U3115" s="555">
        <v>0</v>
      </c>
      <c r="V3115" s="555">
        <v>0</v>
      </c>
      <c r="W3115" s="555">
        <v>0</v>
      </c>
      <c r="X3115" s="555">
        <v>0</v>
      </c>
      <c r="Y3115" s="555">
        <v>36.2153</v>
      </c>
    </row>
    <row r="3116" customHeight="1" spans="1:25">
      <c r="A3116" s="574">
        <v>45346</v>
      </c>
      <c r="B3116" s="671" t="s">
        <v>324</v>
      </c>
      <c r="C3116" s="754" t="s">
        <v>175</v>
      </c>
      <c r="D3116" s="555">
        <v>100</v>
      </c>
      <c r="E3116" s="555" t="s">
        <v>39</v>
      </c>
      <c r="F3116" s="555" t="s">
        <v>176</v>
      </c>
      <c r="G3116" s="555">
        <v>1.39</v>
      </c>
      <c r="H3116" s="555">
        <v>11.6117</v>
      </c>
      <c r="I3116" s="555">
        <v>11.5539</v>
      </c>
      <c r="J3116" s="562">
        <v>11.22</v>
      </c>
      <c r="K3116" s="555">
        <v>0</v>
      </c>
      <c r="L3116" s="702">
        <v>0</v>
      </c>
      <c r="M3116" s="555">
        <v>1402.15</v>
      </c>
      <c r="N3116" s="555">
        <v>1600</v>
      </c>
      <c r="O3116" s="702">
        <v>0.8763</v>
      </c>
      <c r="P3116" s="702" t="s">
        <v>176</v>
      </c>
      <c r="Q3116" s="555">
        <v>20500</v>
      </c>
      <c r="R3116" s="555">
        <v>2241.93</v>
      </c>
      <c r="S3116" s="702">
        <v>0.1094</v>
      </c>
      <c r="T3116" s="555">
        <v>0</v>
      </c>
      <c r="U3116" s="555">
        <v>0</v>
      </c>
      <c r="V3116" s="555">
        <v>0</v>
      </c>
      <c r="W3116" s="555">
        <v>0</v>
      </c>
      <c r="X3116" s="555">
        <v>0</v>
      </c>
      <c r="Y3116" s="555">
        <v>0</v>
      </c>
    </row>
    <row r="3117" customHeight="1" spans="1:25">
      <c r="A3117" s="574">
        <v>45347</v>
      </c>
      <c r="B3117" s="671" t="s">
        <v>324</v>
      </c>
      <c r="C3117" s="754" t="s">
        <v>175</v>
      </c>
      <c r="D3117" s="555">
        <v>100</v>
      </c>
      <c r="E3117" s="555" t="s">
        <v>39</v>
      </c>
      <c r="F3117" s="555" t="s">
        <v>176</v>
      </c>
      <c r="G3117" s="555">
        <v>1.75</v>
      </c>
      <c r="H3117" s="555">
        <v>1.1054</v>
      </c>
      <c r="I3117" s="555">
        <v>1.0999</v>
      </c>
      <c r="J3117" s="562">
        <v>1.32</v>
      </c>
      <c r="K3117" s="555">
        <v>0</v>
      </c>
      <c r="L3117" s="702">
        <v>0</v>
      </c>
      <c r="M3117" s="555">
        <v>1403.47</v>
      </c>
      <c r="N3117" s="555">
        <v>1600</v>
      </c>
      <c r="O3117" s="702">
        <v>0.8772</v>
      </c>
      <c r="P3117" s="702" t="s">
        <v>176</v>
      </c>
      <c r="Q3117" s="555">
        <v>20500</v>
      </c>
      <c r="R3117" s="555">
        <v>2243.25</v>
      </c>
      <c r="S3117" s="702">
        <v>0.1094</v>
      </c>
      <c r="T3117" s="555">
        <v>0</v>
      </c>
      <c r="U3117" s="555">
        <v>0</v>
      </c>
      <c r="V3117" s="555">
        <v>0</v>
      </c>
      <c r="W3117" s="555">
        <v>0</v>
      </c>
      <c r="X3117" s="555">
        <v>0</v>
      </c>
      <c r="Y3117" s="555">
        <v>0</v>
      </c>
    </row>
    <row r="3118" customHeight="1" spans="1:25">
      <c r="A3118" s="574">
        <v>45348</v>
      </c>
      <c r="B3118" s="671" t="s">
        <v>324</v>
      </c>
      <c r="C3118" s="754" t="s">
        <v>175</v>
      </c>
      <c r="D3118" s="555">
        <v>100</v>
      </c>
      <c r="E3118" s="555" t="s">
        <v>39</v>
      </c>
      <c r="F3118" s="555" t="s">
        <v>176</v>
      </c>
      <c r="G3118" s="555">
        <v>3.16</v>
      </c>
      <c r="H3118" s="555">
        <v>19.2727</v>
      </c>
      <c r="I3118" s="555">
        <v>19.1768</v>
      </c>
      <c r="J3118" s="562">
        <v>18.48</v>
      </c>
      <c r="K3118" s="555">
        <v>0</v>
      </c>
      <c r="L3118" s="702">
        <v>0</v>
      </c>
      <c r="M3118" s="555">
        <v>1421.95</v>
      </c>
      <c r="N3118" s="555">
        <v>1600</v>
      </c>
      <c r="O3118" s="702">
        <v>0.8887</v>
      </c>
      <c r="P3118" s="702" t="s">
        <v>176</v>
      </c>
      <c r="Q3118" s="555">
        <v>20500</v>
      </c>
      <c r="R3118" s="555">
        <v>2261.73</v>
      </c>
      <c r="S3118" s="702">
        <v>0.1103</v>
      </c>
      <c r="T3118" s="555">
        <v>0</v>
      </c>
      <c r="U3118" s="555">
        <v>0</v>
      </c>
      <c r="V3118" s="555">
        <v>0</v>
      </c>
      <c r="W3118" s="555">
        <v>0</v>
      </c>
      <c r="X3118" s="555">
        <v>0</v>
      </c>
      <c r="Y3118" s="555">
        <v>0</v>
      </c>
    </row>
    <row r="3119" customHeight="1" spans="1:25">
      <c r="A3119" s="574">
        <v>45349</v>
      </c>
      <c r="B3119" s="671" t="s">
        <v>324</v>
      </c>
      <c r="C3119" s="754" t="s">
        <v>175</v>
      </c>
      <c r="D3119" s="555">
        <v>100</v>
      </c>
      <c r="E3119" s="555" t="s">
        <v>35</v>
      </c>
      <c r="F3119" s="555" t="s">
        <v>176</v>
      </c>
      <c r="G3119" s="555">
        <v>2.34</v>
      </c>
      <c r="H3119" s="555">
        <v>8.5386</v>
      </c>
      <c r="I3119" s="555">
        <v>8.4961</v>
      </c>
      <c r="J3119" s="562">
        <v>8.58</v>
      </c>
      <c r="K3119" s="555">
        <v>0</v>
      </c>
      <c r="L3119" s="702">
        <v>0</v>
      </c>
      <c r="M3119" s="555">
        <v>1430.53</v>
      </c>
      <c r="N3119" s="555">
        <v>1600</v>
      </c>
      <c r="O3119" s="702">
        <v>0.8941</v>
      </c>
      <c r="P3119" s="702" t="s">
        <v>176</v>
      </c>
      <c r="Q3119" s="555">
        <v>20500</v>
      </c>
      <c r="R3119" s="555">
        <v>2270.31</v>
      </c>
      <c r="S3119" s="702">
        <v>0.1107</v>
      </c>
      <c r="T3119" s="555">
        <v>0</v>
      </c>
      <c r="U3119" s="555">
        <v>0</v>
      </c>
      <c r="V3119" s="555">
        <v>0</v>
      </c>
      <c r="W3119" s="555">
        <v>0</v>
      </c>
      <c r="X3119" s="555">
        <v>0</v>
      </c>
      <c r="Y3119" s="555">
        <v>0</v>
      </c>
    </row>
    <row r="3120" customHeight="1" spans="1:25">
      <c r="A3120" s="574">
        <v>45350</v>
      </c>
      <c r="B3120" s="671" t="s">
        <v>324</v>
      </c>
      <c r="C3120" s="754" t="s">
        <v>175</v>
      </c>
      <c r="D3120" s="555">
        <v>100</v>
      </c>
      <c r="E3120" s="555" t="s">
        <v>39</v>
      </c>
      <c r="F3120" s="555" t="s">
        <v>176</v>
      </c>
      <c r="G3120" s="555">
        <v>2.05</v>
      </c>
      <c r="H3120" s="555">
        <v>9.2408</v>
      </c>
      <c r="I3120" s="555">
        <v>9.1948</v>
      </c>
      <c r="J3120" s="562">
        <v>7.92</v>
      </c>
      <c r="K3120" s="555">
        <v>0</v>
      </c>
      <c r="L3120" s="702">
        <v>0</v>
      </c>
      <c r="M3120" s="555">
        <v>1438.45</v>
      </c>
      <c r="N3120" s="555">
        <v>1600</v>
      </c>
      <c r="O3120" s="702">
        <v>0.899</v>
      </c>
      <c r="P3120" s="702" t="s">
        <v>176</v>
      </c>
      <c r="Q3120" s="555">
        <v>20500</v>
      </c>
      <c r="R3120" s="555">
        <v>2278.23</v>
      </c>
      <c r="S3120" s="702">
        <v>0.1111</v>
      </c>
      <c r="T3120" s="555">
        <v>0.0031</v>
      </c>
      <c r="U3120" s="555">
        <v>0.0002</v>
      </c>
      <c r="V3120" s="555">
        <v>0</v>
      </c>
      <c r="W3120" s="555">
        <v>0</v>
      </c>
      <c r="X3120" s="555">
        <v>0</v>
      </c>
      <c r="Y3120" s="555">
        <v>0</v>
      </c>
    </row>
    <row r="3121" ht="19" customHeight="1" spans="1:25">
      <c r="A3121" s="574">
        <v>45351</v>
      </c>
      <c r="B3121" s="671" t="s">
        <v>324</v>
      </c>
      <c r="C3121" s="754" t="s">
        <v>175</v>
      </c>
      <c r="D3121" s="555">
        <v>100</v>
      </c>
      <c r="E3121" s="555" t="s">
        <v>39</v>
      </c>
      <c r="F3121" s="555" t="s">
        <v>176</v>
      </c>
      <c r="G3121" s="555">
        <v>5.63</v>
      </c>
      <c r="H3121" s="555">
        <v>87.0085</v>
      </c>
      <c r="I3121" s="555">
        <v>86.5756</v>
      </c>
      <c r="J3121" s="562">
        <v>84.48</v>
      </c>
      <c r="K3121" s="562">
        <v>0.0002</v>
      </c>
      <c r="L3121" s="760">
        <v>0</v>
      </c>
      <c r="M3121" s="555">
        <v>1522.93</v>
      </c>
      <c r="N3121" s="562">
        <v>1600</v>
      </c>
      <c r="O3121" s="760">
        <v>0.9518</v>
      </c>
      <c r="P3121" s="702" t="s">
        <v>176</v>
      </c>
      <c r="Q3121" s="555">
        <v>20500</v>
      </c>
      <c r="R3121" s="555">
        <v>2362.71</v>
      </c>
      <c r="S3121" s="702">
        <v>0.1153</v>
      </c>
      <c r="T3121" s="555">
        <v>0.748545</v>
      </c>
      <c r="U3121" s="555">
        <v>1.4842</v>
      </c>
      <c r="V3121" s="555">
        <v>0</v>
      </c>
      <c r="W3121" s="555">
        <v>0</v>
      </c>
      <c r="X3121" s="555">
        <v>0</v>
      </c>
      <c r="Y3121" s="555">
        <v>0</v>
      </c>
    </row>
    <row r="3122" customHeight="1" spans="1:25">
      <c r="A3122" s="574">
        <v>45323</v>
      </c>
      <c r="B3122" s="193" t="s">
        <v>188</v>
      </c>
      <c r="C3122" s="187" t="s">
        <v>32</v>
      </c>
      <c r="D3122" s="697">
        <v>100</v>
      </c>
      <c r="E3122" s="697" t="s">
        <v>107</v>
      </c>
      <c r="F3122" s="697">
        <v>0.21</v>
      </c>
      <c r="G3122" s="697" t="s">
        <v>176</v>
      </c>
      <c r="H3122" s="697">
        <v>2.6773</v>
      </c>
      <c r="I3122" s="697">
        <v>2.664</v>
      </c>
      <c r="J3122" s="697">
        <v>2.5791</v>
      </c>
      <c r="K3122" s="697">
        <v>0</v>
      </c>
      <c r="L3122" s="732">
        <v>0</v>
      </c>
      <c r="M3122" s="697">
        <v>2.5791</v>
      </c>
      <c r="N3122" s="697">
        <v>578</v>
      </c>
      <c r="O3122" s="732">
        <v>0.0044621107266436</v>
      </c>
      <c r="P3122" s="732" t="s">
        <v>176</v>
      </c>
      <c r="Q3122" s="697">
        <v>11430</v>
      </c>
      <c r="R3122" s="697">
        <v>590.3632</v>
      </c>
      <c r="S3122" s="697">
        <v>0.0516503237095363</v>
      </c>
      <c r="T3122" s="697">
        <v>0</v>
      </c>
      <c r="U3122" s="697">
        <v>0</v>
      </c>
      <c r="V3122" s="697">
        <v>0</v>
      </c>
      <c r="W3122" s="697">
        <v>0</v>
      </c>
      <c r="X3122" s="697">
        <v>0</v>
      </c>
      <c r="Y3122" s="697">
        <v>0</v>
      </c>
    </row>
    <row r="3123" customHeight="1" spans="1:25">
      <c r="A3123" s="574">
        <v>45324</v>
      </c>
      <c r="B3123" s="193" t="s">
        <v>188</v>
      </c>
      <c r="C3123" s="697" t="s">
        <v>32</v>
      </c>
      <c r="D3123" s="697">
        <v>100</v>
      </c>
      <c r="E3123" s="697" t="s">
        <v>322</v>
      </c>
      <c r="F3123" s="697">
        <v>0.31</v>
      </c>
      <c r="G3123" s="697" t="s">
        <v>176</v>
      </c>
      <c r="H3123" s="697">
        <v>3.1235</v>
      </c>
      <c r="I3123" s="697">
        <v>3.108</v>
      </c>
      <c r="J3123" s="697">
        <v>2.6895</v>
      </c>
      <c r="K3123" s="697">
        <v>0</v>
      </c>
      <c r="L3123" s="732">
        <v>0</v>
      </c>
      <c r="M3123" s="697">
        <v>5.2686</v>
      </c>
      <c r="N3123" s="697">
        <v>578</v>
      </c>
      <c r="O3123" s="732">
        <v>0.00911522491349481</v>
      </c>
      <c r="P3123" s="732" t="s">
        <v>176</v>
      </c>
      <c r="Q3123" s="697">
        <v>11430</v>
      </c>
      <c r="R3123" s="697">
        <v>593.0527</v>
      </c>
      <c r="S3123" s="697">
        <v>0.0518856255468066</v>
      </c>
      <c r="T3123" s="697">
        <v>0</v>
      </c>
      <c r="U3123" s="697">
        <v>0</v>
      </c>
      <c r="V3123" s="697">
        <v>0</v>
      </c>
      <c r="W3123" s="697">
        <v>0</v>
      </c>
      <c r="X3123" s="697">
        <v>0</v>
      </c>
      <c r="Y3123" s="697">
        <v>0</v>
      </c>
    </row>
    <row r="3124" customHeight="1" spans="1:25">
      <c r="A3124" s="574">
        <v>45325</v>
      </c>
      <c r="B3124" s="193" t="s">
        <v>188</v>
      </c>
      <c r="C3124" s="697" t="s">
        <v>32</v>
      </c>
      <c r="D3124" s="697">
        <v>100</v>
      </c>
      <c r="E3124" s="697" t="s">
        <v>197</v>
      </c>
      <c r="F3124" s="697">
        <v>0.61</v>
      </c>
      <c r="G3124" s="697" t="s">
        <v>176</v>
      </c>
      <c r="H3124" s="697">
        <v>1.3387</v>
      </c>
      <c r="I3124" s="697">
        <v>1.332</v>
      </c>
      <c r="J3124" s="697">
        <v>0</v>
      </c>
      <c r="K3124" s="697">
        <v>0</v>
      </c>
      <c r="L3124" s="732">
        <v>0</v>
      </c>
      <c r="M3124" s="697">
        <v>5.2686</v>
      </c>
      <c r="N3124" s="697">
        <v>578</v>
      </c>
      <c r="O3124" s="732">
        <v>0.00911522491349481</v>
      </c>
      <c r="P3124" s="732" t="s">
        <v>176</v>
      </c>
      <c r="Q3124" s="697">
        <v>11430</v>
      </c>
      <c r="R3124" s="697">
        <v>593.0527</v>
      </c>
      <c r="S3124" s="697">
        <v>0.0518856255468066</v>
      </c>
      <c r="T3124" s="697">
        <v>0</v>
      </c>
      <c r="U3124" s="697">
        <v>0</v>
      </c>
      <c r="V3124" s="697">
        <v>0</v>
      </c>
      <c r="W3124" s="697">
        <v>0</v>
      </c>
      <c r="X3124" s="697">
        <v>0</v>
      </c>
      <c r="Y3124" s="697">
        <v>1.1266</v>
      </c>
    </row>
    <row r="3125" customHeight="1" spans="1:25">
      <c r="A3125" s="574">
        <v>45326</v>
      </c>
      <c r="B3125" s="193" t="s">
        <v>188</v>
      </c>
      <c r="C3125" s="697" t="s">
        <v>32</v>
      </c>
      <c r="D3125" s="697">
        <v>100</v>
      </c>
      <c r="E3125" s="697" t="s">
        <v>120</v>
      </c>
      <c r="F3125" s="697">
        <v>1.66</v>
      </c>
      <c r="G3125" s="697" t="s">
        <v>176</v>
      </c>
      <c r="H3125" s="697">
        <v>3.7025</v>
      </c>
      <c r="I3125" s="697">
        <v>2.664</v>
      </c>
      <c r="J3125" s="697">
        <v>2.2</v>
      </c>
      <c r="K3125" s="697">
        <v>0</v>
      </c>
      <c r="L3125" s="732">
        <v>0</v>
      </c>
      <c r="M3125" s="697">
        <v>7.4686</v>
      </c>
      <c r="N3125" s="697">
        <v>578</v>
      </c>
      <c r="O3125" s="732">
        <v>0.0129214532871972</v>
      </c>
      <c r="P3125" s="732" t="s">
        <v>176</v>
      </c>
      <c r="Q3125" s="697">
        <v>11430</v>
      </c>
      <c r="R3125" s="697">
        <v>595.2527</v>
      </c>
      <c r="S3125" s="697">
        <v>0.0520781014873141</v>
      </c>
      <c r="T3125" s="697">
        <v>0</v>
      </c>
      <c r="U3125" s="697">
        <v>0</v>
      </c>
      <c r="V3125" s="697">
        <v>0</v>
      </c>
      <c r="W3125" s="697">
        <v>0</v>
      </c>
      <c r="X3125" s="697">
        <v>0</v>
      </c>
      <c r="Y3125" s="697">
        <v>1.51</v>
      </c>
    </row>
    <row r="3126" customHeight="1" spans="1:25">
      <c r="A3126" s="574">
        <v>45327</v>
      </c>
      <c r="B3126" s="193" t="s">
        <v>188</v>
      </c>
      <c r="C3126" s="697" t="s">
        <v>32</v>
      </c>
      <c r="D3126" s="697">
        <v>100</v>
      </c>
      <c r="E3126" s="697" t="s">
        <v>39</v>
      </c>
      <c r="F3126" s="697">
        <v>2.21</v>
      </c>
      <c r="G3126" s="697" t="s">
        <v>176</v>
      </c>
      <c r="H3126" s="697">
        <v>3.3467</v>
      </c>
      <c r="I3126" s="697">
        <v>3.33</v>
      </c>
      <c r="J3126" s="697">
        <v>2.2</v>
      </c>
      <c r="K3126" s="697">
        <v>0</v>
      </c>
      <c r="L3126" s="732">
        <v>0</v>
      </c>
      <c r="M3126" s="697">
        <v>9.6686</v>
      </c>
      <c r="N3126" s="697">
        <v>578</v>
      </c>
      <c r="O3126" s="732">
        <v>0.0167276816608997</v>
      </c>
      <c r="P3126" s="732" t="s">
        <v>176</v>
      </c>
      <c r="Q3126" s="697">
        <v>11430</v>
      </c>
      <c r="R3126" s="697">
        <v>597.4527</v>
      </c>
      <c r="S3126" s="697">
        <v>0.0522705774278215</v>
      </c>
      <c r="T3126" s="697">
        <v>0</v>
      </c>
      <c r="U3126" s="697">
        <v>0</v>
      </c>
      <c r="V3126" s="697">
        <v>0</v>
      </c>
      <c r="W3126" s="697">
        <v>0</v>
      </c>
      <c r="X3126" s="697">
        <v>0</v>
      </c>
      <c r="Y3126" s="697">
        <v>0</v>
      </c>
    </row>
    <row r="3127" customHeight="1" spans="1:25">
      <c r="A3127" s="574">
        <v>45328</v>
      </c>
      <c r="B3127" s="193" t="s">
        <v>188</v>
      </c>
      <c r="C3127" s="697" t="s">
        <v>32</v>
      </c>
      <c r="D3127" s="697">
        <v>100</v>
      </c>
      <c r="E3127" s="697" t="s">
        <v>120</v>
      </c>
      <c r="F3127" s="697">
        <v>1.56</v>
      </c>
      <c r="G3127" s="697" t="s">
        <v>176</v>
      </c>
      <c r="H3127" s="697">
        <v>2.4542</v>
      </c>
      <c r="I3127" s="697">
        <v>2.442</v>
      </c>
      <c r="J3127" s="697">
        <v>0</v>
      </c>
      <c r="K3127" s="697">
        <v>0</v>
      </c>
      <c r="L3127" s="732">
        <v>0</v>
      </c>
      <c r="M3127" s="697">
        <v>9.6686</v>
      </c>
      <c r="N3127" s="697">
        <v>578</v>
      </c>
      <c r="O3127" s="732">
        <v>0.0167276816608997</v>
      </c>
      <c r="P3127" s="732" t="s">
        <v>176</v>
      </c>
      <c r="Q3127" s="697">
        <v>11430</v>
      </c>
      <c r="R3127" s="697">
        <v>597.4527</v>
      </c>
      <c r="S3127" s="697">
        <v>0.0522705774278215</v>
      </c>
      <c r="T3127" s="697">
        <v>0</v>
      </c>
      <c r="U3127" s="697">
        <v>0</v>
      </c>
      <c r="V3127" s="697">
        <v>0</v>
      </c>
      <c r="W3127" s="697">
        <v>0</v>
      </c>
      <c r="X3127" s="697">
        <v>0</v>
      </c>
      <c r="Y3127" s="697">
        <v>0</v>
      </c>
    </row>
    <row r="3128" customHeight="1" spans="1:25">
      <c r="A3128" s="574">
        <v>45329</v>
      </c>
      <c r="B3128" s="193" t="s">
        <v>188</v>
      </c>
      <c r="C3128" s="697" t="s">
        <v>32</v>
      </c>
      <c r="D3128" s="697">
        <v>100</v>
      </c>
      <c r="E3128" s="697" t="s">
        <v>39</v>
      </c>
      <c r="F3128" s="697">
        <v>2.43</v>
      </c>
      <c r="G3128" s="697" t="s">
        <v>176</v>
      </c>
      <c r="H3128" s="697">
        <v>7.1072</v>
      </c>
      <c r="I3128" s="697">
        <v>5.55</v>
      </c>
      <c r="J3128" s="697">
        <v>5.2625</v>
      </c>
      <c r="K3128" s="697">
        <v>0</v>
      </c>
      <c r="L3128" s="732">
        <v>0</v>
      </c>
      <c r="M3128" s="697">
        <v>14.9311</v>
      </c>
      <c r="N3128" s="697">
        <v>578</v>
      </c>
      <c r="O3128" s="732">
        <v>0.0258323529411765</v>
      </c>
      <c r="P3128" s="732" t="s">
        <v>176</v>
      </c>
      <c r="Q3128" s="697">
        <v>11430</v>
      </c>
      <c r="R3128" s="697">
        <v>602.7152</v>
      </c>
      <c r="S3128" s="697">
        <v>0.0527309886264217</v>
      </c>
      <c r="T3128" s="697">
        <v>0</v>
      </c>
      <c r="U3128" s="697">
        <v>0</v>
      </c>
      <c r="V3128" s="697">
        <v>0</v>
      </c>
      <c r="W3128" s="697">
        <v>0</v>
      </c>
      <c r="X3128" s="697">
        <v>0</v>
      </c>
      <c r="Y3128" s="697">
        <v>20.77</v>
      </c>
    </row>
    <row r="3129" customHeight="1" spans="1:25">
      <c r="A3129" s="574">
        <v>45330</v>
      </c>
      <c r="B3129" s="193" t="s">
        <v>188</v>
      </c>
      <c r="C3129" s="697" t="s">
        <v>32</v>
      </c>
      <c r="D3129" s="697">
        <v>100</v>
      </c>
      <c r="E3129" s="697" t="s">
        <v>35</v>
      </c>
      <c r="F3129" s="697">
        <v>5.41</v>
      </c>
      <c r="G3129" s="697" t="s">
        <v>176</v>
      </c>
      <c r="H3129" s="697">
        <v>15.8408</v>
      </c>
      <c r="I3129" s="697">
        <v>15.762</v>
      </c>
      <c r="J3129" s="697">
        <v>14.1855</v>
      </c>
      <c r="K3129" s="697">
        <v>0</v>
      </c>
      <c r="L3129" s="732">
        <v>0</v>
      </c>
      <c r="M3129" s="697">
        <v>29.1166</v>
      </c>
      <c r="N3129" s="697">
        <v>578</v>
      </c>
      <c r="O3129" s="732">
        <v>0.0503747404844291</v>
      </c>
      <c r="P3129" s="732" t="s">
        <v>176</v>
      </c>
      <c r="Q3129" s="697">
        <v>11430</v>
      </c>
      <c r="R3129" s="697">
        <v>616.9007</v>
      </c>
      <c r="S3129" s="697">
        <v>0.0539720647419073</v>
      </c>
      <c r="T3129" s="697">
        <v>0</v>
      </c>
      <c r="U3129" s="697">
        <v>0</v>
      </c>
      <c r="V3129" s="697">
        <v>0</v>
      </c>
      <c r="W3129" s="697">
        <v>0</v>
      </c>
      <c r="X3129" s="697">
        <v>0</v>
      </c>
      <c r="Y3129" s="697">
        <v>0</v>
      </c>
    </row>
    <row r="3130" customHeight="1" spans="1:25">
      <c r="A3130" s="574">
        <v>45331</v>
      </c>
      <c r="B3130" s="193" t="s">
        <v>188</v>
      </c>
      <c r="C3130" s="697" t="s">
        <v>32</v>
      </c>
      <c r="D3130" s="697">
        <v>100</v>
      </c>
      <c r="E3130" s="697" t="s">
        <v>35</v>
      </c>
      <c r="F3130" s="697">
        <v>6.26</v>
      </c>
      <c r="G3130" s="697" t="s">
        <v>176</v>
      </c>
      <c r="H3130" s="697">
        <v>32.1734</v>
      </c>
      <c r="I3130" s="697">
        <v>23.088</v>
      </c>
      <c r="J3130" s="697">
        <v>23.2538</v>
      </c>
      <c r="K3130" s="697">
        <v>8.97</v>
      </c>
      <c r="L3130" s="732">
        <v>0.279805352798054</v>
      </c>
      <c r="M3130" s="697">
        <v>52.3704</v>
      </c>
      <c r="N3130" s="697">
        <v>578</v>
      </c>
      <c r="O3130" s="732">
        <v>0.0906062283737024</v>
      </c>
      <c r="P3130" s="732" t="s">
        <v>176</v>
      </c>
      <c r="Q3130" s="697">
        <v>11430</v>
      </c>
      <c r="R3130" s="697">
        <v>640.1545</v>
      </c>
      <c r="S3130" s="697">
        <v>0.0560065179352581</v>
      </c>
      <c r="T3130" s="697">
        <v>0</v>
      </c>
      <c r="U3130" s="697">
        <v>0</v>
      </c>
      <c r="V3130" s="697">
        <v>0</v>
      </c>
      <c r="W3130" s="697">
        <v>0</v>
      </c>
      <c r="X3130" s="697">
        <v>0</v>
      </c>
      <c r="Y3130" s="697">
        <v>0</v>
      </c>
    </row>
    <row r="3131" customHeight="1" spans="1:25">
      <c r="A3131" s="574">
        <v>45332</v>
      </c>
      <c r="B3131" s="193" t="s">
        <v>188</v>
      </c>
      <c r="C3131" s="697" t="s">
        <v>32</v>
      </c>
      <c r="D3131" s="697">
        <v>100</v>
      </c>
      <c r="E3131" s="697" t="s">
        <v>35</v>
      </c>
      <c r="F3131" s="697">
        <v>6.14</v>
      </c>
      <c r="G3131" s="697" t="s">
        <v>176</v>
      </c>
      <c r="H3131" s="697">
        <v>46.4752</v>
      </c>
      <c r="I3131" s="697">
        <v>29.304</v>
      </c>
      <c r="J3131" s="697">
        <v>28.7708</v>
      </c>
      <c r="K3131" s="697">
        <v>16.94</v>
      </c>
      <c r="L3131" s="732">
        <v>0.366317792578497</v>
      </c>
      <c r="M3131" s="697">
        <v>81.1412</v>
      </c>
      <c r="N3131" s="697">
        <v>578</v>
      </c>
      <c r="O3131" s="732">
        <v>0.140382698961938</v>
      </c>
      <c r="P3131" s="732" t="s">
        <v>176</v>
      </c>
      <c r="Q3131" s="697">
        <v>11430</v>
      </c>
      <c r="R3131" s="697">
        <v>668.9253</v>
      </c>
      <c r="S3131" s="697">
        <v>0.0585236482939633</v>
      </c>
      <c r="T3131" s="697">
        <v>0</v>
      </c>
      <c r="U3131" s="697">
        <v>0</v>
      </c>
      <c r="V3131" s="697">
        <v>0</v>
      </c>
      <c r="W3131" s="697">
        <v>0</v>
      </c>
      <c r="X3131" s="697">
        <v>0</v>
      </c>
      <c r="Y3131" s="697">
        <v>0</v>
      </c>
    </row>
    <row r="3132" customHeight="1" spans="1:25">
      <c r="A3132" s="574">
        <v>45333</v>
      </c>
      <c r="B3132" s="193" t="s">
        <v>188</v>
      </c>
      <c r="C3132" s="697" t="s">
        <v>32</v>
      </c>
      <c r="D3132" s="697">
        <v>100</v>
      </c>
      <c r="E3132" s="697" t="s">
        <v>35</v>
      </c>
      <c r="F3132" s="697">
        <v>6.07</v>
      </c>
      <c r="G3132" s="697" t="s">
        <v>176</v>
      </c>
      <c r="H3132" s="697">
        <v>43.4181</v>
      </c>
      <c r="I3132" s="697">
        <v>18.426</v>
      </c>
      <c r="J3132" s="697">
        <v>18.3799</v>
      </c>
      <c r="K3132" s="697">
        <v>24.9</v>
      </c>
      <c r="L3132" s="732">
        <v>0.574712643678161</v>
      </c>
      <c r="M3132" s="697">
        <v>99.5211</v>
      </c>
      <c r="N3132" s="697">
        <v>578</v>
      </c>
      <c r="O3132" s="732">
        <v>0.172181833910035</v>
      </c>
      <c r="P3132" s="732" t="s">
        <v>176</v>
      </c>
      <c r="Q3132" s="697">
        <v>11430</v>
      </c>
      <c r="R3132" s="697">
        <v>687.3052</v>
      </c>
      <c r="S3132" s="697">
        <v>0.0601316885389326</v>
      </c>
      <c r="T3132" s="697">
        <v>0</v>
      </c>
      <c r="U3132" s="697">
        <v>0</v>
      </c>
      <c r="V3132" s="697">
        <v>0</v>
      </c>
      <c r="W3132" s="697">
        <v>0</v>
      </c>
      <c r="X3132" s="697">
        <v>0</v>
      </c>
      <c r="Y3132" s="697">
        <v>0</v>
      </c>
    </row>
    <row r="3133" customHeight="1" spans="1:25">
      <c r="A3133" s="574">
        <v>45334</v>
      </c>
      <c r="B3133" s="193" t="s">
        <v>188</v>
      </c>
      <c r="C3133" s="697" t="s">
        <v>32</v>
      </c>
      <c r="D3133" s="697">
        <v>100</v>
      </c>
      <c r="E3133" s="697" t="s">
        <v>35</v>
      </c>
      <c r="F3133" s="697">
        <v>6.41</v>
      </c>
      <c r="G3133" s="697" t="s">
        <v>176</v>
      </c>
      <c r="H3133" s="697">
        <v>42.8306</v>
      </c>
      <c r="I3133" s="697">
        <v>19.314</v>
      </c>
      <c r="J3133" s="697">
        <v>18.9082</v>
      </c>
      <c r="K3133" s="697">
        <v>23.42</v>
      </c>
      <c r="L3133" s="732">
        <v>0.548041372209482</v>
      </c>
      <c r="M3133" s="697">
        <v>118.4293</v>
      </c>
      <c r="N3133" s="697">
        <v>578</v>
      </c>
      <c r="O3133" s="732">
        <v>0.204894982698962</v>
      </c>
      <c r="P3133" s="732" t="s">
        <v>176</v>
      </c>
      <c r="Q3133" s="697">
        <v>11430</v>
      </c>
      <c r="R3133" s="697">
        <v>706.2134</v>
      </c>
      <c r="S3133" s="697">
        <v>0.061785949256343</v>
      </c>
      <c r="T3133" s="697">
        <v>0</v>
      </c>
      <c r="U3133" s="697">
        <v>0</v>
      </c>
      <c r="V3133" s="697">
        <v>0</v>
      </c>
      <c r="W3133" s="697">
        <v>0</v>
      </c>
      <c r="X3133" s="697">
        <v>0</v>
      </c>
      <c r="Y3133" s="697">
        <v>0</v>
      </c>
    </row>
    <row r="3134" customHeight="1" spans="1:25">
      <c r="A3134" s="574">
        <v>45335</v>
      </c>
      <c r="B3134" s="193" t="s">
        <v>188</v>
      </c>
      <c r="C3134" s="697" t="s">
        <v>32</v>
      </c>
      <c r="D3134" s="697">
        <v>100</v>
      </c>
      <c r="E3134" s="697" t="s">
        <v>35</v>
      </c>
      <c r="F3134" s="697">
        <v>5.69</v>
      </c>
      <c r="G3134" s="697" t="s">
        <v>176</v>
      </c>
      <c r="H3134" s="697">
        <v>47.9595</v>
      </c>
      <c r="I3134" s="697">
        <v>14.208</v>
      </c>
      <c r="J3134" s="697">
        <v>13.7913</v>
      </c>
      <c r="K3134" s="697">
        <v>23.23</v>
      </c>
      <c r="L3134" s="732">
        <v>0.620492547678829</v>
      </c>
      <c r="M3134" s="697">
        <v>132.2206</v>
      </c>
      <c r="N3134" s="697">
        <v>578</v>
      </c>
      <c r="O3134" s="732">
        <v>0.228755363321799</v>
      </c>
      <c r="P3134" s="732" t="s">
        <v>176</v>
      </c>
      <c r="Q3134" s="697">
        <v>11430</v>
      </c>
      <c r="R3134" s="697">
        <v>720.0047</v>
      </c>
      <c r="S3134" s="697">
        <v>0.0629925371828521</v>
      </c>
      <c r="T3134" s="697">
        <v>0</v>
      </c>
      <c r="U3134" s="697">
        <v>0</v>
      </c>
      <c r="V3134" s="697">
        <v>0</v>
      </c>
      <c r="W3134" s="697">
        <v>0</v>
      </c>
      <c r="X3134" s="697">
        <v>0</v>
      </c>
      <c r="Y3134" s="697">
        <v>0</v>
      </c>
    </row>
    <row r="3135" customHeight="1" spans="1:25">
      <c r="A3135" s="574">
        <v>45336</v>
      </c>
      <c r="B3135" s="193" t="s">
        <v>188</v>
      </c>
      <c r="C3135" s="697" t="s">
        <v>32</v>
      </c>
      <c r="D3135" s="697">
        <v>100</v>
      </c>
      <c r="E3135" s="697" t="s">
        <v>35</v>
      </c>
      <c r="F3135" s="697">
        <v>4.4</v>
      </c>
      <c r="G3135" s="697" t="s">
        <v>176</v>
      </c>
      <c r="H3135" s="697">
        <v>33.979</v>
      </c>
      <c r="I3135" s="697">
        <v>26.64</v>
      </c>
      <c r="J3135" s="697">
        <v>26.3436</v>
      </c>
      <c r="K3135" s="697">
        <v>7.17</v>
      </c>
      <c r="L3135" s="732">
        <v>0.21206743566992</v>
      </c>
      <c r="M3135" s="697">
        <v>158.5642</v>
      </c>
      <c r="N3135" s="697">
        <v>578</v>
      </c>
      <c r="O3135" s="732">
        <v>0.274332525951557</v>
      </c>
      <c r="P3135" s="732" t="s">
        <v>176</v>
      </c>
      <c r="Q3135" s="697">
        <v>11430</v>
      </c>
      <c r="R3135" s="697">
        <v>746.3483</v>
      </c>
      <c r="S3135" s="697">
        <v>0.0652973140857393</v>
      </c>
      <c r="T3135" s="697">
        <v>0</v>
      </c>
      <c r="U3135" s="697">
        <v>0</v>
      </c>
      <c r="V3135" s="697">
        <v>0</v>
      </c>
      <c r="W3135" s="697">
        <v>0</v>
      </c>
      <c r="X3135" s="697">
        <v>0</v>
      </c>
      <c r="Y3135" s="697">
        <v>0</v>
      </c>
    </row>
    <row r="3136" customHeight="1" spans="1:25">
      <c r="A3136" s="574">
        <v>45337</v>
      </c>
      <c r="B3136" s="193" t="s">
        <v>188</v>
      </c>
      <c r="C3136" s="697" t="s">
        <v>32</v>
      </c>
      <c r="D3136" s="697">
        <v>100</v>
      </c>
      <c r="E3136" s="697" t="s">
        <v>39</v>
      </c>
      <c r="F3136" s="697">
        <v>1.4</v>
      </c>
      <c r="G3136" s="697" t="s">
        <v>176</v>
      </c>
      <c r="H3136" s="697">
        <v>15.2346</v>
      </c>
      <c r="I3136" s="697">
        <v>13.986</v>
      </c>
      <c r="J3136" s="697">
        <v>14.1069</v>
      </c>
      <c r="K3136" s="697">
        <v>0</v>
      </c>
      <c r="L3136" s="732">
        <v>0</v>
      </c>
      <c r="M3136" s="697">
        <v>172.6711</v>
      </c>
      <c r="N3136" s="697">
        <v>578</v>
      </c>
      <c r="O3136" s="732">
        <v>0.29873892733564</v>
      </c>
      <c r="P3136" s="732" t="s">
        <v>176</v>
      </c>
      <c r="Q3136" s="697">
        <v>11430</v>
      </c>
      <c r="R3136" s="697">
        <v>760.4552</v>
      </c>
      <c r="S3136" s="697">
        <v>0.0665315135608049</v>
      </c>
      <c r="T3136" s="697">
        <v>0</v>
      </c>
      <c r="U3136" s="697">
        <v>0</v>
      </c>
      <c r="V3136" s="697">
        <v>0</v>
      </c>
      <c r="W3136" s="697">
        <v>0</v>
      </c>
      <c r="X3136" s="697">
        <v>0</v>
      </c>
      <c r="Y3136" s="697">
        <v>0</v>
      </c>
    </row>
    <row r="3137" customHeight="1" spans="1:25">
      <c r="A3137" s="574">
        <v>45338</v>
      </c>
      <c r="B3137" s="193" t="s">
        <v>188</v>
      </c>
      <c r="C3137" s="697" t="s">
        <v>32</v>
      </c>
      <c r="D3137" s="697">
        <v>100</v>
      </c>
      <c r="E3137" s="697" t="s">
        <v>35</v>
      </c>
      <c r="F3137" s="697">
        <v>6.5</v>
      </c>
      <c r="G3137" s="697" t="s">
        <v>176</v>
      </c>
      <c r="H3137" s="697">
        <v>46.8432</v>
      </c>
      <c r="I3137" s="697">
        <v>36.63</v>
      </c>
      <c r="J3137" s="697">
        <v>36.0489</v>
      </c>
      <c r="K3137" s="697">
        <v>10.03</v>
      </c>
      <c r="L3137" s="732">
        <v>0.214959279897128</v>
      </c>
      <c r="M3137" s="697">
        <v>208.72</v>
      </c>
      <c r="N3137" s="697">
        <v>578</v>
      </c>
      <c r="O3137" s="732">
        <v>0.361107266435986</v>
      </c>
      <c r="P3137" s="732" t="s">
        <v>176</v>
      </c>
      <c r="Q3137" s="697">
        <v>11430</v>
      </c>
      <c r="R3137" s="697">
        <v>796.5041</v>
      </c>
      <c r="S3137" s="697">
        <v>0.0696853980752406</v>
      </c>
      <c r="T3137" s="697">
        <v>0</v>
      </c>
      <c r="U3137" s="697">
        <v>0</v>
      </c>
      <c r="V3137" s="697">
        <v>0</v>
      </c>
      <c r="W3137" s="697">
        <v>0</v>
      </c>
      <c r="X3137" s="697">
        <v>0</v>
      </c>
      <c r="Y3137" s="697">
        <v>0</v>
      </c>
    </row>
    <row r="3138" customHeight="1" spans="1:25">
      <c r="A3138" s="574">
        <v>45339</v>
      </c>
      <c r="B3138" s="193" t="s">
        <v>188</v>
      </c>
      <c r="C3138" s="697" t="s">
        <v>32</v>
      </c>
      <c r="D3138" s="697">
        <v>100</v>
      </c>
      <c r="E3138" s="697" t="s">
        <v>35</v>
      </c>
      <c r="F3138" s="697">
        <v>3.83</v>
      </c>
      <c r="G3138" s="697" t="s">
        <v>176</v>
      </c>
      <c r="H3138" s="697">
        <v>35.2996</v>
      </c>
      <c r="I3138" s="697">
        <v>33.3</v>
      </c>
      <c r="J3138" s="697">
        <v>33.3061</v>
      </c>
      <c r="K3138" s="697">
        <v>0</v>
      </c>
      <c r="L3138" s="732">
        <v>0</v>
      </c>
      <c r="M3138" s="697">
        <v>242.0261</v>
      </c>
      <c r="N3138" s="697">
        <v>578</v>
      </c>
      <c r="O3138" s="732">
        <v>0.418730276816609</v>
      </c>
      <c r="P3138" s="732" t="s">
        <v>176</v>
      </c>
      <c r="Q3138" s="697">
        <v>11430</v>
      </c>
      <c r="R3138" s="697">
        <v>829.8102</v>
      </c>
      <c r="S3138" s="697">
        <v>0.0725993175853018</v>
      </c>
      <c r="T3138" s="697">
        <v>0</v>
      </c>
      <c r="U3138" s="697">
        <v>0</v>
      </c>
      <c r="V3138" s="697">
        <v>0</v>
      </c>
      <c r="W3138" s="697">
        <v>0</v>
      </c>
      <c r="X3138" s="697">
        <v>0</v>
      </c>
      <c r="Y3138" s="697">
        <v>0</v>
      </c>
    </row>
    <row r="3139" customHeight="1" spans="1:25">
      <c r="A3139" s="574">
        <v>45340</v>
      </c>
      <c r="B3139" s="193" t="s">
        <v>188</v>
      </c>
      <c r="C3139" s="697" t="s">
        <v>32</v>
      </c>
      <c r="D3139" s="697">
        <v>100</v>
      </c>
      <c r="E3139" s="697" t="s">
        <v>35</v>
      </c>
      <c r="F3139" s="697">
        <v>3.34</v>
      </c>
      <c r="G3139" s="697" t="s">
        <v>176</v>
      </c>
      <c r="H3139" s="697">
        <v>23.2014</v>
      </c>
      <c r="I3139" s="697">
        <v>10.656</v>
      </c>
      <c r="J3139" s="697">
        <v>10.3971</v>
      </c>
      <c r="K3139" s="697">
        <v>12.43</v>
      </c>
      <c r="L3139" s="732">
        <v>0.538421554188686</v>
      </c>
      <c r="M3139" s="697">
        <v>252.4232</v>
      </c>
      <c r="N3139" s="697">
        <v>578</v>
      </c>
      <c r="O3139" s="732">
        <v>0.436718339100346</v>
      </c>
      <c r="P3139" s="732" t="s">
        <v>176</v>
      </c>
      <c r="Q3139" s="697">
        <v>11430</v>
      </c>
      <c r="R3139" s="697">
        <v>840.2073</v>
      </c>
      <c r="S3139" s="697">
        <v>0.0735089501312336</v>
      </c>
      <c r="T3139" s="697">
        <v>0</v>
      </c>
      <c r="U3139" s="697">
        <v>0</v>
      </c>
      <c r="V3139" s="697">
        <v>0</v>
      </c>
      <c r="W3139" s="697">
        <v>0</v>
      </c>
      <c r="X3139" s="697">
        <v>0</v>
      </c>
      <c r="Y3139" s="697">
        <v>0</v>
      </c>
    </row>
    <row r="3140" customHeight="1" spans="1:25">
      <c r="A3140" s="574">
        <v>45341</v>
      </c>
      <c r="B3140" s="193" t="s">
        <v>188</v>
      </c>
      <c r="C3140" s="697" t="s">
        <v>32</v>
      </c>
      <c r="D3140" s="697">
        <v>100</v>
      </c>
      <c r="E3140" s="697" t="s">
        <v>183</v>
      </c>
      <c r="F3140" s="697">
        <v>0.61</v>
      </c>
      <c r="G3140" s="697" t="s">
        <v>176</v>
      </c>
      <c r="H3140" s="697">
        <v>6.4702</v>
      </c>
      <c r="I3140" s="697">
        <v>6.438</v>
      </c>
      <c r="J3140" s="697">
        <v>6.2931</v>
      </c>
      <c r="K3140" s="697">
        <v>0</v>
      </c>
      <c r="L3140" s="732">
        <v>0</v>
      </c>
      <c r="M3140" s="697">
        <v>258.7163</v>
      </c>
      <c r="N3140" s="697">
        <v>578</v>
      </c>
      <c r="O3140" s="732">
        <v>0.447606055363322</v>
      </c>
      <c r="P3140" s="732" t="s">
        <v>176</v>
      </c>
      <c r="Q3140" s="697">
        <v>11430</v>
      </c>
      <c r="R3140" s="697">
        <v>846.5004</v>
      </c>
      <c r="S3140" s="697">
        <v>0.0740595275590551</v>
      </c>
      <c r="T3140" s="697">
        <v>0</v>
      </c>
      <c r="U3140" s="697">
        <v>0</v>
      </c>
      <c r="V3140" s="697">
        <v>0</v>
      </c>
      <c r="W3140" s="697">
        <v>0</v>
      </c>
      <c r="X3140" s="697">
        <v>0</v>
      </c>
      <c r="Y3140" s="697">
        <v>0</v>
      </c>
    </row>
    <row r="3141" customHeight="1" spans="1:25">
      <c r="A3141" s="574">
        <v>45342</v>
      </c>
      <c r="B3141" s="193" t="s">
        <v>188</v>
      </c>
      <c r="C3141" s="697" t="s">
        <v>32</v>
      </c>
      <c r="D3141" s="697">
        <v>100</v>
      </c>
      <c r="E3141" s="697" t="s">
        <v>91</v>
      </c>
      <c r="F3141" s="697">
        <v>3.39</v>
      </c>
      <c r="G3141" s="697" t="s">
        <v>176</v>
      </c>
      <c r="H3141" s="697">
        <v>3.1235</v>
      </c>
      <c r="I3141" s="697">
        <v>3.1204</v>
      </c>
      <c r="J3141" s="697">
        <v>2.9783</v>
      </c>
      <c r="K3141" s="697">
        <v>0</v>
      </c>
      <c r="L3141" s="732">
        <v>0</v>
      </c>
      <c r="M3141" s="697">
        <v>261.6946</v>
      </c>
      <c r="N3141" s="697">
        <v>578</v>
      </c>
      <c r="O3141" s="732">
        <v>0.452758823529412</v>
      </c>
      <c r="P3141" s="732" t="s">
        <v>176</v>
      </c>
      <c r="Q3141" s="697">
        <v>11430</v>
      </c>
      <c r="R3141" s="697">
        <v>849.4787</v>
      </c>
      <c r="S3141" s="697">
        <v>0.0743200962379703</v>
      </c>
      <c r="T3141" s="697">
        <v>0</v>
      </c>
      <c r="U3141" s="697">
        <v>0</v>
      </c>
      <c r="V3141" s="697">
        <v>0</v>
      </c>
      <c r="W3141" s="697">
        <v>0</v>
      </c>
      <c r="X3141" s="697">
        <v>0</v>
      </c>
      <c r="Y3141" s="697">
        <v>0</v>
      </c>
    </row>
    <row r="3142" customHeight="1" spans="1:25">
      <c r="A3142" s="574">
        <v>45343</v>
      </c>
      <c r="B3142" s="193" t="s">
        <v>188</v>
      </c>
      <c r="C3142" s="697" t="s">
        <v>32</v>
      </c>
      <c r="D3142" s="697">
        <v>100</v>
      </c>
      <c r="E3142" s="697" t="s">
        <v>323</v>
      </c>
      <c r="F3142" s="697">
        <v>0.93</v>
      </c>
      <c r="G3142" s="697" t="s">
        <v>176</v>
      </c>
      <c r="H3142" s="697">
        <v>3.5698</v>
      </c>
      <c r="I3142" s="697">
        <v>3.552</v>
      </c>
      <c r="J3142" s="697">
        <v>3.3852</v>
      </c>
      <c r="K3142" s="697">
        <v>0</v>
      </c>
      <c r="L3142" s="732">
        <v>0</v>
      </c>
      <c r="M3142" s="697">
        <v>265.0798</v>
      </c>
      <c r="N3142" s="697">
        <v>578</v>
      </c>
      <c r="O3142" s="732">
        <v>0.458615570934256</v>
      </c>
      <c r="P3142" s="732" t="s">
        <v>176</v>
      </c>
      <c r="Q3142" s="697">
        <v>11430</v>
      </c>
      <c r="R3142" s="697">
        <v>852.8639</v>
      </c>
      <c r="S3142" s="697">
        <v>0.0746162642169729</v>
      </c>
      <c r="T3142" s="697">
        <v>0</v>
      </c>
      <c r="U3142" s="697">
        <v>0</v>
      </c>
      <c r="V3142" s="697">
        <v>0</v>
      </c>
      <c r="W3142" s="697">
        <v>0</v>
      </c>
      <c r="X3142" s="697">
        <v>0</v>
      </c>
      <c r="Y3142" s="697">
        <v>0</v>
      </c>
    </row>
    <row r="3143" customHeight="1" spans="1:25">
      <c r="A3143" s="574">
        <v>45344</v>
      </c>
      <c r="B3143" s="193" t="s">
        <v>188</v>
      </c>
      <c r="C3143" s="697" t="s">
        <v>32</v>
      </c>
      <c r="D3143" s="697">
        <v>100</v>
      </c>
      <c r="E3143" s="697" t="s">
        <v>123</v>
      </c>
      <c r="F3143" s="697">
        <v>1.09</v>
      </c>
      <c r="G3143" s="697" t="s">
        <v>176</v>
      </c>
      <c r="H3143" s="697">
        <v>4.9084</v>
      </c>
      <c r="I3143" s="697">
        <v>4.884</v>
      </c>
      <c r="J3143" s="697">
        <v>4.6165</v>
      </c>
      <c r="K3143" s="697">
        <v>0</v>
      </c>
      <c r="L3143" s="732">
        <v>0</v>
      </c>
      <c r="M3143" s="697">
        <v>269.6963</v>
      </c>
      <c r="N3143" s="697">
        <v>578</v>
      </c>
      <c r="O3143" s="732">
        <v>0.466602595155709</v>
      </c>
      <c r="P3143" s="732" t="s">
        <v>176</v>
      </c>
      <c r="Q3143" s="697">
        <v>11430</v>
      </c>
      <c r="R3143" s="697">
        <v>857.4804</v>
      </c>
      <c r="S3143" s="697">
        <v>0.075020157480315</v>
      </c>
      <c r="T3143" s="697">
        <v>0</v>
      </c>
      <c r="U3143" s="697">
        <v>0</v>
      </c>
      <c r="V3143" s="697">
        <v>0</v>
      </c>
      <c r="W3143" s="697">
        <v>0</v>
      </c>
      <c r="X3143" s="697">
        <v>0</v>
      </c>
      <c r="Y3143" s="697">
        <v>0</v>
      </c>
    </row>
    <row r="3144" customHeight="1" spans="1:25">
      <c r="A3144" s="574">
        <v>45345</v>
      </c>
      <c r="B3144" s="193" t="s">
        <v>188</v>
      </c>
      <c r="C3144" s="697" t="s">
        <v>32</v>
      </c>
      <c r="D3144" s="697">
        <v>100</v>
      </c>
      <c r="E3144" s="697" t="s">
        <v>39</v>
      </c>
      <c r="F3144" s="697">
        <v>1.3</v>
      </c>
      <c r="G3144" s="697" t="s">
        <v>176</v>
      </c>
      <c r="H3144" s="697">
        <v>9.3706</v>
      </c>
      <c r="I3144" s="697">
        <v>9.324</v>
      </c>
      <c r="J3144" s="697">
        <v>9.0281</v>
      </c>
      <c r="K3144" s="697">
        <v>0</v>
      </c>
      <c r="L3144" s="732">
        <v>0</v>
      </c>
      <c r="M3144" s="697">
        <v>278.7244</v>
      </c>
      <c r="N3144" s="697">
        <v>578</v>
      </c>
      <c r="O3144" s="732">
        <v>0.48222214532872</v>
      </c>
      <c r="P3144" s="732" t="s">
        <v>176</v>
      </c>
      <c r="Q3144" s="697">
        <v>11430</v>
      </c>
      <c r="R3144" s="697">
        <v>866.5085</v>
      </c>
      <c r="S3144" s="697">
        <v>0.0758100174978128</v>
      </c>
      <c r="T3144" s="697">
        <v>0</v>
      </c>
      <c r="U3144" s="697">
        <v>0</v>
      </c>
      <c r="V3144" s="697">
        <v>0</v>
      </c>
      <c r="W3144" s="697">
        <v>0</v>
      </c>
      <c r="X3144" s="697">
        <v>0</v>
      </c>
      <c r="Y3144" s="697">
        <v>0</v>
      </c>
    </row>
    <row r="3145" customHeight="1" spans="1:25">
      <c r="A3145" s="574">
        <v>45346</v>
      </c>
      <c r="B3145" s="193" t="s">
        <v>188</v>
      </c>
      <c r="C3145" s="697" t="s">
        <v>32</v>
      </c>
      <c r="D3145" s="697">
        <v>100</v>
      </c>
      <c r="E3145" s="697" t="s">
        <v>39</v>
      </c>
      <c r="F3145" s="697">
        <v>1.69</v>
      </c>
      <c r="G3145" s="697" t="s">
        <v>176</v>
      </c>
      <c r="H3145" s="697">
        <v>16.7333</v>
      </c>
      <c r="I3145" s="697">
        <v>16.65</v>
      </c>
      <c r="J3145" s="697">
        <v>15.2207</v>
      </c>
      <c r="K3145" s="697">
        <v>0</v>
      </c>
      <c r="L3145" s="732">
        <v>0</v>
      </c>
      <c r="M3145" s="697">
        <v>293.9451</v>
      </c>
      <c r="N3145" s="697">
        <v>578</v>
      </c>
      <c r="O3145" s="732">
        <v>0.50855553633218</v>
      </c>
      <c r="P3145" s="732" t="s">
        <v>176</v>
      </c>
      <c r="Q3145" s="697">
        <v>11430</v>
      </c>
      <c r="R3145" s="697">
        <v>881.7292</v>
      </c>
      <c r="S3145" s="697">
        <v>0.0771416622922135</v>
      </c>
      <c r="T3145" s="697">
        <v>0</v>
      </c>
      <c r="U3145" s="697">
        <v>0</v>
      </c>
      <c r="V3145" s="697">
        <v>0</v>
      </c>
      <c r="W3145" s="697">
        <v>0</v>
      </c>
      <c r="X3145" s="697">
        <v>0</v>
      </c>
      <c r="Y3145" s="697">
        <v>0</v>
      </c>
    </row>
    <row r="3146" customHeight="1" spans="1:25">
      <c r="A3146" s="574">
        <v>45347</v>
      </c>
      <c r="B3146" s="193" t="s">
        <v>188</v>
      </c>
      <c r="C3146" s="697" t="s">
        <v>32</v>
      </c>
      <c r="D3146" s="697">
        <v>100</v>
      </c>
      <c r="E3146" s="697" t="s">
        <v>39</v>
      </c>
      <c r="F3146" s="697">
        <v>2.82</v>
      </c>
      <c r="G3146" s="697" t="s">
        <v>176</v>
      </c>
      <c r="H3146" s="697">
        <v>26.1039</v>
      </c>
      <c r="I3146" s="697">
        <v>25.974</v>
      </c>
      <c r="J3146" s="697">
        <v>26.1182</v>
      </c>
      <c r="K3146" s="697">
        <v>0</v>
      </c>
      <c r="L3146" s="732">
        <v>0</v>
      </c>
      <c r="M3146" s="697">
        <v>320.0633</v>
      </c>
      <c r="N3146" s="697">
        <v>578</v>
      </c>
      <c r="O3146" s="732">
        <v>0.553742733564014</v>
      </c>
      <c r="P3146" s="732" t="s">
        <v>176</v>
      </c>
      <c r="Q3146" s="697">
        <v>11430</v>
      </c>
      <c r="R3146" s="697">
        <v>907.8474</v>
      </c>
      <c r="S3146" s="697">
        <v>0.079426719160105</v>
      </c>
      <c r="T3146" s="697">
        <v>0</v>
      </c>
      <c r="U3146" s="697">
        <v>0</v>
      </c>
      <c r="V3146" s="697">
        <v>0</v>
      </c>
      <c r="W3146" s="697">
        <v>0</v>
      </c>
      <c r="X3146" s="697">
        <v>0</v>
      </c>
      <c r="Y3146" s="697">
        <v>0</v>
      </c>
    </row>
    <row r="3147" customHeight="1" spans="1:25">
      <c r="A3147" s="574">
        <v>45348</v>
      </c>
      <c r="B3147" s="193" t="s">
        <v>188</v>
      </c>
      <c r="C3147" s="697" t="s">
        <v>32</v>
      </c>
      <c r="D3147" s="697">
        <v>100</v>
      </c>
      <c r="E3147" s="697" t="s">
        <v>39</v>
      </c>
      <c r="F3147" s="697">
        <v>1.73</v>
      </c>
      <c r="G3147" s="697" t="s">
        <v>176</v>
      </c>
      <c r="H3147" s="697">
        <v>16.9564</v>
      </c>
      <c r="I3147" s="697">
        <v>16.872</v>
      </c>
      <c r="J3147" s="697">
        <v>15.8887</v>
      </c>
      <c r="K3147" s="697">
        <v>0</v>
      </c>
      <c r="L3147" s="732">
        <v>0</v>
      </c>
      <c r="M3147" s="697">
        <v>335.952</v>
      </c>
      <c r="N3147" s="697">
        <v>578</v>
      </c>
      <c r="O3147" s="732">
        <v>0.581231833910035</v>
      </c>
      <c r="P3147" s="732" t="s">
        <v>176</v>
      </c>
      <c r="Q3147" s="697">
        <v>11430</v>
      </c>
      <c r="R3147" s="697">
        <v>923.7361</v>
      </c>
      <c r="S3147" s="697">
        <v>0.0808168066491688</v>
      </c>
      <c r="T3147" s="697">
        <v>0</v>
      </c>
      <c r="U3147" s="697">
        <v>0</v>
      </c>
      <c r="V3147" s="697">
        <v>0</v>
      </c>
      <c r="W3147" s="697">
        <v>0</v>
      </c>
      <c r="X3147" s="697">
        <v>0</v>
      </c>
      <c r="Y3147" s="697">
        <v>0</v>
      </c>
    </row>
    <row r="3148" customHeight="1" spans="1:25">
      <c r="A3148" s="574">
        <v>45349</v>
      </c>
      <c r="B3148" s="193" t="s">
        <v>188</v>
      </c>
      <c r="C3148" s="697" t="s">
        <v>32</v>
      </c>
      <c r="D3148" s="697">
        <v>100</v>
      </c>
      <c r="E3148" s="697" t="s">
        <v>35</v>
      </c>
      <c r="F3148" s="697">
        <v>6.22</v>
      </c>
      <c r="G3148" s="697" t="s">
        <v>176</v>
      </c>
      <c r="H3148" s="697">
        <v>53.3233</v>
      </c>
      <c r="I3148" s="697">
        <v>53.058</v>
      </c>
      <c r="J3148" s="697">
        <v>51.7744</v>
      </c>
      <c r="K3148" s="697">
        <v>0</v>
      </c>
      <c r="L3148" s="732">
        <v>0</v>
      </c>
      <c r="M3148" s="697">
        <v>387.7264</v>
      </c>
      <c r="N3148" s="697">
        <v>578</v>
      </c>
      <c r="O3148" s="732">
        <v>0.670806920415225</v>
      </c>
      <c r="P3148" s="732" t="s">
        <v>176</v>
      </c>
      <c r="Q3148" s="697">
        <v>11430</v>
      </c>
      <c r="R3148" s="697">
        <v>975.5105</v>
      </c>
      <c r="S3148" s="697">
        <v>0.0853465004374453</v>
      </c>
      <c r="T3148" s="697">
        <v>0</v>
      </c>
      <c r="U3148" s="697">
        <v>0</v>
      </c>
      <c r="V3148" s="697">
        <v>0</v>
      </c>
      <c r="W3148" s="697">
        <v>0</v>
      </c>
      <c r="X3148" s="697">
        <v>0</v>
      </c>
      <c r="Y3148" s="697">
        <v>0</v>
      </c>
    </row>
    <row r="3149" customHeight="1" spans="1:25">
      <c r="A3149" s="574">
        <v>45350</v>
      </c>
      <c r="B3149" s="193" t="s">
        <v>188</v>
      </c>
      <c r="C3149" s="697" t="s">
        <v>32</v>
      </c>
      <c r="D3149" s="697">
        <v>100</v>
      </c>
      <c r="E3149" s="697" t="s">
        <v>39</v>
      </c>
      <c r="F3149" s="697">
        <v>1.18</v>
      </c>
      <c r="G3149" s="697" t="s">
        <v>176</v>
      </c>
      <c r="H3149" s="697">
        <v>12.0479</v>
      </c>
      <c r="I3149" s="697">
        <v>11.988</v>
      </c>
      <c r="J3149" s="697">
        <v>11.6483</v>
      </c>
      <c r="K3149" s="697">
        <v>0</v>
      </c>
      <c r="L3149" s="732">
        <v>0</v>
      </c>
      <c r="M3149" s="697">
        <v>399.3747</v>
      </c>
      <c r="N3149" s="697">
        <v>578</v>
      </c>
      <c r="O3149" s="732">
        <v>0.690959688581315</v>
      </c>
      <c r="P3149" s="732" t="s">
        <v>176</v>
      </c>
      <c r="Q3149" s="697">
        <v>11430</v>
      </c>
      <c r="R3149" s="697">
        <v>987.1588</v>
      </c>
      <c r="S3149" s="697">
        <v>0.0863655993000875</v>
      </c>
      <c r="T3149" s="697">
        <v>0</v>
      </c>
      <c r="U3149" s="697">
        <v>0</v>
      </c>
      <c r="V3149" s="697">
        <v>0</v>
      </c>
      <c r="W3149" s="697">
        <v>0</v>
      </c>
      <c r="X3149" s="697">
        <v>0</v>
      </c>
      <c r="Y3149" s="697">
        <v>0</v>
      </c>
    </row>
    <row r="3150" customHeight="1" spans="1:25">
      <c r="A3150" s="574">
        <v>45351</v>
      </c>
      <c r="B3150" s="193" t="s">
        <v>188</v>
      </c>
      <c r="C3150" s="697" t="s">
        <v>32</v>
      </c>
      <c r="D3150" s="697">
        <v>100</v>
      </c>
      <c r="E3150" s="697" t="s">
        <v>39</v>
      </c>
      <c r="F3150" s="697">
        <v>1.74</v>
      </c>
      <c r="G3150" s="697" t="s">
        <v>176</v>
      </c>
      <c r="H3150" s="697">
        <v>17.6257</v>
      </c>
      <c r="I3150" s="697">
        <v>17.538</v>
      </c>
      <c r="J3150" s="697">
        <v>24.4711</v>
      </c>
      <c r="K3150" s="697">
        <v>0</v>
      </c>
      <c r="L3150" s="732">
        <v>0</v>
      </c>
      <c r="M3150" s="697">
        <v>423.8458</v>
      </c>
      <c r="N3150" s="754">
        <v>578</v>
      </c>
      <c r="O3150" s="732">
        <v>0.73329723183391</v>
      </c>
      <c r="P3150" s="732" t="s">
        <v>176</v>
      </c>
      <c r="Q3150" s="697">
        <v>11430</v>
      </c>
      <c r="R3150" s="697">
        <v>1011.6299</v>
      </c>
      <c r="S3150" s="697">
        <v>0.0885065529308836</v>
      </c>
      <c r="T3150" s="697">
        <v>0</v>
      </c>
      <c r="U3150" s="697">
        <v>0</v>
      </c>
      <c r="V3150" s="697">
        <v>0</v>
      </c>
      <c r="W3150" s="697">
        <v>0</v>
      </c>
      <c r="X3150" s="697">
        <v>0</v>
      </c>
      <c r="Y3150" s="697">
        <v>0</v>
      </c>
    </row>
    <row r="3151" customHeight="1" spans="1:26">
      <c r="A3151" s="610">
        <v>45292</v>
      </c>
      <c r="B3151" s="671" t="s">
        <v>324</v>
      </c>
      <c r="C3151" s="754" t="s">
        <v>175</v>
      </c>
      <c r="D3151" s="555">
        <v>100</v>
      </c>
      <c r="E3151" s="556" t="s">
        <v>35</v>
      </c>
      <c r="F3151" s="556" t="s">
        <v>176</v>
      </c>
      <c r="G3151" s="566">
        <v>3.56</v>
      </c>
      <c r="H3151" s="566">
        <v>7.948947</v>
      </c>
      <c r="I3151" s="566">
        <v>7.9094</v>
      </c>
      <c r="J3151" s="566">
        <v>12.54</v>
      </c>
      <c r="K3151" s="566">
        <v>0.341766</v>
      </c>
      <c r="L3151" s="567">
        <v>0.0432101044327003</v>
      </c>
      <c r="M3151" s="568">
        <v>12.54</v>
      </c>
      <c r="N3151" s="566">
        <v>1500</v>
      </c>
      <c r="O3151" s="567">
        <v>0.00836</v>
      </c>
      <c r="P3151" s="566" t="s">
        <v>176</v>
      </c>
      <c r="Q3151" s="767">
        <v>20500</v>
      </c>
      <c r="R3151" s="718">
        <v>12.54</v>
      </c>
      <c r="S3151" s="729">
        <v>0.000611707317073171</v>
      </c>
      <c r="T3151" s="768">
        <v>0.326703</v>
      </c>
      <c r="U3151" s="767">
        <v>0</v>
      </c>
      <c r="V3151" s="767">
        <v>0</v>
      </c>
      <c r="W3151" s="769">
        <v>0</v>
      </c>
      <c r="X3151" s="767">
        <v>0</v>
      </c>
      <c r="Y3151" s="767">
        <v>0</v>
      </c>
      <c r="Z3151" s="767">
        <v>0</v>
      </c>
    </row>
    <row r="3152" customHeight="1" spans="1:26">
      <c r="A3152" s="610">
        <v>45293</v>
      </c>
      <c r="B3152" s="671" t="s">
        <v>324</v>
      </c>
      <c r="C3152" s="754" t="s">
        <v>175</v>
      </c>
      <c r="D3152" s="555">
        <v>100</v>
      </c>
      <c r="E3152" s="556" t="s">
        <v>35</v>
      </c>
      <c r="F3152" s="556" t="s">
        <v>176</v>
      </c>
      <c r="G3152" s="566">
        <v>3.2</v>
      </c>
      <c r="H3152" s="566">
        <v>3.265446</v>
      </c>
      <c r="I3152" s="566">
        <v>3.2492</v>
      </c>
      <c r="J3152" s="566">
        <v>3.3</v>
      </c>
      <c r="K3152" s="566">
        <v>0.345576</v>
      </c>
      <c r="L3152" s="567">
        <v>0.106357257170996</v>
      </c>
      <c r="M3152" s="568">
        <v>15.84</v>
      </c>
      <c r="N3152" s="566">
        <v>1500</v>
      </c>
      <c r="O3152" s="567">
        <v>0.01056</v>
      </c>
      <c r="P3152" s="566" t="s">
        <v>176</v>
      </c>
      <c r="Q3152" s="767">
        <v>20500</v>
      </c>
      <c r="R3152" s="768">
        <v>15.84</v>
      </c>
      <c r="S3152" s="729">
        <v>0.000772682926829268</v>
      </c>
      <c r="T3152" s="768">
        <v>0.815204</v>
      </c>
      <c r="U3152" s="767">
        <v>0</v>
      </c>
      <c r="V3152" s="767">
        <v>0</v>
      </c>
      <c r="W3152" s="769">
        <v>0</v>
      </c>
      <c r="X3152" s="767">
        <v>0</v>
      </c>
      <c r="Y3152" s="767">
        <v>0</v>
      </c>
      <c r="Z3152" s="767">
        <v>0</v>
      </c>
    </row>
    <row r="3153" customHeight="1" spans="1:26">
      <c r="A3153" s="610">
        <v>45294</v>
      </c>
      <c r="B3153" s="671" t="s">
        <v>324</v>
      </c>
      <c r="C3153" s="754" t="s">
        <v>175</v>
      </c>
      <c r="D3153" s="555">
        <v>100</v>
      </c>
      <c r="E3153" s="556" t="s">
        <v>35</v>
      </c>
      <c r="F3153" s="556" t="s">
        <v>176</v>
      </c>
      <c r="G3153" s="566">
        <v>2.57</v>
      </c>
      <c r="H3153" s="566">
        <v>3.6621195</v>
      </c>
      <c r="I3153" s="566">
        <v>3.6439</v>
      </c>
      <c r="J3153" s="566">
        <v>3.3</v>
      </c>
      <c r="K3153" s="566">
        <v>0</v>
      </c>
      <c r="L3153" s="567">
        <v>0</v>
      </c>
      <c r="M3153" s="568">
        <v>19.14</v>
      </c>
      <c r="N3153" s="566">
        <v>1500</v>
      </c>
      <c r="O3153" s="567">
        <v>0.01276</v>
      </c>
      <c r="P3153" s="566" t="s">
        <v>176</v>
      </c>
      <c r="Q3153" s="767">
        <v>20500</v>
      </c>
      <c r="R3153" s="768">
        <v>19.14</v>
      </c>
      <c r="S3153" s="729">
        <v>0.000933658536585366</v>
      </c>
      <c r="T3153" s="768">
        <v>0.071358</v>
      </c>
      <c r="U3153" s="767">
        <v>0</v>
      </c>
      <c r="V3153" s="767">
        <v>0</v>
      </c>
      <c r="W3153" s="769">
        <v>0</v>
      </c>
      <c r="X3153" s="767">
        <v>0</v>
      </c>
      <c r="Y3153" s="767">
        <v>0</v>
      </c>
      <c r="Z3153" s="767">
        <v>0</v>
      </c>
    </row>
    <row r="3154" customHeight="1" spans="1:26">
      <c r="A3154" s="610">
        <v>45295</v>
      </c>
      <c r="B3154" s="671" t="s">
        <v>324</v>
      </c>
      <c r="C3154" s="754" t="s">
        <v>175</v>
      </c>
      <c r="D3154" s="555">
        <v>100</v>
      </c>
      <c r="E3154" s="556" t="s">
        <v>35</v>
      </c>
      <c r="F3154" s="556" t="s">
        <v>176</v>
      </c>
      <c r="G3154" s="566">
        <v>3.25</v>
      </c>
      <c r="H3154" s="566">
        <v>8.4286335</v>
      </c>
      <c r="I3154" s="566">
        <v>8.3867</v>
      </c>
      <c r="J3154" s="566">
        <v>8.58</v>
      </c>
      <c r="K3154" s="566">
        <v>0.0862</v>
      </c>
      <c r="L3154" s="567">
        <v>0.0102781785446004</v>
      </c>
      <c r="M3154" s="568">
        <v>27.72</v>
      </c>
      <c r="N3154" s="566">
        <v>1500</v>
      </c>
      <c r="O3154" s="567">
        <v>0.01848</v>
      </c>
      <c r="P3154" s="566" t="s">
        <v>176</v>
      </c>
      <c r="Q3154" s="767">
        <v>20500</v>
      </c>
      <c r="R3154" s="768">
        <v>27.72</v>
      </c>
      <c r="S3154" s="729">
        <v>0.00135219512195122</v>
      </c>
      <c r="T3154" s="768">
        <v>0.757612</v>
      </c>
      <c r="U3154" s="767">
        <v>0</v>
      </c>
      <c r="V3154" s="767">
        <v>0</v>
      </c>
      <c r="W3154" s="769">
        <v>0</v>
      </c>
      <c r="X3154" s="767">
        <v>0</v>
      </c>
      <c r="Y3154" s="767">
        <v>0</v>
      </c>
      <c r="Z3154" s="767">
        <v>0</v>
      </c>
    </row>
    <row r="3155" customHeight="1" spans="1:26">
      <c r="A3155" s="610">
        <v>45296</v>
      </c>
      <c r="B3155" s="671" t="s">
        <v>324</v>
      </c>
      <c r="C3155" s="754" t="s">
        <v>175</v>
      </c>
      <c r="D3155" s="555">
        <v>100</v>
      </c>
      <c r="E3155" s="556" t="s">
        <v>35</v>
      </c>
      <c r="F3155" s="556" t="s">
        <v>176</v>
      </c>
      <c r="G3155" s="566">
        <v>2.16</v>
      </c>
      <c r="H3155" s="566">
        <v>1.848195</v>
      </c>
      <c r="I3155" s="566">
        <v>1.839</v>
      </c>
      <c r="J3155" s="566">
        <v>1.98</v>
      </c>
      <c r="K3155" s="566">
        <v>0</v>
      </c>
      <c r="L3155" s="567">
        <v>0</v>
      </c>
      <c r="M3155" s="568">
        <v>29.7</v>
      </c>
      <c r="N3155" s="566">
        <v>1500</v>
      </c>
      <c r="O3155" s="567">
        <v>0.0198</v>
      </c>
      <c r="P3155" s="566" t="s">
        <v>176</v>
      </c>
      <c r="Q3155" s="767">
        <v>20500</v>
      </c>
      <c r="R3155" s="768">
        <v>29.7</v>
      </c>
      <c r="S3155" s="729">
        <v>0.00144878048780488</v>
      </c>
      <c r="T3155" s="768">
        <v>0.278258</v>
      </c>
      <c r="U3155" s="767">
        <v>0</v>
      </c>
      <c r="V3155" s="767">
        <v>0</v>
      </c>
      <c r="W3155" s="769">
        <v>0</v>
      </c>
      <c r="X3155" s="767">
        <v>0</v>
      </c>
      <c r="Y3155" s="767">
        <v>0</v>
      </c>
      <c r="Z3155" s="767">
        <v>0</v>
      </c>
    </row>
    <row r="3156" customHeight="1" spans="1:26">
      <c r="A3156" s="610">
        <v>45297</v>
      </c>
      <c r="B3156" s="671" t="s">
        <v>324</v>
      </c>
      <c r="C3156" s="754" t="s">
        <v>175</v>
      </c>
      <c r="D3156" s="555">
        <v>100</v>
      </c>
      <c r="E3156" s="556" t="s">
        <v>35</v>
      </c>
      <c r="F3156" s="556" t="s">
        <v>176</v>
      </c>
      <c r="G3156" s="566">
        <v>2.77</v>
      </c>
      <c r="H3156" s="566">
        <v>13.5147375</v>
      </c>
      <c r="I3156" s="566">
        <v>13.4475</v>
      </c>
      <c r="J3156" s="566">
        <v>12.54</v>
      </c>
      <c r="K3156" s="566">
        <v>2.728004</v>
      </c>
      <c r="L3156" s="567">
        <v>0.20286328313813</v>
      </c>
      <c r="M3156" s="568">
        <v>42.24</v>
      </c>
      <c r="N3156" s="566">
        <v>1500</v>
      </c>
      <c r="O3156" s="567">
        <v>0.02816</v>
      </c>
      <c r="P3156" s="566" t="s">
        <v>176</v>
      </c>
      <c r="Q3156" s="767">
        <v>20500</v>
      </c>
      <c r="R3156" s="768">
        <v>42.24</v>
      </c>
      <c r="S3156" s="729">
        <v>0.00206048780487805</v>
      </c>
      <c r="T3156" s="768">
        <v>0.297332</v>
      </c>
      <c r="U3156" s="767">
        <v>0</v>
      </c>
      <c r="V3156" s="767">
        <v>0</v>
      </c>
      <c r="W3156" s="769">
        <v>0</v>
      </c>
      <c r="X3156" s="767">
        <v>0</v>
      </c>
      <c r="Y3156" s="767">
        <v>0</v>
      </c>
      <c r="Z3156" s="767">
        <v>0</v>
      </c>
    </row>
    <row r="3157" customHeight="1" spans="1:26">
      <c r="A3157" s="610">
        <v>45298</v>
      </c>
      <c r="B3157" s="671" t="s">
        <v>324</v>
      </c>
      <c r="C3157" s="754" t="s">
        <v>175</v>
      </c>
      <c r="D3157" s="555">
        <v>100</v>
      </c>
      <c r="E3157" s="556" t="s">
        <v>33</v>
      </c>
      <c r="F3157" s="556" t="s">
        <v>176</v>
      </c>
      <c r="G3157" s="566">
        <v>5.28</v>
      </c>
      <c r="H3157" s="566">
        <v>52.081512</v>
      </c>
      <c r="I3157" s="566">
        <v>51.8224</v>
      </c>
      <c r="J3157" s="566">
        <v>50.16</v>
      </c>
      <c r="K3157" s="566">
        <v>6.54521</v>
      </c>
      <c r="L3157" s="567">
        <v>0.126300788848066</v>
      </c>
      <c r="M3157" s="568">
        <v>92.4</v>
      </c>
      <c r="N3157" s="566">
        <v>1500</v>
      </c>
      <c r="O3157" s="567">
        <v>0.0616</v>
      </c>
      <c r="P3157" s="566" t="s">
        <v>176</v>
      </c>
      <c r="Q3157" s="767">
        <v>20500</v>
      </c>
      <c r="R3157" s="768">
        <v>92.4</v>
      </c>
      <c r="S3157" s="729">
        <v>0.00450731707317073</v>
      </c>
      <c r="T3157" s="768">
        <v>0.923069</v>
      </c>
      <c r="U3157" s="767">
        <v>0</v>
      </c>
      <c r="V3157" s="767">
        <v>0</v>
      </c>
      <c r="W3157" s="769">
        <v>0</v>
      </c>
      <c r="X3157" s="767">
        <v>0</v>
      </c>
      <c r="Y3157" s="767">
        <v>0</v>
      </c>
      <c r="Z3157" s="767">
        <v>0</v>
      </c>
    </row>
    <row r="3158" customHeight="1" spans="1:26">
      <c r="A3158" s="610">
        <v>45299</v>
      </c>
      <c r="B3158" s="671" t="s">
        <v>324</v>
      </c>
      <c r="C3158" s="754" t="s">
        <v>175</v>
      </c>
      <c r="D3158" s="555">
        <v>100</v>
      </c>
      <c r="E3158" s="556" t="s">
        <v>33</v>
      </c>
      <c r="F3158" s="556" t="s">
        <v>176</v>
      </c>
      <c r="G3158" s="566">
        <v>2.51</v>
      </c>
      <c r="H3158" s="566">
        <v>8.4861195</v>
      </c>
      <c r="I3158" s="566">
        <v>8.4439</v>
      </c>
      <c r="J3158" s="566">
        <v>8.58</v>
      </c>
      <c r="K3158" s="566">
        <v>0.742328</v>
      </c>
      <c r="L3158" s="567">
        <v>0.0879129312284608</v>
      </c>
      <c r="M3158" s="568">
        <v>100.98</v>
      </c>
      <c r="N3158" s="566">
        <v>1500</v>
      </c>
      <c r="O3158" s="567">
        <v>0.06732</v>
      </c>
      <c r="P3158" s="566" t="s">
        <v>176</v>
      </c>
      <c r="Q3158" s="767">
        <v>20500</v>
      </c>
      <c r="R3158" s="768">
        <v>100.98</v>
      </c>
      <c r="S3158" s="729">
        <v>0.00492585365853659</v>
      </c>
      <c r="T3158" s="770">
        <v>0</v>
      </c>
      <c r="U3158" s="767">
        <v>0</v>
      </c>
      <c r="V3158" s="767">
        <v>0</v>
      </c>
      <c r="W3158" s="769">
        <v>0</v>
      </c>
      <c r="X3158" s="767">
        <v>0</v>
      </c>
      <c r="Y3158" s="767">
        <v>0</v>
      </c>
      <c r="Z3158" s="767">
        <v>0</v>
      </c>
    </row>
    <row r="3159" customHeight="1" spans="1:26">
      <c r="A3159" s="610">
        <v>45300</v>
      </c>
      <c r="B3159" s="671" t="s">
        <v>324</v>
      </c>
      <c r="C3159" s="754" t="s">
        <v>175</v>
      </c>
      <c r="D3159" s="555">
        <v>100</v>
      </c>
      <c r="E3159" s="556" t="s">
        <v>33</v>
      </c>
      <c r="F3159" s="556" t="s">
        <v>176</v>
      </c>
      <c r="G3159" s="566">
        <v>2.87</v>
      </c>
      <c r="H3159" s="566">
        <v>20.7702345</v>
      </c>
      <c r="I3159" s="566">
        <v>20.6669</v>
      </c>
      <c r="J3159" s="566">
        <v>19.14</v>
      </c>
      <c r="K3159" s="566">
        <v>2.275066</v>
      </c>
      <c r="L3159" s="567">
        <v>0.11008259584166</v>
      </c>
      <c r="M3159" s="568">
        <v>120.12</v>
      </c>
      <c r="N3159" s="566">
        <v>1500</v>
      </c>
      <c r="O3159" s="567">
        <v>0.08008</v>
      </c>
      <c r="P3159" s="566" t="s">
        <v>176</v>
      </c>
      <c r="Q3159" s="767">
        <v>20500</v>
      </c>
      <c r="R3159" s="768">
        <v>120.12</v>
      </c>
      <c r="S3159" s="729">
        <v>0.00585951219512195</v>
      </c>
      <c r="T3159" s="768">
        <v>0.980025</v>
      </c>
      <c r="U3159" s="767">
        <v>0</v>
      </c>
      <c r="V3159" s="767">
        <v>0</v>
      </c>
      <c r="W3159" s="769">
        <v>0</v>
      </c>
      <c r="X3159" s="767">
        <v>0</v>
      </c>
      <c r="Y3159" s="767">
        <v>0</v>
      </c>
      <c r="Z3159" s="767">
        <v>0</v>
      </c>
    </row>
    <row r="3160" customHeight="1" spans="1:26">
      <c r="A3160" s="610">
        <v>45301</v>
      </c>
      <c r="B3160" s="671" t="s">
        <v>324</v>
      </c>
      <c r="C3160" s="754" t="s">
        <v>175</v>
      </c>
      <c r="D3160" s="555">
        <v>100</v>
      </c>
      <c r="E3160" s="556" t="s">
        <v>35</v>
      </c>
      <c r="F3160" s="556" t="s">
        <v>176</v>
      </c>
      <c r="G3160" s="566">
        <v>4.27</v>
      </c>
      <c r="H3160" s="566">
        <v>44.7276255</v>
      </c>
      <c r="I3160" s="566">
        <v>44.5051</v>
      </c>
      <c r="J3160" s="566">
        <v>44.22</v>
      </c>
      <c r="K3160" s="566">
        <v>11.387572</v>
      </c>
      <c r="L3160" s="567">
        <v>0.255871169820987</v>
      </c>
      <c r="M3160" s="568">
        <v>164.34</v>
      </c>
      <c r="N3160" s="566">
        <v>1500</v>
      </c>
      <c r="O3160" s="567">
        <v>0.10956</v>
      </c>
      <c r="P3160" s="566" t="s">
        <v>176</v>
      </c>
      <c r="Q3160" s="767">
        <v>20500</v>
      </c>
      <c r="R3160" s="768">
        <v>164.34</v>
      </c>
      <c r="S3160" s="729">
        <v>0.00801658536585366</v>
      </c>
      <c r="T3160" s="768">
        <v>0.399053</v>
      </c>
      <c r="U3160" s="767">
        <v>0</v>
      </c>
      <c r="V3160" s="767">
        <v>0</v>
      </c>
      <c r="W3160" s="769">
        <v>0</v>
      </c>
      <c r="X3160" s="767">
        <v>0</v>
      </c>
      <c r="Y3160" s="767">
        <v>0</v>
      </c>
      <c r="Z3160" s="767">
        <v>0</v>
      </c>
    </row>
    <row r="3161" customHeight="1" spans="1:26">
      <c r="A3161" s="610">
        <v>45302</v>
      </c>
      <c r="B3161" s="671" t="s">
        <v>324</v>
      </c>
      <c r="C3161" s="754" t="s">
        <v>175</v>
      </c>
      <c r="D3161" s="555">
        <v>100</v>
      </c>
      <c r="E3161" s="556" t="s">
        <v>35</v>
      </c>
      <c r="F3161" s="556" t="s">
        <v>176</v>
      </c>
      <c r="G3161" s="566">
        <v>3.03</v>
      </c>
      <c r="H3161" s="566">
        <v>13.190625</v>
      </c>
      <c r="I3161" s="566">
        <v>13.125</v>
      </c>
      <c r="J3161" s="566">
        <v>13.2</v>
      </c>
      <c r="K3161" s="566">
        <v>0</v>
      </c>
      <c r="L3161" s="567">
        <v>0</v>
      </c>
      <c r="M3161" s="568">
        <v>177.54</v>
      </c>
      <c r="N3161" s="566">
        <v>1500</v>
      </c>
      <c r="O3161" s="567">
        <v>0.11836</v>
      </c>
      <c r="P3161" s="566" t="s">
        <v>176</v>
      </c>
      <c r="Q3161" s="767">
        <v>20500</v>
      </c>
      <c r="R3161" s="768">
        <v>177.54</v>
      </c>
      <c r="S3161" s="729">
        <v>0.00866048780487805</v>
      </c>
      <c r="T3161" s="768">
        <v>0.221193</v>
      </c>
      <c r="U3161" s="767">
        <v>0</v>
      </c>
      <c r="V3161" s="767">
        <v>0</v>
      </c>
      <c r="W3161" s="769">
        <v>0</v>
      </c>
      <c r="X3161" s="767">
        <v>0</v>
      </c>
      <c r="Y3161" s="767">
        <v>0</v>
      </c>
      <c r="Z3161" s="767">
        <v>0</v>
      </c>
    </row>
    <row r="3162" customHeight="1" spans="1:26">
      <c r="A3162" s="610">
        <v>45303</v>
      </c>
      <c r="B3162" s="671" t="s">
        <v>324</v>
      </c>
      <c r="C3162" s="754" t="s">
        <v>175</v>
      </c>
      <c r="D3162" s="555">
        <v>100</v>
      </c>
      <c r="E3162" s="556" t="s">
        <v>35</v>
      </c>
      <c r="F3162" s="556" t="s">
        <v>176</v>
      </c>
      <c r="G3162" s="566">
        <v>2.88</v>
      </c>
      <c r="H3162" s="566">
        <v>13.832016</v>
      </c>
      <c r="I3162" s="566">
        <v>13.7632</v>
      </c>
      <c r="J3162" s="566">
        <v>13.2</v>
      </c>
      <c r="K3162" s="566">
        <v>0</v>
      </c>
      <c r="L3162" s="567">
        <v>0</v>
      </c>
      <c r="M3162" s="568">
        <v>190.74</v>
      </c>
      <c r="N3162" s="566">
        <v>1500</v>
      </c>
      <c r="O3162" s="567">
        <v>0.12716</v>
      </c>
      <c r="P3162" s="566" t="s">
        <v>176</v>
      </c>
      <c r="Q3162" s="767">
        <v>20500</v>
      </c>
      <c r="R3162" s="768">
        <v>190.74</v>
      </c>
      <c r="S3162" s="729">
        <v>0.00930439024390244</v>
      </c>
      <c r="T3162" s="768">
        <v>0.019223</v>
      </c>
      <c r="U3162" s="767">
        <v>0</v>
      </c>
      <c r="V3162" s="767">
        <v>0</v>
      </c>
      <c r="W3162" s="769">
        <v>0</v>
      </c>
      <c r="X3162" s="767">
        <v>0</v>
      </c>
      <c r="Y3162" s="767">
        <v>0</v>
      </c>
      <c r="Z3162" s="767">
        <v>0</v>
      </c>
    </row>
    <row r="3163" customHeight="1" spans="1:26">
      <c r="A3163" s="610">
        <v>45304</v>
      </c>
      <c r="B3163" s="671" t="s">
        <v>324</v>
      </c>
      <c r="C3163" s="754" t="s">
        <v>175</v>
      </c>
      <c r="D3163" s="555">
        <v>100</v>
      </c>
      <c r="E3163" s="556" t="s">
        <v>35</v>
      </c>
      <c r="F3163" s="556" t="s">
        <v>176</v>
      </c>
      <c r="G3163" s="566">
        <v>3.54</v>
      </c>
      <c r="H3163" s="566">
        <v>25.3878075</v>
      </c>
      <c r="I3163" s="566">
        <v>25.2615</v>
      </c>
      <c r="J3163" s="566">
        <v>24.42</v>
      </c>
      <c r="K3163" s="566">
        <v>0</v>
      </c>
      <c r="L3163" s="567">
        <v>0</v>
      </c>
      <c r="M3163" s="568">
        <v>215.16</v>
      </c>
      <c r="N3163" s="566">
        <v>1500</v>
      </c>
      <c r="O3163" s="567">
        <v>0.14344</v>
      </c>
      <c r="P3163" s="566" t="s">
        <v>176</v>
      </c>
      <c r="Q3163" s="767">
        <v>20500</v>
      </c>
      <c r="R3163" s="768">
        <v>215.16</v>
      </c>
      <c r="S3163" s="729">
        <v>0.0104956097560976</v>
      </c>
      <c r="T3163" s="768">
        <v>0.004539</v>
      </c>
      <c r="U3163" s="767">
        <v>0</v>
      </c>
      <c r="V3163" s="767">
        <v>0</v>
      </c>
      <c r="W3163" s="769">
        <v>0</v>
      </c>
      <c r="X3163" s="767">
        <v>0</v>
      </c>
      <c r="Y3163" s="767">
        <v>0</v>
      </c>
      <c r="Z3163" s="767">
        <v>0</v>
      </c>
    </row>
    <row r="3164" customHeight="1" spans="1:26">
      <c r="A3164" s="610">
        <v>45305</v>
      </c>
      <c r="B3164" s="671" t="s">
        <v>324</v>
      </c>
      <c r="C3164" s="754" t="s">
        <v>175</v>
      </c>
      <c r="D3164" s="555">
        <v>100</v>
      </c>
      <c r="E3164" s="556" t="s">
        <v>39</v>
      </c>
      <c r="F3164" s="556" t="s">
        <v>176</v>
      </c>
      <c r="G3164" s="566">
        <v>4.7</v>
      </c>
      <c r="H3164" s="566">
        <v>57.5699175</v>
      </c>
      <c r="I3164" s="566">
        <v>57.2835</v>
      </c>
      <c r="J3164" s="566">
        <v>55.44</v>
      </c>
      <c r="K3164" s="566">
        <v>0</v>
      </c>
      <c r="L3164" s="567">
        <v>0</v>
      </c>
      <c r="M3164" s="568">
        <v>270.6</v>
      </c>
      <c r="N3164" s="566">
        <v>1500</v>
      </c>
      <c r="O3164" s="567">
        <v>0.1804</v>
      </c>
      <c r="P3164" s="566" t="s">
        <v>176</v>
      </c>
      <c r="Q3164" s="767">
        <v>20500</v>
      </c>
      <c r="R3164" s="768">
        <v>270.6</v>
      </c>
      <c r="S3164" s="729">
        <v>0.0132</v>
      </c>
      <c r="T3164" s="768">
        <v>0.230574</v>
      </c>
      <c r="U3164" s="767">
        <v>0</v>
      </c>
      <c r="V3164" s="767">
        <v>0</v>
      </c>
      <c r="W3164" s="769">
        <v>0</v>
      </c>
      <c r="X3164" s="767">
        <v>0</v>
      </c>
      <c r="Y3164" s="767">
        <v>0</v>
      </c>
      <c r="Z3164" s="767">
        <v>0</v>
      </c>
    </row>
    <row r="3165" customHeight="1" spans="1:26">
      <c r="A3165" s="610">
        <v>45306</v>
      </c>
      <c r="B3165" s="671" t="s">
        <v>324</v>
      </c>
      <c r="C3165" s="754" t="s">
        <v>175</v>
      </c>
      <c r="D3165" s="555">
        <v>100</v>
      </c>
      <c r="E3165" s="556" t="s">
        <v>39</v>
      </c>
      <c r="F3165" s="556" t="s">
        <v>176</v>
      </c>
      <c r="G3165" s="566">
        <v>4.98</v>
      </c>
      <c r="H3165" s="566">
        <v>59.5083615</v>
      </c>
      <c r="I3165" s="566">
        <v>59.2123</v>
      </c>
      <c r="J3165" s="566">
        <v>58.08</v>
      </c>
      <c r="K3165" s="566">
        <v>0</v>
      </c>
      <c r="L3165" s="567">
        <v>0</v>
      </c>
      <c r="M3165" s="568">
        <v>328.68</v>
      </c>
      <c r="N3165" s="566">
        <v>1500</v>
      </c>
      <c r="O3165" s="567">
        <v>0.21912</v>
      </c>
      <c r="P3165" s="566" t="s">
        <v>176</v>
      </c>
      <c r="Q3165" s="767">
        <v>20500</v>
      </c>
      <c r="R3165" s="768">
        <v>328.68</v>
      </c>
      <c r="S3165" s="729">
        <v>0.0160331707317073</v>
      </c>
      <c r="T3165" s="768">
        <v>2.803782</v>
      </c>
      <c r="U3165" s="767">
        <v>0</v>
      </c>
      <c r="V3165" s="767">
        <v>0</v>
      </c>
      <c r="W3165" s="769">
        <v>0</v>
      </c>
      <c r="X3165" s="767">
        <v>0</v>
      </c>
      <c r="Y3165" s="767">
        <v>0</v>
      </c>
      <c r="Z3165" s="767">
        <v>0</v>
      </c>
    </row>
    <row r="3166" customHeight="1" spans="1:26">
      <c r="A3166" s="610">
        <v>45307</v>
      </c>
      <c r="B3166" s="671" t="s">
        <v>324</v>
      </c>
      <c r="C3166" s="754" t="s">
        <v>175</v>
      </c>
      <c r="D3166" s="555">
        <v>100</v>
      </c>
      <c r="E3166" s="556" t="s">
        <v>107</v>
      </c>
      <c r="F3166" s="556" t="s">
        <v>176</v>
      </c>
      <c r="G3166" s="566">
        <v>4.39</v>
      </c>
      <c r="H3166" s="566">
        <v>57.074151</v>
      </c>
      <c r="I3166" s="566">
        <v>56.7902</v>
      </c>
      <c r="J3166" s="566">
        <v>55.44</v>
      </c>
      <c r="K3166" s="566">
        <v>0</v>
      </c>
      <c r="L3166" s="567">
        <v>0</v>
      </c>
      <c r="M3166" s="568">
        <v>384.12</v>
      </c>
      <c r="N3166" s="566">
        <v>1500</v>
      </c>
      <c r="O3166" s="567">
        <v>0.25608</v>
      </c>
      <c r="P3166" s="566" t="s">
        <v>176</v>
      </c>
      <c r="Q3166" s="767">
        <v>20500</v>
      </c>
      <c r="R3166" s="768">
        <v>384.12</v>
      </c>
      <c r="S3166" s="729">
        <v>0.0187375609756098</v>
      </c>
      <c r="T3166" s="768">
        <v>0.313026</v>
      </c>
      <c r="U3166" s="767">
        <v>0</v>
      </c>
      <c r="V3166" s="767">
        <v>0</v>
      </c>
      <c r="W3166" s="769">
        <v>0</v>
      </c>
      <c r="X3166" s="767">
        <v>0</v>
      </c>
      <c r="Y3166" s="767">
        <v>0</v>
      </c>
      <c r="Z3166" s="767">
        <v>0</v>
      </c>
    </row>
    <row r="3167" customHeight="1" spans="1:26">
      <c r="A3167" s="610">
        <v>45308</v>
      </c>
      <c r="B3167" s="671" t="s">
        <v>324</v>
      </c>
      <c r="C3167" s="754" t="s">
        <v>175</v>
      </c>
      <c r="D3167" s="555">
        <v>100</v>
      </c>
      <c r="E3167" s="556" t="s">
        <v>107</v>
      </c>
      <c r="F3167" s="556" t="s">
        <v>176</v>
      </c>
      <c r="G3167" s="566">
        <v>2.66</v>
      </c>
      <c r="H3167" s="566">
        <v>18.4088865</v>
      </c>
      <c r="I3167" s="566">
        <v>18.3173</v>
      </c>
      <c r="J3167" s="566">
        <v>18.48</v>
      </c>
      <c r="K3167" s="566">
        <v>0</v>
      </c>
      <c r="L3167" s="567">
        <v>0</v>
      </c>
      <c r="M3167" s="568">
        <v>402.6</v>
      </c>
      <c r="N3167" s="566">
        <v>1500</v>
      </c>
      <c r="O3167" s="567">
        <v>0.2684</v>
      </c>
      <c r="P3167" s="566" t="s">
        <v>176</v>
      </c>
      <c r="Q3167" s="767">
        <v>20500</v>
      </c>
      <c r="R3167" s="768">
        <v>402.6</v>
      </c>
      <c r="S3167" s="729">
        <v>0.0196390243902439</v>
      </c>
      <c r="T3167" s="768">
        <v>0</v>
      </c>
      <c r="U3167" s="767">
        <v>0</v>
      </c>
      <c r="V3167" s="767">
        <v>0</v>
      </c>
      <c r="W3167" s="769">
        <v>0</v>
      </c>
      <c r="X3167" s="767">
        <v>0</v>
      </c>
      <c r="Y3167" s="767">
        <v>0</v>
      </c>
      <c r="Z3167" s="767">
        <v>0</v>
      </c>
    </row>
    <row r="3168" customHeight="1" spans="1:26">
      <c r="A3168" s="610">
        <v>45309</v>
      </c>
      <c r="B3168" s="671" t="s">
        <v>324</v>
      </c>
      <c r="C3168" s="754" t="s">
        <v>175</v>
      </c>
      <c r="D3168" s="555">
        <v>100</v>
      </c>
      <c r="E3168" s="556" t="s">
        <v>107</v>
      </c>
      <c r="F3168" s="556" t="s">
        <v>176</v>
      </c>
      <c r="G3168" s="566">
        <v>4.58</v>
      </c>
      <c r="H3168" s="566">
        <v>51.5182095</v>
      </c>
      <c r="I3168" s="566">
        <v>51.2619</v>
      </c>
      <c r="J3168" s="566">
        <v>49.5</v>
      </c>
      <c r="K3168" s="566">
        <v>0</v>
      </c>
      <c r="L3168" s="567">
        <v>0</v>
      </c>
      <c r="M3168" s="568">
        <v>452.1</v>
      </c>
      <c r="N3168" s="566">
        <v>1500</v>
      </c>
      <c r="O3168" s="567">
        <v>0.3014</v>
      </c>
      <c r="P3168" s="566" t="s">
        <v>176</v>
      </c>
      <c r="Q3168" s="767">
        <v>20500</v>
      </c>
      <c r="R3168" s="768">
        <v>452.1</v>
      </c>
      <c r="S3168" s="729">
        <v>0.0220536585365854</v>
      </c>
      <c r="T3168" s="768">
        <v>0</v>
      </c>
      <c r="U3168" s="767">
        <v>0</v>
      </c>
      <c r="V3168" s="767">
        <v>0</v>
      </c>
      <c r="W3168" s="769">
        <v>0</v>
      </c>
      <c r="X3168" s="767">
        <v>0</v>
      </c>
      <c r="Y3168" s="767">
        <v>0</v>
      </c>
      <c r="Z3168" s="767">
        <v>0</v>
      </c>
    </row>
    <row r="3169" customHeight="1" spans="1:26">
      <c r="A3169" s="610">
        <v>45310</v>
      </c>
      <c r="B3169" s="671" t="s">
        <v>324</v>
      </c>
      <c r="C3169" s="754" t="s">
        <v>175</v>
      </c>
      <c r="D3169" s="555">
        <v>100</v>
      </c>
      <c r="E3169" s="556" t="s">
        <v>107</v>
      </c>
      <c r="F3169" s="556" t="s">
        <v>176</v>
      </c>
      <c r="G3169" s="566">
        <v>6.52</v>
      </c>
      <c r="H3169" s="566">
        <v>124.3382985</v>
      </c>
      <c r="I3169" s="566">
        <v>123.7197</v>
      </c>
      <c r="J3169" s="566">
        <v>117.48</v>
      </c>
      <c r="K3169" s="566">
        <v>0</v>
      </c>
      <c r="L3169" s="567">
        <v>0</v>
      </c>
      <c r="M3169" s="568">
        <v>569.58</v>
      </c>
      <c r="N3169" s="566">
        <v>1500</v>
      </c>
      <c r="O3169" s="567">
        <v>0.37972</v>
      </c>
      <c r="P3169" s="566" t="s">
        <v>176</v>
      </c>
      <c r="Q3169" s="767">
        <v>20500</v>
      </c>
      <c r="R3169" s="768">
        <v>569.58</v>
      </c>
      <c r="S3169" s="729">
        <v>0.0277843902439024</v>
      </c>
      <c r="T3169" s="768">
        <v>0</v>
      </c>
      <c r="U3169" s="767">
        <v>0</v>
      </c>
      <c r="V3169" s="767">
        <v>0</v>
      </c>
      <c r="W3169" s="769">
        <v>0</v>
      </c>
      <c r="X3169" s="767">
        <v>0</v>
      </c>
      <c r="Y3169" s="767">
        <v>0</v>
      </c>
      <c r="Z3169" s="767">
        <v>0</v>
      </c>
    </row>
    <row r="3170" customHeight="1" spans="1:26">
      <c r="A3170" s="610">
        <v>45311</v>
      </c>
      <c r="B3170" s="671" t="s">
        <v>324</v>
      </c>
      <c r="C3170" s="754" t="s">
        <v>175</v>
      </c>
      <c r="D3170" s="555">
        <v>100</v>
      </c>
      <c r="E3170" s="556" t="s">
        <v>138</v>
      </c>
      <c r="F3170" s="556" t="s">
        <v>176</v>
      </c>
      <c r="G3170" s="566">
        <v>3.86</v>
      </c>
      <c r="H3170" s="566">
        <v>37.271028</v>
      </c>
      <c r="I3170" s="566">
        <v>37.0856</v>
      </c>
      <c r="J3170" s="566">
        <v>36.96</v>
      </c>
      <c r="K3170" s="566">
        <v>0</v>
      </c>
      <c r="L3170" s="567">
        <v>0</v>
      </c>
      <c r="M3170" s="568">
        <v>606.54</v>
      </c>
      <c r="N3170" s="566">
        <v>1500</v>
      </c>
      <c r="O3170" s="567">
        <v>0.40436</v>
      </c>
      <c r="P3170" s="566" t="s">
        <v>176</v>
      </c>
      <c r="Q3170" s="767">
        <v>20500</v>
      </c>
      <c r="R3170" s="768">
        <v>606.54</v>
      </c>
      <c r="S3170" s="729">
        <v>0.0295873170731707</v>
      </c>
      <c r="T3170" s="768">
        <v>0</v>
      </c>
      <c r="U3170" s="767">
        <v>0</v>
      </c>
      <c r="V3170" s="767">
        <v>0</v>
      </c>
      <c r="W3170" s="769">
        <v>0</v>
      </c>
      <c r="X3170" s="767">
        <v>0</v>
      </c>
      <c r="Y3170" s="767">
        <v>0</v>
      </c>
      <c r="Z3170" s="767">
        <v>0</v>
      </c>
    </row>
    <row r="3171" customHeight="1" spans="1:26">
      <c r="A3171" s="610">
        <v>45312</v>
      </c>
      <c r="B3171" s="671" t="s">
        <v>324</v>
      </c>
      <c r="C3171" s="754" t="s">
        <v>175</v>
      </c>
      <c r="D3171" s="555">
        <v>100</v>
      </c>
      <c r="E3171" s="556" t="s">
        <v>183</v>
      </c>
      <c r="F3171" s="556" t="s">
        <v>176</v>
      </c>
      <c r="G3171" s="566">
        <v>6.34</v>
      </c>
      <c r="H3171" s="566">
        <v>50.117541</v>
      </c>
      <c r="I3171" s="566">
        <v>49.8682</v>
      </c>
      <c r="J3171" s="566">
        <v>46.86</v>
      </c>
      <c r="K3171" s="566">
        <v>0</v>
      </c>
      <c r="L3171" s="567">
        <v>0</v>
      </c>
      <c r="M3171" s="568">
        <v>653.4</v>
      </c>
      <c r="N3171" s="566">
        <v>1500</v>
      </c>
      <c r="O3171" s="567">
        <v>0.4356</v>
      </c>
      <c r="P3171" s="566" t="s">
        <v>176</v>
      </c>
      <c r="Q3171" s="767">
        <v>20500</v>
      </c>
      <c r="R3171" s="768">
        <v>653.4</v>
      </c>
      <c r="S3171" s="729">
        <v>0.0318731707317073</v>
      </c>
      <c r="T3171" s="768">
        <v>0</v>
      </c>
      <c r="U3171" s="767">
        <v>0</v>
      </c>
      <c r="V3171" s="767">
        <v>0</v>
      </c>
      <c r="W3171" s="769">
        <v>0</v>
      </c>
      <c r="X3171" s="767">
        <v>0</v>
      </c>
      <c r="Y3171" s="767">
        <v>0</v>
      </c>
      <c r="Z3171" s="767">
        <v>0</v>
      </c>
    </row>
    <row r="3172" customHeight="1" spans="1:26">
      <c r="A3172" s="610">
        <v>45313</v>
      </c>
      <c r="B3172" s="671" t="s">
        <v>324</v>
      </c>
      <c r="C3172" s="754" t="s">
        <v>175</v>
      </c>
      <c r="D3172" s="555">
        <v>100</v>
      </c>
      <c r="E3172" s="556" t="s">
        <v>33</v>
      </c>
      <c r="F3172" s="556" t="s">
        <v>176</v>
      </c>
      <c r="G3172" s="566">
        <v>6.59</v>
      </c>
      <c r="H3172" s="566">
        <v>109.2755595</v>
      </c>
      <c r="I3172" s="566">
        <v>108.7319</v>
      </c>
      <c r="J3172" s="566">
        <v>106.26</v>
      </c>
      <c r="K3172" s="566">
        <v>0</v>
      </c>
      <c r="L3172" s="567">
        <v>0</v>
      </c>
      <c r="M3172" s="568">
        <v>759.66</v>
      </c>
      <c r="N3172" s="566">
        <v>1500</v>
      </c>
      <c r="O3172" s="567">
        <v>0.50644</v>
      </c>
      <c r="P3172" s="566" t="s">
        <v>176</v>
      </c>
      <c r="Q3172" s="767">
        <v>20500</v>
      </c>
      <c r="R3172" s="768">
        <v>759.66</v>
      </c>
      <c r="S3172" s="729">
        <v>0.0370565853658537</v>
      </c>
      <c r="T3172" s="768">
        <v>0</v>
      </c>
      <c r="U3172" s="767">
        <v>0</v>
      </c>
      <c r="V3172" s="767">
        <v>0</v>
      </c>
      <c r="W3172" s="769">
        <v>30</v>
      </c>
      <c r="X3172" s="767">
        <v>0</v>
      </c>
      <c r="Y3172" s="767">
        <v>0</v>
      </c>
      <c r="Z3172" s="767">
        <v>0</v>
      </c>
    </row>
    <row r="3173" customHeight="1" spans="1:26">
      <c r="A3173" s="610">
        <v>45314</v>
      </c>
      <c r="B3173" s="671" t="s">
        <v>324</v>
      </c>
      <c r="C3173" s="754" t="s">
        <v>175</v>
      </c>
      <c r="D3173" s="555">
        <v>100</v>
      </c>
      <c r="E3173" s="556" t="s">
        <v>33</v>
      </c>
      <c r="F3173" s="556" t="s">
        <v>176</v>
      </c>
      <c r="G3173" s="566">
        <v>3.33</v>
      </c>
      <c r="H3173" s="566">
        <v>13.9806555</v>
      </c>
      <c r="I3173" s="566">
        <v>13.9111</v>
      </c>
      <c r="J3173" s="566">
        <v>14.52</v>
      </c>
      <c r="K3173" s="566">
        <v>0</v>
      </c>
      <c r="L3173" s="567">
        <v>0</v>
      </c>
      <c r="M3173" s="568">
        <v>774.18</v>
      </c>
      <c r="N3173" s="566">
        <v>1500</v>
      </c>
      <c r="O3173" s="567">
        <v>0.51612</v>
      </c>
      <c r="P3173" s="566" t="s">
        <v>176</v>
      </c>
      <c r="Q3173" s="767">
        <v>20500</v>
      </c>
      <c r="R3173" s="768">
        <v>774.18</v>
      </c>
      <c r="S3173" s="729">
        <v>0.0377648780487805</v>
      </c>
      <c r="T3173" s="768">
        <v>0</v>
      </c>
      <c r="U3173" s="767">
        <v>0</v>
      </c>
      <c r="V3173" s="767">
        <v>0</v>
      </c>
      <c r="W3173" s="769">
        <v>0</v>
      </c>
      <c r="X3173" s="767">
        <v>0</v>
      </c>
      <c r="Y3173" s="767">
        <v>0</v>
      </c>
      <c r="Z3173" s="767">
        <v>0</v>
      </c>
    </row>
    <row r="3174" customHeight="1" spans="1:26">
      <c r="A3174" s="610">
        <v>45315</v>
      </c>
      <c r="B3174" s="671" t="s">
        <v>324</v>
      </c>
      <c r="C3174" s="754" t="s">
        <v>175</v>
      </c>
      <c r="D3174" s="555">
        <v>100</v>
      </c>
      <c r="E3174" s="556" t="s">
        <v>35</v>
      </c>
      <c r="F3174" s="556" t="s">
        <v>176</v>
      </c>
      <c r="G3174" s="566">
        <v>2.01</v>
      </c>
      <c r="H3174" s="566">
        <v>1.5198615</v>
      </c>
      <c r="I3174" s="566">
        <v>1.5123</v>
      </c>
      <c r="J3174" s="566">
        <v>1.58</v>
      </c>
      <c r="K3174" s="566">
        <v>0</v>
      </c>
      <c r="L3174" s="567">
        <v>0</v>
      </c>
      <c r="M3174" s="568">
        <v>775.76</v>
      </c>
      <c r="N3174" s="566">
        <v>1500</v>
      </c>
      <c r="O3174" s="567">
        <v>0.517173333333333</v>
      </c>
      <c r="P3174" s="566" t="s">
        <v>176</v>
      </c>
      <c r="Q3174" s="767">
        <v>20500</v>
      </c>
      <c r="R3174" s="768">
        <v>775.76</v>
      </c>
      <c r="S3174" s="729">
        <v>0.0378419512195122</v>
      </c>
      <c r="T3174" s="768">
        <v>0</v>
      </c>
      <c r="U3174" s="767">
        <v>0</v>
      </c>
      <c r="V3174" s="767">
        <v>0</v>
      </c>
      <c r="W3174" s="769">
        <v>0.0132</v>
      </c>
      <c r="X3174" s="767">
        <v>0</v>
      </c>
      <c r="Y3174" s="767">
        <v>0</v>
      </c>
      <c r="Z3174" s="767">
        <v>0</v>
      </c>
    </row>
    <row r="3175" customHeight="1" spans="1:26">
      <c r="A3175" s="610">
        <v>45316</v>
      </c>
      <c r="B3175" s="671" t="s">
        <v>324</v>
      </c>
      <c r="C3175" s="754" t="s">
        <v>175</v>
      </c>
      <c r="D3175" s="555">
        <v>100</v>
      </c>
      <c r="E3175" s="556" t="s">
        <v>35</v>
      </c>
      <c r="F3175" s="556" t="s">
        <v>176</v>
      </c>
      <c r="G3175" s="566">
        <v>2.22</v>
      </c>
      <c r="H3175" s="566">
        <v>2.251602</v>
      </c>
      <c r="I3175" s="566">
        <v>2.2404</v>
      </c>
      <c r="J3175" s="566">
        <v>2.64</v>
      </c>
      <c r="K3175" s="566">
        <v>0</v>
      </c>
      <c r="L3175" s="567">
        <v>0</v>
      </c>
      <c r="M3175" s="568">
        <v>778.4</v>
      </c>
      <c r="N3175" s="566">
        <v>1500</v>
      </c>
      <c r="O3175" s="567">
        <v>0.518933333333333</v>
      </c>
      <c r="P3175" s="566" t="s">
        <v>176</v>
      </c>
      <c r="Q3175" s="767">
        <v>20500</v>
      </c>
      <c r="R3175" s="768">
        <v>778.4</v>
      </c>
      <c r="S3175" s="729">
        <v>0.0379707317073171</v>
      </c>
      <c r="T3175" s="768">
        <v>0</v>
      </c>
      <c r="U3175" s="767">
        <v>0</v>
      </c>
      <c r="V3175" s="767">
        <v>0</v>
      </c>
      <c r="W3175" s="769">
        <v>0</v>
      </c>
      <c r="X3175" s="767">
        <v>0</v>
      </c>
      <c r="Y3175" s="767">
        <v>0</v>
      </c>
      <c r="Z3175" s="767">
        <v>0</v>
      </c>
    </row>
    <row r="3176" customHeight="1" spans="1:26">
      <c r="A3176" s="610">
        <v>45317</v>
      </c>
      <c r="B3176" s="671" t="s">
        <v>324</v>
      </c>
      <c r="C3176" s="754" t="s">
        <v>175</v>
      </c>
      <c r="D3176" s="555">
        <v>100</v>
      </c>
      <c r="E3176" s="556" t="s">
        <v>35</v>
      </c>
      <c r="F3176" s="556" t="s">
        <v>176</v>
      </c>
      <c r="G3176" s="566">
        <v>2.03</v>
      </c>
      <c r="H3176" s="566">
        <v>1.5701115</v>
      </c>
      <c r="I3176" s="566">
        <v>1.5623</v>
      </c>
      <c r="J3176" s="566">
        <v>1.32</v>
      </c>
      <c r="K3176" s="566">
        <v>0</v>
      </c>
      <c r="L3176" s="567">
        <v>0</v>
      </c>
      <c r="M3176" s="568">
        <v>779.72</v>
      </c>
      <c r="N3176" s="566">
        <v>1500</v>
      </c>
      <c r="O3176" s="567">
        <v>0.519813333333333</v>
      </c>
      <c r="P3176" s="566" t="s">
        <v>176</v>
      </c>
      <c r="Q3176" s="767">
        <v>20500</v>
      </c>
      <c r="R3176" s="768">
        <v>779.72</v>
      </c>
      <c r="S3176" s="729">
        <v>0.0380351219512195</v>
      </c>
      <c r="T3176" s="768">
        <v>0</v>
      </c>
      <c r="U3176" s="767">
        <v>0</v>
      </c>
      <c r="V3176" s="767">
        <v>0</v>
      </c>
      <c r="W3176" s="769">
        <v>0</v>
      </c>
      <c r="X3176" s="767">
        <v>0</v>
      </c>
      <c r="Y3176" s="767">
        <v>0</v>
      </c>
      <c r="Z3176" s="767">
        <v>0</v>
      </c>
    </row>
    <row r="3177" customHeight="1" spans="1:26">
      <c r="A3177" s="610">
        <v>45318</v>
      </c>
      <c r="B3177" s="671" t="s">
        <v>324</v>
      </c>
      <c r="C3177" s="754" t="s">
        <v>175</v>
      </c>
      <c r="D3177" s="555">
        <v>100</v>
      </c>
      <c r="E3177" s="556" t="s">
        <v>35</v>
      </c>
      <c r="F3177" s="556" t="s">
        <v>176</v>
      </c>
      <c r="G3177" s="566">
        <v>1.57</v>
      </c>
      <c r="H3177" s="566">
        <v>0.249039</v>
      </c>
      <c r="I3177" s="566">
        <v>0.2478</v>
      </c>
      <c r="J3177" s="566">
        <v>0</v>
      </c>
      <c r="K3177" s="566">
        <v>0</v>
      </c>
      <c r="L3177" s="567">
        <v>0</v>
      </c>
      <c r="M3177" s="568">
        <v>779.72</v>
      </c>
      <c r="N3177" s="566">
        <v>1500</v>
      </c>
      <c r="O3177" s="567">
        <v>0.519813333333333</v>
      </c>
      <c r="P3177" s="566" t="s">
        <v>176</v>
      </c>
      <c r="Q3177" s="767">
        <v>20500</v>
      </c>
      <c r="R3177" s="768">
        <v>779.72</v>
      </c>
      <c r="S3177" s="729">
        <v>0.0380351219512195</v>
      </c>
      <c r="T3177" s="768">
        <v>0</v>
      </c>
      <c r="U3177" s="767">
        <v>0</v>
      </c>
      <c r="V3177" s="767">
        <v>0</v>
      </c>
      <c r="W3177" s="769">
        <v>3.5</v>
      </c>
      <c r="X3177" s="767">
        <v>0</v>
      </c>
      <c r="Y3177" s="767">
        <v>0</v>
      </c>
      <c r="Z3177" s="767">
        <v>0</v>
      </c>
    </row>
    <row r="3178" customHeight="1" spans="1:26">
      <c r="A3178" s="610">
        <v>45319</v>
      </c>
      <c r="B3178" s="671" t="s">
        <v>324</v>
      </c>
      <c r="C3178" s="754" t="s">
        <v>175</v>
      </c>
      <c r="D3178" s="555">
        <v>100</v>
      </c>
      <c r="E3178" s="556" t="s">
        <v>35</v>
      </c>
      <c r="F3178" s="556" t="s">
        <v>176</v>
      </c>
      <c r="G3178" s="566">
        <v>1.97</v>
      </c>
      <c r="H3178" s="566">
        <v>3.6068445</v>
      </c>
      <c r="I3178" s="566">
        <v>3.5889</v>
      </c>
      <c r="J3178" s="566">
        <v>3.3</v>
      </c>
      <c r="K3178" s="566">
        <v>0</v>
      </c>
      <c r="L3178" s="567">
        <v>0</v>
      </c>
      <c r="M3178" s="568">
        <v>783.02</v>
      </c>
      <c r="N3178" s="566">
        <v>1500</v>
      </c>
      <c r="O3178" s="567">
        <v>0.522013333333333</v>
      </c>
      <c r="P3178" s="566" t="s">
        <v>176</v>
      </c>
      <c r="Q3178" s="767">
        <v>20500</v>
      </c>
      <c r="R3178" s="768">
        <v>783.02</v>
      </c>
      <c r="S3178" s="729">
        <v>0.0381960975609756</v>
      </c>
      <c r="T3178" s="768">
        <v>0</v>
      </c>
      <c r="U3178" s="767">
        <v>0</v>
      </c>
      <c r="V3178" s="767">
        <v>0</v>
      </c>
      <c r="W3178" s="769">
        <v>0</v>
      </c>
      <c r="X3178" s="767">
        <v>0</v>
      </c>
      <c r="Y3178" s="767">
        <v>0</v>
      </c>
      <c r="Z3178" s="767">
        <v>0</v>
      </c>
    </row>
    <row r="3179" customHeight="1" spans="1:26">
      <c r="A3179" s="610">
        <v>45320</v>
      </c>
      <c r="B3179" s="671" t="s">
        <v>324</v>
      </c>
      <c r="C3179" s="754" t="s">
        <v>175</v>
      </c>
      <c r="D3179" s="555">
        <v>100</v>
      </c>
      <c r="E3179" s="556" t="s">
        <v>35</v>
      </c>
      <c r="F3179" s="556" t="s">
        <v>176</v>
      </c>
      <c r="G3179" s="566">
        <v>3.13</v>
      </c>
      <c r="H3179" s="566">
        <v>17.1751485</v>
      </c>
      <c r="I3179" s="566">
        <v>17.0897</v>
      </c>
      <c r="J3179" s="566">
        <v>16.5</v>
      </c>
      <c r="K3179" s="566">
        <v>0</v>
      </c>
      <c r="L3179" s="567">
        <v>0</v>
      </c>
      <c r="M3179" s="568">
        <v>799.52</v>
      </c>
      <c r="N3179" s="566">
        <v>1500</v>
      </c>
      <c r="O3179" s="567">
        <v>0.533013333333333</v>
      </c>
      <c r="P3179" s="566" t="s">
        <v>176</v>
      </c>
      <c r="Q3179" s="767">
        <v>20500</v>
      </c>
      <c r="R3179" s="768">
        <v>799.52</v>
      </c>
      <c r="S3179" s="729">
        <v>0.0390009756097561</v>
      </c>
      <c r="T3179" s="768">
        <v>0</v>
      </c>
      <c r="U3179" s="767">
        <v>0</v>
      </c>
      <c r="V3179" s="767">
        <v>0</v>
      </c>
      <c r="W3179" s="769">
        <v>0</v>
      </c>
      <c r="X3179" s="767">
        <v>0</v>
      </c>
      <c r="Y3179" s="767">
        <v>0</v>
      </c>
      <c r="Z3179" s="767">
        <v>0</v>
      </c>
    </row>
    <row r="3180" customHeight="1" spans="1:26">
      <c r="A3180" s="610">
        <v>45321</v>
      </c>
      <c r="B3180" s="671" t="s">
        <v>324</v>
      </c>
      <c r="C3180" s="754" t="s">
        <v>175</v>
      </c>
      <c r="D3180" s="555">
        <v>100</v>
      </c>
      <c r="E3180" s="556" t="s">
        <v>39</v>
      </c>
      <c r="F3180" s="556" t="s">
        <v>176</v>
      </c>
      <c r="G3180" s="566">
        <v>2.11</v>
      </c>
      <c r="H3180" s="566">
        <v>7.3108725</v>
      </c>
      <c r="I3180" s="566">
        <v>7.2745</v>
      </c>
      <c r="J3180" s="566">
        <v>7.26</v>
      </c>
      <c r="K3180" s="566">
        <v>0</v>
      </c>
      <c r="L3180" s="567">
        <v>0</v>
      </c>
      <c r="M3180" s="568">
        <v>806.78</v>
      </c>
      <c r="N3180" s="566">
        <v>1500</v>
      </c>
      <c r="O3180" s="567">
        <v>0.537853333333333</v>
      </c>
      <c r="P3180" s="566" t="s">
        <v>176</v>
      </c>
      <c r="Q3180" s="767">
        <v>20500</v>
      </c>
      <c r="R3180" s="768">
        <v>806.78</v>
      </c>
      <c r="S3180" s="729">
        <v>0.0393551219512195</v>
      </c>
      <c r="T3180" s="768">
        <v>0</v>
      </c>
      <c r="U3180" s="767">
        <v>0</v>
      </c>
      <c r="V3180" s="767">
        <v>0</v>
      </c>
      <c r="W3180" s="769">
        <v>0</v>
      </c>
      <c r="X3180" s="767">
        <v>0</v>
      </c>
      <c r="Y3180" s="767">
        <v>0</v>
      </c>
      <c r="Z3180" s="767">
        <v>0</v>
      </c>
    </row>
    <row r="3181" customHeight="1" spans="1:26">
      <c r="A3181" s="610">
        <v>45322</v>
      </c>
      <c r="B3181" s="671" t="s">
        <v>324</v>
      </c>
      <c r="C3181" s="754" t="s">
        <v>175</v>
      </c>
      <c r="D3181" s="555">
        <v>100</v>
      </c>
      <c r="E3181" s="556" t="s">
        <v>107</v>
      </c>
      <c r="F3181" s="556" t="s">
        <v>176</v>
      </c>
      <c r="G3181" s="566">
        <v>3.38</v>
      </c>
      <c r="H3181" s="566">
        <v>36.0193005</v>
      </c>
      <c r="I3181" s="566">
        <v>35.8401</v>
      </c>
      <c r="J3181" s="566">
        <v>33</v>
      </c>
      <c r="K3181" s="566">
        <v>0</v>
      </c>
      <c r="L3181" s="567">
        <v>0</v>
      </c>
      <c r="M3181" s="568">
        <v>839.78</v>
      </c>
      <c r="N3181" s="566">
        <v>1500</v>
      </c>
      <c r="O3181" s="567">
        <v>0.559853333333333</v>
      </c>
      <c r="P3181" s="566" t="s">
        <v>176</v>
      </c>
      <c r="Q3181" s="767">
        <v>20500</v>
      </c>
      <c r="R3181" s="768">
        <v>839.78</v>
      </c>
      <c r="S3181" s="729">
        <v>0.0409648780487805</v>
      </c>
      <c r="T3181" s="768">
        <v>0</v>
      </c>
      <c r="U3181" s="767">
        <v>0</v>
      </c>
      <c r="V3181" s="767">
        <v>0</v>
      </c>
      <c r="W3181" s="769">
        <v>0</v>
      </c>
      <c r="X3181" s="767">
        <v>0</v>
      </c>
      <c r="Y3181" s="767">
        <v>0</v>
      </c>
      <c r="Z3181" s="767">
        <v>0</v>
      </c>
    </row>
    <row r="3182" s="272" customFormat="1" ht="34" customHeight="1" spans="1:29">
      <c r="A3182" s="762" t="s">
        <v>325</v>
      </c>
      <c r="B3182" s="763"/>
      <c r="C3182" s="763"/>
      <c r="D3182" s="763"/>
      <c r="E3182" s="763"/>
      <c r="F3182" s="763"/>
      <c r="G3182" s="763"/>
      <c r="H3182" s="763"/>
      <c r="I3182" s="763"/>
      <c r="J3182" s="763"/>
      <c r="K3182" s="763"/>
      <c r="L3182" s="763"/>
      <c r="M3182" s="763"/>
      <c r="N3182" s="763"/>
      <c r="O3182" s="763"/>
      <c r="P3182" s="763"/>
      <c r="Q3182" s="763"/>
      <c r="R3182" s="763"/>
      <c r="S3182" s="763"/>
      <c r="T3182" s="763"/>
      <c r="U3182" s="763"/>
      <c r="V3182" s="763"/>
      <c r="W3182" s="763"/>
      <c r="X3182" s="763"/>
      <c r="Y3182" s="763"/>
      <c r="Z3182" s="763"/>
      <c r="AA3182" s="763"/>
      <c r="AB3182" s="763"/>
      <c r="AC3182" s="763"/>
    </row>
    <row r="3183" s="272" customFormat="1" ht="19" customHeight="1" spans="1:30">
      <c r="A3183" s="764" t="s">
        <v>1</v>
      </c>
      <c r="B3183" s="230" t="s">
        <v>2</v>
      </c>
      <c r="C3183" s="230" t="s">
        <v>3</v>
      </c>
      <c r="D3183" s="230" t="s">
        <v>4</v>
      </c>
      <c r="E3183" s="230" t="s">
        <v>5</v>
      </c>
      <c r="F3183" s="230" t="s">
        <v>6</v>
      </c>
      <c r="G3183" s="230" t="s">
        <v>7</v>
      </c>
      <c r="H3183" s="230" t="s">
        <v>8</v>
      </c>
      <c r="I3183" s="230" t="s">
        <v>9</v>
      </c>
      <c r="J3183" s="230" t="s">
        <v>10</v>
      </c>
      <c r="K3183" s="230" t="s">
        <v>11</v>
      </c>
      <c r="L3183" s="230" t="s">
        <v>12</v>
      </c>
      <c r="M3183" s="230" t="s">
        <v>13</v>
      </c>
      <c r="N3183" s="230" t="s">
        <v>14</v>
      </c>
      <c r="O3183" s="230" t="s">
        <v>15</v>
      </c>
      <c r="P3183" s="230" t="s">
        <v>16</v>
      </c>
      <c r="Q3183" s="230" t="s">
        <v>17</v>
      </c>
      <c r="R3183" s="230" t="s">
        <v>18</v>
      </c>
      <c r="S3183" s="230" t="s">
        <v>19</v>
      </c>
      <c r="T3183" s="230" t="s">
        <v>20</v>
      </c>
      <c r="U3183" s="230" t="s">
        <v>21</v>
      </c>
      <c r="V3183" s="230" t="s">
        <v>22</v>
      </c>
      <c r="W3183" s="230" t="s">
        <v>23</v>
      </c>
      <c r="X3183" s="230" t="s">
        <v>24</v>
      </c>
      <c r="Y3183" s="230" t="s">
        <v>25</v>
      </c>
      <c r="Z3183" s="230" t="s">
        <v>26</v>
      </c>
      <c r="AA3183" s="230" t="s">
        <v>27</v>
      </c>
      <c r="AB3183" s="230" t="s">
        <v>28</v>
      </c>
      <c r="AC3183" s="583" t="s">
        <v>29</v>
      </c>
      <c r="AD3183" s="583" t="s">
        <v>30</v>
      </c>
    </row>
    <row r="3184" s="272" customFormat="1" ht="19" customHeight="1" spans="1:30">
      <c r="A3184" s="574">
        <v>45352</v>
      </c>
      <c r="B3184" s="669" t="s">
        <v>41</v>
      </c>
      <c r="C3184" s="669" t="s">
        <v>32</v>
      </c>
      <c r="D3184" s="765">
        <v>20</v>
      </c>
      <c r="E3184" s="669" t="s">
        <v>35</v>
      </c>
      <c r="F3184" s="765">
        <v>7.49</v>
      </c>
      <c r="G3184" s="765">
        <v>0.9</v>
      </c>
      <c r="H3184" s="765">
        <v>16.6689</v>
      </c>
      <c r="I3184" s="765">
        <v>16.0041</v>
      </c>
      <c r="J3184" s="765">
        <v>15.9533</v>
      </c>
      <c r="K3184" s="765">
        <v>0</v>
      </c>
      <c r="L3184" s="766">
        <v>0</v>
      </c>
      <c r="M3184" s="765">
        <v>15.9533</v>
      </c>
      <c r="N3184" s="669"/>
      <c r="O3184" s="669"/>
      <c r="P3184" s="669"/>
      <c r="Q3184" s="765">
        <v>4106</v>
      </c>
      <c r="R3184" s="765">
        <v>589.8522</v>
      </c>
      <c r="S3184" s="766">
        <v>0.1437</v>
      </c>
      <c r="T3184" s="765">
        <v>0</v>
      </c>
      <c r="U3184" s="765">
        <v>0</v>
      </c>
      <c r="V3184" s="765">
        <v>0</v>
      </c>
      <c r="W3184" s="765">
        <v>0</v>
      </c>
      <c r="X3184" s="669">
        <v>0</v>
      </c>
      <c r="Y3184" s="765">
        <v>0</v>
      </c>
      <c r="Z3184" s="765">
        <v>0</v>
      </c>
      <c r="AA3184" s="765">
        <v>0</v>
      </c>
      <c r="AB3184" s="766">
        <v>1</v>
      </c>
      <c r="AC3184" s="575">
        <f t="shared" ref="AC3184:AC3221" si="140">U3184+W3184</f>
        <v>0</v>
      </c>
      <c r="AD3184" s="555">
        <f t="shared" ref="AD3184:AD3221" si="141">T3184+V3184</f>
        <v>0</v>
      </c>
    </row>
    <row r="3185" s="272" customFormat="1" ht="19" customHeight="1" spans="1:30">
      <c r="A3185" s="574">
        <v>45352</v>
      </c>
      <c r="B3185" s="669" t="s">
        <v>31</v>
      </c>
      <c r="C3185" s="669" t="s">
        <v>32</v>
      </c>
      <c r="D3185" s="765">
        <v>100</v>
      </c>
      <c r="E3185" s="669" t="s">
        <v>35</v>
      </c>
      <c r="F3185" s="765">
        <v>6.99</v>
      </c>
      <c r="G3185" s="765">
        <v>1.26</v>
      </c>
      <c r="H3185" s="765">
        <v>61.9</v>
      </c>
      <c r="I3185" s="765">
        <v>53.9</v>
      </c>
      <c r="J3185" s="765">
        <v>53.8125</v>
      </c>
      <c r="K3185" s="765">
        <v>8</v>
      </c>
      <c r="L3185" s="766">
        <v>0.1292</v>
      </c>
      <c r="M3185" s="765">
        <v>53.8125</v>
      </c>
      <c r="N3185" s="669"/>
      <c r="O3185" s="669"/>
      <c r="P3185" s="669"/>
      <c r="Q3185" s="765">
        <v>14972</v>
      </c>
      <c r="R3185" s="765">
        <v>2090.025</v>
      </c>
      <c r="S3185" s="766">
        <v>0.1396</v>
      </c>
      <c r="T3185" s="765">
        <v>0</v>
      </c>
      <c r="U3185" s="765">
        <v>0</v>
      </c>
      <c r="V3185" s="765">
        <v>0</v>
      </c>
      <c r="W3185" s="765">
        <v>0</v>
      </c>
      <c r="X3185" s="669">
        <v>0</v>
      </c>
      <c r="Y3185" s="765">
        <v>0</v>
      </c>
      <c r="Z3185" s="765">
        <v>0</v>
      </c>
      <c r="AA3185" s="765">
        <v>0</v>
      </c>
      <c r="AB3185" s="766">
        <v>1</v>
      </c>
      <c r="AC3185" s="575">
        <f t="shared" si="140"/>
        <v>0</v>
      </c>
      <c r="AD3185" s="555">
        <f t="shared" si="141"/>
        <v>0</v>
      </c>
    </row>
    <row r="3186" s="272" customFormat="1" ht="19" customHeight="1" spans="1:30">
      <c r="A3186" s="574">
        <v>45352</v>
      </c>
      <c r="B3186" s="669" t="s">
        <v>40</v>
      </c>
      <c r="C3186" s="669" t="s">
        <v>32</v>
      </c>
      <c r="D3186" s="765">
        <v>30</v>
      </c>
      <c r="E3186" s="669" t="s">
        <v>35</v>
      </c>
      <c r="F3186" s="765">
        <v>7.57</v>
      </c>
      <c r="G3186" s="765">
        <v>0</v>
      </c>
      <c r="H3186" s="765">
        <v>21.4847</v>
      </c>
      <c r="I3186" s="765">
        <v>16.4972</v>
      </c>
      <c r="J3186" s="765">
        <v>16.368</v>
      </c>
      <c r="K3186" s="765">
        <v>4.9875</v>
      </c>
      <c r="L3186" s="766">
        <v>0.2321</v>
      </c>
      <c r="M3186" s="765">
        <v>16.368</v>
      </c>
      <c r="N3186" s="669"/>
      <c r="O3186" s="669"/>
      <c r="P3186" s="669"/>
      <c r="Q3186" s="765">
        <v>4805</v>
      </c>
      <c r="R3186" s="765">
        <v>716.9184</v>
      </c>
      <c r="S3186" s="766">
        <v>0.1492</v>
      </c>
      <c r="T3186" s="765">
        <v>0</v>
      </c>
      <c r="U3186" s="765">
        <v>0</v>
      </c>
      <c r="V3186" s="765">
        <v>0</v>
      </c>
      <c r="W3186" s="765">
        <v>0</v>
      </c>
      <c r="X3186" s="669">
        <v>0</v>
      </c>
      <c r="Y3186" s="765">
        <v>0</v>
      </c>
      <c r="Z3186" s="765">
        <v>0</v>
      </c>
      <c r="AA3186" s="765">
        <v>0</v>
      </c>
      <c r="AB3186" s="766">
        <v>1</v>
      </c>
      <c r="AC3186" s="575">
        <f t="shared" si="140"/>
        <v>0</v>
      </c>
      <c r="AD3186" s="555">
        <f t="shared" si="141"/>
        <v>0</v>
      </c>
    </row>
    <row r="3187" s="272" customFormat="1" ht="19" customHeight="1" spans="1:30">
      <c r="A3187" s="574">
        <v>45352</v>
      </c>
      <c r="B3187" s="669" t="s">
        <v>36</v>
      </c>
      <c r="C3187" s="669" t="s">
        <v>32</v>
      </c>
      <c r="D3187" s="765">
        <v>80</v>
      </c>
      <c r="E3187" s="669" t="s">
        <v>35</v>
      </c>
      <c r="F3187" s="765">
        <v>6.81</v>
      </c>
      <c r="G3187" s="765">
        <v>1.26</v>
      </c>
      <c r="H3187" s="765">
        <v>48.2703</v>
      </c>
      <c r="I3187" s="765">
        <v>46.34</v>
      </c>
      <c r="J3187" s="765">
        <v>46.2</v>
      </c>
      <c r="K3187" s="765">
        <v>0</v>
      </c>
      <c r="L3187" s="766">
        <v>0</v>
      </c>
      <c r="M3187" s="765">
        <v>46.2</v>
      </c>
      <c r="N3187" s="669"/>
      <c r="O3187" s="669"/>
      <c r="P3187" s="669"/>
      <c r="Q3187" s="765">
        <v>9570</v>
      </c>
      <c r="R3187" s="765">
        <v>1801.8</v>
      </c>
      <c r="S3187" s="766">
        <v>0.1883</v>
      </c>
      <c r="T3187" s="765">
        <v>0</v>
      </c>
      <c r="U3187" s="765">
        <v>0</v>
      </c>
      <c r="V3187" s="765">
        <v>0</v>
      </c>
      <c r="W3187" s="765">
        <v>0</v>
      </c>
      <c r="X3187" s="669">
        <v>0</v>
      </c>
      <c r="Y3187" s="765">
        <v>0</v>
      </c>
      <c r="Z3187" s="765">
        <v>0</v>
      </c>
      <c r="AA3187" s="765">
        <v>0</v>
      </c>
      <c r="AB3187" s="766">
        <v>1</v>
      </c>
      <c r="AC3187" s="575">
        <f t="shared" si="140"/>
        <v>0</v>
      </c>
      <c r="AD3187" s="555">
        <f t="shared" si="141"/>
        <v>0</v>
      </c>
    </row>
    <row r="3188" s="272" customFormat="1" ht="19" customHeight="1" spans="1:30">
      <c r="A3188" s="574">
        <v>45352</v>
      </c>
      <c r="B3188" s="669" t="s">
        <v>42</v>
      </c>
      <c r="C3188" s="669" t="s">
        <v>32</v>
      </c>
      <c r="D3188" s="765">
        <v>30</v>
      </c>
      <c r="E3188" s="669" t="s">
        <v>35</v>
      </c>
      <c r="F3188" s="765">
        <v>7.34</v>
      </c>
      <c r="G3188" s="765">
        <v>1.3</v>
      </c>
      <c r="H3188" s="765">
        <v>17.7416</v>
      </c>
      <c r="I3188" s="765">
        <v>17.6528</v>
      </c>
      <c r="J3188" s="765">
        <v>17.5347</v>
      </c>
      <c r="K3188" s="765">
        <v>0</v>
      </c>
      <c r="L3188" s="766">
        <v>0</v>
      </c>
      <c r="M3188" s="765">
        <v>17.5347</v>
      </c>
      <c r="N3188" s="669"/>
      <c r="O3188" s="669"/>
      <c r="P3188" s="669"/>
      <c r="Q3188" s="765">
        <v>3672</v>
      </c>
      <c r="R3188" s="765">
        <v>749.5536</v>
      </c>
      <c r="S3188" s="766">
        <v>0.2041</v>
      </c>
      <c r="T3188" s="765">
        <v>0</v>
      </c>
      <c r="U3188" s="765">
        <v>0</v>
      </c>
      <c r="V3188" s="765">
        <v>0</v>
      </c>
      <c r="W3188" s="765">
        <v>0</v>
      </c>
      <c r="X3188" s="669">
        <v>0</v>
      </c>
      <c r="Y3188" s="765">
        <v>0</v>
      </c>
      <c r="Z3188" s="765">
        <v>0</v>
      </c>
      <c r="AA3188" s="765">
        <v>0</v>
      </c>
      <c r="AB3188" s="766">
        <v>1</v>
      </c>
      <c r="AC3188" s="575">
        <f t="shared" si="140"/>
        <v>0</v>
      </c>
      <c r="AD3188" s="555">
        <f t="shared" si="141"/>
        <v>0</v>
      </c>
    </row>
    <row r="3189" s="272" customFormat="1" ht="19" customHeight="1" spans="1:30">
      <c r="A3189" s="574">
        <v>45352</v>
      </c>
      <c r="B3189" s="669" t="s">
        <v>34</v>
      </c>
      <c r="C3189" s="669" t="s">
        <v>32</v>
      </c>
      <c r="D3189" s="765">
        <v>10</v>
      </c>
      <c r="E3189" s="669" t="s">
        <v>35</v>
      </c>
      <c r="F3189" s="765">
        <v>4.55</v>
      </c>
      <c r="G3189" s="765">
        <v>0.71</v>
      </c>
      <c r="H3189" s="765">
        <v>4.5459</v>
      </c>
      <c r="I3189" s="765">
        <v>4.1376</v>
      </c>
      <c r="J3189" s="765">
        <v>3.96</v>
      </c>
      <c r="K3189" s="765">
        <v>0.4083</v>
      </c>
      <c r="L3189" s="766">
        <v>0.0898</v>
      </c>
      <c r="M3189" s="765">
        <v>3.96</v>
      </c>
      <c r="N3189" s="669"/>
      <c r="O3189" s="669"/>
      <c r="P3189" s="669"/>
      <c r="Q3189" s="765">
        <v>1258</v>
      </c>
      <c r="R3189" s="765">
        <v>194.7</v>
      </c>
      <c r="S3189" s="766">
        <v>0.1548</v>
      </c>
      <c r="T3189" s="765">
        <v>0</v>
      </c>
      <c r="U3189" s="765">
        <v>0</v>
      </c>
      <c r="V3189" s="765">
        <v>0</v>
      </c>
      <c r="W3189" s="765">
        <v>0</v>
      </c>
      <c r="X3189" s="669">
        <v>0</v>
      </c>
      <c r="Y3189" s="765">
        <v>0</v>
      </c>
      <c r="Z3189" s="765">
        <v>0</v>
      </c>
      <c r="AA3189" s="765">
        <v>0</v>
      </c>
      <c r="AB3189" s="766">
        <v>1</v>
      </c>
      <c r="AC3189" s="575">
        <f t="shared" si="140"/>
        <v>0</v>
      </c>
      <c r="AD3189" s="555">
        <f t="shared" si="141"/>
        <v>0</v>
      </c>
    </row>
    <row r="3190" s="272" customFormat="1" ht="19" customHeight="1" spans="1:30">
      <c r="A3190" s="574">
        <v>45352</v>
      </c>
      <c r="B3190" s="669" t="s">
        <v>38</v>
      </c>
      <c r="C3190" s="669" t="s">
        <v>32</v>
      </c>
      <c r="D3190" s="765">
        <v>5.48</v>
      </c>
      <c r="E3190" s="669" t="s">
        <v>35</v>
      </c>
      <c r="F3190" s="765">
        <v>6.34</v>
      </c>
      <c r="G3190" s="765">
        <v>0</v>
      </c>
      <c r="H3190" s="765">
        <v>3.17</v>
      </c>
      <c r="I3190" s="765">
        <v>2.82</v>
      </c>
      <c r="J3190" s="765">
        <v>2.66</v>
      </c>
      <c r="K3190" s="765">
        <v>0.35</v>
      </c>
      <c r="L3190" s="766">
        <v>0.1104</v>
      </c>
      <c r="M3190" s="765">
        <v>2.66</v>
      </c>
      <c r="N3190" s="669"/>
      <c r="O3190" s="669"/>
      <c r="P3190" s="669"/>
      <c r="Q3190" s="765">
        <v>554</v>
      </c>
      <c r="R3190" s="765">
        <v>72.08</v>
      </c>
      <c r="S3190" s="766">
        <v>0.1301</v>
      </c>
      <c r="T3190" s="765">
        <v>0</v>
      </c>
      <c r="U3190" s="765">
        <v>0</v>
      </c>
      <c r="V3190" s="765">
        <v>0</v>
      </c>
      <c r="W3190" s="765">
        <v>0</v>
      </c>
      <c r="X3190" s="669">
        <v>0</v>
      </c>
      <c r="Y3190" s="765">
        <v>0</v>
      </c>
      <c r="Z3190" s="765">
        <v>0</v>
      </c>
      <c r="AA3190" s="765">
        <v>0</v>
      </c>
      <c r="AB3190" s="766">
        <v>1</v>
      </c>
      <c r="AC3190" s="575">
        <f t="shared" si="140"/>
        <v>0</v>
      </c>
      <c r="AD3190" s="555">
        <f t="shared" si="141"/>
        <v>0</v>
      </c>
    </row>
    <row r="3191" s="272" customFormat="1" ht="19" customHeight="1" spans="1:30">
      <c r="A3191" s="574">
        <v>45352</v>
      </c>
      <c r="B3191" s="669" t="s">
        <v>37</v>
      </c>
      <c r="C3191" s="669" t="s">
        <v>32</v>
      </c>
      <c r="D3191" s="765">
        <v>100</v>
      </c>
      <c r="E3191" s="669" t="s">
        <v>35</v>
      </c>
      <c r="F3191" s="765">
        <v>7.71</v>
      </c>
      <c r="G3191" s="765">
        <v>0</v>
      </c>
      <c r="H3191" s="765">
        <v>63.295</v>
      </c>
      <c r="I3191" s="765">
        <v>54.8696</v>
      </c>
      <c r="J3191" s="765">
        <v>53.695</v>
      </c>
      <c r="K3191" s="765">
        <v>8.234</v>
      </c>
      <c r="L3191" s="766">
        <v>0.1305</v>
      </c>
      <c r="M3191" s="765">
        <v>53.695</v>
      </c>
      <c r="N3191" s="669"/>
      <c r="O3191" s="669"/>
      <c r="P3191" s="669"/>
      <c r="Q3191" s="765">
        <v>15895</v>
      </c>
      <c r="R3191" s="765">
        <v>1935.917</v>
      </c>
      <c r="S3191" s="766">
        <v>0.1218</v>
      </c>
      <c r="T3191" s="765">
        <v>0.1288</v>
      </c>
      <c r="U3191" s="765">
        <v>0</v>
      </c>
      <c r="V3191" s="765">
        <v>0</v>
      </c>
      <c r="W3191" s="765">
        <v>0</v>
      </c>
      <c r="X3191" s="669">
        <v>0</v>
      </c>
      <c r="Y3191" s="765">
        <v>0.0626</v>
      </c>
      <c r="Z3191" s="765">
        <v>0</v>
      </c>
      <c r="AA3191" s="765">
        <v>0</v>
      </c>
      <c r="AB3191" s="766">
        <v>0.998</v>
      </c>
      <c r="AC3191" s="575">
        <f t="shared" si="140"/>
        <v>0</v>
      </c>
      <c r="AD3191" s="555">
        <f t="shared" si="141"/>
        <v>0.1288</v>
      </c>
    </row>
    <row r="3192" s="272" customFormat="1" ht="19" customHeight="1" spans="1:30">
      <c r="A3192" s="574">
        <v>45352</v>
      </c>
      <c r="B3192" s="669" t="s">
        <v>45</v>
      </c>
      <c r="C3192" s="669" t="s">
        <v>32</v>
      </c>
      <c r="D3192" s="765">
        <v>50</v>
      </c>
      <c r="E3192" s="669" t="s">
        <v>33</v>
      </c>
      <c r="F3192" s="765">
        <v>5.11</v>
      </c>
      <c r="G3192" s="765">
        <v>0.79</v>
      </c>
      <c r="H3192" s="765">
        <v>21.7644</v>
      </c>
      <c r="I3192" s="765">
        <v>14.175</v>
      </c>
      <c r="J3192" s="765">
        <v>14.08</v>
      </c>
      <c r="K3192" s="765">
        <v>7.5894</v>
      </c>
      <c r="L3192" s="766">
        <v>0.3487</v>
      </c>
      <c r="M3192" s="765">
        <v>14.08</v>
      </c>
      <c r="N3192" s="669"/>
      <c r="O3192" s="669"/>
      <c r="P3192" s="669"/>
      <c r="Q3192" s="765">
        <v>7203</v>
      </c>
      <c r="R3192" s="765">
        <v>853.16</v>
      </c>
      <c r="S3192" s="766">
        <v>0.1184</v>
      </c>
      <c r="T3192" s="765">
        <v>0</v>
      </c>
      <c r="U3192" s="765">
        <v>0</v>
      </c>
      <c r="V3192" s="765">
        <v>0</v>
      </c>
      <c r="W3192" s="765">
        <v>0</v>
      </c>
      <c r="X3192" s="669">
        <v>0</v>
      </c>
      <c r="Y3192" s="765">
        <v>0</v>
      </c>
      <c r="Z3192" s="765">
        <v>0</v>
      </c>
      <c r="AA3192" s="765">
        <v>0</v>
      </c>
      <c r="AB3192" s="766">
        <v>1</v>
      </c>
      <c r="AC3192" s="575">
        <f t="shared" si="140"/>
        <v>0</v>
      </c>
      <c r="AD3192" s="555">
        <f t="shared" si="141"/>
        <v>0</v>
      </c>
    </row>
    <row r="3193" s="272" customFormat="1" ht="19" customHeight="1" spans="1:30">
      <c r="A3193" s="574">
        <v>45352</v>
      </c>
      <c r="B3193" s="669" t="s">
        <v>46</v>
      </c>
      <c r="C3193" s="669" t="s">
        <v>32</v>
      </c>
      <c r="D3193" s="765">
        <v>30</v>
      </c>
      <c r="E3193" s="669" t="s">
        <v>35</v>
      </c>
      <c r="F3193" s="765">
        <v>7.23</v>
      </c>
      <c r="G3193" s="765">
        <v>1.21</v>
      </c>
      <c r="H3193" s="765">
        <v>17.9071</v>
      </c>
      <c r="I3193" s="765">
        <v>17.556</v>
      </c>
      <c r="J3193" s="765">
        <v>17.528</v>
      </c>
      <c r="K3193" s="765">
        <v>0</v>
      </c>
      <c r="L3193" s="766">
        <v>0</v>
      </c>
      <c r="M3193" s="765">
        <v>17.528</v>
      </c>
      <c r="N3193" s="669"/>
      <c r="O3193" s="669"/>
      <c r="P3193" s="669"/>
      <c r="Q3193" s="765">
        <v>4708</v>
      </c>
      <c r="R3193" s="765">
        <v>851.592</v>
      </c>
      <c r="S3193" s="766">
        <v>0.1809</v>
      </c>
      <c r="T3193" s="765">
        <v>0</v>
      </c>
      <c r="U3193" s="765">
        <v>0</v>
      </c>
      <c r="V3193" s="765">
        <v>0</v>
      </c>
      <c r="W3193" s="765">
        <v>0</v>
      </c>
      <c r="X3193" s="669">
        <v>0</v>
      </c>
      <c r="Y3193" s="765">
        <v>0</v>
      </c>
      <c r="Z3193" s="765">
        <v>0</v>
      </c>
      <c r="AA3193" s="765">
        <v>0</v>
      </c>
      <c r="AB3193" s="766">
        <v>1</v>
      </c>
      <c r="AC3193" s="575">
        <f t="shared" si="140"/>
        <v>0</v>
      </c>
      <c r="AD3193" s="555">
        <f t="shared" si="141"/>
        <v>0</v>
      </c>
    </row>
    <row r="3194" s="272" customFormat="1" ht="19" customHeight="1" spans="1:30">
      <c r="A3194" s="574">
        <v>45352</v>
      </c>
      <c r="B3194" s="669" t="s">
        <v>47</v>
      </c>
      <c r="C3194" s="669" t="s">
        <v>32</v>
      </c>
      <c r="D3194" s="765">
        <v>150</v>
      </c>
      <c r="E3194" s="669" t="s">
        <v>33</v>
      </c>
      <c r="F3194" s="765">
        <v>6.02</v>
      </c>
      <c r="G3194" s="765">
        <v>0.44</v>
      </c>
      <c r="H3194" s="765">
        <v>104.5278</v>
      </c>
      <c r="I3194" s="765">
        <v>53.8053</v>
      </c>
      <c r="J3194" s="765">
        <v>52.7646</v>
      </c>
      <c r="K3194" s="765">
        <v>50.7225</v>
      </c>
      <c r="L3194" s="766">
        <v>0.4853</v>
      </c>
      <c r="M3194" s="765">
        <v>52.7646</v>
      </c>
      <c r="N3194" s="765">
        <v>1932</v>
      </c>
      <c r="O3194" s="766">
        <v>0.0273</v>
      </c>
      <c r="P3194" s="766">
        <v>-0.005</v>
      </c>
      <c r="Q3194" s="765">
        <v>24402</v>
      </c>
      <c r="R3194" s="765">
        <v>2575.6073</v>
      </c>
      <c r="S3194" s="766">
        <v>0.1055</v>
      </c>
      <c r="T3194" s="765">
        <v>0</v>
      </c>
      <c r="U3194" s="765">
        <v>0</v>
      </c>
      <c r="V3194" s="765">
        <v>0</v>
      </c>
      <c r="W3194" s="765">
        <v>0</v>
      </c>
      <c r="X3194" s="669">
        <v>0</v>
      </c>
      <c r="Y3194" s="765">
        <v>0</v>
      </c>
      <c r="Z3194" s="765">
        <v>0</v>
      </c>
      <c r="AA3194" s="765">
        <v>0</v>
      </c>
      <c r="AB3194" s="766">
        <v>1</v>
      </c>
      <c r="AC3194" s="575">
        <f t="shared" si="140"/>
        <v>0</v>
      </c>
      <c r="AD3194" s="555">
        <f t="shared" si="141"/>
        <v>0</v>
      </c>
    </row>
    <row r="3195" s="272" customFormat="1" ht="19" customHeight="1" spans="1:30">
      <c r="A3195" s="574">
        <v>45352</v>
      </c>
      <c r="B3195" s="669" t="s">
        <v>49</v>
      </c>
      <c r="C3195" s="669" t="s">
        <v>32</v>
      </c>
      <c r="D3195" s="765">
        <v>100</v>
      </c>
      <c r="E3195" s="669" t="s">
        <v>35</v>
      </c>
      <c r="F3195" s="765">
        <v>5.38</v>
      </c>
      <c r="G3195" s="765">
        <v>0</v>
      </c>
      <c r="H3195" s="765">
        <v>48.88</v>
      </c>
      <c r="I3195" s="765">
        <v>33.1182</v>
      </c>
      <c r="J3195" s="765">
        <v>31.9368</v>
      </c>
      <c r="K3195" s="765">
        <v>15.7618</v>
      </c>
      <c r="L3195" s="766">
        <v>0.3225</v>
      </c>
      <c r="M3195" s="765">
        <v>31.9368</v>
      </c>
      <c r="N3195" s="669"/>
      <c r="O3195" s="669"/>
      <c r="P3195" s="669"/>
      <c r="Q3195" s="765">
        <v>14225</v>
      </c>
      <c r="R3195" s="765">
        <v>1950.5724</v>
      </c>
      <c r="S3195" s="766">
        <v>0.1371</v>
      </c>
      <c r="T3195" s="765">
        <v>0</v>
      </c>
      <c r="U3195" s="765">
        <v>0</v>
      </c>
      <c r="V3195" s="765">
        <v>0</v>
      </c>
      <c r="W3195" s="765">
        <v>0</v>
      </c>
      <c r="X3195" s="669">
        <v>0</v>
      </c>
      <c r="Y3195" s="765">
        <v>0</v>
      </c>
      <c r="Z3195" s="765">
        <v>0</v>
      </c>
      <c r="AA3195" s="765">
        <v>0</v>
      </c>
      <c r="AB3195" s="766">
        <v>1</v>
      </c>
      <c r="AC3195" s="575">
        <f t="shared" si="140"/>
        <v>0</v>
      </c>
      <c r="AD3195" s="555">
        <f t="shared" si="141"/>
        <v>0</v>
      </c>
    </row>
    <row r="3196" s="272" customFormat="1" ht="19" customHeight="1" spans="1:30">
      <c r="A3196" s="574">
        <v>45352</v>
      </c>
      <c r="B3196" s="669" t="s">
        <v>50</v>
      </c>
      <c r="C3196" s="669" t="s">
        <v>32</v>
      </c>
      <c r="D3196" s="765">
        <v>50</v>
      </c>
      <c r="E3196" s="669" t="s">
        <v>35</v>
      </c>
      <c r="F3196" s="765">
        <v>7.17</v>
      </c>
      <c r="G3196" s="765">
        <v>0</v>
      </c>
      <c r="H3196" s="765">
        <v>30.372</v>
      </c>
      <c r="I3196" s="765">
        <v>21.665</v>
      </c>
      <c r="J3196" s="765">
        <v>21.56</v>
      </c>
      <c r="K3196" s="765">
        <v>8.707</v>
      </c>
      <c r="L3196" s="766">
        <v>0.2867</v>
      </c>
      <c r="M3196" s="765">
        <v>21.56</v>
      </c>
      <c r="N3196" s="669"/>
      <c r="O3196" s="669"/>
      <c r="P3196" s="669"/>
      <c r="Q3196" s="765">
        <v>6762</v>
      </c>
      <c r="R3196" s="765">
        <v>686.49</v>
      </c>
      <c r="S3196" s="766">
        <v>0.1015</v>
      </c>
      <c r="T3196" s="765">
        <v>0</v>
      </c>
      <c r="U3196" s="765">
        <v>0</v>
      </c>
      <c r="V3196" s="765">
        <v>0</v>
      </c>
      <c r="W3196" s="765">
        <v>0</v>
      </c>
      <c r="X3196" s="669">
        <v>0</v>
      </c>
      <c r="Y3196" s="765">
        <v>0</v>
      </c>
      <c r="Z3196" s="765">
        <v>0</v>
      </c>
      <c r="AA3196" s="765">
        <v>0</v>
      </c>
      <c r="AB3196" s="766">
        <v>1</v>
      </c>
      <c r="AC3196" s="575">
        <f t="shared" si="140"/>
        <v>0</v>
      </c>
      <c r="AD3196" s="555">
        <f t="shared" si="141"/>
        <v>0</v>
      </c>
    </row>
    <row r="3197" s="272" customFormat="1" ht="19" customHeight="1" spans="1:30">
      <c r="A3197" s="574">
        <v>45352</v>
      </c>
      <c r="B3197" s="669" t="s">
        <v>51</v>
      </c>
      <c r="C3197" s="669" t="s">
        <v>32</v>
      </c>
      <c r="D3197" s="765">
        <v>100</v>
      </c>
      <c r="E3197" s="669" t="s">
        <v>33</v>
      </c>
      <c r="F3197" s="765">
        <v>2.41</v>
      </c>
      <c r="G3197" s="765">
        <v>3.49</v>
      </c>
      <c r="H3197" s="765">
        <v>28.5968</v>
      </c>
      <c r="I3197" s="765">
        <v>26.5029</v>
      </c>
      <c r="J3197" s="765">
        <v>24.5756</v>
      </c>
      <c r="K3197" s="765">
        <v>2.0939</v>
      </c>
      <c r="L3197" s="766">
        <v>0.0732</v>
      </c>
      <c r="M3197" s="765">
        <v>24.5756</v>
      </c>
      <c r="N3197" s="669"/>
      <c r="O3197" s="669"/>
      <c r="P3197" s="669"/>
      <c r="Q3197" s="765">
        <v>11688</v>
      </c>
      <c r="R3197" s="765">
        <v>1786.2964</v>
      </c>
      <c r="S3197" s="766">
        <v>0.1528</v>
      </c>
      <c r="T3197" s="765">
        <v>0</v>
      </c>
      <c r="U3197" s="765">
        <v>0</v>
      </c>
      <c r="V3197" s="765">
        <v>0</v>
      </c>
      <c r="W3197" s="765">
        <v>0</v>
      </c>
      <c r="X3197" s="669">
        <v>0</v>
      </c>
      <c r="Y3197" s="765">
        <v>0</v>
      </c>
      <c r="Z3197" s="765">
        <v>0</v>
      </c>
      <c r="AA3197" s="765">
        <v>0</v>
      </c>
      <c r="AB3197" s="766">
        <v>1</v>
      </c>
      <c r="AC3197" s="575">
        <f t="shared" si="140"/>
        <v>0</v>
      </c>
      <c r="AD3197" s="555">
        <f t="shared" si="141"/>
        <v>0</v>
      </c>
    </row>
    <row r="3198" s="272" customFormat="1" ht="19" customHeight="1" spans="1:30">
      <c r="A3198" s="574">
        <v>45352</v>
      </c>
      <c r="B3198" s="669" t="s">
        <v>43</v>
      </c>
      <c r="C3198" s="669" t="s">
        <v>32</v>
      </c>
      <c r="D3198" s="765">
        <v>300</v>
      </c>
      <c r="E3198" s="669" t="s">
        <v>35</v>
      </c>
      <c r="F3198" s="765">
        <v>7.15</v>
      </c>
      <c r="G3198" s="765">
        <v>0</v>
      </c>
      <c r="H3198" s="765">
        <v>236.3693</v>
      </c>
      <c r="I3198" s="765">
        <v>203.2433</v>
      </c>
      <c r="J3198" s="765">
        <v>193.875</v>
      </c>
      <c r="K3198" s="765">
        <v>33.126</v>
      </c>
      <c r="L3198" s="766">
        <v>0.1401</v>
      </c>
      <c r="M3198" s="765">
        <v>193.875</v>
      </c>
      <c r="N3198" s="669"/>
      <c r="O3198" s="669"/>
      <c r="P3198" s="669"/>
      <c r="Q3198" s="765">
        <v>57321</v>
      </c>
      <c r="R3198" s="765">
        <v>7997.813</v>
      </c>
      <c r="S3198" s="766">
        <v>0.1395</v>
      </c>
      <c r="T3198" s="765">
        <v>0</v>
      </c>
      <c r="U3198" s="765">
        <v>0</v>
      </c>
      <c r="V3198" s="765">
        <v>0</v>
      </c>
      <c r="W3198" s="765">
        <v>0</v>
      </c>
      <c r="X3198" s="669">
        <v>0</v>
      </c>
      <c r="Y3198" s="765">
        <v>0</v>
      </c>
      <c r="Z3198" s="765">
        <v>0</v>
      </c>
      <c r="AA3198" s="765">
        <v>0</v>
      </c>
      <c r="AB3198" s="766">
        <v>0</v>
      </c>
      <c r="AC3198" s="575">
        <f t="shared" si="140"/>
        <v>0</v>
      </c>
      <c r="AD3198" s="555">
        <f t="shared" si="141"/>
        <v>0</v>
      </c>
    </row>
    <row r="3199" s="272" customFormat="1" ht="19" customHeight="1" spans="1:30">
      <c r="A3199" s="574">
        <v>45352</v>
      </c>
      <c r="B3199" s="669" t="s">
        <v>52</v>
      </c>
      <c r="C3199" s="669" t="s">
        <v>32</v>
      </c>
      <c r="D3199" s="765">
        <v>150</v>
      </c>
      <c r="E3199" s="669" t="s">
        <v>35</v>
      </c>
      <c r="F3199" s="765">
        <v>7.82</v>
      </c>
      <c r="G3199" s="765">
        <v>1</v>
      </c>
      <c r="H3199" s="765">
        <v>103.7336</v>
      </c>
      <c r="I3199" s="765">
        <v>99.5695</v>
      </c>
      <c r="J3199" s="765">
        <v>99.225</v>
      </c>
      <c r="K3199" s="765">
        <v>0</v>
      </c>
      <c r="L3199" s="766">
        <v>0</v>
      </c>
      <c r="M3199" s="765">
        <v>99.225</v>
      </c>
      <c r="N3199" s="669"/>
      <c r="O3199" s="669"/>
      <c r="P3199" s="669"/>
      <c r="Q3199" s="765">
        <v>25456</v>
      </c>
      <c r="R3199" s="765">
        <v>3995.25</v>
      </c>
      <c r="S3199" s="766">
        <v>0.1569</v>
      </c>
      <c r="T3199" s="765">
        <v>0</v>
      </c>
      <c r="U3199" s="765">
        <v>0.8333</v>
      </c>
      <c r="V3199" s="765">
        <v>0.8271</v>
      </c>
      <c r="W3199" s="765">
        <v>0</v>
      </c>
      <c r="X3199" s="669">
        <v>0</v>
      </c>
      <c r="Y3199" s="765">
        <v>0</v>
      </c>
      <c r="Z3199" s="765">
        <v>0</v>
      </c>
      <c r="AA3199" s="765">
        <v>0</v>
      </c>
      <c r="AB3199" s="766">
        <v>0.9946</v>
      </c>
      <c r="AC3199" s="575">
        <f t="shared" si="140"/>
        <v>0.8333</v>
      </c>
      <c r="AD3199" s="555">
        <f t="shared" si="141"/>
        <v>0.8271</v>
      </c>
    </row>
    <row r="3200" s="272" customFormat="1" ht="19" customHeight="1" spans="1:30">
      <c r="A3200" s="574">
        <v>45352</v>
      </c>
      <c r="B3200" s="669" t="s">
        <v>53</v>
      </c>
      <c r="C3200" s="669" t="s">
        <v>32</v>
      </c>
      <c r="D3200" s="765">
        <v>100</v>
      </c>
      <c r="E3200" s="669" t="s">
        <v>35</v>
      </c>
      <c r="F3200" s="765">
        <v>5.38</v>
      </c>
      <c r="G3200" s="765">
        <v>0</v>
      </c>
      <c r="H3200" s="765">
        <v>43.9</v>
      </c>
      <c r="I3200" s="765">
        <v>43.236</v>
      </c>
      <c r="J3200" s="765">
        <v>43.1569</v>
      </c>
      <c r="K3200" s="765">
        <v>0</v>
      </c>
      <c r="L3200" s="766">
        <v>0</v>
      </c>
      <c r="M3200" s="765">
        <v>43.1569</v>
      </c>
      <c r="N3200" s="669"/>
      <c r="O3200" s="669"/>
      <c r="P3200" s="669"/>
      <c r="Q3200" s="765">
        <v>15134</v>
      </c>
      <c r="R3200" s="765">
        <v>1980.5042</v>
      </c>
      <c r="S3200" s="766">
        <v>0.1309</v>
      </c>
      <c r="T3200" s="765">
        <v>0</v>
      </c>
      <c r="U3200" s="765">
        <v>0</v>
      </c>
      <c r="V3200" s="765">
        <v>0</v>
      </c>
      <c r="W3200" s="765">
        <v>0</v>
      </c>
      <c r="X3200" s="669">
        <v>0</v>
      </c>
      <c r="Y3200" s="765">
        <v>0</v>
      </c>
      <c r="Z3200" s="765">
        <v>0</v>
      </c>
      <c r="AA3200" s="765">
        <v>0</v>
      </c>
      <c r="AB3200" s="766">
        <v>1</v>
      </c>
      <c r="AC3200" s="575">
        <f t="shared" si="140"/>
        <v>0</v>
      </c>
      <c r="AD3200" s="555">
        <f t="shared" si="141"/>
        <v>0</v>
      </c>
    </row>
    <row r="3201" s="272" customFormat="1" ht="19" customHeight="1" spans="1:30">
      <c r="A3201" s="574">
        <v>45352</v>
      </c>
      <c r="B3201" s="669" t="s">
        <v>58</v>
      </c>
      <c r="C3201" s="669" t="s">
        <v>56</v>
      </c>
      <c r="D3201" s="765">
        <v>15</v>
      </c>
      <c r="E3201" s="669" t="s">
        <v>35</v>
      </c>
      <c r="F3201" s="765">
        <v>0</v>
      </c>
      <c r="G3201" s="765">
        <v>4.15</v>
      </c>
      <c r="H3201" s="765">
        <v>5.1728</v>
      </c>
      <c r="I3201" s="765">
        <v>4.9905</v>
      </c>
      <c r="J3201" s="765">
        <v>4.935</v>
      </c>
      <c r="K3201" s="765">
        <v>0.1823</v>
      </c>
      <c r="L3201" s="766">
        <v>0.0352</v>
      </c>
      <c r="M3201" s="765">
        <v>4.935</v>
      </c>
      <c r="N3201" s="669"/>
      <c r="O3201" s="669"/>
      <c r="P3201" s="669"/>
      <c r="Q3201" s="765">
        <v>3444</v>
      </c>
      <c r="R3201" s="765">
        <v>333.165</v>
      </c>
      <c r="S3201" s="766">
        <v>0.0967</v>
      </c>
      <c r="T3201" s="765">
        <v>0</v>
      </c>
      <c r="U3201" s="765">
        <v>0</v>
      </c>
      <c r="V3201" s="765">
        <v>0</v>
      </c>
      <c r="W3201" s="765">
        <v>0</v>
      </c>
      <c r="X3201" s="669">
        <v>0</v>
      </c>
      <c r="Y3201" s="765">
        <v>0</v>
      </c>
      <c r="Z3201" s="765">
        <v>0</v>
      </c>
      <c r="AA3201" s="765">
        <v>0</v>
      </c>
      <c r="AB3201" s="766">
        <v>1</v>
      </c>
      <c r="AC3201" s="575">
        <f t="shared" si="140"/>
        <v>0</v>
      </c>
      <c r="AD3201" s="555">
        <f t="shared" si="141"/>
        <v>0</v>
      </c>
    </row>
    <row r="3202" s="272" customFormat="1" ht="19" customHeight="1" spans="1:30">
      <c r="A3202" s="574">
        <v>45352</v>
      </c>
      <c r="B3202" s="192" t="s">
        <v>61</v>
      </c>
      <c r="C3202" s="669" t="s">
        <v>56</v>
      </c>
      <c r="D3202" s="765">
        <v>275</v>
      </c>
      <c r="E3202" s="669" t="s">
        <v>35</v>
      </c>
      <c r="F3202" s="765">
        <v>0</v>
      </c>
      <c r="G3202" s="765">
        <v>10.18</v>
      </c>
      <c r="H3202" s="765">
        <v>550.1991</v>
      </c>
      <c r="I3202" s="765">
        <v>529.8753</v>
      </c>
      <c r="J3202" s="765">
        <v>526.24</v>
      </c>
      <c r="K3202" s="765">
        <v>20.3238</v>
      </c>
      <c r="L3202" s="766">
        <v>0.0369</v>
      </c>
      <c r="M3202" s="765">
        <v>526.24</v>
      </c>
      <c r="N3202" s="669"/>
      <c r="O3202" s="669"/>
      <c r="P3202" s="669"/>
      <c r="Q3202" s="765">
        <v>83580</v>
      </c>
      <c r="R3202" s="765">
        <v>15936.36</v>
      </c>
      <c r="S3202" s="766">
        <v>0.1907</v>
      </c>
      <c r="T3202" s="765">
        <v>0</v>
      </c>
      <c r="U3202" s="765">
        <v>0</v>
      </c>
      <c r="V3202" s="765">
        <v>0</v>
      </c>
      <c r="W3202" s="765">
        <v>0</v>
      </c>
      <c r="X3202" s="669">
        <v>0</v>
      </c>
      <c r="Y3202" s="765">
        <v>0</v>
      </c>
      <c r="Z3202" s="765">
        <v>0</v>
      </c>
      <c r="AA3202" s="765">
        <v>0</v>
      </c>
      <c r="AB3202" s="766">
        <v>1</v>
      </c>
      <c r="AC3202" s="575">
        <f t="shared" si="140"/>
        <v>0</v>
      </c>
      <c r="AD3202" s="555">
        <f t="shared" si="141"/>
        <v>0</v>
      </c>
    </row>
    <row r="3203" s="272" customFormat="1" ht="19" customHeight="1" spans="1:30">
      <c r="A3203" s="574">
        <v>45352</v>
      </c>
      <c r="B3203" s="192" t="s">
        <v>62</v>
      </c>
      <c r="C3203" s="669" t="s">
        <v>56</v>
      </c>
      <c r="D3203" s="765">
        <v>200</v>
      </c>
      <c r="E3203" s="669" t="s">
        <v>35</v>
      </c>
      <c r="F3203" s="765">
        <v>0</v>
      </c>
      <c r="G3203" s="765">
        <v>10.54</v>
      </c>
      <c r="H3203" s="765">
        <v>374.462</v>
      </c>
      <c r="I3203" s="765">
        <v>362.0445</v>
      </c>
      <c r="J3203" s="765">
        <v>353.76</v>
      </c>
      <c r="K3203" s="765">
        <v>11.4158</v>
      </c>
      <c r="L3203" s="766">
        <v>0.0306</v>
      </c>
      <c r="M3203" s="765">
        <v>353.76</v>
      </c>
      <c r="N3203" s="669"/>
      <c r="O3203" s="669"/>
      <c r="P3203" s="669"/>
      <c r="Q3203" s="765">
        <v>61280</v>
      </c>
      <c r="R3203" s="765">
        <v>10777.8</v>
      </c>
      <c r="S3203" s="766">
        <v>0.1759</v>
      </c>
      <c r="T3203" s="765">
        <v>0</v>
      </c>
      <c r="U3203" s="765">
        <v>0.4278</v>
      </c>
      <c r="V3203" s="765">
        <v>0</v>
      </c>
      <c r="W3203" s="765">
        <v>0</v>
      </c>
      <c r="X3203" s="669">
        <v>0</v>
      </c>
      <c r="Y3203" s="765">
        <v>0.5739</v>
      </c>
      <c r="Z3203" s="765">
        <v>0</v>
      </c>
      <c r="AA3203" s="765">
        <v>0</v>
      </c>
      <c r="AB3203" s="766">
        <v>1</v>
      </c>
      <c r="AC3203" s="575">
        <f t="shared" si="140"/>
        <v>0.4278</v>
      </c>
      <c r="AD3203" s="555">
        <f t="shared" si="141"/>
        <v>0</v>
      </c>
    </row>
    <row r="3204" s="272" customFormat="1" ht="19" customHeight="1" spans="1:30">
      <c r="A3204" s="574">
        <v>45352</v>
      </c>
      <c r="B3204" s="669" t="s">
        <v>55</v>
      </c>
      <c r="C3204" s="669" t="s">
        <v>56</v>
      </c>
      <c r="D3204" s="765">
        <v>100</v>
      </c>
      <c r="E3204" s="669" t="s">
        <v>35</v>
      </c>
      <c r="F3204" s="765">
        <v>0</v>
      </c>
      <c r="G3204" s="765">
        <v>9.59</v>
      </c>
      <c r="H3204" s="765">
        <v>147.6325</v>
      </c>
      <c r="I3204" s="765">
        <v>137.6412</v>
      </c>
      <c r="J3204" s="765">
        <v>135.2551</v>
      </c>
      <c r="K3204" s="765">
        <v>8.9479</v>
      </c>
      <c r="L3204" s="766">
        <v>0.061</v>
      </c>
      <c r="M3204" s="765">
        <v>135.2551</v>
      </c>
      <c r="N3204" s="669"/>
      <c r="O3204" s="669"/>
      <c r="P3204" s="669"/>
      <c r="Q3204" s="765">
        <v>28860</v>
      </c>
      <c r="R3204" s="765">
        <v>3874.0596</v>
      </c>
      <c r="S3204" s="766">
        <v>0.1342</v>
      </c>
      <c r="T3204" s="765">
        <v>0.5287</v>
      </c>
      <c r="U3204" s="765">
        <v>0.5147</v>
      </c>
      <c r="V3204" s="765">
        <v>0</v>
      </c>
      <c r="W3204" s="765">
        <v>0</v>
      </c>
      <c r="X3204" s="669">
        <v>0</v>
      </c>
      <c r="Y3204" s="765">
        <v>0</v>
      </c>
      <c r="Z3204" s="765">
        <v>0</v>
      </c>
      <c r="AA3204" s="765">
        <v>0</v>
      </c>
      <c r="AB3204" s="766">
        <v>0.9964</v>
      </c>
      <c r="AC3204" s="575">
        <f t="shared" si="140"/>
        <v>0.5147</v>
      </c>
      <c r="AD3204" s="555">
        <f t="shared" si="141"/>
        <v>0.5287</v>
      </c>
    </row>
    <row r="3205" s="272" customFormat="1" ht="19" customHeight="1" spans="1:30">
      <c r="A3205" s="574">
        <v>45352</v>
      </c>
      <c r="B3205" s="192" t="s">
        <v>57</v>
      </c>
      <c r="C3205" s="669" t="s">
        <v>32</v>
      </c>
      <c r="D3205" s="765">
        <v>20</v>
      </c>
      <c r="E3205" s="669" t="s">
        <v>35</v>
      </c>
      <c r="F3205" s="765">
        <v>6.24</v>
      </c>
      <c r="G3205" s="765">
        <v>0</v>
      </c>
      <c r="H3205" s="765">
        <v>12.0992</v>
      </c>
      <c r="I3205" s="765">
        <v>7.3922</v>
      </c>
      <c r="J3205" s="765">
        <v>7.3209</v>
      </c>
      <c r="K3205" s="765">
        <v>4.707</v>
      </c>
      <c r="L3205" s="766">
        <v>0.389</v>
      </c>
      <c r="M3205" s="765">
        <v>7.3209</v>
      </c>
      <c r="N3205" s="669"/>
      <c r="O3205" s="669"/>
      <c r="P3205" s="669"/>
      <c r="Q3205" s="765">
        <v>3541</v>
      </c>
      <c r="R3205" s="765">
        <v>508.4357</v>
      </c>
      <c r="S3205" s="766">
        <v>0.1436</v>
      </c>
      <c r="T3205" s="765">
        <v>0</v>
      </c>
      <c r="U3205" s="765">
        <v>0</v>
      </c>
      <c r="V3205" s="765">
        <v>0</v>
      </c>
      <c r="W3205" s="765">
        <v>0</v>
      </c>
      <c r="X3205" s="669">
        <v>0</v>
      </c>
      <c r="Y3205" s="765">
        <v>0</v>
      </c>
      <c r="Z3205" s="765">
        <v>0</v>
      </c>
      <c r="AA3205" s="765">
        <v>0</v>
      </c>
      <c r="AB3205" s="766">
        <v>1</v>
      </c>
      <c r="AC3205" s="575">
        <f t="shared" si="140"/>
        <v>0</v>
      </c>
      <c r="AD3205" s="555">
        <f t="shared" si="141"/>
        <v>0</v>
      </c>
    </row>
    <row r="3206" s="272" customFormat="1" ht="19" customHeight="1" spans="1:30">
      <c r="A3206" s="574">
        <v>45352</v>
      </c>
      <c r="B3206" s="669" t="s">
        <v>63</v>
      </c>
      <c r="C3206" s="669" t="s">
        <v>56</v>
      </c>
      <c r="D3206" s="765">
        <v>50</v>
      </c>
      <c r="E3206" s="669" t="s">
        <v>35</v>
      </c>
      <c r="F3206" s="765">
        <v>0</v>
      </c>
      <c r="G3206" s="765">
        <v>4.62</v>
      </c>
      <c r="H3206" s="765">
        <v>22.8177</v>
      </c>
      <c r="I3206" s="765">
        <v>22.4549</v>
      </c>
      <c r="J3206" s="765">
        <v>21</v>
      </c>
      <c r="K3206" s="765">
        <v>0</v>
      </c>
      <c r="L3206" s="766">
        <v>0</v>
      </c>
      <c r="M3206" s="765">
        <v>21</v>
      </c>
      <c r="N3206" s="669"/>
      <c r="O3206" s="669"/>
      <c r="P3206" s="669"/>
      <c r="Q3206" s="765">
        <v>12070</v>
      </c>
      <c r="R3206" s="765">
        <v>2274.3</v>
      </c>
      <c r="S3206" s="766">
        <v>0.1884</v>
      </c>
      <c r="T3206" s="765">
        <v>0</v>
      </c>
      <c r="U3206" s="765">
        <v>0</v>
      </c>
      <c r="V3206" s="765">
        <v>0</v>
      </c>
      <c r="W3206" s="765">
        <v>0</v>
      </c>
      <c r="X3206" s="669">
        <v>0</v>
      </c>
      <c r="Y3206" s="765">
        <v>0</v>
      </c>
      <c r="Z3206" s="765">
        <v>0</v>
      </c>
      <c r="AA3206" s="765">
        <v>0</v>
      </c>
      <c r="AB3206" s="766">
        <v>1</v>
      </c>
      <c r="AC3206" s="575">
        <f t="shared" si="140"/>
        <v>0</v>
      </c>
      <c r="AD3206" s="555">
        <f t="shared" si="141"/>
        <v>0</v>
      </c>
    </row>
    <row r="3207" s="272" customFormat="1" ht="19" customHeight="1" spans="1:30">
      <c r="A3207" s="574">
        <v>45352</v>
      </c>
      <c r="B3207" s="669" t="s">
        <v>64</v>
      </c>
      <c r="C3207" s="669" t="s">
        <v>56</v>
      </c>
      <c r="D3207" s="765">
        <v>60</v>
      </c>
      <c r="E3207" s="669" t="s">
        <v>35</v>
      </c>
      <c r="F3207" s="765">
        <v>0</v>
      </c>
      <c r="G3207" s="765">
        <v>10.75</v>
      </c>
      <c r="H3207" s="765">
        <v>128.1336</v>
      </c>
      <c r="I3207" s="765">
        <v>119.933</v>
      </c>
      <c r="J3207" s="765">
        <v>118.86</v>
      </c>
      <c r="K3207" s="765">
        <v>8.2006</v>
      </c>
      <c r="L3207" s="766">
        <v>0.064</v>
      </c>
      <c r="M3207" s="765">
        <v>118.86</v>
      </c>
      <c r="N3207" s="669"/>
      <c r="O3207" s="669"/>
      <c r="P3207" s="669"/>
      <c r="Q3207" s="765">
        <v>14049</v>
      </c>
      <c r="R3207" s="765">
        <v>2500.89</v>
      </c>
      <c r="S3207" s="766">
        <v>0.178</v>
      </c>
      <c r="T3207" s="765">
        <v>0</v>
      </c>
      <c r="U3207" s="765">
        <v>0</v>
      </c>
      <c r="V3207" s="765">
        <v>0</v>
      </c>
      <c r="W3207" s="765">
        <v>0</v>
      </c>
      <c r="X3207" s="669">
        <v>0</v>
      </c>
      <c r="Y3207" s="765">
        <v>0</v>
      </c>
      <c r="Z3207" s="765">
        <v>0</v>
      </c>
      <c r="AA3207" s="765">
        <v>0</v>
      </c>
      <c r="AB3207" s="766">
        <v>1</v>
      </c>
      <c r="AC3207" s="575">
        <f t="shared" si="140"/>
        <v>0</v>
      </c>
      <c r="AD3207" s="555">
        <f t="shared" si="141"/>
        <v>0</v>
      </c>
    </row>
    <row r="3208" s="272" customFormat="1" ht="19" customHeight="1" spans="1:30">
      <c r="A3208" s="574">
        <v>45352</v>
      </c>
      <c r="B3208" s="669" t="s">
        <v>66</v>
      </c>
      <c r="C3208" s="669" t="s">
        <v>56</v>
      </c>
      <c r="D3208" s="765">
        <v>80</v>
      </c>
      <c r="E3208" s="669" t="s">
        <v>35</v>
      </c>
      <c r="F3208" s="765">
        <v>0</v>
      </c>
      <c r="G3208" s="765">
        <v>4.15</v>
      </c>
      <c r="H3208" s="765">
        <v>41.907</v>
      </c>
      <c r="I3208" s="765">
        <v>41.3038</v>
      </c>
      <c r="J3208" s="765">
        <v>40.1807</v>
      </c>
      <c r="K3208" s="765">
        <v>0</v>
      </c>
      <c r="L3208" s="766">
        <v>0</v>
      </c>
      <c r="M3208" s="765">
        <v>40.1807</v>
      </c>
      <c r="N3208" s="669"/>
      <c r="O3208" s="669"/>
      <c r="P3208" s="669"/>
      <c r="Q3208" s="765">
        <v>18237</v>
      </c>
      <c r="R3208" s="765">
        <v>3557.0972</v>
      </c>
      <c r="S3208" s="766">
        <v>0.195</v>
      </c>
      <c r="T3208" s="765">
        <v>0</v>
      </c>
      <c r="U3208" s="765">
        <v>0</v>
      </c>
      <c r="V3208" s="765">
        <v>0</v>
      </c>
      <c r="W3208" s="765">
        <v>0</v>
      </c>
      <c r="X3208" s="669">
        <v>0</v>
      </c>
      <c r="Y3208" s="765">
        <v>0</v>
      </c>
      <c r="Z3208" s="765">
        <v>0</v>
      </c>
      <c r="AA3208" s="765">
        <v>0</v>
      </c>
      <c r="AB3208" s="766">
        <v>1</v>
      </c>
      <c r="AC3208" s="575">
        <f t="shared" si="140"/>
        <v>0</v>
      </c>
      <c r="AD3208" s="555">
        <f t="shared" si="141"/>
        <v>0</v>
      </c>
    </row>
    <row r="3209" s="272" customFormat="1" ht="19" customHeight="1" spans="1:30">
      <c r="A3209" s="574">
        <v>45352</v>
      </c>
      <c r="B3209" s="669" t="s">
        <v>72</v>
      </c>
      <c r="C3209" s="669" t="s">
        <v>56</v>
      </c>
      <c r="D3209" s="765">
        <v>20.4</v>
      </c>
      <c r="E3209" s="669" t="s">
        <v>33</v>
      </c>
      <c r="F3209" s="765">
        <v>0</v>
      </c>
      <c r="G3209" s="765">
        <v>3.53</v>
      </c>
      <c r="H3209" s="765">
        <v>4.7212</v>
      </c>
      <c r="I3209" s="765">
        <v>4.704</v>
      </c>
      <c r="J3209" s="765">
        <v>4.633</v>
      </c>
      <c r="K3209" s="765">
        <v>0</v>
      </c>
      <c r="L3209" s="766">
        <v>0</v>
      </c>
      <c r="M3209" s="765">
        <v>4.633</v>
      </c>
      <c r="N3209" s="669"/>
      <c r="O3209" s="669"/>
      <c r="P3209" s="669"/>
      <c r="Q3209" s="765">
        <v>5372</v>
      </c>
      <c r="R3209" s="765">
        <v>999.7927</v>
      </c>
      <c r="S3209" s="766">
        <v>0.1861</v>
      </c>
      <c r="T3209" s="765">
        <v>0</v>
      </c>
      <c r="U3209" s="765">
        <v>0</v>
      </c>
      <c r="V3209" s="765">
        <v>0</v>
      </c>
      <c r="W3209" s="765">
        <v>0</v>
      </c>
      <c r="X3209" s="669">
        <v>0</v>
      </c>
      <c r="Y3209" s="765">
        <v>0</v>
      </c>
      <c r="Z3209" s="765">
        <v>0</v>
      </c>
      <c r="AA3209" s="765">
        <v>0</v>
      </c>
      <c r="AB3209" s="766">
        <v>1</v>
      </c>
      <c r="AC3209" s="575">
        <f t="shared" si="140"/>
        <v>0</v>
      </c>
      <c r="AD3209" s="555">
        <f t="shared" si="141"/>
        <v>0</v>
      </c>
    </row>
    <row r="3210" s="272" customFormat="1" ht="19" customHeight="1" spans="1:30">
      <c r="A3210" s="574">
        <v>45352</v>
      </c>
      <c r="B3210" s="669" t="s">
        <v>75</v>
      </c>
      <c r="C3210" s="669" t="s">
        <v>56</v>
      </c>
      <c r="D3210" s="765">
        <v>200</v>
      </c>
      <c r="E3210" s="669" t="s">
        <v>39</v>
      </c>
      <c r="F3210" s="765">
        <v>0</v>
      </c>
      <c r="G3210" s="765">
        <v>3.15</v>
      </c>
      <c r="H3210" s="765">
        <v>26.1306</v>
      </c>
      <c r="I3210" s="765">
        <v>26.1306</v>
      </c>
      <c r="J3210" s="765">
        <v>24.42</v>
      </c>
      <c r="K3210" s="765">
        <v>0</v>
      </c>
      <c r="L3210" s="766">
        <v>0</v>
      </c>
      <c r="M3210" s="765">
        <v>24.42</v>
      </c>
      <c r="N3210" s="669"/>
      <c r="O3210" s="669"/>
      <c r="P3210" s="669"/>
      <c r="Q3210" s="765">
        <v>45530</v>
      </c>
      <c r="R3210" s="765">
        <v>4577.76</v>
      </c>
      <c r="S3210" s="766">
        <v>0.1005</v>
      </c>
      <c r="T3210" s="765">
        <v>0</v>
      </c>
      <c r="U3210" s="765">
        <v>0</v>
      </c>
      <c r="V3210" s="765">
        <v>0</v>
      </c>
      <c r="W3210" s="765">
        <v>0</v>
      </c>
      <c r="X3210" s="669">
        <v>0</v>
      </c>
      <c r="Y3210" s="765">
        <v>0</v>
      </c>
      <c r="Z3210" s="765">
        <v>0</v>
      </c>
      <c r="AA3210" s="765">
        <v>0</v>
      </c>
      <c r="AB3210" s="766">
        <v>1</v>
      </c>
      <c r="AC3210" s="575">
        <f t="shared" si="140"/>
        <v>0</v>
      </c>
      <c r="AD3210" s="555">
        <f t="shared" si="141"/>
        <v>0</v>
      </c>
    </row>
    <row r="3211" s="272" customFormat="1" ht="19" customHeight="1" spans="1:30">
      <c r="A3211" s="574">
        <v>45352</v>
      </c>
      <c r="B3211" s="669" t="s">
        <v>71</v>
      </c>
      <c r="C3211" s="669" t="s">
        <v>56</v>
      </c>
      <c r="D3211" s="765">
        <v>49.5</v>
      </c>
      <c r="E3211" s="669" t="s">
        <v>35</v>
      </c>
      <c r="F3211" s="765">
        <v>0</v>
      </c>
      <c r="G3211" s="765">
        <v>5.58</v>
      </c>
      <c r="H3211" s="765">
        <v>31.0926</v>
      </c>
      <c r="I3211" s="765">
        <v>25.3823</v>
      </c>
      <c r="J3211" s="765">
        <v>24.024</v>
      </c>
      <c r="K3211" s="765">
        <v>5.7103</v>
      </c>
      <c r="L3211" s="766">
        <v>0.1837</v>
      </c>
      <c r="M3211" s="765">
        <v>24.024</v>
      </c>
      <c r="N3211" s="765">
        <v>1021</v>
      </c>
      <c r="O3211" s="766">
        <v>0.0235</v>
      </c>
      <c r="P3211" s="766">
        <v>-0.0088</v>
      </c>
      <c r="Q3211" s="765">
        <v>12723</v>
      </c>
      <c r="R3211" s="765">
        <v>1295.7516</v>
      </c>
      <c r="S3211" s="766">
        <v>0.1018</v>
      </c>
      <c r="T3211" s="765">
        <v>0</v>
      </c>
      <c r="U3211" s="765">
        <v>0</v>
      </c>
      <c r="V3211" s="765">
        <v>0</v>
      </c>
      <c r="W3211" s="765">
        <v>0</v>
      </c>
      <c r="X3211" s="669">
        <v>0</v>
      </c>
      <c r="Y3211" s="765">
        <v>0</v>
      </c>
      <c r="Z3211" s="765">
        <v>0</v>
      </c>
      <c r="AA3211" s="765">
        <v>0</v>
      </c>
      <c r="AB3211" s="766">
        <v>1</v>
      </c>
      <c r="AC3211" s="575">
        <f t="shared" si="140"/>
        <v>0</v>
      </c>
      <c r="AD3211" s="555">
        <f t="shared" si="141"/>
        <v>0</v>
      </c>
    </row>
    <row r="3212" s="272" customFormat="1" ht="19" customHeight="1" spans="1:30">
      <c r="A3212" s="574">
        <v>45352</v>
      </c>
      <c r="B3212" s="669" t="s">
        <v>67</v>
      </c>
      <c r="C3212" s="669" t="s">
        <v>56</v>
      </c>
      <c r="D3212" s="765">
        <v>100</v>
      </c>
      <c r="E3212" s="669" t="s">
        <v>35</v>
      </c>
      <c r="F3212" s="765">
        <v>0</v>
      </c>
      <c r="G3212" s="765">
        <v>5.82</v>
      </c>
      <c r="H3212" s="765">
        <v>111.2526</v>
      </c>
      <c r="I3212" s="765">
        <v>90.6312</v>
      </c>
      <c r="J3212" s="765">
        <v>89.1</v>
      </c>
      <c r="K3212" s="765">
        <v>20.0989</v>
      </c>
      <c r="L3212" s="766">
        <v>0.1815</v>
      </c>
      <c r="M3212" s="765">
        <v>89.1</v>
      </c>
      <c r="N3212" s="669"/>
      <c r="O3212" s="669"/>
      <c r="P3212" s="669"/>
      <c r="Q3212" s="765">
        <v>27774</v>
      </c>
      <c r="R3212" s="765">
        <v>3365.34</v>
      </c>
      <c r="S3212" s="766">
        <v>0.1212</v>
      </c>
      <c r="T3212" s="765">
        <v>0</v>
      </c>
      <c r="U3212" s="765">
        <v>0.5225</v>
      </c>
      <c r="V3212" s="765">
        <v>0</v>
      </c>
      <c r="W3212" s="765">
        <v>0</v>
      </c>
      <c r="X3212" s="669">
        <v>0</v>
      </c>
      <c r="Y3212" s="765">
        <v>0</v>
      </c>
      <c r="Z3212" s="765">
        <v>0</v>
      </c>
      <c r="AA3212" s="765">
        <v>0</v>
      </c>
      <c r="AB3212" s="766">
        <v>1</v>
      </c>
      <c r="AC3212" s="575">
        <f t="shared" si="140"/>
        <v>0.5225</v>
      </c>
      <c r="AD3212" s="555">
        <f t="shared" si="141"/>
        <v>0</v>
      </c>
    </row>
    <row r="3213" s="272" customFormat="1" ht="19" customHeight="1" spans="1:30">
      <c r="A3213" s="574">
        <v>45352</v>
      </c>
      <c r="B3213" s="669" t="s">
        <v>60</v>
      </c>
      <c r="C3213" s="669" t="s">
        <v>56</v>
      </c>
      <c r="D3213" s="765">
        <v>200</v>
      </c>
      <c r="E3213" s="669" t="s">
        <v>35</v>
      </c>
      <c r="F3213" s="765">
        <v>0</v>
      </c>
      <c r="G3213" s="765">
        <v>8.39</v>
      </c>
      <c r="H3213" s="765">
        <v>290.1288</v>
      </c>
      <c r="I3213" s="765">
        <v>285.2051</v>
      </c>
      <c r="J3213" s="765">
        <v>279.84</v>
      </c>
      <c r="K3213" s="765">
        <v>4.9237</v>
      </c>
      <c r="L3213" s="766">
        <v>0.017</v>
      </c>
      <c r="M3213" s="765">
        <v>279.84</v>
      </c>
      <c r="N3213" s="669"/>
      <c r="O3213" s="669"/>
      <c r="P3213" s="669"/>
      <c r="Q3213" s="765">
        <v>61425</v>
      </c>
      <c r="R3213" s="765">
        <v>8924.52</v>
      </c>
      <c r="S3213" s="766">
        <v>0.1453</v>
      </c>
      <c r="T3213" s="765">
        <v>0</v>
      </c>
      <c r="U3213" s="765">
        <v>0</v>
      </c>
      <c r="V3213" s="765">
        <v>0</v>
      </c>
      <c r="W3213" s="765">
        <v>0</v>
      </c>
      <c r="X3213" s="669">
        <v>0</v>
      </c>
      <c r="Y3213" s="765">
        <v>0</v>
      </c>
      <c r="Z3213" s="765">
        <v>0</v>
      </c>
      <c r="AA3213" s="765">
        <v>0</v>
      </c>
      <c r="AB3213" s="766">
        <v>1</v>
      </c>
      <c r="AC3213" s="575">
        <f t="shared" si="140"/>
        <v>0</v>
      </c>
      <c r="AD3213" s="555">
        <f t="shared" si="141"/>
        <v>0</v>
      </c>
    </row>
    <row r="3214" s="272" customFormat="1" ht="19" customHeight="1" spans="1:30">
      <c r="A3214" s="574">
        <v>45352</v>
      </c>
      <c r="B3214" s="669" t="s">
        <v>59</v>
      </c>
      <c r="C3214" s="669" t="s">
        <v>56</v>
      </c>
      <c r="D3214" s="765">
        <v>100</v>
      </c>
      <c r="E3214" s="669" t="s">
        <v>35</v>
      </c>
      <c r="F3214" s="765">
        <v>0</v>
      </c>
      <c r="G3214" s="765">
        <v>7.28</v>
      </c>
      <c r="H3214" s="765">
        <v>141.1214</v>
      </c>
      <c r="I3214" s="765">
        <v>141.1214</v>
      </c>
      <c r="J3214" s="765">
        <v>138.996</v>
      </c>
      <c r="K3214" s="765">
        <v>0</v>
      </c>
      <c r="L3214" s="766">
        <v>0</v>
      </c>
      <c r="M3214" s="765">
        <v>138.996</v>
      </c>
      <c r="N3214" s="669"/>
      <c r="O3214" s="669"/>
      <c r="P3214" s="669"/>
      <c r="Q3214" s="765">
        <v>25315</v>
      </c>
      <c r="R3214" s="765">
        <v>4437.048</v>
      </c>
      <c r="S3214" s="766">
        <v>0.1753</v>
      </c>
      <c r="T3214" s="765">
        <v>0</v>
      </c>
      <c r="U3214" s="765">
        <v>0</v>
      </c>
      <c r="V3214" s="765">
        <v>0</v>
      </c>
      <c r="W3214" s="765">
        <v>0</v>
      </c>
      <c r="X3214" s="669">
        <v>0</v>
      </c>
      <c r="Y3214" s="765">
        <v>0</v>
      </c>
      <c r="Z3214" s="765">
        <v>0</v>
      </c>
      <c r="AA3214" s="765">
        <v>0</v>
      </c>
      <c r="AB3214" s="766">
        <v>1</v>
      </c>
      <c r="AC3214" s="575">
        <f t="shared" si="140"/>
        <v>0</v>
      </c>
      <c r="AD3214" s="555">
        <f t="shared" si="141"/>
        <v>0</v>
      </c>
    </row>
    <row r="3215" s="272" customFormat="1" ht="19" customHeight="1" spans="1:30">
      <c r="A3215" s="574">
        <v>45352</v>
      </c>
      <c r="B3215" s="669" t="s">
        <v>68</v>
      </c>
      <c r="C3215" s="669" t="s">
        <v>56</v>
      </c>
      <c r="D3215" s="765">
        <v>200</v>
      </c>
      <c r="E3215" s="669" t="s">
        <v>35</v>
      </c>
      <c r="F3215" s="765">
        <v>0</v>
      </c>
      <c r="G3215" s="765">
        <v>13.37</v>
      </c>
      <c r="H3215" s="765">
        <v>464.4008</v>
      </c>
      <c r="I3215" s="765">
        <v>382.6836</v>
      </c>
      <c r="J3215" s="765">
        <v>375.76</v>
      </c>
      <c r="K3215" s="765">
        <v>75.0746</v>
      </c>
      <c r="L3215" s="766">
        <v>0.164</v>
      </c>
      <c r="M3215" s="765">
        <v>375.76</v>
      </c>
      <c r="N3215" s="669"/>
      <c r="O3215" s="669"/>
      <c r="P3215" s="669"/>
      <c r="Q3215" s="765">
        <v>59159</v>
      </c>
      <c r="R3215" s="765">
        <v>13596.88</v>
      </c>
      <c r="S3215" s="766">
        <v>0.2298</v>
      </c>
      <c r="T3215" s="765">
        <v>4.8386</v>
      </c>
      <c r="U3215" s="765">
        <v>1.804</v>
      </c>
      <c r="V3215" s="765">
        <v>0</v>
      </c>
      <c r="W3215" s="765">
        <v>0</v>
      </c>
      <c r="X3215" s="669">
        <v>0</v>
      </c>
      <c r="Y3215" s="765">
        <v>0</v>
      </c>
      <c r="Z3215" s="765">
        <v>0</v>
      </c>
      <c r="AA3215" s="765">
        <v>0</v>
      </c>
      <c r="AB3215" s="766">
        <v>0.9821</v>
      </c>
      <c r="AC3215" s="575">
        <f t="shared" si="140"/>
        <v>1.804</v>
      </c>
      <c r="AD3215" s="555">
        <f t="shared" si="141"/>
        <v>4.8386</v>
      </c>
    </row>
    <row r="3216" s="272" customFormat="1" ht="19" customHeight="1" spans="1:30">
      <c r="A3216" s="574">
        <v>45352</v>
      </c>
      <c r="B3216" s="669" t="s">
        <v>70</v>
      </c>
      <c r="C3216" s="669" t="s">
        <v>56</v>
      </c>
      <c r="D3216" s="765">
        <v>200</v>
      </c>
      <c r="E3216" s="669" t="s">
        <v>35</v>
      </c>
      <c r="F3216" s="765">
        <v>0</v>
      </c>
      <c r="G3216" s="765">
        <v>18.24</v>
      </c>
      <c r="H3216" s="765">
        <v>459.2952</v>
      </c>
      <c r="I3216" s="765">
        <v>222.1128</v>
      </c>
      <c r="J3216" s="765">
        <v>217.8</v>
      </c>
      <c r="K3216" s="765">
        <v>113.4967</v>
      </c>
      <c r="L3216" s="766">
        <v>0.3382</v>
      </c>
      <c r="M3216" s="765">
        <v>217.8</v>
      </c>
      <c r="N3216" s="669"/>
      <c r="O3216" s="669"/>
      <c r="P3216" s="669"/>
      <c r="Q3216" s="765">
        <v>30140</v>
      </c>
      <c r="R3216" s="765">
        <v>7367.25</v>
      </c>
      <c r="S3216" s="766">
        <v>0.2444</v>
      </c>
      <c r="T3216" s="765">
        <v>123.6857</v>
      </c>
      <c r="U3216" s="765">
        <v>0</v>
      </c>
      <c r="V3216" s="765">
        <v>0</v>
      </c>
      <c r="W3216" s="765">
        <v>0</v>
      </c>
      <c r="X3216" s="669">
        <v>0</v>
      </c>
      <c r="Y3216" s="765">
        <v>0</v>
      </c>
      <c r="Z3216" s="765">
        <v>0</v>
      </c>
      <c r="AA3216" s="765">
        <v>0</v>
      </c>
      <c r="AB3216" s="766">
        <v>0.5238</v>
      </c>
      <c r="AC3216" s="575">
        <f t="shared" si="140"/>
        <v>0</v>
      </c>
      <c r="AD3216" s="555">
        <f t="shared" si="141"/>
        <v>123.6857</v>
      </c>
    </row>
    <row r="3217" s="272" customFormat="1" ht="19" customHeight="1" spans="1:30">
      <c r="A3217" s="574">
        <v>45352</v>
      </c>
      <c r="B3217" s="669" t="s">
        <v>73</v>
      </c>
      <c r="C3217" s="669" t="s">
        <v>56</v>
      </c>
      <c r="D3217" s="765">
        <v>150</v>
      </c>
      <c r="E3217" s="669" t="s">
        <v>35</v>
      </c>
      <c r="F3217" s="765">
        <v>0</v>
      </c>
      <c r="G3217" s="765">
        <v>13.34</v>
      </c>
      <c r="H3217" s="765">
        <v>347.601</v>
      </c>
      <c r="I3217" s="765">
        <v>249.8155</v>
      </c>
      <c r="J3217" s="765">
        <v>242.88</v>
      </c>
      <c r="K3217" s="765">
        <v>97.7855</v>
      </c>
      <c r="L3217" s="766">
        <v>0.2813</v>
      </c>
      <c r="M3217" s="765">
        <v>242.88</v>
      </c>
      <c r="N3217" s="669"/>
      <c r="O3217" s="669"/>
      <c r="P3217" s="669"/>
      <c r="Q3217" s="765">
        <v>38110</v>
      </c>
      <c r="R3217" s="765">
        <v>10665.6</v>
      </c>
      <c r="S3217" s="766">
        <v>0.2799</v>
      </c>
      <c r="T3217" s="765">
        <v>0</v>
      </c>
      <c r="U3217" s="765">
        <v>0</v>
      </c>
      <c r="V3217" s="765">
        <v>0</v>
      </c>
      <c r="W3217" s="765">
        <v>0</v>
      </c>
      <c r="X3217" s="669">
        <v>0</v>
      </c>
      <c r="Y3217" s="765">
        <v>0</v>
      </c>
      <c r="Z3217" s="765">
        <v>0</v>
      </c>
      <c r="AA3217" s="765">
        <v>0</v>
      </c>
      <c r="AB3217" s="766">
        <v>1</v>
      </c>
      <c r="AC3217" s="575">
        <f t="shared" si="140"/>
        <v>0</v>
      </c>
      <c r="AD3217" s="555">
        <f t="shared" si="141"/>
        <v>0</v>
      </c>
    </row>
    <row r="3218" s="272" customFormat="1" ht="19" customHeight="1" spans="1:30">
      <c r="A3218" s="574">
        <v>45352</v>
      </c>
      <c r="B3218" s="669" t="s">
        <v>74</v>
      </c>
      <c r="C3218" s="669" t="s">
        <v>56</v>
      </c>
      <c r="D3218" s="765">
        <v>50</v>
      </c>
      <c r="E3218" s="669" t="s">
        <v>35</v>
      </c>
      <c r="F3218" s="765">
        <v>0</v>
      </c>
      <c r="G3218" s="765">
        <v>5.39</v>
      </c>
      <c r="H3218" s="765">
        <v>40.056</v>
      </c>
      <c r="I3218" s="765">
        <v>27.1517</v>
      </c>
      <c r="J3218" s="765">
        <v>27.0292</v>
      </c>
      <c r="K3218" s="765">
        <v>12.9043</v>
      </c>
      <c r="L3218" s="766">
        <v>0.3222</v>
      </c>
      <c r="M3218" s="765">
        <v>27.0292</v>
      </c>
      <c r="N3218" s="669"/>
      <c r="O3218" s="669"/>
      <c r="P3218" s="669"/>
      <c r="Q3218" s="765">
        <v>5770</v>
      </c>
      <c r="R3218" s="765">
        <v>549.7668</v>
      </c>
      <c r="S3218" s="766">
        <v>0.0953</v>
      </c>
      <c r="T3218" s="765">
        <v>0</v>
      </c>
      <c r="U3218" s="765">
        <v>0</v>
      </c>
      <c r="V3218" s="765">
        <v>0</v>
      </c>
      <c r="W3218" s="765">
        <v>0</v>
      </c>
      <c r="X3218" s="669">
        <v>0</v>
      </c>
      <c r="Y3218" s="765">
        <v>0</v>
      </c>
      <c r="Z3218" s="765">
        <v>0</v>
      </c>
      <c r="AA3218" s="765">
        <v>0</v>
      </c>
      <c r="AB3218" s="766">
        <v>1</v>
      </c>
      <c r="AC3218" s="575">
        <f t="shared" si="140"/>
        <v>0</v>
      </c>
      <c r="AD3218" s="555">
        <f t="shared" si="141"/>
        <v>0</v>
      </c>
    </row>
    <row r="3219" s="272" customFormat="1" ht="19" customHeight="1" spans="1:30">
      <c r="A3219" s="665">
        <v>45352</v>
      </c>
      <c r="B3219" s="771" t="s">
        <v>76</v>
      </c>
      <c r="C3219" s="771" t="s">
        <v>56</v>
      </c>
      <c r="D3219" s="772">
        <v>100</v>
      </c>
      <c r="E3219" s="771" t="s">
        <v>35</v>
      </c>
      <c r="F3219" s="772">
        <v>0</v>
      </c>
      <c r="G3219" s="772">
        <v>3.02</v>
      </c>
      <c r="H3219" s="772">
        <v>46.7229</v>
      </c>
      <c r="I3219" s="772">
        <v>0.2569</v>
      </c>
      <c r="J3219" s="772">
        <v>0</v>
      </c>
      <c r="K3219" s="772">
        <v>0</v>
      </c>
      <c r="L3219" s="787">
        <v>0</v>
      </c>
      <c r="M3219" s="772">
        <v>0</v>
      </c>
      <c r="N3219" s="771"/>
      <c r="O3219" s="771"/>
      <c r="P3219" s="771"/>
      <c r="Q3219" s="772">
        <v>24615</v>
      </c>
      <c r="R3219" s="772">
        <v>3165.0234</v>
      </c>
      <c r="S3219" s="787">
        <v>0.1286</v>
      </c>
      <c r="T3219" s="772">
        <v>0</v>
      </c>
      <c r="U3219" s="772">
        <v>0</v>
      </c>
      <c r="V3219" s="772">
        <v>0</v>
      </c>
      <c r="W3219" s="772">
        <v>0</v>
      </c>
      <c r="X3219" s="771">
        <v>46.466</v>
      </c>
      <c r="Y3219" s="772">
        <v>0</v>
      </c>
      <c r="Z3219" s="772">
        <v>0</v>
      </c>
      <c r="AA3219" s="772">
        <v>0</v>
      </c>
      <c r="AB3219" s="787">
        <v>0</v>
      </c>
      <c r="AC3219" s="681">
        <f t="shared" si="140"/>
        <v>0</v>
      </c>
      <c r="AD3219" s="682">
        <f t="shared" si="141"/>
        <v>0</v>
      </c>
    </row>
    <row r="3220" s="562" customFormat="1" ht="19" customHeight="1" spans="1:30">
      <c r="A3220" s="574">
        <v>45352</v>
      </c>
      <c r="B3220" s="575" t="s">
        <v>65</v>
      </c>
      <c r="C3220" s="575" t="s">
        <v>56</v>
      </c>
      <c r="D3220" s="576">
        <v>50</v>
      </c>
      <c r="E3220" s="575" t="s">
        <v>39</v>
      </c>
      <c r="F3220" s="576">
        <v>0</v>
      </c>
      <c r="G3220" s="576">
        <v>4.84</v>
      </c>
      <c r="H3220" s="576">
        <v>28.3827</v>
      </c>
      <c r="I3220" s="576">
        <v>0</v>
      </c>
      <c r="J3220" s="576">
        <v>0</v>
      </c>
      <c r="K3220" s="576">
        <v>0</v>
      </c>
      <c r="L3220" s="575"/>
      <c r="M3220" s="576">
        <v>0</v>
      </c>
      <c r="N3220" s="575"/>
      <c r="O3220" s="575"/>
      <c r="P3220" s="575"/>
      <c r="Q3220" s="576">
        <v>12700</v>
      </c>
      <c r="R3220" s="576">
        <v>1722.622</v>
      </c>
      <c r="S3220" s="580">
        <v>0.1356</v>
      </c>
      <c r="T3220" s="576">
        <v>0</v>
      </c>
      <c r="U3220" s="576">
        <v>0</v>
      </c>
      <c r="V3220" s="576">
        <v>0</v>
      </c>
      <c r="W3220" s="576">
        <v>0</v>
      </c>
      <c r="X3220" s="575">
        <v>0</v>
      </c>
      <c r="Y3220" s="576">
        <v>28.3827</v>
      </c>
      <c r="Z3220" s="576">
        <v>0</v>
      </c>
      <c r="AA3220" s="576">
        <v>0</v>
      </c>
      <c r="AB3220" s="580">
        <v>1</v>
      </c>
      <c r="AC3220" s="575">
        <f t="shared" si="140"/>
        <v>0</v>
      </c>
      <c r="AD3220" s="555">
        <f t="shared" si="141"/>
        <v>0</v>
      </c>
    </row>
    <row r="3221" s="560" customFormat="1" customHeight="1" spans="1:30">
      <c r="A3221" s="667">
        <v>45352</v>
      </c>
      <c r="B3221" s="773" t="s">
        <v>326</v>
      </c>
      <c r="C3221" s="774" t="s">
        <v>327</v>
      </c>
      <c r="D3221" s="774">
        <v>100</v>
      </c>
      <c r="E3221" s="775" t="s">
        <v>161</v>
      </c>
      <c r="F3221" s="776">
        <v>7.67</v>
      </c>
      <c r="G3221" s="775">
        <v>1.04</v>
      </c>
      <c r="H3221" s="777">
        <v>81.2649</v>
      </c>
      <c r="I3221" s="777">
        <v>62.0112</v>
      </c>
      <c r="J3221" s="777">
        <v>60.648</v>
      </c>
      <c r="K3221" s="777">
        <v>19.2537</v>
      </c>
      <c r="L3221" s="788">
        <v>0.2369</v>
      </c>
      <c r="M3221" s="777">
        <v>60.648</v>
      </c>
      <c r="N3221" s="775">
        <v>200</v>
      </c>
      <c r="O3221" s="788">
        <v>0.0603</v>
      </c>
      <c r="P3221" s="788">
        <v>0.0281</v>
      </c>
      <c r="Q3221" s="775">
        <v>17591</v>
      </c>
      <c r="R3221" s="777">
        <v>1415.575</v>
      </c>
      <c r="S3221" s="788">
        <v>0.0805</v>
      </c>
      <c r="T3221" s="775">
        <v>0</v>
      </c>
      <c r="U3221" s="775">
        <v>0</v>
      </c>
      <c r="V3221" s="775">
        <v>0</v>
      </c>
      <c r="W3221" s="775">
        <v>0</v>
      </c>
      <c r="X3221" s="775">
        <v>0</v>
      </c>
      <c r="Y3221" s="775">
        <v>0</v>
      </c>
      <c r="Z3221" s="775">
        <v>0</v>
      </c>
      <c r="AA3221" s="777">
        <v>19.2537</v>
      </c>
      <c r="AB3221" s="788">
        <v>1</v>
      </c>
      <c r="AC3221" s="683">
        <f t="shared" si="140"/>
        <v>0</v>
      </c>
      <c r="AD3221" s="684">
        <f t="shared" si="141"/>
        <v>0</v>
      </c>
    </row>
    <row r="3222" s="557" customFormat="1" customHeight="1" spans="1:30">
      <c r="A3222" s="574">
        <v>45352</v>
      </c>
      <c r="B3222" s="671" t="s">
        <v>81</v>
      </c>
      <c r="C3222" s="670" t="s">
        <v>175</v>
      </c>
      <c r="D3222" s="671">
        <v>100</v>
      </c>
      <c r="E3222" s="671" t="s">
        <v>39</v>
      </c>
      <c r="F3222" s="671" t="s">
        <v>176</v>
      </c>
      <c r="G3222" s="674">
        <v>3.26</v>
      </c>
      <c r="H3222" s="674">
        <v>0</v>
      </c>
      <c r="I3222" s="674">
        <v>0.84</v>
      </c>
      <c r="J3222" s="674">
        <v>0.5896</v>
      </c>
      <c r="K3222" s="674">
        <v>0</v>
      </c>
      <c r="L3222" s="680">
        <v>0</v>
      </c>
      <c r="M3222" s="674">
        <v>0.5896</v>
      </c>
      <c r="N3222" s="674">
        <v>1373</v>
      </c>
      <c r="O3222" s="680">
        <v>0.0004</v>
      </c>
      <c r="P3222" s="680">
        <v>-0.9996</v>
      </c>
      <c r="Q3222" s="674">
        <v>13183</v>
      </c>
      <c r="R3222" s="674">
        <v>65.5864</v>
      </c>
      <c r="S3222" s="679">
        <v>0.005</v>
      </c>
      <c r="T3222" s="671">
        <v>0</v>
      </c>
      <c r="U3222" s="674">
        <v>0</v>
      </c>
      <c r="V3222" s="671">
        <v>0</v>
      </c>
      <c r="W3222" s="671">
        <v>0</v>
      </c>
      <c r="X3222" s="674">
        <v>0</v>
      </c>
      <c r="Y3222" s="671">
        <v>0</v>
      </c>
      <c r="Z3222" s="671">
        <v>0</v>
      </c>
      <c r="AA3222" s="674">
        <v>0</v>
      </c>
      <c r="AB3222" s="679">
        <v>1</v>
      </c>
      <c r="AC3222" s="771"/>
      <c r="AD3222" s="674"/>
    </row>
    <row r="3223" customHeight="1" spans="1:30">
      <c r="A3223" s="574">
        <v>45352</v>
      </c>
      <c r="B3223" s="778" t="s">
        <v>274</v>
      </c>
      <c r="C3223" s="779" t="s">
        <v>82</v>
      </c>
      <c r="D3223" s="660">
        <v>33</v>
      </c>
      <c r="E3223" s="780" t="s">
        <v>161</v>
      </c>
      <c r="F3223" s="660" t="s">
        <v>80</v>
      </c>
      <c r="G3223" s="781">
        <v>5.85</v>
      </c>
      <c r="H3223" s="781">
        <v>36.2529</v>
      </c>
      <c r="I3223" s="781">
        <v>35.9542</v>
      </c>
      <c r="J3223" s="781">
        <v>35.64</v>
      </c>
      <c r="K3223" s="781">
        <v>0.2987</v>
      </c>
      <c r="L3223" s="789">
        <v>0.0082</v>
      </c>
      <c r="M3223" s="781">
        <v>35.64</v>
      </c>
      <c r="N3223" s="781">
        <v>832</v>
      </c>
      <c r="O3223" s="789">
        <v>0.0428</v>
      </c>
      <c r="P3223" s="789">
        <v>0.3279</v>
      </c>
      <c r="Q3223" s="781">
        <v>7604</v>
      </c>
      <c r="R3223" s="781">
        <v>887.04</v>
      </c>
      <c r="S3223" s="789">
        <v>0.1166</v>
      </c>
      <c r="T3223" s="660">
        <v>0</v>
      </c>
      <c r="U3223" s="781">
        <v>0</v>
      </c>
      <c r="V3223" s="660">
        <v>0</v>
      </c>
      <c r="W3223" s="781">
        <v>0</v>
      </c>
      <c r="X3223" s="660">
        <v>0</v>
      </c>
      <c r="Y3223" s="781">
        <v>0</v>
      </c>
      <c r="Z3223" s="660">
        <v>0</v>
      </c>
      <c r="AA3223" s="781">
        <v>0</v>
      </c>
      <c r="AB3223" s="795">
        <v>1</v>
      </c>
      <c r="AC3223" s="575">
        <f t="shared" ref="AC3223:AC3225" si="142">U3223+W3223</f>
        <v>0</v>
      </c>
      <c r="AD3223" s="555">
        <f t="shared" ref="AD3223:AD3225" si="143">T3223+V3223</f>
        <v>0</v>
      </c>
    </row>
    <row r="3224" customHeight="1" spans="1:30">
      <c r="A3224" s="574">
        <v>45352</v>
      </c>
      <c r="B3224" s="778" t="s">
        <v>328</v>
      </c>
      <c r="C3224" s="782" t="s">
        <v>150</v>
      </c>
      <c r="D3224" s="783">
        <v>60</v>
      </c>
      <c r="E3224" s="783" t="s">
        <v>152</v>
      </c>
      <c r="F3224" s="783">
        <v>0.98</v>
      </c>
      <c r="G3224" s="783">
        <v>1.73</v>
      </c>
      <c r="H3224" s="784">
        <v>8.6991</v>
      </c>
      <c r="I3224" s="783">
        <v>10.9011</v>
      </c>
      <c r="J3224" s="783">
        <v>10.56</v>
      </c>
      <c r="K3224" s="790">
        <v>0</v>
      </c>
      <c r="L3224" s="791">
        <v>0</v>
      </c>
      <c r="M3224" s="783">
        <v>10.56</v>
      </c>
      <c r="N3224" s="783">
        <v>284</v>
      </c>
      <c r="O3224" s="791">
        <v>0.0372</v>
      </c>
      <c r="P3224" s="783" t="s">
        <v>149</v>
      </c>
      <c r="Q3224" s="783">
        <v>5420</v>
      </c>
      <c r="R3224" s="783">
        <v>1034.88</v>
      </c>
      <c r="S3224" s="791">
        <v>0.1909</v>
      </c>
      <c r="T3224" s="783">
        <v>0</v>
      </c>
      <c r="U3224" s="783">
        <v>0</v>
      </c>
      <c r="V3224" s="783">
        <v>0</v>
      </c>
      <c r="W3224" s="783">
        <v>0</v>
      </c>
      <c r="X3224" s="783">
        <v>0</v>
      </c>
      <c r="Y3224" s="783">
        <v>0</v>
      </c>
      <c r="Z3224" s="783">
        <v>0</v>
      </c>
      <c r="AA3224" s="783">
        <v>0</v>
      </c>
      <c r="AB3224" s="791">
        <v>1</v>
      </c>
      <c r="AC3224" s="575">
        <f t="shared" si="142"/>
        <v>0</v>
      </c>
      <c r="AD3224" s="555">
        <f t="shared" si="143"/>
        <v>0</v>
      </c>
    </row>
    <row r="3225" customHeight="1" spans="1:30">
      <c r="A3225" s="574">
        <v>45352</v>
      </c>
      <c r="B3225" s="785" t="s">
        <v>276</v>
      </c>
      <c r="C3225" s="779" t="s">
        <v>78</v>
      </c>
      <c r="D3225" s="660">
        <v>100</v>
      </c>
      <c r="E3225" s="786" t="s">
        <v>103</v>
      </c>
      <c r="F3225" s="660">
        <v>5</v>
      </c>
      <c r="G3225" s="660">
        <v>1.07</v>
      </c>
      <c r="H3225" s="660">
        <v>13.92</v>
      </c>
      <c r="I3225" s="660">
        <v>2.71</v>
      </c>
      <c r="J3225" s="660">
        <v>2.618</v>
      </c>
      <c r="K3225" s="660">
        <v>11.16</v>
      </c>
      <c r="L3225" s="792">
        <v>0.8019</v>
      </c>
      <c r="M3225" s="660">
        <v>2.618</v>
      </c>
      <c r="N3225" s="660">
        <v>32</v>
      </c>
      <c r="O3225" s="792">
        <v>0.0818</v>
      </c>
      <c r="P3225" s="793">
        <v>0.0496</v>
      </c>
      <c r="Q3225" s="660">
        <v>5723</v>
      </c>
      <c r="R3225" s="660">
        <v>256.2252</v>
      </c>
      <c r="S3225" s="792">
        <v>0.0448</v>
      </c>
      <c r="T3225" s="783">
        <v>0</v>
      </c>
      <c r="U3225" s="783">
        <v>0</v>
      </c>
      <c r="V3225" s="783">
        <v>0</v>
      </c>
      <c r="W3225" s="783">
        <v>0</v>
      </c>
      <c r="X3225" s="783">
        <v>0</v>
      </c>
      <c r="Y3225" s="783">
        <v>0</v>
      </c>
      <c r="Z3225" s="783">
        <v>0</v>
      </c>
      <c r="AA3225" s="783">
        <v>0.0392</v>
      </c>
      <c r="AB3225" s="792">
        <v>1</v>
      </c>
      <c r="AC3225" s="575">
        <f t="shared" si="142"/>
        <v>0</v>
      </c>
      <c r="AD3225" s="555">
        <f t="shared" si="143"/>
        <v>0</v>
      </c>
    </row>
    <row r="3226" customHeight="1" spans="1:30">
      <c r="A3226" s="574">
        <v>45353</v>
      </c>
      <c r="B3226" s="785" t="s">
        <v>329</v>
      </c>
      <c r="C3226" s="779" t="s">
        <v>86</v>
      </c>
      <c r="D3226" s="660">
        <v>50</v>
      </c>
      <c r="E3226" s="769" t="s">
        <v>330</v>
      </c>
      <c r="F3226" s="786">
        <v>7.71</v>
      </c>
      <c r="G3226" s="660">
        <v>1.3</v>
      </c>
      <c r="H3226" s="660">
        <v>28.9986</v>
      </c>
      <c r="I3226" s="660">
        <v>25.8986</v>
      </c>
      <c r="J3226" s="660">
        <v>25.8768</v>
      </c>
      <c r="K3226" s="660">
        <v>3.1</v>
      </c>
      <c r="L3226" s="794">
        <v>0.1069</v>
      </c>
      <c r="M3226" s="660">
        <v>25.8768</v>
      </c>
      <c r="N3226" s="660">
        <v>713</v>
      </c>
      <c r="O3226" s="792">
        <v>0.0363</v>
      </c>
      <c r="P3226" s="783" t="s">
        <v>149</v>
      </c>
      <c r="Q3226" s="660">
        <v>6458</v>
      </c>
      <c r="R3226" s="660">
        <v>768.964</v>
      </c>
      <c r="S3226" s="793">
        <v>0.1191</v>
      </c>
      <c r="T3226" s="783">
        <v>0</v>
      </c>
      <c r="U3226" s="783">
        <v>0</v>
      </c>
      <c r="V3226" s="783">
        <v>0</v>
      </c>
      <c r="W3226" s="783">
        <v>0</v>
      </c>
      <c r="X3226" s="783">
        <v>0</v>
      </c>
      <c r="Y3226" s="783">
        <v>0</v>
      </c>
      <c r="Z3226" s="783">
        <v>0</v>
      </c>
      <c r="AA3226" s="783">
        <v>0</v>
      </c>
      <c r="AB3226" s="791">
        <v>1</v>
      </c>
      <c r="AC3226" s="796"/>
      <c r="AD3226" s="796"/>
    </row>
    <row r="3227" customHeight="1" spans="1:29">
      <c r="A3227" s="661" t="s">
        <v>331</v>
      </c>
      <c r="B3227" s="662"/>
      <c r="C3227" s="662"/>
      <c r="D3227" s="662"/>
      <c r="E3227" s="662"/>
      <c r="F3227" s="662"/>
      <c r="G3227" s="662"/>
      <c r="H3227" s="662"/>
      <c r="I3227" s="662"/>
      <c r="J3227" s="662"/>
      <c r="K3227" s="662"/>
      <c r="L3227" s="662"/>
      <c r="M3227" s="662"/>
      <c r="N3227" s="662"/>
      <c r="O3227" s="662"/>
      <c r="P3227" s="662"/>
      <c r="Q3227" s="662"/>
      <c r="R3227" s="662"/>
      <c r="S3227" s="662"/>
      <c r="T3227" s="662"/>
      <c r="U3227" s="662"/>
      <c r="V3227" s="662"/>
      <c r="W3227" s="662"/>
      <c r="X3227" s="662"/>
      <c r="Y3227" s="662"/>
      <c r="Z3227" s="662"/>
      <c r="AA3227" s="662"/>
      <c r="AB3227" s="662"/>
      <c r="AC3227" s="662"/>
    </row>
    <row r="3228" customHeight="1" spans="1:30">
      <c r="A3228" s="663" t="s">
        <v>199</v>
      </c>
      <c r="B3228" s="664" t="s">
        <v>200</v>
      </c>
      <c r="C3228" s="664" t="s">
        <v>201</v>
      </c>
      <c r="D3228" s="664" t="s">
        <v>202</v>
      </c>
      <c r="E3228" s="664" t="s">
        <v>203</v>
      </c>
      <c r="F3228" s="664" t="s">
        <v>204</v>
      </c>
      <c r="G3228" s="664" t="s">
        <v>205</v>
      </c>
      <c r="H3228" s="664" t="s">
        <v>206</v>
      </c>
      <c r="I3228" s="664" t="s">
        <v>207</v>
      </c>
      <c r="J3228" s="664" t="s">
        <v>208</v>
      </c>
      <c r="K3228" s="664" t="s">
        <v>209</v>
      </c>
      <c r="L3228" s="664" t="s">
        <v>210</v>
      </c>
      <c r="M3228" s="664" t="s">
        <v>211</v>
      </c>
      <c r="N3228" s="664" t="s">
        <v>212</v>
      </c>
      <c r="O3228" s="664" t="s">
        <v>213</v>
      </c>
      <c r="P3228" s="664" t="s">
        <v>214</v>
      </c>
      <c r="Q3228" s="664" t="s">
        <v>215</v>
      </c>
      <c r="R3228" s="664" t="s">
        <v>216</v>
      </c>
      <c r="S3228" s="664" t="s">
        <v>217</v>
      </c>
      <c r="T3228" s="664" t="s">
        <v>218</v>
      </c>
      <c r="U3228" s="664" t="s">
        <v>219</v>
      </c>
      <c r="V3228" s="664" t="s">
        <v>220</v>
      </c>
      <c r="W3228" s="664" t="s">
        <v>221</v>
      </c>
      <c r="X3228" s="664" t="s">
        <v>222</v>
      </c>
      <c r="Y3228" s="664" t="s">
        <v>223</v>
      </c>
      <c r="Z3228" s="664" t="s">
        <v>224</v>
      </c>
      <c r="AA3228" s="664" t="s">
        <v>225</v>
      </c>
      <c r="AB3228" s="664" t="s">
        <v>226</v>
      </c>
      <c r="AC3228" s="583" t="s">
        <v>29</v>
      </c>
      <c r="AD3228" s="583" t="s">
        <v>30</v>
      </c>
    </row>
    <row r="3229" customHeight="1" spans="1:30">
      <c r="A3229" s="574">
        <v>45353</v>
      </c>
      <c r="B3229" s="650" t="s">
        <v>227</v>
      </c>
      <c r="C3229" s="650" t="s">
        <v>228</v>
      </c>
      <c r="D3229" s="650">
        <v>100</v>
      </c>
      <c r="E3229" s="650" t="s">
        <v>235</v>
      </c>
      <c r="F3229" s="650">
        <v>5.67</v>
      </c>
      <c r="G3229" s="650">
        <v>3.58</v>
      </c>
      <c r="H3229" s="650">
        <v>53.0999</v>
      </c>
      <c r="I3229" s="650">
        <v>47.5999</v>
      </c>
      <c r="J3229" s="650">
        <v>47.5125</v>
      </c>
      <c r="K3229" s="650">
        <v>5.5</v>
      </c>
      <c r="L3229" s="676">
        <v>0.1036</v>
      </c>
      <c r="M3229" s="650">
        <v>101.325</v>
      </c>
      <c r="N3229" s="650"/>
      <c r="O3229" s="650"/>
      <c r="P3229" s="650"/>
      <c r="Q3229" s="650">
        <v>14972</v>
      </c>
      <c r="R3229" s="650">
        <v>2137.5375</v>
      </c>
      <c r="S3229" s="676">
        <v>0.1428</v>
      </c>
      <c r="T3229" s="650">
        <v>0</v>
      </c>
      <c r="U3229" s="650">
        <v>0</v>
      </c>
      <c r="V3229" s="650">
        <v>0</v>
      </c>
      <c r="W3229" s="650">
        <v>0</v>
      </c>
      <c r="X3229" s="650">
        <v>0</v>
      </c>
      <c r="Y3229" s="650">
        <v>0</v>
      </c>
      <c r="Z3229" s="650">
        <v>0</v>
      </c>
      <c r="AA3229" s="650">
        <v>0</v>
      </c>
      <c r="AB3229" s="676">
        <v>1</v>
      </c>
      <c r="AC3229" s="575">
        <f t="shared" ref="AC3229:AC3266" si="144">U3229+W3229</f>
        <v>0</v>
      </c>
      <c r="AD3229" s="555">
        <f t="shared" ref="AD3229:AD3266" si="145">T3229+V3229</f>
        <v>0</v>
      </c>
    </row>
    <row r="3230" customHeight="1" spans="1:30">
      <c r="A3230" s="574">
        <v>45353</v>
      </c>
      <c r="B3230" s="650" t="s">
        <v>234</v>
      </c>
      <c r="C3230" s="650" t="s">
        <v>228</v>
      </c>
      <c r="D3230" s="650">
        <v>20</v>
      </c>
      <c r="E3230" s="650" t="s">
        <v>292</v>
      </c>
      <c r="F3230" s="650">
        <v>6.29</v>
      </c>
      <c r="G3230" s="650">
        <v>1.7</v>
      </c>
      <c r="H3230" s="650">
        <v>14.3872</v>
      </c>
      <c r="I3230" s="650">
        <v>12.5727</v>
      </c>
      <c r="J3230" s="650">
        <v>12.5143</v>
      </c>
      <c r="K3230" s="650">
        <v>1.8145</v>
      </c>
      <c r="L3230" s="676">
        <v>0.1261</v>
      </c>
      <c r="M3230" s="650">
        <v>28.4676</v>
      </c>
      <c r="N3230" s="650"/>
      <c r="O3230" s="650"/>
      <c r="P3230" s="650"/>
      <c r="Q3230" s="650">
        <v>4106</v>
      </c>
      <c r="R3230" s="650">
        <v>602.3665</v>
      </c>
      <c r="S3230" s="676">
        <v>0.1467</v>
      </c>
      <c r="T3230" s="650">
        <v>0</v>
      </c>
      <c r="U3230" s="650">
        <v>0</v>
      </c>
      <c r="V3230" s="650">
        <v>0</v>
      </c>
      <c r="W3230" s="650">
        <v>0</v>
      </c>
      <c r="X3230" s="650">
        <v>0</v>
      </c>
      <c r="Y3230" s="650">
        <v>0</v>
      </c>
      <c r="Z3230" s="650">
        <v>0</v>
      </c>
      <c r="AA3230" s="650">
        <v>0</v>
      </c>
      <c r="AB3230" s="676">
        <v>1</v>
      </c>
      <c r="AC3230" s="575">
        <f t="shared" si="144"/>
        <v>0</v>
      </c>
      <c r="AD3230" s="555">
        <f t="shared" si="145"/>
        <v>0</v>
      </c>
    </row>
    <row r="3231" customHeight="1" spans="1:30">
      <c r="A3231" s="574">
        <v>45353</v>
      </c>
      <c r="B3231" s="650" t="s">
        <v>232</v>
      </c>
      <c r="C3231" s="650" t="s">
        <v>228</v>
      </c>
      <c r="D3231" s="650">
        <v>80</v>
      </c>
      <c r="E3231" s="650" t="s">
        <v>233</v>
      </c>
      <c r="F3231" s="650">
        <v>6.91</v>
      </c>
      <c r="G3231" s="650">
        <v>1.33</v>
      </c>
      <c r="H3231" s="650">
        <v>49.8586</v>
      </c>
      <c r="I3231" s="650">
        <v>47.88</v>
      </c>
      <c r="J3231" s="650">
        <v>47.3</v>
      </c>
      <c r="K3231" s="650">
        <v>0</v>
      </c>
      <c r="L3231" s="676">
        <v>0</v>
      </c>
      <c r="M3231" s="650">
        <v>93.5</v>
      </c>
      <c r="N3231" s="650"/>
      <c r="O3231" s="650"/>
      <c r="P3231" s="650"/>
      <c r="Q3231" s="650">
        <v>9570</v>
      </c>
      <c r="R3231" s="650">
        <v>1849.1</v>
      </c>
      <c r="S3231" s="676">
        <v>0.1932</v>
      </c>
      <c r="T3231" s="650">
        <v>0</v>
      </c>
      <c r="U3231" s="650">
        <v>0</v>
      </c>
      <c r="V3231" s="650">
        <v>0</v>
      </c>
      <c r="W3231" s="650">
        <v>0</v>
      </c>
      <c r="X3231" s="650">
        <v>0</v>
      </c>
      <c r="Y3231" s="650">
        <v>0</v>
      </c>
      <c r="Z3231" s="650">
        <v>0</v>
      </c>
      <c r="AA3231" s="650">
        <v>0</v>
      </c>
      <c r="AB3231" s="676">
        <v>1</v>
      </c>
      <c r="AC3231" s="575">
        <f t="shared" si="144"/>
        <v>0</v>
      </c>
      <c r="AD3231" s="555">
        <f t="shared" si="145"/>
        <v>0</v>
      </c>
    </row>
    <row r="3232" customHeight="1" spans="1:30">
      <c r="A3232" s="574">
        <v>45353</v>
      </c>
      <c r="B3232" s="650" t="s">
        <v>230</v>
      </c>
      <c r="C3232" s="650" t="s">
        <v>228</v>
      </c>
      <c r="D3232" s="650">
        <v>10</v>
      </c>
      <c r="E3232" s="650" t="s">
        <v>233</v>
      </c>
      <c r="F3232" s="650">
        <v>6.21</v>
      </c>
      <c r="G3232" s="650">
        <v>0.71</v>
      </c>
      <c r="H3232" s="650">
        <v>6.9669</v>
      </c>
      <c r="I3232" s="650">
        <v>5.9966</v>
      </c>
      <c r="J3232" s="650">
        <v>5.94</v>
      </c>
      <c r="K3232" s="650">
        <v>0</v>
      </c>
      <c r="L3232" s="676">
        <v>0</v>
      </c>
      <c r="M3232" s="650">
        <v>9.9</v>
      </c>
      <c r="N3232" s="650"/>
      <c r="O3232" s="650"/>
      <c r="P3232" s="650"/>
      <c r="Q3232" s="650">
        <v>1258</v>
      </c>
      <c r="R3232" s="650">
        <v>200.64</v>
      </c>
      <c r="S3232" s="676">
        <v>0.1595</v>
      </c>
      <c r="T3232" s="650">
        <v>0</v>
      </c>
      <c r="U3232" s="650">
        <v>0</v>
      </c>
      <c r="V3232" s="650">
        <v>0</v>
      </c>
      <c r="W3232" s="650">
        <v>0</v>
      </c>
      <c r="X3232" s="650">
        <v>0</v>
      </c>
      <c r="Y3232" s="650">
        <v>0</v>
      </c>
      <c r="Z3232" s="650">
        <v>0</v>
      </c>
      <c r="AA3232" s="650">
        <v>0</v>
      </c>
      <c r="AB3232" s="676">
        <v>1</v>
      </c>
      <c r="AC3232" s="575">
        <f t="shared" si="144"/>
        <v>0</v>
      </c>
      <c r="AD3232" s="555">
        <f t="shared" si="145"/>
        <v>0</v>
      </c>
    </row>
    <row r="3233" customHeight="1" spans="1:30">
      <c r="A3233" s="574">
        <v>45353</v>
      </c>
      <c r="B3233" s="650" t="s">
        <v>239</v>
      </c>
      <c r="C3233" s="650" t="s">
        <v>228</v>
      </c>
      <c r="D3233" s="650">
        <v>30</v>
      </c>
      <c r="E3233" s="650" t="s">
        <v>292</v>
      </c>
      <c r="F3233" s="650">
        <v>7.26</v>
      </c>
      <c r="G3233" s="650">
        <v>0</v>
      </c>
      <c r="H3233" s="650">
        <v>20.1799</v>
      </c>
      <c r="I3233" s="650">
        <v>17.3076</v>
      </c>
      <c r="J3233" s="650">
        <v>17.16</v>
      </c>
      <c r="K3233" s="650">
        <v>2.8723</v>
      </c>
      <c r="L3233" s="676">
        <v>0.1423</v>
      </c>
      <c r="M3233" s="650">
        <v>33.528</v>
      </c>
      <c r="N3233" s="650"/>
      <c r="O3233" s="650"/>
      <c r="P3233" s="650"/>
      <c r="Q3233" s="650">
        <v>4805</v>
      </c>
      <c r="R3233" s="650">
        <v>734.0784</v>
      </c>
      <c r="S3233" s="676">
        <v>0.1528</v>
      </c>
      <c r="T3233" s="650">
        <v>0</v>
      </c>
      <c r="U3233" s="650">
        <v>0</v>
      </c>
      <c r="V3233" s="650">
        <v>0</v>
      </c>
      <c r="W3233" s="650">
        <v>0</v>
      </c>
      <c r="X3233" s="650">
        <v>0</v>
      </c>
      <c r="Y3233" s="650">
        <v>0</v>
      </c>
      <c r="Z3233" s="650">
        <v>0</v>
      </c>
      <c r="AA3233" s="650">
        <v>0</v>
      </c>
      <c r="AB3233" s="676">
        <v>1</v>
      </c>
      <c r="AC3233" s="575">
        <f t="shared" si="144"/>
        <v>0</v>
      </c>
      <c r="AD3233" s="555">
        <f t="shared" si="145"/>
        <v>0</v>
      </c>
    </row>
    <row r="3234" customHeight="1" spans="1:30">
      <c r="A3234" s="574">
        <v>45353</v>
      </c>
      <c r="B3234" s="650" t="s">
        <v>242</v>
      </c>
      <c r="C3234" s="650" t="s">
        <v>228</v>
      </c>
      <c r="D3234" s="650">
        <v>50</v>
      </c>
      <c r="E3234" s="650" t="s">
        <v>233</v>
      </c>
      <c r="F3234" s="650">
        <v>7.46</v>
      </c>
      <c r="G3234" s="650">
        <v>3.25</v>
      </c>
      <c r="H3234" s="650">
        <v>31.7773</v>
      </c>
      <c r="I3234" s="650">
        <v>13.293</v>
      </c>
      <c r="J3234" s="650">
        <v>13.2</v>
      </c>
      <c r="K3234" s="650">
        <v>18.4843</v>
      </c>
      <c r="L3234" s="676">
        <v>0.5817</v>
      </c>
      <c r="M3234" s="650">
        <v>27.28</v>
      </c>
      <c r="N3234" s="650"/>
      <c r="O3234" s="650"/>
      <c r="P3234" s="650"/>
      <c r="Q3234" s="650">
        <v>7203</v>
      </c>
      <c r="R3234" s="650">
        <v>866.36</v>
      </c>
      <c r="S3234" s="676">
        <v>0.1203</v>
      </c>
      <c r="T3234" s="650">
        <v>0</v>
      </c>
      <c r="U3234" s="650">
        <v>0</v>
      </c>
      <c r="V3234" s="650">
        <v>0</v>
      </c>
      <c r="W3234" s="650">
        <v>0</v>
      </c>
      <c r="X3234" s="650">
        <v>0</v>
      </c>
      <c r="Y3234" s="650">
        <v>0</v>
      </c>
      <c r="Z3234" s="650">
        <v>0</v>
      </c>
      <c r="AA3234" s="650">
        <v>0</v>
      </c>
      <c r="AB3234" s="676">
        <v>1</v>
      </c>
      <c r="AC3234" s="575">
        <f t="shared" si="144"/>
        <v>0</v>
      </c>
      <c r="AD3234" s="555">
        <f t="shared" si="145"/>
        <v>0</v>
      </c>
    </row>
    <row r="3235" customHeight="1" spans="1:30">
      <c r="A3235" s="574">
        <v>45353</v>
      </c>
      <c r="B3235" s="650" t="s">
        <v>243</v>
      </c>
      <c r="C3235" s="650" t="s">
        <v>228</v>
      </c>
      <c r="D3235" s="650">
        <v>30</v>
      </c>
      <c r="E3235" s="650" t="s">
        <v>233</v>
      </c>
      <c r="F3235" s="650">
        <v>7.35</v>
      </c>
      <c r="G3235" s="650">
        <v>2.31</v>
      </c>
      <c r="H3235" s="650">
        <v>18.307</v>
      </c>
      <c r="I3235" s="650">
        <v>17.948</v>
      </c>
      <c r="J3235" s="650">
        <v>17.92</v>
      </c>
      <c r="K3235" s="650">
        <v>0</v>
      </c>
      <c r="L3235" s="676">
        <v>0</v>
      </c>
      <c r="M3235" s="650">
        <v>35.448</v>
      </c>
      <c r="N3235" s="650"/>
      <c r="O3235" s="650"/>
      <c r="P3235" s="650"/>
      <c r="Q3235" s="650">
        <v>4708</v>
      </c>
      <c r="R3235" s="650">
        <v>869.512</v>
      </c>
      <c r="S3235" s="676">
        <v>0.1847</v>
      </c>
      <c r="T3235" s="650">
        <v>0</v>
      </c>
      <c r="U3235" s="650">
        <v>0</v>
      </c>
      <c r="V3235" s="650">
        <v>0</v>
      </c>
      <c r="W3235" s="650">
        <v>0</v>
      </c>
      <c r="X3235" s="650">
        <v>0</v>
      </c>
      <c r="Y3235" s="650">
        <v>0</v>
      </c>
      <c r="Z3235" s="650">
        <v>0</v>
      </c>
      <c r="AA3235" s="650">
        <v>0</v>
      </c>
      <c r="AB3235" s="676">
        <v>1</v>
      </c>
      <c r="AC3235" s="575">
        <f t="shared" si="144"/>
        <v>0</v>
      </c>
      <c r="AD3235" s="555">
        <f t="shared" si="145"/>
        <v>0</v>
      </c>
    </row>
    <row r="3236" customHeight="1" spans="1:30">
      <c r="A3236" s="574">
        <v>45353</v>
      </c>
      <c r="B3236" s="650" t="s">
        <v>241</v>
      </c>
      <c r="C3236" s="650" t="s">
        <v>228</v>
      </c>
      <c r="D3236" s="650">
        <v>150</v>
      </c>
      <c r="E3236" s="650" t="s">
        <v>233</v>
      </c>
      <c r="F3236" s="650">
        <v>7.41</v>
      </c>
      <c r="G3236" s="650">
        <v>1.02</v>
      </c>
      <c r="H3236" s="650">
        <v>103.7048</v>
      </c>
      <c r="I3236" s="650">
        <v>62.3777</v>
      </c>
      <c r="J3236" s="650">
        <v>61.096</v>
      </c>
      <c r="K3236" s="650">
        <v>41.33</v>
      </c>
      <c r="L3236" s="676">
        <v>0.3985</v>
      </c>
      <c r="M3236" s="650">
        <v>113.8606</v>
      </c>
      <c r="N3236" s="650">
        <v>1932</v>
      </c>
      <c r="O3236" s="676">
        <v>0.0589</v>
      </c>
      <c r="P3236" s="676">
        <v>-0.0056</v>
      </c>
      <c r="Q3236" s="650">
        <v>24402</v>
      </c>
      <c r="R3236" s="650">
        <v>2636.7033</v>
      </c>
      <c r="S3236" s="676">
        <v>0.1081</v>
      </c>
      <c r="T3236" s="650">
        <v>0</v>
      </c>
      <c r="U3236" s="650">
        <v>0</v>
      </c>
      <c r="V3236" s="650">
        <v>0</v>
      </c>
      <c r="W3236" s="650">
        <v>0</v>
      </c>
      <c r="X3236" s="650">
        <v>0</v>
      </c>
      <c r="Y3236" s="650">
        <v>0</v>
      </c>
      <c r="Z3236" s="650">
        <v>0</v>
      </c>
      <c r="AA3236" s="650">
        <v>0</v>
      </c>
      <c r="AB3236" s="676">
        <v>1</v>
      </c>
      <c r="AC3236" s="575">
        <f t="shared" si="144"/>
        <v>0</v>
      </c>
      <c r="AD3236" s="555">
        <f t="shared" si="145"/>
        <v>0</v>
      </c>
    </row>
    <row r="3237" customHeight="1" spans="1:30">
      <c r="A3237" s="574">
        <v>45353</v>
      </c>
      <c r="B3237" s="650" t="s">
        <v>237</v>
      </c>
      <c r="C3237" s="650" t="s">
        <v>228</v>
      </c>
      <c r="D3237" s="650">
        <v>5.48</v>
      </c>
      <c r="E3237" s="650" t="s">
        <v>233</v>
      </c>
      <c r="F3237" s="650">
        <v>6.05</v>
      </c>
      <c r="G3237" s="650">
        <v>0</v>
      </c>
      <c r="H3237" s="650">
        <v>2.74</v>
      </c>
      <c r="I3237" s="650">
        <v>1.8</v>
      </c>
      <c r="J3237" s="650">
        <v>1.596</v>
      </c>
      <c r="K3237" s="650">
        <v>0.94</v>
      </c>
      <c r="L3237" s="676">
        <v>0.3431</v>
      </c>
      <c r="M3237" s="650">
        <v>4.256</v>
      </c>
      <c r="N3237" s="650"/>
      <c r="O3237" s="650"/>
      <c r="P3237" s="650"/>
      <c r="Q3237" s="650">
        <v>554</v>
      </c>
      <c r="R3237" s="650">
        <v>73.676</v>
      </c>
      <c r="S3237" s="676">
        <v>0.133</v>
      </c>
      <c r="T3237" s="650">
        <v>0</v>
      </c>
      <c r="U3237" s="650">
        <v>0</v>
      </c>
      <c r="V3237" s="650">
        <v>0</v>
      </c>
      <c r="W3237" s="650">
        <v>0</v>
      </c>
      <c r="X3237" s="650">
        <v>0</v>
      </c>
      <c r="Y3237" s="650">
        <v>0</v>
      </c>
      <c r="Z3237" s="650">
        <v>0</v>
      </c>
      <c r="AA3237" s="650">
        <v>0</v>
      </c>
      <c r="AB3237" s="676">
        <v>1</v>
      </c>
      <c r="AC3237" s="575">
        <f t="shared" si="144"/>
        <v>0</v>
      </c>
      <c r="AD3237" s="555">
        <f t="shared" si="145"/>
        <v>0</v>
      </c>
    </row>
    <row r="3238" customHeight="1" spans="1:30">
      <c r="A3238" s="574">
        <v>45353</v>
      </c>
      <c r="B3238" s="650" t="s">
        <v>240</v>
      </c>
      <c r="C3238" s="650" t="s">
        <v>228</v>
      </c>
      <c r="D3238" s="650">
        <v>100</v>
      </c>
      <c r="E3238" s="650" t="s">
        <v>233</v>
      </c>
      <c r="F3238" s="650">
        <v>7.91</v>
      </c>
      <c r="G3238" s="650">
        <v>0</v>
      </c>
      <c r="H3238" s="650">
        <v>63.003</v>
      </c>
      <c r="I3238" s="650">
        <v>57.621</v>
      </c>
      <c r="J3238" s="650">
        <v>55.303</v>
      </c>
      <c r="K3238" s="650">
        <v>5.2659</v>
      </c>
      <c r="L3238" s="676">
        <v>0.0837</v>
      </c>
      <c r="M3238" s="650">
        <v>108.998</v>
      </c>
      <c r="N3238" s="650"/>
      <c r="O3238" s="650"/>
      <c r="P3238" s="650"/>
      <c r="Q3238" s="650">
        <v>15895</v>
      </c>
      <c r="R3238" s="650">
        <v>1991.22</v>
      </c>
      <c r="S3238" s="676">
        <v>0.1253</v>
      </c>
      <c r="T3238" s="650">
        <v>0.0672</v>
      </c>
      <c r="U3238" s="650">
        <v>0</v>
      </c>
      <c r="V3238" s="650">
        <v>0</v>
      </c>
      <c r="W3238" s="650">
        <v>0</v>
      </c>
      <c r="X3238" s="650">
        <v>0</v>
      </c>
      <c r="Y3238" s="650">
        <v>0.0489</v>
      </c>
      <c r="Z3238" s="650">
        <v>0</v>
      </c>
      <c r="AA3238" s="650">
        <v>0</v>
      </c>
      <c r="AB3238" s="676">
        <v>0.9989</v>
      </c>
      <c r="AC3238" s="575">
        <f t="shared" si="144"/>
        <v>0</v>
      </c>
      <c r="AD3238" s="555">
        <f t="shared" si="145"/>
        <v>0.0672</v>
      </c>
    </row>
    <row r="3239" customHeight="1" spans="1:30">
      <c r="A3239" s="574">
        <v>45353</v>
      </c>
      <c r="B3239" s="650" t="s">
        <v>236</v>
      </c>
      <c r="C3239" s="650" t="s">
        <v>228</v>
      </c>
      <c r="D3239" s="650">
        <v>30</v>
      </c>
      <c r="E3239" s="650" t="s">
        <v>233</v>
      </c>
      <c r="F3239" s="650">
        <v>7.17</v>
      </c>
      <c r="G3239" s="650">
        <v>1.23</v>
      </c>
      <c r="H3239" s="650">
        <v>17.4072</v>
      </c>
      <c r="I3239" s="650">
        <v>17.2071</v>
      </c>
      <c r="J3239" s="650">
        <v>17.1868</v>
      </c>
      <c r="K3239" s="650">
        <v>0</v>
      </c>
      <c r="L3239" s="676">
        <v>0</v>
      </c>
      <c r="M3239" s="650">
        <v>34.7215</v>
      </c>
      <c r="N3239" s="650"/>
      <c r="O3239" s="650"/>
      <c r="P3239" s="650"/>
      <c r="Q3239" s="650">
        <v>3672</v>
      </c>
      <c r="R3239" s="650">
        <v>766.7404</v>
      </c>
      <c r="S3239" s="676">
        <v>0.2088</v>
      </c>
      <c r="T3239" s="650">
        <v>0</v>
      </c>
      <c r="U3239" s="650">
        <v>0</v>
      </c>
      <c r="V3239" s="650">
        <v>0</v>
      </c>
      <c r="W3239" s="650">
        <v>0</v>
      </c>
      <c r="X3239" s="650">
        <v>0</v>
      </c>
      <c r="Y3239" s="650">
        <v>0</v>
      </c>
      <c r="Z3239" s="650">
        <v>0</v>
      </c>
      <c r="AA3239" s="650">
        <v>0</v>
      </c>
      <c r="AB3239" s="676">
        <v>1</v>
      </c>
      <c r="AC3239" s="575">
        <f t="shared" si="144"/>
        <v>0</v>
      </c>
      <c r="AD3239" s="555">
        <f t="shared" si="145"/>
        <v>0</v>
      </c>
    </row>
    <row r="3240" customHeight="1" spans="1:30">
      <c r="A3240" s="574">
        <v>45353</v>
      </c>
      <c r="B3240" s="650" t="s">
        <v>244</v>
      </c>
      <c r="C3240" s="650" t="s">
        <v>228</v>
      </c>
      <c r="D3240" s="650">
        <v>100</v>
      </c>
      <c r="E3240" s="650" t="s">
        <v>235</v>
      </c>
      <c r="F3240" s="650">
        <v>3.77</v>
      </c>
      <c r="G3240" s="650">
        <v>1.6</v>
      </c>
      <c r="H3240" s="650">
        <v>32.704</v>
      </c>
      <c r="I3240" s="650">
        <v>30.4774</v>
      </c>
      <c r="J3240" s="650">
        <v>28.8498</v>
      </c>
      <c r="K3240" s="650">
        <v>2.2266</v>
      </c>
      <c r="L3240" s="676">
        <v>0.0681</v>
      </c>
      <c r="M3240" s="650">
        <v>60.7866</v>
      </c>
      <c r="N3240" s="650"/>
      <c r="O3240" s="650"/>
      <c r="P3240" s="650"/>
      <c r="Q3240" s="650">
        <v>14225</v>
      </c>
      <c r="R3240" s="650">
        <v>1979.4222</v>
      </c>
      <c r="S3240" s="676">
        <v>0.1392</v>
      </c>
      <c r="T3240" s="650">
        <v>0</v>
      </c>
      <c r="U3240" s="650">
        <v>0</v>
      </c>
      <c r="V3240" s="650">
        <v>0</v>
      </c>
      <c r="W3240" s="650">
        <v>0</v>
      </c>
      <c r="X3240" s="650">
        <v>0</v>
      </c>
      <c r="Y3240" s="650">
        <v>0</v>
      </c>
      <c r="Z3240" s="650">
        <v>0</v>
      </c>
      <c r="AA3240" s="650">
        <v>0</v>
      </c>
      <c r="AB3240" s="676">
        <v>1</v>
      </c>
      <c r="AC3240" s="575">
        <f t="shared" si="144"/>
        <v>0</v>
      </c>
      <c r="AD3240" s="555">
        <f t="shared" si="145"/>
        <v>0</v>
      </c>
    </row>
    <row r="3241" customHeight="1" spans="1:30">
      <c r="A3241" s="574">
        <v>45353</v>
      </c>
      <c r="B3241" s="650" t="s">
        <v>245</v>
      </c>
      <c r="C3241" s="650" t="s">
        <v>228</v>
      </c>
      <c r="D3241" s="650">
        <v>50</v>
      </c>
      <c r="E3241" s="650" t="s">
        <v>315</v>
      </c>
      <c r="F3241" s="650">
        <v>5.5</v>
      </c>
      <c r="G3241" s="650">
        <v>0</v>
      </c>
      <c r="H3241" s="650">
        <v>23.1621</v>
      </c>
      <c r="I3241" s="650">
        <v>12.075</v>
      </c>
      <c r="J3241" s="650">
        <v>12.04</v>
      </c>
      <c r="K3241" s="650">
        <v>11.0871</v>
      </c>
      <c r="L3241" s="676">
        <v>0.4787</v>
      </c>
      <c r="M3241" s="650">
        <v>33.6</v>
      </c>
      <c r="N3241" s="650"/>
      <c r="O3241" s="650"/>
      <c r="P3241" s="650"/>
      <c r="Q3241" s="650">
        <v>6762</v>
      </c>
      <c r="R3241" s="650">
        <v>698.53</v>
      </c>
      <c r="S3241" s="676">
        <v>0.1033</v>
      </c>
      <c r="T3241" s="650">
        <v>0</v>
      </c>
      <c r="U3241" s="650">
        <v>0</v>
      </c>
      <c r="V3241" s="650">
        <v>0</v>
      </c>
      <c r="W3241" s="650">
        <v>0</v>
      </c>
      <c r="X3241" s="650">
        <v>0</v>
      </c>
      <c r="Y3241" s="650">
        <v>0</v>
      </c>
      <c r="Z3241" s="650">
        <v>0</v>
      </c>
      <c r="AA3241" s="650">
        <v>0</v>
      </c>
      <c r="AB3241" s="676">
        <v>1</v>
      </c>
      <c r="AC3241" s="575">
        <f t="shared" si="144"/>
        <v>0</v>
      </c>
      <c r="AD3241" s="555">
        <f t="shared" si="145"/>
        <v>0</v>
      </c>
    </row>
    <row r="3242" customHeight="1" spans="1:30">
      <c r="A3242" s="574">
        <v>45353</v>
      </c>
      <c r="B3242" s="650" t="s">
        <v>246</v>
      </c>
      <c r="C3242" s="650" t="s">
        <v>228</v>
      </c>
      <c r="D3242" s="650">
        <v>300</v>
      </c>
      <c r="E3242" s="650" t="s">
        <v>233</v>
      </c>
      <c r="F3242" s="650">
        <v>8.08</v>
      </c>
      <c r="G3242" s="650">
        <v>0</v>
      </c>
      <c r="H3242" s="650">
        <v>234.5386</v>
      </c>
      <c r="I3242" s="650">
        <v>210.8169</v>
      </c>
      <c r="J3242" s="650">
        <v>205.557</v>
      </c>
      <c r="K3242" s="650">
        <v>23.7216</v>
      </c>
      <c r="L3242" s="676">
        <v>0.1011</v>
      </c>
      <c r="M3242" s="650">
        <v>399.432</v>
      </c>
      <c r="N3242" s="650"/>
      <c r="O3242" s="650"/>
      <c r="P3242" s="650"/>
      <c r="Q3242" s="650">
        <v>57321</v>
      </c>
      <c r="R3242" s="650">
        <v>8203.37</v>
      </c>
      <c r="S3242" s="676">
        <v>0.1431</v>
      </c>
      <c r="T3242" s="650">
        <v>0</v>
      </c>
      <c r="U3242" s="650">
        <v>0</v>
      </c>
      <c r="V3242" s="650">
        <v>0</v>
      </c>
      <c r="W3242" s="650">
        <v>0</v>
      </c>
      <c r="X3242" s="650">
        <v>0</v>
      </c>
      <c r="Y3242" s="650">
        <v>0</v>
      </c>
      <c r="Z3242" s="650">
        <v>0</v>
      </c>
      <c r="AA3242" s="650">
        <v>0</v>
      </c>
      <c r="AB3242" s="676">
        <v>1</v>
      </c>
      <c r="AC3242" s="575">
        <f t="shared" si="144"/>
        <v>0</v>
      </c>
      <c r="AD3242" s="555">
        <f t="shared" si="145"/>
        <v>0</v>
      </c>
    </row>
    <row r="3243" customHeight="1" spans="1:30">
      <c r="A3243" s="574">
        <v>45353</v>
      </c>
      <c r="B3243" s="650" t="s">
        <v>247</v>
      </c>
      <c r="C3243" s="650" t="s">
        <v>228</v>
      </c>
      <c r="D3243" s="650">
        <v>150</v>
      </c>
      <c r="E3243" s="650" t="s">
        <v>233</v>
      </c>
      <c r="F3243" s="650">
        <v>7.22</v>
      </c>
      <c r="G3243" s="650">
        <v>2</v>
      </c>
      <c r="H3243" s="650">
        <v>92.9723</v>
      </c>
      <c r="I3243" s="650">
        <v>92.9723</v>
      </c>
      <c r="J3243" s="650">
        <v>92.4</v>
      </c>
      <c r="K3243" s="650">
        <v>0</v>
      </c>
      <c r="L3243" s="676">
        <v>0</v>
      </c>
      <c r="M3243" s="650">
        <v>191.625</v>
      </c>
      <c r="N3243" s="650"/>
      <c r="O3243" s="650"/>
      <c r="P3243" s="650"/>
      <c r="Q3243" s="650">
        <v>25456</v>
      </c>
      <c r="R3243" s="650">
        <v>4087.65</v>
      </c>
      <c r="S3243" s="676">
        <v>0.1606</v>
      </c>
      <c r="T3243" s="650">
        <v>0</v>
      </c>
      <c r="U3243" s="650">
        <v>0</v>
      </c>
      <c r="V3243" s="650">
        <v>0</v>
      </c>
      <c r="W3243" s="650">
        <v>0</v>
      </c>
      <c r="X3243" s="650">
        <v>0</v>
      </c>
      <c r="Y3243" s="650">
        <v>0</v>
      </c>
      <c r="Z3243" s="650">
        <v>0</v>
      </c>
      <c r="AA3243" s="650">
        <v>0</v>
      </c>
      <c r="AB3243" s="676">
        <v>1</v>
      </c>
      <c r="AC3243" s="575">
        <f t="shared" si="144"/>
        <v>0</v>
      </c>
      <c r="AD3243" s="555">
        <f t="shared" si="145"/>
        <v>0</v>
      </c>
    </row>
    <row r="3244" customHeight="1" spans="1:30">
      <c r="A3244" s="574">
        <v>45353</v>
      </c>
      <c r="B3244" s="650" t="s">
        <v>248</v>
      </c>
      <c r="C3244" s="650" t="s">
        <v>228</v>
      </c>
      <c r="D3244" s="650">
        <v>100</v>
      </c>
      <c r="E3244" s="650" t="s">
        <v>231</v>
      </c>
      <c r="F3244" s="650">
        <v>0.81</v>
      </c>
      <c r="G3244" s="650">
        <v>2.01</v>
      </c>
      <c r="H3244" s="650">
        <v>11.664</v>
      </c>
      <c r="I3244" s="650">
        <v>11.664</v>
      </c>
      <c r="J3244" s="650">
        <v>10.7632</v>
      </c>
      <c r="K3244" s="650">
        <v>0</v>
      </c>
      <c r="L3244" s="676">
        <v>0</v>
      </c>
      <c r="M3244" s="650">
        <v>35.3388</v>
      </c>
      <c r="N3244" s="650"/>
      <c r="O3244" s="650"/>
      <c r="P3244" s="650"/>
      <c r="Q3244" s="650">
        <v>11688</v>
      </c>
      <c r="R3244" s="650">
        <v>1797.0596</v>
      </c>
      <c r="S3244" s="676">
        <v>0.1538</v>
      </c>
      <c r="T3244" s="650">
        <v>0</v>
      </c>
      <c r="U3244" s="650">
        <v>0</v>
      </c>
      <c r="V3244" s="650">
        <v>0</v>
      </c>
      <c r="W3244" s="650">
        <v>0</v>
      </c>
      <c r="X3244" s="650">
        <v>0</v>
      </c>
      <c r="Y3244" s="650">
        <v>0</v>
      </c>
      <c r="Z3244" s="650">
        <v>0</v>
      </c>
      <c r="AA3244" s="650">
        <v>0</v>
      </c>
      <c r="AB3244" s="676">
        <v>1</v>
      </c>
      <c r="AC3244" s="575">
        <f t="shared" si="144"/>
        <v>0</v>
      </c>
      <c r="AD3244" s="555">
        <f t="shared" si="145"/>
        <v>0</v>
      </c>
    </row>
    <row r="3245" customHeight="1" spans="1:30">
      <c r="A3245" s="574">
        <v>45353</v>
      </c>
      <c r="B3245" s="650" t="s">
        <v>249</v>
      </c>
      <c r="C3245" s="650" t="s">
        <v>228</v>
      </c>
      <c r="D3245" s="650">
        <v>100</v>
      </c>
      <c r="E3245" s="650" t="s">
        <v>233</v>
      </c>
      <c r="F3245" s="650">
        <v>3.17</v>
      </c>
      <c r="G3245" s="650">
        <v>0</v>
      </c>
      <c r="H3245" s="650">
        <v>27.415</v>
      </c>
      <c r="I3245" s="650">
        <v>26.9519</v>
      </c>
      <c r="J3245" s="650">
        <v>26.859</v>
      </c>
      <c r="K3245" s="650">
        <v>0</v>
      </c>
      <c r="L3245" s="676">
        <v>0</v>
      </c>
      <c r="M3245" s="650">
        <v>70.0159</v>
      </c>
      <c r="N3245" s="650"/>
      <c r="O3245" s="650"/>
      <c r="P3245" s="650"/>
      <c r="Q3245" s="650">
        <v>15134</v>
      </c>
      <c r="R3245" s="650">
        <v>2007.3632</v>
      </c>
      <c r="S3245" s="676">
        <v>0.1326</v>
      </c>
      <c r="T3245" s="650">
        <v>0</v>
      </c>
      <c r="U3245" s="650">
        <v>0</v>
      </c>
      <c r="V3245" s="650">
        <v>0</v>
      </c>
      <c r="W3245" s="650">
        <v>0</v>
      </c>
      <c r="X3245" s="650">
        <v>0</v>
      </c>
      <c r="Y3245" s="650">
        <v>0</v>
      </c>
      <c r="Z3245" s="650">
        <v>0</v>
      </c>
      <c r="AA3245" s="650">
        <v>0</v>
      </c>
      <c r="AB3245" s="676">
        <v>1</v>
      </c>
      <c r="AC3245" s="575">
        <f t="shared" si="144"/>
        <v>0</v>
      </c>
      <c r="AD3245" s="555">
        <f t="shared" si="145"/>
        <v>0</v>
      </c>
    </row>
    <row r="3246" customHeight="1" spans="1:30">
      <c r="A3246" s="574">
        <v>45353</v>
      </c>
      <c r="B3246" s="650" t="s">
        <v>251</v>
      </c>
      <c r="C3246" s="650" t="s">
        <v>250</v>
      </c>
      <c r="D3246" s="650">
        <v>15</v>
      </c>
      <c r="E3246" s="650" t="s">
        <v>233</v>
      </c>
      <c r="F3246" s="650">
        <v>0</v>
      </c>
      <c r="G3246" s="650">
        <v>2.98</v>
      </c>
      <c r="H3246" s="650">
        <v>1.596</v>
      </c>
      <c r="I3246" s="650">
        <v>1.596</v>
      </c>
      <c r="J3246" s="650">
        <v>1.575</v>
      </c>
      <c r="K3246" s="650">
        <v>0</v>
      </c>
      <c r="L3246" s="676">
        <v>0</v>
      </c>
      <c r="M3246" s="650">
        <v>6.51</v>
      </c>
      <c r="N3246" s="650"/>
      <c r="O3246" s="650"/>
      <c r="P3246" s="650"/>
      <c r="Q3246" s="650">
        <v>3444</v>
      </c>
      <c r="R3246" s="650">
        <v>334.74</v>
      </c>
      <c r="S3246" s="676">
        <v>0.0972</v>
      </c>
      <c r="T3246" s="650">
        <v>0</v>
      </c>
      <c r="U3246" s="650">
        <v>0</v>
      </c>
      <c r="V3246" s="650">
        <v>0</v>
      </c>
      <c r="W3246" s="650">
        <v>0</v>
      </c>
      <c r="X3246" s="650">
        <v>0</v>
      </c>
      <c r="Y3246" s="650">
        <v>0</v>
      </c>
      <c r="Z3246" s="650">
        <v>0</v>
      </c>
      <c r="AA3246" s="650">
        <v>0</v>
      </c>
      <c r="AB3246" s="676">
        <v>1</v>
      </c>
      <c r="AC3246" s="575">
        <f t="shared" si="144"/>
        <v>0</v>
      </c>
      <c r="AD3246" s="555">
        <f t="shared" si="145"/>
        <v>0</v>
      </c>
    </row>
    <row r="3247" customHeight="1" spans="1:30">
      <c r="A3247" s="574">
        <v>45353</v>
      </c>
      <c r="B3247" s="650" t="s">
        <v>259</v>
      </c>
      <c r="C3247" s="650" t="s">
        <v>250</v>
      </c>
      <c r="D3247" s="650">
        <v>60</v>
      </c>
      <c r="E3247" s="650" t="s">
        <v>233</v>
      </c>
      <c r="F3247" s="650">
        <v>0</v>
      </c>
      <c r="G3247" s="650">
        <v>8.84</v>
      </c>
      <c r="H3247" s="650">
        <v>100.7123</v>
      </c>
      <c r="I3247" s="650">
        <v>100.7123</v>
      </c>
      <c r="J3247" s="650">
        <v>99.96</v>
      </c>
      <c r="K3247" s="650">
        <v>0</v>
      </c>
      <c r="L3247" s="676">
        <v>0</v>
      </c>
      <c r="M3247" s="650">
        <v>218.82</v>
      </c>
      <c r="N3247" s="650"/>
      <c r="O3247" s="650"/>
      <c r="P3247" s="650"/>
      <c r="Q3247" s="650">
        <v>14049</v>
      </c>
      <c r="R3247" s="650">
        <v>2600.85</v>
      </c>
      <c r="S3247" s="676">
        <v>0.1851</v>
      </c>
      <c r="T3247" s="650">
        <v>0</v>
      </c>
      <c r="U3247" s="650">
        <v>0</v>
      </c>
      <c r="V3247" s="650">
        <v>0</v>
      </c>
      <c r="W3247" s="650">
        <v>0</v>
      </c>
      <c r="X3247" s="650">
        <v>0</v>
      </c>
      <c r="Y3247" s="650">
        <v>0</v>
      </c>
      <c r="Z3247" s="650">
        <v>0</v>
      </c>
      <c r="AA3247" s="650">
        <v>0</v>
      </c>
      <c r="AB3247" s="676">
        <v>1</v>
      </c>
      <c r="AC3247" s="575">
        <f t="shared" si="144"/>
        <v>0</v>
      </c>
      <c r="AD3247" s="555">
        <f t="shared" si="145"/>
        <v>0</v>
      </c>
    </row>
    <row r="3248" customHeight="1" spans="1:30">
      <c r="A3248" s="574">
        <v>45353</v>
      </c>
      <c r="B3248" s="669" t="s">
        <v>55</v>
      </c>
      <c r="C3248" s="650" t="s">
        <v>250</v>
      </c>
      <c r="D3248" s="650">
        <v>100</v>
      </c>
      <c r="E3248" s="650" t="s">
        <v>233</v>
      </c>
      <c r="F3248" s="650">
        <v>0</v>
      </c>
      <c r="G3248" s="650">
        <v>8.02</v>
      </c>
      <c r="H3248" s="650">
        <v>100.189</v>
      </c>
      <c r="I3248" s="650">
        <v>85.7764</v>
      </c>
      <c r="J3248" s="650">
        <v>84.4818</v>
      </c>
      <c r="K3248" s="650">
        <v>14.4126</v>
      </c>
      <c r="L3248" s="676">
        <v>0.1439</v>
      </c>
      <c r="M3248" s="650">
        <v>219.7369</v>
      </c>
      <c r="N3248" s="650"/>
      <c r="O3248" s="650"/>
      <c r="P3248" s="650"/>
      <c r="Q3248" s="650">
        <v>28860</v>
      </c>
      <c r="R3248" s="650">
        <v>3958.5414</v>
      </c>
      <c r="S3248" s="676">
        <v>0.1372</v>
      </c>
      <c r="T3248" s="650">
        <v>0</v>
      </c>
      <c r="U3248" s="650">
        <v>0</v>
      </c>
      <c r="V3248" s="650">
        <v>0</v>
      </c>
      <c r="W3248" s="650">
        <v>0</v>
      </c>
      <c r="X3248" s="650">
        <v>0</v>
      </c>
      <c r="Y3248" s="650">
        <v>0</v>
      </c>
      <c r="Z3248" s="650">
        <v>0</v>
      </c>
      <c r="AA3248" s="650">
        <v>0</v>
      </c>
      <c r="AB3248" s="676">
        <v>1</v>
      </c>
      <c r="AC3248" s="575">
        <f t="shared" si="144"/>
        <v>0</v>
      </c>
      <c r="AD3248" s="555">
        <f t="shared" si="145"/>
        <v>0</v>
      </c>
    </row>
    <row r="3249" customHeight="1" spans="1:30">
      <c r="A3249" s="574">
        <v>45353</v>
      </c>
      <c r="B3249" s="192" t="s">
        <v>57</v>
      </c>
      <c r="C3249" s="650" t="s">
        <v>228</v>
      </c>
      <c r="D3249" s="650">
        <v>20</v>
      </c>
      <c r="E3249" s="650" t="s">
        <v>233</v>
      </c>
      <c r="F3249" s="650">
        <v>7.42</v>
      </c>
      <c r="G3249" s="650">
        <v>0</v>
      </c>
      <c r="H3249" s="650">
        <v>14.0454</v>
      </c>
      <c r="I3249" s="650">
        <v>8.3879</v>
      </c>
      <c r="J3249" s="650">
        <v>8.2912</v>
      </c>
      <c r="K3249" s="650">
        <v>5.6575</v>
      </c>
      <c r="L3249" s="676">
        <v>0.4028</v>
      </c>
      <c r="M3249" s="650">
        <v>15.6121</v>
      </c>
      <c r="N3249" s="650"/>
      <c r="O3249" s="650"/>
      <c r="P3249" s="650"/>
      <c r="Q3249" s="650">
        <v>3541</v>
      </c>
      <c r="R3249" s="650">
        <v>516.7269</v>
      </c>
      <c r="S3249" s="676">
        <v>0.1459</v>
      </c>
      <c r="T3249" s="650">
        <v>0</v>
      </c>
      <c r="U3249" s="650">
        <v>0</v>
      </c>
      <c r="V3249" s="650">
        <v>0</v>
      </c>
      <c r="W3249" s="650">
        <v>0</v>
      </c>
      <c r="X3249" s="650">
        <v>0</v>
      </c>
      <c r="Y3249" s="650">
        <v>0</v>
      </c>
      <c r="Z3249" s="650">
        <v>0</v>
      </c>
      <c r="AA3249" s="650">
        <v>0</v>
      </c>
      <c r="AB3249" s="676">
        <v>1</v>
      </c>
      <c r="AC3249" s="575">
        <f t="shared" si="144"/>
        <v>0</v>
      </c>
      <c r="AD3249" s="555">
        <f t="shared" si="145"/>
        <v>0</v>
      </c>
    </row>
    <row r="3250" customHeight="1" spans="1:30">
      <c r="A3250" s="574">
        <v>45353</v>
      </c>
      <c r="B3250" s="650" t="s">
        <v>261</v>
      </c>
      <c r="C3250" s="650" t="s">
        <v>250</v>
      </c>
      <c r="D3250" s="650">
        <v>100</v>
      </c>
      <c r="E3250" s="650" t="s">
        <v>233</v>
      </c>
      <c r="F3250" s="650">
        <v>0</v>
      </c>
      <c r="G3250" s="650">
        <v>6.18</v>
      </c>
      <c r="H3250" s="650">
        <v>96.7677</v>
      </c>
      <c r="I3250" s="650">
        <v>96.7677</v>
      </c>
      <c r="J3250" s="650">
        <v>95.568</v>
      </c>
      <c r="K3250" s="650">
        <v>0</v>
      </c>
      <c r="L3250" s="676">
        <v>0</v>
      </c>
      <c r="M3250" s="650">
        <v>234.564</v>
      </c>
      <c r="N3250" s="650"/>
      <c r="O3250" s="650"/>
      <c r="P3250" s="650"/>
      <c r="Q3250" s="650">
        <v>25315</v>
      </c>
      <c r="R3250" s="650">
        <v>4532.616</v>
      </c>
      <c r="S3250" s="676">
        <v>0.179</v>
      </c>
      <c r="T3250" s="650">
        <v>0</v>
      </c>
      <c r="U3250" s="650">
        <v>0</v>
      </c>
      <c r="V3250" s="650">
        <v>0</v>
      </c>
      <c r="W3250" s="650">
        <v>0</v>
      </c>
      <c r="X3250" s="650">
        <v>0</v>
      </c>
      <c r="Y3250" s="650">
        <v>0</v>
      </c>
      <c r="Z3250" s="650">
        <v>0</v>
      </c>
      <c r="AA3250" s="650">
        <v>0</v>
      </c>
      <c r="AB3250" s="676">
        <v>0.01</v>
      </c>
      <c r="AC3250" s="575">
        <f t="shared" si="144"/>
        <v>0</v>
      </c>
      <c r="AD3250" s="555">
        <f t="shared" si="145"/>
        <v>0</v>
      </c>
    </row>
    <row r="3251" customHeight="1" spans="1:30">
      <c r="A3251" s="574">
        <v>45353</v>
      </c>
      <c r="B3251" s="650" t="s">
        <v>253</v>
      </c>
      <c r="C3251" s="650" t="s">
        <v>250</v>
      </c>
      <c r="D3251" s="650">
        <v>200</v>
      </c>
      <c r="E3251" s="650" t="s">
        <v>233</v>
      </c>
      <c r="F3251" s="650">
        <v>0</v>
      </c>
      <c r="G3251" s="650">
        <v>5.64</v>
      </c>
      <c r="H3251" s="650">
        <v>138.3156</v>
      </c>
      <c r="I3251" s="650">
        <v>138.3156</v>
      </c>
      <c r="J3251" s="650">
        <v>134.64</v>
      </c>
      <c r="K3251" s="650">
        <v>0</v>
      </c>
      <c r="L3251" s="676">
        <v>0</v>
      </c>
      <c r="M3251" s="650">
        <v>414.48</v>
      </c>
      <c r="N3251" s="650"/>
      <c r="O3251" s="650"/>
      <c r="P3251" s="650"/>
      <c r="Q3251" s="650">
        <v>61425</v>
      </c>
      <c r="R3251" s="650">
        <v>9059.16</v>
      </c>
      <c r="S3251" s="676">
        <v>0.1475</v>
      </c>
      <c r="T3251" s="650">
        <v>0</v>
      </c>
      <c r="U3251" s="650">
        <v>0</v>
      </c>
      <c r="V3251" s="650">
        <v>0</v>
      </c>
      <c r="W3251" s="650">
        <v>0</v>
      </c>
      <c r="X3251" s="650">
        <v>0</v>
      </c>
      <c r="Y3251" s="650">
        <v>0</v>
      </c>
      <c r="Z3251" s="650">
        <v>0</v>
      </c>
      <c r="AA3251" s="650">
        <v>0</v>
      </c>
      <c r="AB3251" s="676">
        <v>1</v>
      </c>
      <c r="AC3251" s="575">
        <f t="shared" si="144"/>
        <v>0</v>
      </c>
      <c r="AD3251" s="555">
        <f t="shared" si="145"/>
        <v>0</v>
      </c>
    </row>
    <row r="3252" customHeight="1" spans="1:30">
      <c r="A3252" s="574">
        <v>45353</v>
      </c>
      <c r="B3252" s="650" t="s">
        <v>254</v>
      </c>
      <c r="C3252" s="650" t="s">
        <v>250</v>
      </c>
      <c r="D3252" s="650">
        <v>50</v>
      </c>
      <c r="E3252" s="650" t="s">
        <v>233</v>
      </c>
      <c r="F3252" s="650">
        <v>0</v>
      </c>
      <c r="G3252" s="650">
        <v>8.67</v>
      </c>
      <c r="H3252" s="650">
        <v>94.7315</v>
      </c>
      <c r="I3252" s="650">
        <v>71.5159</v>
      </c>
      <c r="J3252" s="650">
        <v>69.51</v>
      </c>
      <c r="K3252" s="650">
        <v>22.57</v>
      </c>
      <c r="L3252" s="676">
        <v>0.2399</v>
      </c>
      <c r="M3252" s="650">
        <v>90.51</v>
      </c>
      <c r="N3252" s="650"/>
      <c r="O3252" s="650"/>
      <c r="P3252" s="650"/>
      <c r="Q3252" s="650">
        <v>12070</v>
      </c>
      <c r="R3252" s="650">
        <v>2343.81</v>
      </c>
      <c r="S3252" s="676">
        <v>0.1942</v>
      </c>
      <c r="T3252" s="650">
        <v>0</v>
      </c>
      <c r="U3252" s="650">
        <v>0</v>
      </c>
      <c r="V3252" s="650">
        <v>0</v>
      </c>
      <c r="W3252" s="650">
        <v>0</v>
      </c>
      <c r="X3252" s="650">
        <v>0</v>
      </c>
      <c r="Y3252" s="650">
        <v>0</v>
      </c>
      <c r="Z3252" s="650">
        <v>0</v>
      </c>
      <c r="AA3252" s="650">
        <v>0</v>
      </c>
      <c r="AB3252" s="676">
        <v>1</v>
      </c>
      <c r="AC3252" s="575">
        <f t="shared" si="144"/>
        <v>0</v>
      </c>
      <c r="AD3252" s="555">
        <f t="shared" si="145"/>
        <v>0</v>
      </c>
    </row>
    <row r="3253" customHeight="1" spans="1:30">
      <c r="A3253" s="574">
        <v>45353</v>
      </c>
      <c r="B3253" s="650" t="s">
        <v>256</v>
      </c>
      <c r="C3253" s="650" t="s">
        <v>250</v>
      </c>
      <c r="D3253" s="650">
        <v>20.4</v>
      </c>
      <c r="E3253" s="650" t="s">
        <v>235</v>
      </c>
      <c r="F3253" s="650">
        <v>0</v>
      </c>
      <c r="G3253" s="650">
        <v>7.51</v>
      </c>
      <c r="H3253" s="650">
        <v>36.1326</v>
      </c>
      <c r="I3253" s="650">
        <v>33.474</v>
      </c>
      <c r="J3253" s="650">
        <v>33.3702</v>
      </c>
      <c r="K3253" s="650">
        <v>2.4818</v>
      </c>
      <c r="L3253" s="676">
        <v>0.069</v>
      </c>
      <c r="M3253" s="650">
        <v>38.0032</v>
      </c>
      <c r="N3253" s="650"/>
      <c r="O3253" s="650"/>
      <c r="P3253" s="650"/>
      <c r="Q3253" s="650">
        <v>5372</v>
      </c>
      <c r="R3253" s="650">
        <v>1033.1629</v>
      </c>
      <c r="S3253" s="676">
        <v>0.1923</v>
      </c>
      <c r="T3253" s="650">
        <v>0</v>
      </c>
      <c r="U3253" s="650">
        <v>0</v>
      </c>
      <c r="V3253" s="650">
        <v>0</v>
      </c>
      <c r="W3253" s="650">
        <v>0</v>
      </c>
      <c r="X3253" s="650">
        <v>0</v>
      </c>
      <c r="Y3253" s="650">
        <v>0</v>
      </c>
      <c r="Z3253" s="650">
        <v>0</v>
      </c>
      <c r="AA3253" s="650">
        <v>0</v>
      </c>
      <c r="AB3253" s="676">
        <v>1</v>
      </c>
      <c r="AC3253" s="575">
        <f t="shared" si="144"/>
        <v>0</v>
      </c>
      <c r="AD3253" s="555">
        <f t="shared" si="145"/>
        <v>0</v>
      </c>
    </row>
    <row r="3254" customHeight="1" spans="1:30">
      <c r="A3254" s="574">
        <v>45353</v>
      </c>
      <c r="B3254" s="650" t="s">
        <v>252</v>
      </c>
      <c r="C3254" s="650" t="s">
        <v>250</v>
      </c>
      <c r="D3254" s="650">
        <v>49.5</v>
      </c>
      <c r="E3254" s="650" t="s">
        <v>233</v>
      </c>
      <c r="F3254" s="650">
        <v>0</v>
      </c>
      <c r="G3254" s="650">
        <v>3.58</v>
      </c>
      <c r="H3254" s="650">
        <v>6.2219</v>
      </c>
      <c r="I3254" s="650">
        <v>6.2219</v>
      </c>
      <c r="J3254" s="650">
        <v>5.808</v>
      </c>
      <c r="K3254" s="650">
        <v>0</v>
      </c>
      <c r="L3254" s="676">
        <v>0</v>
      </c>
      <c r="M3254" s="650">
        <v>29.832</v>
      </c>
      <c r="N3254" s="650">
        <v>1021</v>
      </c>
      <c r="O3254" s="676">
        <v>0.0292</v>
      </c>
      <c r="P3254" s="676">
        <v>-0.0353</v>
      </c>
      <c r="Q3254" s="650">
        <v>12723</v>
      </c>
      <c r="R3254" s="650">
        <v>1301.5596</v>
      </c>
      <c r="S3254" s="676">
        <v>0.1023</v>
      </c>
      <c r="T3254" s="650">
        <v>0</v>
      </c>
      <c r="U3254" s="650">
        <v>0</v>
      </c>
      <c r="V3254" s="650">
        <v>0</v>
      </c>
      <c r="W3254" s="650">
        <v>0</v>
      </c>
      <c r="X3254" s="650">
        <v>0</v>
      </c>
      <c r="Y3254" s="650">
        <v>0</v>
      </c>
      <c r="Z3254" s="650">
        <v>0</v>
      </c>
      <c r="AA3254" s="650">
        <v>0</v>
      </c>
      <c r="AB3254" s="676">
        <v>0</v>
      </c>
      <c r="AC3254" s="575">
        <f t="shared" si="144"/>
        <v>0</v>
      </c>
      <c r="AD3254" s="555">
        <f t="shared" si="145"/>
        <v>0</v>
      </c>
    </row>
    <row r="3255" customHeight="1" spans="1:30">
      <c r="A3255" s="574">
        <v>45353</v>
      </c>
      <c r="B3255" s="650" t="s">
        <v>258</v>
      </c>
      <c r="C3255" s="650" t="s">
        <v>250</v>
      </c>
      <c r="D3255" s="650">
        <v>100</v>
      </c>
      <c r="E3255" s="650" t="s">
        <v>233</v>
      </c>
      <c r="F3255" s="650">
        <v>0</v>
      </c>
      <c r="G3255" s="650">
        <v>2.81</v>
      </c>
      <c r="H3255" s="650">
        <v>14.5534</v>
      </c>
      <c r="I3255" s="650">
        <v>14.1438</v>
      </c>
      <c r="J3255" s="650">
        <v>13.86</v>
      </c>
      <c r="K3255" s="650">
        <v>0</v>
      </c>
      <c r="L3255" s="676">
        <v>0</v>
      </c>
      <c r="M3255" s="650">
        <v>102.96</v>
      </c>
      <c r="N3255" s="650"/>
      <c r="O3255" s="650"/>
      <c r="P3255" s="650"/>
      <c r="Q3255" s="650">
        <v>27774</v>
      </c>
      <c r="R3255" s="650">
        <v>3379.2</v>
      </c>
      <c r="S3255" s="676">
        <v>0.1217</v>
      </c>
      <c r="T3255" s="650">
        <v>0</v>
      </c>
      <c r="U3255" s="650">
        <v>0.4096</v>
      </c>
      <c r="V3255" s="650">
        <v>0</v>
      </c>
      <c r="W3255" s="650">
        <v>0</v>
      </c>
      <c r="X3255" s="650">
        <v>0</v>
      </c>
      <c r="Y3255" s="650">
        <v>0</v>
      </c>
      <c r="Z3255" s="650">
        <v>0</v>
      </c>
      <c r="AA3255" s="650">
        <v>0</v>
      </c>
      <c r="AB3255" s="676">
        <v>1</v>
      </c>
      <c r="AC3255" s="575">
        <f t="shared" si="144"/>
        <v>0.4096</v>
      </c>
      <c r="AD3255" s="555">
        <f t="shared" si="145"/>
        <v>0</v>
      </c>
    </row>
    <row r="3256" customHeight="1" spans="1:30">
      <c r="A3256" s="574">
        <v>45353</v>
      </c>
      <c r="B3256" s="192" t="s">
        <v>61</v>
      </c>
      <c r="C3256" s="650" t="s">
        <v>250</v>
      </c>
      <c r="D3256" s="650">
        <v>275</v>
      </c>
      <c r="E3256" s="650" t="s">
        <v>233</v>
      </c>
      <c r="F3256" s="650">
        <v>0</v>
      </c>
      <c r="G3256" s="650">
        <v>6.96</v>
      </c>
      <c r="H3256" s="650">
        <v>252.9149</v>
      </c>
      <c r="I3256" s="650">
        <v>252.9149</v>
      </c>
      <c r="J3256" s="650">
        <v>243.76</v>
      </c>
      <c r="K3256" s="650">
        <v>0</v>
      </c>
      <c r="L3256" s="676">
        <v>0</v>
      </c>
      <c r="M3256" s="650">
        <v>770</v>
      </c>
      <c r="N3256" s="650"/>
      <c r="O3256" s="650"/>
      <c r="P3256" s="650"/>
      <c r="Q3256" s="650">
        <v>83580</v>
      </c>
      <c r="R3256" s="650">
        <v>16180.12</v>
      </c>
      <c r="S3256" s="676">
        <v>0.1936</v>
      </c>
      <c r="T3256" s="650">
        <v>0</v>
      </c>
      <c r="U3256" s="650">
        <v>0</v>
      </c>
      <c r="V3256" s="650">
        <v>0</v>
      </c>
      <c r="W3256" s="650">
        <v>0</v>
      </c>
      <c r="X3256" s="650">
        <v>0</v>
      </c>
      <c r="Y3256" s="650">
        <v>0</v>
      </c>
      <c r="Z3256" s="650">
        <v>0</v>
      </c>
      <c r="AA3256" s="650">
        <v>0</v>
      </c>
      <c r="AB3256" s="676">
        <v>1</v>
      </c>
      <c r="AC3256" s="575">
        <f t="shared" si="144"/>
        <v>0</v>
      </c>
      <c r="AD3256" s="555">
        <f t="shared" si="145"/>
        <v>0</v>
      </c>
    </row>
    <row r="3257" customHeight="1" spans="1:30">
      <c r="A3257" s="574">
        <v>45353</v>
      </c>
      <c r="B3257" s="192" t="s">
        <v>62</v>
      </c>
      <c r="C3257" s="650" t="s">
        <v>250</v>
      </c>
      <c r="D3257" s="650">
        <v>200</v>
      </c>
      <c r="E3257" s="650" t="s">
        <v>233</v>
      </c>
      <c r="F3257" s="650">
        <v>0</v>
      </c>
      <c r="G3257" s="650">
        <v>7.95</v>
      </c>
      <c r="H3257" s="650">
        <v>193.742</v>
      </c>
      <c r="I3257" s="650">
        <v>193.742</v>
      </c>
      <c r="J3257" s="650">
        <v>187.44</v>
      </c>
      <c r="K3257" s="650">
        <v>0</v>
      </c>
      <c r="L3257" s="676">
        <v>0</v>
      </c>
      <c r="M3257" s="650">
        <v>541.2</v>
      </c>
      <c r="N3257" s="650"/>
      <c r="O3257" s="650"/>
      <c r="P3257" s="650"/>
      <c r="Q3257" s="650">
        <v>61280</v>
      </c>
      <c r="R3257" s="650">
        <v>10965.24</v>
      </c>
      <c r="S3257" s="676">
        <v>0.1789</v>
      </c>
      <c r="T3257" s="650">
        <v>0</v>
      </c>
      <c r="U3257" s="650">
        <v>0</v>
      </c>
      <c r="V3257" s="650">
        <v>0</v>
      </c>
      <c r="W3257" s="650">
        <v>0</v>
      </c>
      <c r="X3257" s="650">
        <v>0</v>
      </c>
      <c r="Y3257" s="650">
        <v>0</v>
      </c>
      <c r="Z3257" s="650">
        <v>0</v>
      </c>
      <c r="AA3257" s="650">
        <v>0</v>
      </c>
      <c r="AB3257" s="676">
        <v>1</v>
      </c>
      <c r="AC3257" s="575">
        <f t="shared" si="144"/>
        <v>0</v>
      </c>
      <c r="AD3257" s="555">
        <f t="shared" si="145"/>
        <v>0</v>
      </c>
    </row>
    <row r="3258" customHeight="1" spans="1:30">
      <c r="A3258" s="574">
        <v>45353</v>
      </c>
      <c r="B3258" s="650" t="s">
        <v>267</v>
      </c>
      <c r="C3258" s="650" t="s">
        <v>250</v>
      </c>
      <c r="D3258" s="650">
        <v>150</v>
      </c>
      <c r="E3258" s="650" t="s">
        <v>233</v>
      </c>
      <c r="F3258" s="650">
        <v>0</v>
      </c>
      <c r="G3258" s="650">
        <v>2.69</v>
      </c>
      <c r="H3258" s="650">
        <v>11.1951</v>
      </c>
      <c r="I3258" s="650">
        <v>11.1951</v>
      </c>
      <c r="J3258" s="650">
        <v>10.56</v>
      </c>
      <c r="K3258" s="650">
        <v>0</v>
      </c>
      <c r="L3258" s="676">
        <v>0</v>
      </c>
      <c r="M3258" s="650">
        <v>253.44</v>
      </c>
      <c r="N3258" s="650"/>
      <c r="O3258" s="650"/>
      <c r="P3258" s="650"/>
      <c r="Q3258" s="650">
        <v>38110</v>
      </c>
      <c r="R3258" s="650">
        <v>10676.16</v>
      </c>
      <c r="S3258" s="676">
        <v>0.2801</v>
      </c>
      <c r="T3258" s="650">
        <v>0</v>
      </c>
      <c r="U3258" s="650">
        <v>0</v>
      </c>
      <c r="V3258" s="650">
        <v>0</v>
      </c>
      <c r="W3258" s="650">
        <v>0</v>
      </c>
      <c r="X3258" s="650">
        <v>0</v>
      </c>
      <c r="Y3258" s="650">
        <v>0</v>
      </c>
      <c r="Z3258" s="650">
        <v>0</v>
      </c>
      <c r="AA3258" s="650">
        <v>0</v>
      </c>
      <c r="AB3258" s="676">
        <v>1</v>
      </c>
      <c r="AC3258" s="575">
        <f t="shared" si="144"/>
        <v>0</v>
      </c>
      <c r="AD3258" s="555">
        <f t="shared" si="145"/>
        <v>0</v>
      </c>
    </row>
    <row r="3259" customHeight="1" spans="1:30">
      <c r="A3259" s="574">
        <v>45353</v>
      </c>
      <c r="B3259" s="650" t="s">
        <v>263</v>
      </c>
      <c r="C3259" s="650" t="s">
        <v>250</v>
      </c>
      <c r="D3259" s="650">
        <v>200</v>
      </c>
      <c r="E3259" s="650" t="s">
        <v>233</v>
      </c>
      <c r="F3259" s="650">
        <v>0</v>
      </c>
      <c r="G3259" s="650">
        <v>6.56</v>
      </c>
      <c r="H3259" s="650">
        <v>229.914</v>
      </c>
      <c r="I3259" s="650">
        <v>223.2902</v>
      </c>
      <c r="J3259" s="650">
        <v>221.76</v>
      </c>
      <c r="K3259" s="650">
        <v>0</v>
      </c>
      <c r="L3259" s="676">
        <v>0</v>
      </c>
      <c r="M3259" s="650">
        <v>597.52</v>
      </c>
      <c r="N3259" s="650"/>
      <c r="O3259" s="650"/>
      <c r="P3259" s="650"/>
      <c r="Q3259" s="650">
        <v>59159</v>
      </c>
      <c r="R3259" s="650">
        <v>13818.64</v>
      </c>
      <c r="S3259" s="676">
        <v>0.2336</v>
      </c>
      <c r="T3259" s="650">
        <v>3.6838</v>
      </c>
      <c r="U3259" s="650">
        <v>2.94</v>
      </c>
      <c r="V3259" s="650">
        <v>0</v>
      </c>
      <c r="W3259" s="650">
        <v>0</v>
      </c>
      <c r="X3259" s="650">
        <v>0</v>
      </c>
      <c r="Y3259" s="650">
        <v>0</v>
      </c>
      <c r="Z3259" s="650">
        <v>0</v>
      </c>
      <c r="AA3259" s="650">
        <v>0</v>
      </c>
      <c r="AB3259" s="676">
        <v>0.9821</v>
      </c>
      <c r="AC3259" s="575">
        <f t="shared" si="144"/>
        <v>2.94</v>
      </c>
      <c r="AD3259" s="555">
        <f t="shared" si="145"/>
        <v>3.6838</v>
      </c>
    </row>
    <row r="3260" customHeight="1" spans="1:30">
      <c r="A3260" s="574">
        <v>45353</v>
      </c>
      <c r="B3260" s="650" t="s">
        <v>266</v>
      </c>
      <c r="C3260" s="650" t="s">
        <v>250</v>
      </c>
      <c r="D3260" s="650">
        <v>200</v>
      </c>
      <c r="E3260" s="650" t="s">
        <v>231</v>
      </c>
      <c r="F3260" s="650">
        <v>0</v>
      </c>
      <c r="G3260" s="650">
        <v>3.43</v>
      </c>
      <c r="H3260" s="650">
        <v>26.1988</v>
      </c>
      <c r="I3260" s="650">
        <v>26.1988</v>
      </c>
      <c r="J3260" s="650">
        <v>25.08</v>
      </c>
      <c r="K3260" s="650">
        <v>0</v>
      </c>
      <c r="L3260" s="676">
        <v>0</v>
      </c>
      <c r="M3260" s="650">
        <v>49.5</v>
      </c>
      <c r="N3260" s="650"/>
      <c r="O3260" s="650"/>
      <c r="P3260" s="650"/>
      <c r="Q3260" s="650">
        <v>45530</v>
      </c>
      <c r="R3260" s="650">
        <v>4602.84</v>
      </c>
      <c r="S3260" s="676">
        <v>0.1011</v>
      </c>
      <c r="T3260" s="650">
        <v>0</v>
      </c>
      <c r="U3260" s="650">
        <v>0</v>
      </c>
      <c r="V3260" s="650">
        <v>0</v>
      </c>
      <c r="W3260" s="650">
        <v>0</v>
      </c>
      <c r="X3260" s="650">
        <v>0</v>
      </c>
      <c r="Y3260" s="650">
        <v>0</v>
      </c>
      <c r="Z3260" s="650">
        <v>0</v>
      </c>
      <c r="AA3260" s="650">
        <v>0</v>
      </c>
      <c r="AB3260" s="676">
        <v>1</v>
      </c>
      <c r="AC3260" s="575">
        <f t="shared" si="144"/>
        <v>0</v>
      </c>
      <c r="AD3260" s="555">
        <f t="shared" si="145"/>
        <v>0</v>
      </c>
    </row>
    <row r="3261" s="559" customFormat="1" customHeight="1" spans="1:30">
      <c r="A3261" s="665">
        <v>45353</v>
      </c>
      <c r="B3261" s="666" t="s">
        <v>262</v>
      </c>
      <c r="C3261" s="666" t="s">
        <v>250</v>
      </c>
      <c r="D3261" s="666">
        <v>200</v>
      </c>
      <c r="E3261" s="666" t="s">
        <v>233</v>
      </c>
      <c r="F3261" s="666">
        <v>0</v>
      </c>
      <c r="G3261" s="666">
        <v>7.3</v>
      </c>
      <c r="H3261" s="666">
        <v>138.031</v>
      </c>
      <c r="I3261" s="666">
        <v>92.2396</v>
      </c>
      <c r="J3261" s="666">
        <v>90.75</v>
      </c>
      <c r="K3261" s="666">
        <v>0</v>
      </c>
      <c r="L3261" s="677">
        <v>0</v>
      </c>
      <c r="M3261" s="666">
        <v>308.55</v>
      </c>
      <c r="N3261" s="666"/>
      <c r="O3261" s="666"/>
      <c r="P3261" s="666"/>
      <c r="Q3261" s="666">
        <v>30140</v>
      </c>
      <c r="R3261" s="666">
        <v>7458</v>
      </c>
      <c r="S3261" s="677">
        <v>0.2474</v>
      </c>
      <c r="T3261" s="666">
        <v>45.7914</v>
      </c>
      <c r="U3261" s="666">
        <v>0</v>
      </c>
      <c r="V3261" s="666">
        <v>0</v>
      </c>
      <c r="W3261" s="666">
        <v>0</v>
      </c>
      <c r="X3261" s="666">
        <v>0</v>
      </c>
      <c r="Y3261" s="666">
        <v>0</v>
      </c>
      <c r="Z3261" s="666">
        <v>0</v>
      </c>
      <c r="AA3261" s="666">
        <v>0</v>
      </c>
      <c r="AB3261" s="677">
        <v>0.5238</v>
      </c>
      <c r="AC3261" s="681">
        <f t="shared" si="144"/>
        <v>0</v>
      </c>
      <c r="AD3261" s="682">
        <f t="shared" si="145"/>
        <v>45.7914</v>
      </c>
    </row>
    <row r="3262" customHeight="1" spans="1:30">
      <c r="A3262" s="574">
        <v>45353</v>
      </c>
      <c r="B3262" s="575" t="s">
        <v>260</v>
      </c>
      <c r="C3262" s="575" t="s">
        <v>250</v>
      </c>
      <c r="D3262" s="575">
        <v>50</v>
      </c>
      <c r="E3262" s="575" t="s">
        <v>231</v>
      </c>
      <c r="F3262" s="575">
        <v>0</v>
      </c>
      <c r="G3262" s="575">
        <v>2.5</v>
      </c>
      <c r="H3262" s="575">
        <v>4.896</v>
      </c>
      <c r="I3262" s="575">
        <v>0.046</v>
      </c>
      <c r="J3262" s="575">
        <v>0</v>
      </c>
      <c r="K3262" s="575">
        <v>0</v>
      </c>
      <c r="L3262" s="580">
        <v>0</v>
      </c>
      <c r="M3262" s="575">
        <v>0</v>
      </c>
      <c r="N3262" s="575"/>
      <c r="O3262" s="575"/>
      <c r="P3262" s="575"/>
      <c r="Q3262" s="575">
        <v>12700</v>
      </c>
      <c r="R3262" s="575">
        <v>1722.622</v>
      </c>
      <c r="S3262" s="580">
        <v>0.1356</v>
      </c>
      <c r="T3262" s="575">
        <v>0</v>
      </c>
      <c r="U3262" s="575">
        <v>0</v>
      </c>
      <c r="V3262" s="575">
        <v>0</v>
      </c>
      <c r="W3262" s="575">
        <v>0</v>
      </c>
      <c r="X3262" s="575">
        <v>0</v>
      </c>
      <c r="Y3262" s="575">
        <v>4.85</v>
      </c>
      <c r="Z3262" s="575">
        <v>0</v>
      </c>
      <c r="AA3262" s="575">
        <v>0</v>
      </c>
      <c r="AB3262" s="580">
        <v>1</v>
      </c>
      <c r="AC3262" s="575">
        <f t="shared" si="144"/>
        <v>0</v>
      </c>
      <c r="AD3262" s="555">
        <f t="shared" si="145"/>
        <v>0</v>
      </c>
    </row>
    <row r="3263" s="560" customFormat="1" customHeight="1" spans="1:30">
      <c r="A3263" s="667">
        <v>45353</v>
      </c>
      <c r="B3263" s="668" t="s">
        <v>257</v>
      </c>
      <c r="C3263" s="668" t="s">
        <v>250</v>
      </c>
      <c r="D3263" s="668">
        <v>80</v>
      </c>
      <c r="E3263" s="668" t="s">
        <v>233</v>
      </c>
      <c r="F3263" s="668">
        <v>0</v>
      </c>
      <c r="G3263" s="668">
        <v>5.94</v>
      </c>
      <c r="H3263" s="668">
        <v>80.317</v>
      </c>
      <c r="I3263" s="668">
        <v>76.5539</v>
      </c>
      <c r="J3263" s="668">
        <v>74.9407</v>
      </c>
      <c r="K3263" s="668">
        <v>1.7</v>
      </c>
      <c r="L3263" s="678">
        <v>0.0217</v>
      </c>
      <c r="M3263" s="668">
        <v>115.1214</v>
      </c>
      <c r="N3263" s="668"/>
      <c r="O3263" s="668"/>
      <c r="P3263" s="668"/>
      <c r="Q3263" s="668">
        <v>18237</v>
      </c>
      <c r="R3263" s="668">
        <v>3632.0379</v>
      </c>
      <c r="S3263" s="678">
        <v>0.1992</v>
      </c>
      <c r="T3263" s="668">
        <v>0.53</v>
      </c>
      <c r="U3263" s="668">
        <v>0.38</v>
      </c>
      <c r="V3263" s="668">
        <v>0</v>
      </c>
      <c r="W3263" s="668">
        <v>0</v>
      </c>
      <c r="X3263" s="668">
        <v>0</v>
      </c>
      <c r="Y3263" s="668">
        <v>0</v>
      </c>
      <c r="Z3263" s="668">
        <v>0</v>
      </c>
      <c r="AA3263" s="668">
        <v>0</v>
      </c>
      <c r="AB3263" s="678">
        <v>0.986</v>
      </c>
      <c r="AC3263" s="683">
        <f t="shared" si="144"/>
        <v>0.38</v>
      </c>
      <c r="AD3263" s="684">
        <f t="shared" si="145"/>
        <v>0.53</v>
      </c>
    </row>
    <row r="3264" customHeight="1" spans="1:30">
      <c r="A3264" s="574">
        <v>45353</v>
      </c>
      <c r="B3264" s="650" t="s">
        <v>264</v>
      </c>
      <c r="C3264" s="650" t="s">
        <v>250</v>
      </c>
      <c r="D3264" s="650">
        <v>100</v>
      </c>
      <c r="E3264" s="650" t="s">
        <v>233</v>
      </c>
      <c r="F3264" s="650">
        <v>0</v>
      </c>
      <c r="G3264" s="650">
        <v>2.67</v>
      </c>
      <c r="H3264" s="650">
        <v>24.8655</v>
      </c>
      <c r="I3264" s="650">
        <v>22.677</v>
      </c>
      <c r="J3264" s="650">
        <v>22.1958</v>
      </c>
      <c r="K3264" s="650">
        <v>0</v>
      </c>
      <c r="L3264" s="676">
        <v>0</v>
      </c>
      <c r="M3264" s="650">
        <v>22.1958</v>
      </c>
      <c r="N3264" s="650"/>
      <c r="O3264" s="650"/>
      <c r="P3264" s="650"/>
      <c r="Q3264" s="650">
        <v>24615</v>
      </c>
      <c r="R3264" s="650">
        <v>3187.2192</v>
      </c>
      <c r="S3264" s="676">
        <v>0.1295</v>
      </c>
      <c r="T3264" s="650">
        <v>1.459</v>
      </c>
      <c r="U3264" s="650">
        <v>0</v>
      </c>
      <c r="V3264" s="650">
        <v>0</v>
      </c>
      <c r="W3264" s="650">
        <v>0</v>
      </c>
      <c r="X3264" s="650">
        <v>0</v>
      </c>
      <c r="Y3264" s="650">
        <v>0</v>
      </c>
      <c r="Z3264" s="650">
        <v>0</v>
      </c>
      <c r="AA3264" s="650">
        <v>0</v>
      </c>
      <c r="AB3264" s="676">
        <v>0.9211</v>
      </c>
      <c r="AC3264" s="575">
        <f t="shared" si="144"/>
        <v>0</v>
      </c>
      <c r="AD3264" s="555">
        <f t="shared" si="145"/>
        <v>1.459</v>
      </c>
    </row>
    <row r="3265" customHeight="1" spans="1:30">
      <c r="A3265" s="574">
        <v>45353</v>
      </c>
      <c r="B3265" s="650" t="s">
        <v>265</v>
      </c>
      <c r="C3265" s="650" t="s">
        <v>250</v>
      </c>
      <c r="D3265" s="650">
        <v>50</v>
      </c>
      <c r="E3265" s="650" t="s">
        <v>233</v>
      </c>
      <c r="F3265" s="650">
        <v>0</v>
      </c>
      <c r="G3265" s="650">
        <v>6.43</v>
      </c>
      <c r="H3265" s="650">
        <v>54.488</v>
      </c>
      <c r="I3265" s="650">
        <v>33.1781</v>
      </c>
      <c r="J3265" s="650">
        <v>33.0836</v>
      </c>
      <c r="K3265" s="650">
        <v>21.3099</v>
      </c>
      <c r="L3265" s="676">
        <v>0.3911</v>
      </c>
      <c r="M3265" s="650">
        <v>60.1128</v>
      </c>
      <c r="N3265" s="650"/>
      <c r="O3265" s="650"/>
      <c r="P3265" s="650"/>
      <c r="Q3265" s="650">
        <v>5770</v>
      </c>
      <c r="R3265" s="650">
        <v>582.8504</v>
      </c>
      <c r="S3265" s="676">
        <v>0.101</v>
      </c>
      <c r="T3265" s="650">
        <v>0</v>
      </c>
      <c r="U3265" s="650">
        <v>0</v>
      </c>
      <c r="V3265" s="650">
        <v>0</v>
      </c>
      <c r="W3265" s="650">
        <v>0</v>
      </c>
      <c r="X3265" s="650">
        <v>0</v>
      </c>
      <c r="Y3265" s="650">
        <v>0</v>
      </c>
      <c r="Z3265" s="650">
        <v>0</v>
      </c>
      <c r="AA3265" s="650">
        <v>0</v>
      </c>
      <c r="AB3265" s="676">
        <v>1</v>
      </c>
      <c r="AC3265" s="575">
        <f t="shared" si="144"/>
        <v>0</v>
      </c>
      <c r="AD3265" s="555">
        <f t="shared" si="145"/>
        <v>0</v>
      </c>
    </row>
    <row r="3266" customHeight="1" spans="1:30">
      <c r="A3266" s="574">
        <v>45353</v>
      </c>
      <c r="B3266" s="797" t="s">
        <v>332</v>
      </c>
      <c r="C3266" s="798" t="s">
        <v>327</v>
      </c>
      <c r="D3266" s="798">
        <v>100</v>
      </c>
      <c r="E3266" s="780" t="s">
        <v>333</v>
      </c>
      <c r="F3266" s="799">
        <v>6.48</v>
      </c>
      <c r="G3266" s="780">
        <v>1.99</v>
      </c>
      <c r="H3266" s="800">
        <v>67.1037</v>
      </c>
      <c r="I3266" s="800">
        <v>61.1834</v>
      </c>
      <c r="J3266" s="800">
        <v>58.002</v>
      </c>
      <c r="K3266" s="800">
        <v>5.9203</v>
      </c>
      <c r="L3266" s="795">
        <v>0.0882</v>
      </c>
      <c r="M3266" s="800">
        <v>118.65</v>
      </c>
      <c r="N3266" s="780">
        <v>200</v>
      </c>
      <c r="O3266" s="795">
        <v>0.1181</v>
      </c>
      <c r="P3266" s="795">
        <v>0.0858</v>
      </c>
      <c r="Q3266" s="780">
        <v>17591</v>
      </c>
      <c r="R3266" s="800">
        <v>1473.577</v>
      </c>
      <c r="S3266" s="795">
        <v>0.0838</v>
      </c>
      <c r="T3266" s="780">
        <v>0</v>
      </c>
      <c r="U3266" s="780">
        <v>0</v>
      </c>
      <c r="V3266" s="780">
        <v>0</v>
      </c>
      <c r="W3266" s="780">
        <v>0</v>
      </c>
      <c r="X3266" s="780">
        <v>0</v>
      </c>
      <c r="Y3266" s="780">
        <v>0</v>
      </c>
      <c r="Z3266" s="780">
        <v>0</v>
      </c>
      <c r="AA3266" s="800">
        <v>0</v>
      </c>
      <c r="AB3266" s="795">
        <v>1</v>
      </c>
      <c r="AC3266" s="575">
        <f t="shared" si="144"/>
        <v>0</v>
      </c>
      <c r="AD3266" s="555">
        <f t="shared" si="145"/>
        <v>0</v>
      </c>
    </row>
    <row r="3267" s="557" customFormat="1" customHeight="1" spans="1:30">
      <c r="A3267" s="574">
        <v>45353</v>
      </c>
      <c r="B3267" s="671" t="s">
        <v>81</v>
      </c>
      <c r="C3267" s="670" t="s">
        <v>175</v>
      </c>
      <c r="D3267" s="671">
        <v>100</v>
      </c>
      <c r="E3267" s="671" t="s">
        <v>33</v>
      </c>
      <c r="F3267" s="671" t="s">
        <v>176</v>
      </c>
      <c r="G3267" s="674">
        <v>5.56</v>
      </c>
      <c r="H3267" s="674">
        <v>0</v>
      </c>
      <c r="I3267" s="674">
        <v>4.2</v>
      </c>
      <c r="J3267" s="674">
        <v>4.0392</v>
      </c>
      <c r="K3267" s="674">
        <v>0</v>
      </c>
      <c r="L3267" s="680">
        <v>0</v>
      </c>
      <c r="M3267" s="673">
        <v>4.6288</v>
      </c>
      <c r="N3267" s="674">
        <v>1373</v>
      </c>
      <c r="O3267" s="680">
        <v>0.0004</v>
      </c>
      <c r="P3267" s="680">
        <v>-0.0303</v>
      </c>
      <c r="Q3267" s="674">
        <v>13183</v>
      </c>
      <c r="R3267" s="674">
        <v>69.6256</v>
      </c>
      <c r="S3267" s="679">
        <v>0.0053</v>
      </c>
      <c r="T3267" s="671">
        <v>0</v>
      </c>
      <c r="U3267" s="671">
        <v>0</v>
      </c>
      <c r="V3267" s="671">
        <v>0</v>
      </c>
      <c r="W3267" s="671">
        <v>0</v>
      </c>
      <c r="X3267" s="671">
        <v>0</v>
      </c>
      <c r="Y3267" s="671">
        <v>0</v>
      </c>
      <c r="Z3267" s="671">
        <v>0</v>
      </c>
      <c r="AA3267" s="671">
        <v>0</v>
      </c>
      <c r="AB3267" s="679">
        <v>1</v>
      </c>
      <c r="AC3267" s="771"/>
      <c r="AD3267" s="674"/>
    </row>
    <row r="3268" customHeight="1" spans="1:30">
      <c r="A3268" s="574">
        <v>45353</v>
      </c>
      <c r="B3268" s="778" t="s">
        <v>274</v>
      </c>
      <c r="C3268" s="779" t="s">
        <v>82</v>
      </c>
      <c r="D3268" s="660">
        <v>33</v>
      </c>
      <c r="E3268" s="783" t="s">
        <v>148</v>
      </c>
      <c r="F3268" s="660" t="s">
        <v>80</v>
      </c>
      <c r="G3268" s="781">
        <v>5.47</v>
      </c>
      <c r="H3268" s="781">
        <v>29.242</v>
      </c>
      <c r="I3268" s="781">
        <v>29.2387</v>
      </c>
      <c r="J3268" s="781">
        <v>28.38</v>
      </c>
      <c r="K3268" s="781">
        <v>0.0033</v>
      </c>
      <c r="L3268" s="789">
        <v>0.0001</v>
      </c>
      <c r="M3268" s="781">
        <v>64.02</v>
      </c>
      <c r="N3268" s="781">
        <v>832</v>
      </c>
      <c r="O3268" s="789">
        <v>0.0769</v>
      </c>
      <c r="P3268" s="789">
        <v>0.1928</v>
      </c>
      <c r="Q3268" s="781">
        <v>7604</v>
      </c>
      <c r="R3268" s="781">
        <v>915.42</v>
      </c>
      <c r="S3268" s="789">
        <v>0.1204</v>
      </c>
      <c r="T3268" s="660">
        <v>0</v>
      </c>
      <c r="U3268" s="781">
        <v>0</v>
      </c>
      <c r="V3268" s="660">
        <v>0</v>
      </c>
      <c r="W3268" s="781">
        <v>0</v>
      </c>
      <c r="X3268" s="660">
        <v>0</v>
      </c>
      <c r="Y3268" s="781">
        <v>0</v>
      </c>
      <c r="Z3268" s="660">
        <v>0</v>
      </c>
      <c r="AA3268" s="781">
        <v>0</v>
      </c>
      <c r="AB3268" s="795">
        <v>1</v>
      </c>
      <c r="AC3268" s="575">
        <f t="shared" ref="AC3268:AC3271" si="146">U3268+W3268</f>
        <v>0</v>
      </c>
      <c r="AD3268" s="555">
        <f t="shared" ref="AD3268:AD3271" si="147">T3268+V3268</f>
        <v>0</v>
      </c>
    </row>
    <row r="3269" customHeight="1" spans="1:30">
      <c r="A3269" s="574">
        <v>45353</v>
      </c>
      <c r="B3269" s="778" t="s">
        <v>328</v>
      </c>
      <c r="C3269" s="783" t="s">
        <v>150</v>
      </c>
      <c r="D3269" s="783">
        <v>60</v>
      </c>
      <c r="E3269" s="783" t="s">
        <v>148</v>
      </c>
      <c r="F3269" s="783">
        <v>5.69</v>
      </c>
      <c r="G3269" s="783">
        <v>1.2</v>
      </c>
      <c r="H3269" s="784">
        <v>40.0188</v>
      </c>
      <c r="I3269" s="783">
        <v>42.2793</v>
      </c>
      <c r="J3269" s="783">
        <v>39.6</v>
      </c>
      <c r="K3269" s="783">
        <v>0</v>
      </c>
      <c r="L3269" s="791">
        <v>0</v>
      </c>
      <c r="M3269" s="783">
        <v>50.16</v>
      </c>
      <c r="N3269" s="783">
        <v>284</v>
      </c>
      <c r="O3269" s="791">
        <v>0.1766</v>
      </c>
      <c r="P3269" s="783" t="s">
        <v>149</v>
      </c>
      <c r="Q3269" s="783">
        <v>5420</v>
      </c>
      <c r="R3269" s="783">
        <v>1074.48</v>
      </c>
      <c r="S3269" s="791">
        <v>0.1982</v>
      </c>
      <c r="T3269" s="783">
        <v>0</v>
      </c>
      <c r="U3269" s="783">
        <v>0</v>
      </c>
      <c r="V3269" s="783">
        <v>0</v>
      </c>
      <c r="W3269" s="783">
        <v>0</v>
      </c>
      <c r="X3269" s="783">
        <v>0</v>
      </c>
      <c r="Y3269" s="783">
        <v>0</v>
      </c>
      <c r="Z3269" s="783">
        <v>0</v>
      </c>
      <c r="AA3269" s="783">
        <v>0</v>
      </c>
      <c r="AB3269" s="791">
        <v>1</v>
      </c>
      <c r="AC3269" s="575">
        <f t="shared" si="146"/>
        <v>0</v>
      </c>
      <c r="AD3269" s="555">
        <f t="shared" si="147"/>
        <v>0</v>
      </c>
    </row>
    <row r="3270" customHeight="1" spans="1:30">
      <c r="A3270" s="574">
        <v>45353</v>
      </c>
      <c r="B3270" s="797" t="s">
        <v>334</v>
      </c>
      <c r="C3270" s="779" t="s">
        <v>78</v>
      </c>
      <c r="D3270" s="660">
        <v>100</v>
      </c>
      <c r="E3270" s="786" t="s">
        <v>103</v>
      </c>
      <c r="F3270" s="660">
        <v>6.23</v>
      </c>
      <c r="G3270" s="660">
        <v>2.49</v>
      </c>
      <c r="H3270" s="660">
        <v>17.3376</v>
      </c>
      <c r="I3270" s="660">
        <v>2.1</v>
      </c>
      <c r="J3270" s="660">
        <v>1.9635</v>
      </c>
      <c r="K3270" s="660">
        <v>15.2</v>
      </c>
      <c r="L3270" s="792">
        <v>0.8767</v>
      </c>
      <c r="M3270" s="660">
        <v>4.5815</v>
      </c>
      <c r="N3270" s="660">
        <v>32</v>
      </c>
      <c r="O3270" s="792">
        <v>0.1432</v>
      </c>
      <c r="P3270" s="793">
        <v>0.0787</v>
      </c>
      <c r="Q3270" s="660">
        <v>5723</v>
      </c>
      <c r="R3270" s="660">
        <v>258.1887</v>
      </c>
      <c r="S3270" s="792">
        <v>0.0451</v>
      </c>
      <c r="T3270" s="783">
        <v>0</v>
      </c>
      <c r="U3270" s="783">
        <v>0</v>
      </c>
      <c r="V3270" s="783">
        <v>0</v>
      </c>
      <c r="W3270" s="783">
        <v>0</v>
      </c>
      <c r="X3270" s="783">
        <v>0</v>
      </c>
      <c r="Y3270" s="783">
        <v>0</v>
      </c>
      <c r="Z3270" s="783">
        <v>0</v>
      </c>
      <c r="AA3270" s="783">
        <v>0.0313</v>
      </c>
      <c r="AB3270" s="792">
        <v>1</v>
      </c>
      <c r="AC3270" s="575">
        <f t="shared" si="146"/>
        <v>0</v>
      </c>
      <c r="AD3270" s="555">
        <f t="shared" si="147"/>
        <v>0</v>
      </c>
    </row>
    <row r="3271" customHeight="1" spans="1:30">
      <c r="A3271" s="574">
        <v>45353</v>
      </c>
      <c r="B3271" s="797" t="s">
        <v>335</v>
      </c>
      <c r="C3271" s="779" t="s">
        <v>86</v>
      </c>
      <c r="D3271" s="660">
        <v>50</v>
      </c>
      <c r="E3271" s="769" t="s">
        <v>330</v>
      </c>
      <c r="F3271" s="786">
        <v>6.8</v>
      </c>
      <c r="G3271" s="660">
        <v>1.23</v>
      </c>
      <c r="H3271" s="769">
        <v>25.581</v>
      </c>
      <c r="I3271" s="769">
        <v>13.1309</v>
      </c>
      <c r="J3271" s="768">
        <v>13.1127</v>
      </c>
      <c r="K3271" s="660">
        <v>12.25</v>
      </c>
      <c r="L3271" s="791">
        <v>0.4789</v>
      </c>
      <c r="M3271" s="802">
        <v>38.9895</v>
      </c>
      <c r="N3271" s="660">
        <v>713</v>
      </c>
      <c r="O3271" s="803">
        <v>0.0547</v>
      </c>
      <c r="P3271" s="783" t="s">
        <v>149</v>
      </c>
      <c r="Q3271" s="660">
        <v>6458</v>
      </c>
      <c r="R3271" s="660">
        <v>782.0767</v>
      </c>
      <c r="S3271" s="792">
        <v>0.1211</v>
      </c>
      <c r="T3271" s="783">
        <v>0</v>
      </c>
      <c r="U3271" s="783">
        <v>0</v>
      </c>
      <c r="V3271" s="783">
        <v>0</v>
      </c>
      <c r="W3271" s="783">
        <v>0</v>
      </c>
      <c r="X3271" s="783">
        <v>0</v>
      </c>
      <c r="Y3271" s="783">
        <v>0</v>
      </c>
      <c r="Z3271" s="783">
        <v>0</v>
      </c>
      <c r="AA3271" s="783">
        <v>0</v>
      </c>
      <c r="AB3271" s="791">
        <v>1</v>
      </c>
      <c r="AC3271" s="575">
        <f t="shared" si="146"/>
        <v>0</v>
      </c>
      <c r="AD3271" s="555">
        <f t="shared" si="147"/>
        <v>0</v>
      </c>
    </row>
    <row r="3272" customHeight="1" spans="1:29">
      <c r="A3272" s="661" t="s">
        <v>336</v>
      </c>
      <c r="B3272" s="662"/>
      <c r="C3272" s="662"/>
      <c r="D3272" s="662"/>
      <c r="E3272" s="662"/>
      <c r="F3272" s="662"/>
      <c r="G3272" s="662"/>
      <c r="H3272" s="662"/>
      <c r="I3272" s="662"/>
      <c r="J3272" s="662"/>
      <c r="K3272" s="662"/>
      <c r="L3272" s="662"/>
      <c r="M3272" s="662"/>
      <c r="N3272" s="662"/>
      <c r="O3272" s="662"/>
      <c r="P3272" s="662"/>
      <c r="Q3272" s="662"/>
      <c r="R3272" s="662"/>
      <c r="S3272" s="662"/>
      <c r="T3272" s="662"/>
      <c r="U3272" s="662"/>
      <c r="V3272" s="662"/>
      <c r="W3272" s="662"/>
      <c r="X3272" s="662"/>
      <c r="Y3272" s="662"/>
      <c r="Z3272" s="662"/>
      <c r="AA3272" s="662"/>
      <c r="AB3272" s="662"/>
      <c r="AC3272" s="662"/>
    </row>
    <row r="3273" customHeight="1" spans="1:30">
      <c r="A3273" s="663" t="s">
        <v>199</v>
      </c>
      <c r="B3273" s="664" t="s">
        <v>200</v>
      </c>
      <c r="C3273" s="664" t="s">
        <v>201</v>
      </c>
      <c r="D3273" s="664" t="s">
        <v>202</v>
      </c>
      <c r="E3273" s="664" t="s">
        <v>203</v>
      </c>
      <c r="F3273" s="664" t="s">
        <v>204</v>
      </c>
      <c r="G3273" s="664" t="s">
        <v>205</v>
      </c>
      <c r="H3273" s="664" t="s">
        <v>206</v>
      </c>
      <c r="I3273" s="664" t="s">
        <v>207</v>
      </c>
      <c r="J3273" s="664" t="s">
        <v>208</v>
      </c>
      <c r="K3273" s="664" t="s">
        <v>209</v>
      </c>
      <c r="L3273" s="664" t="s">
        <v>210</v>
      </c>
      <c r="M3273" s="664" t="s">
        <v>211</v>
      </c>
      <c r="N3273" s="664" t="s">
        <v>212</v>
      </c>
      <c r="O3273" s="664" t="s">
        <v>213</v>
      </c>
      <c r="P3273" s="664" t="s">
        <v>214</v>
      </c>
      <c r="Q3273" s="664" t="s">
        <v>215</v>
      </c>
      <c r="R3273" s="664" t="s">
        <v>216</v>
      </c>
      <c r="S3273" s="664" t="s">
        <v>217</v>
      </c>
      <c r="T3273" s="664" t="s">
        <v>218</v>
      </c>
      <c r="U3273" s="664" t="s">
        <v>219</v>
      </c>
      <c r="V3273" s="664" t="s">
        <v>220</v>
      </c>
      <c r="W3273" s="664" t="s">
        <v>221</v>
      </c>
      <c r="X3273" s="664" t="s">
        <v>222</v>
      </c>
      <c r="Y3273" s="664" t="s">
        <v>223</v>
      </c>
      <c r="Z3273" s="664" t="s">
        <v>224</v>
      </c>
      <c r="AA3273" s="664" t="s">
        <v>225</v>
      </c>
      <c r="AB3273" s="664" t="s">
        <v>226</v>
      </c>
      <c r="AC3273" s="583" t="s">
        <v>29</v>
      </c>
      <c r="AD3273" s="583" t="s">
        <v>30</v>
      </c>
    </row>
    <row r="3274" customHeight="1" spans="1:30">
      <c r="A3274" s="574">
        <v>45354</v>
      </c>
      <c r="B3274" s="650" t="s">
        <v>227</v>
      </c>
      <c r="C3274" s="650" t="s">
        <v>228</v>
      </c>
      <c r="D3274" s="650">
        <v>100</v>
      </c>
      <c r="E3274" s="650" t="s">
        <v>233</v>
      </c>
      <c r="F3274" s="650">
        <v>6.11</v>
      </c>
      <c r="G3274" s="650">
        <v>1.2</v>
      </c>
      <c r="H3274" s="650">
        <v>58.8576</v>
      </c>
      <c r="I3274" s="650">
        <v>58.2749</v>
      </c>
      <c r="J3274" s="650">
        <v>58.0125</v>
      </c>
      <c r="K3274" s="650">
        <v>0</v>
      </c>
      <c r="L3274" s="676">
        <v>0</v>
      </c>
      <c r="M3274" s="650">
        <v>159.3375</v>
      </c>
      <c r="N3274" s="650"/>
      <c r="O3274" s="650"/>
      <c r="P3274" s="650"/>
      <c r="Q3274" s="650">
        <v>14972</v>
      </c>
      <c r="R3274" s="650">
        <v>2195.55</v>
      </c>
      <c r="S3274" s="676">
        <v>0.1466</v>
      </c>
      <c r="T3274" s="650">
        <v>0</v>
      </c>
      <c r="U3274" s="650">
        <v>0</v>
      </c>
      <c r="V3274" s="650">
        <v>0</v>
      </c>
      <c r="W3274" s="650">
        <v>0</v>
      </c>
      <c r="X3274" s="650">
        <v>0</v>
      </c>
      <c r="Y3274" s="650">
        <v>0</v>
      </c>
      <c r="Z3274" s="650">
        <v>0</v>
      </c>
      <c r="AA3274" s="650">
        <v>0</v>
      </c>
      <c r="AB3274" s="676">
        <v>1</v>
      </c>
      <c r="AC3274" s="575">
        <f t="shared" ref="AC3274:AC3311" si="148">U3274+W3274</f>
        <v>0</v>
      </c>
      <c r="AD3274" s="555">
        <f t="shared" ref="AD3274:AD3311" si="149">T3274+V3274</f>
        <v>0</v>
      </c>
    </row>
    <row r="3275" customHeight="1" spans="1:30">
      <c r="A3275" s="574">
        <v>45354</v>
      </c>
      <c r="B3275" s="650" t="s">
        <v>236</v>
      </c>
      <c r="C3275" s="650" t="s">
        <v>228</v>
      </c>
      <c r="D3275" s="650">
        <v>30</v>
      </c>
      <c r="E3275" s="650" t="s">
        <v>233</v>
      </c>
      <c r="F3275" s="650">
        <v>6.34</v>
      </c>
      <c r="G3275" s="650">
        <v>1.25</v>
      </c>
      <c r="H3275" s="650">
        <v>15.259</v>
      </c>
      <c r="I3275" s="650">
        <v>15.069</v>
      </c>
      <c r="J3275" s="650">
        <v>15.051</v>
      </c>
      <c r="K3275" s="650">
        <v>0</v>
      </c>
      <c r="L3275" s="676">
        <v>0</v>
      </c>
      <c r="M3275" s="650">
        <v>49.7725</v>
      </c>
      <c r="N3275" s="650"/>
      <c r="O3275" s="650"/>
      <c r="P3275" s="650"/>
      <c r="Q3275" s="650">
        <v>3672</v>
      </c>
      <c r="R3275" s="650">
        <v>781.7914</v>
      </c>
      <c r="S3275" s="676">
        <v>0.2129</v>
      </c>
      <c r="T3275" s="650">
        <v>0</v>
      </c>
      <c r="U3275" s="650">
        <v>0</v>
      </c>
      <c r="V3275" s="650">
        <v>0</v>
      </c>
      <c r="W3275" s="650">
        <v>0</v>
      </c>
      <c r="X3275" s="650">
        <v>0</v>
      </c>
      <c r="Y3275" s="650">
        <v>0</v>
      </c>
      <c r="Z3275" s="650">
        <v>0</v>
      </c>
      <c r="AA3275" s="650">
        <v>0</v>
      </c>
      <c r="AB3275" s="676">
        <v>1</v>
      </c>
      <c r="AC3275" s="575">
        <f t="shared" si="148"/>
        <v>0</v>
      </c>
      <c r="AD3275" s="555">
        <f t="shared" si="149"/>
        <v>0</v>
      </c>
    </row>
    <row r="3276" customHeight="1" spans="1:30">
      <c r="A3276" s="574">
        <v>45354</v>
      </c>
      <c r="B3276" s="650" t="s">
        <v>230</v>
      </c>
      <c r="C3276" s="650" t="s">
        <v>228</v>
      </c>
      <c r="D3276" s="650">
        <v>10</v>
      </c>
      <c r="E3276" s="650" t="s">
        <v>233</v>
      </c>
      <c r="F3276" s="650">
        <v>3.84</v>
      </c>
      <c r="G3276" s="650">
        <v>1.26</v>
      </c>
      <c r="H3276" s="650">
        <v>4.4676</v>
      </c>
      <c r="I3276" s="650">
        <v>3.3437</v>
      </c>
      <c r="J3276" s="650">
        <v>3.3</v>
      </c>
      <c r="K3276" s="650">
        <v>1.1239</v>
      </c>
      <c r="L3276" s="676">
        <v>0.2516</v>
      </c>
      <c r="M3276" s="650">
        <v>13.2</v>
      </c>
      <c r="N3276" s="650"/>
      <c r="O3276" s="650"/>
      <c r="P3276" s="650"/>
      <c r="Q3276" s="650">
        <v>1258</v>
      </c>
      <c r="R3276" s="650">
        <v>203.94</v>
      </c>
      <c r="S3276" s="676">
        <v>0.1621</v>
      </c>
      <c r="T3276" s="650">
        <v>0</v>
      </c>
      <c r="U3276" s="650">
        <v>0</v>
      </c>
      <c r="V3276" s="650">
        <v>0</v>
      </c>
      <c r="W3276" s="650">
        <v>0</v>
      </c>
      <c r="X3276" s="650">
        <v>0</v>
      </c>
      <c r="Y3276" s="650">
        <v>0</v>
      </c>
      <c r="Z3276" s="650">
        <v>0</v>
      </c>
      <c r="AA3276" s="650">
        <v>0</v>
      </c>
      <c r="AB3276" s="676">
        <v>1</v>
      </c>
      <c r="AC3276" s="575">
        <f t="shared" si="148"/>
        <v>0</v>
      </c>
      <c r="AD3276" s="555">
        <f t="shared" si="149"/>
        <v>0</v>
      </c>
    </row>
    <row r="3277" customHeight="1" spans="1:30">
      <c r="A3277" s="574">
        <v>45354</v>
      </c>
      <c r="B3277" s="650" t="s">
        <v>239</v>
      </c>
      <c r="C3277" s="650" t="s">
        <v>228</v>
      </c>
      <c r="D3277" s="650">
        <v>30</v>
      </c>
      <c r="E3277" s="650" t="s">
        <v>233</v>
      </c>
      <c r="F3277" s="650">
        <v>7.65</v>
      </c>
      <c r="G3277" s="650">
        <v>0</v>
      </c>
      <c r="H3277" s="650">
        <v>21.333</v>
      </c>
      <c r="I3277" s="650">
        <v>16.5037</v>
      </c>
      <c r="J3277" s="650">
        <v>16.4208</v>
      </c>
      <c r="K3277" s="650">
        <v>4.8293</v>
      </c>
      <c r="L3277" s="676">
        <v>0.2264</v>
      </c>
      <c r="M3277" s="650">
        <v>49.9488</v>
      </c>
      <c r="N3277" s="650"/>
      <c r="O3277" s="650"/>
      <c r="P3277" s="650"/>
      <c r="Q3277" s="650">
        <v>4805</v>
      </c>
      <c r="R3277" s="650">
        <v>750.4992</v>
      </c>
      <c r="S3277" s="676">
        <v>0.1562</v>
      </c>
      <c r="T3277" s="650">
        <v>0</v>
      </c>
      <c r="U3277" s="650">
        <v>0</v>
      </c>
      <c r="V3277" s="650">
        <v>0</v>
      </c>
      <c r="W3277" s="650">
        <v>0</v>
      </c>
      <c r="X3277" s="650">
        <v>0</v>
      </c>
      <c r="Y3277" s="650">
        <v>0</v>
      </c>
      <c r="Z3277" s="650">
        <v>0</v>
      </c>
      <c r="AA3277" s="650">
        <v>0</v>
      </c>
      <c r="AB3277" s="676">
        <v>1</v>
      </c>
      <c r="AC3277" s="575">
        <f t="shared" si="148"/>
        <v>0</v>
      </c>
      <c r="AD3277" s="555">
        <f t="shared" si="149"/>
        <v>0</v>
      </c>
    </row>
    <row r="3278" customHeight="1" spans="1:30">
      <c r="A3278" s="574">
        <v>45354</v>
      </c>
      <c r="B3278" s="650" t="s">
        <v>234</v>
      </c>
      <c r="C3278" s="650" t="s">
        <v>228</v>
      </c>
      <c r="D3278" s="650">
        <v>20</v>
      </c>
      <c r="E3278" s="650" t="s">
        <v>315</v>
      </c>
      <c r="F3278" s="650">
        <v>3.73</v>
      </c>
      <c r="G3278" s="650">
        <v>1.7</v>
      </c>
      <c r="H3278" s="650">
        <v>8.9387</v>
      </c>
      <c r="I3278" s="650">
        <v>8.1732</v>
      </c>
      <c r="J3278" s="650">
        <v>8.1547</v>
      </c>
      <c r="K3278" s="650">
        <v>0</v>
      </c>
      <c r="L3278" s="676">
        <v>0</v>
      </c>
      <c r="M3278" s="650">
        <v>36.6223</v>
      </c>
      <c r="N3278" s="650"/>
      <c r="O3278" s="650"/>
      <c r="P3278" s="650"/>
      <c r="Q3278" s="650">
        <v>4106</v>
      </c>
      <c r="R3278" s="650">
        <v>610.5212</v>
      </c>
      <c r="S3278" s="676">
        <v>0.1487</v>
      </c>
      <c r="T3278" s="650">
        <v>0</v>
      </c>
      <c r="U3278" s="650">
        <v>0</v>
      </c>
      <c r="V3278" s="650">
        <v>0</v>
      </c>
      <c r="W3278" s="650">
        <v>0</v>
      </c>
      <c r="X3278" s="650">
        <v>0</v>
      </c>
      <c r="Y3278" s="650">
        <v>0</v>
      </c>
      <c r="Z3278" s="650">
        <v>0</v>
      </c>
      <c r="AA3278" s="650">
        <v>0</v>
      </c>
      <c r="AB3278" s="676">
        <v>1</v>
      </c>
      <c r="AC3278" s="575">
        <f t="shared" si="148"/>
        <v>0</v>
      </c>
      <c r="AD3278" s="555">
        <f t="shared" si="149"/>
        <v>0</v>
      </c>
    </row>
    <row r="3279" customHeight="1" spans="1:30">
      <c r="A3279" s="574">
        <v>45354</v>
      </c>
      <c r="B3279" s="650" t="s">
        <v>237</v>
      </c>
      <c r="C3279" s="650" t="s">
        <v>228</v>
      </c>
      <c r="D3279" s="650">
        <v>5.48</v>
      </c>
      <c r="E3279" s="650" t="s">
        <v>233</v>
      </c>
      <c r="F3279" s="650">
        <v>5.98</v>
      </c>
      <c r="G3279" s="650">
        <v>0</v>
      </c>
      <c r="H3279" s="650">
        <v>2.94</v>
      </c>
      <c r="I3279" s="650">
        <v>2.82</v>
      </c>
      <c r="J3279" s="650">
        <v>2.66</v>
      </c>
      <c r="K3279" s="650">
        <v>0.12</v>
      </c>
      <c r="L3279" s="676">
        <v>0.0408</v>
      </c>
      <c r="M3279" s="650">
        <v>6.916</v>
      </c>
      <c r="N3279" s="650"/>
      <c r="O3279" s="650"/>
      <c r="P3279" s="650"/>
      <c r="Q3279" s="650">
        <v>554</v>
      </c>
      <c r="R3279" s="650">
        <v>76.336</v>
      </c>
      <c r="S3279" s="676">
        <v>0.1378</v>
      </c>
      <c r="T3279" s="650">
        <v>0</v>
      </c>
      <c r="U3279" s="650">
        <v>0</v>
      </c>
      <c r="V3279" s="650">
        <v>0</v>
      </c>
      <c r="W3279" s="650">
        <v>0</v>
      </c>
      <c r="X3279" s="650">
        <v>0</v>
      </c>
      <c r="Y3279" s="650">
        <v>0</v>
      </c>
      <c r="Z3279" s="650">
        <v>0</v>
      </c>
      <c r="AA3279" s="650">
        <v>0</v>
      </c>
      <c r="AB3279" s="676">
        <v>1</v>
      </c>
      <c r="AC3279" s="575">
        <f t="shared" si="148"/>
        <v>0</v>
      </c>
      <c r="AD3279" s="555">
        <f t="shared" si="149"/>
        <v>0</v>
      </c>
    </row>
    <row r="3280" customHeight="1" spans="1:30">
      <c r="A3280" s="574">
        <v>45354</v>
      </c>
      <c r="B3280" s="650" t="s">
        <v>243</v>
      </c>
      <c r="C3280" s="650" t="s">
        <v>228</v>
      </c>
      <c r="D3280" s="650">
        <v>30</v>
      </c>
      <c r="E3280" s="650" t="s">
        <v>233</v>
      </c>
      <c r="F3280" s="650">
        <v>7.37</v>
      </c>
      <c r="G3280" s="650">
        <v>1.32</v>
      </c>
      <c r="H3280" s="650">
        <v>18.4783</v>
      </c>
      <c r="I3280" s="650">
        <v>18.116</v>
      </c>
      <c r="J3280" s="650">
        <v>18.088</v>
      </c>
      <c r="K3280" s="650">
        <v>0</v>
      </c>
      <c r="L3280" s="676">
        <v>0</v>
      </c>
      <c r="M3280" s="650">
        <v>53.536</v>
      </c>
      <c r="N3280" s="650"/>
      <c r="O3280" s="650"/>
      <c r="P3280" s="650"/>
      <c r="Q3280" s="650">
        <v>4708</v>
      </c>
      <c r="R3280" s="650">
        <v>887.6</v>
      </c>
      <c r="S3280" s="676">
        <v>0.1885</v>
      </c>
      <c r="T3280" s="650">
        <v>0</v>
      </c>
      <c r="U3280" s="650">
        <v>0</v>
      </c>
      <c r="V3280" s="650">
        <v>0</v>
      </c>
      <c r="W3280" s="650">
        <v>0</v>
      </c>
      <c r="X3280" s="650">
        <v>0</v>
      </c>
      <c r="Y3280" s="650">
        <v>0</v>
      </c>
      <c r="Z3280" s="650">
        <v>0</v>
      </c>
      <c r="AA3280" s="650">
        <v>0</v>
      </c>
      <c r="AB3280" s="676">
        <v>1</v>
      </c>
      <c r="AC3280" s="575">
        <f t="shared" si="148"/>
        <v>0</v>
      </c>
      <c r="AD3280" s="555">
        <f t="shared" si="149"/>
        <v>0</v>
      </c>
    </row>
    <row r="3281" customHeight="1" spans="1:30">
      <c r="A3281" s="574">
        <v>45354</v>
      </c>
      <c r="B3281" s="650" t="s">
        <v>232</v>
      </c>
      <c r="C3281" s="650" t="s">
        <v>228</v>
      </c>
      <c r="D3281" s="650">
        <v>80</v>
      </c>
      <c r="E3281" s="650" t="s">
        <v>233</v>
      </c>
      <c r="F3281" s="650">
        <v>5.83</v>
      </c>
      <c r="G3281" s="650">
        <v>0.79</v>
      </c>
      <c r="H3281" s="650">
        <v>41.6002</v>
      </c>
      <c r="I3281" s="650">
        <v>40.18</v>
      </c>
      <c r="J3281" s="650">
        <v>40.15</v>
      </c>
      <c r="K3281" s="650">
        <v>0</v>
      </c>
      <c r="L3281" s="676">
        <v>0</v>
      </c>
      <c r="M3281" s="650">
        <v>133.65</v>
      </c>
      <c r="N3281" s="650"/>
      <c r="O3281" s="650"/>
      <c r="P3281" s="650"/>
      <c r="Q3281" s="650">
        <v>9570</v>
      </c>
      <c r="R3281" s="650">
        <v>1889.25</v>
      </c>
      <c r="S3281" s="676">
        <v>0.1974</v>
      </c>
      <c r="T3281" s="650">
        <v>0</v>
      </c>
      <c r="U3281" s="650">
        <v>0</v>
      </c>
      <c r="V3281" s="650">
        <v>0</v>
      </c>
      <c r="W3281" s="650">
        <v>0</v>
      </c>
      <c r="X3281" s="650">
        <v>0</v>
      </c>
      <c r="Y3281" s="650">
        <v>0</v>
      </c>
      <c r="Z3281" s="650">
        <v>0</v>
      </c>
      <c r="AA3281" s="650">
        <v>0</v>
      </c>
      <c r="AB3281" s="676">
        <v>1</v>
      </c>
      <c r="AC3281" s="575">
        <f t="shared" si="148"/>
        <v>0</v>
      </c>
      <c r="AD3281" s="555">
        <f t="shared" si="149"/>
        <v>0</v>
      </c>
    </row>
    <row r="3282" customHeight="1" spans="1:30">
      <c r="A3282" s="574">
        <v>45354</v>
      </c>
      <c r="B3282" s="650" t="s">
        <v>241</v>
      </c>
      <c r="C3282" s="650" t="s">
        <v>228</v>
      </c>
      <c r="D3282" s="650">
        <v>150</v>
      </c>
      <c r="E3282" s="650" t="s">
        <v>231</v>
      </c>
      <c r="F3282" s="650">
        <v>3.02</v>
      </c>
      <c r="G3282" s="650">
        <v>0.2</v>
      </c>
      <c r="H3282" s="650">
        <v>47.1019</v>
      </c>
      <c r="I3282" s="650">
        <v>46.5762</v>
      </c>
      <c r="J3282" s="650">
        <v>45.6365</v>
      </c>
      <c r="K3282" s="650">
        <v>0</v>
      </c>
      <c r="L3282" s="676">
        <v>0</v>
      </c>
      <c r="M3282" s="650">
        <v>159.4971</v>
      </c>
      <c r="N3282" s="650">
        <v>1932</v>
      </c>
      <c r="O3282" s="676">
        <v>0.0826</v>
      </c>
      <c r="P3282" s="676">
        <v>-0.0142</v>
      </c>
      <c r="Q3282" s="650">
        <v>24402</v>
      </c>
      <c r="R3282" s="650">
        <v>2682.3398</v>
      </c>
      <c r="S3282" s="676">
        <v>0.1099</v>
      </c>
      <c r="T3282" s="650">
        <v>0</v>
      </c>
      <c r="U3282" s="650">
        <v>0</v>
      </c>
      <c r="V3282" s="650">
        <v>0</v>
      </c>
      <c r="W3282" s="650">
        <v>0</v>
      </c>
      <c r="X3282" s="650">
        <v>0</v>
      </c>
      <c r="Y3282" s="650">
        <v>0</v>
      </c>
      <c r="Z3282" s="650">
        <v>0</v>
      </c>
      <c r="AA3282" s="650">
        <v>0</v>
      </c>
      <c r="AB3282" s="676">
        <v>1</v>
      </c>
      <c r="AC3282" s="575">
        <f t="shared" si="148"/>
        <v>0</v>
      </c>
      <c r="AD3282" s="555">
        <f t="shared" si="149"/>
        <v>0</v>
      </c>
    </row>
    <row r="3283" customHeight="1" spans="1:30">
      <c r="A3283" s="574">
        <v>45354</v>
      </c>
      <c r="B3283" s="650" t="s">
        <v>242</v>
      </c>
      <c r="C3283" s="650" t="s">
        <v>228</v>
      </c>
      <c r="D3283" s="650">
        <v>50</v>
      </c>
      <c r="E3283" s="650" t="s">
        <v>231</v>
      </c>
      <c r="F3283" s="650">
        <v>3.35</v>
      </c>
      <c r="G3283" s="650">
        <v>2.01</v>
      </c>
      <c r="H3283" s="650">
        <v>14.29</v>
      </c>
      <c r="I3283" s="650">
        <v>14.175</v>
      </c>
      <c r="J3283" s="650">
        <v>14.08</v>
      </c>
      <c r="K3283" s="650">
        <v>0</v>
      </c>
      <c r="L3283" s="676">
        <v>0</v>
      </c>
      <c r="M3283" s="650">
        <v>41.36</v>
      </c>
      <c r="N3283" s="650"/>
      <c r="O3283" s="650"/>
      <c r="P3283" s="650"/>
      <c r="Q3283" s="650">
        <v>7203</v>
      </c>
      <c r="R3283" s="650">
        <v>880.44</v>
      </c>
      <c r="S3283" s="676">
        <v>0.1222</v>
      </c>
      <c r="T3283" s="650">
        <v>0</v>
      </c>
      <c r="U3283" s="650">
        <v>0</v>
      </c>
      <c r="V3283" s="650">
        <v>0</v>
      </c>
      <c r="W3283" s="650">
        <v>0</v>
      </c>
      <c r="X3283" s="650">
        <v>0</v>
      </c>
      <c r="Y3283" s="650">
        <v>0</v>
      </c>
      <c r="Z3283" s="650">
        <v>0</v>
      </c>
      <c r="AA3283" s="650">
        <v>0</v>
      </c>
      <c r="AB3283" s="676">
        <v>1</v>
      </c>
      <c r="AC3283" s="575">
        <f t="shared" si="148"/>
        <v>0</v>
      </c>
      <c r="AD3283" s="555">
        <f t="shared" si="149"/>
        <v>0</v>
      </c>
    </row>
    <row r="3284" customHeight="1" spans="1:30">
      <c r="A3284" s="574">
        <v>45354</v>
      </c>
      <c r="B3284" s="650" t="s">
        <v>240</v>
      </c>
      <c r="C3284" s="650" t="s">
        <v>228</v>
      </c>
      <c r="D3284" s="650">
        <v>100</v>
      </c>
      <c r="E3284" s="650" t="s">
        <v>233</v>
      </c>
      <c r="F3284" s="650">
        <v>7.87</v>
      </c>
      <c r="G3284" s="650">
        <v>0</v>
      </c>
      <c r="H3284" s="650">
        <v>60.581</v>
      </c>
      <c r="I3284" s="650">
        <v>57.6662</v>
      </c>
      <c r="J3284" s="650">
        <v>56.505</v>
      </c>
      <c r="K3284" s="650">
        <v>2.7225</v>
      </c>
      <c r="L3284" s="676">
        <v>0.0451</v>
      </c>
      <c r="M3284" s="650">
        <v>165.503</v>
      </c>
      <c r="N3284" s="650"/>
      <c r="O3284" s="650"/>
      <c r="P3284" s="650"/>
      <c r="Q3284" s="650">
        <v>15895</v>
      </c>
      <c r="R3284" s="650">
        <v>2047.725</v>
      </c>
      <c r="S3284" s="676">
        <v>0.1288</v>
      </c>
      <c r="T3284" s="650">
        <v>0.1295</v>
      </c>
      <c r="U3284" s="650">
        <v>0</v>
      </c>
      <c r="V3284" s="650">
        <v>0</v>
      </c>
      <c r="W3284" s="650">
        <v>0</v>
      </c>
      <c r="X3284" s="650">
        <v>0</v>
      </c>
      <c r="Y3284" s="650">
        <v>0.0628</v>
      </c>
      <c r="Z3284" s="650">
        <v>0</v>
      </c>
      <c r="AA3284" s="650">
        <v>0</v>
      </c>
      <c r="AB3284" s="676">
        <v>0.9979</v>
      </c>
      <c r="AC3284" s="575">
        <f t="shared" si="148"/>
        <v>0</v>
      </c>
      <c r="AD3284" s="555">
        <f t="shared" si="149"/>
        <v>0.1295</v>
      </c>
    </row>
    <row r="3285" customHeight="1" spans="1:30">
      <c r="A3285" s="574">
        <v>45354</v>
      </c>
      <c r="B3285" s="650" t="s">
        <v>245</v>
      </c>
      <c r="C3285" s="650" t="s">
        <v>228</v>
      </c>
      <c r="D3285" s="650">
        <v>50</v>
      </c>
      <c r="E3285" s="650" t="s">
        <v>233</v>
      </c>
      <c r="F3285" s="650">
        <v>6.66</v>
      </c>
      <c r="G3285" s="650">
        <v>0</v>
      </c>
      <c r="H3285" s="650">
        <v>28.3175</v>
      </c>
      <c r="I3285" s="650">
        <v>16.275</v>
      </c>
      <c r="J3285" s="650">
        <v>16.24</v>
      </c>
      <c r="K3285" s="650">
        <v>12.0425</v>
      </c>
      <c r="L3285" s="676">
        <v>0.4253</v>
      </c>
      <c r="M3285" s="650">
        <v>49.84</v>
      </c>
      <c r="N3285" s="650"/>
      <c r="O3285" s="650"/>
      <c r="P3285" s="650"/>
      <c r="Q3285" s="650">
        <v>6762</v>
      </c>
      <c r="R3285" s="650">
        <v>714.77</v>
      </c>
      <c r="S3285" s="676">
        <v>0.1057</v>
      </c>
      <c r="T3285" s="650">
        <v>0</v>
      </c>
      <c r="U3285" s="650">
        <v>0</v>
      </c>
      <c r="V3285" s="650">
        <v>0</v>
      </c>
      <c r="W3285" s="650">
        <v>0</v>
      </c>
      <c r="X3285" s="650">
        <v>0</v>
      </c>
      <c r="Y3285" s="650">
        <v>0</v>
      </c>
      <c r="Z3285" s="650">
        <v>0</v>
      </c>
      <c r="AA3285" s="650">
        <v>0</v>
      </c>
      <c r="AB3285" s="676">
        <v>1</v>
      </c>
      <c r="AC3285" s="575">
        <f t="shared" si="148"/>
        <v>0</v>
      </c>
      <c r="AD3285" s="555">
        <f t="shared" si="149"/>
        <v>0</v>
      </c>
    </row>
    <row r="3286" customHeight="1" spans="1:30">
      <c r="A3286" s="574">
        <v>45354</v>
      </c>
      <c r="B3286" s="650" t="s">
        <v>244</v>
      </c>
      <c r="C3286" s="650" t="s">
        <v>228</v>
      </c>
      <c r="D3286" s="650">
        <v>100</v>
      </c>
      <c r="E3286" s="650" t="s">
        <v>235</v>
      </c>
      <c r="F3286" s="650">
        <v>3.41</v>
      </c>
      <c r="G3286" s="650">
        <v>1</v>
      </c>
      <c r="H3286" s="650">
        <v>29.1653</v>
      </c>
      <c r="I3286" s="650">
        <v>29.1653</v>
      </c>
      <c r="J3286" s="650">
        <v>28.1631</v>
      </c>
      <c r="K3286" s="650">
        <v>0</v>
      </c>
      <c r="L3286" s="676">
        <v>0</v>
      </c>
      <c r="M3286" s="650">
        <v>88.9497</v>
      </c>
      <c r="N3286" s="650"/>
      <c r="O3286" s="650"/>
      <c r="P3286" s="650"/>
      <c r="Q3286" s="650">
        <v>14225</v>
      </c>
      <c r="R3286" s="650">
        <v>2007.5853</v>
      </c>
      <c r="S3286" s="676">
        <v>0.1411</v>
      </c>
      <c r="T3286" s="650">
        <v>0</v>
      </c>
      <c r="U3286" s="650">
        <v>0</v>
      </c>
      <c r="V3286" s="650">
        <v>0</v>
      </c>
      <c r="W3286" s="650">
        <v>0</v>
      </c>
      <c r="X3286" s="650">
        <v>0</v>
      </c>
      <c r="Y3286" s="650">
        <v>0</v>
      </c>
      <c r="Z3286" s="650">
        <v>0</v>
      </c>
      <c r="AA3286" s="650">
        <v>0</v>
      </c>
      <c r="AB3286" s="676">
        <v>1</v>
      </c>
      <c r="AC3286" s="575">
        <f t="shared" si="148"/>
        <v>0</v>
      </c>
      <c r="AD3286" s="555">
        <f t="shared" si="149"/>
        <v>0</v>
      </c>
    </row>
    <row r="3287" customHeight="1" spans="1:30">
      <c r="A3287" s="574">
        <v>45354</v>
      </c>
      <c r="B3287" s="650" t="s">
        <v>247</v>
      </c>
      <c r="C3287" s="650" t="s">
        <v>228</v>
      </c>
      <c r="D3287" s="650">
        <v>150</v>
      </c>
      <c r="E3287" s="650" t="s">
        <v>233</v>
      </c>
      <c r="F3287" s="650">
        <v>5.47</v>
      </c>
      <c r="G3287" s="650">
        <v>2</v>
      </c>
      <c r="H3287" s="650">
        <v>70.5558</v>
      </c>
      <c r="I3287" s="650">
        <v>70.4065</v>
      </c>
      <c r="J3287" s="650">
        <v>70.35</v>
      </c>
      <c r="K3287" s="650">
        <v>0</v>
      </c>
      <c r="L3287" s="676">
        <v>0</v>
      </c>
      <c r="M3287" s="650">
        <v>261.975</v>
      </c>
      <c r="N3287" s="650"/>
      <c r="O3287" s="650"/>
      <c r="P3287" s="650"/>
      <c r="Q3287" s="650">
        <v>25456</v>
      </c>
      <c r="R3287" s="650">
        <v>4158</v>
      </c>
      <c r="S3287" s="676">
        <v>0.1633</v>
      </c>
      <c r="T3287" s="650">
        <v>0</v>
      </c>
      <c r="U3287" s="650">
        <v>0.1493</v>
      </c>
      <c r="V3287" s="650">
        <v>0</v>
      </c>
      <c r="W3287" s="650">
        <v>0</v>
      </c>
      <c r="X3287" s="650">
        <v>0</v>
      </c>
      <c r="Y3287" s="650">
        <v>0</v>
      </c>
      <c r="Z3287" s="650">
        <v>0</v>
      </c>
      <c r="AA3287" s="650">
        <v>0</v>
      </c>
      <c r="AB3287" s="676">
        <v>1</v>
      </c>
      <c r="AC3287" s="575">
        <f t="shared" si="148"/>
        <v>0.1493</v>
      </c>
      <c r="AD3287" s="555">
        <f t="shared" si="149"/>
        <v>0</v>
      </c>
    </row>
    <row r="3288" customHeight="1" spans="1:30">
      <c r="A3288" s="574">
        <v>45354</v>
      </c>
      <c r="B3288" s="650" t="s">
        <v>248</v>
      </c>
      <c r="C3288" s="650" t="s">
        <v>228</v>
      </c>
      <c r="D3288" s="650">
        <v>100</v>
      </c>
      <c r="E3288" s="650" t="s">
        <v>231</v>
      </c>
      <c r="F3288" s="650">
        <v>4.79</v>
      </c>
      <c r="G3288" s="650">
        <v>2.2</v>
      </c>
      <c r="H3288" s="650">
        <v>51.2208</v>
      </c>
      <c r="I3288" s="650">
        <v>42.8578</v>
      </c>
      <c r="J3288" s="650">
        <v>42.2464</v>
      </c>
      <c r="K3288" s="650">
        <v>8.363</v>
      </c>
      <c r="L3288" s="676">
        <v>0.1633</v>
      </c>
      <c r="M3288" s="650">
        <v>77.5852</v>
      </c>
      <c r="N3288" s="650"/>
      <c r="O3288" s="650"/>
      <c r="P3288" s="650"/>
      <c r="Q3288" s="650">
        <v>11688</v>
      </c>
      <c r="R3288" s="650">
        <v>1839.306</v>
      </c>
      <c r="S3288" s="676">
        <v>0.1574</v>
      </c>
      <c r="T3288" s="650">
        <v>0</v>
      </c>
      <c r="U3288" s="650">
        <v>0</v>
      </c>
      <c r="V3288" s="650">
        <v>0</v>
      </c>
      <c r="W3288" s="650">
        <v>0</v>
      </c>
      <c r="X3288" s="650">
        <v>0</v>
      </c>
      <c r="Y3288" s="650">
        <v>0</v>
      </c>
      <c r="Z3288" s="650">
        <v>0</v>
      </c>
      <c r="AA3288" s="650">
        <v>0</v>
      </c>
      <c r="AB3288" s="676">
        <v>1</v>
      </c>
      <c r="AC3288" s="575">
        <f t="shared" si="148"/>
        <v>0</v>
      </c>
      <c r="AD3288" s="555">
        <f t="shared" si="149"/>
        <v>0</v>
      </c>
    </row>
    <row r="3289" customHeight="1" spans="1:30">
      <c r="A3289" s="574">
        <v>45354</v>
      </c>
      <c r="B3289" s="650" t="s">
        <v>246</v>
      </c>
      <c r="C3289" s="650" t="s">
        <v>228</v>
      </c>
      <c r="D3289" s="650">
        <v>300</v>
      </c>
      <c r="E3289" s="650" t="s">
        <v>233</v>
      </c>
      <c r="F3289" s="650">
        <v>7.94</v>
      </c>
      <c r="G3289" s="650">
        <v>0</v>
      </c>
      <c r="H3289" s="650">
        <v>227.6403</v>
      </c>
      <c r="I3289" s="650">
        <v>218.5358</v>
      </c>
      <c r="J3289" s="650">
        <v>217.305</v>
      </c>
      <c r="K3289" s="650">
        <v>9.1046</v>
      </c>
      <c r="L3289" s="676">
        <v>0.04</v>
      </c>
      <c r="M3289" s="650">
        <v>616.737</v>
      </c>
      <c r="N3289" s="650"/>
      <c r="O3289" s="650"/>
      <c r="P3289" s="650"/>
      <c r="Q3289" s="650">
        <v>57321</v>
      </c>
      <c r="R3289" s="650">
        <v>8420.675</v>
      </c>
      <c r="S3289" s="676">
        <v>0.1469</v>
      </c>
      <c r="T3289" s="650">
        <v>0.134</v>
      </c>
      <c r="U3289" s="650">
        <v>0</v>
      </c>
      <c r="V3289" s="650">
        <v>0</v>
      </c>
      <c r="W3289" s="650">
        <v>0</v>
      </c>
      <c r="X3289" s="650">
        <v>0</v>
      </c>
      <c r="Y3289" s="650">
        <v>0</v>
      </c>
      <c r="Z3289" s="650">
        <v>0</v>
      </c>
      <c r="AA3289" s="650">
        <v>0</v>
      </c>
      <c r="AB3289" s="676">
        <v>1</v>
      </c>
      <c r="AC3289" s="575">
        <f t="shared" si="148"/>
        <v>0</v>
      </c>
      <c r="AD3289" s="555">
        <f t="shared" si="149"/>
        <v>0.134</v>
      </c>
    </row>
    <row r="3290" customHeight="1" spans="1:30">
      <c r="A3290" s="574">
        <v>45354</v>
      </c>
      <c r="B3290" s="650" t="s">
        <v>249</v>
      </c>
      <c r="C3290" s="650" t="s">
        <v>228</v>
      </c>
      <c r="D3290" s="650">
        <v>100</v>
      </c>
      <c r="E3290" s="650" t="s">
        <v>233</v>
      </c>
      <c r="F3290" s="650">
        <v>4.64</v>
      </c>
      <c r="G3290" s="650">
        <v>0</v>
      </c>
      <c r="H3290" s="650">
        <v>39.432</v>
      </c>
      <c r="I3290" s="650">
        <v>38.82</v>
      </c>
      <c r="J3290" s="650">
        <v>38.7219</v>
      </c>
      <c r="K3290" s="650">
        <v>0</v>
      </c>
      <c r="L3290" s="676">
        <v>0</v>
      </c>
      <c r="M3290" s="650">
        <v>108.7378</v>
      </c>
      <c r="N3290" s="650"/>
      <c r="O3290" s="650"/>
      <c r="P3290" s="650"/>
      <c r="Q3290" s="650">
        <v>15134</v>
      </c>
      <c r="R3290" s="650">
        <v>2046.0851</v>
      </c>
      <c r="S3290" s="676">
        <v>0.1352</v>
      </c>
      <c r="T3290" s="650">
        <v>0</v>
      </c>
      <c r="U3290" s="650">
        <v>0</v>
      </c>
      <c r="V3290" s="650">
        <v>0</v>
      </c>
      <c r="W3290" s="650">
        <v>0</v>
      </c>
      <c r="X3290" s="650">
        <v>0</v>
      </c>
      <c r="Y3290" s="650">
        <v>0</v>
      </c>
      <c r="Z3290" s="650">
        <v>0</v>
      </c>
      <c r="AA3290" s="650">
        <v>0</v>
      </c>
      <c r="AB3290" s="676">
        <v>1</v>
      </c>
      <c r="AC3290" s="575">
        <f t="shared" si="148"/>
        <v>0</v>
      </c>
      <c r="AD3290" s="555">
        <f t="shared" si="149"/>
        <v>0</v>
      </c>
    </row>
    <row r="3291" customHeight="1" spans="1:30">
      <c r="A3291" s="574">
        <v>45354</v>
      </c>
      <c r="B3291" s="669" t="s">
        <v>55</v>
      </c>
      <c r="C3291" s="650" t="s">
        <v>250</v>
      </c>
      <c r="D3291" s="650">
        <v>100</v>
      </c>
      <c r="E3291" s="650" t="s">
        <v>233</v>
      </c>
      <c r="F3291" s="650">
        <v>0</v>
      </c>
      <c r="G3291" s="650">
        <v>5.88</v>
      </c>
      <c r="H3291" s="650">
        <v>87.9743</v>
      </c>
      <c r="I3291" s="650">
        <v>85.69</v>
      </c>
      <c r="J3291" s="650">
        <v>84.2291</v>
      </c>
      <c r="K3291" s="650">
        <v>1.7183</v>
      </c>
      <c r="L3291" s="676">
        <v>0.0197</v>
      </c>
      <c r="M3291" s="650">
        <v>303.966</v>
      </c>
      <c r="N3291" s="650"/>
      <c r="O3291" s="650"/>
      <c r="P3291" s="650"/>
      <c r="Q3291" s="650">
        <v>28860</v>
      </c>
      <c r="R3291" s="650">
        <v>4042.7705</v>
      </c>
      <c r="S3291" s="676">
        <v>0.1401</v>
      </c>
      <c r="T3291" s="650">
        <v>0.2011</v>
      </c>
      <c r="U3291" s="650">
        <v>0.3649</v>
      </c>
      <c r="V3291" s="650">
        <v>0</v>
      </c>
      <c r="W3291" s="650">
        <v>0</v>
      </c>
      <c r="X3291" s="650">
        <v>0</v>
      </c>
      <c r="Y3291" s="650">
        <v>0</v>
      </c>
      <c r="Z3291" s="650">
        <v>0</v>
      </c>
      <c r="AA3291" s="650">
        <v>0</v>
      </c>
      <c r="AB3291" s="676">
        <v>0.9977</v>
      </c>
      <c r="AC3291" s="575">
        <f t="shared" si="148"/>
        <v>0.3649</v>
      </c>
      <c r="AD3291" s="555">
        <f t="shared" si="149"/>
        <v>0.2011</v>
      </c>
    </row>
    <row r="3292" customHeight="1" spans="1:30">
      <c r="A3292" s="574">
        <v>45354</v>
      </c>
      <c r="B3292" s="192" t="s">
        <v>57</v>
      </c>
      <c r="C3292" s="650" t="s">
        <v>228</v>
      </c>
      <c r="D3292" s="650">
        <v>20</v>
      </c>
      <c r="E3292" s="650" t="s">
        <v>233</v>
      </c>
      <c r="F3292" s="650">
        <v>7.59</v>
      </c>
      <c r="G3292" s="650">
        <v>0</v>
      </c>
      <c r="H3292" s="650">
        <v>15.205</v>
      </c>
      <c r="I3292" s="650">
        <v>14.4271</v>
      </c>
      <c r="J3292" s="650">
        <v>14.2069</v>
      </c>
      <c r="K3292" s="650">
        <v>0.7779</v>
      </c>
      <c r="L3292" s="676">
        <v>0.0512</v>
      </c>
      <c r="M3292" s="650">
        <v>29.819</v>
      </c>
      <c r="N3292" s="650"/>
      <c r="O3292" s="650"/>
      <c r="P3292" s="650"/>
      <c r="Q3292" s="650">
        <v>3541</v>
      </c>
      <c r="R3292" s="650">
        <v>530.9338</v>
      </c>
      <c r="S3292" s="676">
        <v>0.1499</v>
      </c>
      <c r="T3292" s="650">
        <v>0</v>
      </c>
      <c r="U3292" s="650">
        <v>0</v>
      </c>
      <c r="V3292" s="650">
        <v>0</v>
      </c>
      <c r="W3292" s="650">
        <v>0</v>
      </c>
      <c r="X3292" s="650">
        <v>0</v>
      </c>
      <c r="Y3292" s="650">
        <v>0</v>
      </c>
      <c r="Z3292" s="650">
        <v>0</v>
      </c>
      <c r="AA3292" s="650">
        <v>0</v>
      </c>
      <c r="AB3292" s="676">
        <v>1</v>
      </c>
      <c r="AC3292" s="575">
        <f t="shared" si="148"/>
        <v>0</v>
      </c>
      <c r="AD3292" s="555">
        <f t="shared" si="149"/>
        <v>0</v>
      </c>
    </row>
    <row r="3293" customHeight="1" spans="1:30">
      <c r="A3293" s="574">
        <v>45354</v>
      </c>
      <c r="B3293" s="650" t="s">
        <v>251</v>
      </c>
      <c r="C3293" s="650" t="s">
        <v>250</v>
      </c>
      <c r="D3293" s="650">
        <v>15</v>
      </c>
      <c r="E3293" s="650" t="s">
        <v>231</v>
      </c>
      <c r="F3293" s="650">
        <v>0</v>
      </c>
      <c r="G3293" s="650">
        <v>4.93</v>
      </c>
      <c r="H3293" s="650">
        <v>7.2026</v>
      </c>
      <c r="I3293" s="650">
        <v>7.2026</v>
      </c>
      <c r="J3293" s="650">
        <v>7.14</v>
      </c>
      <c r="K3293" s="650">
        <v>0</v>
      </c>
      <c r="L3293" s="676">
        <v>0</v>
      </c>
      <c r="M3293" s="650">
        <v>13.65</v>
      </c>
      <c r="N3293" s="650"/>
      <c r="O3293" s="650"/>
      <c r="P3293" s="650"/>
      <c r="Q3293" s="650">
        <v>3444</v>
      </c>
      <c r="R3293" s="650">
        <v>341.88</v>
      </c>
      <c r="S3293" s="676">
        <v>0.0993</v>
      </c>
      <c r="T3293" s="650">
        <v>0</v>
      </c>
      <c r="U3293" s="650">
        <v>0</v>
      </c>
      <c r="V3293" s="650">
        <v>0</v>
      </c>
      <c r="W3293" s="650">
        <v>0</v>
      </c>
      <c r="X3293" s="650">
        <v>0</v>
      </c>
      <c r="Y3293" s="650">
        <v>0</v>
      </c>
      <c r="Z3293" s="650">
        <v>0</v>
      </c>
      <c r="AA3293" s="650">
        <v>0</v>
      </c>
      <c r="AB3293" s="676">
        <v>1</v>
      </c>
      <c r="AC3293" s="575">
        <f t="shared" si="148"/>
        <v>0</v>
      </c>
      <c r="AD3293" s="555">
        <f t="shared" si="149"/>
        <v>0</v>
      </c>
    </row>
    <row r="3294" customHeight="1" spans="1:30">
      <c r="A3294" s="574">
        <v>45354</v>
      </c>
      <c r="B3294" s="650" t="s">
        <v>253</v>
      </c>
      <c r="C3294" s="650" t="s">
        <v>250</v>
      </c>
      <c r="D3294" s="650">
        <v>200</v>
      </c>
      <c r="E3294" s="650" t="s">
        <v>233</v>
      </c>
      <c r="F3294" s="650">
        <v>0</v>
      </c>
      <c r="G3294" s="650">
        <v>4.08</v>
      </c>
      <c r="H3294" s="650">
        <v>72.7646</v>
      </c>
      <c r="I3294" s="650">
        <v>72.7646</v>
      </c>
      <c r="J3294" s="650">
        <v>69.96</v>
      </c>
      <c r="K3294" s="650">
        <v>0</v>
      </c>
      <c r="L3294" s="676">
        <v>0</v>
      </c>
      <c r="M3294" s="650">
        <v>484.44</v>
      </c>
      <c r="N3294" s="650"/>
      <c r="O3294" s="650"/>
      <c r="P3294" s="650"/>
      <c r="Q3294" s="650">
        <v>61425</v>
      </c>
      <c r="R3294" s="650">
        <v>9129.12</v>
      </c>
      <c r="S3294" s="676">
        <v>0.1486</v>
      </c>
      <c r="T3294" s="650">
        <v>0</v>
      </c>
      <c r="U3294" s="650">
        <v>0</v>
      </c>
      <c r="V3294" s="650">
        <v>0</v>
      </c>
      <c r="W3294" s="650">
        <v>0</v>
      </c>
      <c r="X3294" s="650">
        <v>0</v>
      </c>
      <c r="Y3294" s="650">
        <v>0</v>
      </c>
      <c r="Z3294" s="650">
        <v>0</v>
      </c>
      <c r="AA3294" s="650">
        <v>0</v>
      </c>
      <c r="AB3294" s="676">
        <v>1</v>
      </c>
      <c r="AC3294" s="575">
        <f t="shared" si="148"/>
        <v>0</v>
      </c>
      <c r="AD3294" s="555">
        <f t="shared" si="149"/>
        <v>0</v>
      </c>
    </row>
    <row r="3295" customHeight="1" spans="1:30">
      <c r="A3295" s="574">
        <v>45354</v>
      </c>
      <c r="B3295" s="650" t="s">
        <v>264</v>
      </c>
      <c r="C3295" s="650" t="s">
        <v>250</v>
      </c>
      <c r="D3295" s="650">
        <v>100</v>
      </c>
      <c r="E3295" s="650" t="s">
        <v>233</v>
      </c>
      <c r="F3295" s="650">
        <v>0</v>
      </c>
      <c r="G3295" s="650">
        <v>8.72</v>
      </c>
      <c r="H3295" s="650">
        <v>80.5392</v>
      </c>
      <c r="I3295" s="650">
        <v>70.508</v>
      </c>
      <c r="J3295" s="650">
        <v>67.3464</v>
      </c>
      <c r="K3295" s="650">
        <v>8.5403</v>
      </c>
      <c r="L3295" s="676">
        <v>0.108</v>
      </c>
      <c r="M3295" s="650">
        <v>89.5422</v>
      </c>
      <c r="N3295" s="650"/>
      <c r="O3295" s="650"/>
      <c r="P3295" s="650"/>
      <c r="Q3295" s="650">
        <v>24615</v>
      </c>
      <c r="R3295" s="650">
        <v>3254.5656</v>
      </c>
      <c r="S3295" s="676">
        <v>0.1322</v>
      </c>
      <c r="T3295" s="650">
        <v>1.4909</v>
      </c>
      <c r="U3295" s="650">
        <v>0</v>
      </c>
      <c r="V3295" s="650">
        <v>0</v>
      </c>
      <c r="W3295" s="650">
        <v>0</v>
      </c>
      <c r="X3295" s="650">
        <v>0</v>
      </c>
      <c r="Y3295" s="650">
        <v>0</v>
      </c>
      <c r="Z3295" s="650">
        <v>0</v>
      </c>
      <c r="AA3295" s="650">
        <v>0</v>
      </c>
      <c r="AB3295" s="676">
        <v>1</v>
      </c>
      <c r="AC3295" s="575">
        <f t="shared" si="148"/>
        <v>0</v>
      </c>
      <c r="AD3295" s="555">
        <f t="shared" si="149"/>
        <v>1.4909</v>
      </c>
    </row>
    <row r="3296" customHeight="1" spans="1:30">
      <c r="A3296" s="574">
        <v>45354</v>
      </c>
      <c r="B3296" s="650" t="s">
        <v>256</v>
      </c>
      <c r="C3296" s="650" t="s">
        <v>250</v>
      </c>
      <c r="D3296" s="650">
        <v>20.4</v>
      </c>
      <c r="E3296" s="650" t="s">
        <v>233</v>
      </c>
      <c r="F3296" s="650">
        <v>0</v>
      </c>
      <c r="G3296" s="650">
        <v>6.42</v>
      </c>
      <c r="H3296" s="650">
        <v>27.6548</v>
      </c>
      <c r="I3296" s="650">
        <v>27.384</v>
      </c>
      <c r="J3296" s="650">
        <v>27.3407</v>
      </c>
      <c r="K3296" s="650">
        <v>0.0416</v>
      </c>
      <c r="L3296" s="676">
        <v>0.0015</v>
      </c>
      <c r="M3296" s="650">
        <v>65.3439</v>
      </c>
      <c r="N3296" s="650"/>
      <c r="O3296" s="650"/>
      <c r="P3296" s="650"/>
      <c r="Q3296" s="650">
        <v>5372</v>
      </c>
      <c r="R3296" s="650">
        <v>1060.5036</v>
      </c>
      <c r="S3296" s="676">
        <v>0.1974</v>
      </c>
      <c r="T3296" s="650">
        <v>0</v>
      </c>
      <c r="U3296" s="650">
        <v>0</v>
      </c>
      <c r="V3296" s="650">
        <v>0</v>
      </c>
      <c r="W3296" s="650">
        <v>0</v>
      </c>
      <c r="X3296" s="650">
        <v>0</v>
      </c>
      <c r="Y3296" s="650">
        <v>0</v>
      </c>
      <c r="Z3296" s="650">
        <v>0</v>
      </c>
      <c r="AA3296" s="650">
        <v>0</v>
      </c>
      <c r="AB3296" s="676">
        <v>0</v>
      </c>
      <c r="AC3296" s="575">
        <f t="shared" si="148"/>
        <v>0</v>
      </c>
      <c r="AD3296" s="555">
        <f t="shared" si="149"/>
        <v>0</v>
      </c>
    </row>
    <row r="3297" customHeight="1" spans="1:30">
      <c r="A3297" s="574">
        <v>45354</v>
      </c>
      <c r="B3297" s="192" t="s">
        <v>61</v>
      </c>
      <c r="C3297" s="650" t="s">
        <v>250</v>
      </c>
      <c r="D3297" s="650">
        <v>275</v>
      </c>
      <c r="E3297" s="650" t="s">
        <v>233</v>
      </c>
      <c r="F3297" s="650">
        <v>0</v>
      </c>
      <c r="G3297" s="650">
        <v>3.13</v>
      </c>
      <c r="H3297" s="650">
        <v>59.5993</v>
      </c>
      <c r="I3297" s="650">
        <v>59.5993</v>
      </c>
      <c r="J3297" s="650">
        <v>58.96</v>
      </c>
      <c r="K3297" s="650">
        <v>0</v>
      </c>
      <c r="L3297" s="676">
        <v>0</v>
      </c>
      <c r="M3297" s="650">
        <v>828.96</v>
      </c>
      <c r="N3297" s="650"/>
      <c r="O3297" s="650"/>
      <c r="P3297" s="650"/>
      <c r="Q3297" s="650">
        <v>83580</v>
      </c>
      <c r="R3297" s="650">
        <v>16239.08</v>
      </c>
      <c r="S3297" s="676">
        <v>0.1943</v>
      </c>
      <c r="T3297" s="650">
        <v>0</v>
      </c>
      <c r="U3297" s="650">
        <v>0</v>
      </c>
      <c r="V3297" s="650">
        <v>0</v>
      </c>
      <c r="W3297" s="650">
        <v>0</v>
      </c>
      <c r="X3297" s="650">
        <v>0</v>
      </c>
      <c r="Y3297" s="650">
        <v>0</v>
      </c>
      <c r="Z3297" s="650">
        <v>0</v>
      </c>
      <c r="AA3297" s="650">
        <v>0</v>
      </c>
      <c r="AB3297" s="676">
        <v>1</v>
      </c>
      <c r="AC3297" s="575">
        <f t="shared" si="148"/>
        <v>0</v>
      </c>
      <c r="AD3297" s="555">
        <f t="shared" si="149"/>
        <v>0</v>
      </c>
    </row>
    <row r="3298" customHeight="1" spans="1:30">
      <c r="A3298" s="574">
        <v>45354</v>
      </c>
      <c r="B3298" s="192" t="s">
        <v>62</v>
      </c>
      <c r="C3298" s="650" t="s">
        <v>250</v>
      </c>
      <c r="D3298" s="650">
        <v>200</v>
      </c>
      <c r="E3298" s="650" t="s">
        <v>233</v>
      </c>
      <c r="F3298" s="650">
        <v>0</v>
      </c>
      <c r="G3298" s="650">
        <v>4.76</v>
      </c>
      <c r="H3298" s="650">
        <v>84.0607</v>
      </c>
      <c r="I3298" s="650">
        <v>83.528</v>
      </c>
      <c r="J3298" s="650">
        <v>81.84</v>
      </c>
      <c r="K3298" s="650">
        <v>0</v>
      </c>
      <c r="L3298" s="676">
        <v>0</v>
      </c>
      <c r="M3298" s="650">
        <v>623.04</v>
      </c>
      <c r="N3298" s="650"/>
      <c r="O3298" s="650"/>
      <c r="P3298" s="650"/>
      <c r="Q3298" s="650">
        <v>61280</v>
      </c>
      <c r="R3298" s="650">
        <v>11047.08</v>
      </c>
      <c r="S3298" s="676">
        <v>0.1803</v>
      </c>
      <c r="T3298" s="650">
        <v>0.1624</v>
      </c>
      <c r="U3298" s="650">
        <v>0.3703</v>
      </c>
      <c r="V3298" s="650">
        <v>0</v>
      </c>
      <c r="W3298" s="650">
        <v>0</v>
      </c>
      <c r="X3298" s="650">
        <v>0</v>
      </c>
      <c r="Y3298" s="650">
        <v>0</v>
      </c>
      <c r="Z3298" s="650">
        <v>0</v>
      </c>
      <c r="AA3298" s="650">
        <v>0</v>
      </c>
      <c r="AB3298" s="676">
        <v>0.9981</v>
      </c>
      <c r="AC3298" s="575">
        <f t="shared" si="148"/>
        <v>0.3703</v>
      </c>
      <c r="AD3298" s="555">
        <f t="shared" si="149"/>
        <v>0.1624</v>
      </c>
    </row>
    <row r="3299" customHeight="1" spans="1:30">
      <c r="A3299" s="574">
        <v>45354</v>
      </c>
      <c r="B3299" s="650" t="s">
        <v>254</v>
      </c>
      <c r="C3299" s="650" t="s">
        <v>250</v>
      </c>
      <c r="D3299" s="650">
        <v>50</v>
      </c>
      <c r="E3299" s="650" t="s">
        <v>233</v>
      </c>
      <c r="F3299" s="650">
        <v>0</v>
      </c>
      <c r="G3299" s="650">
        <v>6.6</v>
      </c>
      <c r="H3299" s="650">
        <v>45.3635</v>
      </c>
      <c r="I3299" s="650">
        <v>44.9612</v>
      </c>
      <c r="J3299" s="650">
        <v>44.1</v>
      </c>
      <c r="K3299" s="650">
        <v>0</v>
      </c>
      <c r="L3299" s="676">
        <v>0</v>
      </c>
      <c r="M3299" s="650">
        <v>134.61</v>
      </c>
      <c r="N3299" s="650"/>
      <c r="O3299" s="650"/>
      <c r="P3299" s="650"/>
      <c r="Q3299" s="650">
        <v>12070</v>
      </c>
      <c r="R3299" s="650">
        <v>2387.91</v>
      </c>
      <c r="S3299" s="676">
        <v>0.1978</v>
      </c>
      <c r="T3299" s="650">
        <v>0</v>
      </c>
      <c r="U3299" s="650">
        <v>0</v>
      </c>
      <c r="V3299" s="650">
        <v>0</v>
      </c>
      <c r="W3299" s="650">
        <v>0</v>
      </c>
      <c r="X3299" s="650">
        <v>0</v>
      </c>
      <c r="Y3299" s="650">
        <v>0</v>
      </c>
      <c r="Z3299" s="650">
        <v>0</v>
      </c>
      <c r="AA3299" s="650">
        <v>0</v>
      </c>
      <c r="AB3299" s="676">
        <v>1</v>
      </c>
      <c r="AC3299" s="575">
        <f t="shared" si="148"/>
        <v>0</v>
      </c>
      <c r="AD3299" s="555">
        <f t="shared" si="149"/>
        <v>0</v>
      </c>
    </row>
    <row r="3300" customHeight="1" spans="1:30">
      <c r="A3300" s="574">
        <v>45354</v>
      </c>
      <c r="B3300" s="650" t="s">
        <v>259</v>
      </c>
      <c r="C3300" s="650" t="s">
        <v>250</v>
      </c>
      <c r="D3300" s="650">
        <v>60</v>
      </c>
      <c r="E3300" s="650" t="s">
        <v>233</v>
      </c>
      <c r="F3300" s="650">
        <v>0</v>
      </c>
      <c r="G3300" s="650">
        <v>4.16</v>
      </c>
      <c r="H3300" s="650">
        <v>16.0631</v>
      </c>
      <c r="I3300" s="650">
        <v>16.0631</v>
      </c>
      <c r="J3300" s="650">
        <v>15.75</v>
      </c>
      <c r="K3300" s="650">
        <v>0</v>
      </c>
      <c r="L3300" s="676">
        <v>0</v>
      </c>
      <c r="M3300" s="650">
        <v>234.57</v>
      </c>
      <c r="N3300" s="650"/>
      <c r="O3300" s="650"/>
      <c r="P3300" s="650"/>
      <c r="Q3300" s="650">
        <v>14049</v>
      </c>
      <c r="R3300" s="650">
        <v>2616.6</v>
      </c>
      <c r="S3300" s="676">
        <v>0.1862</v>
      </c>
      <c r="T3300" s="650">
        <v>0</v>
      </c>
      <c r="U3300" s="650">
        <v>0</v>
      </c>
      <c r="V3300" s="650">
        <v>0</v>
      </c>
      <c r="W3300" s="650">
        <v>0</v>
      </c>
      <c r="X3300" s="650">
        <v>0</v>
      </c>
      <c r="Y3300" s="650">
        <v>0</v>
      </c>
      <c r="Z3300" s="650">
        <v>0</v>
      </c>
      <c r="AA3300" s="650">
        <v>0</v>
      </c>
      <c r="AB3300" s="676">
        <v>1</v>
      </c>
      <c r="AC3300" s="575">
        <f t="shared" si="148"/>
        <v>0</v>
      </c>
      <c r="AD3300" s="555">
        <f t="shared" si="149"/>
        <v>0</v>
      </c>
    </row>
    <row r="3301" customHeight="1" spans="1:30">
      <c r="A3301" s="574">
        <v>45354</v>
      </c>
      <c r="B3301" s="650" t="s">
        <v>261</v>
      </c>
      <c r="C3301" s="650" t="s">
        <v>250</v>
      </c>
      <c r="D3301" s="650">
        <v>100</v>
      </c>
      <c r="E3301" s="650" t="s">
        <v>233</v>
      </c>
      <c r="F3301" s="650">
        <v>0</v>
      </c>
      <c r="G3301" s="650">
        <v>6.69</v>
      </c>
      <c r="H3301" s="650">
        <v>117.8677</v>
      </c>
      <c r="I3301" s="650">
        <v>117.8677</v>
      </c>
      <c r="J3301" s="650">
        <v>116.292</v>
      </c>
      <c r="K3301" s="650">
        <v>0</v>
      </c>
      <c r="L3301" s="676">
        <v>0</v>
      </c>
      <c r="M3301" s="650">
        <v>350.856</v>
      </c>
      <c r="N3301" s="650"/>
      <c r="O3301" s="650"/>
      <c r="P3301" s="650"/>
      <c r="Q3301" s="650">
        <v>25315</v>
      </c>
      <c r="R3301" s="650">
        <v>4648.908</v>
      </c>
      <c r="S3301" s="676">
        <v>0.1836</v>
      </c>
      <c r="T3301" s="650">
        <v>0</v>
      </c>
      <c r="U3301" s="650">
        <v>0</v>
      </c>
      <c r="V3301" s="650">
        <v>0</v>
      </c>
      <c r="W3301" s="650">
        <v>0</v>
      </c>
      <c r="X3301" s="650">
        <v>0</v>
      </c>
      <c r="Y3301" s="650">
        <v>0</v>
      </c>
      <c r="Z3301" s="650">
        <v>0</v>
      </c>
      <c r="AA3301" s="650">
        <v>0</v>
      </c>
      <c r="AB3301" s="676">
        <v>1</v>
      </c>
      <c r="AC3301" s="575">
        <f t="shared" si="148"/>
        <v>0</v>
      </c>
      <c r="AD3301" s="555">
        <f t="shared" si="149"/>
        <v>0</v>
      </c>
    </row>
    <row r="3302" customHeight="1" spans="1:30">
      <c r="A3302" s="574">
        <v>45354</v>
      </c>
      <c r="B3302" s="650" t="s">
        <v>257</v>
      </c>
      <c r="C3302" s="650" t="s">
        <v>250</v>
      </c>
      <c r="D3302" s="650">
        <v>80</v>
      </c>
      <c r="E3302" s="650" t="s">
        <v>233</v>
      </c>
      <c r="F3302" s="650">
        <v>0</v>
      </c>
      <c r="G3302" s="650">
        <v>5.09</v>
      </c>
      <c r="H3302" s="650">
        <v>58.857</v>
      </c>
      <c r="I3302" s="650">
        <v>57.7003</v>
      </c>
      <c r="J3302" s="650">
        <v>56.2143</v>
      </c>
      <c r="K3302" s="650">
        <v>0</v>
      </c>
      <c r="L3302" s="676">
        <v>0</v>
      </c>
      <c r="M3302" s="650">
        <v>171.3357</v>
      </c>
      <c r="N3302" s="650"/>
      <c r="O3302" s="650"/>
      <c r="P3302" s="650"/>
      <c r="Q3302" s="650">
        <v>18237</v>
      </c>
      <c r="R3302" s="650">
        <v>3688.2522</v>
      </c>
      <c r="S3302" s="676">
        <v>0.2022</v>
      </c>
      <c r="T3302" s="650">
        <v>0</v>
      </c>
      <c r="U3302" s="650">
        <v>0.3</v>
      </c>
      <c r="V3302" s="650">
        <v>0</v>
      </c>
      <c r="W3302" s="650">
        <v>0</v>
      </c>
      <c r="X3302" s="650">
        <v>0</v>
      </c>
      <c r="Y3302" s="650">
        <v>0</v>
      </c>
      <c r="Z3302" s="650">
        <v>0</v>
      </c>
      <c r="AA3302" s="650">
        <v>0</v>
      </c>
      <c r="AB3302" s="676">
        <v>1</v>
      </c>
      <c r="AC3302" s="575">
        <f t="shared" si="148"/>
        <v>0.3</v>
      </c>
      <c r="AD3302" s="555">
        <f t="shared" si="149"/>
        <v>0</v>
      </c>
    </row>
    <row r="3303" customHeight="1" spans="1:30">
      <c r="A3303" s="574">
        <v>45354</v>
      </c>
      <c r="B3303" s="650" t="s">
        <v>262</v>
      </c>
      <c r="C3303" s="650" t="s">
        <v>250</v>
      </c>
      <c r="D3303" s="650">
        <v>200</v>
      </c>
      <c r="E3303" s="650" t="s">
        <v>233</v>
      </c>
      <c r="F3303" s="650">
        <v>0</v>
      </c>
      <c r="G3303" s="650">
        <v>6.22</v>
      </c>
      <c r="H3303" s="650">
        <v>125.0829</v>
      </c>
      <c r="I3303" s="650">
        <v>68.729</v>
      </c>
      <c r="J3303" s="650">
        <v>66.825</v>
      </c>
      <c r="K3303" s="650">
        <v>0</v>
      </c>
      <c r="L3303" s="676">
        <v>0</v>
      </c>
      <c r="M3303" s="650">
        <v>375.375</v>
      </c>
      <c r="N3303" s="650"/>
      <c r="O3303" s="650"/>
      <c r="P3303" s="650"/>
      <c r="Q3303" s="650">
        <v>30140</v>
      </c>
      <c r="R3303" s="650">
        <v>7524.825</v>
      </c>
      <c r="S3303" s="676">
        <v>0.2497</v>
      </c>
      <c r="T3303" s="650">
        <v>51.5557</v>
      </c>
      <c r="U3303" s="650">
        <v>4.7982</v>
      </c>
      <c r="V3303" s="650">
        <v>0</v>
      </c>
      <c r="W3303" s="650">
        <v>0</v>
      </c>
      <c r="X3303" s="650">
        <v>0</v>
      </c>
      <c r="Y3303" s="650">
        <v>0</v>
      </c>
      <c r="Z3303" s="650">
        <v>0</v>
      </c>
      <c r="AA3303" s="650">
        <v>0</v>
      </c>
      <c r="AB3303" s="676">
        <v>0.5238</v>
      </c>
      <c r="AC3303" s="575">
        <f t="shared" si="148"/>
        <v>4.7982</v>
      </c>
      <c r="AD3303" s="555">
        <f t="shared" si="149"/>
        <v>51.5557</v>
      </c>
    </row>
    <row r="3304" customHeight="1" spans="1:30">
      <c r="A3304" s="574">
        <v>45354</v>
      </c>
      <c r="B3304" s="650" t="s">
        <v>263</v>
      </c>
      <c r="C3304" s="650" t="s">
        <v>250</v>
      </c>
      <c r="D3304" s="650">
        <v>200</v>
      </c>
      <c r="E3304" s="650" t="s">
        <v>233</v>
      </c>
      <c r="F3304" s="650">
        <v>0</v>
      </c>
      <c r="G3304" s="650">
        <v>5.65</v>
      </c>
      <c r="H3304" s="650">
        <v>160.3272</v>
      </c>
      <c r="I3304" s="650">
        <v>155.1161</v>
      </c>
      <c r="J3304" s="650">
        <v>152.24</v>
      </c>
      <c r="K3304" s="650">
        <v>0</v>
      </c>
      <c r="L3304" s="676">
        <v>0</v>
      </c>
      <c r="M3304" s="650">
        <v>749.76</v>
      </c>
      <c r="N3304" s="650"/>
      <c r="O3304" s="650"/>
      <c r="P3304" s="650"/>
      <c r="Q3304" s="650">
        <v>59159</v>
      </c>
      <c r="R3304" s="650">
        <v>13970.88</v>
      </c>
      <c r="S3304" s="676">
        <v>0.2362</v>
      </c>
      <c r="T3304" s="650">
        <v>2.6674</v>
      </c>
      <c r="U3304" s="650">
        <v>2.5437</v>
      </c>
      <c r="V3304" s="650">
        <v>0</v>
      </c>
      <c r="W3304" s="650">
        <v>0</v>
      </c>
      <c r="X3304" s="650">
        <v>0</v>
      </c>
      <c r="Y3304" s="650">
        <v>0</v>
      </c>
      <c r="Z3304" s="650">
        <v>0</v>
      </c>
      <c r="AA3304" s="650">
        <v>0</v>
      </c>
      <c r="AB3304" s="676">
        <v>0.9821</v>
      </c>
      <c r="AC3304" s="575">
        <f t="shared" si="148"/>
        <v>2.5437</v>
      </c>
      <c r="AD3304" s="555">
        <f t="shared" si="149"/>
        <v>2.6674</v>
      </c>
    </row>
    <row r="3305" s="559" customFormat="1" customHeight="1" spans="1:30">
      <c r="A3305" s="665">
        <v>45354</v>
      </c>
      <c r="B3305" s="666" t="s">
        <v>252</v>
      </c>
      <c r="C3305" s="666" t="s">
        <v>250</v>
      </c>
      <c r="D3305" s="666">
        <v>49.5</v>
      </c>
      <c r="E3305" s="666" t="s">
        <v>233</v>
      </c>
      <c r="F3305" s="666">
        <v>0</v>
      </c>
      <c r="G3305" s="666">
        <v>14.18</v>
      </c>
      <c r="H3305" s="666">
        <v>110.8232</v>
      </c>
      <c r="I3305" s="666">
        <v>73.7126</v>
      </c>
      <c r="J3305" s="666">
        <v>71.511</v>
      </c>
      <c r="K3305" s="666">
        <v>37.1106</v>
      </c>
      <c r="L3305" s="677">
        <v>0.3349</v>
      </c>
      <c r="M3305" s="666">
        <v>101.343</v>
      </c>
      <c r="N3305" s="666">
        <v>1021</v>
      </c>
      <c r="O3305" s="677">
        <v>0.0993</v>
      </c>
      <c r="P3305" s="677">
        <v>0.0025</v>
      </c>
      <c r="Q3305" s="666">
        <v>12723</v>
      </c>
      <c r="R3305" s="666">
        <v>1373.0706</v>
      </c>
      <c r="S3305" s="677">
        <v>0.1079</v>
      </c>
      <c r="T3305" s="666">
        <v>0</v>
      </c>
      <c r="U3305" s="666">
        <v>0</v>
      </c>
      <c r="V3305" s="666">
        <v>0</v>
      </c>
      <c r="W3305" s="666">
        <v>0</v>
      </c>
      <c r="X3305" s="666">
        <v>0</v>
      </c>
      <c r="Y3305" s="666">
        <v>0</v>
      </c>
      <c r="Z3305" s="666">
        <v>0</v>
      </c>
      <c r="AA3305" s="666">
        <v>0</v>
      </c>
      <c r="AB3305" s="677">
        <v>1</v>
      </c>
      <c r="AC3305" s="681">
        <f t="shared" si="148"/>
        <v>0</v>
      </c>
      <c r="AD3305" s="682">
        <f t="shared" si="149"/>
        <v>0</v>
      </c>
    </row>
    <row r="3306" customHeight="1" spans="1:30">
      <c r="A3306" s="574">
        <v>45354</v>
      </c>
      <c r="B3306" s="575" t="s">
        <v>260</v>
      </c>
      <c r="C3306" s="575" t="s">
        <v>250</v>
      </c>
      <c r="D3306" s="575">
        <v>50</v>
      </c>
      <c r="E3306" s="575" t="s">
        <v>231</v>
      </c>
      <c r="F3306" s="575">
        <v>0</v>
      </c>
      <c r="G3306" s="575">
        <v>5.58</v>
      </c>
      <c r="H3306" s="575">
        <v>31.5</v>
      </c>
      <c r="I3306" s="575">
        <v>19.2</v>
      </c>
      <c r="J3306" s="575">
        <v>18.81</v>
      </c>
      <c r="K3306" s="575">
        <v>0</v>
      </c>
      <c r="L3306" s="580">
        <v>0</v>
      </c>
      <c r="M3306" s="575">
        <v>18.81</v>
      </c>
      <c r="N3306" s="575"/>
      <c r="O3306" s="575"/>
      <c r="P3306" s="575"/>
      <c r="Q3306" s="575">
        <v>12700</v>
      </c>
      <c r="R3306" s="575">
        <v>1742.488</v>
      </c>
      <c r="S3306" s="580">
        <v>0.1371</v>
      </c>
      <c r="T3306" s="575">
        <v>0</v>
      </c>
      <c r="U3306" s="575">
        <v>0.22</v>
      </c>
      <c r="V3306" s="575">
        <v>0</v>
      </c>
      <c r="W3306" s="575">
        <v>0</v>
      </c>
      <c r="X3306" s="575">
        <v>0</v>
      </c>
      <c r="Y3306" s="575">
        <v>12.08</v>
      </c>
      <c r="Z3306" s="575">
        <v>0</v>
      </c>
      <c r="AA3306" s="575">
        <v>0</v>
      </c>
      <c r="AB3306" s="580">
        <v>1</v>
      </c>
      <c r="AC3306" s="575">
        <f t="shared" si="148"/>
        <v>0.22</v>
      </c>
      <c r="AD3306" s="555">
        <f t="shared" si="149"/>
        <v>0</v>
      </c>
    </row>
    <row r="3307" s="560" customFormat="1" customHeight="1" spans="1:30">
      <c r="A3307" s="667">
        <v>45354</v>
      </c>
      <c r="B3307" s="668" t="s">
        <v>267</v>
      </c>
      <c r="C3307" s="668" t="s">
        <v>250</v>
      </c>
      <c r="D3307" s="668">
        <v>150</v>
      </c>
      <c r="E3307" s="668" t="s">
        <v>233</v>
      </c>
      <c r="F3307" s="668">
        <v>0</v>
      </c>
      <c r="G3307" s="668">
        <v>6.11</v>
      </c>
      <c r="H3307" s="668">
        <v>107.9242</v>
      </c>
      <c r="I3307" s="668">
        <v>107.5197</v>
      </c>
      <c r="J3307" s="668">
        <v>105.6</v>
      </c>
      <c r="K3307" s="668">
        <v>0</v>
      </c>
      <c r="L3307" s="678">
        <v>0</v>
      </c>
      <c r="M3307" s="668">
        <v>359.04</v>
      </c>
      <c r="N3307" s="668"/>
      <c r="O3307" s="668"/>
      <c r="P3307" s="668"/>
      <c r="Q3307" s="668">
        <v>38110</v>
      </c>
      <c r="R3307" s="668">
        <v>10781.76</v>
      </c>
      <c r="S3307" s="678">
        <v>0.2829</v>
      </c>
      <c r="T3307" s="668">
        <v>0</v>
      </c>
      <c r="U3307" s="668">
        <v>0.4045</v>
      </c>
      <c r="V3307" s="668">
        <v>0</v>
      </c>
      <c r="W3307" s="668">
        <v>0</v>
      </c>
      <c r="X3307" s="668">
        <v>0</v>
      </c>
      <c r="Y3307" s="668">
        <v>0</v>
      </c>
      <c r="Z3307" s="668">
        <v>0</v>
      </c>
      <c r="AA3307" s="668">
        <v>0</v>
      </c>
      <c r="AB3307" s="678">
        <v>1</v>
      </c>
      <c r="AC3307" s="683">
        <f t="shared" si="148"/>
        <v>0.4045</v>
      </c>
      <c r="AD3307" s="684">
        <f t="shared" si="149"/>
        <v>0</v>
      </c>
    </row>
    <row r="3308" customHeight="1" spans="1:30">
      <c r="A3308" s="574">
        <v>45354</v>
      </c>
      <c r="B3308" s="650" t="s">
        <v>266</v>
      </c>
      <c r="C3308" s="650" t="s">
        <v>250</v>
      </c>
      <c r="D3308" s="650">
        <v>200</v>
      </c>
      <c r="E3308" s="650" t="s">
        <v>231</v>
      </c>
      <c r="F3308" s="650">
        <v>0</v>
      </c>
      <c r="G3308" s="650">
        <v>7.35</v>
      </c>
      <c r="H3308" s="650">
        <v>188.488</v>
      </c>
      <c r="I3308" s="650">
        <v>127.5182</v>
      </c>
      <c r="J3308" s="650">
        <v>124.74</v>
      </c>
      <c r="K3308" s="650">
        <v>60.9698</v>
      </c>
      <c r="L3308" s="676">
        <v>0.3235</v>
      </c>
      <c r="M3308" s="650">
        <v>174.24</v>
      </c>
      <c r="N3308" s="650"/>
      <c r="O3308" s="650"/>
      <c r="P3308" s="650"/>
      <c r="Q3308" s="650">
        <v>45530</v>
      </c>
      <c r="R3308" s="650">
        <v>4727.58</v>
      </c>
      <c r="S3308" s="676">
        <v>0.1038</v>
      </c>
      <c r="T3308" s="650">
        <v>0</v>
      </c>
      <c r="U3308" s="650">
        <v>0</v>
      </c>
      <c r="V3308" s="650">
        <v>0</v>
      </c>
      <c r="W3308" s="650">
        <v>0</v>
      </c>
      <c r="X3308" s="650">
        <v>0</v>
      </c>
      <c r="Y3308" s="650">
        <v>0</v>
      </c>
      <c r="Z3308" s="650">
        <v>0</v>
      </c>
      <c r="AA3308" s="650">
        <v>0</v>
      </c>
      <c r="AB3308" s="676">
        <v>1</v>
      </c>
      <c r="AC3308" s="575">
        <f t="shared" si="148"/>
        <v>0</v>
      </c>
      <c r="AD3308" s="555">
        <f t="shared" si="149"/>
        <v>0</v>
      </c>
    </row>
    <row r="3309" customHeight="1" spans="1:30">
      <c r="A3309" s="574">
        <v>45354</v>
      </c>
      <c r="B3309" s="650" t="s">
        <v>265</v>
      </c>
      <c r="C3309" s="650" t="s">
        <v>250</v>
      </c>
      <c r="D3309" s="650">
        <v>50</v>
      </c>
      <c r="E3309" s="650" t="s">
        <v>233</v>
      </c>
      <c r="F3309" s="650">
        <v>0</v>
      </c>
      <c r="G3309" s="650">
        <v>2.67</v>
      </c>
      <c r="H3309" s="650">
        <v>3.9658</v>
      </c>
      <c r="I3309" s="650">
        <v>3.9658</v>
      </c>
      <c r="J3309" s="650">
        <v>4.1668</v>
      </c>
      <c r="K3309" s="650">
        <v>0</v>
      </c>
      <c r="L3309" s="676">
        <v>0</v>
      </c>
      <c r="M3309" s="650">
        <v>64.2796</v>
      </c>
      <c r="N3309" s="650"/>
      <c r="O3309" s="650"/>
      <c r="P3309" s="650"/>
      <c r="Q3309" s="650">
        <v>5770</v>
      </c>
      <c r="R3309" s="650">
        <v>587.0172</v>
      </c>
      <c r="S3309" s="676">
        <v>0.1017</v>
      </c>
      <c r="T3309" s="650">
        <v>0</v>
      </c>
      <c r="U3309" s="650">
        <v>0</v>
      </c>
      <c r="V3309" s="650">
        <v>0</v>
      </c>
      <c r="W3309" s="650">
        <v>0</v>
      </c>
      <c r="X3309" s="650">
        <v>0</v>
      </c>
      <c r="Y3309" s="650">
        <v>0</v>
      </c>
      <c r="Z3309" s="650">
        <v>0</v>
      </c>
      <c r="AA3309" s="650">
        <v>0</v>
      </c>
      <c r="AB3309" s="676">
        <v>1</v>
      </c>
      <c r="AC3309" s="575">
        <f t="shared" si="148"/>
        <v>0</v>
      </c>
      <c r="AD3309" s="555">
        <f t="shared" si="149"/>
        <v>0</v>
      </c>
    </row>
    <row r="3310" customHeight="1" spans="1:30">
      <c r="A3310" s="574">
        <v>45354</v>
      </c>
      <c r="B3310" s="650" t="s">
        <v>258</v>
      </c>
      <c r="C3310" s="650" t="s">
        <v>250</v>
      </c>
      <c r="D3310" s="650">
        <v>100</v>
      </c>
      <c r="E3310" s="650" t="s">
        <v>233</v>
      </c>
      <c r="F3310" s="650">
        <v>0</v>
      </c>
      <c r="G3310" s="650">
        <v>6.21</v>
      </c>
      <c r="H3310" s="650">
        <v>117.6786</v>
      </c>
      <c r="I3310" s="650">
        <v>115.0778</v>
      </c>
      <c r="J3310" s="650">
        <v>113.52</v>
      </c>
      <c r="K3310" s="650">
        <v>0</v>
      </c>
      <c r="L3310" s="676">
        <v>0</v>
      </c>
      <c r="M3310" s="650">
        <v>216.48</v>
      </c>
      <c r="N3310" s="650"/>
      <c r="O3310" s="650"/>
      <c r="P3310" s="650"/>
      <c r="Q3310" s="650">
        <v>27774</v>
      </c>
      <c r="R3310" s="650">
        <v>3492.72</v>
      </c>
      <c r="S3310" s="676">
        <v>0.1258</v>
      </c>
      <c r="T3310" s="650">
        <v>0</v>
      </c>
      <c r="U3310" s="650">
        <v>2.6008</v>
      </c>
      <c r="V3310" s="650">
        <v>0</v>
      </c>
      <c r="W3310" s="650">
        <v>0</v>
      </c>
      <c r="X3310" s="650">
        <v>0</v>
      </c>
      <c r="Y3310" s="650">
        <v>0</v>
      </c>
      <c r="Z3310" s="650">
        <v>0</v>
      </c>
      <c r="AA3310" s="650">
        <v>0</v>
      </c>
      <c r="AB3310" s="676">
        <v>1</v>
      </c>
      <c r="AC3310" s="575">
        <f t="shared" si="148"/>
        <v>2.6008</v>
      </c>
      <c r="AD3310" s="555">
        <f t="shared" si="149"/>
        <v>0</v>
      </c>
    </row>
    <row r="3311" customHeight="1" spans="1:30">
      <c r="A3311" s="574">
        <v>45354</v>
      </c>
      <c r="B3311" s="797" t="s">
        <v>332</v>
      </c>
      <c r="C3311" s="798" t="s">
        <v>327</v>
      </c>
      <c r="D3311" s="801">
        <v>100</v>
      </c>
      <c r="E3311" s="780" t="s">
        <v>171</v>
      </c>
      <c r="F3311" s="799">
        <v>3.78</v>
      </c>
      <c r="G3311" s="780">
        <v>1.91</v>
      </c>
      <c r="H3311" s="800">
        <v>44.7325</v>
      </c>
      <c r="I3311" s="800">
        <v>29.6492</v>
      </c>
      <c r="J3311" s="800">
        <v>29.246</v>
      </c>
      <c r="K3311" s="800">
        <v>15.0833</v>
      </c>
      <c r="L3311" s="795">
        <v>0.3372</v>
      </c>
      <c r="M3311" s="800">
        <v>147.896</v>
      </c>
      <c r="N3311" s="780">
        <v>201</v>
      </c>
      <c r="O3311" s="795">
        <v>0.1472</v>
      </c>
      <c r="P3311" s="795">
        <v>0.1149</v>
      </c>
      <c r="Q3311" s="780">
        <v>17592</v>
      </c>
      <c r="R3311" s="800">
        <v>1502.823</v>
      </c>
      <c r="S3311" s="795">
        <v>0.0854</v>
      </c>
      <c r="T3311" s="780">
        <v>0</v>
      </c>
      <c r="U3311" s="780">
        <v>0</v>
      </c>
      <c r="V3311" s="780">
        <v>0</v>
      </c>
      <c r="W3311" s="780">
        <v>0</v>
      </c>
      <c r="X3311" s="780">
        <v>0</v>
      </c>
      <c r="Y3311" s="780">
        <v>0</v>
      </c>
      <c r="Z3311" s="780">
        <v>0</v>
      </c>
      <c r="AA3311" s="800">
        <v>0.5508</v>
      </c>
      <c r="AB3311" s="795">
        <v>1</v>
      </c>
      <c r="AC3311" s="575">
        <f t="shared" si="148"/>
        <v>0</v>
      </c>
      <c r="AD3311" s="555">
        <f t="shared" si="149"/>
        <v>0</v>
      </c>
    </row>
    <row r="3312" s="557" customFormat="1" customHeight="1" spans="1:30">
      <c r="A3312" s="574">
        <v>45354</v>
      </c>
      <c r="B3312" s="671" t="s">
        <v>81</v>
      </c>
      <c r="C3312" s="670" t="s">
        <v>175</v>
      </c>
      <c r="D3312" s="687">
        <v>100</v>
      </c>
      <c r="E3312" s="669" t="s">
        <v>35</v>
      </c>
      <c r="F3312" s="671" t="s">
        <v>176</v>
      </c>
      <c r="G3312" s="671">
        <v>4.81</v>
      </c>
      <c r="H3312" s="671">
        <v>0</v>
      </c>
      <c r="I3312" s="671">
        <v>3.57</v>
      </c>
      <c r="J3312" s="671">
        <v>3.1416</v>
      </c>
      <c r="K3312" s="671">
        <v>0</v>
      </c>
      <c r="L3312" s="671">
        <v>0</v>
      </c>
      <c r="M3312" s="673">
        <v>7.7704</v>
      </c>
      <c r="N3312" s="671">
        <v>1373</v>
      </c>
      <c r="O3312" s="679">
        <v>0.0057</v>
      </c>
      <c r="P3312" s="679">
        <v>-0.0307</v>
      </c>
      <c r="Q3312" s="671">
        <v>13183</v>
      </c>
      <c r="R3312" s="671">
        <v>72.7672</v>
      </c>
      <c r="S3312" s="679">
        <v>0.0055</v>
      </c>
      <c r="T3312" s="671">
        <v>0</v>
      </c>
      <c r="U3312" s="671">
        <v>0</v>
      </c>
      <c r="V3312" s="671">
        <v>0</v>
      </c>
      <c r="W3312" s="671">
        <v>0</v>
      </c>
      <c r="X3312" s="671">
        <v>0</v>
      </c>
      <c r="Y3312" s="671">
        <v>0</v>
      </c>
      <c r="Z3312" s="671">
        <v>0</v>
      </c>
      <c r="AA3312" s="671">
        <v>0</v>
      </c>
      <c r="AB3312" s="679">
        <v>1</v>
      </c>
      <c r="AC3312" s="669"/>
      <c r="AD3312" s="671"/>
    </row>
    <row r="3313" customHeight="1" spans="1:30">
      <c r="A3313" s="574">
        <v>45354</v>
      </c>
      <c r="B3313" s="778" t="s">
        <v>274</v>
      </c>
      <c r="C3313" s="779" t="s">
        <v>82</v>
      </c>
      <c r="D3313" s="802">
        <v>33</v>
      </c>
      <c r="E3313" s="780" t="s">
        <v>161</v>
      </c>
      <c r="F3313" s="660" t="s">
        <v>80</v>
      </c>
      <c r="G3313" s="660">
        <v>4.71</v>
      </c>
      <c r="H3313" s="660">
        <v>22.5161</v>
      </c>
      <c r="I3313" s="660">
        <v>22.4677</v>
      </c>
      <c r="J3313" s="660">
        <v>22.44</v>
      </c>
      <c r="K3313" s="660">
        <v>0</v>
      </c>
      <c r="L3313" s="793">
        <v>0</v>
      </c>
      <c r="M3313" s="718">
        <v>86.46</v>
      </c>
      <c r="N3313" s="660">
        <v>832</v>
      </c>
      <c r="O3313" s="793">
        <v>0.1039</v>
      </c>
      <c r="P3313" s="793">
        <v>0.0738</v>
      </c>
      <c r="Q3313" s="660">
        <v>7604</v>
      </c>
      <c r="R3313" s="660">
        <v>937.86</v>
      </c>
      <c r="S3313" s="804">
        <v>0.1233</v>
      </c>
      <c r="T3313" s="660">
        <v>0</v>
      </c>
      <c r="U3313" s="660">
        <v>0</v>
      </c>
      <c r="V3313" s="660">
        <v>0</v>
      </c>
      <c r="W3313" s="660">
        <v>0</v>
      </c>
      <c r="X3313" s="660">
        <v>0</v>
      </c>
      <c r="Y3313" s="660">
        <v>0</v>
      </c>
      <c r="Z3313" s="660">
        <v>0</v>
      </c>
      <c r="AA3313" s="660">
        <v>0</v>
      </c>
      <c r="AB3313" s="795">
        <v>1</v>
      </c>
      <c r="AC3313" s="575">
        <f t="shared" ref="AC3313:AC3316" si="150">U3313+W3313</f>
        <v>0</v>
      </c>
      <c r="AD3313" s="555">
        <f t="shared" ref="AD3313:AD3316" si="151">T3313+V3313</f>
        <v>0</v>
      </c>
    </row>
    <row r="3314" customHeight="1" spans="1:30">
      <c r="A3314" s="574">
        <v>45354</v>
      </c>
      <c r="B3314" s="778" t="s">
        <v>328</v>
      </c>
      <c r="C3314" s="783" t="s">
        <v>150</v>
      </c>
      <c r="D3314" s="782">
        <v>60</v>
      </c>
      <c r="E3314" s="783" t="s">
        <v>148</v>
      </c>
      <c r="F3314" s="783">
        <v>5.92</v>
      </c>
      <c r="G3314" s="783">
        <v>3.36</v>
      </c>
      <c r="H3314" s="784">
        <v>40.6873</v>
      </c>
      <c r="I3314" s="783">
        <v>42.1407</v>
      </c>
      <c r="J3314" s="783">
        <v>40.48</v>
      </c>
      <c r="K3314" s="783">
        <v>0</v>
      </c>
      <c r="L3314" s="791">
        <v>0</v>
      </c>
      <c r="M3314" s="783">
        <v>90.64</v>
      </c>
      <c r="N3314" s="783">
        <v>284</v>
      </c>
      <c r="O3314" s="791">
        <v>0.3192</v>
      </c>
      <c r="P3314" s="783" t="s">
        <v>149</v>
      </c>
      <c r="Q3314" s="783">
        <v>5420</v>
      </c>
      <c r="R3314" s="783">
        <v>1114.96</v>
      </c>
      <c r="S3314" s="791">
        <v>0.2057</v>
      </c>
      <c r="T3314" s="783">
        <v>0</v>
      </c>
      <c r="U3314" s="783">
        <v>0</v>
      </c>
      <c r="V3314" s="783">
        <v>0</v>
      </c>
      <c r="W3314" s="783">
        <v>0</v>
      </c>
      <c r="X3314" s="783">
        <v>0</v>
      </c>
      <c r="Y3314" s="783">
        <v>0</v>
      </c>
      <c r="Z3314" s="783">
        <v>0</v>
      </c>
      <c r="AA3314" s="783">
        <v>0</v>
      </c>
      <c r="AB3314" s="791">
        <v>1</v>
      </c>
      <c r="AC3314" s="575">
        <f t="shared" si="150"/>
        <v>0</v>
      </c>
      <c r="AD3314" s="555">
        <f t="shared" si="151"/>
        <v>0</v>
      </c>
    </row>
    <row r="3315" customHeight="1" spans="1:30">
      <c r="A3315" s="574">
        <v>45354</v>
      </c>
      <c r="B3315" s="797" t="s">
        <v>334</v>
      </c>
      <c r="C3315" s="779" t="s">
        <v>78</v>
      </c>
      <c r="D3315" s="802">
        <v>100</v>
      </c>
      <c r="E3315" s="780" t="s">
        <v>166</v>
      </c>
      <c r="F3315" s="660">
        <v>3.28</v>
      </c>
      <c r="G3315" s="660">
        <v>4.33</v>
      </c>
      <c r="H3315" s="660">
        <v>9.1168</v>
      </c>
      <c r="I3315" s="660">
        <v>9.26</v>
      </c>
      <c r="J3315" s="660">
        <v>9.163</v>
      </c>
      <c r="K3315" s="660">
        <v>0</v>
      </c>
      <c r="L3315" s="793">
        <v>0</v>
      </c>
      <c r="M3315" s="720">
        <v>13.7445</v>
      </c>
      <c r="N3315" s="781">
        <v>32</v>
      </c>
      <c r="O3315" s="789">
        <v>0.4295</v>
      </c>
      <c r="P3315" s="793">
        <v>0.3327</v>
      </c>
      <c r="Q3315" s="660">
        <v>5723</v>
      </c>
      <c r="R3315" s="781">
        <v>267.3517</v>
      </c>
      <c r="S3315" s="805">
        <v>0.0467</v>
      </c>
      <c r="T3315" s="660">
        <v>0</v>
      </c>
      <c r="U3315" s="660">
        <v>0</v>
      </c>
      <c r="V3315" s="660">
        <v>0</v>
      </c>
      <c r="W3315" s="660">
        <v>0</v>
      </c>
      <c r="X3315" s="660">
        <v>0</v>
      </c>
      <c r="Y3315" s="660">
        <v>0</v>
      </c>
      <c r="Z3315" s="660">
        <v>0</v>
      </c>
      <c r="AA3315" s="660">
        <v>0.1467</v>
      </c>
      <c r="AB3315" s="795">
        <v>1</v>
      </c>
      <c r="AC3315" s="575">
        <f t="shared" si="150"/>
        <v>0</v>
      </c>
      <c r="AD3315" s="555">
        <f t="shared" si="151"/>
        <v>0</v>
      </c>
    </row>
    <row r="3316" customHeight="1" spans="1:30">
      <c r="A3316" s="574">
        <v>45354</v>
      </c>
      <c r="B3316" s="797" t="s">
        <v>335</v>
      </c>
      <c r="C3316" s="779" t="s">
        <v>86</v>
      </c>
      <c r="D3316" s="802">
        <v>50</v>
      </c>
      <c r="E3316" s="780" t="s">
        <v>161</v>
      </c>
      <c r="F3316" s="660">
        <v>6.39</v>
      </c>
      <c r="G3316" s="769">
        <v>1.25</v>
      </c>
      <c r="H3316" s="769">
        <v>24.0085</v>
      </c>
      <c r="I3316" s="769">
        <v>21.7785</v>
      </c>
      <c r="J3316" s="769">
        <v>21.7605</v>
      </c>
      <c r="K3316" s="769">
        <v>2.08</v>
      </c>
      <c r="L3316" s="794">
        <v>0.0866</v>
      </c>
      <c r="M3316" s="660">
        <v>58.614</v>
      </c>
      <c r="N3316" s="769">
        <v>713</v>
      </c>
      <c r="O3316" s="793">
        <v>0.0852</v>
      </c>
      <c r="P3316" s="769" t="s">
        <v>337</v>
      </c>
      <c r="Q3316" s="769">
        <v>6458</v>
      </c>
      <c r="R3316" s="660">
        <v>803.8372</v>
      </c>
      <c r="S3316" s="793">
        <v>0.1245</v>
      </c>
      <c r="T3316" s="783">
        <v>0</v>
      </c>
      <c r="U3316" s="783">
        <v>0</v>
      </c>
      <c r="V3316" s="783">
        <v>0</v>
      </c>
      <c r="W3316" s="783">
        <v>0</v>
      </c>
      <c r="X3316" s="783">
        <v>0</v>
      </c>
      <c r="Y3316" s="783">
        <v>0</v>
      </c>
      <c r="Z3316" s="783">
        <v>0</v>
      </c>
      <c r="AA3316" s="783">
        <v>0</v>
      </c>
      <c r="AB3316" s="791">
        <v>1</v>
      </c>
      <c r="AC3316" s="575">
        <f t="shared" si="150"/>
        <v>0</v>
      </c>
      <c r="AD3316" s="555">
        <f t="shared" si="151"/>
        <v>0</v>
      </c>
    </row>
    <row r="3317" customHeight="1" spans="1:29">
      <c r="A3317" s="661" t="s">
        <v>338</v>
      </c>
      <c r="B3317" s="662"/>
      <c r="C3317" s="662"/>
      <c r="D3317" s="662"/>
      <c r="E3317" s="662"/>
      <c r="F3317" s="662"/>
      <c r="G3317" s="662"/>
      <c r="H3317" s="662"/>
      <c r="I3317" s="662"/>
      <c r="J3317" s="662"/>
      <c r="K3317" s="662"/>
      <c r="L3317" s="662"/>
      <c r="M3317" s="662"/>
      <c r="N3317" s="662"/>
      <c r="O3317" s="662"/>
      <c r="P3317" s="662"/>
      <c r="Q3317" s="662"/>
      <c r="R3317" s="662"/>
      <c r="S3317" s="662"/>
      <c r="T3317" s="662"/>
      <c r="U3317" s="662"/>
      <c r="V3317" s="662"/>
      <c r="W3317" s="662"/>
      <c r="X3317" s="662"/>
      <c r="Y3317" s="662"/>
      <c r="Z3317" s="662"/>
      <c r="AA3317" s="662"/>
      <c r="AB3317" s="662"/>
      <c r="AC3317" s="662"/>
    </row>
    <row r="3318" customHeight="1" spans="1:30">
      <c r="A3318" s="663" t="s">
        <v>199</v>
      </c>
      <c r="B3318" s="664" t="s">
        <v>200</v>
      </c>
      <c r="C3318" s="664" t="s">
        <v>201</v>
      </c>
      <c r="D3318" s="664" t="s">
        <v>202</v>
      </c>
      <c r="E3318" s="664" t="s">
        <v>203</v>
      </c>
      <c r="F3318" s="664" t="s">
        <v>204</v>
      </c>
      <c r="G3318" s="664" t="s">
        <v>205</v>
      </c>
      <c r="H3318" s="664" t="s">
        <v>206</v>
      </c>
      <c r="I3318" s="664" t="s">
        <v>207</v>
      </c>
      <c r="J3318" s="664" t="s">
        <v>208</v>
      </c>
      <c r="K3318" s="664" t="s">
        <v>209</v>
      </c>
      <c r="L3318" s="664" t="s">
        <v>210</v>
      </c>
      <c r="M3318" s="664" t="s">
        <v>211</v>
      </c>
      <c r="N3318" s="664" t="s">
        <v>212</v>
      </c>
      <c r="O3318" s="664" t="s">
        <v>213</v>
      </c>
      <c r="P3318" s="664" t="s">
        <v>214</v>
      </c>
      <c r="Q3318" s="664" t="s">
        <v>215</v>
      </c>
      <c r="R3318" s="664" t="s">
        <v>216</v>
      </c>
      <c r="S3318" s="664" t="s">
        <v>217</v>
      </c>
      <c r="T3318" s="664" t="s">
        <v>218</v>
      </c>
      <c r="U3318" s="664" t="s">
        <v>219</v>
      </c>
      <c r="V3318" s="664" t="s">
        <v>220</v>
      </c>
      <c r="W3318" s="664" t="s">
        <v>221</v>
      </c>
      <c r="X3318" s="664" t="s">
        <v>222</v>
      </c>
      <c r="Y3318" s="664" t="s">
        <v>223</v>
      </c>
      <c r="Z3318" s="664" t="s">
        <v>224</v>
      </c>
      <c r="AA3318" s="664" t="s">
        <v>225</v>
      </c>
      <c r="AB3318" s="664" t="s">
        <v>226</v>
      </c>
      <c r="AC3318" s="583" t="s">
        <v>29</v>
      </c>
      <c r="AD3318" s="583" t="s">
        <v>30</v>
      </c>
    </row>
    <row r="3319" customHeight="1" spans="1:30">
      <c r="A3319" s="574">
        <v>45355</v>
      </c>
      <c r="B3319" s="650" t="s">
        <v>227</v>
      </c>
      <c r="C3319" s="650" t="s">
        <v>228</v>
      </c>
      <c r="D3319" s="650">
        <v>100</v>
      </c>
      <c r="E3319" s="650" t="s">
        <v>231</v>
      </c>
      <c r="F3319" s="650">
        <v>0.53</v>
      </c>
      <c r="G3319" s="650">
        <v>0.3</v>
      </c>
      <c r="H3319" s="650">
        <v>5.1258</v>
      </c>
      <c r="I3319" s="650">
        <v>5.075</v>
      </c>
      <c r="J3319" s="650">
        <v>4.9875</v>
      </c>
      <c r="K3319" s="650">
        <v>0</v>
      </c>
      <c r="L3319" s="676">
        <v>0</v>
      </c>
      <c r="M3319" s="650">
        <v>164.325</v>
      </c>
      <c r="N3319" s="650"/>
      <c r="O3319" s="650"/>
      <c r="P3319" s="650"/>
      <c r="Q3319" s="650">
        <v>14972</v>
      </c>
      <c r="R3319" s="650">
        <v>2200.5375</v>
      </c>
      <c r="S3319" s="676">
        <v>0.147</v>
      </c>
      <c r="T3319" s="650">
        <v>0</v>
      </c>
      <c r="U3319" s="650">
        <v>0</v>
      </c>
      <c r="V3319" s="650">
        <v>0</v>
      </c>
      <c r="W3319" s="650">
        <v>0</v>
      </c>
      <c r="X3319" s="650">
        <v>0</v>
      </c>
      <c r="Y3319" s="650">
        <v>0</v>
      </c>
      <c r="Z3319" s="650">
        <v>0</v>
      </c>
      <c r="AA3319" s="650">
        <v>0</v>
      </c>
      <c r="AB3319" s="676">
        <v>1</v>
      </c>
      <c r="AC3319" s="575">
        <f t="shared" ref="AC3319:AC3361" si="152">U3319+W3319</f>
        <v>0</v>
      </c>
      <c r="AD3319" s="555">
        <f t="shared" ref="AD3319:AD3361" si="153">T3319+V3319</f>
        <v>0</v>
      </c>
    </row>
    <row r="3320" customHeight="1" spans="1:30">
      <c r="A3320" s="574">
        <v>45355</v>
      </c>
      <c r="B3320" s="650" t="s">
        <v>232</v>
      </c>
      <c r="C3320" s="650" t="s">
        <v>228</v>
      </c>
      <c r="D3320" s="650">
        <v>80</v>
      </c>
      <c r="E3320" s="650" t="s">
        <v>231</v>
      </c>
      <c r="F3320" s="650">
        <v>0.59</v>
      </c>
      <c r="G3320" s="650">
        <v>0.49</v>
      </c>
      <c r="H3320" s="650">
        <v>4.2181</v>
      </c>
      <c r="I3320" s="650">
        <v>4.06</v>
      </c>
      <c r="J3320" s="650">
        <v>3.85</v>
      </c>
      <c r="K3320" s="650">
        <v>0</v>
      </c>
      <c r="L3320" s="676">
        <v>0</v>
      </c>
      <c r="M3320" s="650">
        <v>137.5</v>
      </c>
      <c r="N3320" s="650"/>
      <c r="O3320" s="650"/>
      <c r="P3320" s="650"/>
      <c r="Q3320" s="650">
        <v>9570</v>
      </c>
      <c r="R3320" s="650">
        <v>1893.1</v>
      </c>
      <c r="S3320" s="676">
        <v>0.1978</v>
      </c>
      <c r="T3320" s="650">
        <v>0</v>
      </c>
      <c r="U3320" s="650">
        <v>0</v>
      </c>
      <c r="V3320" s="650">
        <v>0</v>
      </c>
      <c r="W3320" s="650">
        <v>0</v>
      </c>
      <c r="X3320" s="650">
        <v>0</v>
      </c>
      <c r="Y3320" s="650">
        <v>0</v>
      </c>
      <c r="Z3320" s="650">
        <v>0</v>
      </c>
      <c r="AA3320" s="650">
        <v>0</v>
      </c>
      <c r="AB3320" s="676">
        <v>1</v>
      </c>
      <c r="AC3320" s="575">
        <f t="shared" si="152"/>
        <v>0</v>
      </c>
      <c r="AD3320" s="555">
        <f t="shared" si="153"/>
        <v>0</v>
      </c>
    </row>
    <row r="3321" customHeight="1" spans="1:30">
      <c r="A3321" s="574">
        <v>45355</v>
      </c>
      <c r="B3321" s="650" t="s">
        <v>234</v>
      </c>
      <c r="C3321" s="650" t="s">
        <v>228</v>
      </c>
      <c r="D3321" s="650">
        <v>20</v>
      </c>
      <c r="E3321" s="650" t="s">
        <v>315</v>
      </c>
      <c r="F3321" s="650">
        <v>3.22</v>
      </c>
      <c r="G3321" s="650">
        <v>4.1</v>
      </c>
      <c r="H3321" s="650">
        <v>6.8806</v>
      </c>
      <c r="I3321" s="650">
        <v>6.926</v>
      </c>
      <c r="J3321" s="650">
        <v>6.9084</v>
      </c>
      <c r="K3321" s="650">
        <v>0</v>
      </c>
      <c r="L3321" s="676">
        <v>0</v>
      </c>
      <c r="M3321" s="650">
        <v>43.5307</v>
      </c>
      <c r="N3321" s="650"/>
      <c r="O3321" s="650"/>
      <c r="P3321" s="650"/>
      <c r="Q3321" s="650">
        <v>4106</v>
      </c>
      <c r="R3321" s="650">
        <v>617.4296</v>
      </c>
      <c r="S3321" s="676">
        <v>0.1504</v>
      </c>
      <c r="T3321" s="650">
        <v>0</v>
      </c>
      <c r="U3321" s="650">
        <v>0</v>
      </c>
      <c r="V3321" s="650">
        <v>0</v>
      </c>
      <c r="W3321" s="650">
        <v>0</v>
      </c>
      <c r="X3321" s="650">
        <v>0</v>
      </c>
      <c r="Y3321" s="650">
        <v>0</v>
      </c>
      <c r="Z3321" s="650">
        <v>0</v>
      </c>
      <c r="AA3321" s="650">
        <v>0</v>
      </c>
      <c r="AB3321" s="676">
        <v>1</v>
      </c>
      <c r="AC3321" s="575">
        <f t="shared" si="152"/>
        <v>0</v>
      </c>
      <c r="AD3321" s="555">
        <f t="shared" si="153"/>
        <v>0</v>
      </c>
    </row>
    <row r="3322" customHeight="1" spans="1:30">
      <c r="A3322" s="574">
        <v>45355</v>
      </c>
      <c r="B3322" s="650" t="s">
        <v>230</v>
      </c>
      <c r="C3322" s="650" t="s">
        <v>228</v>
      </c>
      <c r="D3322" s="650">
        <v>10</v>
      </c>
      <c r="E3322" s="650" t="s">
        <v>231</v>
      </c>
      <c r="F3322" s="650">
        <v>0.61</v>
      </c>
      <c r="G3322" s="650">
        <v>0.42</v>
      </c>
      <c r="H3322" s="650">
        <v>0.648</v>
      </c>
      <c r="I3322" s="650">
        <v>0.63</v>
      </c>
      <c r="J3322" s="650">
        <v>0</v>
      </c>
      <c r="K3322" s="650">
        <v>0</v>
      </c>
      <c r="L3322" s="676">
        <v>0</v>
      </c>
      <c r="M3322" s="650">
        <v>13.2</v>
      </c>
      <c r="N3322" s="650"/>
      <c r="O3322" s="650"/>
      <c r="P3322" s="650"/>
      <c r="Q3322" s="650">
        <v>1258</v>
      </c>
      <c r="R3322" s="650">
        <v>203.94</v>
      </c>
      <c r="S3322" s="676">
        <v>0.1621</v>
      </c>
      <c r="T3322" s="650">
        <v>0</v>
      </c>
      <c r="U3322" s="650">
        <v>0</v>
      </c>
      <c r="V3322" s="650">
        <v>0</v>
      </c>
      <c r="W3322" s="650">
        <v>0</v>
      </c>
      <c r="X3322" s="650">
        <v>0</v>
      </c>
      <c r="Y3322" s="650">
        <v>0</v>
      </c>
      <c r="Z3322" s="650">
        <v>0</v>
      </c>
      <c r="AA3322" s="650">
        <v>0</v>
      </c>
      <c r="AB3322" s="676">
        <v>1</v>
      </c>
      <c r="AC3322" s="575">
        <f t="shared" si="152"/>
        <v>0</v>
      </c>
      <c r="AD3322" s="555">
        <f t="shared" si="153"/>
        <v>0</v>
      </c>
    </row>
    <row r="3323" customHeight="1" spans="1:30">
      <c r="A3323" s="574">
        <v>45355</v>
      </c>
      <c r="B3323" s="650" t="s">
        <v>236</v>
      </c>
      <c r="C3323" s="650" t="s">
        <v>228</v>
      </c>
      <c r="D3323" s="650">
        <v>30</v>
      </c>
      <c r="E3323" s="650" t="s">
        <v>233</v>
      </c>
      <c r="F3323" s="650">
        <v>6.45</v>
      </c>
      <c r="G3323" s="650">
        <v>1.15</v>
      </c>
      <c r="H3323" s="650">
        <v>15.6416</v>
      </c>
      <c r="I3323" s="650">
        <v>15.4716</v>
      </c>
      <c r="J3323" s="650">
        <v>15.4523</v>
      </c>
      <c r="K3323" s="650">
        <v>0</v>
      </c>
      <c r="L3323" s="676">
        <v>0</v>
      </c>
      <c r="M3323" s="650">
        <v>65.2248</v>
      </c>
      <c r="N3323" s="650"/>
      <c r="O3323" s="650"/>
      <c r="P3323" s="650"/>
      <c r="Q3323" s="650">
        <v>3672</v>
      </c>
      <c r="R3323" s="650">
        <v>797.2437</v>
      </c>
      <c r="S3323" s="676">
        <v>0.2171</v>
      </c>
      <c r="T3323" s="650">
        <v>0</v>
      </c>
      <c r="U3323" s="650">
        <v>0</v>
      </c>
      <c r="V3323" s="650">
        <v>0</v>
      </c>
      <c r="W3323" s="650">
        <v>0</v>
      </c>
      <c r="X3323" s="650">
        <v>0</v>
      </c>
      <c r="Y3323" s="650">
        <v>0</v>
      </c>
      <c r="Z3323" s="650">
        <v>0</v>
      </c>
      <c r="AA3323" s="650">
        <v>0</v>
      </c>
      <c r="AB3323" s="676">
        <v>1</v>
      </c>
      <c r="AC3323" s="575">
        <f t="shared" si="152"/>
        <v>0</v>
      </c>
      <c r="AD3323" s="555">
        <f t="shared" si="153"/>
        <v>0</v>
      </c>
    </row>
    <row r="3324" customHeight="1" spans="1:30">
      <c r="A3324" s="574">
        <v>45355</v>
      </c>
      <c r="B3324" s="650" t="s">
        <v>239</v>
      </c>
      <c r="C3324" s="650" t="s">
        <v>228</v>
      </c>
      <c r="D3324" s="650">
        <v>30</v>
      </c>
      <c r="E3324" s="650" t="s">
        <v>235</v>
      </c>
      <c r="F3324" s="650">
        <v>4.86</v>
      </c>
      <c r="G3324" s="650">
        <v>0</v>
      </c>
      <c r="H3324" s="650">
        <v>13.5726</v>
      </c>
      <c r="I3324" s="650">
        <v>13.5726</v>
      </c>
      <c r="J3324" s="650">
        <v>13.464</v>
      </c>
      <c r="K3324" s="650">
        <v>0</v>
      </c>
      <c r="L3324" s="676">
        <v>0</v>
      </c>
      <c r="M3324" s="650">
        <v>63.4128</v>
      </c>
      <c r="N3324" s="650"/>
      <c r="O3324" s="650"/>
      <c r="P3324" s="650"/>
      <c r="Q3324" s="650">
        <v>4805</v>
      </c>
      <c r="R3324" s="650">
        <v>763.9632</v>
      </c>
      <c r="S3324" s="676">
        <v>0.159</v>
      </c>
      <c r="T3324" s="650">
        <v>0</v>
      </c>
      <c r="U3324" s="650">
        <v>0</v>
      </c>
      <c r="V3324" s="650">
        <v>0</v>
      </c>
      <c r="W3324" s="650">
        <v>0</v>
      </c>
      <c r="X3324" s="650">
        <v>0</v>
      </c>
      <c r="Y3324" s="650">
        <v>0</v>
      </c>
      <c r="Z3324" s="650">
        <v>0</v>
      </c>
      <c r="AA3324" s="650">
        <v>0</v>
      </c>
      <c r="AB3324" s="676">
        <v>1</v>
      </c>
      <c r="AC3324" s="575">
        <f t="shared" si="152"/>
        <v>0</v>
      </c>
      <c r="AD3324" s="555">
        <f t="shared" si="153"/>
        <v>0</v>
      </c>
    </row>
    <row r="3325" customHeight="1" spans="1:30">
      <c r="A3325" s="574">
        <v>45355</v>
      </c>
      <c r="B3325" s="650" t="s">
        <v>242</v>
      </c>
      <c r="C3325" s="650" t="s">
        <v>228</v>
      </c>
      <c r="D3325" s="650">
        <v>50</v>
      </c>
      <c r="E3325" s="650" t="s">
        <v>231</v>
      </c>
      <c r="F3325" s="650">
        <v>0.66</v>
      </c>
      <c r="G3325" s="650">
        <v>3.23</v>
      </c>
      <c r="H3325" s="650">
        <v>2.821</v>
      </c>
      <c r="I3325" s="650">
        <v>2.73</v>
      </c>
      <c r="J3325" s="650">
        <v>2.64</v>
      </c>
      <c r="K3325" s="650">
        <v>0</v>
      </c>
      <c r="L3325" s="676">
        <v>0</v>
      </c>
      <c r="M3325" s="650">
        <v>44</v>
      </c>
      <c r="N3325" s="650"/>
      <c r="O3325" s="650"/>
      <c r="P3325" s="650"/>
      <c r="Q3325" s="650">
        <v>7203</v>
      </c>
      <c r="R3325" s="650">
        <v>883.08</v>
      </c>
      <c r="S3325" s="676">
        <v>0.1226</v>
      </c>
      <c r="T3325" s="650">
        <v>0</v>
      </c>
      <c r="U3325" s="650">
        <v>0</v>
      </c>
      <c r="V3325" s="650">
        <v>0</v>
      </c>
      <c r="W3325" s="650">
        <v>0</v>
      </c>
      <c r="X3325" s="650">
        <v>0</v>
      </c>
      <c r="Y3325" s="650">
        <v>0</v>
      </c>
      <c r="Z3325" s="650">
        <v>0</v>
      </c>
      <c r="AA3325" s="650">
        <v>0</v>
      </c>
      <c r="AB3325" s="676">
        <v>1</v>
      </c>
      <c r="AC3325" s="575">
        <f t="shared" si="152"/>
        <v>0</v>
      </c>
      <c r="AD3325" s="555">
        <f t="shared" si="153"/>
        <v>0</v>
      </c>
    </row>
    <row r="3326" customHeight="1" spans="1:30">
      <c r="A3326" s="574">
        <v>45355</v>
      </c>
      <c r="B3326" s="650" t="s">
        <v>243</v>
      </c>
      <c r="C3326" s="650" t="s">
        <v>228</v>
      </c>
      <c r="D3326" s="650">
        <v>30</v>
      </c>
      <c r="E3326" s="650" t="s">
        <v>233</v>
      </c>
      <c r="F3326" s="650">
        <v>6.66</v>
      </c>
      <c r="G3326" s="650">
        <v>2.01</v>
      </c>
      <c r="H3326" s="650">
        <v>16.8218</v>
      </c>
      <c r="I3326" s="650">
        <v>16.492</v>
      </c>
      <c r="J3326" s="650">
        <v>16.464</v>
      </c>
      <c r="K3326" s="650">
        <v>0</v>
      </c>
      <c r="L3326" s="676">
        <v>0</v>
      </c>
      <c r="M3326" s="650">
        <v>70</v>
      </c>
      <c r="N3326" s="650"/>
      <c r="O3326" s="650"/>
      <c r="P3326" s="650"/>
      <c r="Q3326" s="650">
        <v>4708</v>
      </c>
      <c r="R3326" s="650">
        <v>904.064</v>
      </c>
      <c r="S3326" s="676">
        <v>0.192</v>
      </c>
      <c r="T3326" s="650">
        <v>0</v>
      </c>
      <c r="U3326" s="650">
        <v>0</v>
      </c>
      <c r="V3326" s="650">
        <v>0</v>
      </c>
      <c r="W3326" s="650">
        <v>0</v>
      </c>
      <c r="X3326" s="650">
        <v>0</v>
      </c>
      <c r="Y3326" s="650">
        <v>0</v>
      </c>
      <c r="Z3326" s="650">
        <v>0</v>
      </c>
      <c r="AA3326" s="650">
        <v>0</v>
      </c>
      <c r="AB3326" s="676">
        <v>1</v>
      </c>
      <c r="AC3326" s="575">
        <f t="shared" si="152"/>
        <v>0</v>
      </c>
      <c r="AD3326" s="555">
        <f t="shared" si="153"/>
        <v>0</v>
      </c>
    </row>
    <row r="3327" customHeight="1" spans="1:30">
      <c r="A3327" s="574">
        <v>45355</v>
      </c>
      <c r="B3327" s="650" t="s">
        <v>241</v>
      </c>
      <c r="C3327" s="650" t="s">
        <v>228</v>
      </c>
      <c r="D3327" s="650">
        <v>150</v>
      </c>
      <c r="E3327" s="650" t="s">
        <v>235</v>
      </c>
      <c r="F3327" s="650">
        <v>4.27</v>
      </c>
      <c r="G3327" s="650">
        <v>2.74</v>
      </c>
      <c r="H3327" s="650">
        <v>70.4569</v>
      </c>
      <c r="I3327" s="650">
        <v>43.7878</v>
      </c>
      <c r="J3327" s="650">
        <v>42.4123</v>
      </c>
      <c r="K3327" s="650">
        <v>26.67</v>
      </c>
      <c r="L3327" s="676">
        <v>0.3785</v>
      </c>
      <c r="M3327" s="650">
        <v>201.9094</v>
      </c>
      <c r="N3327" s="650">
        <v>1932</v>
      </c>
      <c r="O3327" s="676">
        <v>0.1045</v>
      </c>
      <c r="P3327" s="676">
        <v>-0.0245</v>
      </c>
      <c r="Q3327" s="650">
        <v>24402</v>
      </c>
      <c r="R3327" s="650">
        <v>2724.7521</v>
      </c>
      <c r="S3327" s="676">
        <v>0.1117</v>
      </c>
      <c r="T3327" s="650">
        <v>0</v>
      </c>
      <c r="U3327" s="650">
        <v>0</v>
      </c>
      <c r="V3327" s="650">
        <v>0</v>
      </c>
      <c r="W3327" s="650">
        <v>0</v>
      </c>
      <c r="X3327" s="650">
        <v>0</v>
      </c>
      <c r="Y3327" s="650">
        <v>0</v>
      </c>
      <c r="Z3327" s="650">
        <v>0</v>
      </c>
      <c r="AA3327" s="650">
        <v>0</v>
      </c>
      <c r="AB3327" s="676">
        <v>1</v>
      </c>
      <c r="AC3327" s="575">
        <f t="shared" si="152"/>
        <v>0</v>
      </c>
      <c r="AD3327" s="555">
        <f t="shared" si="153"/>
        <v>0</v>
      </c>
    </row>
    <row r="3328" customHeight="1" spans="1:30">
      <c r="A3328" s="574">
        <v>45355</v>
      </c>
      <c r="B3328" s="650" t="s">
        <v>237</v>
      </c>
      <c r="C3328" s="650" t="s">
        <v>228</v>
      </c>
      <c r="D3328" s="650">
        <v>5.48</v>
      </c>
      <c r="E3328" s="650" t="s">
        <v>238</v>
      </c>
      <c r="F3328" s="650">
        <v>1.19</v>
      </c>
      <c r="G3328" s="650">
        <v>0</v>
      </c>
      <c r="H3328" s="650">
        <v>0.64</v>
      </c>
      <c r="I3328" s="650">
        <v>0.64</v>
      </c>
      <c r="J3328" s="650">
        <v>0.532</v>
      </c>
      <c r="K3328" s="650">
        <v>0</v>
      </c>
      <c r="L3328" s="676">
        <v>0</v>
      </c>
      <c r="M3328" s="650">
        <v>7.448</v>
      </c>
      <c r="N3328" s="650"/>
      <c r="O3328" s="650"/>
      <c r="P3328" s="650"/>
      <c r="Q3328" s="650">
        <v>554</v>
      </c>
      <c r="R3328" s="650">
        <v>76.868</v>
      </c>
      <c r="S3328" s="676">
        <v>0.1388</v>
      </c>
      <c r="T3328" s="650">
        <v>0</v>
      </c>
      <c r="U3328" s="650">
        <v>0</v>
      </c>
      <c r="V3328" s="650">
        <v>0</v>
      </c>
      <c r="W3328" s="650">
        <v>0</v>
      </c>
      <c r="X3328" s="650">
        <v>0</v>
      </c>
      <c r="Y3328" s="650">
        <v>0</v>
      </c>
      <c r="Z3328" s="650">
        <v>0</v>
      </c>
      <c r="AA3328" s="650">
        <v>0</v>
      </c>
      <c r="AB3328" s="676">
        <v>1</v>
      </c>
      <c r="AC3328" s="575">
        <f t="shared" si="152"/>
        <v>0</v>
      </c>
      <c r="AD3328" s="555">
        <f t="shared" si="153"/>
        <v>0</v>
      </c>
    </row>
    <row r="3329" customHeight="1" spans="1:30">
      <c r="A3329" s="574">
        <v>45355</v>
      </c>
      <c r="B3329" s="650" t="s">
        <v>240</v>
      </c>
      <c r="C3329" s="650" t="s">
        <v>228</v>
      </c>
      <c r="D3329" s="650">
        <v>100</v>
      </c>
      <c r="E3329" s="650" t="s">
        <v>233</v>
      </c>
      <c r="F3329" s="650">
        <v>1.36</v>
      </c>
      <c r="G3329" s="650">
        <v>0</v>
      </c>
      <c r="H3329" s="650">
        <v>12.0865</v>
      </c>
      <c r="I3329" s="650">
        <v>12.02</v>
      </c>
      <c r="J3329" s="650">
        <v>11.525</v>
      </c>
      <c r="K3329" s="650">
        <v>0</v>
      </c>
      <c r="L3329" s="676">
        <v>0</v>
      </c>
      <c r="M3329" s="650">
        <v>177.028</v>
      </c>
      <c r="N3329" s="650"/>
      <c r="O3329" s="650"/>
      <c r="P3329" s="650"/>
      <c r="Q3329" s="650">
        <v>15895</v>
      </c>
      <c r="R3329" s="650">
        <v>2059.25</v>
      </c>
      <c r="S3329" s="676">
        <v>0.1296</v>
      </c>
      <c r="T3329" s="650">
        <v>0.0448</v>
      </c>
      <c r="U3329" s="650">
        <v>0</v>
      </c>
      <c r="V3329" s="650">
        <v>0</v>
      </c>
      <c r="W3329" s="650">
        <v>0</v>
      </c>
      <c r="X3329" s="650">
        <v>0</v>
      </c>
      <c r="Y3329" s="650">
        <v>0.0217</v>
      </c>
      <c r="Z3329" s="650">
        <v>0</v>
      </c>
      <c r="AA3329" s="650">
        <v>0</v>
      </c>
      <c r="AB3329" s="676">
        <v>0.9963</v>
      </c>
      <c r="AC3329" s="575">
        <f t="shared" si="152"/>
        <v>0</v>
      </c>
      <c r="AD3329" s="555">
        <f t="shared" si="153"/>
        <v>0.0448</v>
      </c>
    </row>
    <row r="3330" customHeight="1" spans="1:30">
      <c r="A3330" s="574">
        <v>45355</v>
      </c>
      <c r="B3330" s="650" t="s">
        <v>244</v>
      </c>
      <c r="C3330" s="650" t="s">
        <v>228</v>
      </c>
      <c r="D3330" s="650">
        <v>100</v>
      </c>
      <c r="E3330" s="650" t="s">
        <v>233</v>
      </c>
      <c r="F3330" s="650">
        <v>5.94</v>
      </c>
      <c r="G3330" s="650">
        <v>0</v>
      </c>
      <c r="H3330" s="650">
        <v>54.4896</v>
      </c>
      <c r="I3330" s="650">
        <v>41.2919</v>
      </c>
      <c r="J3330" s="650">
        <v>40.1415</v>
      </c>
      <c r="K3330" s="650">
        <v>13.1977</v>
      </c>
      <c r="L3330" s="676">
        <v>0.2422</v>
      </c>
      <c r="M3330" s="650">
        <v>129.0912</v>
      </c>
      <c r="N3330" s="650"/>
      <c r="O3330" s="650"/>
      <c r="P3330" s="650"/>
      <c r="Q3330" s="650">
        <v>14225</v>
      </c>
      <c r="R3330" s="650">
        <v>2047.7268</v>
      </c>
      <c r="S3330" s="676">
        <v>0.144</v>
      </c>
      <c r="T3330" s="650">
        <v>0</v>
      </c>
      <c r="U3330" s="650">
        <v>0</v>
      </c>
      <c r="V3330" s="650">
        <v>0</v>
      </c>
      <c r="W3330" s="650">
        <v>0</v>
      </c>
      <c r="X3330" s="650">
        <v>0</v>
      </c>
      <c r="Y3330" s="650">
        <v>0</v>
      </c>
      <c r="Z3330" s="650">
        <v>0</v>
      </c>
      <c r="AA3330" s="650">
        <v>0</v>
      </c>
      <c r="AB3330" s="676">
        <v>1</v>
      </c>
      <c r="AC3330" s="575">
        <f t="shared" si="152"/>
        <v>0</v>
      </c>
      <c r="AD3330" s="555">
        <f t="shared" si="153"/>
        <v>0</v>
      </c>
    </row>
    <row r="3331" customHeight="1" spans="1:30">
      <c r="A3331" s="574">
        <v>45355</v>
      </c>
      <c r="B3331" s="650" t="s">
        <v>245</v>
      </c>
      <c r="C3331" s="650" t="s">
        <v>228</v>
      </c>
      <c r="D3331" s="650">
        <v>50</v>
      </c>
      <c r="E3331" s="650" t="s">
        <v>231</v>
      </c>
      <c r="F3331" s="650">
        <v>1.02</v>
      </c>
      <c r="G3331" s="650">
        <v>0</v>
      </c>
      <c r="H3331" s="650">
        <v>4.7151</v>
      </c>
      <c r="I3331" s="650">
        <v>4.445</v>
      </c>
      <c r="J3331" s="650">
        <v>4.34</v>
      </c>
      <c r="K3331" s="650">
        <v>0</v>
      </c>
      <c r="L3331" s="676">
        <v>0</v>
      </c>
      <c r="M3331" s="650">
        <v>54.18</v>
      </c>
      <c r="N3331" s="650"/>
      <c r="O3331" s="650"/>
      <c r="P3331" s="650"/>
      <c r="Q3331" s="650">
        <v>6762</v>
      </c>
      <c r="R3331" s="650">
        <v>719.11</v>
      </c>
      <c r="S3331" s="676">
        <v>0.1063</v>
      </c>
      <c r="T3331" s="650">
        <v>0.0701</v>
      </c>
      <c r="U3331" s="650">
        <v>0</v>
      </c>
      <c r="V3331" s="650">
        <v>0</v>
      </c>
      <c r="W3331" s="650">
        <v>0</v>
      </c>
      <c r="X3331" s="650">
        <v>0</v>
      </c>
      <c r="Y3331" s="650">
        <v>0</v>
      </c>
      <c r="Z3331" s="650">
        <v>0</v>
      </c>
      <c r="AA3331" s="650">
        <v>0</v>
      </c>
      <c r="AB3331" s="676">
        <v>0.9862</v>
      </c>
      <c r="AC3331" s="575">
        <f t="shared" si="152"/>
        <v>0</v>
      </c>
      <c r="AD3331" s="555">
        <f t="shared" si="153"/>
        <v>0.0701</v>
      </c>
    </row>
    <row r="3332" customHeight="1" spans="1:30">
      <c r="A3332" s="574">
        <v>45355</v>
      </c>
      <c r="B3332" s="650" t="s">
        <v>246</v>
      </c>
      <c r="C3332" s="650" t="s">
        <v>228</v>
      </c>
      <c r="D3332" s="650">
        <v>300</v>
      </c>
      <c r="E3332" s="650" t="s">
        <v>231</v>
      </c>
      <c r="F3332" s="650">
        <v>1.14</v>
      </c>
      <c r="G3332" s="650">
        <v>0</v>
      </c>
      <c r="H3332" s="650">
        <v>33.2866</v>
      </c>
      <c r="I3332" s="806">
        <v>32.245</v>
      </c>
      <c r="J3332" s="650">
        <v>37.686</v>
      </c>
      <c r="K3332" s="650">
        <v>0.7499</v>
      </c>
      <c r="L3332" s="676">
        <v>0.0225</v>
      </c>
      <c r="M3332" s="650">
        <v>654.423</v>
      </c>
      <c r="N3332" s="650"/>
      <c r="O3332" s="650"/>
      <c r="P3332" s="650"/>
      <c r="Q3332" s="650">
        <v>57321</v>
      </c>
      <c r="R3332" s="650">
        <v>8458.361</v>
      </c>
      <c r="S3332" s="676">
        <v>0.1476</v>
      </c>
      <c r="T3332" s="650">
        <v>0</v>
      </c>
      <c r="U3332" s="650">
        <v>0</v>
      </c>
      <c r="V3332" s="650">
        <v>0</v>
      </c>
      <c r="W3332" s="650">
        <v>0</v>
      </c>
      <c r="X3332" s="650">
        <v>0</v>
      </c>
      <c r="Y3332" s="650">
        <v>0</v>
      </c>
      <c r="Z3332" s="650">
        <v>0</v>
      </c>
      <c r="AA3332" s="650">
        <v>0</v>
      </c>
      <c r="AB3332" s="676">
        <v>1</v>
      </c>
      <c r="AC3332" s="575">
        <f t="shared" si="152"/>
        <v>0</v>
      </c>
      <c r="AD3332" s="555">
        <f t="shared" si="153"/>
        <v>0</v>
      </c>
    </row>
    <row r="3333" customHeight="1" spans="1:30">
      <c r="A3333" s="574">
        <v>45355</v>
      </c>
      <c r="B3333" s="650" t="s">
        <v>247</v>
      </c>
      <c r="C3333" s="650" t="s">
        <v>228</v>
      </c>
      <c r="D3333" s="650">
        <v>150</v>
      </c>
      <c r="E3333" s="650" t="s">
        <v>233</v>
      </c>
      <c r="F3333" s="650">
        <v>6.01</v>
      </c>
      <c r="G3333" s="650">
        <v>3</v>
      </c>
      <c r="H3333" s="650">
        <v>79.5251</v>
      </c>
      <c r="I3333" s="650">
        <v>79.5251</v>
      </c>
      <c r="J3333" s="650">
        <v>79.275</v>
      </c>
      <c r="K3333" s="650">
        <v>0</v>
      </c>
      <c r="L3333" s="676">
        <v>0</v>
      </c>
      <c r="M3333" s="650">
        <v>341.25</v>
      </c>
      <c r="N3333" s="650"/>
      <c r="O3333" s="650"/>
      <c r="P3333" s="650"/>
      <c r="Q3333" s="650">
        <v>25456</v>
      </c>
      <c r="R3333" s="650">
        <v>4237.275</v>
      </c>
      <c r="S3333" s="676">
        <v>0.1665</v>
      </c>
      <c r="T3333" s="650">
        <v>0</v>
      </c>
      <c r="U3333" s="650">
        <v>0</v>
      </c>
      <c r="V3333" s="650">
        <v>0</v>
      </c>
      <c r="W3333" s="650">
        <v>0</v>
      </c>
      <c r="X3333" s="650">
        <v>0</v>
      </c>
      <c r="Y3333" s="650">
        <v>0</v>
      </c>
      <c r="Z3333" s="650">
        <v>0</v>
      </c>
      <c r="AA3333" s="650">
        <v>0</v>
      </c>
      <c r="AB3333" s="676">
        <v>1</v>
      </c>
      <c r="AC3333" s="575">
        <f t="shared" si="152"/>
        <v>0</v>
      </c>
      <c r="AD3333" s="555">
        <f t="shared" si="153"/>
        <v>0</v>
      </c>
    </row>
    <row r="3334" customHeight="1" spans="1:30">
      <c r="A3334" s="574">
        <v>45355</v>
      </c>
      <c r="B3334" s="650" t="s">
        <v>248</v>
      </c>
      <c r="C3334" s="650" t="s">
        <v>228</v>
      </c>
      <c r="D3334" s="650">
        <v>100</v>
      </c>
      <c r="E3334" s="650" t="s">
        <v>235</v>
      </c>
      <c r="F3334" s="650">
        <v>2.18</v>
      </c>
      <c r="G3334" s="650">
        <v>2.81</v>
      </c>
      <c r="H3334" s="650">
        <v>26.1376</v>
      </c>
      <c r="I3334" s="650">
        <v>26.1376</v>
      </c>
      <c r="J3334" s="650">
        <v>25.1328</v>
      </c>
      <c r="K3334" s="650">
        <v>0</v>
      </c>
      <c r="L3334" s="676">
        <v>0</v>
      </c>
      <c r="M3334" s="650">
        <v>102.718</v>
      </c>
      <c r="N3334" s="650"/>
      <c r="O3334" s="650"/>
      <c r="P3334" s="650"/>
      <c r="Q3334" s="650">
        <v>11688</v>
      </c>
      <c r="R3334" s="650">
        <v>1864.4388</v>
      </c>
      <c r="S3334" s="676">
        <v>0.1595</v>
      </c>
      <c r="T3334" s="650">
        <v>0</v>
      </c>
      <c r="U3334" s="650">
        <v>0</v>
      </c>
      <c r="V3334" s="650">
        <v>0</v>
      </c>
      <c r="W3334" s="650">
        <v>0</v>
      </c>
      <c r="X3334" s="650">
        <v>0</v>
      </c>
      <c r="Y3334" s="650">
        <v>0</v>
      </c>
      <c r="Z3334" s="650">
        <v>0</v>
      </c>
      <c r="AA3334" s="650">
        <v>0</v>
      </c>
      <c r="AB3334" s="676">
        <v>1</v>
      </c>
      <c r="AC3334" s="575">
        <f t="shared" si="152"/>
        <v>0</v>
      </c>
      <c r="AD3334" s="555">
        <f t="shared" si="153"/>
        <v>0</v>
      </c>
    </row>
    <row r="3335" customHeight="1" spans="1:30">
      <c r="A3335" s="574">
        <v>45355</v>
      </c>
      <c r="B3335" s="650" t="s">
        <v>249</v>
      </c>
      <c r="C3335" s="650" t="s">
        <v>228</v>
      </c>
      <c r="D3335" s="650">
        <v>100</v>
      </c>
      <c r="E3335" s="650" t="s">
        <v>233</v>
      </c>
      <c r="F3335" s="650">
        <v>7.25</v>
      </c>
      <c r="G3335" s="650">
        <v>0</v>
      </c>
      <c r="H3335" s="650">
        <v>61.938</v>
      </c>
      <c r="I3335" s="650">
        <v>60.96</v>
      </c>
      <c r="J3335" s="650">
        <v>60.8619</v>
      </c>
      <c r="K3335" s="650">
        <v>0</v>
      </c>
      <c r="L3335" s="676">
        <v>0</v>
      </c>
      <c r="M3335" s="650">
        <v>169.5997</v>
      </c>
      <c r="N3335" s="650"/>
      <c r="O3335" s="650"/>
      <c r="P3335" s="650"/>
      <c r="Q3335" s="650">
        <v>15134</v>
      </c>
      <c r="R3335" s="650">
        <v>2106.947</v>
      </c>
      <c r="S3335" s="676">
        <v>0.1392</v>
      </c>
      <c r="T3335" s="650">
        <v>0</v>
      </c>
      <c r="U3335" s="650">
        <v>0</v>
      </c>
      <c r="V3335" s="650">
        <v>0</v>
      </c>
      <c r="W3335" s="650">
        <v>0</v>
      </c>
      <c r="X3335" s="650">
        <v>0</v>
      </c>
      <c r="Y3335" s="650">
        <v>0</v>
      </c>
      <c r="Z3335" s="650">
        <v>0</v>
      </c>
      <c r="AA3335" s="650">
        <v>0</v>
      </c>
      <c r="AB3335" s="676">
        <v>1</v>
      </c>
      <c r="AC3335" s="575">
        <f t="shared" si="152"/>
        <v>0</v>
      </c>
      <c r="AD3335" s="555">
        <f t="shared" si="153"/>
        <v>0</v>
      </c>
    </row>
    <row r="3336" customHeight="1" spans="1:30">
      <c r="A3336" s="574">
        <v>45355</v>
      </c>
      <c r="B3336" s="650" t="s">
        <v>253</v>
      </c>
      <c r="C3336" s="650" t="s">
        <v>250</v>
      </c>
      <c r="D3336" s="650">
        <v>200</v>
      </c>
      <c r="E3336" s="650" t="s">
        <v>233</v>
      </c>
      <c r="F3336" s="650">
        <v>0</v>
      </c>
      <c r="G3336" s="650">
        <v>3.51</v>
      </c>
      <c r="H3336" s="650">
        <v>57.1436</v>
      </c>
      <c r="I3336" s="650">
        <v>57.1436</v>
      </c>
      <c r="J3336" s="650">
        <v>55.44</v>
      </c>
      <c r="K3336" s="650">
        <v>0</v>
      </c>
      <c r="L3336" s="676">
        <v>0</v>
      </c>
      <c r="M3336" s="650">
        <v>539.88</v>
      </c>
      <c r="N3336" s="650"/>
      <c r="O3336" s="650"/>
      <c r="P3336" s="650"/>
      <c r="Q3336" s="650">
        <v>61425</v>
      </c>
      <c r="R3336" s="650">
        <v>9184.56</v>
      </c>
      <c r="S3336" s="676">
        <v>0.1495</v>
      </c>
      <c r="T3336" s="650">
        <v>0</v>
      </c>
      <c r="U3336" s="650">
        <v>0</v>
      </c>
      <c r="V3336" s="650">
        <v>0</v>
      </c>
      <c r="W3336" s="650">
        <v>0</v>
      </c>
      <c r="X3336" s="650">
        <v>0</v>
      </c>
      <c r="Y3336" s="650">
        <v>0</v>
      </c>
      <c r="Z3336" s="650">
        <v>0</v>
      </c>
      <c r="AA3336" s="650">
        <v>0</v>
      </c>
      <c r="AB3336" s="676">
        <v>1</v>
      </c>
      <c r="AC3336" s="575">
        <f t="shared" si="152"/>
        <v>0</v>
      </c>
      <c r="AD3336" s="555">
        <f t="shared" si="153"/>
        <v>0</v>
      </c>
    </row>
    <row r="3337" customHeight="1" spans="1:30">
      <c r="A3337" s="574">
        <v>45355</v>
      </c>
      <c r="B3337" s="669" t="s">
        <v>55</v>
      </c>
      <c r="C3337" s="650" t="s">
        <v>250</v>
      </c>
      <c r="D3337" s="650">
        <v>100</v>
      </c>
      <c r="E3337" s="650" t="s">
        <v>233</v>
      </c>
      <c r="F3337" s="650">
        <v>0</v>
      </c>
      <c r="G3337" s="650">
        <v>5</v>
      </c>
      <c r="H3337" s="650">
        <v>60.075</v>
      </c>
      <c r="I3337" s="650">
        <v>56.1524</v>
      </c>
      <c r="J3337" s="650">
        <v>54.5688</v>
      </c>
      <c r="K3337" s="650">
        <v>3.574</v>
      </c>
      <c r="L3337" s="676">
        <v>0.0598</v>
      </c>
      <c r="M3337" s="650">
        <v>358.5348</v>
      </c>
      <c r="N3337" s="650"/>
      <c r="O3337" s="650"/>
      <c r="P3337" s="650"/>
      <c r="Q3337" s="650">
        <v>28860</v>
      </c>
      <c r="R3337" s="650">
        <v>4097.3393</v>
      </c>
      <c r="S3337" s="676">
        <v>0.142</v>
      </c>
      <c r="T3337" s="650">
        <v>0</v>
      </c>
      <c r="U3337" s="650">
        <v>0.3486</v>
      </c>
      <c r="V3337" s="650">
        <v>0</v>
      </c>
      <c r="W3337" s="650">
        <v>0</v>
      </c>
      <c r="X3337" s="650">
        <v>0</v>
      </c>
      <c r="Y3337" s="650">
        <v>0</v>
      </c>
      <c r="Z3337" s="650">
        <v>0</v>
      </c>
      <c r="AA3337" s="650">
        <v>0</v>
      </c>
      <c r="AB3337" s="676">
        <v>1</v>
      </c>
      <c r="AC3337" s="575">
        <f t="shared" si="152"/>
        <v>0.3486</v>
      </c>
      <c r="AD3337" s="555">
        <f t="shared" si="153"/>
        <v>0</v>
      </c>
    </row>
    <row r="3338" customHeight="1" spans="1:30">
      <c r="A3338" s="574">
        <v>45355</v>
      </c>
      <c r="B3338" s="192" t="s">
        <v>57</v>
      </c>
      <c r="C3338" s="650" t="s">
        <v>228</v>
      </c>
      <c r="D3338" s="650">
        <v>20</v>
      </c>
      <c r="E3338" s="650" t="s">
        <v>233</v>
      </c>
      <c r="F3338" s="650">
        <v>2.21</v>
      </c>
      <c r="G3338" s="650">
        <v>0</v>
      </c>
      <c r="H3338" s="650">
        <v>4.2238</v>
      </c>
      <c r="I3338" s="650">
        <v>4.2238</v>
      </c>
      <c r="J3338" s="650">
        <v>4.1752</v>
      </c>
      <c r="K3338" s="650">
        <v>0</v>
      </c>
      <c r="L3338" s="676">
        <v>0</v>
      </c>
      <c r="M3338" s="650">
        <v>33.9942</v>
      </c>
      <c r="N3338" s="650"/>
      <c r="O3338" s="650"/>
      <c r="P3338" s="650"/>
      <c r="Q3338" s="650">
        <v>3541</v>
      </c>
      <c r="R3338" s="650">
        <v>535.109</v>
      </c>
      <c r="S3338" s="676">
        <v>0.1511</v>
      </c>
      <c r="T3338" s="650">
        <v>0</v>
      </c>
      <c r="U3338" s="650">
        <v>0</v>
      </c>
      <c r="V3338" s="650">
        <v>0</v>
      </c>
      <c r="W3338" s="650">
        <v>0</v>
      </c>
      <c r="X3338" s="650">
        <v>0</v>
      </c>
      <c r="Y3338" s="650">
        <v>0</v>
      </c>
      <c r="Z3338" s="650">
        <v>0</v>
      </c>
      <c r="AA3338" s="650">
        <v>0</v>
      </c>
      <c r="AB3338" s="676">
        <v>1</v>
      </c>
      <c r="AC3338" s="575">
        <f t="shared" si="152"/>
        <v>0</v>
      </c>
      <c r="AD3338" s="555">
        <f t="shared" si="153"/>
        <v>0</v>
      </c>
    </row>
    <row r="3339" customHeight="1" spans="1:30">
      <c r="A3339" s="574">
        <v>45355</v>
      </c>
      <c r="B3339" s="650" t="s">
        <v>251</v>
      </c>
      <c r="C3339" s="650" t="s">
        <v>250</v>
      </c>
      <c r="D3339" s="650">
        <v>15</v>
      </c>
      <c r="E3339" s="650" t="s">
        <v>231</v>
      </c>
      <c r="F3339" s="650">
        <v>0</v>
      </c>
      <c r="G3339" s="650">
        <v>8.49</v>
      </c>
      <c r="H3339" s="650">
        <v>22.246</v>
      </c>
      <c r="I3339" s="650">
        <v>11.3745</v>
      </c>
      <c r="J3339" s="650">
        <v>11.235</v>
      </c>
      <c r="K3339" s="650">
        <v>10.8715</v>
      </c>
      <c r="L3339" s="676">
        <v>0.4887</v>
      </c>
      <c r="M3339" s="650">
        <v>24.885</v>
      </c>
      <c r="N3339" s="650"/>
      <c r="O3339" s="650"/>
      <c r="P3339" s="650"/>
      <c r="Q3339" s="650">
        <v>3444</v>
      </c>
      <c r="R3339" s="650">
        <v>353.115</v>
      </c>
      <c r="S3339" s="676">
        <v>0.1025</v>
      </c>
      <c r="T3339" s="650">
        <v>0</v>
      </c>
      <c r="U3339" s="650">
        <v>0</v>
      </c>
      <c r="V3339" s="650">
        <v>0</v>
      </c>
      <c r="W3339" s="650">
        <v>0</v>
      </c>
      <c r="X3339" s="650">
        <v>0</v>
      </c>
      <c r="Y3339" s="650">
        <v>0</v>
      </c>
      <c r="Z3339" s="650">
        <v>0</v>
      </c>
      <c r="AA3339" s="650">
        <v>0</v>
      </c>
      <c r="AB3339" s="676">
        <v>1</v>
      </c>
      <c r="AC3339" s="575">
        <f t="shared" si="152"/>
        <v>0</v>
      </c>
      <c r="AD3339" s="555">
        <f t="shared" si="153"/>
        <v>0</v>
      </c>
    </row>
    <row r="3340" customHeight="1" spans="1:30">
      <c r="A3340" s="574">
        <v>45355</v>
      </c>
      <c r="B3340" s="650" t="s">
        <v>254</v>
      </c>
      <c r="C3340" s="650" t="s">
        <v>250</v>
      </c>
      <c r="D3340" s="650">
        <v>50</v>
      </c>
      <c r="E3340" s="650" t="s">
        <v>233</v>
      </c>
      <c r="F3340" s="650">
        <v>0</v>
      </c>
      <c r="G3340" s="650">
        <v>7.78</v>
      </c>
      <c r="H3340" s="650">
        <v>70.5146</v>
      </c>
      <c r="I3340" s="650">
        <v>69.7607</v>
      </c>
      <c r="J3340" s="650">
        <v>68.04</v>
      </c>
      <c r="K3340" s="650">
        <v>0</v>
      </c>
      <c r="L3340" s="676">
        <v>0</v>
      </c>
      <c r="M3340" s="650">
        <v>202.65</v>
      </c>
      <c r="N3340" s="650"/>
      <c r="O3340" s="650"/>
      <c r="P3340" s="650"/>
      <c r="Q3340" s="650">
        <v>12070</v>
      </c>
      <c r="R3340" s="650">
        <v>2455.95</v>
      </c>
      <c r="S3340" s="676">
        <v>0.2035</v>
      </c>
      <c r="T3340" s="650">
        <v>0</v>
      </c>
      <c r="U3340" s="650">
        <v>0</v>
      </c>
      <c r="V3340" s="650">
        <v>0</v>
      </c>
      <c r="W3340" s="650">
        <v>0</v>
      </c>
      <c r="X3340" s="650">
        <v>0</v>
      </c>
      <c r="Y3340" s="650">
        <v>0</v>
      </c>
      <c r="Z3340" s="650">
        <v>0</v>
      </c>
      <c r="AA3340" s="650">
        <v>0</v>
      </c>
      <c r="AB3340" s="676">
        <v>1</v>
      </c>
      <c r="AC3340" s="575">
        <f t="shared" si="152"/>
        <v>0</v>
      </c>
      <c r="AD3340" s="555">
        <f t="shared" si="153"/>
        <v>0</v>
      </c>
    </row>
    <row r="3341" customHeight="1" spans="1:30">
      <c r="A3341" s="574">
        <v>45355</v>
      </c>
      <c r="B3341" s="650" t="s">
        <v>256</v>
      </c>
      <c r="C3341" s="650" t="s">
        <v>250</v>
      </c>
      <c r="D3341" s="650">
        <v>20.4</v>
      </c>
      <c r="E3341" s="650" t="s">
        <v>233</v>
      </c>
      <c r="F3341" s="650">
        <v>0</v>
      </c>
      <c r="G3341" s="650">
        <v>5.58</v>
      </c>
      <c r="H3341" s="650">
        <v>17.1634</v>
      </c>
      <c r="I3341" s="650">
        <v>17.052</v>
      </c>
      <c r="J3341" s="650">
        <v>17.0066</v>
      </c>
      <c r="K3341" s="650">
        <v>0</v>
      </c>
      <c r="L3341" s="676">
        <v>0</v>
      </c>
      <c r="M3341" s="650">
        <v>82.3505</v>
      </c>
      <c r="N3341" s="650"/>
      <c r="O3341" s="650"/>
      <c r="P3341" s="650"/>
      <c r="Q3341" s="650">
        <v>5372</v>
      </c>
      <c r="R3341" s="650">
        <v>1077.5102</v>
      </c>
      <c r="S3341" s="676">
        <v>0.2006</v>
      </c>
      <c r="T3341" s="650">
        <v>0</v>
      </c>
      <c r="U3341" s="650">
        <v>0</v>
      </c>
      <c r="V3341" s="650">
        <v>0</v>
      </c>
      <c r="W3341" s="650">
        <v>0</v>
      </c>
      <c r="X3341" s="650">
        <v>0</v>
      </c>
      <c r="Y3341" s="650">
        <v>0</v>
      </c>
      <c r="Z3341" s="650">
        <v>0</v>
      </c>
      <c r="AA3341" s="650">
        <v>0</v>
      </c>
      <c r="AB3341" s="676">
        <v>1</v>
      </c>
      <c r="AC3341" s="575">
        <f t="shared" si="152"/>
        <v>0</v>
      </c>
      <c r="AD3341" s="555">
        <f t="shared" si="153"/>
        <v>0</v>
      </c>
    </row>
    <row r="3342" customHeight="1" spans="1:30">
      <c r="A3342" s="574">
        <v>45355</v>
      </c>
      <c r="B3342" s="192" t="s">
        <v>61</v>
      </c>
      <c r="C3342" s="650" t="s">
        <v>250</v>
      </c>
      <c r="D3342" s="650">
        <v>275</v>
      </c>
      <c r="E3342" s="650" t="s">
        <v>233</v>
      </c>
      <c r="F3342" s="650">
        <v>0</v>
      </c>
      <c r="G3342" s="650">
        <v>4.45</v>
      </c>
      <c r="H3342" s="650">
        <v>108.698</v>
      </c>
      <c r="I3342" s="650">
        <v>108.698</v>
      </c>
      <c r="J3342" s="650">
        <v>101.2</v>
      </c>
      <c r="K3342" s="650">
        <v>0</v>
      </c>
      <c r="L3342" s="676">
        <v>0</v>
      </c>
      <c r="M3342" s="650">
        <v>930.16</v>
      </c>
      <c r="N3342" s="650"/>
      <c r="O3342" s="650"/>
      <c r="P3342" s="650"/>
      <c r="Q3342" s="650">
        <v>83580</v>
      </c>
      <c r="R3342" s="650">
        <v>16340.28</v>
      </c>
      <c r="S3342" s="676">
        <v>0.1955</v>
      </c>
      <c r="T3342" s="650">
        <v>0</v>
      </c>
      <c r="U3342" s="650">
        <v>0</v>
      </c>
      <c r="V3342" s="650">
        <v>0</v>
      </c>
      <c r="W3342" s="650">
        <v>0</v>
      </c>
      <c r="X3342" s="650">
        <v>0</v>
      </c>
      <c r="Y3342" s="650">
        <v>0</v>
      </c>
      <c r="Z3342" s="650">
        <v>0</v>
      </c>
      <c r="AA3342" s="650">
        <v>0</v>
      </c>
      <c r="AB3342" s="676">
        <v>1</v>
      </c>
      <c r="AC3342" s="575">
        <f t="shared" si="152"/>
        <v>0</v>
      </c>
      <c r="AD3342" s="555">
        <f t="shared" si="153"/>
        <v>0</v>
      </c>
    </row>
    <row r="3343" customHeight="1" spans="1:30">
      <c r="A3343" s="574">
        <v>45355</v>
      </c>
      <c r="B3343" s="192" t="s">
        <v>62</v>
      </c>
      <c r="C3343" s="650" t="s">
        <v>250</v>
      </c>
      <c r="D3343" s="650">
        <v>200</v>
      </c>
      <c r="E3343" s="650" t="s">
        <v>233</v>
      </c>
      <c r="F3343" s="650">
        <v>0</v>
      </c>
      <c r="G3343" s="650">
        <v>4.08</v>
      </c>
      <c r="H3343" s="650">
        <v>71.6665</v>
      </c>
      <c r="I3343" s="650">
        <v>71.214</v>
      </c>
      <c r="J3343" s="650">
        <v>66</v>
      </c>
      <c r="K3343" s="650">
        <v>0</v>
      </c>
      <c r="L3343" s="676">
        <v>0</v>
      </c>
      <c r="M3343" s="650">
        <v>689.04</v>
      </c>
      <c r="N3343" s="650"/>
      <c r="O3343" s="650"/>
      <c r="P3343" s="650"/>
      <c r="Q3343" s="650">
        <v>61280</v>
      </c>
      <c r="R3343" s="650">
        <v>11113.08</v>
      </c>
      <c r="S3343" s="676">
        <v>0.1813</v>
      </c>
      <c r="T3343" s="650">
        <v>0.2418</v>
      </c>
      <c r="U3343" s="650">
        <v>0.2107</v>
      </c>
      <c r="V3343" s="650">
        <v>0</v>
      </c>
      <c r="W3343" s="650">
        <v>0</v>
      </c>
      <c r="X3343" s="650">
        <v>0</v>
      </c>
      <c r="Y3343" s="650">
        <v>0</v>
      </c>
      <c r="Z3343" s="650">
        <v>0</v>
      </c>
      <c r="AA3343" s="650">
        <v>0</v>
      </c>
      <c r="AB3343" s="676">
        <v>0.9966</v>
      </c>
      <c r="AC3343" s="575">
        <f t="shared" si="152"/>
        <v>0.2107</v>
      </c>
      <c r="AD3343" s="555">
        <f t="shared" si="153"/>
        <v>0.2418</v>
      </c>
    </row>
    <row r="3344" customHeight="1" spans="1:30">
      <c r="A3344" s="574">
        <v>45355</v>
      </c>
      <c r="B3344" s="650" t="s">
        <v>259</v>
      </c>
      <c r="C3344" s="650" t="s">
        <v>250</v>
      </c>
      <c r="D3344" s="650">
        <v>60</v>
      </c>
      <c r="E3344" s="650" t="s">
        <v>233</v>
      </c>
      <c r="F3344" s="650">
        <v>0</v>
      </c>
      <c r="G3344" s="650">
        <v>2.86</v>
      </c>
      <c r="H3344" s="650">
        <v>6.981</v>
      </c>
      <c r="I3344" s="650">
        <v>6.981</v>
      </c>
      <c r="J3344" s="650">
        <v>6.93</v>
      </c>
      <c r="K3344" s="650">
        <v>0</v>
      </c>
      <c r="L3344" s="676">
        <v>0</v>
      </c>
      <c r="M3344" s="650">
        <v>241.5</v>
      </c>
      <c r="N3344" s="650"/>
      <c r="O3344" s="650"/>
      <c r="P3344" s="650"/>
      <c r="Q3344" s="650">
        <v>14049</v>
      </c>
      <c r="R3344" s="650">
        <v>2623.53</v>
      </c>
      <c r="S3344" s="676">
        <v>0.1867</v>
      </c>
      <c r="T3344" s="650">
        <v>0</v>
      </c>
      <c r="U3344" s="650">
        <v>0</v>
      </c>
      <c r="V3344" s="650">
        <v>0</v>
      </c>
      <c r="W3344" s="650">
        <v>0</v>
      </c>
      <c r="X3344" s="650">
        <v>0</v>
      </c>
      <c r="Y3344" s="650">
        <v>0</v>
      </c>
      <c r="Z3344" s="650">
        <v>0</v>
      </c>
      <c r="AA3344" s="650">
        <v>0</v>
      </c>
      <c r="AB3344" s="676">
        <v>1</v>
      </c>
      <c r="AC3344" s="575">
        <f t="shared" si="152"/>
        <v>0</v>
      </c>
      <c r="AD3344" s="555">
        <f t="shared" si="153"/>
        <v>0</v>
      </c>
    </row>
    <row r="3345" customHeight="1" spans="1:30">
      <c r="A3345" s="574">
        <v>45355</v>
      </c>
      <c r="B3345" s="650" t="s">
        <v>258</v>
      </c>
      <c r="C3345" s="650" t="s">
        <v>250</v>
      </c>
      <c r="D3345" s="650">
        <v>100</v>
      </c>
      <c r="E3345" s="650" t="s">
        <v>233</v>
      </c>
      <c r="F3345" s="650">
        <v>0</v>
      </c>
      <c r="G3345" s="650">
        <v>7.66</v>
      </c>
      <c r="H3345" s="650">
        <v>181.0396</v>
      </c>
      <c r="I3345" s="650">
        <v>157.1452</v>
      </c>
      <c r="J3345" s="650">
        <v>154.44</v>
      </c>
      <c r="K3345" s="650">
        <v>20.1713</v>
      </c>
      <c r="L3345" s="676">
        <v>0.1138</v>
      </c>
      <c r="M3345" s="650">
        <v>370.92</v>
      </c>
      <c r="N3345" s="650"/>
      <c r="O3345" s="650"/>
      <c r="P3345" s="650"/>
      <c r="Q3345" s="650">
        <v>27774</v>
      </c>
      <c r="R3345" s="650">
        <v>3647.16</v>
      </c>
      <c r="S3345" s="676">
        <v>0.1313</v>
      </c>
      <c r="T3345" s="650">
        <v>0</v>
      </c>
      <c r="U3345" s="650">
        <v>3.7231</v>
      </c>
      <c r="V3345" s="650">
        <v>0</v>
      </c>
      <c r="W3345" s="650">
        <v>0</v>
      </c>
      <c r="X3345" s="650">
        <v>0</v>
      </c>
      <c r="Y3345" s="650">
        <v>0</v>
      </c>
      <c r="Z3345" s="650">
        <v>0</v>
      </c>
      <c r="AA3345" s="650">
        <v>0</v>
      </c>
      <c r="AB3345" s="676">
        <v>1</v>
      </c>
      <c r="AC3345" s="575">
        <f t="shared" si="152"/>
        <v>3.7231</v>
      </c>
      <c r="AD3345" s="555">
        <f t="shared" si="153"/>
        <v>0</v>
      </c>
    </row>
    <row r="3346" customHeight="1" spans="1:30">
      <c r="A3346" s="574">
        <v>45355</v>
      </c>
      <c r="B3346" s="650" t="s">
        <v>261</v>
      </c>
      <c r="C3346" s="650" t="s">
        <v>250</v>
      </c>
      <c r="D3346" s="650">
        <v>100</v>
      </c>
      <c r="E3346" s="650" t="s">
        <v>233</v>
      </c>
      <c r="F3346" s="650">
        <v>0</v>
      </c>
      <c r="G3346" s="650">
        <v>4.67</v>
      </c>
      <c r="H3346" s="650">
        <v>47.2059</v>
      </c>
      <c r="I3346" s="650">
        <v>46.8551</v>
      </c>
      <c r="J3346" s="650">
        <v>46.068</v>
      </c>
      <c r="K3346" s="650">
        <v>0</v>
      </c>
      <c r="L3346" s="676">
        <v>0</v>
      </c>
      <c r="M3346" s="650">
        <v>396.924</v>
      </c>
      <c r="N3346" s="650"/>
      <c r="O3346" s="650"/>
      <c r="P3346" s="650"/>
      <c r="Q3346" s="650">
        <v>25315</v>
      </c>
      <c r="R3346" s="650">
        <v>4694.976</v>
      </c>
      <c r="S3346" s="676">
        <v>0.1855</v>
      </c>
      <c r="T3346" s="650">
        <v>0</v>
      </c>
      <c r="U3346" s="650">
        <v>0.3508</v>
      </c>
      <c r="V3346" s="650">
        <v>0</v>
      </c>
      <c r="W3346" s="650">
        <v>0</v>
      </c>
      <c r="X3346" s="650">
        <v>0</v>
      </c>
      <c r="Y3346" s="650">
        <v>0</v>
      </c>
      <c r="Z3346" s="650">
        <v>0</v>
      </c>
      <c r="AA3346" s="650">
        <v>0</v>
      </c>
      <c r="AB3346" s="676">
        <v>1</v>
      </c>
      <c r="AC3346" s="575">
        <f t="shared" si="152"/>
        <v>0.3508</v>
      </c>
      <c r="AD3346" s="555">
        <f t="shared" si="153"/>
        <v>0</v>
      </c>
    </row>
    <row r="3347" customHeight="1" spans="1:30">
      <c r="A3347" s="574">
        <v>45355</v>
      </c>
      <c r="B3347" s="650" t="s">
        <v>262</v>
      </c>
      <c r="C3347" s="650" t="s">
        <v>250</v>
      </c>
      <c r="D3347" s="650">
        <v>200</v>
      </c>
      <c r="E3347" s="650" t="s">
        <v>233</v>
      </c>
      <c r="F3347" s="650">
        <v>0</v>
      </c>
      <c r="G3347" s="650">
        <v>6.39</v>
      </c>
      <c r="H3347" s="650">
        <v>145.12</v>
      </c>
      <c r="I3347" s="650">
        <v>74.5012</v>
      </c>
      <c r="J3347" s="650">
        <v>70.95</v>
      </c>
      <c r="K3347" s="650">
        <v>0</v>
      </c>
      <c r="L3347" s="676">
        <v>0</v>
      </c>
      <c r="M3347" s="650">
        <v>446.325</v>
      </c>
      <c r="N3347" s="650"/>
      <c r="O3347" s="650"/>
      <c r="P3347" s="650"/>
      <c r="Q3347" s="650">
        <v>30140</v>
      </c>
      <c r="R3347" s="650">
        <v>7595.775</v>
      </c>
      <c r="S3347" s="676">
        <v>0.252</v>
      </c>
      <c r="T3347" s="650">
        <v>69.0502</v>
      </c>
      <c r="U3347" s="650">
        <v>1.5686</v>
      </c>
      <c r="V3347" s="650">
        <v>0</v>
      </c>
      <c r="W3347" s="650">
        <v>0</v>
      </c>
      <c r="X3347" s="650">
        <v>0</v>
      </c>
      <c r="Y3347" s="650">
        <v>0</v>
      </c>
      <c r="Z3347" s="650">
        <v>0</v>
      </c>
      <c r="AA3347" s="650">
        <v>0</v>
      </c>
      <c r="AB3347" s="676">
        <v>0.5238</v>
      </c>
      <c r="AC3347" s="575">
        <f t="shared" si="152"/>
        <v>1.5686</v>
      </c>
      <c r="AD3347" s="555">
        <f t="shared" si="153"/>
        <v>69.0502</v>
      </c>
    </row>
    <row r="3348" customHeight="1" spans="1:30">
      <c r="A3348" s="574">
        <v>45355</v>
      </c>
      <c r="B3348" s="650" t="s">
        <v>252</v>
      </c>
      <c r="C3348" s="650" t="s">
        <v>250</v>
      </c>
      <c r="D3348" s="650">
        <v>49.5</v>
      </c>
      <c r="E3348" s="650" t="s">
        <v>233</v>
      </c>
      <c r="F3348" s="650">
        <v>0</v>
      </c>
      <c r="G3348" s="650">
        <v>18.76</v>
      </c>
      <c r="H3348" s="650">
        <v>115.8174</v>
      </c>
      <c r="I3348" s="650">
        <v>82.3349</v>
      </c>
      <c r="J3348" s="650">
        <v>80.487</v>
      </c>
      <c r="K3348" s="650">
        <v>33.4825</v>
      </c>
      <c r="L3348" s="676">
        <v>0.2891</v>
      </c>
      <c r="M3348" s="650">
        <v>181.83</v>
      </c>
      <c r="N3348" s="650">
        <v>1021</v>
      </c>
      <c r="O3348" s="676">
        <v>0.1781</v>
      </c>
      <c r="P3348" s="676">
        <v>0.0491</v>
      </c>
      <c r="Q3348" s="650">
        <v>12723</v>
      </c>
      <c r="R3348" s="650">
        <v>1453.5576</v>
      </c>
      <c r="S3348" s="676">
        <v>0.1142</v>
      </c>
      <c r="T3348" s="650">
        <v>0</v>
      </c>
      <c r="U3348" s="650">
        <v>0</v>
      </c>
      <c r="V3348" s="650">
        <v>0</v>
      </c>
      <c r="W3348" s="650">
        <v>0</v>
      </c>
      <c r="X3348" s="650">
        <v>0</v>
      </c>
      <c r="Y3348" s="650">
        <v>0</v>
      </c>
      <c r="Z3348" s="650">
        <v>0</v>
      </c>
      <c r="AA3348" s="650">
        <v>0</v>
      </c>
      <c r="AB3348" s="676">
        <v>1</v>
      </c>
      <c r="AC3348" s="575">
        <f t="shared" si="152"/>
        <v>0</v>
      </c>
      <c r="AD3348" s="555">
        <f t="shared" si="153"/>
        <v>0</v>
      </c>
    </row>
    <row r="3349" customHeight="1" spans="1:30">
      <c r="A3349" s="574">
        <v>45355</v>
      </c>
      <c r="B3349" s="650" t="s">
        <v>264</v>
      </c>
      <c r="C3349" s="650" t="s">
        <v>250</v>
      </c>
      <c r="D3349" s="650">
        <v>100</v>
      </c>
      <c r="E3349" s="650" t="s">
        <v>233</v>
      </c>
      <c r="F3349" s="650">
        <v>0</v>
      </c>
      <c r="G3349" s="650">
        <v>14.5</v>
      </c>
      <c r="H3349" s="650">
        <v>189.4296</v>
      </c>
      <c r="I3349" s="650">
        <v>175.7859</v>
      </c>
      <c r="J3349" s="650">
        <v>175.1904</v>
      </c>
      <c r="K3349" s="650">
        <v>12.0792</v>
      </c>
      <c r="L3349" s="676">
        <v>0.0643</v>
      </c>
      <c r="M3349" s="650">
        <v>264.7326</v>
      </c>
      <c r="N3349" s="650"/>
      <c r="O3349" s="650"/>
      <c r="P3349" s="650"/>
      <c r="Q3349" s="650">
        <v>24615</v>
      </c>
      <c r="R3349" s="650">
        <v>3429.756</v>
      </c>
      <c r="S3349" s="676">
        <v>0.1393</v>
      </c>
      <c r="T3349" s="650">
        <v>1.5645</v>
      </c>
      <c r="U3349" s="650">
        <v>0</v>
      </c>
      <c r="V3349" s="650">
        <v>0</v>
      </c>
      <c r="W3349" s="650">
        <v>0</v>
      </c>
      <c r="X3349" s="650">
        <v>0</v>
      </c>
      <c r="Y3349" s="650">
        <v>0</v>
      </c>
      <c r="Z3349" s="650">
        <v>0</v>
      </c>
      <c r="AA3349" s="650">
        <v>0</v>
      </c>
      <c r="AB3349" s="676">
        <v>0.9372</v>
      </c>
      <c r="AC3349" s="575">
        <f t="shared" si="152"/>
        <v>0</v>
      </c>
      <c r="AD3349" s="555">
        <f t="shared" si="153"/>
        <v>1.5645</v>
      </c>
    </row>
    <row r="3350" customHeight="1" spans="1:30">
      <c r="A3350" s="574">
        <v>45355</v>
      </c>
      <c r="B3350" s="650" t="s">
        <v>266</v>
      </c>
      <c r="C3350" s="650" t="s">
        <v>250</v>
      </c>
      <c r="D3350" s="650">
        <v>200</v>
      </c>
      <c r="E3350" s="650" t="s">
        <v>231</v>
      </c>
      <c r="F3350" s="650">
        <v>0</v>
      </c>
      <c r="G3350" s="650">
        <v>11.02</v>
      </c>
      <c r="H3350" s="650">
        <v>459.193</v>
      </c>
      <c r="I3350" s="650">
        <v>320.139</v>
      </c>
      <c r="J3350" s="650">
        <v>314.16</v>
      </c>
      <c r="K3350" s="650">
        <v>139.054</v>
      </c>
      <c r="L3350" s="676">
        <v>0.3028</v>
      </c>
      <c r="M3350" s="650">
        <v>488.4</v>
      </c>
      <c r="N3350" s="650"/>
      <c r="O3350" s="650"/>
      <c r="P3350" s="650"/>
      <c r="Q3350" s="650">
        <v>45530</v>
      </c>
      <c r="R3350" s="650">
        <v>5041.74</v>
      </c>
      <c r="S3350" s="676">
        <v>0.1107</v>
      </c>
      <c r="T3350" s="650">
        <v>0</v>
      </c>
      <c r="U3350" s="650">
        <v>0</v>
      </c>
      <c r="V3350" s="650">
        <v>0</v>
      </c>
      <c r="W3350" s="650">
        <v>0</v>
      </c>
      <c r="X3350" s="650">
        <v>0</v>
      </c>
      <c r="Y3350" s="650">
        <v>0</v>
      </c>
      <c r="Z3350" s="650">
        <v>0</v>
      </c>
      <c r="AA3350" s="650">
        <v>0</v>
      </c>
      <c r="AB3350" s="676">
        <v>1</v>
      </c>
      <c r="AC3350" s="575">
        <f t="shared" si="152"/>
        <v>0</v>
      </c>
      <c r="AD3350" s="555">
        <f t="shared" si="153"/>
        <v>0</v>
      </c>
    </row>
    <row r="3351" customHeight="1" spans="1:30">
      <c r="A3351" s="574">
        <v>45355</v>
      </c>
      <c r="B3351" s="650" t="s">
        <v>257</v>
      </c>
      <c r="C3351" s="650" t="s">
        <v>250</v>
      </c>
      <c r="D3351" s="650">
        <v>80</v>
      </c>
      <c r="E3351" s="650" t="s">
        <v>233</v>
      </c>
      <c r="F3351" s="650">
        <v>0</v>
      </c>
      <c r="G3351" s="650">
        <v>6.28</v>
      </c>
      <c r="H3351" s="650">
        <v>90.078</v>
      </c>
      <c r="I3351" s="650">
        <v>89.4564</v>
      </c>
      <c r="J3351" s="650">
        <v>88.1936</v>
      </c>
      <c r="K3351" s="650">
        <v>0</v>
      </c>
      <c r="L3351" s="676">
        <v>0</v>
      </c>
      <c r="M3351" s="650">
        <v>259.5293</v>
      </c>
      <c r="N3351" s="650"/>
      <c r="O3351" s="650"/>
      <c r="P3351" s="650"/>
      <c r="Q3351" s="650">
        <v>18237</v>
      </c>
      <c r="R3351" s="650">
        <v>3776.4458</v>
      </c>
      <c r="S3351" s="676">
        <v>0.2071</v>
      </c>
      <c r="T3351" s="650">
        <v>0</v>
      </c>
      <c r="U3351" s="650">
        <v>0</v>
      </c>
      <c r="V3351" s="650">
        <v>0</v>
      </c>
      <c r="W3351" s="650">
        <v>0</v>
      </c>
      <c r="X3351" s="650">
        <v>0</v>
      </c>
      <c r="Y3351" s="650">
        <v>0</v>
      </c>
      <c r="Z3351" s="650">
        <v>0</v>
      </c>
      <c r="AA3351" s="650">
        <v>0</v>
      </c>
      <c r="AB3351" s="676">
        <v>1</v>
      </c>
      <c r="AC3351" s="575">
        <f t="shared" si="152"/>
        <v>0</v>
      </c>
      <c r="AD3351" s="555">
        <f t="shared" si="153"/>
        <v>0</v>
      </c>
    </row>
    <row r="3352" customHeight="1" spans="1:30">
      <c r="A3352" s="574">
        <v>45355</v>
      </c>
      <c r="B3352" s="650" t="s">
        <v>267</v>
      </c>
      <c r="C3352" s="650" t="s">
        <v>250</v>
      </c>
      <c r="D3352" s="650">
        <v>150</v>
      </c>
      <c r="E3352" s="650" t="s">
        <v>233</v>
      </c>
      <c r="F3352" s="650">
        <v>0</v>
      </c>
      <c r="G3352" s="650">
        <v>3.96</v>
      </c>
      <c r="H3352" s="650">
        <v>25.0155</v>
      </c>
      <c r="I3352" s="650">
        <v>24.8889</v>
      </c>
      <c r="J3352" s="650">
        <v>22.88</v>
      </c>
      <c r="K3352" s="650">
        <v>0</v>
      </c>
      <c r="L3352" s="676">
        <v>0</v>
      </c>
      <c r="M3352" s="650">
        <v>381.92</v>
      </c>
      <c r="N3352" s="650"/>
      <c r="O3352" s="650"/>
      <c r="P3352" s="650"/>
      <c r="Q3352" s="650">
        <v>38110</v>
      </c>
      <c r="R3352" s="650">
        <v>10804.64</v>
      </c>
      <c r="S3352" s="676">
        <v>0.2835</v>
      </c>
      <c r="T3352" s="650">
        <v>0</v>
      </c>
      <c r="U3352" s="650">
        <v>0.1266</v>
      </c>
      <c r="V3352" s="650">
        <v>0</v>
      </c>
      <c r="W3352" s="650">
        <v>0</v>
      </c>
      <c r="X3352" s="650">
        <v>0</v>
      </c>
      <c r="Y3352" s="650">
        <v>0</v>
      </c>
      <c r="Z3352" s="650">
        <v>0</v>
      </c>
      <c r="AA3352" s="650">
        <v>0</v>
      </c>
      <c r="AB3352" s="676">
        <v>1</v>
      </c>
      <c r="AC3352" s="575">
        <f t="shared" si="152"/>
        <v>0.1266</v>
      </c>
      <c r="AD3352" s="555">
        <f t="shared" si="153"/>
        <v>0</v>
      </c>
    </row>
    <row r="3353" s="559" customFormat="1" customHeight="1" spans="1:30">
      <c r="A3353" s="665">
        <v>45355</v>
      </c>
      <c r="B3353" s="666" t="s">
        <v>263</v>
      </c>
      <c r="C3353" s="666" t="s">
        <v>250</v>
      </c>
      <c r="D3353" s="666">
        <v>200</v>
      </c>
      <c r="E3353" s="666" t="s">
        <v>233</v>
      </c>
      <c r="F3353" s="666">
        <v>0</v>
      </c>
      <c r="G3353" s="666">
        <v>6.36</v>
      </c>
      <c r="H3353" s="666">
        <v>236.198</v>
      </c>
      <c r="I3353" s="666">
        <v>169.4314</v>
      </c>
      <c r="J3353" s="666">
        <v>168.08</v>
      </c>
      <c r="K3353" s="666">
        <v>58.1627</v>
      </c>
      <c r="L3353" s="677">
        <v>0.2556</v>
      </c>
      <c r="M3353" s="666">
        <v>917.84</v>
      </c>
      <c r="N3353" s="666"/>
      <c r="O3353" s="666"/>
      <c r="P3353" s="666"/>
      <c r="Q3353" s="666">
        <v>59159</v>
      </c>
      <c r="R3353" s="666">
        <v>14138.96</v>
      </c>
      <c r="S3353" s="677">
        <v>0.239</v>
      </c>
      <c r="T3353" s="666">
        <v>1.6285</v>
      </c>
      <c r="U3353" s="666">
        <v>3.3854</v>
      </c>
      <c r="V3353" s="666">
        <v>0</v>
      </c>
      <c r="W3353" s="666">
        <v>0</v>
      </c>
      <c r="X3353" s="666">
        <v>0</v>
      </c>
      <c r="Y3353" s="666">
        <v>3.59</v>
      </c>
      <c r="Z3353" s="666">
        <v>0</v>
      </c>
      <c r="AA3353" s="666">
        <v>0</v>
      </c>
      <c r="AB3353" s="677">
        <v>0.9821</v>
      </c>
      <c r="AC3353" s="681">
        <f t="shared" si="152"/>
        <v>3.3854</v>
      </c>
      <c r="AD3353" s="682">
        <f t="shared" si="153"/>
        <v>1.6285</v>
      </c>
    </row>
    <row r="3354" customHeight="1" spans="1:30">
      <c r="A3354" s="574">
        <v>45355</v>
      </c>
      <c r="B3354" s="575" t="s">
        <v>260</v>
      </c>
      <c r="C3354" s="575" t="s">
        <v>250</v>
      </c>
      <c r="D3354" s="575">
        <v>50</v>
      </c>
      <c r="E3354" s="575" t="s">
        <v>231</v>
      </c>
      <c r="F3354" s="575">
        <v>0</v>
      </c>
      <c r="G3354" s="575">
        <v>6.5</v>
      </c>
      <c r="H3354" s="575">
        <v>60.09</v>
      </c>
      <c r="I3354" s="575">
        <v>40.8</v>
      </c>
      <c r="J3354" s="575">
        <v>40.37</v>
      </c>
      <c r="K3354" s="575">
        <v>0</v>
      </c>
      <c r="L3354" s="580">
        <v>0</v>
      </c>
      <c r="M3354" s="575">
        <v>59.18</v>
      </c>
      <c r="N3354" s="575"/>
      <c r="O3354" s="575"/>
      <c r="P3354" s="575"/>
      <c r="Q3354" s="575">
        <v>12700</v>
      </c>
      <c r="R3354" s="575">
        <v>1781.802</v>
      </c>
      <c r="S3354" s="580">
        <v>0.1403</v>
      </c>
      <c r="T3354" s="575">
        <v>0</v>
      </c>
      <c r="U3354" s="575">
        <v>0.55</v>
      </c>
      <c r="V3354" s="575">
        <v>12.32</v>
      </c>
      <c r="W3354" s="575">
        <v>0</v>
      </c>
      <c r="X3354" s="575">
        <v>0</v>
      </c>
      <c r="Y3354" s="575">
        <v>6.45</v>
      </c>
      <c r="Z3354" s="575">
        <v>0</v>
      </c>
      <c r="AA3354" s="575">
        <v>0</v>
      </c>
      <c r="AB3354" s="580">
        <v>1</v>
      </c>
      <c r="AC3354" s="575">
        <f t="shared" si="152"/>
        <v>0.55</v>
      </c>
      <c r="AD3354" s="555">
        <f t="shared" si="153"/>
        <v>12.32</v>
      </c>
    </row>
    <row r="3355" s="560" customFormat="1" customHeight="1" spans="1:30">
      <c r="A3355" s="667">
        <v>45355</v>
      </c>
      <c r="B3355" s="668" t="s">
        <v>265</v>
      </c>
      <c r="C3355" s="668" t="s">
        <v>250</v>
      </c>
      <c r="D3355" s="668">
        <v>50</v>
      </c>
      <c r="E3355" s="668" t="s">
        <v>233</v>
      </c>
      <c r="F3355" s="668">
        <v>0</v>
      </c>
      <c r="G3355" s="668">
        <v>4.24</v>
      </c>
      <c r="H3355" s="668">
        <v>20.904</v>
      </c>
      <c r="I3355" s="668">
        <v>14.64</v>
      </c>
      <c r="J3355" s="668">
        <v>14.6256</v>
      </c>
      <c r="K3355" s="668">
        <v>6.264</v>
      </c>
      <c r="L3355" s="678">
        <v>0.2997</v>
      </c>
      <c r="M3355" s="668">
        <v>78.9052</v>
      </c>
      <c r="N3355" s="668"/>
      <c r="O3355" s="668"/>
      <c r="P3355" s="668"/>
      <c r="Q3355" s="668">
        <v>5770</v>
      </c>
      <c r="R3355" s="668">
        <v>601.6428</v>
      </c>
      <c r="S3355" s="678">
        <v>0.1043</v>
      </c>
      <c r="T3355" s="668">
        <v>0</v>
      </c>
      <c r="U3355" s="668">
        <v>0</v>
      </c>
      <c r="V3355" s="668">
        <v>0</v>
      </c>
      <c r="W3355" s="668">
        <v>0</v>
      </c>
      <c r="X3355" s="668">
        <v>0</v>
      </c>
      <c r="Y3355" s="668">
        <v>0</v>
      </c>
      <c r="Z3355" s="668">
        <v>0</v>
      </c>
      <c r="AA3355" s="668">
        <v>0</v>
      </c>
      <c r="AB3355" s="678">
        <v>1</v>
      </c>
      <c r="AC3355" s="683">
        <f t="shared" si="152"/>
        <v>0</v>
      </c>
      <c r="AD3355" s="684">
        <f t="shared" si="153"/>
        <v>0</v>
      </c>
    </row>
    <row r="3356" s="557" customFormat="1" customHeight="1" spans="1:30">
      <c r="A3356" s="574">
        <v>45355</v>
      </c>
      <c r="B3356" s="669" t="s">
        <v>77</v>
      </c>
      <c r="C3356" s="671" t="s">
        <v>32</v>
      </c>
      <c r="D3356" s="687">
        <v>100</v>
      </c>
      <c r="E3356" s="671" t="s">
        <v>138</v>
      </c>
      <c r="F3356" s="672">
        <v>2.81</v>
      </c>
      <c r="G3356" s="671">
        <v>3.11</v>
      </c>
      <c r="H3356" s="673">
        <v>34.5416</v>
      </c>
      <c r="I3356" s="673">
        <v>34.6378</v>
      </c>
      <c r="J3356" s="673">
        <v>33.628</v>
      </c>
      <c r="K3356" s="673">
        <v>0</v>
      </c>
      <c r="L3356" s="679">
        <v>0</v>
      </c>
      <c r="M3356" s="673">
        <v>181.524</v>
      </c>
      <c r="N3356" s="671">
        <v>1005</v>
      </c>
      <c r="O3356" s="679">
        <v>0.1806</v>
      </c>
      <c r="P3356" s="679">
        <v>0.1484</v>
      </c>
      <c r="Q3356" s="671">
        <v>17593</v>
      </c>
      <c r="R3356" s="673">
        <v>1536.451</v>
      </c>
      <c r="S3356" s="679">
        <v>0.0873</v>
      </c>
      <c r="T3356" s="671">
        <v>0</v>
      </c>
      <c r="U3356" s="671">
        <v>0</v>
      </c>
      <c r="V3356" s="671">
        <v>0</v>
      </c>
      <c r="W3356" s="671">
        <v>0</v>
      </c>
      <c r="X3356" s="671">
        <v>0</v>
      </c>
      <c r="Y3356" s="671">
        <v>0</v>
      </c>
      <c r="Z3356" s="671">
        <v>0</v>
      </c>
      <c r="AA3356" s="673">
        <v>0</v>
      </c>
      <c r="AB3356" s="679">
        <v>1</v>
      </c>
      <c r="AC3356" s="575">
        <f t="shared" si="152"/>
        <v>0</v>
      </c>
      <c r="AD3356" s="555">
        <f t="shared" si="153"/>
        <v>0</v>
      </c>
    </row>
    <row r="3357" s="557" customFormat="1" customHeight="1" spans="1:30">
      <c r="A3357" s="574">
        <v>45355</v>
      </c>
      <c r="B3357" s="669" t="s">
        <v>81</v>
      </c>
      <c r="C3357" s="670" t="s">
        <v>175</v>
      </c>
      <c r="D3357" s="687">
        <v>100</v>
      </c>
      <c r="E3357" s="669" t="s">
        <v>35</v>
      </c>
      <c r="F3357" s="671" t="s">
        <v>176</v>
      </c>
      <c r="G3357" s="671">
        <v>2.17</v>
      </c>
      <c r="H3357" s="671">
        <v>0</v>
      </c>
      <c r="I3357" s="671">
        <v>4.2</v>
      </c>
      <c r="J3357" s="671">
        <v>3.8896</v>
      </c>
      <c r="K3357" s="671">
        <v>0</v>
      </c>
      <c r="L3357" s="671">
        <v>0</v>
      </c>
      <c r="M3357" s="673">
        <v>11.66</v>
      </c>
      <c r="N3357" s="671">
        <v>1373</v>
      </c>
      <c r="O3357" s="679">
        <v>0.0085</v>
      </c>
      <c r="P3357" s="679">
        <v>-0.124</v>
      </c>
      <c r="Q3357" s="671">
        <v>13183</v>
      </c>
      <c r="R3357" s="671">
        <v>76.6568</v>
      </c>
      <c r="S3357" s="679">
        <v>0.0058</v>
      </c>
      <c r="T3357" s="671">
        <v>0</v>
      </c>
      <c r="U3357" s="671">
        <v>0</v>
      </c>
      <c r="V3357" s="671">
        <v>0</v>
      </c>
      <c r="W3357" s="671">
        <v>0</v>
      </c>
      <c r="X3357" s="671">
        <v>0</v>
      </c>
      <c r="Y3357" s="671">
        <v>0</v>
      </c>
      <c r="Z3357" s="671">
        <v>0</v>
      </c>
      <c r="AA3357" s="671">
        <v>2.0184</v>
      </c>
      <c r="AB3357" s="679">
        <v>1</v>
      </c>
      <c r="AC3357" s="575">
        <f t="shared" si="152"/>
        <v>0</v>
      </c>
      <c r="AD3357" s="555">
        <f t="shared" si="153"/>
        <v>0</v>
      </c>
    </row>
    <row r="3358" s="557" customFormat="1" customHeight="1" spans="1:30">
      <c r="A3358" s="574">
        <v>45355</v>
      </c>
      <c r="B3358" s="669" t="s">
        <v>84</v>
      </c>
      <c r="C3358" s="670" t="s">
        <v>175</v>
      </c>
      <c r="D3358" s="687">
        <v>33</v>
      </c>
      <c r="E3358" s="671" t="s">
        <v>35</v>
      </c>
      <c r="F3358" s="671" t="s">
        <v>176</v>
      </c>
      <c r="G3358" s="671">
        <v>5.38</v>
      </c>
      <c r="H3358" s="671">
        <v>27.1851</v>
      </c>
      <c r="I3358" s="671">
        <v>26.6208</v>
      </c>
      <c r="J3358" s="671">
        <v>26.4</v>
      </c>
      <c r="K3358" s="671">
        <v>0</v>
      </c>
      <c r="L3358" s="679">
        <v>0</v>
      </c>
      <c r="M3358" s="675">
        <v>112.86</v>
      </c>
      <c r="N3358" s="671">
        <v>832</v>
      </c>
      <c r="O3358" s="679">
        <v>0.1356</v>
      </c>
      <c r="P3358" s="679">
        <v>0.0513</v>
      </c>
      <c r="Q3358" s="671">
        <v>7604</v>
      </c>
      <c r="R3358" s="671">
        <v>964.26</v>
      </c>
      <c r="S3358" s="679">
        <v>0.1268</v>
      </c>
      <c r="T3358" s="671">
        <v>0</v>
      </c>
      <c r="U3358" s="671">
        <v>0</v>
      </c>
      <c r="V3358" s="671">
        <v>0</v>
      </c>
      <c r="W3358" s="671">
        <v>0</v>
      </c>
      <c r="X3358" s="671">
        <v>0</v>
      </c>
      <c r="Y3358" s="671">
        <v>0</v>
      </c>
      <c r="Z3358" s="671">
        <v>0</v>
      </c>
      <c r="AA3358" s="671">
        <v>0</v>
      </c>
      <c r="AB3358" s="679">
        <v>1</v>
      </c>
      <c r="AC3358" s="575">
        <f t="shared" si="152"/>
        <v>0</v>
      </c>
      <c r="AD3358" s="555">
        <f t="shared" si="153"/>
        <v>0</v>
      </c>
    </row>
    <row r="3359" s="557" customFormat="1" customHeight="1" spans="1:30">
      <c r="A3359" s="574">
        <v>45355</v>
      </c>
      <c r="B3359" s="669" t="s">
        <v>85</v>
      </c>
      <c r="C3359" s="671" t="s">
        <v>177</v>
      </c>
      <c r="D3359" s="671">
        <v>60</v>
      </c>
      <c r="E3359" s="671" t="s">
        <v>91</v>
      </c>
      <c r="F3359" s="671">
        <v>0.49</v>
      </c>
      <c r="G3359" s="671">
        <v>3.56</v>
      </c>
      <c r="H3359" s="673">
        <v>4.7907</v>
      </c>
      <c r="I3359" s="671">
        <v>6.3777</v>
      </c>
      <c r="J3359" s="671">
        <v>6.16</v>
      </c>
      <c r="K3359" s="671">
        <v>0</v>
      </c>
      <c r="L3359" s="679">
        <v>0</v>
      </c>
      <c r="M3359" s="671">
        <v>96.8</v>
      </c>
      <c r="N3359" s="671">
        <v>284</v>
      </c>
      <c r="O3359" s="679">
        <v>0.3408</v>
      </c>
      <c r="P3359" s="671" t="s">
        <v>176</v>
      </c>
      <c r="Q3359" s="671">
        <v>5420</v>
      </c>
      <c r="R3359" s="671">
        <v>1121.12</v>
      </c>
      <c r="S3359" s="679">
        <v>0.2068</v>
      </c>
      <c r="T3359" s="671">
        <v>0</v>
      </c>
      <c r="U3359" s="671">
        <v>0</v>
      </c>
      <c r="V3359" s="671">
        <v>0</v>
      </c>
      <c r="W3359" s="671">
        <v>0</v>
      </c>
      <c r="X3359" s="671">
        <v>0</v>
      </c>
      <c r="Y3359" s="671">
        <v>0</v>
      </c>
      <c r="Z3359" s="671">
        <v>0</v>
      </c>
      <c r="AA3359" s="671">
        <v>0</v>
      </c>
      <c r="AB3359" s="679">
        <v>1</v>
      </c>
      <c r="AC3359" s="575">
        <f t="shared" si="152"/>
        <v>0</v>
      </c>
      <c r="AD3359" s="555">
        <f t="shared" si="153"/>
        <v>0</v>
      </c>
    </row>
    <row r="3360" s="557" customFormat="1" customHeight="1" spans="1:30">
      <c r="A3360" s="574">
        <v>45355</v>
      </c>
      <c r="B3360" s="669" t="s">
        <v>87</v>
      </c>
      <c r="C3360" s="670" t="s">
        <v>32</v>
      </c>
      <c r="D3360" s="687">
        <v>100</v>
      </c>
      <c r="E3360" s="671" t="s">
        <v>39</v>
      </c>
      <c r="F3360" s="671">
        <v>0.26</v>
      </c>
      <c r="G3360" s="671">
        <v>3.234</v>
      </c>
      <c r="H3360" s="671">
        <v>1.02</v>
      </c>
      <c r="I3360" s="671">
        <v>0.92</v>
      </c>
      <c r="J3360" s="671">
        <v>0.8624</v>
      </c>
      <c r="K3360" s="671">
        <v>0</v>
      </c>
      <c r="L3360" s="679">
        <v>0</v>
      </c>
      <c r="M3360" s="807">
        <v>14.6069</v>
      </c>
      <c r="N3360" s="674">
        <v>32</v>
      </c>
      <c r="O3360" s="680">
        <v>0.4565</v>
      </c>
      <c r="P3360" s="679">
        <v>0.3274</v>
      </c>
      <c r="Q3360" s="671">
        <v>5723</v>
      </c>
      <c r="R3360" s="674">
        <v>268.2141</v>
      </c>
      <c r="S3360" s="680">
        <v>0.0469</v>
      </c>
      <c r="T3360" s="671">
        <v>0</v>
      </c>
      <c r="U3360" s="671">
        <v>0</v>
      </c>
      <c r="V3360" s="671">
        <v>0</v>
      </c>
      <c r="W3360" s="671">
        <v>0</v>
      </c>
      <c r="X3360" s="671">
        <v>0</v>
      </c>
      <c r="Y3360" s="671">
        <v>0</v>
      </c>
      <c r="Z3360" s="671">
        <v>0</v>
      </c>
      <c r="AA3360" s="671">
        <v>0.016</v>
      </c>
      <c r="AB3360" s="679">
        <v>1</v>
      </c>
      <c r="AC3360" s="575">
        <f t="shared" si="152"/>
        <v>0</v>
      </c>
      <c r="AD3360" s="555">
        <f t="shared" si="153"/>
        <v>0</v>
      </c>
    </row>
    <row r="3361" s="557" customFormat="1" customHeight="1" spans="1:30">
      <c r="A3361" s="574">
        <v>45355</v>
      </c>
      <c r="B3361" s="669" t="s">
        <v>88</v>
      </c>
      <c r="C3361" s="670" t="s">
        <v>177</v>
      </c>
      <c r="D3361" s="687">
        <v>50</v>
      </c>
      <c r="E3361" s="671" t="s">
        <v>35</v>
      </c>
      <c r="F3361" s="671">
        <v>7.15</v>
      </c>
      <c r="G3361" s="671">
        <v>1.15</v>
      </c>
      <c r="H3361" s="671">
        <v>26.8662</v>
      </c>
      <c r="I3361" s="671">
        <v>25.3872</v>
      </c>
      <c r="J3361" s="671">
        <v>25.3687</v>
      </c>
      <c r="K3361" s="671">
        <v>1.3</v>
      </c>
      <c r="L3361" s="679">
        <v>0.0484</v>
      </c>
      <c r="M3361" s="671">
        <v>86.1187</v>
      </c>
      <c r="N3361" s="671">
        <v>713</v>
      </c>
      <c r="O3361" s="679">
        <v>0.1208</v>
      </c>
      <c r="P3361" s="671" t="s">
        <v>176</v>
      </c>
      <c r="Q3361" s="671">
        <v>6458</v>
      </c>
      <c r="R3361" s="671">
        <v>829.2059</v>
      </c>
      <c r="S3361" s="679">
        <v>0.1284</v>
      </c>
      <c r="T3361" s="671">
        <v>0</v>
      </c>
      <c r="U3361" s="671">
        <v>0</v>
      </c>
      <c r="V3361" s="671">
        <v>0</v>
      </c>
      <c r="W3361" s="671">
        <v>0</v>
      </c>
      <c r="X3361" s="671">
        <v>0</v>
      </c>
      <c r="Y3361" s="671">
        <v>0</v>
      </c>
      <c r="Z3361" s="671">
        <v>0</v>
      </c>
      <c r="AA3361" s="671">
        <v>0</v>
      </c>
      <c r="AB3361" s="679">
        <v>1</v>
      </c>
      <c r="AC3361" s="575">
        <f t="shared" si="152"/>
        <v>0</v>
      </c>
      <c r="AD3361" s="555">
        <f t="shared" si="153"/>
        <v>0</v>
      </c>
    </row>
    <row r="3362" customHeight="1" spans="1:29">
      <c r="A3362" s="661" t="s">
        <v>339</v>
      </c>
      <c r="B3362" s="662"/>
      <c r="C3362" s="662"/>
      <c r="D3362" s="662"/>
      <c r="E3362" s="662"/>
      <c r="F3362" s="662"/>
      <c r="G3362" s="662"/>
      <c r="H3362" s="662"/>
      <c r="I3362" s="662"/>
      <c r="J3362" s="662"/>
      <c r="K3362" s="662"/>
      <c r="L3362" s="662"/>
      <c r="M3362" s="662"/>
      <c r="N3362" s="662"/>
      <c r="O3362" s="662"/>
      <c r="P3362" s="662"/>
      <c r="Q3362" s="662"/>
      <c r="R3362" s="662"/>
      <c r="S3362" s="662"/>
      <c r="T3362" s="662"/>
      <c r="U3362" s="662"/>
      <c r="V3362" s="662"/>
      <c r="W3362" s="662"/>
      <c r="X3362" s="662"/>
      <c r="Y3362" s="662"/>
      <c r="Z3362" s="662"/>
      <c r="AA3362" s="662"/>
      <c r="AB3362" s="662"/>
      <c r="AC3362" s="662"/>
    </row>
    <row r="3363" customHeight="1" spans="1:30">
      <c r="A3363" s="663" t="s">
        <v>199</v>
      </c>
      <c r="B3363" s="664" t="s">
        <v>200</v>
      </c>
      <c r="C3363" s="664" t="s">
        <v>201</v>
      </c>
      <c r="D3363" s="664" t="s">
        <v>202</v>
      </c>
      <c r="E3363" s="664" t="s">
        <v>203</v>
      </c>
      <c r="F3363" s="664" t="s">
        <v>204</v>
      </c>
      <c r="G3363" s="664" t="s">
        <v>205</v>
      </c>
      <c r="H3363" s="664" t="s">
        <v>206</v>
      </c>
      <c r="I3363" s="664" t="s">
        <v>207</v>
      </c>
      <c r="J3363" s="664" t="s">
        <v>208</v>
      </c>
      <c r="K3363" s="664" t="s">
        <v>209</v>
      </c>
      <c r="L3363" s="664" t="s">
        <v>210</v>
      </c>
      <c r="M3363" s="664" t="s">
        <v>211</v>
      </c>
      <c r="N3363" s="664" t="s">
        <v>212</v>
      </c>
      <c r="O3363" s="664" t="s">
        <v>213</v>
      </c>
      <c r="P3363" s="664" t="s">
        <v>214</v>
      </c>
      <c r="Q3363" s="664" t="s">
        <v>215</v>
      </c>
      <c r="R3363" s="664" t="s">
        <v>216</v>
      </c>
      <c r="S3363" s="664" t="s">
        <v>217</v>
      </c>
      <c r="T3363" s="664" t="s">
        <v>218</v>
      </c>
      <c r="U3363" s="664" t="s">
        <v>219</v>
      </c>
      <c r="V3363" s="664" t="s">
        <v>220</v>
      </c>
      <c r="W3363" s="664" t="s">
        <v>221</v>
      </c>
      <c r="X3363" s="664" t="s">
        <v>222</v>
      </c>
      <c r="Y3363" s="664" t="s">
        <v>223</v>
      </c>
      <c r="Z3363" s="664" t="s">
        <v>224</v>
      </c>
      <c r="AA3363" s="664" t="s">
        <v>225</v>
      </c>
      <c r="AB3363" s="664" t="s">
        <v>226</v>
      </c>
      <c r="AC3363" s="583" t="s">
        <v>29</v>
      </c>
      <c r="AD3363" s="583" t="s">
        <v>30</v>
      </c>
    </row>
    <row r="3364" customHeight="1" spans="1:30">
      <c r="A3364" s="574">
        <v>45356</v>
      </c>
      <c r="B3364" s="650" t="s">
        <v>227</v>
      </c>
      <c r="C3364" s="650" t="s">
        <v>228</v>
      </c>
      <c r="D3364" s="650">
        <v>100</v>
      </c>
      <c r="E3364" s="650" t="s">
        <v>255</v>
      </c>
      <c r="F3364" s="650">
        <v>0.2</v>
      </c>
      <c r="G3364" s="650">
        <v>0.32</v>
      </c>
      <c r="H3364" s="650">
        <v>1.7674</v>
      </c>
      <c r="I3364" s="650">
        <v>1.7499</v>
      </c>
      <c r="J3364" s="650">
        <v>1.6625</v>
      </c>
      <c r="K3364" s="650">
        <v>0</v>
      </c>
      <c r="L3364" s="676">
        <v>0</v>
      </c>
      <c r="M3364" s="650">
        <v>165.9875</v>
      </c>
      <c r="N3364" s="650"/>
      <c r="O3364" s="650"/>
      <c r="P3364" s="650"/>
      <c r="Q3364" s="650">
        <v>14972</v>
      </c>
      <c r="R3364" s="650">
        <v>2202.2</v>
      </c>
      <c r="S3364" s="676">
        <v>0.1471</v>
      </c>
      <c r="T3364" s="650">
        <v>0</v>
      </c>
      <c r="U3364" s="650">
        <v>0</v>
      </c>
      <c r="V3364" s="650">
        <v>0</v>
      </c>
      <c r="W3364" s="650">
        <v>0</v>
      </c>
      <c r="X3364" s="650">
        <v>0</v>
      </c>
      <c r="Y3364" s="650">
        <v>0</v>
      </c>
      <c r="Z3364" s="650">
        <v>0</v>
      </c>
      <c r="AA3364" s="650">
        <v>0</v>
      </c>
      <c r="AB3364" s="676">
        <v>1</v>
      </c>
      <c r="AC3364" s="575">
        <f t="shared" ref="AC3364:AC3406" si="154">U3364+W3364</f>
        <v>0</v>
      </c>
      <c r="AD3364" s="555">
        <f t="shared" ref="AD3364:AD3406" si="155">T3364+V3364</f>
        <v>0</v>
      </c>
    </row>
    <row r="3365" customHeight="1" spans="1:30">
      <c r="A3365" s="574">
        <v>45356</v>
      </c>
      <c r="B3365" s="650" t="s">
        <v>232</v>
      </c>
      <c r="C3365" s="650" t="s">
        <v>228</v>
      </c>
      <c r="D3365" s="650">
        <v>80</v>
      </c>
      <c r="E3365" s="650" t="s">
        <v>231</v>
      </c>
      <c r="F3365" s="650">
        <v>1.33</v>
      </c>
      <c r="G3365" s="650">
        <v>0.36</v>
      </c>
      <c r="H3365" s="650">
        <v>9.1781</v>
      </c>
      <c r="I3365" s="650">
        <v>9.1</v>
      </c>
      <c r="J3365" s="650">
        <v>8.8</v>
      </c>
      <c r="K3365" s="650">
        <v>0</v>
      </c>
      <c r="L3365" s="676">
        <v>0</v>
      </c>
      <c r="M3365" s="650">
        <v>146.3</v>
      </c>
      <c r="N3365" s="650"/>
      <c r="O3365" s="650"/>
      <c r="P3365" s="650"/>
      <c r="Q3365" s="650">
        <v>9570</v>
      </c>
      <c r="R3365" s="650">
        <v>1901.9</v>
      </c>
      <c r="S3365" s="676">
        <v>0.1987</v>
      </c>
      <c r="T3365" s="650">
        <v>0</v>
      </c>
      <c r="U3365" s="650">
        <v>0</v>
      </c>
      <c r="V3365" s="650">
        <v>0</v>
      </c>
      <c r="W3365" s="650">
        <v>0</v>
      </c>
      <c r="X3365" s="650">
        <v>0</v>
      </c>
      <c r="Y3365" s="650">
        <v>0</v>
      </c>
      <c r="Z3365" s="650">
        <v>0</v>
      </c>
      <c r="AA3365" s="650">
        <v>0</v>
      </c>
      <c r="AB3365" s="676">
        <v>1</v>
      </c>
      <c r="AC3365" s="575">
        <f t="shared" si="154"/>
        <v>0</v>
      </c>
      <c r="AD3365" s="555">
        <f t="shared" si="155"/>
        <v>0</v>
      </c>
    </row>
    <row r="3366" customHeight="1" spans="1:30">
      <c r="A3366" s="574">
        <v>45356</v>
      </c>
      <c r="B3366" s="650" t="s">
        <v>240</v>
      </c>
      <c r="C3366" s="650" t="s">
        <v>228</v>
      </c>
      <c r="D3366" s="650">
        <v>100</v>
      </c>
      <c r="E3366" s="650" t="s">
        <v>233</v>
      </c>
      <c r="F3366" s="650">
        <v>2.4</v>
      </c>
      <c r="G3366" s="650">
        <v>0</v>
      </c>
      <c r="H3366" s="650">
        <v>21.8209</v>
      </c>
      <c r="I3366" s="650">
        <v>21.7045</v>
      </c>
      <c r="J3366" s="650">
        <v>20.769</v>
      </c>
      <c r="K3366" s="650">
        <v>0</v>
      </c>
      <c r="L3366" s="676">
        <v>0</v>
      </c>
      <c r="M3366" s="650">
        <v>197.797</v>
      </c>
      <c r="N3366" s="650"/>
      <c r="O3366" s="650"/>
      <c r="P3366" s="650"/>
      <c r="Q3366" s="650">
        <v>15895</v>
      </c>
      <c r="R3366" s="650">
        <v>2080.019</v>
      </c>
      <c r="S3366" s="676">
        <v>0.1309</v>
      </c>
      <c r="T3366" s="650">
        <v>0.0784</v>
      </c>
      <c r="U3366" s="650">
        <v>0</v>
      </c>
      <c r="V3366" s="650">
        <v>0</v>
      </c>
      <c r="W3366" s="650">
        <v>0</v>
      </c>
      <c r="X3366" s="650">
        <v>0</v>
      </c>
      <c r="Y3366" s="650">
        <v>0.038</v>
      </c>
      <c r="Z3366" s="650">
        <v>0</v>
      </c>
      <c r="AA3366" s="650">
        <v>0</v>
      </c>
      <c r="AB3366" s="676">
        <v>0.9964</v>
      </c>
      <c r="AC3366" s="575">
        <f t="shared" si="154"/>
        <v>0</v>
      </c>
      <c r="AD3366" s="555">
        <f t="shared" si="155"/>
        <v>0.0784</v>
      </c>
    </row>
    <row r="3367" customHeight="1" spans="1:30">
      <c r="A3367" s="574">
        <v>45356</v>
      </c>
      <c r="B3367" s="650" t="s">
        <v>239</v>
      </c>
      <c r="C3367" s="650" t="s">
        <v>228</v>
      </c>
      <c r="D3367" s="650">
        <v>30</v>
      </c>
      <c r="E3367" s="650" t="s">
        <v>233</v>
      </c>
      <c r="F3367" s="650">
        <v>5.95</v>
      </c>
      <c r="G3367" s="650">
        <v>0</v>
      </c>
      <c r="H3367" s="650">
        <v>15.7998</v>
      </c>
      <c r="I3367" s="650">
        <v>15.7998</v>
      </c>
      <c r="J3367" s="650">
        <v>15.6816</v>
      </c>
      <c r="K3367" s="650">
        <v>0</v>
      </c>
      <c r="L3367" s="676">
        <v>0</v>
      </c>
      <c r="M3367" s="650">
        <v>79.0944</v>
      </c>
      <c r="N3367" s="650"/>
      <c r="O3367" s="650"/>
      <c r="P3367" s="650"/>
      <c r="Q3367" s="650">
        <v>4805</v>
      </c>
      <c r="R3367" s="650">
        <v>779.6448</v>
      </c>
      <c r="S3367" s="676">
        <v>0.1623</v>
      </c>
      <c r="T3367" s="650">
        <v>0</v>
      </c>
      <c r="U3367" s="650">
        <v>0</v>
      </c>
      <c r="V3367" s="650">
        <v>0</v>
      </c>
      <c r="W3367" s="650">
        <v>0</v>
      </c>
      <c r="X3367" s="650">
        <v>0</v>
      </c>
      <c r="Y3367" s="650">
        <v>0</v>
      </c>
      <c r="Z3367" s="650">
        <v>0</v>
      </c>
      <c r="AA3367" s="650">
        <v>0</v>
      </c>
      <c r="AB3367" s="676">
        <v>1</v>
      </c>
      <c r="AC3367" s="575">
        <f t="shared" si="154"/>
        <v>0</v>
      </c>
      <c r="AD3367" s="555">
        <f t="shared" si="155"/>
        <v>0</v>
      </c>
    </row>
    <row r="3368" customHeight="1" spans="1:30">
      <c r="A3368" s="574">
        <v>45356</v>
      </c>
      <c r="B3368" s="650" t="s">
        <v>230</v>
      </c>
      <c r="C3368" s="650" t="s">
        <v>228</v>
      </c>
      <c r="D3368" s="650">
        <v>10</v>
      </c>
      <c r="E3368" s="650" t="s">
        <v>231</v>
      </c>
      <c r="F3368" s="650">
        <v>2.32</v>
      </c>
      <c r="G3368" s="650">
        <v>1.95</v>
      </c>
      <c r="H3368" s="650">
        <v>2.3598</v>
      </c>
      <c r="I3368" s="650">
        <v>2.1096</v>
      </c>
      <c r="J3368" s="650">
        <v>1.98</v>
      </c>
      <c r="K3368" s="650">
        <v>0.2502</v>
      </c>
      <c r="L3368" s="676">
        <v>0.106</v>
      </c>
      <c r="M3368" s="650">
        <v>15.18</v>
      </c>
      <c r="N3368" s="650"/>
      <c r="O3368" s="650"/>
      <c r="P3368" s="650"/>
      <c r="Q3368" s="650">
        <v>1258</v>
      </c>
      <c r="R3368" s="650">
        <v>205.92</v>
      </c>
      <c r="S3368" s="676">
        <v>0.1637</v>
      </c>
      <c r="T3368" s="650">
        <v>0</v>
      </c>
      <c r="U3368" s="650">
        <v>0</v>
      </c>
      <c r="V3368" s="650">
        <v>0</v>
      </c>
      <c r="W3368" s="650">
        <v>0</v>
      </c>
      <c r="X3368" s="650">
        <v>0</v>
      </c>
      <c r="Y3368" s="650">
        <v>0</v>
      </c>
      <c r="Z3368" s="650">
        <v>0</v>
      </c>
      <c r="AA3368" s="650">
        <v>0</v>
      </c>
      <c r="AB3368" s="676">
        <v>1</v>
      </c>
      <c r="AC3368" s="575">
        <f t="shared" si="154"/>
        <v>0</v>
      </c>
      <c r="AD3368" s="555">
        <f t="shared" si="155"/>
        <v>0</v>
      </c>
    </row>
    <row r="3369" customHeight="1" spans="1:30">
      <c r="A3369" s="574">
        <v>45356</v>
      </c>
      <c r="B3369" s="650" t="s">
        <v>237</v>
      </c>
      <c r="C3369" s="650" t="s">
        <v>228</v>
      </c>
      <c r="D3369" s="650">
        <v>5.48</v>
      </c>
      <c r="E3369" s="650" t="s">
        <v>340</v>
      </c>
      <c r="F3369" s="650">
        <v>0.07</v>
      </c>
      <c r="G3369" s="650">
        <v>0</v>
      </c>
      <c r="H3369" s="650">
        <v>0.16</v>
      </c>
      <c r="I3369" s="650">
        <v>0.16</v>
      </c>
      <c r="J3369" s="650">
        <v>0</v>
      </c>
      <c r="K3369" s="650">
        <v>0</v>
      </c>
      <c r="L3369" s="676">
        <v>0</v>
      </c>
      <c r="M3369" s="650">
        <v>7.448</v>
      </c>
      <c r="N3369" s="650"/>
      <c r="O3369" s="650"/>
      <c r="P3369" s="650"/>
      <c r="Q3369" s="650">
        <v>554</v>
      </c>
      <c r="R3369" s="650">
        <v>76.868</v>
      </c>
      <c r="S3369" s="676">
        <v>0.1388</v>
      </c>
      <c r="T3369" s="650">
        <v>0</v>
      </c>
      <c r="U3369" s="650">
        <v>0</v>
      </c>
      <c r="V3369" s="650">
        <v>0</v>
      </c>
      <c r="W3369" s="650">
        <v>0</v>
      </c>
      <c r="X3369" s="650">
        <v>0</v>
      </c>
      <c r="Y3369" s="650">
        <v>0</v>
      </c>
      <c r="Z3369" s="650">
        <v>0</v>
      </c>
      <c r="AA3369" s="650">
        <v>0</v>
      </c>
      <c r="AB3369" s="676">
        <v>0</v>
      </c>
      <c r="AC3369" s="575">
        <f t="shared" si="154"/>
        <v>0</v>
      </c>
      <c r="AD3369" s="555">
        <f t="shared" si="155"/>
        <v>0</v>
      </c>
    </row>
    <row r="3370" customHeight="1" spans="1:30">
      <c r="A3370" s="574">
        <v>45356</v>
      </c>
      <c r="B3370" s="650" t="s">
        <v>243</v>
      </c>
      <c r="C3370" s="650" t="s">
        <v>228</v>
      </c>
      <c r="D3370" s="650">
        <v>30</v>
      </c>
      <c r="E3370" s="650" t="s">
        <v>233</v>
      </c>
      <c r="F3370" s="650">
        <v>6.86</v>
      </c>
      <c r="G3370" s="650">
        <v>2.46</v>
      </c>
      <c r="H3370" s="650">
        <v>17.1646</v>
      </c>
      <c r="I3370" s="650">
        <v>16.828</v>
      </c>
      <c r="J3370" s="650">
        <v>16.8</v>
      </c>
      <c r="K3370" s="650">
        <v>0</v>
      </c>
      <c r="L3370" s="676">
        <v>0</v>
      </c>
      <c r="M3370" s="650">
        <v>86.8</v>
      </c>
      <c r="N3370" s="650"/>
      <c r="O3370" s="650"/>
      <c r="P3370" s="650"/>
      <c r="Q3370" s="650">
        <v>4708</v>
      </c>
      <c r="R3370" s="650">
        <v>920.864</v>
      </c>
      <c r="S3370" s="676">
        <v>0.1956</v>
      </c>
      <c r="T3370" s="650">
        <v>0</v>
      </c>
      <c r="U3370" s="650">
        <v>0</v>
      </c>
      <c r="V3370" s="650">
        <v>0</v>
      </c>
      <c r="W3370" s="650">
        <v>0</v>
      </c>
      <c r="X3370" s="650">
        <v>0</v>
      </c>
      <c r="Y3370" s="650">
        <v>0</v>
      </c>
      <c r="Z3370" s="650">
        <v>0</v>
      </c>
      <c r="AA3370" s="650">
        <v>0</v>
      </c>
      <c r="AB3370" s="676">
        <v>1</v>
      </c>
      <c r="AC3370" s="575">
        <f t="shared" si="154"/>
        <v>0</v>
      </c>
      <c r="AD3370" s="555">
        <f t="shared" si="155"/>
        <v>0</v>
      </c>
    </row>
    <row r="3371" customHeight="1" spans="1:30">
      <c r="A3371" s="574">
        <v>45356</v>
      </c>
      <c r="B3371" s="650" t="s">
        <v>234</v>
      </c>
      <c r="C3371" s="650" t="s">
        <v>228</v>
      </c>
      <c r="D3371" s="650">
        <v>20</v>
      </c>
      <c r="E3371" s="650" t="s">
        <v>235</v>
      </c>
      <c r="F3371" s="650">
        <v>4.94</v>
      </c>
      <c r="G3371" s="650">
        <v>1.8</v>
      </c>
      <c r="H3371" s="650">
        <v>11.3075</v>
      </c>
      <c r="I3371" s="650">
        <v>10.7149</v>
      </c>
      <c r="J3371" s="650">
        <v>10.6943</v>
      </c>
      <c r="K3371" s="650">
        <v>0</v>
      </c>
      <c r="L3371" s="676">
        <v>0</v>
      </c>
      <c r="M3371" s="650">
        <v>54.225</v>
      </c>
      <c r="N3371" s="650"/>
      <c r="O3371" s="650"/>
      <c r="P3371" s="650"/>
      <c r="Q3371" s="650">
        <v>4106</v>
      </c>
      <c r="R3371" s="650">
        <v>628.1239</v>
      </c>
      <c r="S3371" s="676">
        <v>0.153</v>
      </c>
      <c r="T3371" s="650">
        <v>0</v>
      </c>
      <c r="U3371" s="650">
        <v>0</v>
      </c>
      <c r="V3371" s="650">
        <v>0</v>
      </c>
      <c r="W3371" s="650">
        <v>0</v>
      </c>
      <c r="X3371" s="650">
        <v>0</v>
      </c>
      <c r="Y3371" s="650">
        <v>0</v>
      </c>
      <c r="Z3371" s="650">
        <v>0</v>
      </c>
      <c r="AA3371" s="650">
        <v>0</v>
      </c>
      <c r="AB3371" s="676">
        <v>1</v>
      </c>
      <c r="AC3371" s="575">
        <f t="shared" si="154"/>
        <v>0</v>
      </c>
      <c r="AD3371" s="555">
        <f t="shared" si="155"/>
        <v>0</v>
      </c>
    </row>
    <row r="3372" customHeight="1" spans="1:30">
      <c r="A3372" s="574">
        <v>45356</v>
      </c>
      <c r="B3372" s="650" t="s">
        <v>242</v>
      </c>
      <c r="C3372" s="650" t="s">
        <v>228</v>
      </c>
      <c r="D3372" s="650">
        <v>50</v>
      </c>
      <c r="E3372" s="650" t="s">
        <v>287</v>
      </c>
      <c r="F3372" s="650">
        <v>0.56</v>
      </c>
      <c r="G3372" s="650">
        <v>0.55</v>
      </c>
      <c r="H3372" s="650">
        <v>2.43</v>
      </c>
      <c r="I3372" s="650">
        <v>2.31</v>
      </c>
      <c r="J3372" s="650">
        <v>2.2</v>
      </c>
      <c r="K3372" s="650">
        <v>0</v>
      </c>
      <c r="L3372" s="676">
        <v>0</v>
      </c>
      <c r="M3372" s="650">
        <v>46.2</v>
      </c>
      <c r="N3372" s="650"/>
      <c r="O3372" s="650"/>
      <c r="P3372" s="650"/>
      <c r="Q3372" s="650">
        <v>7203</v>
      </c>
      <c r="R3372" s="650">
        <v>885.28</v>
      </c>
      <c r="S3372" s="676">
        <v>0.1229</v>
      </c>
      <c r="T3372" s="650">
        <v>0</v>
      </c>
      <c r="U3372" s="650">
        <v>0</v>
      </c>
      <c r="V3372" s="650">
        <v>0</v>
      </c>
      <c r="W3372" s="650">
        <v>0</v>
      </c>
      <c r="X3372" s="650">
        <v>0</v>
      </c>
      <c r="Y3372" s="650">
        <v>0</v>
      </c>
      <c r="Z3372" s="650">
        <v>0</v>
      </c>
      <c r="AA3372" s="650">
        <v>0</v>
      </c>
      <c r="AB3372" s="676">
        <v>1</v>
      </c>
      <c r="AC3372" s="575">
        <f t="shared" si="154"/>
        <v>0</v>
      </c>
      <c r="AD3372" s="555">
        <f t="shared" si="155"/>
        <v>0</v>
      </c>
    </row>
    <row r="3373" customHeight="1" spans="1:30">
      <c r="A3373" s="574">
        <v>45356</v>
      </c>
      <c r="B3373" s="650" t="s">
        <v>241</v>
      </c>
      <c r="C3373" s="650" t="s">
        <v>228</v>
      </c>
      <c r="D3373" s="650">
        <v>150</v>
      </c>
      <c r="E3373" s="650" t="s">
        <v>341</v>
      </c>
      <c r="F3373" s="650">
        <v>2.38</v>
      </c>
      <c r="G3373" s="650">
        <v>1</v>
      </c>
      <c r="H3373" s="650">
        <v>44.0304</v>
      </c>
      <c r="I3373" s="650">
        <v>43.1687</v>
      </c>
      <c r="J3373" s="650">
        <v>37.282</v>
      </c>
      <c r="K3373" s="650">
        <v>0</v>
      </c>
      <c r="L3373" s="676">
        <v>0</v>
      </c>
      <c r="M3373" s="650">
        <v>239.1914</v>
      </c>
      <c r="N3373" s="650">
        <v>1932</v>
      </c>
      <c r="O3373" s="676">
        <v>0.1238</v>
      </c>
      <c r="P3373" s="676">
        <v>-0.0375</v>
      </c>
      <c r="Q3373" s="650">
        <v>24402</v>
      </c>
      <c r="R3373" s="650">
        <v>2762.0341</v>
      </c>
      <c r="S3373" s="676">
        <v>0.1132</v>
      </c>
      <c r="T3373" s="650">
        <v>0</v>
      </c>
      <c r="U3373" s="650">
        <v>0</v>
      </c>
      <c r="V3373" s="650">
        <v>0</v>
      </c>
      <c r="W3373" s="650">
        <v>0</v>
      </c>
      <c r="X3373" s="650">
        <v>0</v>
      </c>
      <c r="Y3373" s="650">
        <v>0</v>
      </c>
      <c r="Z3373" s="650">
        <v>0</v>
      </c>
      <c r="AA3373" s="650">
        <v>0</v>
      </c>
      <c r="AB3373" s="676">
        <v>1</v>
      </c>
      <c r="AC3373" s="575">
        <f t="shared" si="154"/>
        <v>0</v>
      </c>
      <c r="AD3373" s="555">
        <f t="shared" si="155"/>
        <v>0</v>
      </c>
    </row>
    <row r="3374" customHeight="1" spans="1:30">
      <c r="A3374" s="574">
        <v>45356</v>
      </c>
      <c r="B3374" s="650" t="s">
        <v>246</v>
      </c>
      <c r="C3374" s="650" t="s">
        <v>228</v>
      </c>
      <c r="D3374" s="650">
        <v>300</v>
      </c>
      <c r="E3374" s="650" t="s">
        <v>231</v>
      </c>
      <c r="F3374" s="650">
        <v>2.23</v>
      </c>
      <c r="G3374" s="650">
        <v>0</v>
      </c>
      <c r="H3374" s="650">
        <v>66.1877</v>
      </c>
      <c r="I3374" s="650">
        <v>66.1877</v>
      </c>
      <c r="J3374" s="650">
        <v>55.572</v>
      </c>
      <c r="K3374" s="650">
        <v>0</v>
      </c>
      <c r="L3374" s="676">
        <v>0</v>
      </c>
      <c r="M3374" s="650">
        <v>709.995</v>
      </c>
      <c r="N3374" s="650"/>
      <c r="O3374" s="650"/>
      <c r="P3374" s="650"/>
      <c r="Q3374" s="650">
        <v>57321</v>
      </c>
      <c r="R3374" s="650">
        <v>8475.028</v>
      </c>
      <c r="S3374" s="676">
        <v>0.1479</v>
      </c>
      <c r="T3374" s="650">
        <v>0</v>
      </c>
      <c r="U3374" s="650">
        <v>0</v>
      </c>
      <c r="V3374" s="650">
        <v>0</v>
      </c>
      <c r="W3374" s="650">
        <v>0</v>
      </c>
      <c r="X3374" s="650">
        <v>0</v>
      </c>
      <c r="Y3374" s="650">
        <v>0</v>
      </c>
      <c r="Z3374" s="650">
        <v>0</v>
      </c>
      <c r="AA3374" s="650">
        <v>0</v>
      </c>
      <c r="AB3374" s="676">
        <v>1</v>
      </c>
      <c r="AC3374" s="575">
        <f t="shared" si="154"/>
        <v>0</v>
      </c>
      <c r="AD3374" s="555">
        <f t="shared" si="155"/>
        <v>0</v>
      </c>
    </row>
    <row r="3375" customHeight="1" spans="1:30">
      <c r="A3375" s="574">
        <v>45356</v>
      </c>
      <c r="B3375" s="650" t="s">
        <v>245</v>
      </c>
      <c r="C3375" s="650" t="s">
        <v>228</v>
      </c>
      <c r="D3375" s="650">
        <v>50</v>
      </c>
      <c r="E3375" s="650" t="s">
        <v>231</v>
      </c>
      <c r="F3375" s="650">
        <v>0.53</v>
      </c>
      <c r="G3375" s="650">
        <v>0</v>
      </c>
      <c r="H3375" s="650">
        <v>2.5149</v>
      </c>
      <c r="I3375" s="650">
        <v>2.275</v>
      </c>
      <c r="J3375" s="650">
        <v>2.24</v>
      </c>
      <c r="K3375" s="650">
        <v>0</v>
      </c>
      <c r="L3375" s="676">
        <v>0</v>
      </c>
      <c r="M3375" s="650">
        <v>56.42</v>
      </c>
      <c r="N3375" s="650"/>
      <c r="O3375" s="650"/>
      <c r="P3375" s="650"/>
      <c r="Q3375" s="650">
        <v>6762</v>
      </c>
      <c r="R3375" s="650">
        <v>721.35</v>
      </c>
      <c r="S3375" s="676">
        <v>0.1067</v>
      </c>
      <c r="T3375" s="650">
        <v>0.0399</v>
      </c>
      <c r="U3375" s="650">
        <v>0</v>
      </c>
      <c r="V3375" s="650">
        <v>0</v>
      </c>
      <c r="W3375" s="650">
        <v>0</v>
      </c>
      <c r="X3375" s="650">
        <v>0</v>
      </c>
      <c r="Y3375" s="650">
        <v>0</v>
      </c>
      <c r="Z3375" s="650">
        <v>0</v>
      </c>
      <c r="AA3375" s="650">
        <v>0</v>
      </c>
      <c r="AB3375" s="676">
        <v>0.9861</v>
      </c>
      <c r="AC3375" s="575">
        <f t="shared" si="154"/>
        <v>0</v>
      </c>
      <c r="AD3375" s="555">
        <f t="shared" si="155"/>
        <v>0.0399</v>
      </c>
    </row>
    <row r="3376" customHeight="1" spans="1:30">
      <c r="A3376" s="574">
        <v>45356</v>
      </c>
      <c r="B3376" s="650" t="s">
        <v>236</v>
      </c>
      <c r="C3376" s="650" t="s">
        <v>228</v>
      </c>
      <c r="D3376" s="650">
        <v>30</v>
      </c>
      <c r="E3376" s="650" t="s">
        <v>233</v>
      </c>
      <c r="F3376" s="650">
        <v>7.55</v>
      </c>
      <c r="G3376" s="650">
        <v>1.25</v>
      </c>
      <c r="H3376" s="650">
        <v>18.3152</v>
      </c>
      <c r="I3376" s="650">
        <v>18.1252</v>
      </c>
      <c r="J3376" s="650">
        <v>18.1067</v>
      </c>
      <c r="K3376" s="650">
        <v>0</v>
      </c>
      <c r="L3376" s="676">
        <v>0</v>
      </c>
      <c r="M3376" s="650">
        <v>83.3315</v>
      </c>
      <c r="N3376" s="650"/>
      <c r="O3376" s="650"/>
      <c r="P3376" s="650"/>
      <c r="Q3376" s="650">
        <v>3672</v>
      </c>
      <c r="R3376" s="650">
        <v>815.3504</v>
      </c>
      <c r="S3376" s="676">
        <v>0.222</v>
      </c>
      <c r="T3376" s="650">
        <v>0</v>
      </c>
      <c r="U3376" s="650">
        <v>0</v>
      </c>
      <c r="V3376" s="650">
        <v>0</v>
      </c>
      <c r="W3376" s="650">
        <v>0</v>
      </c>
      <c r="X3376" s="650">
        <v>0</v>
      </c>
      <c r="Y3376" s="650">
        <v>0</v>
      </c>
      <c r="Z3376" s="650">
        <v>0</v>
      </c>
      <c r="AA3376" s="650">
        <v>0</v>
      </c>
      <c r="AB3376" s="676">
        <v>1</v>
      </c>
      <c r="AC3376" s="575">
        <f t="shared" si="154"/>
        <v>0</v>
      </c>
      <c r="AD3376" s="555">
        <f t="shared" si="155"/>
        <v>0</v>
      </c>
    </row>
    <row r="3377" customHeight="1" spans="1:30">
      <c r="A3377" s="574">
        <v>45356</v>
      </c>
      <c r="B3377" s="650" t="s">
        <v>244</v>
      </c>
      <c r="C3377" s="650" t="s">
        <v>228</v>
      </c>
      <c r="D3377" s="650">
        <v>100</v>
      </c>
      <c r="E3377" s="650" t="s">
        <v>233</v>
      </c>
      <c r="F3377" s="650">
        <v>5.99</v>
      </c>
      <c r="G3377" s="650">
        <v>0.2</v>
      </c>
      <c r="H3377" s="650">
        <v>54.9632</v>
      </c>
      <c r="I3377" s="650">
        <v>35.6624</v>
      </c>
      <c r="J3377" s="650">
        <v>34.3707</v>
      </c>
      <c r="K3377" s="650">
        <v>19.3008</v>
      </c>
      <c r="L3377" s="676">
        <v>0.3512</v>
      </c>
      <c r="M3377" s="650">
        <v>163.4619</v>
      </c>
      <c r="N3377" s="650"/>
      <c r="O3377" s="650"/>
      <c r="P3377" s="650"/>
      <c r="Q3377" s="650">
        <v>14225</v>
      </c>
      <c r="R3377" s="650">
        <v>2082.0975</v>
      </c>
      <c r="S3377" s="676">
        <v>0.1464</v>
      </c>
      <c r="T3377" s="650">
        <v>0</v>
      </c>
      <c r="U3377" s="650">
        <v>0</v>
      </c>
      <c r="V3377" s="650">
        <v>0</v>
      </c>
      <c r="W3377" s="650">
        <v>0</v>
      </c>
      <c r="X3377" s="650">
        <v>0</v>
      </c>
      <c r="Y3377" s="650">
        <v>0</v>
      </c>
      <c r="Z3377" s="650">
        <v>0</v>
      </c>
      <c r="AA3377" s="650">
        <v>0</v>
      </c>
      <c r="AB3377" s="676">
        <v>1</v>
      </c>
      <c r="AC3377" s="575">
        <f t="shared" si="154"/>
        <v>0</v>
      </c>
      <c r="AD3377" s="555">
        <f t="shared" si="155"/>
        <v>0</v>
      </c>
    </row>
    <row r="3378" customHeight="1" spans="1:30">
      <c r="A3378" s="574">
        <v>45356</v>
      </c>
      <c r="B3378" s="650" t="s">
        <v>251</v>
      </c>
      <c r="C3378" s="650" t="s">
        <v>250</v>
      </c>
      <c r="D3378" s="650">
        <v>15</v>
      </c>
      <c r="E3378" s="650" t="s">
        <v>233</v>
      </c>
      <c r="F3378" s="650">
        <v>0</v>
      </c>
      <c r="G3378" s="650">
        <v>10.92</v>
      </c>
      <c r="H3378" s="650">
        <v>15.9004</v>
      </c>
      <c r="I3378" s="650">
        <v>15.1156</v>
      </c>
      <c r="J3378" s="650">
        <v>15.12</v>
      </c>
      <c r="K3378" s="650">
        <v>0.7848</v>
      </c>
      <c r="L3378" s="676">
        <v>0.0494</v>
      </c>
      <c r="M3378" s="650">
        <v>40.005</v>
      </c>
      <c r="N3378" s="650"/>
      <c r="O3378" s="650"/>
      <c r="P3378" s="650"/>
      <c r="Q3378" s="650">
        <v>3444</v>
      </c>
      <c r="R3378" s="650">
        <v>368.235</v>
      </c>
      <c r="S3378" s="676">
        <v>0.1069</v>
      </c>
      <c r="T3378" s="650">
        <v>0</v>
      </c>
      <c r="U3378" s="650">
        <v>0</v>
      </c>
      <c r="V3378" s="650">
        <v>0</v>
      </c>
      <c r="W3378" s="650">
        <v>0</v>
      </c>
      <c r="X3378" s="650">
        <v>0</v>
      </c>
      <c r="Y3378" s="650">
        <v>0</v>
      </c>
      <c r="Z3378" s="650">
        <v>0</v>
      </c>
      <c r="AA3378" s="650">
        <v>0</v>
      </c>
      <c r="AB3378" s="676">
        <v>1</v>
      </c>
      <c r="AC3378" s="575">
        <f t="shared" si="154"/>
        <v>0</v>
      </c>
      <c r="AD3378" s="555">
        <f t="shared" si="155"/>
        <v>0</v>
      </c>
    </row>
    <row r="3379" customHeight="1" spans="1:30">
      <c r="A3379" s="574">
        <v>45356</v>
      </c>
      <c r="B3379" s="650" t="s">
        <v>247</v>
      </c>
      <c r="C3379" s="650" t="s">
        <v>228</v>
      </c>
      <c r="D3379" s="650">
        <v>150</v>
      </c>
      <c r="E3379" s="650" t="s">
        <v>233</v>
      </c>
      <c r="F3379" s="650">
        <v>7.42</v>
      </c>
      <c r="G3379" s="650">
        <v>2</v>
      </c>
      <c r="H3379" s="650">
        <v>97.5683</v>
      </c>
      <c r="I3379" s="650">
        <v>97.0361</v>
      </c>
      <c r="J3379" s="650">
        <v>96.075</v>
      </c>
      <c r="K3379" s="650">
        <v>0</v>
      </c>
      <c r="L3379" s="676">
        <v>0</v>
      </c>
      <c r="M3379" s="650">
        <v>437.325</v>
      </c>
      <c r="N3379" s="650"/>
      <c r="O3379" s="650"/>
      <c r="P3379" s="650"/>
      <c r="Q3379" s="650">
        <v>25456</v>
      </c>
      <c r="R3379" s="650">
        <v>4333.35</v>
      </c>
      <c r="S3379" s="676">
        <v>0.1702</v>
      </c>
      <c r="T3379" s="650">
        <v>0.5322</v>
      </c>
      <c r="U3379" s="650">
        <v>0</v>
      </c>
      <c r="V3379" s="650">
        <v>0</v>
      </c>
      <c r="W3379" s="650">
        <v>0</v>
      </c>
      <c r="X3379" s="650">
        <v>0</v>
      </c>
      <c r="Y3379" s="650">
        <v>0</v>
      </c>
      <c r="Z3379" s="650">
        <v>0</v>
      </c>
      <c r="AA3379" s="650">
        <v>0</v>
      </c>
      <c r="AB3379" s="676">
        <v>0.9974</v>
      </c>
      <c r="AC3379" s="575">
        <f t="shared" si="154"/>
        <v>0</v>
      </c>
      <c r="AD3379" s="555">
        <f t="shared" si="155"/>
        <v>0.5322</v>
      </c>
    </row>
    <row r="3380" customHeight="1" spans="1:30">
      <c r="A3380" s="574">
        <v>45356</v>
      </c>
      <c r="B3380" s="650" t="s">
        <v>248</v>
      </c>
      <c r="C3380" s="650" t="s">
        <v>228</v>
      </c>
      <c r="D3380" s="650">
        <v>100</v>
      </c>
      <c r="E3380" s="650" t="s">
        <v>235</v>
      </c>
      <c r="F3380" s="650">
        <v>2.83</v>
      </c>
      <c r="G3380" s="650">
        <v>1.99</v>
      </c>
      <c r="H3380" s="650">
        <v>40.8768</v>
      </c>
      <c r="I3380" s="650">
        <v>31.7465</v>
      </c>
      <c r="J3380" s="650">
        <v>30.8168</v>
      </c>
      <c r="K3380" s="650">
        <v>9.1303</v>
      </c>
      <c r="L3380" s="676">
        <v>0.2234</v>
      </c>
      <c r="M3380" s="650">
        <v>133.5348</v>
      </c>
      <c r="N3380" s="650"/>
      <c r="O3380" s="650"/>
      <c r="P3380" s="650"/>
      <c r="Q3380" s="650">
        <v>11688</v>
      </c>
      <c r="R3380" s="650">
        <v>1895.2556</v>
      </c>
      <c r="S3380" s="676">
        <v>0.1622</v>
      </c>
      <c r="T3380" s="650">
        <v>0</v>
      </c>
      <c r="U3380" s="650">
        <v>0</v>
      </c>
      <c r="V3380" s="650">
        <v>0</v>
      </c>
      <c r="W3380" s="650">
        <v>0</v>
      </c>
      <c r="X3380" s="650">
        <v>0</v>
      </c>
      <c r="Y3380" s="650">
        <v>0</v>
      </c>
      <c r="Z3380" s="650">
        <v>0</v>
      </c>
      <c r="AA3380" s="650">
        <v>0</v>
      </c>
      <c r="AB3380" s="676">
        <v>1</v>
      </c>
      <c r="AC3380" s="575">
        <f t="shared" si="154"/>
        <v>0</v>
      </c>
      <c r="AD3380" s="555">
        <f t="shared" si="155"/>
        <v>0</v>
      </c>
    </row>
    <row r="3381" customHeight="1" spans="1:30">
      <c r="A3381" s="574">
        <v>45356</v>
      </c>
      <c r="B3381" s="650" t="s">
        <v>249</v>
      </c>
      <c r="C3381" s="650" t="s">
        <v>228</v>
      </c>
      <c r="D3381" s="650">
        <v>100</v>
      </c>
      <c r="E3381" s="650" t="s">
        <v>233</v>
      </c>
      <c r="F3381" s="650">
        <v>6.86</v>
      </c>
      <c r="G3381" s="650">
        <v>0</v>
      </c>
      <c r="H3381" s="650">
        <v>58.44</v>
      </c>
      <c r="I3381" s="650">
        <v>57.5159</v>
      </c>
      <c r="J3381" s="650">
        <v>57.42</v>
      </c>
      <c r="K3381" s="650">
        <v>0</v>
      </c>
      <c r="L3381" s="676">
        <v>0</v>
      </c>
      <c r="M3381" s="650">
        <v>227.0197</v>
      </c>
      <c r="N3381" s="650"/>
      <c r="O3381" s="650"/>
      <c r="P3381" s="650"/>
      <c r="Q3381" s="650">
        <v>15134</v>
      </c>
      <c r="R3381" s="650">
        <v>2164.367</v>
      </c>
      <c r="S3381" s="676">
        <v>0.143</v>
      </c>
      <c r="T3381" s="650">
        <v>0</v>
      </c>
      <c r="U3381" s="650">
        <v>0</v>
      </c>
      <c r="V3381" s="650">
        <v>0</v>
      </c>
      <c r="W3381" s="650">
        <v>0</v>
      </c>
      <c r="X3381" s="650">
        <v>0</v>
      </c>
      <c r="Y3381" s="650">
        <v>0</v>
      </c>
      <c r="Z3381" s="650">
        <v>0</v>
      </c>
      <c r="AA3381" s="650">
        <v>0</v>
      </c>
      <c r="AB3381" s="676">
        <v>1</v>
      </c>
      <c r="AC3381" s="575">
        <f t="shared" si="154"/>
        <v>0</v>
      </c>
      <c r="AD3381" s="555">
        <f t="shared" si="155"/>
        <v>0</v>
      </c>
    </row>
    <row r="3382" customHeight="1" spans="1:30">
      <c r="A3382" s="574">
        <v>45356</v>
      </c>
      <c r="B3382" s="650" t="s">
        <v>261</v>
      </c>
      <c r="C3382" s="650" t="s">
        <v>250</v>
      </c>
      <c r="D3382" s="650">
        <v>100</v>
      </c>
      <c r="E3382" s="650" t="s">
        <v>233</v>
      </c>
      <c r="F3382" s="650">
        <v>0</v>
      </c>
      <c r="G3382" s="650">
        <v>4.36</v>
      </c>
      <c r="H3382" s="650">
        <v>45.2299</v>
      </c>
      <c r="I3382" s="650">
        <v>45.2299</v>
      </c>
      <c r="J3382" s="650">
        <v>44.484</v>
      </c>
      <c r="K3382" s="650">
        <v>0</v>
      </c>
      <c r="L3382" s="676">
        <v>0</v>
      </c>
      <c r="M3382" s="650">
        <v>441.408</v>
      </c>
      <c r="N3382" s="650"/>
      <c r="O3382" s="650"/>
      <c r="P3382" s="650"/>
      <c r="Q3382" s="650">
        <v>25315</v>
      </c>
      <c r="R3382" s="650">
        <v>4739.46</v>
      </c>
      <c r="S3382" s="676">
        <v>0.1872</v>
      </c>
      <c r="T3382" s="650">
        <v>0</v>
      </c>
      <c r="U3382" s="650">
        <v>0</v>
      </c>
      <c r="V3382" s="650">
        <v>0</v>
      </c>
      <c r="W3382" s="650">
        <v>0</v>
      </c>
      <c r="X3382" s="650">
        <v>0</v>
      </c>
      <c r="Y3382" s="650">
        <v>0</v>
      </c>
      <c r="Z3382" s="650">
        <v>0</v>
      </c>
      <c r="AA3382" s="650">
        <v>0</v>
      </c>
      <c r="AB3382" s="676">
        <v>1</v>
      </c>
      <c r="AC3382" s="575">
        <f t="shared" si="154"/>
        <v>0</v>
      </c>
      <c r="AD3382" s="555">
        <f t="shared" si="155"/>
        <v>0</v>
      </c>
    </row>
    <row r="3383" customHeight="1" spans="1:30">
      <c r="A3383" s="574">
        <v>45356</v>
      </c>
      <c r="B3383" s="650" t="s">
        <v>259</v>
      </c>
      <c r="C3383" s="650" t="s">
        <v>250</v>
      </c>
      <c r="D3383" s="650">
        <v>60</v>
      </c>
      <c r="E3383" s="650" t="s">
        <v>233</v>
      </c>
      <c r="F3383" s="650">
        <v>0</v>
      </c>
      <c r="G3383" s="650">
        <v>3.79</v>
      </c>
      <c r="H3383" s="650">
        <v>17.6842</v>
      </c>
      <c r="I3383" s="650">
        <v>17.6842</v>
      </c>
      <c r="J3383" s="650">
        <v>17.22</v>
      </c>
      <c r="K3383" s="650">
        <v>0</v>
      </c>
      <c r="L3383" s="676">
        <v>0</v>
      </c>
      <c r="M3383" s="650">
        <v>258.72</v>
      </c>
      <c r="N3383" s="650"/>
      <c r="O3383" s="650"/>
      <c r="P3383" s="650"/>
      <c r="Q3383" s="650">
        <v>14049</v>
      </c>
      <c r="R3383" s="650">
        <v>2640.75</v>
      </c>
      <c r="S3383" s="676">
        <v>0.188</v>
      </c>
      <c r="T3383" s="650">
        <v>0</v>
      </c>
      <c r="U3383" s="650">
        <v>0</v>
      </c>
      <c r="V3383" s="650">
        <v>0</v>
      </c>
      <c r="W3383" s="650">
        <v>0</v>
      </c>
      <c r="X3383" s="650">
        <v>0</v>
      </c>
      <c r="Y3383" s="650">
        <v>0</v>
      </c>
      <c r="Z3383" s="650">
        <v>0</v>
      </c>
      <c r="AA3383" s="650">
        <v>0</v>
      </c>
      <c r="AB3383" s="676">
        <v>1</v>
      </c>
      <c r="AC3383" s="575">
        <f t="shared" si="154"/>
        <v>0</v>
      </c>
      <c r="AD3383" s="555">
        <f t="shared" si="155"/>
        <v>0</v>
      </c>
    </row>
    <row r="3384" customHeight="1" spans="1:30">
      <c r="A3384" s="574">
        <v>45356</v>
      </c>
      <c r="B3384" s="650" t="s">
        <v>256</v>
      </c>
      <c r="C3384" s="650" t="s">
        <v>250</v>
      </c>
      <c r="D3384" s="650">
        <v>20.4</v>
      </c>
      <c r="E3384" s="650" t="s">
        <v>233</v>
      </c>
      <c r="F3384" s="650">
        <v>0</v>
      </c>
      <c r="G3384" s="650">
        <v>6.44</v>
      </c>
      <c r="H3384" s="650">
        <v>25.5632</v>
      </c>
      <c r="I3384" s="650">
        <v>25.452</v>
      </c>
      <c r="J3384" s="650">
        <v>25.3663</v>
      </c>
      <c r="K3384" s="650">
        <v>0</v>
      </c>
      <c r="L3384" s="676">
        <v>0</v>
      </c>
      <c r="M3384" s="650">
        <v>107.7168</v>
      </c>
      <c r="N3384" s="650"/>
      <c r="O3384" s="650"/>
      <c r="P3384" s="650"/>
      <c r="Q3384" s="650">
        <v>5372</v>
      </c>
      <c r="R3384" s="650">
        <v>1102.8765</v>
      </c>
      <c r="S3384" s="676">
        <v>0.2053</v>
      </c>
      <c r="T3384" s="650">
        <v>0</v>
      </c>
      <c r="U3384" s="650">
        <v>0</v>
      </c>
      <c r="V3384" s="650">
        <v>0</v>
      </c>
      <c r="W3384" s="650">
        <v>0</v>
      </c>
      <c r="X3384" s="650">
        <v>0</v>
      </c>
      <c r="Y3384" s="650">
        <v>0</v>
      </c>
      <c r="Z3384" s="650">
        <v>0</v>
      </c>
      <c r="AA3384" s="650">
        <v>0</v>
      </c>
      <c r="AB3384" s="676">
        <v>1</v>
      </c>
      <c r="AC3384" s="575">
        <f t="shared" si="154"/>
        <v>0</v>
      </c>
      <c r="AD3384" s="555">
        <f t="shared" si="155"/>
        <v>0</v>
      </c>
    </row>
    <row r="3385" customHeight="1" spans="1:30">
      <c r="A3385" s="574">
        <v>45356</v>
      </c>
      <c r="B3385" s="650" t="s">
        <v>257</v>
      </c>
      <c r="C3385" s="650" t="s">
        <v>250</v>
      </c>
      <c r="D3385" s="650">
        <v>80</v>
      </c>
      <c r="E3385" s="650" t="s">
        <v>233</v>
      </c>
      <c r="F3385" s="650">
        <v>0</v>
      </c>
      <c r="G3385" s="650">
        <v>6.59</v>
      </c>
      <c r="H3385" s="650">
        <v>98.083</v>
      </c>
      <c r="I3385" s="650">
        <v>97.6562</v>
      </c>
      <c r="J3385" s="650">
        <v>95.0223</v>
      </c>
      <c r="K3385" s="650">
        <v>0</v>
      </c>
      <c r="L3385" s="676">
        <v>0</v>
      </c>
      <c r="M3385" s="650">
        <v>354.5516</v>
      </c>
      <c r="N3385" s="650"/>
      <c r="O3385" s="650"/>
      <c r="P3385" s="650"/>
      <c r="Q3385" s="650">
        <v>18237</v>
      </c>
      <c r="R3385" s="650">
        <v>3871.4681</v>
      </c>
      <c r="S3385" s="676">
        <v>0.2123</v>
      </c>
      <c r="T3385" s="650">
        <v>0</v>
      </c>
      <c r="U3385" s="650">
        <v>0</v>
      </c>
      <c r="V3385" s="650">
        <v>0</v>
      </c>
      <c r="W3385" s="650">
        <v>0</v>
      </c>
      <c r="X3385" s="650">
        <v>0</v>
      </c>
      <c r="Y3385" s="650">
        <v>0</v>
      </c>
      <c r="Z3385" s="650">
        <v>0</v>
      </c>
      <c r="AA3385" s="650">
        <v>0</v>
      </c>
      <c r="AB3385" s="676">
        <v>1</v>
      </c>
      <c r="AC3385" s="575">
        <f t="shared" si="154"/>
        <v>0</v>
      </c>
      <c r="AD3385" s="555">
        <f t="shared" si="155"/>
        <v>0</v>
      </c>
    </row>
    <row r="3386" customHeight="1" spans="1:30">
      <c r="A3386" s="574">
        <v>45356</v>
      </c>
      <c r="B3386" s="650" t="s">
        <v>254</v>
      </c>
      <c r="C3386" s="650" t="s">
        <v>250</v>
      </c>
      <c r="D3386" s="650">
        <v>50</v>
      </c>
      <c r="E3386" s="650" t="s">
        <v>233</v>
      </c>
      <c r="F3386" s="650">
        <v>0</v>
      </c>
      <c r="G3386" s="650">
        <v>8.5</v>
      </c>
      <c r="H3386" s="650">
        <v>89.824</v>
      </c>
      <c r="I3386" s="650">
        <v>89.2227</v>
      </c>
      <c r="J3386" s="650">
        <v>87.36</v>
      </c>
      <c r="K3386" s="650">
        <v>0</v>
      </c>
      <c r="L3386" s="676">
        <v>0</v>
      </c>
      <c r="M3386" s="650">
        <v>290.01</v>
      </c>
      <c r="N3386" s="650"/>
      <c r="O3386" s="650"/>
      <c r="P3386" s="650"/>
      <c r="Q3386" s="650">
        <v>12070</v>
      </c>
      <c r="R3386" s="650">
        <v>2543.31</v>
      </c>
      <c r="S3386" s="676">
        <v>0.2107</v>
      </c>
      <c r="T3386" s="650">
        <v>0</v>
      </c>
      <c r="U3386" s="650">
        <v>0</v>
      </c>
      <c r="V3386" s="650">
        <v>0</v>
      </c>
      <c r="W3386" s="650">
        <v>0</v>
      </c>
      <c r="X3386" s="650">
        <v>0</v>
      </c>
      <c r="Y3386" s="650">
        <v>0</v>
      </c>
      <c r="Z3386" s="650">
        <v>0</v>
      </c>
      <c r="AA3386" s="650">
        <v>0</v>
      </c>
      <c r="AB3386" s="676">
        <v>1</v>
      </c>
      <c r="AC3386" s="575">
        <f t="shared" si="154"/>
        <v>0</v>
      </c>
      <c r="AD3386" s="555">
        <f t="shared" si="155"/>
        <v>0</v>
      </c>
    </row>
    <row r="3387" customHeight="1" spans="1:30">
      <c r="A3387" s="574">
        <v>45356</v>
      </c>
      <c r="B3387" s="650" t="s">
        <v>258</v>
      </c>
      <c r="C3387" s="650" t="s">
        <v>250</v>
      </c>
      <c r="D3387" s="650">
        <v>100</v>
      </c>
      <c r="E3387" s="650" t="s">
        <v>233</v>
      </c>
      <c r="F3387" s="650">
        <v>0</v>
      </c>
      <c r="G3387" s="650">
        <v>5.93</v>
      </c>
      <c r="H3387" s="650">
        <v>101.6462</v>
      </c>
      <c r="I3387" s="650">
        <v>94.6866</v>
      </c>
      <c r="J3387" s="650">
        <v>93.06</v>
      </c>
      <c r="K3387" s="650">
        <v>4.3262</v>
      </c>
      <c r="L3387" s="676">
        <v>0.0437</v>
      </c>
      <c r="M3387" s="650">
        <v>463.98</v>
      </c>
      <c r="N3387" s="650"/>
      <c r="O3387" s="650"/>
      <c r="P3387" s="650"/>
      <c r="Q3387" s="650">
        <v>27774</v>
      </c>
      <c r="R3387" s="650">
        <v>3740.22</v>
      </c>
      <c r="S3387" s="676">
        <v>0.1347</v>
      </c>
      <c r="T3387" s="650">
        <v>0.4028</v>
      </c>
      <c r="U3387" s="650">
        <v>2.2306</v>
      </c>
      <c r="V3387" s="650">
        <v>0</v>
      </c>
      <c r="W3387" s="650">
        <v>0</v>
      </c>
      <c r="X3387" s="650">
        <v>0</v>
      </c>
      <c r="Y3387" s="650">
        <v>0</v>
      </c>
      <c r="Z3387" s="650">
        <v>0</v>
      </c>
      <c r="AA3387" s="650">
        <v>0</v>
      </c>
      <c r="AB3387" s="676">
        <v>0.9943</v>
      </c>
      <c r="AC3387" s="575">
        <f t="shared" si="154"/>
        <v>2.2306</v>
      </c>
      <c r="AD3387" s="555">
        <f t="shared" si="155"/>
        <v>0.4028</v>
      </c>
    </row>
    <row r="3388" customHeight="1" spans="1:30">
      <c r="A3388" s="574">
        <v>45356</v>
      </c>
      <c r="B3388" s="650" t="s">
        <v>253</v>
      </c>
      <c r="C3388" s="650" t="s">
        <v>250</v>
      </c>
      <c r="D3388" s="650">
        <v>200</v>
      </c>
      <c r="E3388" s="650" t="s">
        <v>233</v>
      </c>
      <c r="F3388" s="650">
        <v>0</v>
      </c>
      <c r="G3388" s="650">
        <v>4.07</v>
      </c>
      <c r="H3388" s="650">
        <v>64.1587</v>
      </c>
      <c r="I3388" s="650">
        <v>63.4427</v>
      </c>
      <c r="J3388" s="650">
        <v>59.4</v>
      </c>
      <c r="K3388" s="650">
        <v>0</v>
      </c>
      <c r="L3388" s="676">
        <v>0</v>
      </c>
      <c r="M3388" s="650">
        <v>599.28</v>
      </c>
      <c r="N3388" s="650"/>
      <c r="O3388" s="650"/>
      <c r="P3388" s="650"/>
      <c r="Q3388" s="650">
        <v>61425</v>
      </c>
      <c r="R3388" s="650">
        <v>9243.96</v>
      </c>
      <c r="S3388" s="676">
        <v>0.1505</v>
      </c>
      <c r="T3388" s="650">
        <v>0.716</v>
      </c>
      <c r="U3388" s="650">
        <v>0</v>
      </c>
      <c r="V3388" s="650">
        <v>0</v>
      </c>
      <c r="W3388" s="650">
        <v>0</v>
      </c>
      <c r="X3388" s="650">
        <v>0</v>
      </c>
      <c r="Y3388" s="650">
        <v>0</v>
      </c>
      <c r="Z3388" s="650">
        <v>0</v>
      </c>
      <c r="AA3388" s="650">
        <v>0</v>
      </c>
      <c r="AB3388" s="676">
        <v>0.9888</v>
      </c>
      <c r="AC3388" s="575">
        <f t="shared" si="154"/>
        <v>0</v>
      </c>
      <c r="AD3388" s="555">
        <f t="shared" si="155"/>
        <v>0.716</v>
      </c>
    </row>
    <row r="3389" customHeight="1" spans="1:30">
      <c r="A3389" s="574">
        <v>45356</v>
      </c>
      <c r="B3389" s="650" t="s">
        <v>262</v>
      </c>
      <c r="C3389" s="650" t="s">
        <v>250</v>
      </c>
      <c r="D3389" s="650">
        <v>200</v>
      </c>
      <c r="E3389" s="650" t="s">
        <v>233</v>
      </c>
      <c r="F3389" s="650">
        <v>0</v>
      </c>
      <c r="G3389" s="650">
        <v>5.58</v>
      </c>
      <c r="H3389" s="650">
        <v>67.9991</v>
      </c>
      <c r="I3389" s="650">
        <v>42.0304</v>
      </c>
      <c r="J3389" s="650">
        <v>40.425</v>
      </c>
      <c r="K3389" s="650">
        <v>0</v>
      </c>
      <c r="L3389" s="676">
        <v>0</v>
      </c>
      <c r="M3389" s="650">
        <v>486.75</v>
      </c>
      <c r="N3389" s="650"/>
      <c r="O3389" s="650"/>
      <c r="P3389" s="650"/>
      <c r="Q3389" s="650">
        <v>30140</v>
      </c>
      <c r="R3389" s="650">
        <v>7636.2</v>
      </c>
      <c r="S3389" s="676">
        <v>0.2534</v>
      </c>
      <c r="T3389" s="650">
        <v>24.6247</v>
      </c>
      <c r="U3389" s="650">
        <v>1.344</v>
      </c>
      <c r="V3389" s="650">
        <v>0</v>
      </c>
      <c r="W3389" s="650">
        <v>0</v>
      </c>
      <c r="X3389" s="650">
        <v>0</v>
      </c>
      <c r="Y3389" s="650">
        <v>0</v>
      </c>
      <c r="Z3389" s="650">
        <v>0</v>
      </c>
      <c r="AA3389" s="650">
        <v>0</v>
      </c>
      <c r="AB3389" s="676">
        <v>0.5238</v>
      </c>
      <c r="AC3389" s="575">
        <f t="shared" si="154"/>
        <v>1.344</v>
      </c>
      <c r="AD3389" s="555">
        <f t="shared" si="155"/>
        <v>24.6247</v>
      </c>
    </row>
    <row r="3390" customHeight="1" spans="1:30">
      <c r="A3390" s="574">
        <v>45356</v>
      </c>
      <c r="B3390" s="650" t="s">
        <v>252</v>
      </c>
      <c r="C3390" s="650" t="s">
        <v>250</v>
      </c>
      <c r="D3390" s="650">
        <v>49.5</v>
      </c>
      <c r="E3390" s="650" t="s">
        <v>233</v>
      </c>
      <c r="F3390" s="650">
        <v>0</v>
      </c>
      <c r="G3390" s="650">
        <v>11.88</v>
      </c>
      <c r="H3390" s="650">
        <v>116.1983</v>
      </c>
      <c r="I3390" s="650">
        <v>74.3808</v>
      </c>
      <c r="J3390" s="650">
        <v>72.765</v>
      </c>
      <c r="K3390" s="650">
        <v>41.8175</v>
      </c>
      <c r="L3390" s="676">
        <v>0.3599</v>
      </c>
      <c r="M3390" s="650">
        <v>254.595</v>
      </c>
      <c r="N3390" s="650">
        <v>1021</v>
      </c>
      <c r="O3390" s="676">
        <v>0.2494</v>
      </c>
      <c r="P3390" s="676">
        <v>0.0881</v>
      </c>
      <c r="Q3390" s="650">
        <v>12723</v>
      </c>
      <c r="R3390" s="650">
        <v>1526.3226</v>
      </c>
      <c r="S3390" s="676">
        <v>0.12</v>
      </c>
      <c r="T3390" s="650">
        <v>0</v>
      </c>
      <c r="U3390" s="650">
        <v>0</v>
      </c>
      <c r="V3390" s="650">
        <v>0</v>
      </c>
      <c r="W3390" s="650">
        <v>0</v>
      </c>
      <c r="X3390" s="650">
        <v>0</v>
      </c>
      <c r="Y3390" s="650">
        <v>0</v>
      </c>
      <c r="Z3390" s="650">
        <v>0</v>
      </c>
      <c r="AA3390" s="650">
        <v>0</v>
      </c>
      <c r="AB3390" s="676">
        <v>1</v>
      </c>
      <c r="AC3390" s="575">
        <f t="shared" si="154"/>
        <v>0</v>
      </c>
      <c r="AD3390" s="555">
        <f t="shared" si="155"/>
        <v>0</v>
      </c>
    </row>
    <row r="3391" customHeight="1" spans="1:30">
      <c r="A3391" s="574">
        <v>45356</v>
      </c>
      <c r="B3391" s="650" t="s">
        <v>263</v>
      </c>
      <c r="C3391" s="650" t="s">
        <v>250</v>
      </c>
      <c r="D3391" s="650">
        <v>200</v>
      </c>
      <c r="E3391" s="650" t="s">
        <v>233</v>
      </c>
      <c r="F3391" s="650">
        <v>0</v>
      </c>
      <c r="G3391" s="650">
        <v>5.51</v>
      </c>
      <c r="H3391" s="650">
        <v>166.3598</v>
      </c>
      <c r="I3391" s="650">
        <v>130.3264</v>
      </c>
      <c r="J3391" s="650">
        <v>128.48</v>
      </c>
      <c r="K3391" s="650">
        <v>33.7934</v>
      </c>
      <c r="L3391" s="676">
        <v>0.2059</v>
      </c>
      <c r="M3391" s="650">
        <v>1046.32</v>
      </c>
      <c r="N3391" s="650"/>
      <c r="O3391" s="650"/>
      <c r="P3391" s="650"/>
      <c r="Q3391" s="650">
        <v>59159</v>
      </c>
      <c r="R3391" s="650">
        <v>14267.44</v>
      </c>
      <c r="S3391" s="676">
        <v>0.2412</v>
      </c>
      <c r="T3391" s="650">
        <v>0</v>
      </c>
      <c r="U3391" s="650">
        <v>2.24</v>
      </c>
      <c r="V3391" s="650">
        <v>0</v>
      </c>
      <c r="W3391" s="650">
        <v>0</v>
      </c>
      <c r="X3391" s="650">
        <v>0</v>
      </c>
      <c r="Y3391" s="650">
        <v>0</v>
      </c>
      <c r="Z3391" s="650">
        <v>0</v>
      </c>
      <c r="AA3391" s="650">
        <v>0</v>
      </c>
      <c r="AB3391" s="676">
        <v>1</v>
      </c>
      <c r="AC3391" s="575">
        <f t="shared" si="154"/>
        <v>2.24</v>
      </c>
      <c r="AD3391" s="555">
        <f t="shared" si="155"/>
        <v>0</v>
      </c>
    </row>
    <row r="3392" customHeight="1" spans="1:30">
      <c r="A3392" s="574">
        <v>45356</v>
      </c>
      <c r="B3392" s="192" t="s">
        <v>61</v>
      </c>
      <c r="C3392" s="650" t="s">
        <v>250</v>
      </c>
      <c r="D3392" s="650">
        <v>275</v>
      </c>
      <c r="E3392" s="650" t="s">
        <v>233</v>
      </c>
      <c r="F3392" s="650">
        <v>0</v>
      </c>
      <c r="G3392" s="650">
        <v>3.72</v>
      </c>
      <c r="H3392" s="650">
        <v>51.1455</v>
      </c>
      <c r="I3392" s="650">
        <v>51.1455</v>
      </c>
      <c r="J3392" s="650">
        <v>46.64</v>
      </c>
      <c r="K3392" s="650">
        <v>0</v>
      </c>
      <c r="L3392" s="676">
        <v>0</v>
      </c>
      <c r="M3392" s="650">
        <v>976.8</v>
      </c>
      <c r="N3392" s="650"/>
      <c r="O3392" s="650"/>
      <c r="P3392" s="650"/>
      <c r="Q3392" s="650">
        <v>83580</v>
      </c>
      <c r="R3392" s="650">
        <v>16386.92</v>
      </c>
      <c r="S3392" s="676">
        <v>0.1961</v>
      </c>
      <c r="T3392" s="650">
        <v>0</v>
      </c>
      <c r="U3392" s="650">
        <v>0</v>
      </c>
      <c r="V3392" s="650">
        <v>0</v>
      </c>
      <c r="W3392" s="650">
        <v>0</v>
      </c>
      <c r="X3392" s="650">
        <v>0</v>
      </c>
      <c r="Y3392" s="650">
        <v>0</v>
      </c>
      <c r="Z3392" s="650">
        <v>0</v>
      </c>
      <c r="AA3392" s="650">
        <v>0</v>
      </c>
      <c r="AB3392" s="676">
        <v>1</v>
      </c>
      <c r="AC3392" s="575">
        <f t="shared" si="154"/>
        <v>0</v>
      </c>
      <c r="AD3392" s="555">
        <f t="shared" si="155"/>
        <v>0</v>
      </c>
    </row>
    <row r="3393" customHeight="1" spans="1:30">
      <c r="A3393" s="574">
        <v>45356</v>
      </c>
      <c r="B3393" s="192" t="s">
        <v>62</v>
      </c>
      <c r="C3393" s="650" t="s">
        <v>250</v>
      </c>
      <c r="D3393" s="650">
        <v>200</v>
      </c>
      <c r="E3393" s="650" t="s">
        <v>233</v>
      </c>
      <c r="F3393" s="650">
        <v>0</v>
      </c>
      <c r="G3393" s="650">
        <v>5</v>
      </c>
      <c r="H3393" s="650">
        <v>67.0517</v>
      </c>
      <c r="I3393" s="650">
        <v>65.605</v>
      </c>
      <c r="J3393" s="650">
        <v>63.36</v>
      </c>
      <c r="K3393" s="650">
        <v>0</v>
      </c>
      <c r="L3393" s="676">
        <v>0</v>
      </c>
      <c r="M3393" s="650">
        <v>752.4</v>
      </c>
      <c r="N3393" s="650"/>
      <c r="O3393" s="650"/>
      <c r="P3393" s="650"/>
      <c r="Q3393" s="650">
        <v>61280</v>
      </c>
      <c r="R3393" s="650">
        <v>11176.44</v>
      </c>
      <c r="S3393" s="676">
        <v>0.1824</v>
      </c>
      <c r="T3393" s="650">
        <v>0.8856</v>
      </c>
      <c r="U3393" s="650">
        <v>0.5611</v>
      </c>
      <c r="V3393" s="650">
        <v>0</v>
      </c>
      <c r="W3393" s="650">
        <v>0</v>
      </c>
      <c r="X3393" s="650">
        <v>0</v>
      </c>
      <c r="Y3393" s="650">
        <v>0</v>
      </c>
      <c r="Z3393" s="650">
        <v>0</v>
      </c>
      <c r="AA3393" s="650">
        <v>0</v>
      </c>
      <c r="AB3393" s="676">
        <v>0.9868</v>
      </c>
      <c r="AC3393" s="575">
        <f t="shared" si="154"/>
        <v>0.5611</v>
      </c>
      <c r="AD3393" s="555">
        <f t="shared" si="155"/>
        <v>0.8856</v>
      </c>
    </row>
    <row r="3394" customHeight="1" spans="1:30">
      <c r="A3394" s="574">
        <v>45356</v>
      </c>
      <c r="B3394" s="650" t="s">
        <v>260</v>
      </c>
      <c r="C3394" s="650" t="s">
        <v>250</v>
      </c>
      <c r="D3394" s="650">
        <v>50</v>
      </c>
      <c r="E3394" s="650" t="s">
        <v>231</v>
      </c>
      <c r="F3394" s="650">
        <v>0</v>
      </c>
      <c r="G3394" s="650">
        <v>4.3</v>
      </c>
      <c r="H3394" s="650">
        <v>30.3726</v>
      </c>
      <c r="I3394" s="650">
        <v>22.6894</v>
      </c>
      <c r="J3394" s="650">
        <v>22.11</v>
      </c>
      <c r="K3394" s="650">
        <v>0</v>
      </c>
      <c r="L3394" s="676">
        <v>0</v>
      </c>
      <c r="M3394" s="650">
        <v>81.29</v>
      </c>
      <c r="N3394" s="650"/>
      <c r="O3394" s="650"/>
      <c r="P3394" s="650"/>
      <c r="Q3394" s="650">
        <v>12700</v>
      </c>
      <c r="R3394" s="650">
        <v>1803.912</v>
      </c>
      <c r="S3394" s="676">
        <v>0.142</v>
      </c>
      <c r="T3394" s="650">
        <v>0</v>
      </c>
      <c r="U3394" s="650">
        <v>0.3142</v>
      </c>
      <c r="V3394" s="650">
        <v>4.2342</v>
      </c>
      <c r="W3394" s="650">
        <v>0</v>
      </c>
      <c r="X3394" s="650">
        <v>0</v>
      </c>
      <c r="Y3394" s="650">
        <v>3.1348</v>
      </c>
      <c r="Z3394" s="650">
        <v>0</v>
      </c>
      <c r="AA3394" s="650">
        <v>0</v>
      </c>
      <c r="AB3394" s="676">
        <v>1</v>
      </c>
      <c r="AC3394" s="575">
        <f t="shared" si="154"/>
        <v>0.3142</v>
      </c>
      <c r="AD3394" s="555">
        <f t="shared" si="155"/>
        <v>4.2342</v>
      </c>
    </row>
    <row r="3395" customHeight="1" spans="1:30">
      <c r="A3395" s="574">
        <v>45356</v>
      </c>
      <c r="B3395" s="650" t="s">
        <v>264</v>
      </c>
      <c r="C3395" s="650" t="s">
        <v>250</v>
      </c>
      <c r="D3395" s="650">
        <v>100</v>
      </c>
      <c r="E3395" s="650" t="s">
        <v>233</v>
      </c>
      <c r="F3395" s="650">
        <v>0</v>
      </c>
      <c r="G3395" s="650">
        <v>6.24</v>
      </c>
      <c r="H3395" s="650">
        <v>94.1032</v>
      </c>
      <c r="I3395" s="650">
        <v>68.3064</v>
      </c>
      <c r="J3395" s="650">
        <v>66.5742</v>
      </c>
      <c r="K3395" s="650">
        <v>24.2836</v>
      </c>
      <c r="L3395" s="676">
        <v>0.2623</v>
      </c>
      <c r="M3395" s="650">
        <v>331.3068</v>
      </c>
      <c r="N3395" s="650"/>
      <c r="O3395" s="650"/>
      <c r="P3395" s="650"/>
      <c r="Q3395" s="650">
        <v>24615</v>
      </c>
      <c r="R3395" s="650">
        <v>3496.3302</v>
      </c>
      <c r="S3395" s="676">
        <v>0.142</v>
      </c>
      <c r="T3395" s="650">
        <v>1.5132</v>
      </c>
      <c r="U3395" s="650">
        <v>0</v>
      </c>
      <c r="V3395" s="650">
        <v>0</v>
      </c>
      <c r="W3395" s="650">
        <v>0</v>
      </c>
      <c r="X3395" s="650">
        <v>0</v>
      </c>
      <c r="Y3395" s="650">
        <v>0</v>
      </c>
      <c r="Z3395" s="650">
        <v>0</v>
      </c>
      <c r="AA3395" s="650">
        <v>0</v>
      </c>
      <c r="AB3395" s="676">
        <v>1</v>
      </c>
      <c r="AC3395" s="575">
        <f t="shared" si="154"/>
        <v>0</v>
      </c>
      <c r="AD3395" s="555">
        <f t="shared" si="155"/>
        <v>1.5132</v>
      </c>
    </row>
    <row r="3396" customHeight="1" spans="1:30">
      <c r="A3396" s="574">
        <v>45356</v>
      </c>
      <c r="B3396" s="650" t="s">
        <v>266</v>
      </c>
      <c r="C3396" s="650" t="s">
        <v>250</v>
      </c>
      <c r="D3396" s="650">
        <v>200</v>
      </c>
      <c r="E3396" s="650" t="s">
        <v>231</v>
      </c>
      <c r="F3396" s="650">
        <v>0</v>
      </c>
      <c r="G3396" s="650">
        <v>5.62</v>
      </c>
      <c r="H3396" s="650">
        <v>147.727</v>
      </c>
      <c r="I3396" s="650">
        <v>135.3364</v>
      </c>
      <c r="J3396" s="650">
        <v>133.98</v>
      </c>
      <c r="K3396" s="650">
        <v>12.2326</v>
      </c>
      <c r="L3396" s="676">
        <v>0.0829</v>
      </c>
      <c r="M3396" s="650">
        <v>622.38</v>
      </c>
      <c r="N3396" s="650"/>
      <c r="O3396" s="650"/>
      <c r="P3396" s="650"/>
      <c r="Q3396" s="650">
        <v>45530</v>
      </c>
      <c r="R3396" s="650">
        <v>5175.72</v>
      </c>
      <c r="S3396" s="676">
        <v>0.1137</v>
      </c>
      <c r="T3396" s="650">
        <v>0</v>
      </c>
      <c r="U3396" s="650">
        <v>0</v>
      </c>
      <c r="V3396" s="650">
        <v>0</v>
      </c>
      <c r="W3396" s="650">
        <v>0</v>
      </c>
      <c r="X3396" s="650">
        <v>0</v>
      </c>
      <c r="Y3396" s="650">
        <v>0</v>
      </c>
      <c r="Z3396" s="650">
        <v>0</v>
      </c>
      <c r="AA3396" s="650">
        <v>0</v>
      </c>
      <c r="AB3396" s="676">
        <v>0.9994</v>
      </c>
      <c r="AC3396" s="575">
        <f t="shared" si="154"/>
        <v>0</v>
      </c>
      <c r="AD3396" s="555">
        <f t="shared" si="155"/>
        <v>0</v>
      </c>
    </row>
    <row r="3397" customHeight="1" spans="1:30">
      <c r="A3397" s="574">
        <v>45356</v>
      </c>
      <c r="B3397" s="650" t="s">
        <v>267</v>
      </c>
      <c r="C3397" s="650" t="s">
        <v>250</v>
      </c>
      <c r="D3397" s="650">
        <v>150</v>
      </c>
      <c r="E3397" s="650" t="s">
        <v>233</v>
      </c>
      <c r="F3397" s="650">
        <v>0</v>
      </c>
      <c r="G3397" s="650">
        <v>4.24</v>
      </c>
      <c r="H3397" s="650">
        <v>41.7278</v>
      </c>
      <c r="I3397" s="650">
        <v>41.7278</v>
      </c>
      <c r="J3397" s="650">
        <v>40.48</v>
      </c>
      <c r="K3397" s="650">
        <v>0</v>
      </c>
      <c r="L3397" s="676">
        <v>0</v>
      </c>
      <c r="M3397" s="650">
        <v>422.4</v>
      </c>
      <c r="N3397" s="650"/>
      <c r="O3397" s="650"/>
      <c r="P3397" s="650"/>
      <c r="Q3397" s="650">
        <v>38110</v>
      </c>
      <c r="R3397" s="650">
        <v>10845.12</v>
      </c>
      <c r="S3397" s="676">
        <v>0.2846</v>
      </c>
      <c r="T3397" s="650">
        <v>0</v>
      </c>
      <c r="U3397" s="650">
        <v>0</v>
      </c>
      <c r="V3397" s="650">
        <v>0</v>
      </c>
      <c r="W3397" s="650">
        <v>0</v>
      </c>
      <c r="X3397" s="650">
        <v>0</v>
      </c>
      <c r="Y3397" s="650">
        <v>0</v>
      </c>
      <c r="Z3397" s="650">
        <v>0</v>
      </c>
      <c r="AA3397" s="650">
        <v>0</v>
      </c>
      <c r="AB3397" s="676">
        <v>0.9913</v>
      </c>
      <c r="AC3397" s="575">
        <f t="shared" si="154"/>
        <v>0</v>
      </c>
      <c r="AD3397" s="555">
        <f t="shared" si="155"/>
        <v>0</v>
      </c>
    </row>
    <row r="3398" customHeight="1" spans="1:30">
      <c r="A3398" s="574">
        <v>45356</v>
      </c>
      <c r="B3398" s="650" t="s">
        <v>265</v>
      </c>
      <c r="C3398" s="650" t="s">
        <v>250</v>
      </c>
      <c r="D3398" s="650">
        <v>50</v>
      </c>
      <c r="E3398" s="650" t="s">
        <v>233</v>
      </c>
      <c r="F3398" s="650">
        <v>0</v>
      </c>
      <c r="G3398" s="650">
        <v>3.99</v>
      </c>
      <c r="H3398" s="650">
        <v>21.058</v>
      </c>
      <c r="I3398" s="650">
        <v>7.2008</v>
      </c>
      <c r="J3398" s="650">
        <v>7.2248</v>
      </c>
      <c r="K3398" s="650">
        <v>13.8572</v>
      </c>
      <c r="L3398" s="676">
        <v>0.658</v>
      </c>
      <c r="M3398" s="650">
        <v>86.13</v>
      </c>
      <c r="N3398" s="650"/>
      <c r="O3398" s="650"/>
      <c r="P3398" s="650"/>
      <c r="Q3398" s="650">
        <v>5770</v>
      </c>
      <c r="R3398" s="650">
        <v>608.8676</v>
      </c>
      <c r="S3398" s="676">
        <v>0.1055</v>
      </c>
      <c r="T3398" s="650">
        <v>0</v>
      </c>
      <c r="U3398" s="650">
        <v>0</v>
      </c>
      <c r="V3398" s="650">
        <v>0</v>
      </c>
      <c r="W3398" s="650">
        <v>0</v>
      </c>
      <c r="X3398" s="650">
        <v>0</v>
      </c>
      <c r="Y3398" s="650">
        <v>0</v>
      </c>
      <c r="Z3398" s="650">
        <v>0</v>
      </c>
      <c r="AA3398" s="650">
        <v>0</v>
      </c>
      <c r="AB3398" s="676">
        <v>1</v>
      </c>
      <c r="AC3398" s="575">
        <f t="shared" si="154"/>
        <v>0</v>
      </c>
      <c r="AD3398" s="555">
        <f t="shared" si="155"/>
        <v>0</v>
      </c>
    </row>
    <row r="3399" customHeight="1" spans="1:30">
      <c r="A3399" s="574">
        <v>45356</v>
      </c>
      <c r="B3399" s="669" t="s">
        <v>55</v>
      </c>
      <c r="C3399" s="650" t="s">
        <v>250</v>
      </c>
      <c r="D3399" s="650">
        <v>100</v>
      </c>
      <c r="E3399" s="650" t="s">
        <v>233</v>
      </c>
      <c r="F3399" s="650">
        <v>0</v>
      </c>
      <c r="G3399" s="650">
        <v>5.59</v>
      </c>
      <c r="H3399" s="650">
        <v>76.6228</v>
      </c>
      <c r="I3399" s="650">
        <v>74.7156</v>
      </c>
      <c r="J3399" s="650">
        <v>72.2444</v>
      </c>
      <c r="K3399" s="650">
        <v>0</v>
      </c>
      <c r="L3399" s="676">
        <v>0</v>
      </c>
      <c r="M3399" s="650">
        <v>430.7792</v>
      </c>
      <c r="N3399" s="650"/>
      <c r="O3399" s="650"/>
      <c r="P3399" s="650"/>
      <c r="Q3399" s="650">
        <v>28860</v>
      </c>
      <c r="R3399" s="650">
        <v>4169.5837</v>
      </c>
      <c r="S3399" s="676">
        <v>0.1445</v>
      </c>
      <c r="T3399" s="650">
        <v>0.9361</v>
      </c>
      <c r="U3399" s="650">
        <v>0.9711</v>
      </c>
      <c r="V3399" s="650">
        <v>0</v>
      </c>
      <c r="W3399" s="650">
        <v>0</v>
      </c>
      <c r="X3399" s="650">
        <v>0</v>
      </c>
      <c r="Y3399" s="650">
        <v>0</v>
      </c>
      <c r="Z3399" s="650">
        <v>0</v>
      </c>
      <c r="AA3399" s="650">
        <v>0</v>
      </c>
      <c r="AB3399" s="676">
        <v>0.9878</v>
      </c>
      <c r="AC3399" s="575">
        <f t="shared" si="154"/>
        <v>0.9711</v>
      </c>
      <c r="AD3399" s="555">
        <f t="shared" si="155"/>
        <v>0.9361</v>
      </c>
    </row>
    <row r="3400" customHeight="1" spans="1:30">
      <c r="A3400" s="574">
        <v>45356</v>
      </c>
      <c r="B3400" s="192" t="s">
        <v>57</v>
      </c>
      <c r="C3400" s="650" t="s">
        <v>228</v>
      </c>
      <c r="D3400" s="650">
        <v>20</v>
      </c>
      <c r="E3400" s="650" t="s">
        <v>233</v>
      </c>
      <c r="F3400" s="650">
        <v>3.45</v>
      </c>
      <c r="G3400" s="650">
        <v>0</v>
      </c>
      <c r="H3400" s="650">
        <v>6.555</v>
      </c>
      <c r="I3400" s="650">
        <v>6.555</v>
      </c>
      <c r="J3400" s="650">
        <v>6.5116</v>
      </c>
      <c r="K3400" s="650">
        <v>0</v>
      </c>
      <c r="L3400" s="676">
        <v>0</v>
      </c>
      <c r="M3400" s="650">
        <v>40.5058</v>
      </c>
      <c r="N3400" s="650"/>
      <c r="O3400" s="650"/>
      <c r="P3400" s="650"/>
      <c r="Q3400" s="650">
        <v>3541</v>
      </c>
      <c r="R3400" s="650">
        <v>541.6206</v>
      </c>
      <c r="S3400" s="676">
        <v>0.153</v>
      </c>
      <c r="T3400" s="650">
        <v>0</v>
      </c>
      <c r="U3400" s="650">
        <v>0</v>
      </c>
      <c r="V3400" s="650">
        <v>0</v>
      </c>
      <c r="W3400" s="650">
        <v>0</v>
      </c>
      <c r="X3400" s="650">
        <v>0</v>
      </c>
      <c r="Y3400" s="650">
        <v>0</v>
      </c>
      <c r="Z3400" s="650">
        <v>0</v>
      </c>
      <c r="AA3400" s="650">
        <v>0</v>
      </c>
      <c r="AB3400" s="676">
        <v>1</v>
      </c>
      <c r="AC3400" s="575">
        <f t="shared" si="154"/>
        <v>0</v>
      </c>
      <c r="AD3400" s="555">
        <f t="shared" si="155"/>
        <v>0</v>
      </c>
    </row>
    <row r="3401" customHeight="1" spans="1:30">
      <c r="A3401" s="574">
        <v>45356</v>
      </c>
      <c r="B3401" s="797" t="s">
        <v>332</v>
      </c>
      <c r="C3401" s="798" t="s">
        <v>327</v>
      </c>
      <c r="D3401" s="801">
        <v>100</v>
      </c>
      <c r="E3401" s="780" t="s">
        <v>166</v>
      </c>
      <c r="F3401" s="799">
        <v>5.31</v>
      </c>
      <c r="G3401" s="780">
        <v>1.6</v>
      </c>
      <c r="H3401" s="800">
        <v>55.0661</v>
      </c>
      <c r="I3401" s="800">
        <v>44.2987</v>
      </c>
      <c r="J3401" s="800">
        <v>37.674</v>
      </c>
      <c r="K3401" s="800">
        <v>10.7674</v>
      </c>
      <c r="L3401" s="795">
        <v>0.1955</v>
      </c>
      <c r="M3401" s="800">
        <v>219.198</v>
      </c>
      <c r="N3401" s="780">
        <v>1005</v>
      </c>
      <c r="O3401" s="795">
        <v>0.2181</v>
      </c>
      <c r="P3401" s="795">
        <v>0.1858</v>
      </c>
      <c r="Q3401" s="780">
        <v>17594</v>
      </c>
      <c r="R3401" s="800">
        <v>1574.125</v>
      </c>
      <c r="S3401" s="795">
        <v>0.0895</v>
      </c>
      <c r="T3401" s="780">
        <v>0</v>
      </c>
      <c r="U3401" s="780">
        <v>0</v>
      </c>
      <c r="V3401" s="780">
        <v>0</v>
      </c>
      <c r="W3401" s="780">
        <v>0</v>
      </c>
      <c r="X3401" s="780">
        <v>0</v>
      </c>
      <c r="Y3401" s="780">
        <v>0</v>
      </c>
      <c r="Z3401" s="780">
        <v>0</v>
      </c>
      <c r="AA3401" s="800">
        <v>0</v>
      </c>
      <c r="AB3401" s="795">
        <v>1</v>
      </c>
      <c r="AC3401" s="575">
        <f t="shared" si="154"/>
        <v>0</v>
      </c>
      <c r="AD3401" s="555">
        <f t="shared" si="155"/>
        <v>0</v>
      </c>
    </row>
    <row r="3402" customHeight="1" spans="1:30">
      <c r="A3402" s="574">
        <v>45356</v>
      </c>
      <c r="B3402" s="797" t="s">
        <v>342</v>
      </c>
      <c r="C3402" s="779" t="s">
        <v>82</v>
      </c>
      <c r="D3402" s="802">
        <v>100</v>
      </c>
      <c r="E3402" s="808" t="s">
        <v>161</v>
      </c>
      <c r="F3402" s="660" t="s">
        <v>80</v>
      </c>
      <c r="G3402" s="660">
        <v>6.55</v>
      </c>
      <c r="H3402" s="660">
        <v>0</v>
      </c>
      <c r="I3402" s="660">
        <v>6.09</v>
      </c>
      <c r="J3402" s="660">
        <v>5.7904</v>
      </c>
      <c r="K3402" s="783">
        <v>0</v>
      </c>
      <c r="L3402" s="783">
        <v>0</v>
      </c>
      <c r="M3402" s="812">
        <v>17.4504</v>
      </c>
      <c r="N3402" s="660">
        <v>1373</v>
      </c>
      <c r="O3402" s="793">
        <v>0.0127</v>
      </c>
      <c r="P3402" s="793">
        <v>-0.1529</v>
      </c>
      <c r="Q3402" s="660">
        <v>13183</v>
      </c>
      <c r="R3402" s="660">
        <v>82.4472</v>
      </c>
      <c r="S3402" s="804">
        <v>0.0063</v>
      </c>
      <c r="T3402" s="780">
        <v>0</v>
      </c>
      <c r="U3402" s="780">
        <v>0</v>
      </c>
      <c r="V3402" s="780">
        <v>0</v>
      </c>
      <c r="W3402" s="780">
        <v>0</v>
      </c>
      <c r="X3402" s="780">
        <v>0</v>
      </c>
      <c r="Y3402" s="780">
        <v>0</v>
      </c>
      <c r="Z3402" s="780">
        <v>0</v>
      </c>
      <c r="AA3402" s="780">
        <v>4.8302</v>
      </c>
      <c r="AB3402" s="795">
        <v>1</v>
      </c>
      <c r="AC3402" s="575">
        <f t="shared" si="154"/>
        <v>0</v>
      </c>
      <c r="AD3402" s="555">
        <f t="shared" si="155"/>
        <v>0</v>
      </c>
    </row>
    <row r="3403" customHeight="1" spans="1:30">
      <c r="A3403" s="574">
        <v>45356</v>
      </c>
      <c r="B3403" s="797" t="s">
        <v>343</v>
      </c>
      <c r="C3403" s="779" t="s">
        <v>82</v>
      </c>
      <c r="D3403" s="802">
        <v>33</v>
      </c>
      <c r="E3403" s="780" t="s">
        <v>344</v>
      </c>
      <c r="F3403" s="660" t="s">
        <v>80</v>
      </c>
      <c r="G3403" s="660">
        <v>3.66</v>
      </c>
      <c r="H3403" s="660">
        <v>12.4599</v>
      </c>
      <c r="I3403" s="660">
        <v>12.3292</v>
      </c>
      <c r="J3403" s="660">
        <v>11.88</v>
      </c>
      <c r="K3403" s="660">
        <v>0</v>
      </c>
      <c r="L3403" s="793">
        <v>0</v>
      </c>
      <c r="M3403" s="718">
        <v>124.74</v>
      </c>
      <c r="N3403" s="660">
        <v>832</v>
      </c>
      <c r="O3403" s="793">
        <v>0.1499</v>
      </c>
      <c r="P3403" s="793">
        <v>-0.0705</v>
      </c>
      <c r="Q3403" s="660">
        <v>7604</v>
      </c>
      <c r="R3403" s="660">
        <v>976.14</v>
      </c>
      <c r="S3403" s="804">
        <v>0.1284</v>
      </c>
      <c r="T3403" s="660">
        <v>0</v>
      </c>
      <c r="U3403" s="660">
        <v>0</v>
      </c>
      <c r="V3403" s="660">
        <v>0</v>
      </c>
      <c r="W3403" s="660">
        <v>0</v>
      </c>
      <c r="X3403" s="660">
        <v>0</v>
      </c>
      <c r="Y3403" s="660">
        <v>0</v>
      </c>
      <c r="Z3403" s="660">
        <v>0</v>
      </c>
      <c r="AA3403" s="660">
        <v>0</v>
      </c>
      <c r="AB3403" s="795">
        <v>1</v>
      </c>
      <c r="AC3403" s="575">
        <f t="shared" si="154"/>
        <v>0</v>
      </c>
      <c r="AD3403" s="555">
        <f t="shared" si="155"/>
        <v>0</v>
      </c>
    </row>
    <row r="3404" customHeight="1" spans="1:30">
      <c r="A3404" s="574">
        <v>45356</v>
      </c>
      <c r="B3404" s="797" t="s">
        <v>345</v>
      </c>
      <c r="C3404" s="783" t="s">
        <v>150</v>
      </c>
      <c r="D3404" s="783">
        <v>60</v>
      </c>
      <c r="E3404" s="783" t="s">
        <v>346</v>
      </c>
      <c r="F3404" s="783">
        <v>0.26</v>
      </c>
      <c r="G3404" s="783">
        <v>2.8</v>
      </c>
      <c r="H3404" s="784">
        <v>3.0294</v>
      </c>
      <c r="I3404" s="783">
        <v>5.46</v>
      </c>
      <c r="J3404" s="783">
        <v>4.4</v>
      </c>
      <c r="K3404" s="783">
        <v>0</v>
      </c>
      <c r="L3404" s="791">
        <v>0</v>
      </c>
      <c r="M3404" s="783">
        <v>101.2</v>
      </c>
      <c r="N3404" s="783">
        <v>284</v>
      </c>
      <c r="O3404" s="791">
        <v>0.3563</v>
      </c>
      <c r="P3404" s="783" t="s">
        <v>149</v>
      </c>
      <c r="Q3404" s="783">
        <v>5420</v>
      </c>
      <c r="R3404" s="783">
        <v>1125.52</v>
      </c>
      <c r="S3404" s="791">
        <v>0.2077</v>
      </c>
      <c r="T3404" s="783">
        <v>0</v>
      </c>
      <c r="U3404" s="783">
        <v>0</v>
      </c>
      <c r="V3404" s="783">
        <v>0</v>
      </c>
      <c r="W3404" s="783">
        <v>0</v>
      </c>
      <c r="X3404" s="783">
        <v>0</v>
      </c>
      <c r="Y3404" s="783">
        <v>0</v>
      </c>
      <c r="Z3404" s="783">
        <v>0</v>
      </c>
      <c r="AA3404" s="783">
        <v>0</v>
      </c>
      <c r="AB3404" s="791">
        <v>1</v>
      </c>
      <c r="AC3404" s="575">
        <f t="shared" si="154"/>
        <v>0</v>
      </c>
      <c r="AD3404" s="555">
        <f t="shared" si="155"/>
        <v>0</v>
      </c>
    </row>
    <row r="3405" customHeight="1" spans="1:30">
      <c r="A3405" s="574">
        <v>45356</v>
      </c>
      <c r="B3405" s="797" t="s">
        <v>334</v>
      </c>
      <c r="C3405" s="779" t="s">
        <v>78</v>
      </c>
      <c r="D3405" s="802">
        <v>100</v>
      </c>
      <c r="E3405" s="809" t="s">
        <v>347</v>
      </c>
      <c r="F3405" s="660">
        <v>0.41</v>
      </c>
      <c r="G3405" s="660">
        <v>0.79</v>
      </c>
      <c r="H3405" s="660">
        <v>1.5</v>
      </c>
      <c r="I3405" s="660">
        <v>1.48</v>
      </c>
      <c r="J3405" s="660">
        <v>1.1242</v>
      </c>
      <c r="K3405" s="660">
        <v>0</v>
      </c>
      <c r="L3405" s="793">
        <v>0</v>
      </c>
      <c r="M3405" s="720">
        <v>15.7311</v>
      </c>
      <c r="N3405" s="781">
        <v>32</v>
      </c>
      <c r="O3405" s="789">
        <v>0.4916</v>
      </c>
      <c r="P3405" s="793">
        <v>0.3303</v>
      </c>
      <c r="Q3405" s="660">
        <v>5723</v>
      </c>
      <c r="R3405" s="781">
        <v>269.3383</v>
      </c>
      <c r="S3405" s="805">
        <v>0.0471</v>
      </c>
      <c r="T3405" s="660">
        <v>0</v>
      </c>
      <c r="U3405" s="660">
        <v>0</v>
      </c>
      <c r="V3405" s="660">
        <v>0</v>
      </c>
      <c r="W3405" s="660">
        <v>0</v>
      </c>
      <c r="X3405" s="660">
        <v>0</v>
      </c>
      <c r="Y3405" s="660">
        <v>0</v>
      </c>
      <c r="Z3405" s="660">
        <v>0</v>
      </c>
      <c r="AA3405" s="660">
        <v>0.0205</v>
      </c>
      <c r="AB3405" s="795">
        <v>1</v>
      </c>
      <c r="AC3405" s="575">
        <f t="shared" si="154"/>
        <v>0</v>
      </c>
      <c r="AD3405" s="555">
        <f t="shared" si="155"/>
        <v>0</v>
      </c>
    </row>
    <row r="3406" customHeight="1" spans="1:30">
      <c r="A3406" s="574">
        <v>45356</v>
      </c>
      <c r="B3406" s="797" t="s">
        <v>335</v>
      </c>
      <c r="C3406" s="779" t="s">
        <v>86</v>
      </c>
      <c r="D3406" s="802">
        <v>50</v>
      </c>
      <c r="E3406" s="780" t="s">
        <v>161</v>
      </c>
      <c r="F3406" s="660">
        <v>7.38</v>
      </c>
      <c r="G3406" s="769">
        <v>1.25</v>
      </c>
      <c r="H3406" s="769">
        <v>27.758</v>
      </c>
      <c r="I3406" s="769">
        <v>18.355</v>
      </c>
      <c r="J3406" s="769">
        <v>18.3363</v>
      </c>
      <c r="K3406" s="769">
        <v>9.205</v>
      </c>
      <c r="L3406" s="794">
        <v>0.3316</v>
      </c>
      <c r="M3406" s="660">
        <v>104.455</v>
      </c>
      <c r="N3406" s="769">
        <v>713</v>
      </c>
      <c r="O3406" s="793">
        <v>0.1465</v>
      </c>
      <c r="P3406" s="783" t="s">
        <v>149</v>
      </c>
      <c r="Q3406" s="769">
        <v>6458</v>
      </c>
      <c r="R3406" s="660">
        <v>847.5422</v>
      </c>
      <c r="S3406" s="793">
        <v>0.1312</v>
      </c>
      <c r="T3406" s="783">
        <v>0</v>
      </c>
      <c r="U3406" s="783">
        <v>0</v>
      </c>
      <c r="V3406" s="783">
        <v>0</v>
      </c>
      <c r="W3406" s="783">
        <v>0</v>
      </c>
      <c r="X3406" s="783">
        <v>0</v>
      </c>
      <c r="Y3406" s="783">
        <v>0</v>
      </c>
      <c r="Z3406" s="783">
        <v>0</v>
      </c>
      <c r="AA3406" s="783">
        <v>0</v>
      </c>
      <c r="AB3406" s="791">
        <v>1</v>
      </c>
      <c r="AC3406" s="575">
        <f t="shared" si="154"/>
        <v>0</v>
      </c>
      <c r="AD3406" s="555">
        <f t="shared" si="155"/>
        <v>0</v>
      </c>
    </row>
    <row r="3407" customHeight="1" spans="1:29">
      <c r="A3407" s="661" t="s">
        <v>348</v>
      </c>
      <c r="B3407" s="662"/>
      <c r="C3407" s="662"/>
      <c r="D3407" s="662"/>
      <c r="E3407" s="662"/>
      <c r="F3407" s="662"/>
      <c r="G3407" s="662"/>
      <c r="H3407" s="662"/>
      <c r="I3407" s="662"/>
      <c r="J3407" s="662"/>
      <c r="K3407" s="662"/>
      <c r="L3407" s="662"/>
      <c r="M3407" s="662"/>
      <c r="N3407" s="662"/>
      <c r="O3407" s="662"/>
      <c r="P3407" s="662"/>
      <c r="Q3407" s="662"/>
      <c r="R3407" s="662"/>
      <c r="S3407" s="662"/>
      <c r="T3407" s="662"/>
      <c r="U3407" s="662"/>
      <c r="V3407" s="662"/>
      <c r="W3407" s="662"/>
      <c r="X3407" s="662"/>
      <c r="Y3407" s="662"/>
      <c r="Z3407" s="662"/>
      <c r="AA3407" s="662"/>
      <c r="AB3407" s="662"/>
      <c r="AC3407" s="662"/>
    </row>
    <row r="3408" customHeight="1" spans="1:30">
      <c r="A3408" s="663" t="s">
        <v>199</v>
      </c>
      <c r="B3408" s="664" t="s">
        <v>200</v>
      </c>
      <c r="C3408" s="664" t="s">
        <v>201</v>
      </c>
      <c r="D3408" s="664" t="s">
        <v>202</v>
      </c>
      <c r="E3408" s="664" t="s">
        <v>203</v>
      </c>
      <c r="F3408" s="664" t="s">
        <v>204</v>
      </c>
      <c r="G3408" s="664" t="s">
        <v>205</v>
      </c>
      <c r="H3408" s="664" t="s">
        <v>206</v>
      </c>
      <c r="I3408" s="664" t="s">
        <v>207</v>
      </c>
      <c r="J3408" s="664" t="s">
        <v>208</v>
      </c>
      <c r="K3408" s="664" t="s">
        <v>209</v>
      </c>
      <c r="L3408" s="664" t="s">
        <v>210</v>
      </c>
      <c r="M3408" s="664" t="s">
        <v>211</v>
      </c>
      <c r="N3408" s="664" t="s">
        <v>212</v>
      </c>
      <c r="O3408" s="664" t="s">
        <v>213</v>
      </c>
      <c r="P3408" s="664" t="s">
        <v>214</v>
      </c>
      <c r="Q3408" s="664" t="s">
        <v>215</v>
      </c>
      <c r="R3408" s="664" t="s">
        <v>216</v>
      </c>
      <c r="S3408" s="664" t="s">
        <v>217</v>
      </c>
      <c r="T3408" s="664" t="s">
        <v>218</v>
      </c>
      <c r="U3408" s="664" t="s">
        <v>219</v>
      </c>
      <c r="V3408" s="664" t="s">
        <v>220</v>
      </c>
      <c r="W3408" s="664" t="s">
        <v>221</v>
      </c>
      <c r="X3408" s="664" t="s">
        <v>222</v>
      </c>
      <c r="Y3408" s="664" t="s">
        <v>223</v>
      </c>
      <c r="Z3408" s="664" t="s">
        <v>224</v>
      </c>
      <c r="AA3408" s="664" t="s">
        <v>225</v>
      </c>
      <c r="AB3408" s="664" t="s">
        <v>226</v>
      </c>
      <c r="AC3408" s="583" t="s">
        <v>29</v>
      </c>
      <c r="AD3408" s="583" t="s">
        <v>30</v>
      </c>
    </row>
    <row r="3409" customHeight="1" spans="1:30">
      <c r="A3409" s="574">
        <v>45357</v>
      </c>
      <c r="B3409" s="650" t="s">
        <v>227</v>
      </c>
      <c r="C3409" s="650" t="s">
        <v>228</v>
      </c>
      <c r="D3409" s="650">
        <v>100</v>
      </c>
      <c r="E3409" s="650" t="s">
        <v>315</v>
      </c>
      <c r="F3409" s="650">
        <v>3.56</v>
      </c>
      <c r="G3409" s="650">
        <v>0.83</v>
      </c>
      <c r="H3409" s="650">
        <v>31.4614</v>
      </c>
      <c r="I3409" s="650">
        <v>31.1499</v>
      </c>
      <c r="J3409" s="650">
        <v>30.975</v>
      </c>
      <c r="K3409" s="650">
        <v>0</v>
      </c>
      <c r="L3409" s="676">
        <v>0</v>
      </c>
      <c r="M3409" s="650">
        <v>196.9625</v>
      </c>
      <c r="N3409" s="650"/>
      <c r="O3409" s="650"/>
      <c r="P3409" s="650"/>
      <c r="Q3409" s="650">
        <v>14972</v>
      </c>
      <c r="R3409" s="650">
        <v>2233.175</v>
      </c>
      <c r="S3409" s="676">
        <v>0.1492</v>
      </c>
      <c r="T3409" s="650">
        <v>0</v>
      </c>
      <c r="U3409" s="650">
        <v>0</v>
      </c>
      <c r="V3409" s="650">
        <v>0</v>
      </c>
      <c r="W3409" s="650">
        <v>0</v>
      </c>
      <c r="X3409" s="650">
        <v>0</v>
      </c>
      <c r="Y3409" s="650">
        <v>0</v>
      </c>
      <c r="Z3409" s="650">
        <v>0</v>
      </c>
      <c r="AA3409" s="650">
        <v>0</v>
      </c>
      <c r="AB3409" s="676">
        <v>1</v>
      </c>
      <c r="AC3409" s="575">
        <f t="shared" ref="AC3409:AC3451" si="156">U3409+W3409</f>
        <v>0</v>
      </c>
      <c r="AD3409" s="555">
        <f t="shared" ref="AD3409:AD3451" si="157">T3409+V3409</f>
        <v>0</v>
      </c>
    </row>
    <row r="3410" customHeight="1" spans="1:30">
      <c r="A3410" s="574">
        <v>45357</v>
      </c>
      <c r="B3410" s="650" t="s">
        <v>230</v>
      </c>
      <c r="C3410" s="650" t="s">
        <v>228</v>
      </c>
      <c r="D3410" s="650">
        <v>10</v>
      </c>
      <c r="E3410" s="650" t="s">
        <v>233</v>
      </c>
      <c r="F3410" s="650">
        <v>6.18</v>
      </c>
      <c r="G3410" s="650">
        <v>0.12</v>
      </c>
      <c r="H3410" s="650">
        <v>6.1974</v>
      </c>
      <c r="I3410" s="650">
        <v>5.962</v>
      </c>
      <c r="J3410" s="650">
        <v>5.94</v>
      </c>
      <c r="K3410" s="650">
        <v>0</v>
      </c>
      <c r="L3410" s="676">
        <v>0</v>
      </c>
      <c r="M3410" s="650">
        <v>21.12</v>
      </c>
      <c r="N3410" s="650"/>
      <c r="O3410" s="650"/>
      <c r="P3410" s="650"/>
      <c r="Q3410" s="650">
        <v>1258</v>
      </c>
      <c r="R3410" s="650">
        <v>211.86</v>
      </c>
      <c r="S3410" s="676">
        <v>0.1684</v>
      </c>
      <c r="T3410" s="650">
        <v>0</v>
      </c>
      <c r="U3410" s="650">
        <v>0</v>
      </c>
      <c r="V3410" s="650">
        <v>0</v>
      </c>
      <c r="W3410" s="650">
        <v>0</v>
      </c>
      <c r="X3410" s="650">
        <v>0</v>
      </c>
      <c r="Y3410" s="650">
        <v>0</v>
      </c>
      <c r="Z3410" s="650">
        <v>0</v>
      </c>
      <c r="AA3410" s="650">
        <v>0</v>
      </c>
      <c r="AB3410" s="676">
        <v>1</v>
      </c>
      <c r="AC3410" s="575">
        <f t="shared" si="156"/>
        <v>0</v>
      </c>
      <c r="AD3410" s="555">
        <f t="shared" si="157"/>
        <v>0</v>
      </c>
    </row>
    <row r="3411" customHeight="1" spans="1:30">
      <c r="A3411" s="574">
        <v>45357</v>
      </c>
      <c r="B3411" s="650" t="s">
        <v>232</v>
      </c>
      <c r="C3411" s="650" t="s">
        <v>228</v>
      </c>
      <c r="D3411" s="650">
        <v>80</v>
      </c>
      <c r="E3411" s="650" t="s">
        <v>235</v>
      </c>
      <c r="F3411" s="650">
        <v>2.59</v>
      </c>
      <c r="G3411" s="650">
        <v>0.87</v>
      </c>
      <c r="H3411" s="650">
        <v>18.1871</v>
      </c>
      <c r="I3411" s="650">
        <v>17.64</v>
      </c>
      <c r="J3411" s="650">
        <v>17.6</v>
      </c>
      <c r="K3411" s="650">
        <v>0</v>
      </c>
      <c r="L3411" s="676">
        <v>0</v>
      </c>
      <c r="M3411" s="650">
        <v>163.9</v>
      </c>
      <c r="N3411" s="650"/>
      <c r="O3411" s="650"/>
      <c r="P3411" s="650"/>
      <c r="Q3411" s="650">
        <v>9570</v>
      </c>
      <c r="R3411" s="650">
        <v>1919.5</v>
      </c>
      <c r="S3411" s="676">
        <v>0.2006</v>
      </c>
      <c r="T3411" s="650">
        <v>0</v>
      </c>
      <c r="U3411" s="650">
        <v>0</v>
      </c>
      <c r="V3411" s="650">
        <v>0</v>
      </c>
      <c r="W3411" s="650">
        <v>0</v>
      </c>
      <c r="X3411" s="650">
        <v>0</v>
      </c>
      <c r="Y3411" s="650">
        <v>0</v>
      </c>
      <c r="Z3411" s="650">
        <v>0</v>
      </c>
      <c r="AA3411" s="650">
        <v>0</v>
      </c>
      <c r="AB3411" s="676">
        <v>1</v>
      </c>
      <c r="AC3411" s="575">
        <f t="shared" si="156"/>
        <v>0</v>
      </c>
      <c r="AD3411" s="555">
        <f t="shared" si="157"/>
        <v>0</v>
      </c>
    </row>
    <row r="3412" customHeight="1" spans="1:30">
      <c r="A3412" s="574">
        <v>45357</v>
      </c>
      <c r="B3412" s="650" t="s">
        <v>239</v>
      </c>
      <c r="C3412" s="650" t="s">
        <v>228</v>
      </c>
      <c r="D3412" s="650">
        <v>30</v>
      </c>
      <c r="E3412" s="650" t="s">
        <v>233</v>
      </c>
      <c r="F3412" s="650">
        <v>7.86</v>
      </c>
      <c r="G3412" s="650">
        <v>0</v>
      </c>
      <c r="H3412" s="650">
        <v>20.724</v>
      </c>
      <c r="I3412" s="650">
        <v>20.724</v>
      </c>
      <c r="J3412" s="650">
        <v>20.4864</v>
      </c>
      <c r="K3412" s="650">
        <v>0</v>
      </c>
      <c r="L3412" s="676">
        <v>0</v>
      </c>
      <c r="M3412" s="650">
        <v>99.5808</v>
      </c>
      <c r="N3412" s="650"/>
      <c r="O3412" s="650"/>
      <c r="P3412" s="650"/>
      <c r="Q3412" s="650">
        <v>4805</v>
      </c>
      <c r="R3412" s="650">
        <v>800.1312</v>
      </c>
      <c r="S3412" s="676">
        <v>0.1665</v>
      </c>
      <c r="T3412" s="650">
        <v>0</v>
      </c>
      <c r="U3412" s="650">
        <v>0</v>
      </c>
      <c r="V3412" s="650">
        <v>0</v>
      </c>
      <c r="W3412" s="650">
        <v>0</v>
      </c>
      <c r="X3412" s="650">
        <v>0</v>
      </c>
      <c r="Y3412" s="650">
        <v>0</v>
      </c>
      <c r="Z3412" s="650">
        <v>0</v>
      </c>
      <c r="AA3412" s="650">
        <v>0</v>
      </c>
      <c r="AB3412" s="676">
        <v>1</v>
      </c>
      <c r="AC3412" s="575">
        <f t="shared" si="156"/>
        <v>0</v>
      </c>
      <c r="AD3412" s="555">
        <f t="shared" si="157"/>
        <v>0</v>
      </c>
    </row>
    <row r="3413" customHeight="1" spans="1:30">
      <c r="A3413" s="574">
        <v>45357</v>
      </c>
      <c r="B3413" s="650" t="s">
        <v>234</v>
      </c>
      <c r="C3413" s="650" t="s">
        <v>228</v>
      </c>
      <c r="D3413" s="650">
        <v>20</v>
      </c>
      <c r="E3413" s="650" t="s">
        <v>233</v>
      </c>
      <c r="F3413" s="650">
        <v>7.39</v>
      </c>
      <c r="G3413" s="650">
        <v>1.5</v>
      </c>
      <c r="H3413" s="650">
        <v>16.3384</v>
      </c>
      <c r="I3413" s="650">
        <v>13.9506</v>
      </c>
      <c r="J3413" s="650">
        <v>13.918</v>
      </c>
      <c r="K3413" s="650">
        <v>2.3877</v>
      </c>
      <c r="L3413" s="676">
        <v>0.1461</v>
      </c>
      <c r="M3413" s="650">
        <v>68.143</v>
      </c>
      <c r="N3413" s="650"/>
      <c r="O3413" s="650"/>
      <c r="P3413" s="650"/>
      <c r="Q3413" s="650">
        <v>4106</v>
      </c>
      <c r="R3413" s="650">
        <v>642.0419</v>
      </c>
      <c r="S3413" s="676">
        <v>0.1564</v>
      </c>
      <c r="T3413" s="650">
        <v>0</v>
      </c>
      <c r="U3413" s="650">
        <v>0</v>
      </c>
      <c r="V3413" s="650">
        <v>0</v>
      </c>
      <c r="W3413" s="650">
        <v>0</v>
      </c>
      <c r="X3413" s="650">
        <v>0</v>
      </c>
      <c r="Y3413" s="650">
        <v>0</v>
      </c>
      <c r="Z3413" s="650">
        <v>0</v>
      </c>
      <c r="AA3413" s="650">
        <v>0</v>
      </c>
      <c r="AB3413" s="676">
        <v>1</v>
      </c>
      <c r="AC3413" s="575">
        <f t="shared" si="156"/>
        <v>0</v>
      </c>
      <c r="AD3413" s="555">
        <f t="shared" si="157"/>
        <v>0</v>
      </c>
    </row>
    <row r="3414" customHeight="1" spans="1:30">
      <c r="A3414" s="574">
        <v>45357</v>
      </c>
      <c r="B3414" s="650" t="s">
        <v>237</v>
      </c>
      <c r="C3414" s="650" t="s">
        <v>228</v>
      </c>
      <c r="D3414" s="650">
        <v>5.48</v>
      </c>
      <c r="E3414" s="650" t="s">
        <v>238</v>
      </c>
      <c r="F3414" s="650">
        <v>3.21</v>
      </c>
      <c r="G3414" s="650">
        <v>0</v>
      </c>
      <c r="H3414" s="650">
        <v>1.7</v>
      </c>
      <c r="I3414" s="650">
        <v>1.7</v>
      </c>
      <c r="J3414" s="650">
        <v>1.512</v>
      </c>
      <c r="K3414" s="650">
        <v>0</v>
      </c>
      <c r="L3414" s="676">
        <v>0</v>
      </c>
      <c r="M3414" s="650">
        <v>8.96</v>
      </c>
      <c r="N3414" s="650"/>
      <c r="O3414" s="650"/>
      <c r="P3414" s="650"/>
      <c r="Q3414" s="650">
        <v>554</v>
      </c>
      <c r="R3414" s="650">
        <v>78.38</v>
      </c>
      <c r="S3414" s="676">
        <v>0.1415</v>
      </c>
      <c r="T3414" s="650">
        <v>0</v>
      </c>
      <c r="U3414" s="650">
        <v>0</v>
      </c>
      <c r="V3414" s="650">
        <v>0</v>
      </c>
      <c r="W3414" s="650">
        <v>0</v>
      </c>
      <c r="X3414" s="650">
        <v>0</v>
      </c>
      <c r="Y3414" s="650">
        <v>0</v>
      </c>
      <c r="Z3414" s="650">
        <v>0</v>
      </c>
      <c r="AA3414" s="650">
        <v>0</v>
      </c>
      <c r="AB3414" s="676">
        <v>1</v>
      </c>
      <c r="AC3414" s="575">
        <f t="shared" si="156"/>
        <v>0</v>
      </c>
      <c r="AD3414" s="555">
        <f t="shared" si="157"/>
        <v>0</v>
      </c>
    </row>
    <row r="3415" customHeight="1" spans="1:30">
      <c r="A3415" s="574">
        <v>45357</v>
      </c>
      <c r="B3415" s="650" t="s">
        <v>241</v>
      </c>
      <c r="C3415" s="650" t="s">
        <v>228</v>
      </c>
      <c r="D3415" s="650">
        <v>150</v>
      </c>
      <c r="E3415" s="650" t="s">
        <v>284</v>
      </c>
      <c r="F3415" s="650">
        <v>5.05</v>
      </c>
      <c r="G3415" s="650">
        <v>1.99</v>
      </c>
      <c r="H3415" s="650">
        <v>78.2047</v>
      </c>
      <c r="I3415" s="650">
        <v>49.7288</v>
      </c>
      <c r="J3415" s="650">
        <v>53.6214</v>
      </c>
      <c r="K3415" s="650">
        <v>28.48</v>
      </c>
      <c r="L3415" s="676">
        <v>0.3642</v>
      </c>
      <c r="M3415" s="650">
        <v>292.8128</v>
      </c>
      <c r="N3415" s="650">
        <v>1932</v>
      </c>
      <c r="O3415" s="676">
        <v>0.1516</v>
      </c>
      <c r="P3415" s="676">
        <v>-0.0419</v>
      </c>
      <c r="Q3415" s="650">
        <v>24402</v>
      </c>
      <c r="R3415" s="650">
        <v>2815.6555</v>
      </c>
      <c r="S3415" s="676">
        <v>0.1154</v>
      </c>
      <c r="T3415" s="650">
        <v>0</v>
      </c>
      <c r="U3415" s="650">
        <v>0</v>
      </c>
      <c r="V3415" s="650">
        <v>0</v>
      </c>
      <c r="W3415" s="650">
        <v>0</v>
      </c>
      <c r="X3415" s="650">
        <v>0</v>
      </c>
      <c r="Y3415" s="650">
        <v>0</v>
      </c>
      <c r="Z3415" s="650">
        <v>0</v>
      </c>
      <c r="AA3415" s="650">
        <v>0</v>
      </c>
      <c r="AB3415" s="676">
        <v>1</v>
      </c>
      <c r="AC3415" s="575">
        <f t="shared" si="156"/>
        <v>0</v>
      </c>
      <c r="AD3415" s="555">
        <f t="shared" si="157"/>
        <v>0</v>
      </c>
    </row>
    <row r="3416" customHeight="1" spans="1:30">
      <c r="A3416" s="574">
        <v>45357</v>
      </c>
      <c r="B3416" s="650" t="s">
        <v>242</v>
      </c>
      <c r="C3416" s="650" t="s">
        <v>228</v>
      </c>
      <c r="D3416" s="650">
        <v>50</v>
      </c>
      <c r="E3416" s="650" t="s">
        <v>287</v>
      </c>
      <c r="F3416" s="650">
        <v>6.3</v>
      </c>
      <c r="G3416" s="650">
        <v>2.06</v>
      </c>
      <c r="H3416" s="650">
        <v>27.4891</v>
      </c>
      <c r="I3416" s="650">
        <v>24.738</v>
      </c>
      <c r="J3416" s="650">
        <v>24.64</v>
      </c>
      <c r="K3416" s="650">
        <v>2.8491</v>
      </c>
      <c r="L3416" s="676">
        <v>0.1033</v>
      </c>
      <c r="M3416" s="650">
        <v>70.84</v>
      </c>
      <c r="N3416" s="650"/>
      <c r="O3416" s="650"/>
      <c r="P3416" s="650"/>
      <c r="Q3416" s="650">
        <v>7203</v>
      </c>
      <c r="R3416" s="650">
        <v>909.92</v>
      </c>
      <c r="S3416" s="676">
        <v>0.1263</v>
      </c>
      <c r="T3416" s="650">
        <v>0</v>
      </c>
      <c r="U3416" s="650">
        <v>0</v>
      </c>
      <c r="V3416" s="650">
        <v>0</v>
      </c>
      <c r="W3416" s="650">
        <v>0</v>
      </c>
      <c r="X3416" s="650">
        <v>0</v>
      </c>
      <c r="Y3416" s="650">
        <v>0</v>
      </c>
      <c r="Z3416" s="650">
        <v>0</v>
      </c>
      <c r="AA3416" s="650">
        <v>0</v>
      </c>
      <c r="AB3416" s="676">
        <v>1</v>
      </c>
      <c r="AC3416" s="575">
        <f t="shared" si="156"/>
        <v>0</v>
      </c>
      <c r="AD3416" s="555">
        <f t="shared" si="157"/>
        <v>0</v>
      </c>
    </row>
    <row r="3417" customHeight="1" spans="1:30">
      <c r="A3417" s="574">
        <v>45357</v>
      </c>
      <c r="B3417" s="650" t="s">
        <v>236</v>
      </c>
      <c r="C3417" s="650" t="s">
        <v>228</v>
      </c>
      <c r="D3417" s="650">
        <v>30</v>
      </c>
      <c r="E3417" s="650" t="s">
        <v>233</v>
      </c>
      <c r="F3417" s="650">
        <v>7.61</v>
      </c>
      <c r="G3417" s="650">
        <v>1.1</v>
      </c>
      <c r="H3417" s="650">
        <v>18.471</v>
      </c>
      <c r="I3417" s="650">
        <v>18.282</v>
      </c>
      <c r="J3417" s="650">
        <v>18.2632</v>
      </c>
      <c r="K3417" s="650">
        <v>0</v>
      </c>
      <c r="L3417" s="676">
        <v>0</v>
      </c>
      <c r="M3417" s="650">
        <v>101.5947</v>
      </c>
      <c r="N3417" s="650"/>
      <c r="O3417" s="650"/>
      <c r="P3417" s="650"/>
      <c r="Q3417" s="650">
        <v>3672</v>
      </c>
      <c r="R3417" s="650">
        <v>833.6136</v>
      </c>
      <c r="S3417" s="676">
        <v>0.227</v>
      </c>
      <c r="T3417" s="650">
        <v>0</v>
      </c>
      <c r="U3417" s="650">
        <v>0</v>
      </c>
      <c r="V3417" s="650">
        <v>0</v>
      </c>
      <c r="W3417" s="650">
        <v>0</v>
      </c>
      <c r="X3417" s="650">
        <v>0</v>
      </c>
      <c r="Y3417" s="650">
        <v>0</v>
      </c>
      <c r="Z3417" s="650">
        <v>0</v>
      </c>
      <c r="AA3417" s="650">
        <v>0</v>
      </c>
      <c r="AB3417" s="676">
        <v>1</v>
      </c>
      <c r="AC3417" s="575">
        <f t="shared" si="156"/>
        <v>0</v>
      </c>
      <c r="AD3417" s="555">
        <f t="shared" si="157"/>
        <v>0</v>
      </c>
    </row>
    <row r="3418" customHeight="1" spans="1:30">
      <c r="A3418" s="574">
        <v>45357</v>
      </c>
      <c r="B3418" s="650" t="s">
        <v>240</v>
      </c>
      <c r="C3418" s="650" t="s">
        <v>228</v>
      </c>
      <c r="D3418" s="650">
        <v>100</v>
      </c>
      <c r="E3418" s="650" t="s">
        <v>233</v>
      </c>
      <c r="F3418" s="650">
        <v>6.71</v>
      </c>
      <c r="G3418" s="650">
        <v>0</v>
      </c>
      <c r="H3418" s="650">
        <v>53.508</v>
      </c>
      <c r="I3418" s="650">
        <v>43.1326</v>
      </c>
      <c r="J3418" s="650">
        <v>41.629</v>
      </c>
      <c r="K3418" s="650">
        <v>10.2441</v>
      </c>
      <c r="L3418" s="676">
        <v>0.1919</v>
      </c>
      <c r="M3418" s="650">
        <v>239.426</v>
      </c>
      <c r="N3418" s="650"/>
      <c r="O3418" s="650"/>
      <c r="P3418" s="650"/>
      <c r="Q3418" s="650">
        <v>15895</v>
      </c>
      <c r="R3418" s="650">
        <v>2121.648</v>
      </c>
      <c r="S3418" s="676">
        <v>0.1335</v>
      </c>
      <c r="T3418" s="650">
        <v>0.0875</v>
      </c>
      <c r="U3418" s="650">
        <v>0</v>
      </c>
      <c r="V3418" s="650">
        <v>0</v>
      </c>
      <c r="W3418" s="650">
        <v>0</v>
      </c>
      <c r="X3418" s="650">
        <v>0</v>
      </c>
      <c r="Y3418" s="650">
        <v>0.0438</v>
      </c>
      <c r="Z3418" s="650">
        <v>0</v>
      </c>
      <c r="AA3418" s="650">
        <v>0</v>
      </c>
      <c r="AB3418" s="676">
        <v>0.9984</v>
      </c>
      <c r="AC3418" s="575">
        <f t="shared" si="156"/>
        <v>0</v>
      </c>
      <c r="AD3418" s="555">
        <f t="shared" si="157"/>
        <v>0.0875</v>
      </c>
    </row>
    <row r="3419" customHeight="1" spans="1:30">
      <c r="A3419" s="574">
        <v>45357</v>
      </c>
      <c r="B3419" s="650" t="s">
        <v>243</v>
      </c>
      <c r="C3419" s="650" t="s">
        <v>228</v>
      </c>
      <c r="D3419" s="650">
        <v>30</v>
      </c>
      <c r="E3419" s="650" t="s">
        <v>233</v>
      </c>
      <c r="F3419" s="650">
        <v>7.21</v>
      </c>
      <c r="G3419" s="650">
        <v>2.44</v>
      </c>
      <c r="H3419" s="650">
        <v>17.9642</v>
      </c>
      <c r="I3419" s="650">
        <v>17.612</v>
      </c>
      <c r="J3419" s="650">
        <v>17.584</v>
      </c>
      <c r="K3419" s="650">
        <v>0</v>
      </c>
      <c r="L3419" s="676">
        <v>0</v>
      </c>
      <c r="M3419" s="650">
        <v>104.384</v>
      </c>
      <c r="N3419" s="650"/>
      <c r="O3419" s="650"/>
      <c r="P3419" s="650"/>
      <c r="Q3419" s="650">
        <v>4708</v>
      </c>
      <c r="R3419" s="650">
        <v>938.448</v>
      </c>
      <c r="S3419" s="676">
        <v>0.1993</v>
      </c>
      <c r="T3419" s="650">
        <v>0</v>
      </c>
      <c r="U3419" s="650">
        <v>0</v>
      </c>
      <c r="V3419" s="650">
        <v>0</v>
      </c>
      <c r="W3419" s="650">
        <v>0</v>
      </c>
      <c r="X3419" s="650">
        <v>0</v>
      </c>
      <c r="Y3419" s="650">
        <v>0</v>
      </c>
      <c r="Z3419" s="650">
        <v>0</v>
      </c>
      <c r="AA3419" s="650">
        <v>0</v>
      </c>
      <c r="AB3419" s="676">
        <v>1</v>
      </c>
      <c r="AC3419" s="575">
        <f t="shared" si="156"/>
        <v>0</v>
      </c>
      <c r="AD3419" s="555">
        <f t="shared" si="157"/>
        <v>0</v>
      </c>
    </row>
    <row r="3420" customHeight="1" spans="1:30">
      <c r="A3420" s="574">
        <v>45357</v>
      </c>
      <c r="B3420" s="650" t="s">
        <v>245</v>
      </c>
      <c r="C3420" s="650" t="s">
        <v>228</v>
      </c>
      <c r="D3420" s="650">
        <v>50</v>
      </c>
      <c r="E3420" s="650" t="s">
        <v>235</v>
      </c>
      <c r="F3420" s="650">
        <v>3.8</v>
      </c>
      <c r="G3420" s="650">
        <v>0</v>
      </c>
      <c r="H3420" s="650">
        <v>16.1234</v>
      </c>
      <c r="I3420" s="650">
        <v>15.89</v>
      </c>
      <c r="J3420" s="650">
        <v>15.82</v>
      </c>
      <c r="K3420" s="650">
        <v>0.2334</v>
      </c>
      <c r="L3420" s="676">
        <v>0.0145</v>
      </c>
      <c r="M3420" s="650">
        <v>72.24</v>
      </c>
      <c r="N3420" s="650"/>
      <c r="O3420" s="650"/>
      <c r="P3420" s="650"/>
      <c r="Q3420" s="650">
        <v>6762</v>
      </c>
      <c r="R3420" s="650">
        <v>737.17</v>
      </c>
      <c r="S3420" s="676">
        <v>0.109</v>
      </c>
      <c r="T3420" s="650">
        <v>0</v>
      </c>
      <c r="U3420" s="650">
        <v>0</v>
      </c>
      <c r="V3420" s="650">
        <v>0</v>
      </c>
      <c r="W3420" s="650">
        <v>0</v>
      </c>
      <c r="X3420" s="650">
        <v>0</v>
      </c>
      <c r="Y3420" s="650">
        <v>0</v>
      </c>
      <c r="Z3420" s="650">
        <v>0</v>
      </c>
      <c r="AA3420" s="650">
        <v>0</v>
      </c>
      <c r="AB3420" s="676">
        <v>1</v>
      </c>
      <c r="AC3420" s="575">
        <f t="shared" si="156"/>
        <v>0</v>
      </c>
      <c r="AD3420" s="555">
        <f t="shared" si="157"/>
        <v>0</v>
      </c>
    </row>
    <row r="3421" customHeight="1" spans="1:30">
      <c r="A3421" s="574">
        <v>45357</v>
      </c>
      <c r="B3421" s="650" t="s">
        <v>246</v>
      </c>
      <c r="C3421" s="650" t="s">
        <v>228</v>
      </c>
      <c r="D3421" s="650">
        <v>300</v>
      </c>
      <c r="E3421" s="650" t="s">
        <v>233</v>
      </c>
      <c r="F3421" s="650">
        <v>7.85</v>
      </c>
      <c r="G3421" s="650">
        <v>0</v>
      </c>
      <c r="H3421" s="650">
        <v>235.3886</v>
      </c>
      <c r="I3421" s="650">
        <v>207.8835</v>
      </c>
      <c r="J3421" s="650">
        <v>205.458</v>
      </c>
      <c r="K3421" s="650">
        <v>27.5052</v>
      </c>
      <c r="L3421" s="676">
        <v>0.1169</v>
      </c>
      <c r="M3421" s="650">
        <v>915.453</v>
      </c>
      <c r="N3421" s="650"/>
      <c r="O3421" s="650"/>
      <c r="P3421" s="650"/>
      <c r="Q3421" s="650">
        <v>57321</v>
      </c>
      <c r="R3421" s="650">
        <v>8680.486</v>
      </c>
      <c r="S3421" s="676">
        <v>0.1514</v>
      </c>
      <c r="T3421" s="650">
        <v>0</v>
      </c>
      <c r="U3421" s="650">
        <v>0</v>
      </c>
      <c r="V3421" s="650">
        <v>0</v>
      </c>
      <c r="W3421" s="650">
        <v>0</v>
      </c>
      <c r="X3421" s="650">
        <v>0</v>
      </c>
      <c r="Y3421" s="650">
        <v>0</v>
      </c>
      <c r="Z3421" s="650">
        <v>0</v>
      </c>
      <c r="AA3421" s="650">
        <v>0</v>
      </c>
      <c r="AB3421" s="676">
        <v>1</v>
      </c>
      <c r="AC3421" s="575">
        <f t="shared" si="156"/>
        <v>0</v>
      </c>
      <c r="AD3421" s="555">
        <f t="shared" si="157"/>
        <v>0</v>
      </c>
    </row>
    <row r="3422" customHeight="1" spans="1:30">
      <c r="A3422" s="574">
        <v>45357</v>
      </c>
      <c r="B3422" s="650" t="s">
        <v>244</v>
      </c>
      <c r="C3422" s="650" t="s">
        <v>228</v>
      </c>
      <c r="D3422" s="650">
        <v>100</v>
      </c>
      <c r="E3422" s="650" t="s">
        <v>233</v>
      </c>
      <c r="F3422" s="650">
        <v>6.16</v>
      </c>
      <c r="G3422" s="650">
        <v>1.3</v>
      </c>
      <c r="H3422" s="650">
        <v>56.632</v>
      </c>
      <c r="I3422" s="650">
        <v>39.6492</v>
      </c>
      <c r="J3422" s="650">
        <v>38.3712</v>
      </c>
      <c r="K3422" s="650">
        <v>16.9828</v>
      </c>
      <c r="L3422" s="676">
        <v>0.2999</v>
      </c>
      <c r="M3422" s="650">
        <v>201.8331</v>
      </c>
      <c r="N3422" s="650"/>
      <c r="O3422" s="650"/>
      <c r="P3422" s="650"/>
      <c r="Q3422" s="650">
        <v>14225</v>
      </c>
      <c r="R3422" s="650">
        <v>2120.4687</v>
      </c>
      <c r="S3422" s="676">
        <v>0.1491</v>
      </c>
      <c r="T3422" s="650">
        <v>0</v>
      </c>
      <c r="U3422" s="650">
        <v>0</v>
      </c>
      <c r="V3422" s="650">
        <v>0</v>
      </c>
      <c r="W3422" s="650">
        <v>0</v>
      </c>
      <c r="X3422" s="650">
        <v>0</v>
      </c>
      <c r="Y3422" s="650">
        <v>0</v>
      </c>
      <c r="Z3422" s="650">
        <v>0</v>
      </c>
      <c r="AA3422" s="650">
        <v>0</v>
      </c>
      <c r="AB3422" s="676">
        <v>1</v>
      </c>
      <c r="AC3422" s="575">
        <f t="shared" si="156"/>
        <v>0</v>
      </c>
      <c r="AD3422" s="555">
        <f t="shared" si="157"/>
        <v>0</v>
      </c>
    </row>
    <row r="3423" customHeight="1" spans="1:30">
      <c r="A3423" s="574">
        <v>45357</v>
      </c>
      <c r="B3423" s="650" t="s">
        <v>248</v>
      </c>
      <c r="C3423" s="650" t="s">
        <v>228</v>
      </c>
      <c r="D3423" s="650">
        <v>100</v>
      </c>
      <c r="E3423" s="650" t="s">
        <v>235</v>
      </c>
      <c r="F3423" s="650">
        <v>3.78</v>
      </c>
      <c r="G3423" s="650">
        <v>2.6</v>
      </c>
      <c r="H3423" s="650">
        <v>48.0064</v>
      </c>
      <c r="I3423" s="650">
        <v>34.7842</v>
      </c>
      <c r="J3423" s="650">
        <v>33.9584</v>
      </c>
      <c r="K3423" s="650">
        <v>13.2222</v>
      </c>
      <c r="L3423" s="676">
        <v>0.2754</v>
      </c>
      <c r="M3423" s="650">
        <v>167.4932</v>
      </c>
      <c r="N3423" s="650"/>
      <c r="O3423" s="650"/>
      <c r="P3423" s="650"/>
      <c r="Q3423" s="650">
        <v>11688</v>
      </c>
      <c r="R3423" s="650">
        <v>1929.214</v>
      </c>
      <c r="S3423" s="676">
        <v>0.1651</v>
      </c>
      <c r="T3423" s="650">
        <v>0</v>
      </c>
      <c r="U3423" s="650">
        <v>0</v>
      </c>
      <c r="V3423" s="650">
        <v>0</v>
      </c>
      <c r="W3423" s="650">
        <v>0</v>
      </c>
      <c r="X3423" s="650">
        <v>0</v>
      </c>
      <c r="Y3423" s="650">
        <v>0</v>
      </c>
      <c r="Z3423" s="650">
        <v>0</v>
      </c>
      <c r="AA3423" s="650">
        <v>0</v>
      </c>
      <c r="AB3423" s="676">
        <v>1</v>
      </c>
      <c r="AC3423" s="575">
        <f t="shared" si="156"/>
        <v>0</v>
      </c>
      <c r="AD3423" s="555">
        <f t="shared" si="157"/>
        <v>0</v>
      </c>
    </row>
    <row r="3424" customHeight="1" spans="1:30">
      <c r="A3424" s="574">
        <v>45357</v>
      </c>
      <c r="B3424" s="650" t="s">
        <v>247</v>
      </c>
      <c r="C3424" s="650" t="s">
        <v>228</v>
      </c>
      <c r="D3424" s="650">
        <v>150</v>
      </c>
      <c r="E3424" s="650" t="s">
        <v>233</v>
      </c>
      <c r="F3424" s="650">
        <v>7.85</v>
      </c>
      <c r="G3424" s="650">
        <v>2</v>
      </c>
      <c r="H3424" s="650">
        <v>100.7015</v>
      </c>
      <c r="I3424" s="650">
        <v>100.7015</v>
      </c>
      <c r="J3424" s="650">
        <v>100.275</v>
      </c>
      <c r="K3424" s="650">
        <v>0</v>
      </c>
      <c r="L3424" s="676">
        <v>0</v>
      </c>
      <c r="M3424" s="650">
        <v>537.6</v>
      </c>
      <c r="N3424" s="650"/>
      <c r="O3424" s="650"/>
      <c r="P3424" s="650"/>
      <c r="Q3424" s="650">
        <v>25456</v>
      </c>
      <c r="R3424" s="650">
        <v>4433.625</v>
      </c>
      <c r="S3424" s="676">
        <v>0.1742</v>
      </c>
      <c r="T3424" s="650">
        <v>0</v>
      </c>
      <c r="U3424" s="650">
        <v>0</v>
      </c>
      <c r="V3424" s="650">
        <v>0</v>
      </c>
      <c r="W3424" s="650">
        <v>0</v>
      </c>
      <c r="X3424" s="650">
        <v>0</v>
      </c>
      <c r="Y3424" s="650">
        <v>0</v>
      </c>
      <c r="Z3424" s="650">
        <v>0</v>
      </c>
      <c r="AA3424" s="650">
        <v>0</v>
      </c>
      <c r="AB3424" s="676">
        <v>0.9962</v>
      </c>
      <c r="AC3424" s="575">
        <f t="shared" si="156"/>
        <v>0</v>
      </c>
      <c r="AD3424" s="555">
        <f t="shared" si="157"/>
        <v>0</v>
      </c>
    </row>
    <row r="3425" customHeight="1" spans="1:30">
      <c r="A3425" s="574">
        <v>45357</v>
      </c>
      <c r="B3425" s="650" t="s">
        <v>249</v>
      </c>
      <c r="C3425" s="650" t="s">
        <v>228</v>
      </c>
      <c r="D3425" s="650">
        <v>100</v>
      </c>
      <c r="E3425" s="650" t="s">
        <v>233</v>
      </c>
      <c r="F3425" s="650">
        <v>5.34</v>
      </c>
      <c r="G3425" s="650">
        <v>0</v>
      </c>
      <c r="H3425" s="650">
        <v>44.214</v>
      </c>
      <c r="I3425" s="650">
        <v>43.524</v>
      </c>
      <c r="J3425" s="650">
        <v>43.4929</v>
      </c>
      <c r="K3425" s="650">
        <v>0</v>
      </c>
      <c r="L3425" s="676">
        <v>0</v>
      </c>
      <c r="M3425" s="650">
        <v>270.5126</v>
      </c>
      <c r="N3425" s="650"/>
      <c r="O3425" s="650"/>
      <c r="P3425" s="650"/>
      <c r="Q3425" s="650">
        <v>15134</v>
      </c>
      <c r="R3425" s="650">
        <v>2207.8599</v>
      </c>
      <c r="S3425" s="676">
        <v>0.1459</v>
      </c>
      <c r="T3425" s="650">
        <v>0</v>
      </c>
      <c r="U3425" s="650">
        <v>0</v>
      </c>
      <c r="V3425" s="650">
        <v>0</v>
      </c>
      <c r="W3425" s="650">
        <v>0</v>
      </c>
      <c r="X3425" s="650">
        <v>0</v>
      </c>
      <c r="Y3425" s="650">
        <v>0</v>
      </c>
      <c r="Z3425" s="650">
        <v>0</v>
      </c>
      <c r="AA3425" s="650">
        <v>0</v>
      </c>
      <c r="AB3425" s="676">
        <v>1</v>
      </c>
      <c r="AC3425" s="575">
        <f t="shared" si="156"/>
        <v>0</v>
      </c>
      <c r="AD3425" s="555">
        <f t="shared" si="157"/>
        <v>0</v>
      </c>
    </row>
    <row r="3426" customHeight="1" spans="1:30">
      <c r="A3426" s="574">
        <v>45357</v>
      </c>
      <c r="B3426" s="669" t="s">
        <v>55</v>
      </c>
      <c r="C3426" s="650" t="s">
        <v>250</v>
      </c>
      <c r="D3426" s="650">
        <v>100</v>
      </c>
      <c r="E3426" s="650" t="s">
        <v>233</v>
      </c>
      <c r="F3426" s="650">
        <v>0</v>
      </c>
      <c r="G3426" s="650">
        <v>5.48</v>
      </c>
      <c r="H3426" s="650">
        <v>76.3415</v>
      </c>
      <c r="I3426" s="650">
        <v>75.2661</v>
      </c>
      <c r="J3426" s="650">
        <v>73.9063</v>
      </c>
      <c r="K3426" s="650">
        <v>1.0754</v>
      </c>
      <c r="L3426" s="676">
        <v>0.0141</v>
      </c>
      <c r="M3426" s="650">
        <v>504.6855</v>
      </c>
      <c r="N3426" s="650"/>
      <c r="O3426" s="650"/>
      <c r="P3426" s="650"/>
      <c r="Q3426" s="650">
        <v>28860</v>
      </c>
      <c r="R3426" s="650">
        <v>4243.49</v>
      </c>
      <c r="S3426" s="676">
        <v>0.147</v>
      </c>
      <c r="T3426" s="650">
        <v>0</v>
      </c>
      <c r="U3426" s="650">
        <v>0</v>
      </c>
      <c r="V3426" s="650">
        <v>0</v>
      </c>
      <c r="W3426" s="650">
        <v>0</v>
      </c>
      <c r="X3426" s="650">
        <v>0</v>
      </c>
      <c r="Y3426" s="650">
        <v>0</v>
      </c>
      <c r="Z3426" s="650">
        <v>0</v>
      </c>
      <c r="AA3426" s="650">
        <v>0</v>
      </c>
      <c r="AB3426" s="676">
        <v>1</v>
      </c>
      <c r="AC3426" s="575">
        <f t="shared" si="156"/>
        <v>0</v>
      </c>
      <c r="AD3426" s="555">
        <f t="shared" si="157"/>
        <v>0</v>
      </c>
    </row>
    <row r="3427" customHeight="1" spans="1:30">
      <c r="A3427" s="574">
        <v>45357</v>
      </c>
      <c r="B3427" s="192" t="s">
        <v>57</v>
      </c>
      <c r="C3427" s="650" t="s">
        <v>228</v>
      </c>
      <c r="D3427" s="650">
        <v>20</v>
      </c>
      <c r="E3427" s="650" t="s">
        <v>233</v>
      </c>
      <c r="F3427" s="650">
        <v>6.14</v>
      </c>
      <c r="G3427" s="650">
        <v>0</v>
      </c>
      <c r="H3427" s="650">
        <v>11.2372</v>
      </c>
      <c r="I3427" s="650">
        <v>9.6644</v>
      </c>
      <c r="J3427" s="650">
        <v>9.5617</v>
      </c>
      <c r="K3427" s="650">
        <v>1.5728</v>
      </c>
      <c r="L3427" s="676">
        <v>0.14</v>
      </c>
      <c r="M3427" s="650">
        <v>50.0675</v>
      </c>
      <c r="N3427" s="650"/>
      <c r="O3427" s="650"/>
      <c r="P3427" s="650"/>
      <c r="Q3427" s="650">
        <v>3541</v>
      </c>
      <c r="R3427" s="650">
        <v>551.1823</v>
      </c>
      <c r="S3427" s="676">
        <v>0.1557</v>
      </c>
      <c r="T3427" s="650">
        <v>0</v>
      </c>
      <c r="U3427" s="650">
        <v>0</v>
      </c>
      <c r="V3427" s="650">
        <v>0</v>
      </c>
      <c r="W3427" s="650">
        <v>0</v>
      </c>
      <c r="X3427" s="650">
        <v>0</v>
      </c>
      <c r="Y3427" s="650">
        <v>0</v>
      </c>
      <c r="Z3427" s="650">
        <v>0</v>
      </c>
      <c r="AA3427" s="650">
        <v>0</v>
      </c>
      <c r="AB3427" s="676">
        <v>1</v>
      </c>
      <c r="AC3427" s="575">
        <f t="shared" si="156"/>
        <v>0</v>
      </c>
      <c r="AD3427" s="555">
        <f t="shared" si="157"/>
        <v>0</v>
      </c>
    </row>
    <row r="3428" customHeight="1" spans="1:30">
      <c r="A3428" s="574">
        <v>45357</v>
      </c>
      <c r="B3428" s="650" t="s">
        <v>253</v>
      </c>
      <c r="C3428" s="650" t="s">
        <v>250</v>
      </c>
      <c r="D3428" s="650">
        <v>200</v>
      </c>
      <c r="E3428" s="650" t="s">
        <v>233</v>
      </c>
      <c r="F3428" s="650">
        <v>0</v>
      </c>
      <c r="G3428" s="650">
        <v>1.95</v>
      </c>
      <c r="H3428" s="650">
        <v>5.7249</v>
      </c>
      <c r="I3428" s="650">
        <v>5.7249</v>
      </c>
      <c r="J3428" s="650">
        <v>3.96</v>
      </c>
      <c r="K3428" s="650">
        <v>0</v>
      </c>
      <c r="L3428" s="676">
        <v>0</v>
      </c>
      <c r="M3428" s="650">
        <v>603.24</v>
      </c>
      <c r="N3428" s="650"/>
      <c r="O3428" s="650"/>
      <c r="P3428" s="650"/>
      <c r="Q3428" s="650">
        <v>61425</v>
      </c>
      <c r="R3428" s="650">
        <v>9247.92</v>
      </c>
      <c r="S3428" s="676">
        <v>0.1506</v>
      </c>
      <c r="T3428" s="650">
        <v>0</v>
      </c>
      <c r="U3428" s="650">
        <v>0</v>
      </c>
      <c r="V3428" s="650">
        <v>0</v>
      </c>
      <c r="W3428" s="650">
        <v>0</v>
      </c>
      <c r="X3428" s="650">
        <v>0</v>
      </c>
      <c r="Y3428" s="650">
        <v>0</v>
      </c>
      <c r="Z3428" s="650">
        <v>0</v>
      </c>
      <c r="AA3428" s="650">
        <v>0</v>
      </c>
      <c r="AB3428" s="676">
        <v>1</v>
      </c>
      <c r="AC3428" s="575">
        <f t="shared" si="156"/>
        <v>0</v>
      </c>
      <c r="AD3428" s="555">
        <f t="shared" si="157"/>
        <v>0</v>
      </c>
    </row>
    <row r="3429" customHeight="1" spans="1:30">
      <c r="A3429" s="574">
        <v>45357</v>
      </c>
      <c r="B3429" s="650" t="s">
        <v>259</v>
      </c>
      <c r="C3429" s="650" t="s">
        <v>250</v>
      </c>
      <c r="D3429" s="650">
        <v>60</v>
      </c>
      <c r="E3429" s="650" t="s">
        <v>233</v>
      </c>
      <c r="F3429" s="650">
        <v>0</v>
      </c>
      <c r="G3429" s="650">
        <v>2.99</v>
      </c>
      <c r="H3429" s="650">
        <v>5.3365</v>
      </c>
      <c r="I3429" s="650">
        <v>5.3365</v>
      </c>
      <c r="J3429" s="650">
        <v>4.83</v>
      </c>
      <c r="K3429" s="650">
        <v>0</v>
      </c>
      <c r="L3429" s="676">
        <v>0</v>
      </c>
      <c r="M3429" s="650">
        <v>263.55</v>
      </c>
      <c r="N3429" s="650"/>
      <c r="O3429" s="650"/>
      <c r="P3429" s="650"/>
      <c r="Q3429" s="650">
        <v>14049</v>
      </c>
      <c r="R3429" s="650">
        <v>2645.58</v>
      </c>
      <c r="S3429" s="676">
        <v>0.1883</v>
      </c>
      <c r="T3429" s="650">
        <v>0</v>
      </c>
      <c r="U3429" s="650">
        <v>0</v>
      </c>
      <c r="V3429" s="650">
        <v>0</v>
      </c>
      <c r="W3429" s="650">
        <v>0</v>
      </c>
      <c r="X3429" s="650">
        <v>0</v>
      </c>
      <c r="Y3429" s="650">
        <v>0</v>
      </c>
      <c r="Z3429" s="650">
        <v>0</v>
      </c>
      <c r="AA3429" s="650">
        <v>0</v>
      </c>
      <c r="AB3429" s="676">
        <v>1</v>
      </c>
      <c r="AC3429" s="575">
        <f t="shared" si="156"/>
        <v>0</v>
      </c>
      <c r="AD3429" s="555">
        <f t="shared" si="157"/>
        <v>0</v>
      </c>
    </row>
    <row r="3430" customHeight="1" spans="1:30">
      <c r="A3430" s="574">
        <v>45357</v>
      </c>
      <c r="B3430" s="650" t="s">
        <v>254</v>
      </c>
      <c r="C3430" s="650" t="s">
        <v>250</v>
      </c>
      <c r="D3430" s="650">
        <v>50</v>
      </c>
      <c r="E3430" s="650" t="s">
        <v>233</v>
      </c>
      <c r="F3430" s="650">
        <v>0</v>
      </c>
      <c r="G3430" s="650">
        <v>4.88</v>
      </c>
      <c r="H3430" s="650">
        <v>28.9479</v>
      </c>
      <c r="I3430" s="650">
        <v>28.7113</v>
      </c>
      <c r="J3430" s="650">
        <v>28.14</v>
      </c>
      <c r="K3430" s="650">
        <v>0</v>
      </c>
      <c r="L3430" s="676">
        <v>0</v>
      </c>
      <c r="M3430" s="650">
        <v>318.15</v>
      </c>
      <c r="N3430" s="650"/>
      <c r="O3430" s="650"/>
      <c r="P3430" s="650"/>
      <c r="Q3430" s="650">
        <v>12070</v>
      </c>
      <c r="R3430" s="650">
        <v>2571.45</v>
      </c>
      <c r="S3430" s="676">
        <v>0.213</v>
      </c>
      <c r="T3430" s="650">
        <v>0</v>
      </c>
      <c r="U3430" s="650">
        <v>0</v>
      </c>
      <c r="V3430" s="650">
        <v>0</v>
      </c>
      <c r="W3430" s="650">
        <v>0</v>
      </c>
      <c r="X3430" s="650">
        <v>0</v>
      </c>
      <c r="Y3430" s="650">
        <v>0</v>
      </c>
      <c r="Z3430" s="650">
        <v>0</v>
      </c>
      <c r="AA3430" s="650">
        <v>0</v>
      </c>
      <c r="AB3430" s="676">
        <v>1</v>
      </c>
      <c r="AC3430" s="575">
        <f t="shared" si="156"/>
        <v>0</v>
      </c>
      <c r="AD3430" s="555">
        <f t="shared" si="157"/>
        <v>0</v>
      </c>
    </row>
    <row r="3431" customHeight="1" spans="1:30">
      <c r="A3431" s="574">
        <v>45357</v>
      </c>
      <c r="B3431" s="650" t="s">
        <v>256</v>
      </c>
      <c r="C3431" s="650" t="s">
        <v>250</v>
      </c>
      <c r="D3431" s="650">
        <v>20.4</v>
      </c>
      <c r="E3431" s="650" t="s">
        <v>233</v>
      </c>
      <c r="F3431" s="650">
        <v>0</v>
      </c>
      <c r="G3431" s="650">
        <v>4.02</v>
      </c>
      <c r="H3431" s="650">
        <v>8.181</v>
      </c>
      <c r="I3431" s="650">
        <v>8.106</v>
      </c>
      <c r="J3431" s="650">
        <v>8.0786</v>
      </c>
      <c r="K3431" s="650">
        <v>0</v>
      </c>
      <c r="L3431" s="676">
        <v>0</v>
      </c>
      <c r="M3431" s="650">
        <v>115.7954</v>
      </c>
      <c r="N3431" s="650"/>
      <c r="O3431" s="650"/>
      <c r="P3431" s="650"/>
      <c r="Q3431" s="650">
        <v>5372</v>
      </c>
      <c r="R3431" s="650">
        <v>1110.9551</v>
      </c>
      <c r="S3431" s="676">
        <v>0.2068</v>
      </c>
      <c r="T3431" s="650">
        <v>0</v>
      </c>
      <c r="U3431" s="650">
        <v>0</v>
      </c>
      <c r="V3431" s="650">
        <v>0</v>
      </c>
      <c r="W3431" s="650">
        <v>0</v>
      </c>
      <c r="X3431" s="650">
        <v>0</v>
      </c>
      <c r="Y3431" s="650">
        <v>0</v>
      </c>
      <c r="Z3431" s="650">
        <v>0</v>
      </c>
      <c r="AA3431" s="650">
        <v>0</v>
      </c>
      <c r="AB3431" s="676">
        <v>1</v>
      </c>
      <c r="AC3431" s="575">
        <f t="shared" si="156"/>
        <v>0</v>
      </c>
      <c r="AD3431" s="555">
        <f t="shared" si="157"/>
        <v>0</v>
      </c>
    </row>
    <row r="3432" customHeight="1" spans="1:30">
      <c r="A3432" s="574">
        <v>45357</v>
      </c>
      <c r="B3432" s="650" t="s">
        <v>262</v>
      </c>
      <c r="C3432" s="650" t="s">
        <v>250</v>
      </c>
      <c r="D3432" s="650">
        <v>200</v>
      </c>
      <c r="E3432" s="650" t="s">
        <v>233</v>
      </c>
      <c r="F3432" s="650">
        <v>0</v>
      </c>
      <c r="G3432" s="650">
        <v>9.56</v>
      </c>
      <c r="H3432" s="650">
        <v>196.371</v>
      </c>
      <c r="I3432" s="650">
        <v>96.9412</v>
      </c>
      <c r="J3432" s="650">
        <v>94.875</v>
      </c>
      <c r="K3432" s="650">
        <v>25.4681</v>
      </c>
      <c r="L3432" s="676">
        <v>0.2081</v>
      </c>
      <c r="M3432" s="650">
        <v>581.625</v>
      </c>
      <c r="N3432" s="650"/>
      <c r="O3432" s="650"/>
      <c r="P3432" s="650"/>
      <c r="Q3432" s="650">
        <v>30140</v>
      </c>
      <c r="R3432" s="650">
        <v>7731.075</v>
      </c>
      <c r="S3432" s="676">
        <v>0.2565</v>
      </c>
      <c r="T3432" s="650">
        <v>72.5947</v>
      </c>
      <c r="U3432" s="650">
        <v>1.367</v>
      </c>
      <c r="V3432" s="650">
        <v>0</v>
      </c>
      <c r="W3432" s="650">
        <v>0</v>
      </c>
      <c r="X3432" s="650">
        <v>0</v>
      </c>
      <c r="Y3432" s="650">
        <v>0</v>
      </c>
      <c r="Z3432" s="650">
        <v>0</v>
      </c>
      <c r="AA3432" s="650">
        <v>0</v>
      </c>
      <c r="AB3432" s="676">
        <v>0.5284</v>
      </c>
      <c r="AC3432" s="575">
        <f t="shared" si="156"/>
        <v>1.367</v>
      </c>
      <c r="AD3432" s="555">
        <f t="shared" si="157"/>
        <v>72.5947</v>
      </c>
    </row>
    <row r="3433" customHeight="1" spans="1:30">
      <c r="A3433" s="574">
        <v>45357</v>
      </c>
      <c r="B3433" s="650" t="s">
        <v>258</v>
      </c>
      <c r="C3433" s="650" t="s">
        <v>250</v>
      </c>
      <c r="D3433" s="650">
        <v>100</v>
      </c>
      <c r="E3433" s="650" t="s">
        <v>233</v>
      </c>
      <c r="F3433" s="650">
        <v>0</v>
      </c>
      <c r="G3433" s="650">
        <v>4.17</v>
      </c>
      <c r="H3433" s="650">
        <v>59.8282</v>
      </c>
      <c r="I3433" s="650">
        <v>49.4748</v>
      </c>
      <c r="J3433" s="650">
        <v>48.84</v>
      </c>
      <c r="K3433" s="650">
        <v>7.791</v>
      </c>
      <c r="L3433" s="676">
        <v>0.136</v>
      </c>
      <c r="M3433" s="650">
        <v>512.82</v>
      </c>
      <c r="N3433" s="650"/>
      <c r="O3433" s="650"/>
      <c r="P3433" s="650"/>
      <c r="Q3433" s="650">
        <v>27774</v>
      </c>
      <c r="R3433" s="650">
        <v>3789.06</v>
      </c>
      <c r="S3433" s="676">
        <v>0.1364</v>
      </c>
      <c r="T3433" s="650">
        <v>0</v>
      </c>
      <c r="U3433" s="650">
        <v>2.5623</v>
      </c>
      <c r="V3433" s="650">
        <v>0</v>
      </c>
      <c r="W3433" s="650">
        <v>0</v>
      </c>
      <c r="X3433" s="650">
        <v>0</v>
      </c>
      <c r="Y3433" s="650">
        <v>0</v>
      </c>
      <c r="Z3433" s="650">
        <v>0</v>
      </c>
      <c r="AA3433" s="650">
        <v>0</v>
      </c>
      <c r="AB3433" s="676">
        <v>1</v>
      </c>
      <c r="AC3433" s="575">
        <f t="shared" si="156"/>
        <v>2.5623</v>
      </c>
      <c r="AD3433" s="555">
        <f t="shared" si="157"/>
        <v>0</v>
      </c>
    </row>
    <row r="3434" customHeight="1" spans="1:30">
      <c r="A3434" s="574">
        <v>45357</v>
      </c>
      <c r="B3434" s="650" t="s">
        <v>251</v>
      </c>
      <c r="C3434" s="650" t="s">
        <v>250</v>
      </c>
      <c r="D3434" s="650">
        <v>15</v>
      </c>
      <c r="E3434" s="650" t="s">
        <v>233</v>
      </c>
      <c r="F3434" s="650">
        <v>0</v>
      </c>
      <c r="G3434" s="650">
        <v>5.13</v>
      </c>
      <c r="H3434" s="650">
        <v>10.6964</v>
      </c>
      <c r="I3434" s="650">
        <v>10.6964</v>
      </c>
      <c r="J3434" s="650">
        <v>10.605</v>
      </c>
      <c r="K3434" s="650">
        <v>0</v>
      </c>
      <c r="L3434" s="676">
        <v>0</v>
      </c>
      <c r="M3434" s="650">
        <v>50.61</v>
      </c>
      <c r="N3434" s="650"/>
      <c r="O3434" s="650"/>
      <c r="P3434" s="650"/>
      <c r="Q3434" s="650">
        <v>3444</v>
      </c>
      <c r="R3434" s="650">
        <v>378.84</v>
      </c>
      <c r="S3434" s="676">
        <v>0.11</v>
      </c>
      <c r="T3434" s="650">
        <v>0</v>
      </c>
      <c r="U3434" s="650">
        <v>0</v>
      </c>
      <c r="V3434" s="650">
        <v>0</v>
      </c>
      <c r="W3434" s="650">
        <v>0</v>
      </c>
      <c r="X3434" s="650">
        <v>0</v>
      </c>
      <c r="Y3434" s="650">
        <v>0</v>
      </c>
      <c r="Z3434" s="650">
        <v>0</v>
      </c>
      <c r="AA3434" s="650">
        <v>0</v>
      </c>
      <c r="AB3434" s="676">
        <v>1</v>
      </c>
      <c r="AC3434" s="575">
        <f t="shared" si="156"/>
        <v>0</v>
      </c>
      <c r="AD3434" s="555">
        <f t="shared" si="157"/>
        <v>0</v>
      </c>
    </row>
    <row r="3435" customHeight="1" spans="1:30">
      <c r="A3435" s="574">
        <v>45357</v>
      </c>
      <c r="B3435" s="650" t="s">
        <v>267</v>
      </c>
      <c r="C3435" s="650" t="s">
        <v>250</v>
      </c>
      <c r="D3435" s="650">
        <v>150</v>
      </c>
      <c r="E3435" s="650" t="s">
        <v>233</v>
      </c>
      <c r="F3435" s="650">
        <v>0</v>
      </c>
      <c r="G3435" s="650">
        <v>12.77</v>
      </c>
      <c r="H3435" s="650">
        <v>323.5944</v>
      </c>
      <c r="I3435" s="650">
        <v>221.8678</v>
      </c>
      <c r="J3435" s="650">
        <v>216.48</v>
      </c>
      <c r="K3435" s="650">
        <v>101.7266</v>
      </c>
      <c r="L3435" s="676">
        <v>0.3144</v>
      </c>
      <c r="M3435" s="650">
        <v>638.88</v>
      </c>
      <c r="N3435" s="650"/>
      <c r="O3435" s="650"/>
      <c r="P3435" s="650"/>
      <c r="Q3435" s="650">
        <v>38110</v>
      </c>
      <c r="R3435" s="650">
        <v>11061.6</v>
      </c>
      <c r="S3435" s="676">
        <v>0.2903</v>
      </c>
      <c r="T3435" s="650">
        <v>0</v>
      </c>
      <c r="U3435" s="650">
        <v>0</v>
      </c>
      <c r="V3435" s="650">
        <v>0</v>
      </c>
      <c r="W3435" s="650">
        <v>0</v>
      </c>
      <c r="X3435" s="650">
        <v>0</v>
      </c>
      <c r="Y3435" s="650">
        <v>0</v>
      </c>
      <c r="Z3435" s="650">
        <v>0</v>
      </c>
      <c r="AA3435" s="650">
        <v>0</v>
      </c>
      <c r="AB3435" s="676">
        <v>1</v>
      </c>
      <c r="AC3435" s="575">
        <f t="shared" si="156"/>
        <v>0</v>
      </c>
      <c r="AD3435" s="555">
        <f t="shared" si="157"/>
        <v>0</v>
      </c>
    </row>
    <row r="3436" customHeight="1" spans="1:30">
      <c r="A3436" s="574">
        <v>45357</v>
      </c>
      <c r="B3436" s="650" t="s">
        <v>260</v>
      </c>
      <c r="C3436" s="650" t="s">
        <v>250</v>
      </c>
      <c r="D3436" s="650">
        <v>50</v>
      </c>
      <c r="E3436" s="650" t="s">
        <v>231</v>
      </c>
      <c r="F3436" s="650">
        <v>0</v>
      </c>
      <c r="G3436" s="650">
        <v>5.1</v>
      </c>
      <c r="H3436" s="650">
        <v>26.8049</v>
      </c>
      <c r="I3436" s="650">
        <v>20.2649</v>
      </c>
      <c r="J3436" s="650">
        <v>19.91</v>
      </c>
      <c r="K3436" s="650">
        <v>0</v>
      </c>
      <c r="L3436" s="676">
        <v>0</v>
      </c>
      <c r="M3436" s="650">
        <v>101.2</v>
      </c>
      <c r="N3436" s="650"/>
      <c r="O3436" s="650"/>
      <c r="P3436" s="650"/>
      <c r="Q3436" s="650">
        <v>12700</v>
      </c>
      <c r="R3436" s="650">
        <v>1823.822</v>
      </c>
      <c r="S3436" s="676">
        <v>0.1436</v>
      </c>
      <c r="T3436" s="650">
        <v>0</v>
      </c>
      <c r="U3436" s="650">
        <v>0</v>
      </c>
      <c r="V3436" s="650">
        <v>3.43</v>
      </c>
      <c r="W3436" s="650">
        <v>0</v>
      </c>
      <c r="X3436" s="650">
        <v>0</v>
      </c>
      <c r="Y3436" s="650">
        <v>2.61</v>
      </c>
      <c r="Z3436" s="650">
        <v>0</v>
      </c>
      <c r="AA3436" s="650">
        <v>0</v>
      </c>
      <c r="AB3436" s="676">
        <v>1</v>
      </c>
      <c r="AC3436" s="575">
        <f t="shared" si="156"/>
        <v>0</v>
      </c>
      <c r="AD3436" s="555">
        <f t="shared" si="157"/>
        <v>3.43</v>
      </c>
    </row>
    <row r="3437" customHeight="1" spans="1:30">
      <c r="A3437" s="574">
        <v>45357</v>
      </c>
      <c r="B3437" s="650" t="s">
        <v>263</v>
      </c>
      <c r="C3437" s="650" t="s">
        <v>250</v>
      </c>
      <c r="D3437" s="650">
        <v>200</v>
      </c>
      <c r="E3437" s="650" t="s">
        <v>233</v>
      </c>
      <c r="F3437" s="650">
        <v>0</v>
      </c>
      <c r="G3437" s="650">
        <v>7.37</v>
      </c>
      <c r="H3437" s="650">
        <v>235.8232</v>
      </c>
      <c r="I3437" s="650">
        <v>188.4634</v>
      </c>
      <c r="J3437" s="650">
        <v>183.04</v>
      </c>
      <c r="K3437" s="650">
        <v>42.1564</v>
      </c>
      <c r="L3437" s="676">
        <v>0.1828</v>
      </c>
      <c r="M3437" s="650">
        <v>1229.36</v>
      </c>
      <c r="N3437" s="650"/>
      <c r="O3437" s="650"/>
      <c r="P3437" s="650"/>
      <c r="Q3437" s="650">
        <v>59159</v>
      </c>
      <c r="R3437" s="650">
        <v>14450.48</v>
      </c>
      <c r="S3437" s="676">
        <v>0.2443</v>
      </c>
      <c r="T3437" s="650">
        <v>0</v>
      </c>
      <c r="U3437" s="650">
        <v>5.2034</v>
      </c>
      <c r="V3437" s="650">
        <v>0</v>
      </c>
      <c r="W3437" s="650">
        <v>0</v>
      </c>
      <c r="X3437" s="650">
        <v>0</v>
      </c>
      <c r="Y3437" s="650">
        <v>0</v>
      </c>
      <c r="Z3437" s="650">
        <v>0</v>
      </c>
      <c r="AA3437" s="650">
        <v>0</v>
      </c>
      <c r="AB3437" s="676">
        <v>1</v>
      </c>
      <c r="AC3437" s="575">
        <f t="shared" si="156"/>
        <v>5.2034</v>
      </c>
      <c r="AD3437" s="555">
        <f t="shared" si="157"/>
        <v>0</v>
      </c>
    </row>
    <row r="3438" customHeight="1" spans="1:30">
      <c r="A3438" s="574">
        <v>45357</v>
      </c>
      <c r="B3438" s="192" t="s">
        <v>61</v>
      </c>
      <c r="C3438" s="650" t="s">
        <v>250</v>
      </c>
      <c r="D3438" s="650">
        <v>275</v>
      </c>
      <c r="E3438" s="650" t="s">
        <v>233</v>
      </c>
      <c r="F3438" s="650">
        <v>0</v>
      </c>
      <c r="G3438" s="650">
        <v>2.06</v>
      </c>
      <c r="H3438" s="650">
        <v>4.5608</v>
      </c>
      <c r="I3438" s="650">
        <v>4.5608</v>
      </c>
      <c r="J3438" s="650">
        <v>0.44</v>
      </c>
      <c r="K3438" s="650">
        <v>0</v>
      </c>
      <c r="L3438" s="676">
        <v>0</v>
      </c>
      <c r="M3438" s="650">
        <v>977.24</v>
      </c>
      <c r="N3438" s="650"/>
      <c r="O3438" s="650"/>
      <c r="P3438" s="650"/>
      <c r="Q3438" s="650">
        <v>83580</v>
      </c>
      <c r="R3438" s="650">
        <v>16387.36</v>
      </c>
      <c r="S3438" s="676">
        <v>0.1961</v>
      </c>
      <c r="T3438" s="650">
        <v>0</v>
      </c>
      <c r="U3438" s="650">
        <v>0</v>
      </c>
      <c r="V3438" s="650">
        <v>0</v>
      </c>
      <c r="W3438" s="650">
        <v>0</v>
      </c>
      <c r="X3438" s="650">
        <v>0</v>
      </c>
      <c r="Y3438" s="650">
        <v>0</v>
      </c>
      <c r="Z3438" s="650">
        <v>0</v>
      </c>
      <c r="AA3438" s="650">
        <v>0</v>
      </c>
      <c r="AB3438" s="676">
        <v>1</v>
      </c>
      <c r="AC3438" s="575">
        <f t="shared" si="156"/>
        <v>0</v>
      </c>
      <c r="AD3438" s="555">
        <f t="shared" si="157"/>
        <v>0</v>
      </c>
    </row>
    <row r="3439" customHeight="1" spans="1:30">
      <c r="A3439" s="574">
        <v>45357</v>
      </c>
      <c r="B3439" s="192" t="s">
        <v>62</v>
      </c>
      <c r="C3439" s="650" t="s">
        <v>250</v>
      </c>
      <c r="D3439" s="650">
        <v>200</v>
      </c>
      <c r="E3439" s="650" t="s">
        <v>233</v>
      </c>
      <c r="F3439" s="650">
        <v>0</v>
      </c>
      <c r="G3439" s="650">
        <v>2.41</v>
      </c>
      <c r="H3439" s="650">
        <v>4.6745</v>
      </c>
      <c r="I3439" s="650">
        <v>4.6745</v>
      </c>
      <c r="J3439" s="650">
        <v>3.96</v>
      </c>
      <c r="K3439" s="650">
        <v>0</v>
      </c>
      <c r="L3439" s="676">
        <v>0</v>
      </c>
      <c r="M3439" s="650">
        <v>756.36</v>
      </c>
      <c r="N3439" s="650"/>
      <c r="O3439" s="650"/>
      <c r="P3439" s="650"/>
      <c r="Q3439" s="650">
        <v>61280</v>
      </c>
      <c r="R3439" s="650">
        <v>11180.4</v>
      </c>
      <c r="S3439" s="676">
        <v>0.1824</v>
      </c>
      <c r="T3439" s="650">
        <v>0</v>
      </c>
      <c r="U3439" s="650">
        <v>0</v>
      </c>
      <c r="V3439" s="650">
        <v>0</v>
      </c>
      <c r="W3439" s="650">
        <v>0</v>
      </c>
      <c r="X3439" s="650">
        <v>0</v>
      </c>
      <c r="Y3439" s="650">
        <v>0</v>
      </c>
      <c r="Z3439" s="650">
        <v>0</v>
      </c>
      <c r="AA3439" s="650">
        <v>0</v>
      </c>
      <c r="AB3439" s="676">
        <v>1</v>
      </c>
      <c r="AC3439" s="575">
        <f t="shared" si="156"/>
        <v>0</v>
      </c>
      <c r="AD3439" s="555">
        <f t="shared" si="157"/>
        <v>0</v>
      </c>
    </row>
    <row r="3440" customHeight="1" spans="1:30">
      <c r="A3440" s="574">
        <v>45357</v>
      </c>
      <c r="B3440" s="650" t="s">
        <v>252</v>
      </c>
      <c r="C3440" s="650" t="s">
        <v>250</v>
      </c>
      <c r="D3440" s="650">
        <v>49.5</v>
      </c>
      <c r="E3440" s="650" t="s">
        <v>233</v>
      </c>
      <c r="F3440" s="650">
        <v>0</v>
      </c>
      <c r="G3440" s="650">
        <v>7.16</v>
      </c>
      <c r="H3440" s="650">
        <v>59.8168</v>
      </c>
      <c r="I3440" s="650">
        <v>43.8621</v>
      </c>
      <c r="J3440" s="650">
        <v>42.834</v>
      </c>
      <c r="K3440" s="650">
        <v>15.9547</v>
      </c>
      <c r="L3440" s="676">
        <v>0.2667</v>
      </c>
      <c r="M3440" s="650">
        <v>297.429</v>
      </c>
      <c r="N3440" s="650">
        <v>1021</v>
      </c>
      <c r="O3440" s="676">
        <v>0.2913</v>
      </c>
      <c r="P3440" s="676">
        <v>0.0978</v>
      </c>
      <c r="Q3440" s="650">
        <v>12723</v>
      </c>
      <c r="R3440" s="650">
        <v>1569.1566</v>
      </c>
      <c r="S3440" s="676">
        <v>0.1233</v>
      </c>
      <c r="T3440" s="650">
        <v>0</v>
      </c>
      <c r="U3440" s="650">
        <v>0</v>
      </c>
      <c r="V3440" s="650">
        <v>0</v>
      </c>
      <c r="W3440" s="650">
        <v>0</v>
      </c>
      <c r="X3440" s="650">
        <v>0</v>
      </c>
      <c r="Y3440" s="650">
        <v>0</v>
      </c>
      <c r="Z3440" s="650">
        <v>0</v>
      </c>
      <c r="AA3440" s="650">
        <v>0</v>
      </c>
      <c r="AB3440" s="676">
        <v>1</v>
      </c>
      <c r="AC3440" s="575">
        <f t="shared" si="156"/>
        <v>0</v>
      </c>
      <c r="AD3440" s="555">
        <f t="shared" si="157"/>
        <v>0</v>
      </c>
    </row>
    <row r="3441" customHeight="1" spans="1:30">
      <c r="A3441" s="574">
        <v>45357</v>
      </c>
      <c r="B3441" s="650" t="s">
        <v>261</v>
      </c>
      <c r="C3441" s="650" t="s">
        <v>250</v>
      </c>
      <c r="D3441" s="650">
        <v>100</v>
      </c>
      <c r="E3441" s="650" t="s">
        <v>233</v>
      </c>
      <c r="F3441" s="650">
        <v>0</v>
      </c>
      <c r="G3441" s="650">
        <v>2.93</v>
      </c>
      <c r="H3441" s="650">
        <v>6.8916</v>
      </c>
      <c r="I3441" s="650">
        <v>6.8916</v>
      </c>
      <c r="J3441" s="650">
        <v>6.204</v>
      </c>
      <c r="K3441" s="650">
        <v>0</v>
      </c>
      <c r="L3441" s="676">
        <v>0</v>
      </c>
      <c r="M3441" s="650">
        <v>447.612</v>
      </c>
      <c r="N3441" s="650"/>
      <c r="O3441" s="650"/>
      <c r="P3441" s="650"/>
      <c r="Q3441" s="650">
        <v>25315</v>
      </c>
      <c r="R3441" s="650">
        <v>4745.664</v>
      </c>
      <c r="S3441" s="676">
        <v>0.1875</v>
      </c>
      <c r="T3441" s="650">
        <v>0</v>
      </c>
      <c r="U3441" s="650">
        <v>0</v>
      </c>
      <c r="V3441" s="650">
        <v>0</v>
      </c>
      <c r="W3441" s="650">
        <v>0</v>
      </c>
      <c r="X3441" s="650">
        <v>0</v>
      </c>
      <c r="Y3441" s="650">
        <v>0</v>
      </c>
      <c r="Z3441" s="650">
        <v>0</v>
      </c>
      <c r="AA3441" s="650">
        <v>0</v>
      </c>
      <c r="AB3441" s="676">
        <v>0.01</v>
      </c>
      <c r="AC3441" s="575">
        <f t="shared" si="156"/>
        <v>0</v>
      </c>
      <c r="AD3441" s="555">
        <f t="shared" si="157"/>
        <v>0</v>
      </c>
    </row>
    <row r="3442" customHeight="1" spans="1:30">
      <c r="A3442" s="574">
        <v>45357</v>
      </c>
      <c r="B3442" s="650" t="s">
        <v>264</v>
      </c>
      <c r="C3442" s="650" t="s">
        <v>250</v>
      </c>
      <c r="D3442" s="650">
        <v>100</v>
      </c>
      <c r="E3442" s="650" t="s">
        <v>233</v>
      </c>
      <c r="F3442" s="650">
        <v>0</v>
      </c>
      <c r="G3442" s="650">
        <v>3.81</v>
      </c>
      <c r="H3442" s="650">
        <v>56.0662</v>
      </c>
      <c r="I3442" s="650">
        <v>52.7992</v>
      </c>
      <c r="J3442" s="650">
        <v>49.0776</v>
      </c>
      <c r="K3442" s="650">
        <v>0</v>
      </c>
      <c r="L3442" s="676">
        <v>0</v>
      </c>
      <c r="M3442" s="650">
        <v>380.3844</v>
      </c>
      <c r="N3442" s="650"/>
      <c r="O3442" s="650"/>
      <c r="P3442" s="650"/>
      <c r="Q3442" s="650">
        <v>24615</v>
      </c>
      <c r="R3442" s="650">
        <v>3545.4078</v>
      </c>
      <c r="S3442" s="676">
        <v>0.144</v>
      </c>
      <c r="T3442" s="650">
        <v>3.267</v>
      </c>
      <c r="U3442" s="650">
        <v>0</v>
      </c>
      <c r="V3442" s="650">
        <v>0</v>
      </c>
      <c r="W3442" s="650">
        <v>0</v>
      </c>
      <c r="X3442" s="650">
        <v>0</v>
      </c>
      <c r="Y3442" s="650">
        <v>0</v>
      </c>
      <c r="Z3442" s="650">
        <v>0</v>
      </c>
      <c r="AA3442" s="650">
        <v>0</v>
      </c>
      <c r="AB3442" s="676">
        <v>0.9193</v>
      </c>
      <c r="AC3442" s="575">
        <f t="shared" si="156"/>
        <v>0</v>
      </c>
      <c r="AD3442" s="555">
        <f t="shared" si="157"/>
        <v>3.267</v>
      </c>
    </row>
    <row r="3443" customHeight="1" spans="1:30">
      <c r="A3443" s="574">
        <v>45357</v>
      </c>
      <c r="B3443" s="650" t="s">
        <v>257</v>
      </c>
      <c r="C3443" s="650" t="s">
        <v>250</v>
      </c>
      <c r="D3443" s="650">
        <v>80</v>
      </c>
      <c r="E3443" s="650" t="s">
        <v>233</v>
      </c>
      <c r="F3443" s="650">
        <v>0</v>
      </c>
      <c r="G3443" s="650">
        <v>4.54</v>
      </c>
      <c r="H3443" s="650">
        <v>37.473</v>
      </c>
      <c r="I3443" s="650">
        <v>36.002</v>
      </c>
      <c r="J3443" s="650">
        <v>35.5695</v>
      </c>
      <c r="K3443" s="650">
        <v>0</v>
      </c>
      <c r="L3443" s="676">
        <v>0</v>
      </c>
      <c r="M3443" s="650">
        <v>390.1211</v>
      </c>
      <c r="N3443" s="650"/>
      <c r="O3443" s="650"/>
      <c r="P3443" s="650"/>
      <c r="Q3443" s="650">
        <v>18237</v>
      </c>
      <c r="R3443" s="650">
        <v>3907.0376</v>
      </c>
      <c r="S3443" s="676">
        <v>0.2142</v>
      </c>
      <c r="T3443" s="650">
        <v>0.15</v>
      </c>
      <c r="U3443" s="650">
        <v>0</v>
      </c>
      <c r="V3443" s="650">
        <v>0</v>
      </c>
      <c r="W3443" s="650">
        <v>0</v>
      </c>
      <c r="X3443" s="650">
        <v>0</v>
      </c>
      <c r="Y3443" s="650">
        <v>0</v>
      </c>
      <c r="Z3443" s="650">
        <v>0</v>
      </c>
      <c r="AA3443" s="650">
        <v>0</v>
      </c>
      <c r="AB3443" s="676">
        <v>0.9998</v>
      </c>
      <c r="AC3443" s="575">
        <f t="shared" si="156"/>
        <v>0</v>
      </c>
      <c r="AD3443" s="555">
        <f t="shared" si="157"/>
        <v>0.15</v>
      </c>
    </row>
    <row r="3444" customHeight="1" spans="1:30">
      <c r="A3444" s="574">
        <v>45357</v>
      </c>
      <c r="B3444" s="650" t="s">
        <v>266</v>
      </c>
      <c r="C3444" s="650" t="s">
        <v>250</v>
      </c>
      <c r="D3444" s="650">
        <v>200</v>
      </c>
      <c r="E3444" s="650" t="s">
        <v>231</v>
      </c>
      <c r="F3444" s="650">
        <v>0</v>
      </c>
      <c r="G3444" s="650">
        <v>2.99</v>
      </c>
      <c r="H3444" s="650">
        <v>12.1574</v>
      </c>
      <c r="I3444" s="650">
        <v>12.1574</v>
      </c>
      <c r="J3444" s="650">
        <v>10.56</v>
      </c>
      <c r="K3444" s="650">
        <v>0</v>
      </c>
      <c r="L3444" s="676">
        <v>0</v>
      </c>
      <c r="M3444" s="650">
        <v>632.94</v>
      </c>
      <c r="N3444" s="650"/>
      <c r="O3444" s="650"/>
      <c r="P3444" s="650"/>
      <c r="Q3444" s="650">
        <v>45530</v>
      </c>
      <c r="R3444" s="650">
        <v>5186.28</v>
      </c>
      <c r="S3444" s="676">
        <v>0.1139</v>
      </c>
      <c r="T3444" s="650">
        <v>0</v>
      </c>
      <c r="U3444" s="650">
        <v>0</v>
      </c>
      <c r="V3444" s="650">
        <v>0</v>
      </c>
      <c r="W3444" s="650">
        <v>0</v>
      </c>
      <c r="X3444" s="650">
        <v>0</v>
      </c>
      <c r="Y3444" s="650">
        <v>0</v>
      </c>
      <c r="Z3444" s="650">
        <v>0</v>
      </c>
      <c r="AA3444" s="650">
        <v>0</v>
      </c>
      <c r="AB3444" s="676">
        <v>1</v>
      </c>
      <c r="AC3444" s="575">
        <f t="shared" si="156"/>
        <v>0</v>
      </c>
      <c r="AD3444" s="555">
        <f t="shared" si="157"/>
        <v>0</v>
      </c>
    </row>
    <row r="3445" customHeight="1" spans="1:30">
      <c r="A3445" s="574">
        <v>45357</v>
      </c>
      <c r="B3445" s="650" t="s">
        <v>265</v>
      </c>
      <c r="C3445" s="650" t="s">
        <v>250</v>
      </c>
      <c r="D3445" s="650">
        <v>50</v>
      </c>
      <c r="E3445" s="650" t="s">
        <v>233</v>
      </c>
      <c r="F3445" s="650">
        <v>0</v>
      </c>
      <c r="G3445" s="650">
        <v>6.31</v>
      </c>
      <c r="H3445" s="650">
        <v>54.691</v>
      </c>
      <c r="I3445" s="650">
        <v>24.2025</v>
      </c>
      <c r="J3445" s="650">
        <v>24.0284</v>
      </c>
      <c r="K3445" s="650">
        <v>30.4885</v>
      </c>
      <c r="L3445" s="676">
        <v>0.5575</v>
      </c>
      <c r="M3445" s="650">
        <v>110.1584</v>
      </c>
      <c r="N3445" s="650"/>
      <c r="O3445" s="650"/>
      <c r="P3445" s="650"/>
      <c r="Q3445" s="650">
        <v>5770</v>
      </c>
      <c r="R3445" s="650">
        <v>632.896</v>
      </c>
      <c r="S3445" s="676">
        <v>0.1097</v>
      </c>
      <c r="T3445" s="650">
        <v>0</v>
      </c>
      <c r="U3445" s="650">
        <v>0</v>
      </c>
      <c r="V3445" s="650">
        <v>0</v>
      </c>
      <c r="W3445" s="650">
        <v>0</v>
      </c>
      <c r="X3445" s="650">
        <v>0</v>
      </c>
      <c r="Y3445" s="650">
        <v>0</v>
      </c>
      <c r="Z3445" s="650">
        <v>0</v>
      </c>
      <c r="AA3445" s="650">
        <v>0</v>
      </c>
      <c r="AB3445" s="676">
        <v>1</v>
      </c>
      <c r="AC3445" s="575">
        <f t="shared" si="156"/>
        <v>0</v>
      </c>
      <c r="AD3445" s="555">
        <f t="shared" si="157"/>
        <v>0</v>
      </c>
    </row>
    <row r="3446" customHeight="1" spans="1:30">
      <c r="A3446" s="574">
        <v>45357</v>
      </c>
      <c r="B3446" s="797" t="s">
        <v>332</v>
      </c>
      <c r="C3446" s="798" t="s">
        <v>327</v>
      </c>
      <c r="D3446" s="801">
        <v>100</v>
      </c>
      <c r="E3446" s="780" t="s">
        <v>161</v>
      </c>
      <c r="F3446" s="799">
        <v>7.57</v>
      </c>
      <c r="G3446" s="780">
        <v>1.66</v>
      </c>
      <c r="H3446" s="800">
        <v>74.9835</v>
      </c>
      <c r="I3446" s="800">
        <v>49.6881</v>
      </c>
      <c r="J3446" s="800">
        <v>53.417</v>
      </c>
      <c r="K3446" s="800">
        <v>25.2954</v>
      </c>
      <c r="L3446" s="795">
        <v>0.3373</v>
      </c>
      <c r="M3446" s="800">
        <v>272.615</v>
      </c>
      <c r="N3446" s="780">
        <v>1005</v>
      </c>
      <c r="O3446" s="795">
        <v>0.2713</v>
      </c>
      <c r="P3446" s="795">
        <v>0.2067</v>
      </c>
      <c r="Q3446" s="780">
        <v>17595</v>
      </c>
      <c r="R3446" s="800">
        <v>1627.542</v>
      </c>
      <c r="S3446" s="795">
        <v>0.0925</v>
      </c>
      <c r="T3446" s="780">
        <v>0</v>
      </c>
      <c r="U3446" s="780">
        <v>0</v>
      </c>
      <c r="V3446" s="780">
        <v>0</v>
      </c>
      <c r="W3446" s="780">
        <v>0</v>
      </c>
      <c r="X3446" s="780">
        <v>0</v>
      </c>
      <c r="Y3446" s="780">
        <v>0</v>
      </c>
      <c r="Z3446" s="780">
        <v>0</v>
      </c>
      <c r="AA3446" s="800">
        <v>10.8675</v>
      </c>
      <c r="AB3446" s="795">
        <v>1</v>
      </c>
      <c r="AC3446" s="575">
        <f t="shared" si="156"/>
        <v>0</v>
      </c>
      <c r="AD3446" s="555">
        <f t="shared" si="157"/>
        <v>0</v>
      </c>
    </row>
    <row r="3447" customHeight="1" spans="1:30">
      <c r="A3447" s="574">
        <v>45357</v>
      </c>
      <c r="B3447" s="797" t="s">
        <v>342</v>
      </c>
      <c r="C3447" s="779" t="s">
        <v>82</v>
      </c>
      <c r="D3447" s="802">
        <v>100</v>
      </c>
      <c r="E3447" s="808" t="s">
        <v>166</v>
      </c>
      <c r="F3447" s="660" t="s">
        <v>80</v>
      </c>
      <c r="G3447" s="660">
        <v>3.75</v>
      </c>
      <c r="H3447" s="660">
        <v>0</v>
      </c>
      <c r="I3447" s="660">
        <v>2.94</v>
      </c>
      <c r="J3447" s="660">
        <v>2.5432</v>
      </c>
      <c r="K3447" s="783">
        <v>0</v>
      </c>
      <c r="L3447" s="783">
        <v>0</v>
      </c>
      <c r="M3447" s="783">
        <v>19.9936</v>
      </c>
      <c r="N3447" s="783">
        <v>1373</v>
      </c>
      <c r="O3447" s="783">
        <v>0.0146</v>
      </c>
      <c r="P3447" s="791">
        <v>-0.1841</v>
      </c>
      <c r="Q3447" s="660">
        <v>13183</v>
      </c>
      <c r="R3447" s="660">
        <v>84.9904</v>
      </c>
      <c r="S3447" s="660">
        <v>0.0064</v>
      </c>
      <c r="T3447" s="780">
        <v>0</v>
      </c>
      <c r="U3447" s="780">
        <v>0</v>
      </c>
      <c r="V3447" s="780">
        <v>0</v>
      </c>
      <c r="W3447" s="780">
        <v>0</v>
      </c>
      <c r="X3447" s="780">
        <v>0</v>
      </c>
      <c r="Y3447" s="780">
        <v>0</v>
      </c>
      <c r="Z3447" s="780">
        <v>0</v>
      </c>
      <c r="AA3447" s="660">
        <v>0</v>
      </c>
      <c r="AB3447" s="795">
        <v>1</v>
      </c>
      <c r="AC3447" s="575">
        <f t="shared" si="156"/>
        <v>0</v>
      </c>
      <c r="AD3447" s="555">
        <f t="shared" si="157"/>
        <v>0</v>
      </c>
    </row>
    <row r="3448" customHeight="1" spans="1:30">
      <c r="A3448" s="574">
        <v>45357</v>
      </c>
      <c r="B3448" s="797" t="s">
        <v>343</v>
      </c>
      <c r="C3448" s="779" t="s">
        <v>82</v>
      </c>
      <c r="D3448" s="802">
        <v>33</v>
      </c>
      <c r="E3448" s="780" t="s">
        <v>161</v>
      </c>
      <c r="F3448" s="660" t="s">
        <v>80</v>
      </c>
      <c r="G3448" s="660">
        <v>4.15</v>
      </c>
      <c r="H3448" s="660">
        <v>18.9251</v>
      </c>
      <c r="I3448" s="660">
        <v>18.7856</v>
      </c>
      <c r="J3448" s="660">
        <v>18.48</v>
      </c>
      <c r="K3448" s="660">
        <v>0</v>
      </c>
      <c r="L3448" s="793">
        <v>0</v>
      </c>
      <c r="M3448" s="783">
        <v>143.22</v>
      </c>
      <c r="N3448" s="660">
        <v>832</v>
      </c>
      <c r="O3448" s="793">
        <v>0.1721</v>
      </c>
      <c r="P3448" s="791">
        <v>-0.1106</v>
      </c>
      <c r="Q3448" s="660">
        <v>7604</v>
      </c>
      <c r="R3448" s="660">
        <v>994.62</v>
      </c>
      <c r="S3448" s="791">
        <v>0.1308</v>
      </c>
      <c r="T3448" s="660">
        <v>0</v>
      </c>
      <c r="U3448" s="660">
        <v>0</v>
      </c>
      <c r="V3448" s="660">
        <v>0</v>
      </c>
      <c r="W3448" s="660">
        <v>0</v>
      </c>
      <c r="X3448" s="660">
        <v>0</v>
      </c>
      <c r="Y3448" s="660">
        <v>0</v>
      </c>
      <c r="Z3448" s="660">
        <v>0</v>
      </c>
      <c r="AA3448" s="660">
        <v>0</v>
      </c>
      <c r="AB3448" s="795">
        <v>1</v>
      </c>
      <c r="AC3448" s="575">
        <f t="shared" si="156"/>
        <v>0</v>
      </c>
      <c r="AD3448" s="555">
        <f t="shared" si="157"/>
        <v>0</v>
      </c>
    </row>
    <row r="3449" customHeight="1" spans="1:30">
      <c r="A3449" s="574">
        <v>45357</v>
      </c>
      <c r="B3449" s="797" t="s">
        <v>345</v>
      </c>
      <c r="C3449" s="783" t="s">
        <v>150</v>
      </c>
      <c r="D3449" s="783">
        <v>60</v>
      </c>
      <c r="E3449" s="783" t="s">
        <v>152</v>
      </c>
      <c r="F3449" s="783">
        <v>1.48</v>
      </c>
      <c r="G3449" s="783">
        <v>2.09</v>
      </c>
      <c r="H3449" s="784">
        <v>12.9439</v>
      </c>
      <c r="I3449" s="783">
        <v>14.7273</v>
      </c>
      <c r="J3449" s="783">
        <v>12.32</v>
      </c>
      <c r="K3449" s="783">
        <v>0</v>
      </c>
      <c r="L3449" s="791">
        <v>0</v>
      </c>
      <c r="M3449" s="783">
        <v>113.52</v>
      </c>
      <c r="N3449" s="783">
        <v>284</v>
      </c>
      <c r="O3449" s="791">
        <v>0.3997</v>
      </c>
      <c r="P3449" s="783" t="s">
        <v>149</v>
      </c>
      <c r="Q3449" s="783">
        <v>5420</v>
      </c>
      <c r="R3449" s="783">
        <v>1137.84</v>
      </c>
      <c r="S3449" s="791">
        <v>0.2099</v>
      </c>
      <c r="T3449" s="783">
        <v>0</v>
      </c>
      <c r="U3449" s="783">
        <v>0</v>
      </c>
      <c r="V3449" s="783">
        <v>0</v>
      </c>
      <c r="W3449" s="783">
        <v>0</v>
      </c>
      <c r="X3449" s="783">
        <v>0</v>
      </c>
      <c r="Y3449" s="783">
        <v>0</v>
      </c>
      <c r="Z3449" s="783">
        <v>0</v>
      </c>
      <c r="AA3449" s="783">
        <v>0</v>
      </c>
      <c r="AB3449" s="791">
        <v>1</v>
      </c>
      <c r="AC3449" s="575">
        <f t="shared" si="156"/>
        <v>0</v>
      </c>
      <c r="AD3449" s="555">
        <f t="shared" si="157"/>
        <v>0</v>
      </c>
    </row>
    <row r="3450" customHeight="1" spans="1:30">
      <c r="A3450" s="574">
        <v>45357</v>
      </c>
      <c r="B3450" s="797" t="s">
        <v>334</v>
      </c>
      <c r="C3450" s="779" t="s">
        <v>78</v>
      </c>
      <c r="D3450" s="802">
        <v>100</v>
      </c>
      <c r="E3450" s="809" t="s">
        <v>330</v>
      </c>
      <c r="F3450" s="660">
        <v>4.28</v>
      </c>
      <c r="G3450" s="660">
        <v>2.24</v>
      </c>
      <c r="H3450" s="660">
        <v>11.9233</v>
      </c>
      <c r="I3450" s="660">
        <v>11.57</v>
      </c>
      <c r="J3450" s="660">
        <v>11.1727</v>
      </c>
      <c r="K3450" s="660">
        <v>0</v>
      </c>
      <c r="L3450" s="793">
        <v>0</v>
      </c>
      <c r="M3450" s="720">
        <v>26.9038</v>
      </c>
      <c r="N3450" s="781">
        <v>32</v>
      </c>
      <c r="O3450" s="789">
        <v>84.07</v>
      </c>
      <c r="P3450" s="793">
        <v>0.6472</v>
      </c>
      <c r="Q3450" s="660">
        <v>5723</v>
      </c>
      <c r="R3450" s="781">
        <v>280.511</v>
      </c>
      <c r="S3450" s="805">
        <v>0.049</v>
      </c>
      <c r="T3450" s="660">
        <v>0</v>
      </c>
      <c r="U3450" s="660">
        <v>0</v>
      </c>
      <c r="V3450" s="660">
        <v>0</v>
      </c>
      <c r="W3450" s="660">
        <v>0</v>
      </c>
      <c r="X3450" s="660">
        <v>0</v>
      </c>
      <c r="Y3450" s="660">
        <v>0</v>
      </c>
      <c r="Z3450" s="660">
        <v>0</v>
      </c>
      <c r="AA3450" s="660">
        <v>0.1877</v>
      </c>
      <c r="AB3450" s="795">
        <v>1</v>
      </c>
      <c r="AC3450" s="575">
        <f t="shared" si="156"/>
        <v>0</v>
      </c>
      <c r="AD3450" s="555">
        <f t="shared" si="157"/>
        <v>0</v>
      </c>
    </row>
    <row r="3451" customHeight="1" spans="1:30">
      <c r="A3451" s="574">
        <v>45357</v>
      </c>
      <c r="B3451" s="797" t="s">
        <v>335</v>
      </c>
      <c r="C3451" s="779" t="s">
        <v>86</v>
      </c>
      <c r="D3451" s="802">
        <v>50</v>
      </c>
      <c r="E3451" s="809" t="s">
        <v>330</v>
      </c>
      <c r="F3451" s="660">
        <v>8.8</v>
      </c>
      <c r="G3451" s="769">
        <v>1.1</v>
      </c>
      <c r="H3451" s="769">
        <v>33.0991</v>
      </c>
      <c r="I3451" s="769">
        <v>17.4571</v>
      </c>
      <c r="J3451" s="769">
        <v>17.4373</v>
      </c>
      <c r="K3451" s="769">
        <v>15.455</v>
      </c>
      <c r="L3451" s="794">
        <v>0.4669</v>
      </c>
      <c r="M3451" s="660">
        <v>121.8923</v>
      </c>
      <c r="N3451" s="769">
        <v>713</v>
      </c>
      <c r="O3451" s="793">
        <v>0.171</v>
      </c>
      <c r="P3451" s="783" t="s">
        <v>149</v>
      </c>
      <c r="Q3451" s="769">
        <v>6458</v>
      </c>
      <c r="R3451" s="660">
        <v>864.9795</v>
      </c>
      <c r="S3451" s="793">
        <v>0.1339</v>
      </c>
      <c r="T3451" s="783">
        <v>0</v>
      </c>
      <c r="U3451" s="783">
        <v>0</v>
      </c>
      <c r="V3451" s="783">
        <v>0</v>
      </c>
      <c r="W3451" s="783">
        <v>0</v>
      </c>
      <c r="X3451" s="783">
        <v>0</v>
      </c>
      <c r="Y3451" s="783">
        <v>0</v>
      </c>
      <c r="Z3451" s="783">
        <v>0</v>
      </c>
      <c r="AA3451" s="783">
        <v>0</v>
      </c>
      <c r="AB3451" s="795">
        <v>1</v>
      </c>
      <c r="AC3451" s="575">
        <f t="shared" si="156"/>
        <v>0</v>
      </c>
      <c r="AD3451" s="555">
        <f t="shared" si="157"/>
        <v>0</v>
      </c>
    </row>
    <row r="3452" customHeight="1" spans="1:29">
      <c r="A3452" s="661" t="s">
        <v>349</v>
      </c>
      <c r="B3452" s="662"/>
      <c r="C3452" s="662"/>
      <c r="D3452" s="662"/>
      <c r="E3452" s="662"/>
      <c r="F3452" s="662"/>
      <c r="G3452" s="662"/>
      <c r="H3452" s="662"/>
      <c r="I3452" s="662"/>
      <c r="J3452" s="662"/>
      <c r="K3452" s="662"/>
      <c r="L3452" s="662"/>
      <c r="M3452" s="662"/>
      <c r="N3452" s="662"/>
      <c r="O3452" s="662"/>
      <c r="P3452" s="662"/>
      <c r="Q3452" s="662"/>
      <c r="R3452" s="662"/>
      <c r="S3452" s="662"/>
      <c r="T3452" s="662"/>
      <c r="U3452" s="662"/>
      <c r="V3452" s="662"/>
      <c r="W3452" s="662"/>
      <c r="X3452" s="662"/>
      <c r="Y3452" s="662"/>
      <c r="Z3452" s="662"/>
      <c r="AA3452" s="662"/>
      <c r="AB3452" s="662"/>
      <c r="AC3452" s="662"/>
    </row>
    <row r="3453" s="559" customFormat="1" customHeight="1" spans="1:30">
      <c r="A3453" s="810" t="s">
        <v>199</v>
      </c>
      <c r="B3453" s="811" t="s">
        <v>200</v>
      </c>
      <c r="C3453" s="811" t="s">
        <v>201</v>
      </c>
      <c r="D3453" s="811" t="s">
        <v>202</v>
      </c>
      <c r="E3453" s="811" t="s">
        <v>203</v>
      </c>
      <c r="F3453" s="811" t="s">
        <v>204</v>
      </c>
      <c r="G3453" s="811" t="s">
        <v>205</v>
      </c>
      <c r="H3453" s="811" t="s">
        <v>206</v>
      </c>
      <c r="I3453" s="811" t="s">
        <v>207</v>
      </c>
      <c r="J3453" s="811" t="s">
        <v>208</v>
      </c>
      <c r="K3453" s="811" t="s">
        <v>209</v>
      </c>
      <c r="L3453" s="811" t="s">
        <v>210</v>
      </c>
      <c r="M3453" s="811" t="s">
        <v>211</v>
      </c>
      <c r="N3453" s="811" t="s">
        <v>212</v>
      </c>
      <c r="O3453" s="811" t="s">
        <v>213</v>
      </c>
      <c r="P3453" s="811" t="s">
        <v>214</v>
      </c>
      <c r="Q3453" s="811" t="s">
        <v>215</v>
      </c>
      <c r="R3453" s="811" t="s">
        <v>216</v>
      </c>
      <c r="S3453" s="811" t="s">
        <v>217</v>
      </c>
      <c r="T3453" s="811" t="s">
        <v>218</v>
      </c>
      <c r="U3453" s="811" t="s">
        <v>219</v>
      </c>
      <c r="V3453" s="811" t="s">
        <v>220</v>
      </c>
      <c r="W3453" s="811" t="s">
        <v>221</v>
      </c>
      <c r="X3453" s="811" t="s">
        <v>222</v>
      </c>
      <c r="Y3453" s="811" t="s">
        <v>223</v>
      </c>
      <c r="Z3453" s="811" t="s">
        <v>224</v>
      </c>
      <c r="AA3453" s="811" t="s">
        <v>225</v>
      </c>
      <c r="AB3453" s="811" t="s">
        <v>226</v>
      </c>
      <c r="AC3453" s="813" t="s">
        <v>29</v>
      </c>
      <c r="AD3453" s="813" t="s">
        <v>30</v>
      </c>
    </row>
    <row r="3454" customHeight="1" spans="1:30">
      <c r="A3454" s="574">
        <v>45358</v>
      </c>
      <c r="B3454" s="575" t="s">
        <v>227</v>
      </c>
      <c r="C3454" s="575" t="s">
        <v>228</v>
      </c>
      <c r="D3454" s="575">
        <v>100</v>
      </c>
      <c r="E3454" s="575" t="s">
        <v>233</v>
      </c>
      <c r="F3454" s="575">
        <v>6.48</v>
      </c>
      <c r="G3454" s="575">
        <v>2.96</v>
      </c>
      <c r="H3454" s="575">
        <v>57.85</v>
      </c>
      <c r="I3454" s="575">
        <v>48.65</v>
      </c>
      <c r="J3454" s="575">
        <v>48.475</v>
      </c>
      <c r="K3454" s="575">
        <v>9.2</v>
      </c>
      <c r="L3454" s="580">
        <v>0.159</v>
      </c>
      <c r="M3454" s="575">
        <v>245.4375</v>
      </c>
      <c r="N3454" s="575"/>
      <c r="O3454" s="575"/>
      <c r="P3454" s="575"/>
      <c r="Q3454" s="575">
        <v>14972</v>
      </c>
      <c r="R3454" s="575">
        <v>2281.65</v>
      </c>
      <c r="S3454" s="580">
        <v>0.1524</v>
      </c>
      <c r="T3454" s="575">
        <v>0</v>
      </c>
      <c r="U3454" s="575">
        <v>0</v>
      </c>
      <c r="V3454" s="575">
        <v>0</v>
      </c>
      <c r="W3454" s="575">
        <v>0</v>
      </c>
      <c r="X3454" s="575">
        <v>0</v>
      </c>
      <c r="Y3454" s="575">
        <v>0</v>
      </c>
      <c r="Z3454" s="575">
        <v>0</v>
      </c>
      <c r="AA3454" s="575">
        <v>0</v>
      </c>
      <c r="AB3454" s="580">
        <v>1</v>
      </c>
      <c r="AC3454" s="575">
        <f t="shared" ref="AC3454:AC3496" si="158">U3454+W3454</f>
        <v>0</v>
      </c>
      <c r="AD3454" s="555">
        <f t="shared" ref="AD3454:AD3496" si="159">T3454+V3454</f>
        <v>0</v>
      </c>
    </row>
    <row r="3455" customHeight="1" spans="1:30">
      <c r="A3455" s="574">
        <v>45358</v>
      </c>
      <c r="B3455" s="575" t="s">
        <v>234</v>
      </c>
      <c r="C3455" s="575" t="s">
        <v>228</v>
      </c>
      <c r="D3455" s="575">
        <v>20</v>
      </c>
      <c r="E3455" s="575" t="s">
        <v>233</v>
      </c>
      <c r="F3455" s="575">
        <v>7.33</v>
      </c>
      <c r="G3455" s="575">
        <v>1.2</v>
      </c>
      <c r="H3455" s="575">
        <v>13.9268</v>
      </c>
      <c r="I3455" s="575">
        <v>6.7725</v>
      </c>
      <c r="J3455" s="575">
        <v>6.7592</v>
      </c>
      <c r="K3455" s="575">
        <v>7.1543</v>
      </c>
      <c r="L3455" s="580">
        <v>0.5137</v>
      </c>
      <c r="M3455" s="575">
        <v>74.9022</v>
      </c>
      <c r="N3455" s="575"/>
      <c r="O3455" s="575"/>
      <c r="P3455" s="575"/>
      <c r="Q3455" s="575">
        <v>4106</v>
      </c>
      <c r="R3455" s="575">
        <v>648.8011</v>
      </c>
      <c r="S3455" s="580">
        <v>0.158</v>
      </c>
      <c r="T3455" s="575">
        <v>0</v>
      </c>
      <c r="U3455" s="575">
        <v>0</v>
      </c>
      <c r="V3455" s="575">
        <v>0</v>
      </c>
      <c r="W3455" s="575">
        <v>0</v>
      </c>
      <c r="X3455" s="575">
        <v>0</v>
      </c>
      <c r="Y3455" s="575">
        <v>0</v>
      </c>
      <c r="Z3455" s="575">
        <v>0</v>
      </c>
      <c r="AA3455" s="575">
        <v>0</v>
      </c>
      <c r="AB3455" s="580">
        <v>1</v>
      </c>
      <c r="AC3455" s="575">
        <f t="shared" si="158"/>
        <v>0</v>
      </c>
      <c r="AD3455" s="555">
        <f t="shared" si="159"/>
        <v>0</v>
      </c>
    </row>
    <row r="3456" customHeight="1" spans="1:30">
      <c r="A3456" s="574">
        <v>45358</v>
      </c>
      <c r="B3456" s="575" t="s">
        <v>239</v>
      </c>
      <c r="C3456" s="575" t="s">
        <v>228</v>
      </c>
      <c r="D3456" s="575">
        <v>30</v>
      </c>
      <c r="E3456" s="575" t="s">
        <v>292</v>
      </c>
      <c r="F3456" s="575">
        <v>7.17</v>
      </c>
      <c r="G3456" s="575">
        <v>0</v>
      </c>
      <c r="H3456" s="575">
        <v>19.7777</v>
      </c>
      <c r="I3456" s="575">
        <v>16.79</v>
      </c>
      <c r="J3456" s="575">
        <v>16.6848</v>
      </c>
      <c r="K3456" s="575">
        <v>2.9877</v>
      </c>
      <c r="L3456" s="580">
        <v>0.1511</v>
      </c>
      <c r="M3456" s="575">
        <v>116.2656</v>
      </c>
      <c r="N3456" s="575"/>
      <c r="O3456" s="575"/>
      <c r="P3456" s="575"/>
      <c r="Q3456" s="575">
        <v>4805</v>
      </c>
      <c r="R3456" s="575">
        <v>816.816</v>
      </c>
      <c r="S3456" s="580">
        <v>0.17</v>
      </c>
      <c r="T3456" s="575">
        <v>0</v>
      </c>
      <c r="U3456" s="575">
        <v>0</v>
      </c>
      <c r="V3456" s="575">
        <v>0</v>
      </c>
      <c r="W3456" s="575">
        <v>0</v>
      </c>
      <c r="X3456" s="575">
        <v>0</v>
      </c>
      <c r="Y3456" s="575">
        <v>0</v>
      </c>
      <c r="Z3456" s="575">
        <v>0</v>
      </c>
      <c r="AA3456" s="575">
        <v>0</v>
      </c>
      <c r="AB3456" s="580">
        <v>1</v>
      </c>
      <c r="AC3456" s="575">
        <f t="shared" si="158"/>
        <v>0</v>
      </c>
      <c r="AD3456" s="555">
        <f t="shared" si="159"/>
        <v>0</v>
      </c>
    </row>
    <row r="3457" customHeight="1" spans="1:30">
      <c r="A3457" s="574">
        <v>45358</v>
      </c>
      <c r="B3457" s="575" t="s">
        <v>232</v>
      </c>
      <c r="C3457" s="575" t="s">
        <v>228</v>
      </c>
      <c r="D3457" s="575">
        <v>80</v>
      </c>
      <c r="E3457" s="575" t="s">
        <v>233</v>
      </c>
      <c r="F3457" s="575">
        <v>6.53</v>
      </c>
      <c r="G3457" s="575">
        <v>2.38</v>
      </c>
      <c r="H3457" s="575">
        <v>46.3221</v>
      </c>
      <c r="I3457" s="575">
        <v>44.8</v>
      </c>
      <c r="J3457" s="575">
        <v>44.55</v>
      </c>
      <c r="K3457" s="575">
        <v>0</v>
      </c>
      <c r="L3457" s="580">
        <v>0</v>
      </c>
      <c r="M3457" s="575">
        <v>208.45</v>
      </c>
      <c r="N3457" s="575"/>
      <c r="O3457" s="575"/>
      <c r="P3457" s="575"/>
      <c r="Q3457" s="575">
        <v>9570</v>
      </c>
      <c r="R3457" s="575">
        <v>1964.05</v>
      </c>
      <c r="S3457" s="580">
        <v>0.2052</v>
      </c>
      <c r="T3457" s="575">
        <v>0</v>
      </c>
      <c r="U3457" s="575">
        <v>0</v>
      </c>
      <c r="V3457" s="575">
        <v>0</v>
      </c>
      <c r="W3457" s="575">
        <v>0</v>
      </c>
      <c r="X3457" s="575">
        <v>0</v>
      </c>
      <c r="Y3457" s="575">
        <v>0</v>
      </c>
      <c r="Z3457" s="575">
        <v>0</v>
      </c>
      <c r="AA3457" s="575">
        <v>0</v>
      </c>
      <c r="AB3457" s="580">
        <v>1</v>
      </c>
      <c r="AC3457" s="575">
        <f t="shared" si="158"/>
        <v>0</v>
      </c>
      <c r="AD3457" s="555">
        <f t="shared" si="159"/>
        <v>0</v>
      </c>
    </row>
    <row r="3458" customHeight="1" spans="1:30">
      <c r="A3458" s="574">
        <v>45358</v>
      </c>
      <c r="B3458" s="575" t="s">
        <v>230</v>
      </c>
      <c r="C3458" s="575" t="s">
        <v>228</v>
      </c>
      <c r="D3458" s="575">
        <v>10</v>
      </c>
      <c r="E3458" s="575" t="s">
        <v>233</v>
      </c>
      <c r="F3458" s="575">
        <v>6.53</v>
      </c>
      <c r="G3458" s="575">
        <v>2.08</v>
      </c>
      <c r="H3458" s="575">
        <v>6.9354</v>
      </c>
      <c r="I3458" s="575">
        <v>4.6786</v>
      </c>
      <c r="J3458" s="575">
        <v>4.62</v>
      </c>
      <c r="K3458" s="575">
        <v>2.2568</v>
      </c>
      <c r="L3458" s="580">
        <v>0.3254</v>
      </c>
      <c r="M3458" s="575">
        <v>25.74</v>
      </c>
      <c r="N3458" s="575"/>
      <c r="O3458" s="575"/>
      <c r="P3458" s="575"/>
      <c r="Q3458" s="575">
        <v>1258</v>
      </c>
      <c r="R3458" s="575">
        <v>216.48</v>
      </c>
      <c r="S3458" s="580">
        <v>0.1721</v>
      </c>
      <c r="T3458" s="575">
        <v>0</v>
      </c>
      <c r="U3458" s="575">
        <v>0</v>
      </c>
      <c r="V3458" s="575">
        <v>0</v>
      </c>
      <c r="W3458" s="575">
        <v>0</v>
      </c>
      <c r="X3458" s="575">
        <v>0</v>
      </c>
      <c r="Y3458" s="575">
        <v>0</v>
      </c>
      <c r="Z3458" s="575">
        <v>0</v>
      </c>
      <c r="AA3458" s="575">
        <v>0</v>
      </c>
      <c r="AB3458" s="580">
        <v>1</v>
      </c>
      <c r="AC3458" s="575">
        <f t="shared" si="158"/>
        <v>0</v>
      </c>
      <c r="AD3458" s="555">
        <f t="shared" si="159"/>
        <v>0</v>
      </c>
    </row>
    <row r="3459" customHeight="1" spans="1:30">
      <c r="A3459" s="574">
        <v>45358</v>
      </c>
      <c r="B3459" s="575" t="s">
        <v>242</v>
      </c>
      <c r="C3459" s="575" t="s">
        <v>228</v>
      </c>
      <c r="D3459" s="575">
        <v>50</v>
      </c>
      <c r="E3459" s="575" t="s">
        <v>235</v>
      </c>
      <c r="F3459" s="575">
        <v>5.12</v>
      </c>
      <c r="G3459" s="575">
        <v>3.06</v>
      </c>
      <c r="H3459" s="575">
        <v>25.172</v>
      </c>
      <c r="I3459" s="575">
        <v>18.564</v>
      </c>
      <c r="J3459" s="575">
        <v>18.48</v>
      </c>
      <c r="K3459" s="575">
        <v>6.608</v>
      </c>
      <c r="L3459" s="580">
        <v>0.2625</v>
      </c>
      <c r="M3459" s="575">
        <v>89.32</v>
      </c>
      <c r="N3459" s="575"/>
      <c r="O3459" s="575"/>
      <c r="P3459" s="575"/>
      <c r="Q3459" s="575">
        <v>7203</v>
      </c>
      <c r="R3459" s="575">
        <v>928.4</v>
      </c>
      <c r="S3459" s="580">
        <v>0.1289</v>
      </c>
      <c r="T3459" s="575">
        <v>0</v>
      </c>
      <c r="U3459" s="575">
        <v>0</v>
      </c>
      <c r="V3459" s="575">
        <v>0</v>
      </c>
      <c r="W3459" s="575">
        <v>0</v>
      </c>
      <c r="X3459" s="575">
        <v>0</v>
      </c>
      <c r="Y3459" s="575">
        <v>0</v>
      </c>
      <c r="Z3459" s="575">
        <v>0</v>
      </c>
      <c r="AA3459" s="575">
        <v>0</v>
      </c>
      <c r="AB3459" s="580">
        <v>1</v>
      </c>
      <c r="AC3459" s="575">
        <f t="shared" si="158"/>
        <v>0</v>
      </c>
      <c r="AD3459" s="555">
        <f t="shared" si="159"/>
        <v>0</v>
      </c>
    </row>
    <row r="3460" customHeight="1" spans="1:30">
      <c r="A3460" s="574">
        <v>45358</v>
      </c>
      <c r="B3460" s="575" t="s">
        <v>240</v>
      </c>
      <c r="C3460" s="575" t="s">
        <v>228</v>
      </c>
      <c r="D3460" s="575">
        <v>100</v>
      </c>
      <c r="E3460" s="575" t="s">
        <v>233</v>
      </c>
      <c r="F3460" s="575">
        <v>8.22</v>
      </c>
      <c r="G3460" s="575">
        <v>0</v>
      </c>
      <c r="H3460" s="575">
        <v>65.525</v>
      </c>
      <c r="I3460" s="575">
        <v>59.3179</v>
      </c>
      <c r="J3460" s="575">
        <v>56.777</v>
      </c>
      <c r="K3460" s="575">
        <v>5.9731</v>
      </c>
      <c r="L3460" s="580">
        <v>0.0915</v>
      </c>
      <c r="M3460" s="575">
        <v>296.203</v>
      </c>
      <c r="N3460" s="575"/>
      <c r="O3460" s="575"/>
      <c r="P3460" s="575"/>
      <c r="Q3460" s="575">
        <v>15895</v>
      </c>
      <c r="R3460" s="575">
        <v>2178.425</v>
      </c>
      <c r="S3460" s="580">
        <v>0.1371</v>
      </c>
      <c r="T3460" s="575">
        <v>0.1575</v>
      </c>
      <c r="U3460" s="575">
        <v>0</v>
      </c>
      <c r="V3460" s="575">
        <v>0</v>
      </c>
      <c r="W3460" s="575">
        <v>0</v>
      </c>
      <c r="X3460" s="575">
        <v>0</v>
      </c>
      <c r="Y3460" s="575">
        <v>0.0765</v>
      </c>
      <c r="Z3460" s="575">
        <v>0</v>
      </c>
      <c r="AA3460" s="575">
        <v>0</v>
      </c>
      <c r="AB3460" s="580">
        <v>0.9976</v>
      </c>
      <c r="AC3460" s="575">
        <f t="shared" si="158"/>
        <v>0</v>
      </c>
      <c r="AD3460" s="555">
        <f t="shared" si="159"/>
        <v>0.1575</v>
      </c>
    </row>
    <row r="3461" customHeight="1" spans="1:30">
      <c r="A3461" s="574">
        <v>45358</v>
      </c>
      <c r="B3461" s="575" t="s">
        <v>237</v>
      </c>
      <c r="C3461" s="575" t="s">
        <v>228</v>
      </c>
      <c r="D3461" s="575">
        <v>5.48</v>
      </c>
      <c r="E3461" s="575" t="s">
        <v>233</v>
      </c>
      <c r="F3461" s="575">
        <v>6.38</v>
      </c>
      <c r="G3461" s="575">
        <v>0</v>
      </c>
      <c r="H3461" s="575">
        <v>3.06</v>
      </c>
      <c r="I3461" s="575">
        <v>2.79</v>
      </c>
      <c r="J3461" s="575">
        <v>2.52</v>
      </c>
      <c r="K3461" s="575">
        <v>0.27</v>
      </c>
      <c r="L3461" s="580">
        <v>0.0882</v>
      </c>
      <c r="M3461" s="575">
        <v>11.48</v>
      </c>
      <c r="N3461" s="575"/>
      <c r="O3461" s="575"/>
      <c r="P3461" s="575"/>
      <c r="Q3461" s="575">
        <v>554</v>
      </c>
      <c r="R3461" s="575">
        <v>80.9</v>
      </c>
      <c r="S3461" s="580">
        <v>0.146</v>
      </c>
      <c r="T3461" s="575">
        <v>0</v>
      </c>
      <c r="U3461" s="575">
        <v>0</v>
      </c>
      <c r="V3461" s="575">
        <v>0</v>
      </c>
      <c r="W3461" s="575">
        <v>0</v>
      </c>
      <c r="X3461" s="575">
        <v>0</v>
      </c>
      <c r="Y3461" s="575">
        <v>0</v>
      </c>
      <c r="Z3461" s="575">
        <v>0</v>
      </c>
      <c r="AA3461" s="575">
        <v>0</v>
      </c>
      <c r="AB3461" s="580">
        <v>1</v>
      </c>
      <c r="AC3461" s="575">
        <f t="shared" si="158"/>
        <v>0</v>
      </c>
      <c r="AD3461" s="555">
        <f t="shared" si="159"/>
        <v>0</v>
      </c>
    </row>
    <row r="3462" customHeight="1" spans="1:30">
      <c r="A3462" s="574">
        <v>45358</v>
      </c>
      <c r="B3462" s="575" t="s">
        <v>243</v>
      </c>
      <c r="C3462" s="575" t="s">
        <v>228</v>
      </c>
      <c r="D3462" s="575">
        <v>30</v>
      </c>
      <c r="E3462" s="575" t="s">
        <v>233</v>
      </c>
      <c r="F3462" s="575">
        <v>7.35</v>
      </c>
      <c r="G3462" s="575">
        <v>0.8</v>
      </c>
      <c r="H3462" s="575">
        <v>18.3641</v>
      </c>
      <c r="I3462" s="575">
        <v>18.004</v>
      </c>
      <c r="J3462" s="575">
        <v>17.976</v>
      </c>
      <c r="K3462" s="575">
        <v>0</v>
      </c>
      <c r="L3462" s="580">
        <v>0</v>
      </c>
      <c r="M3462" s="575">
        <v>122.36</v>
      </c>
      <c r="N3462" s="575"/>
      <c r="O3462" s="575"/>
      <c r="P3462" s="575"/>
      <c r="Q3462" s="575">
        <v>4708</v>
      </c>
      <c r="R3462" s="575">
        <v>956.424</v>
      </c>
      <c r="S3462" s="580">
        <v>0.2031</v>
      </c>
      <c r="T3462" s="575">
        <v>0</v>
      </c>
      <c r="U3462" s="575">
        <v>0</v>
      </c>
      <c r="V3462" s="575">
        <v>0</v>
      </c>
      <c r="W3462" s="575">
        <v>0</v>
      </c>
      <c r="X3462" s="575">
        <v>0</v>
      </c>
      <c r="Y3462" s="575">
        <v>0</v>
      </c>
      <c r="Z3462" s="575">
        <v>0</v>
      </c>
      <c r="AA3462" s="575">
        <v>0</v>
      </c>
      <c r="AB3462" s="580">
        <v>1</v>
      </c>
      <c r="AC3462" s="575">
        <f t="shared" si="158"/>
        <v>0</v>
      </c>
      <c r="AD3462" s="555">
        <f t="shared" si="159"/>
        <v>0</v>
      </c>
    </row>
    <row r="3463" customHeight="1" spans="1:30">
      <c r="A3463" s="574">
        <v>45358</v>
      </c>
      <c r="B3463" s="575" t="s">
        <v>241</v>
      </c>
      <c r="C3463" s="575" t="s">
        <v>228</v>
      </c>
      <c r="D3463" s="575">
        <v>150</v>
      </c>
      <c r="E3463" s="575" t="s">
        <v>235</v>
      </c>
      <c r="F3463" s="575">
        <v>6.05</v>
      </c>
      <c r="G3463" s="575">
        <v>0.4</v>
      </c>
      <c r="H3463" s="575">
        <v>100.8936</v>
      </c>
      <c r="I3463" s="575">
        <v>53.978</v>
      </c>
      <c r="J3463" s="575">
        <v>52.6743</v>
      </c>
      <c r="K3463" s="575">
        <v>46.92</v>
      </c>
      <c r="L3463" s="580">
        <v>0.465</v>
      </c>
      <c r="M3463" s="575">
        <v>345.4871</v>
      </c>
      <c r="N3463" s="575">
        <v>1932</v>
      </c>
      <c r="O3463" s="580">
        <v>0.1788</v>
      </c>
      <c r="P3463" s="580">
        <v>-0.047</v>
      </c>
      <c r="Q3463" s="575">
        <v>24402</v>
      </c>
      <c r="R3463" s="575">
        <v>2868.3298</v>
      </c>
      <c r="S3463" s="580">
        <v>0.1175</v>
      </c>
      <c r="T3463" s="575">
        <v>0</v>
      </c>
      <c r="U3463" s="575">
        <v>0</v>
      </c>
      <c r="V3463" s="575">
        <v>0</v>
      </c>
      <c r="W3463" s="575">
        <v>0</v>
      </c>
      <c r="X3463" s="575">
        <v>0</v>
      </c>
      <c r="Y3463" s="575">
        <v>0</v>
      </c>
      <c r="Z3463" s="575">
        <v>0</v>
      </c>
      <c r="AA3463" s="575">
        <v>0</v>
      </c>
      <c r="AB3463" s="580">
        <v>1</v>
      </c>
      <c r="AC3463" s="575">
        <f t="shared" si="158"/>
        <v>0</v>
      </c>
      <c r="AD3463" s="555">
        <f t="shared" si="159"/>
        <v>0</v>
      </c>
    </row>
    <row r="3464" customHeight="1" spans="1:30">
      <c r="A3464" s="574">
        <v>45358</v>
      </c>
      <c r="B3464" s="575" t="s">
        <v>236</v>
      </c>
      <c r="C3464" s="575" t="s">
        <v>228</v>
      </c>
      <c r="D3464" s="575">
        <v>30</v>
      </c>
      <c r="E3464" s="575" t="s">
        <v>233</v>
      </c>
      <c r="F3464" s="575">
        <v>7.82</v>
      </c>
      <c r="G3464" s="575">
        <v>1.2</v>
      </c>
      <c r="H3464" s="575">
        <v>18.9808</v>
      </c>
      <c r="I3464" s="575">
        <v>18.7918</v>
      </c>
      <c r="J3464" s="575">
        <v>18.773</v>
      </c>
      <c r="K3464" s="575">
        <v>0</v>
      </c>
      <c r="L3464" s="580">
        <v>0</v>
      </c>
      <c r="M3464" s="575">
        <v>120.3677</v>
      </c>
      <c r="N3464" s="575"/>
      <c r="O3464" s="575"/>
      <c r="P3464" s="575"/>
      <c r="Q3464" s="575">
        <v>3672</v>
      </c>
      <c r="R3464" s="575">
        <v>852.3866</v>
      </c>
      <c r="S3464" s="580">
        <v>0.2321</v>
      </c>
      <c r="T3464" s="575">
        <v>0</v>
      </c>
      <c r="U3464" s="575">
        <v>0</v>
      </c>
      <c r="V3464" s="575">
        <v>0</v>
      </c>
      <c r="W3464" s="575">
        <v>0</v>
      </c>
      <c r="X3464" s="575">
        <v>0</v>
      </c>
      <c r="Y3464" s="575">
        <v>0</v>
      </c>
      <c r="Z3464" s="575">
        <v>0</v>
      </c>
      <c r="AA3464" s="575">
        <v>0</v>
      </c>
      <c r="AB3464" s="580">
        <v>1</v>
      </c>
      <c r="AC3464" s="575">
        <f t="shared" si="158"/>
        <v>0</v>
      </c>
      <c r="AD3464" s="555">
        <f t="shared" si="159"/>
        <v>0</v>
      </c>
    </row>
    <row r="3465" customHeight="1" spans="1:30">
      <c r="A3465" s="574">
        <v>45358</v>
      </c>
      <c r="B3465" s="575" t="s">
        <v>245</v>
      </c>
      <c r="C3465" s="575" t="s">
        <v>228</v>
      </c>
      <c r="D3465" s="575">
        <v>50</v>
      </c>
      <c r="E3465" s="575" t="s">
        <v>315</v>
      </c>
      <c r="F3465" s="575">
        <v>2.63</v>
      </c>
      <c r="G3465" s="575">
        <v>0</v>
      </c>
      <c r="H3465" s="575">
        <v>11.3433</v>
      </c>
      <c r="I3465" s="575">
        <v>11.165</v>
      </c>
      <c r="J3465" s="575">
        <v>11.13</v>
      </c>
      <c r="K3465" s="575">
        <v>0</v>
      </c>
      <c r="L3465" s="580">
        <v>0</v>
      </c>
      <c r="M3465" s="575">
        <v>83.37</v>
      </c>
      <c r="N3465" s="575"/>
      <c r="O3465" s="575"/>
      <c r="P3465" s="575"/>
      <c r="Q3465" s="575">
        <v>6762</v>
      </c>
      <c r="R3465" s="575">
        <v>748.3</v>
      </c>
      <c r="S3465" s="580">
        <v>0.1107</v>
      </c>
      <c r="T3465" s="575">
        <v>0.1783</v>
      </c>
      <c r="U3465" s="575">
        <v>0</v>
      </c>
      <c r="V3465" s="575">
        <v>0</v>
      </c>
      <c r="W3465" s="575">
        <v>0</v>
      </c>
      <c r="X3465" s="575">
        <v>0</v>
      </c>
      <c r="Y3465" s="575">
        <v>0</v>
      </c>
      <c r="Z3465" s="575">
        <v>0</v>
      </c>
      <c r="AA3465" s="575">
        <v>0</v>
      </c>
      <c r="AB3465" s="580">
        <v>0.9857</v>
      </c>
      <c r="AC3465" s="575">
        <f t="shared" si="158"/>
        <v>0</v>
      </c>
      <c r="AD3465" s="555">
        <f t="shared" si="159"/>
        <v>0.1783</v>
      </c>
    </row>
    <row r="3466" customHeight="1" spans="1:30">
      <c r="A3466" s="574">
        <v>45358</v>
      </c>
      <c r="B3466" s="575" t="s">
        <v>246</v>
      </c>
      <c r="C3466" s="575" t="s">
        <v>228</v>
      </c>
      <c r="D3466" s="575">
        <v>300</v>
      </c>
      <c r="E3466" s="575" t="s">
        <v>233</v>
      </c>
      <c r="F3466" s="575">
        <v>7.2</v>
      </c>
      <c r="G3466" s="575">
        <v>0</v>
      </c>
      <c r="H3466" s="575">
        <v>234.8941</v>
      </c>
      <c r="I3466" s="575">
        <v>210.1269</v>
      </c>
      <c r="J3466" s="575">
        <v>203.148</v>
      </c>
      <c r="K3466" s="575">
        <v>24.7672</v>
      </c>
      <c r="L3466" s="580">
        <v>0.1054</v>
      </c>
      <c r="M3466" s="575">
        <v>1118.601</v>
      </c>
      <c r="N3466" s="575"/>
      <c r="O3466" s="575"/>
      <c r="P3466" s="575"/>
      <c r="Q3466" s="575">
        <v>57321</v>
      </c>
      <c r="R3466" s="575">
        <v>8883.634</v>
      </c>
      <c r="S3466" s="580">
        <v>0.155</v>
      </c>
      <c r="T3466" s="575">
        <v>0</v>
      </c>
      <c r="U3466" s="575">
        <v>0</v>
      </c>
      <c r="V3466" s="575">
        <v>0</v>
      </c>
      <c r="W3466" s="575">
        <v>0</v>
      </c>
      <c r="X3466" s="575">
        <v>0</v>
      </c>
      <c r="Y3466" s="575">
        <v>0</v>
      </c>
      <c r="Z3466" s="575">
        <v>0</v>
      </c>
      <c r="AA3466" s="575">
        <v>0</v>
      </c>
      <c r="AB3466" s="580">
        <v>1</v>
      </c>
      <c r="AC3466" s="575">
        <f t="shared" si="158"/>
        <v>0</v>
      </c>
      <c r="AD3466" s="555">
        <f t="shared" si="159"/>
        <v>0</v>
      </c>
    </row>
    <row r="3467" customHeight="1" spans="1:30">
      <c r="A3467" s="574">
        <v>45358</v>
      </c>
      <c r="B3467" s="575" t="s">
        <v>244</v>
      </c>
      <c r="C3467" s="575" t="s">
        <v>228</v>
      </c>
      <c r="D3467" s="575">
        <v>100</v>
      </c>
      <c r="E3467" s="575" t="s">
        <v>233</v>
      </c>
      <c r="F3467" s="575">
        <v>5.47</v>
      </c>
      <c r="G3467" s="575">
        <v>0</v>
      </c>
      <c r="H3467" s="575">
        <v>49.7424</v>
      </c>
      <c r="I3467" s="575">
        <v>36.4662</v>
      </c>
      <c r="J3467" s="575">
        <v>35.175</v>
      </c>
      <c r="K3467" s="575">
        <v>13.2762</v>
      </c>
      <c r="L3467" s="580">
        <v>0.2669</v>
      </c>
      <c r="M3467" s="575">
        <v>237.0081</v>
      </c>
      <c r="N3467" s="575"/>
      <c r="O3467" s="575"/>
      <c r="P3467" s="575"/>
      <c r="Q3467" s="575">
        <v>14225</v>
      </c>
      <c r="R3467" s="575">
        <v>2155.6437</v>
      </c>
      <c r="S3467" s="580">
        <v>0.1515</v>
      </c>
      <c r="T3467" s="575">
        <v>0</v>
      </c>
      <c r="U3467" s="575">
        <v>0</v>
      </c>
      <c r="V3467" s="575">
        <v>0</v>
      </c>
      <c r="W3467" s="575">
        <v>0</v>
      </c>
      <c r="X3467" s="575">
        <v>0</v>
      </c>
      <c r="Y3467" s="575">
        <v>0</v>
      </c>
      <c r="Z3467" s="575">
        <v>0</v>
      </c>
      <c r="AA3467" s="575">
        <v>0</v>
      </c>
      <c r="AB3467" s="580">
        <v>1</v>
      </c>
      <c r="AC3467" s="575">
        <f t="shared" si="158"/>
        <v>0</v>
      </c>
      <c r="AD3467" s="555">
        <f t="shared" si="159"/>
        <v>0</v>
      </c>
    </row>
    <row r="3468" customHeight="1" spans="1:30">
      <c r="A3468" s="574">
        <v>45358</v>
      </c>
      <c r="B3468" s="575" t="s">
        <v>248</v>
      </c>
      <c r="C3468" s="575" t="s">
        <v>228</v>
      </c>
      <c r="D3468" s="575">
        <v>100</v>
      </c>
      <c r="E3468" s="575" t="s">
        <v>235</v>
      </c>
      <c r="F3468" s="575">
        <v>4.03</v>
      </c>
      <c r="G3468" s="575">
        <v>4.41</v>
      </c>
      <c r="H3468" s="575">
        <v>50.9824</v>
      </c>
      <c r="I3468" s="575">
        <v>34.7074</v>
      </c>
      <c r="J3468" s="575">
        <v>33.4628</v>
      </c>
      <c r="K3468" s="575">
        <v>16.275</v>
      </c>
      <c r="L3468" s="580">
        <v>0.3192</v>
      </c>
      <c r="M3468" s="575">
        <v>200.956</v>
      </c>
      <c r="N3468" s="575"/>
      <c r="O3468" s="575"/>
      <c r="P3468" s="575"/>
      <c r="Q3468" s="575">
        <v>11688</v>
      </c>
      <c r="R3468" s="575">
        <v>1962.6768</v>
      </c>
      <c r="S3468" s="580">
        <v>0.1679</v>
      </c>
      <c r="T3468" s="575">
        <v>0</v>
      </c>
      <c r="U3468" s="575">
        <v>0</v>
      </c>
      <c r="V3468" s="575">
        <v>0</v>
      </c>
      <c r="W3468" s="575">
        <v>0</v>
      </c>
      <c r="X3468" s="575">
        <v>0</v>
      </c>
      <c r="Y3468" s="575">
        <v>0</v>
      </c>
      <c r="Z3468" s="575">
        <v>0</v>
      </c>
      <c r="AA3468" s="575">
        <v>0</v>
      </c>
      <c r="AB3468" s="580">
        <v>1</v>
      </c>
      <c r="AC3468" s="575">
        <f t="shared" si="158"/>
        <v>0</v>
      </c>
      <c r="AD3468" s="555">
        <f t="shared" si="159"/>
        <v>0</v>
      </c>
    </row>
    <row r="3469" customHeight="1" spans="1:30">
      <c r="A3469" s="574">
        <v>45358</v>
      </c>
      <c r="B3469" s="575" t="s">
        <v>247</v>
      </c>
      <c r="C3469" s="575" t="s">
        <v>228</v>
      </c>
      <c r="D3469" s="575">
        <v>150</v>
      </c>
      <c r="E3469" s="575" t="s">
        <v>233</v>
      </c>
      <c r="F3469" s="575">
        <v>7.74</v>
      </c>
      <c r="G3469" s="575">
        <v>2</v>
      </c>
      <c r="H3469" s="575">
        <v>99.5522</v>
      </c>
      <c r="I3469" s="575">
        <v>99.5522</v>
      </c>
      <c r="J3469" s="575">
        <v>99.225</v>
      </c>
      <c r="K3469" s="575">
        <v>0</v>
      </c>
      <c r="L3469" s="580">
        <v>0</v>
      </c>
      <c r="M3469" s="575">
        <v>636.825</v>
      </c>
      <c r="N3469" s="575"/>
      <c r="O3469" s="575"/>
      <c r="P3469" s="575"/>
      <c r="Q3469" s="575">
        <v>25456</v>
      </c>
      <c r="R3469" s="575">
        <v>4532.85</v>
      </c>
      <c r="S3469" s="580">
        <v>0.1781</v>
      </c>
      <c r="T3469" s="575">
        <v>0</v>
      </c>
      <c r="U3469" s="575">
        <v>0</v>
      </c>
      <c r="V3469" s="575">
        <v>0</v>
      </c>
      <c r="W3469" s="575">
        <v>0</v>
      </c>
      <c r="X3469" s="575">
        <v>0</v>
      </c>
      <c r="Y3469" s="575">
        <v>0</v>
      </c>
      <c r="Z3469" s="575">
        <v>0</v>
      </c>
      <c r="AA3469" s="575">
        <v>0</v>
      </c>
      <c r="AB3469" s="580">
        <v>1</v>
      </c>
      <c r="AC3469" s="575">
        <f t="shared" si="158"/>
        <v>0</v>
      </c>
      <c r="AD3469" s="555">
        <f t="shared" si="159"/>
        <v>0</v>
      </c>
    </row>
    <row r="3470" customHeight="1" spans="1:30">
      <c r="A3470" s="574">
        <v>45358</v>
      </c>
      <c r="B3470" s="575" t="s">
        <v>249</v>
      </c>
      <c r="C3470" s="575" t="s">
        <v>228</v>
      </c>
      <c r="D3470" s="575">
        <v>100</v>
      </c>
      <c r="E3470" s="575" t="s">
        <v>233</v>
      </c>
      <c r="F3470" s="575">
        <v>6.79</v>
      </c>
      <c r="G3470" s="575">
        <v>0</v>
      </c>
      <c r="H3470" s="575">
        <v>55.58</v>
      </c>
      <c r="I3470" s="575">
        <v>54.756</v>
      </c>
      <c r="J3470" s="575">
        <v>54.6219</v>
      </c>
      <c r="K3470" s="575">
        <v>0</v>
      </c>
      <c r="L3470" s="580">
        <v>0</v>
      </c>
      <c r="M3470" s="575">
        <v>325.1345</v>
      </c>
      <c r="N3470" s="575"/>
      <c r="O3470" s="575"/>
      <c r="P3470" s="575"/>
      <c r="Q3470" s="575">
        <v>15134</v>
      </c>
      <c r="R3470" s="575">
        <v>2262.4818</v>
      </c>
      <c r="S3470" s="580">
        <v>0.1495</v>
      </c>
      <c r="T3470" s="575">
        <v>0</v>
      </c>
      <c r="U3470" s="575">
        <v>0</v>
      </c>
      <c r="V3470" s="575">
        <v>0</v>
      </c>
      <c r="W3470" s="575">
        <v>0</v>
      </c>
      <c r="X3470" s="575">
        <v>0</v>
      </c>
      <c r="Y3470" s="575">
        <v>0</v>
      </c>
      <c r="Z3470" s="575">
        <v>0</v>
      </c>
      <c r="AA3470" s="575">
        <v>0</v>
      </c>
      <c r="AB3470" s="580">
        <v>1</v>
      </c>
      <c r="AC3470" s="575">
        <f t="shared" si="158"/>
        <v>0</v>
      </c>
      <c r="AD3470" s="555">
        <f t="shared" si="159"/>
        <v>0</v>
      </c>
    </row>
    <row r="3471" customHeight="1" spans="1:30">
      <c r="A3471" s="574">
        <v>45358</v>
      </c>
      <c r="B3471" s="575" t="s">
        <v>251</v>
      </c>
      <c r="C3471" s="575" t="s">
        <v>250</v>
      </c>
      <c r="D3471" s="575">
        <v>15</v>
      </c>
      <c r="E3471" s="575" t="s">
        <v>233</v>
      </c>
      <c r="F3471" s="575">
        <v>0</v>
      </c>
      <c r="G3471" s="575">
        <v>4.88</v>
      </c>
      <c r="H3471" s="575">
        <v>7.9202</v>
      </c>
      <c r="I3471" s="575">
        <v>7.9202</v>
      </c>
      <c r="J3471" s="575">
        <v>7.875</v>
      </c>
      <c r="K3471" s="575">
        <v>0</v>
      </c>
      <c r="L3471" s="580">
        <v>0</v>
      </c>
      <c r="M3471" s="575">
        <v>58.485</v>
      </c>
      <c r="N3471" s="575"/>
      <c r="O3471" s="575"/>
      <c r="P3471" s="575"/>
      <c r="Q3471" s="575">
        <v>3444</v>
      </c>
      <c r="R3471" s="575">
        <v>386.715</v>
      </c>
      <c r="S3471" s="580">
        <v>0.1123</v>
      </c>
      <c r="T3471" s="575">
        <v>0</v>
      </c>
      <c r="U3471" s="575">
        <v>0</v>
      </c>
      <c r="V3471" s="575">
        <v>0</v>
      </c>
      <c r="W3471" s="575">
        <v>0</v>
      </c>
      <c r="X3471" s="575">
        <v>0</v>
      </c>
      <c r="Y3471" s="575">
        <v>0</v>
      </c>
      <c r="Z3471" s="575">
        <v>0</v>
      </c>
      <c r="AA3471" s="575">
        <v>0</v>
      </c>
      <c r="AB3471" s="580">
        <v>1</v>
      </c>
      <c r="AC3471" s="575">
        <f t="shared" si="158"/>
        <v>0</v>
      </c>
      <c r="AD3471" s="555">
        <f t="shared" si="159"/>
        <v>0</v>
      </c>
    </row>
    <row r="3472" customHeight="1" spans="1:30">
      <c r="A3472" s="574">
        <v>45358</v>
      </c>
      <c r="B3472" s="575" t="s">
        <v>258</v>
      </c>
      <c r="C3472" s="575" t="s">
        <v>250</v>
      </c>
      <c r="D3472" s="575">
        <v>100</v>
      </c>
      <c r="E3472" s="575" t="s">
        <v>233</v>
      </c>
      <c r="F3472" s="575">
        <v>0</v>
      </c>
      <c r="G3472" s="575">
        <v>3.1</v>
      </c>
      <c r="H3472" s="575">
        <v>15.8764</v>
      </c>
      <c r="I3472" s="575">
        <v>15.4454</v>
      </c>
      <c r="J3472" s="575">
        <v>14.52</v>
      </c>
      <c r="K3472" s="575">
        <v>0</v>
      </c>
      <c r="L3472" s="580">
        <v>0</v>
      </c>
      <c r="M3472" s="575">
        <v>527.34</v>
      </c>
      <c r="N3472" s="575"/>
      <c r="O3472" s="575"/>
      <c r="P3472" s="575"/>
      <c r="Q3472" s="575">
        <v>27774</v>
      </c>
      <c r="R3472" s="575">
        <v>3803.58</v>
      </c>
      <c r="S3472" s="580">
        <v>0.1369</v>
      </c>
      <c r="T3472" s="575">
        <v>0</v>
      </c>
      <c r="U3472" s="575">
        <v>0.431</v>
      </c>
      <c r="V3472" s="575">
        <v>0</v>
      </c>
      <c r="W3472" s="575">
        <v>0</v>
      </c>
      <c r="X3472" s="575">
        <v>0</v>
      </c>
      <c r="Y3472" s="575">
        <v>0</v>
      </c>
      <c r="Z3472" s="575">
        <v>0</v>
      </c>
      <c r="AA3472" s="575">
        <v>0</v>
      </c>
      <c r="AB3472" s="580">
        <v>1</v>
      </c>
      <c r="AC3472" s="575">
        <f t="shared" si="158"/>
        <v>0.431</v>
      </c>
      <c r="AD3472" s="555">
        <f t="shared" si="159"/>
        <v>0</v>
      </c>
    </row>
    <row r="3473" customHeight="1" spans="1:30">
      <c r="A3473" s="574">
        <v>45358</v>
      </c>
      <c r="B3473" s="575" t="s">
        <v>261</v>
      </c>
      <c r="C3473" s="575" t="s">
        <v>250</v>
      </c>
      <c r="D3473" s="575">
        <v>100</v>
      </c>
      <c r="E3473" s="575" t="s">
        <v>233</v>
      </c>
      <c r="F3473" s="575">
        <v>0</v>
      </c>
      <c r="G3473" s="575">
        <v>5.02</v>
      </c>
      <c r="H3473" s="575">
        <v>64.4848</v>
      </c>
      <c r="I3473" s="575">
        <v>64.1076</v>
      </c>
      <c r="J3473" s="575">
        <v>63.228</v>
      </c>
      <c r="K3473" s="575">
        <v>0</v>
      </c>
      <c r="L3473" s="580">
        <v>0</v>
      </c>
      <c r="M3473" s="575">
        <v>510.84</v>
      </c>
      <c r="N3473" s="575"/>
      <c r="O3473" s="575"/>
      <c r="P3473" s="575"/>
      <c r="Q3473" s="575">
        <v>25315</v>
      </c>
      <c r="R3473" s="575">
        <v>4808.892</v>
      </c>
      <c r="S3473" s="580">
        <v>0.19</v>
      </c>
      <c r="T3473" s="575">
        <v>0.3772</v>
      </c>
      <c r="U3473" s="575">
        <v>0</v>
      </c>
      <c r="V3473" s="575">
        <v>0</v>
      </c>
      <c r="W3473" s="575">
        <v>0</v>
      </c>
      <c r="X3473" s="575">
        <v>0</v>
      </c>
      <c r="Y3473" s="575">
        <v>0</v>
      </c>
      <c r="Z3473" s="575">
        <v>0</v>
      </c>
      <c r="AA3473" s="575">
        <v>0</v>
      </c>
      <c r="AB3473" s="580">
        <v>0.99</v>
      </c>
      <c r="AC3473" s="575">
        <f t="shared" si="158"/>
        <v>0</v>
      </c>
      <c r="AD3473" s="555">
        <f t="shared" si="159"/>
        <v>0.3772</v>
      </c>
    </row>
    <row r="3474" customHeight="1" spans="1:30">
      <c r="A3474" s="574">
        <v>45358</v>
      </c>
      <c r="B3474" s="575" t="s">
        <v>253</v>
      </c>
      <c r="C3474" s="575" t="s">
        <v>250</v>
      </c>
      <c r="D3474" s="575">
        <v>200</v>
      </c>
      <c r="E3474" s="575" t="s">
        <v>233</v>
      </c>
      <c r="F3474" s="575">
        <v>0</v>
      </c>
      <c r="G3474" s="575">
        <v>7.7</v>
      </c>
      <c r="H3474" s="575">
        <v>255.1344</v>
      </c>
      <c r="I3474" s="575">
        <v>254.523</v>
      </c>
      <c r="J3474" s="575">
        <v>248.16</v>
      </c>
      <c r="K3474" s="575">
        <v>0</v>
      </c>
      <c r="L3474" s="580">
        <v>0</v>
      </c>
      <c r="M3474" s="575">
        <v>851.4</v>
      </c>
      <c r="N3474" s="575"/>
      <c r="O3474" s="575"/>
      <c r="P3474" s="575"/>
      <c r="Q3474" s="575">
        <v>61425</v>
      </c>
      <c r="R3474" s="575">
        <v>9496.08</v>
      </c>
      <c r="S3474" s="580">
        <v>0.1546</v>
      </c>
      <c r="T3474" s="575">
        <v>0.6114</v>
      </c>
      <c r="U3474" s="575">
        <v>0</v>
      </c>
      <c r="V3474" s="575">
        <v>0</v>
      </c>
      <c r="W3474" s="575">
        <v>0</v>
      </c>
      <c r="X3474" s="575">
        <v>0</v>
      </c>
      <c r="Y3474" s="575">
        <v>0</v>
      </c>
      <c r="Z3474" s="575">
        <v>0</v>
      </c>
      <c r="AA3474" s="575">
        <v>0</v>
      </c>
      <c r="AB3474" s="580">
        <v>0.9976</v>
      </c>
      <c r="AC3474" s="575">
        <f t="shared" si="158"/>
        <v>0</v>
      </c>
      <c r="AD3474" s="555">
        <f t="shared" si="159"/>
        <v>0.6114</v>
      </c>
    </row>
    <row r="3475" customHeight="1" spans="1:30">
      <c r="A3475" s="574">
        <v>45358</v>
      </c>
      <c r="B3475" s="575" t="s">
        <v>254</v>
      </c>
      <c r="C3475" s="575" t="s">
        <v>250</v>
      </c>
      <c r="D3475" s="575">
        <v>50</v>
      </c>
      <c r="E3475" s="575" t="s">
        <v>233</v>
      </c>
      <c r="F3475" s="575">
        <v>0</v>
      </c>
      <c r="G3475" s="575">
        <v>6.84</v>
      </c>
      <c r="H3475" s="575">
        <v>49.9094</v>
      </c>
      <c r="I3475" s="575">
        <v>49.6636</v>
      </c>
      <c r="J3475" s="575">
        <v>47.67</v>
      </c>
      <c r="K3475" s="575">
        <v>0</v>
      </c>
      <c r="L3475" s="580">
        <v>0</v>
      </c>
      <c r="M3475" s="575">
        <v>365.82</v>
      </c>
      <c r="N3475" s="575"/>
      <c r="O3475" s="575"/>
      <c r="P3475" s="575"/>
      <c r="Q3475" s="575">
        <v>12070</v>
      </c>
      <c r="R3475" s="575">
        <v>2619.12</v>
      </c>
      <c r="S3475" s="580">
        <v>0.217</v>
      </c>
      <c r="T3475" s="575">
        <v>0</v>
      </c>
      <c r="U3475" s="575">
        <v>0</v>
      </c>
      <c r="V3475" s="575">
        <v>0</v>
      </c>
      <c r="W3475" s="575">
        <v>0</v>
      </c>
      <c r="X3475" s="575">
        <v>0</v>
      </c>
      <c r="Y3475" s="575">
        <v>0</v>
      </c>
      <c r="Z3475" s="575">
        <v>0</v>
      </c>
      <c r="AA3475" s="575">
        <v>0</v>
      </c>
      <c r="AB3475" s="580">
        <v>1</v>
      </c>
      <c r="AC3475" s="575">
        <f t="shared" si="158"/>
        <v>0</v>
      </c>
      <c r="AD3475" s="555">
        <f t="shared" si="159"/>
        <v>0</v>
      </c>
    </row>
    <row r="3476" customHeight="1" spans="1:30">
      <c r="A3476" s="574">
        <v>45358</v>
      </c>
      <c r="B3476" s="575" t="s">
        <v>257</v>
      </c>
      <c r="C3476" s="575" t="s">
        <v>250</v>
      </c>
      <c r="D3476" s="575">
        <v>80</v>
      </c>
      <c r="E3476" s="575" t="s">
        <v>233</v>
      </c>
      <c r="F3476" s="575">
        <v>0</v>
      </c>
      <c r="G3476" s="575">
        <v>5.37</v>
      </c>
      <c r="H3476" s="575">
        <v>67.769</v>
      </c>
      <c r="I3476" s="575">
        <v>66.189</v>
      </c>
      <c r="J3476" s="575">
        <v>64.3808</v>
      </c>
      <c r="K3476" s="575">
        <v>0</v>
      </c>
      <c r="L3476" s="580">
        <v>0</v>
      </c>
      <c r="M3476" s="575">
        <v>454.5019</v>
      </c>
      <c r="N3476" s="575"/>
      <c r="O3476" s="575"/>
      <c r="P3476" s="575"/>
      <c r="Q3476" s="575">
        <v>18237</v>
      </c>
      <c r="R3476" s="575">
        <v>3971.4184</v>
      </c>
      <c r="S3476" s="580">
        <v>0.2178</v>
      </c>
      <c r="T3476" s="575">
        <v>0</v>
      </c>
      <c r="U3476" s="575">
        <v>1.1</v>
      </c>
      <c r="V3476" s="575">
        <v>0</v>
      </c>
      <c r="W3476" s="575">
        <v>0</v>
      </c>
      <c r="X3476" s="575">
        <v>0</v>
      </c>
      <c r="Y3476" s="575">
        <v>0</v>
      </c>
      <c r="Z3476" s="575">
        <v>0</v>
      </c>
      <c r="AA3476" s="575">
        <v>0</v>
      </c>
      <c r="AB3476" s="580">
        <v>1</v>
      </c>
      <c r="AC3476" s="575">
        <f t="shared" si="158"/>
        <v>1.1</v>
      </c>
      <c r="AD3476" s="555">
        <f t="shared" si="159"/>
        <v>0</v>
      </c>
    </row>
    <row r="3477" customHeight="1" spans="1:30">
      <c r="A3477" s="574">
        <v>45358</v>
      </c>
      <c r="B3477" s="575" t="s">
        <v>259</v>
      </c>
      <c r="C3477" s="575" t="s">
        <v>250</v>
      </c>
      <c r="D3477" s="575">
        <v>60</v>
      </c>
      <c r="E3477" s="575" t="s">
        <v>233</v>
      </c>
      <c r="F3477" s="575">
        <v>0</v>
      </c>
      <c r="G3477" s="575">
        <v>6.81</v>
      </c>
      <c r="H3477" s="575">
        <v>64.2186</v>
      </c>
      <c r="I3477" s="575">
        <v>64.2186</v>
      </c>
      <c r="J3477" s="575">
        <v>63.63</v>
      </c>
      <c r="K3477" s="575">
        <v>0</v>
      </c>
      <c r="L3477" s="580">
        <v>0</v>
      </c>
      <c r="M3477" s="575">
        <v>327.18</v>
      </c>
      <c r="N3477" s="575"/>
      <c r="O3477" s="575"/>
      <c r="P3477" s="575"/>
      <c r="Q3477" s="575">
        <v>14049</v>
      </c>
      <c r="R3477" s="575">
        <v>2709.21</v>
      </c>
      <c r="S3477" s="580">
        <v>0.1928</v>
      </c>
      <c r="T3477" s="575">
        <v>0</v>
      </c>
      <c r="U3477" s="575">
        <v>0</v>
      </c>
      <c r="V3477" s="575">
        <v>0</v>
      </c>
      <c r="W3477" s="575">
        <v>0</v>
      </c>
      <c r="X3477" s="575">
        <v>0</v>
      </c>
      <c r="Y3477" s="575">
        <v>0</v>
      </c>
      <c r="Z3477" s="575">
        <v>0</v>
      </c>
      <c r="AA3477" s="575">
        <v>0</v>
      </c>
      <c r="AB3477" s="580">
        <v>1</v>
      </c>
      <c r="AC3477" s="575">
        <f t="shared" si="158"/>
        <v>0</v>
      </c>
      <c r="AD3477" s="555">
        <f t="shared" si="159"/>
        <v>0</v>
      </c>
    </row>
    <row r="3478" customHeight="1" spans="1:30">
      <c r="A3478" s="574">
        <v>45358</v>
      </c>
      <c r="B3478" s="192" t="s">
        <v>61</v>
      </c>
      <c r="C3478" s="575" t="s">
        <v>250</v>
      </c>
      <c r="D3478" s="575">
        <v>275</v>
      </c>
      <c r="E3478" s="575" t="s">
        <v>233</v>
      </c>
      <c r="F3478" s="575">
        <v>0</v>
      </c>
      <c r="G3478" s="575">
        <v>7.73</v>
      </c>
      <c r="H3478" s="575">
        <v>314.5818</v>
      </c>
      <c r="I3478" s="575">
        <v>311.7824</v>
      </c>
      <c r="J3478" s="575">
        <v>309.76</v>
      </c>
      <c r="K3478" s="575">
        <v>2.4962</v>
      </c>
      <c r="L3478" s="580">
        <v>0.0079</v>
      </c>
      <c r="M3478" s="575">
        <v>1287</v>
      </c>
      <c r="N3478" s="575"/>
      <c r="O3478" s="575"/>
      <c r="P3478" s="575"/>
      <c r="Q3478" s="575">
        <v>83580</v>
      </c>
      <c r="R3478" s="575">
        <v>16697.12</v>
      </c>
      <c r="S3478" s="580">
        <v>0.1998</v>
      </c>
      <c r="T3478" s="575">
        <v>0.3032</v>
      </c>
      <c r="U3478" s="575">
        <v>0</v>
      </c>
      <c r="V3478" s="575">
        <v>0</v>
      </c>
      <c r="W3478" s="575">
        <v>0</v>
      </c>
      <c r="X3478" s="575">
        <v>0</v>
      </c>
      <c r="Y3478" s="575">
        <v>0</v>
      </c>
      <c r="Z3478" s="575">
        <v>0</v>
      </c>
      <c r="AA3478" s="575">
        <v>0</v>
      </c>
      <c r="AB3478" s="580">
        <v>0.999</v>
      </c>
      <c r="AC3478" s="575">
        <f t="shared" si="158"/>
        <v>0</v>
      </c>
      <c r="AD3478" s="555">
        <f t="shared" si="159"/>
        <v>0.3032</v>
      </c>
    </row>
    <row r="3479" customHeight="1" spans="1:30">
      <c r="A3479" s="574">
        <v>45358</v>
      </c>
      <c r="B3479" s="192" t="s">
        <v>62</v>
      </c>
      <c r="C3479" s="575" t="s">
        <v>250</v>
      </c>
      <c r="D3479" s="575">
        <v>200</v>
      </c>
      <c r="E3479" s="575" t="s">
        <v>233</v>
      </c>
      <c r="F3479" s="575">
        <v>0</v>
      </c>
      <c r="G3479" s="575">
        <v>8.66</v>
      </c>
      <c r="H3479" s="575">
        <v>271.623</v>
      </c>
      <c r="I3479" s="575">
        <v>260.6287</v>
      </c>
      <c r="J3479" s="575">
        <v>253.44</v>
      </c>
      <c r="K3479" s="575">
        <v>10.6417</v>
      </c>
      <c r="L3479" s="580">
        <v>0.0392</v>
      </c>
      <c r="M3479" s="575">
        <v>1009.8</v>
      </c>
      <c r="N3479" s="575"/>
      <c r="O3479" s="575"/>
      <c r="P3479" s="575"/>
      <c r="Q3479" s="575">
        <v>61280</v>
      </c>
      <c r="R3479" s="575">
        <v>11433.84</v>
      </c>
      <c r="S3479" s="580">
        <v>0.1866</v>
      </c>
      <c r="T3479" s="575">
        <v>0.3526</v>
      </c>
      <c r="U3479" s="575">
        <v>0</v>
      </c>
      <c r="V3479" s="575">
        <v>0</v>
      </c>
      <c r="W3479" s="575">
        <v>0</v>
      </c>
      <c r="X3479" s="575">
        <v>0</v>
      </c>
      <c r="Y3479" s="575">
        <v>0</v>
      </c>
      <c r="Z3479" s="575">
        <v>0</v>
      </c>
      <c r="AA3479" s="575">
        <v>0</v>
      </c>
      <c r="AB3479" s="580">
        <v>0.9987</v>
      </c>
      <c r="AC3479" s="575">
        <f t="shared" si="158"/>
        <v>0</v>
      </c>
      <c r="AD3479" s="555">
        <f t="shared" si="159"/>
        <v>0.3526</v>
      </c>
    </row>
    <row r="3480" customHeight="1" spans="1:30">
      <c r="A3480" s="574">
        <v>45358</v>
      </c>
      <c r="B3480" s="575" t="s">
        <v>256</v>
      </c>
      <c r="C3480" s="575" t="s">
        <v>250</v>
      </c>
      <c r="D3480" s="575">
        <v>20.4</v>
      </c>
      <c r="E3480" s="575" t="s">
        <v>233</v>
      </c>
      <c r="F3480" s="575">
        <v>0</v>
      </c>
      <c r="G3480" s="575">
        <v>5.45</v>
      </c>
      <c r="H3480" s="575">
        <v>19.0503</v>
      </c>
      <c r="I3480" s="575">
        <v>10.5</v>
      </c>
      <c r="J3480" s="575">
        <v>10.4273</v>
      </c>
      <c r="K3480" s="575">
        <v>8.4551</v>
      </c>
      <c r="L3480" s="580">
        <v>0.4461</v>
      </c>
      <c r="M3480" s="575">
        <v>126.2227</v>
      </c>
      <c r="N3480" s="575"/>
      <c r="O3480" s="575"/>
      <c r="P3480" s="575"/>
      <c r="Q3480" s="575">
        <v>5372</v>
      </c>
      <c r="R3480" s="575">
        <v>1121.3824</v>
      </c>
      <c r="S3480" s="580">
        <v>0.2087</v>
      </c>
      <c r="T3480" s="575">
        <v>0</v>
      </c>
      <c r="U3480" s="575">
        <v>0</v>
      </c>
      <c r="V3480" s="575">
        <v>0</v>
      </c>
      <c r="W3480" s="575">
        <v>0</v>
      </c>
      <c r="X3480" s="575">
        <v>0</v>
      </c>
      <c r="Y3480" s="575">
        <v>0</v>
      </c>
      <c r="Z3480" s="575">
        <v>0</v>
      </c>
      <c r="AA3480" s="575">
        <v>0</v>
      </c>
      <c r="AB3480" s="580">
        <v>1</v>
      </c>
      <c r="AC3480" s="575">
        <f t="shared" si="158"/>
        <v>0</v>
      </c>
      <c r="AD3480" s="555">
        <f t="shared" si="159"/>
        <v>0</v>
      </c>
    </row>
    <row r="3481" customHeight="1" spans="1:30">
      <c r="A3481" s="574">
        <v>45358</v>
      </c>
      <c r="B3481" s="575" t="s">
        <v>262</v>
      </c>
      <c r="C3481" s="575" t="s">
        <v>250</v>
      </c>
      <c r="D3481" s="575">
        <v>200</v>
      </c>
      <c r="E3481" s="575" t="s">
        <v>233</v>
      </c>
      <c r="F3481" s="575">
        <v>0</v>
      </c>
      <c r="G3481" s="575">
        <v>13.42</v>
      </c>
      <c r="H3481" s="575">
        <v>362.2156</v>
      </c>
      <c r="I3481" s="575">
        <v>199.111</v>
      </c>
      <c r="J3481" s="575">
        <v>195.525</v>
      </c>
      <c r="K3481" s="575">
        <v>30.4813</v>
      </c>
      <c r="L3481" s="580">
        <v>0.1328</v>
      </c>
      <c r="M3481" s="575">
        <v>777.15</v>
      </c>
      <c r="N3481" s="575"/>
      <c r="O3481" s="575"/>
      <c r="P3481" s="575"/>
      <c r="Q3481" s="575">
        <v>30140</v>
      </c>
      <c r="R3481" s="575">
        <v>7926.6</v>
      </c>
      <c r="S3481" s="580">
        <v>0.263</v>
      </c>
      <c r="T3481" s="575">
        <v>131.4243</v>
      </c>
      <c r="U3481" s="575">
        <v>1.199</v>
      </c>
      <c r="V3481" s="575">
        <v>0</v>
      </c>
      <c r="W3481" s="575">
        <v>0</v>
      </c>
      <c r="X3481" s="575">
        <v>0</v>
      </c>
      <c r="Y3481" s="575">
        <v>0</v>
      </c>
      <c r="Z3481" s="575">
        <v>0</v>
      </c>
      <c r="AA3481" s="575">
        <v>0</v>
      </c>
      <c r="AB3481" s="580">
        <v>0.5476</v>
      </c>
      <c r="AC3481" s="575">
        <f t="shared" si="158"/>
        <v>1.199</v>
      </c>
      <c r="AD3481" s="555">
        <f t="shared" si="159"/>
        <v>131.4243</v>
      </c>
    </row>
    <row r="3482" customHeight="1" spans="1:30">
      <c r="A3482" s="574">
        <v>45358</v>
      </c>
      <c r="B3482" s="669" t="s">
        <v>55</v>
      </c>
      <c r="C3482" s="575" t="s">
        <v>250</v>
      </c>
      <c r="D3482" s="575">
        <v>100</v>
      </c>
      <c r="E3482" s="575" t="s">
        <v>233</v>
      </c>
      <c r="F3482" s="575">
        <v>0</v>
      </c>
      <c r="G3482" s="575">
        <v>6.28</v>
      </c>
      <c r="H3482" s="575">
        <v>98.078</v>
      </c>
      <c r="I3482" s="575">
        <v>94.6104</v>
      </c>
      <c r="J3482" s="575">
        <v>93.3145</v>
      </c>
      <c r="K3482" s="575">
        <v>2.2104</v>
      </c>
      <c r="L3482" s="580">
        <v>0.0228</v>
      </c>
      <c r="M3482" s="575">
        <v>598</v>
      </c>
      <c r="N3482" s="575"/>
      <c r="O3482" s="575"/>
      <c r="P3482" s="575"/>
      <c r="Q3482" s="575">
        <v>28860</v>
      </c>
      <c r="R3482" s="575">
        <v>4336.8045</v>
      </c>
      <c r="S3482" s="580">
        <v>0.1503</v>
      </c>
      <c r="T3482" s="575">
        <v>0</v>
      </c>
      <c r="U3482" s="575">
        <v>0.2233</v>
      </c>
      <c r="V3482" s="575">
        <v>1.0339</v>
      </c>
      <c r="W3482" s="575">
        <v>0</v>
      </c>
      <c r="X3482" s="575">
        <v>0</v>
      </c>
      <c r="Y3482" s="575">
        <v>0</v>
      </c>
      <c r="Z3482" s="575">
        <v>0</v>
      </c>
      <c r="AA3482" s="575">
        <v>0</v>
      </c>
      <c r="AB3482" s="580">
        <v>1</v>
      </c>
      <c r="AC3482" s="575">
        <f t="shared" si="158"/>
        <v>0.2233</v>
      </c>
      <c r="AD3482" s="555">
        <f t="shared" si="159"/>
        <v>1.0339</v>
      </c>
    </row>
    <row r="3483" customHeight="1" spans="1:30">
      <c r="A3483" s="574">
        <v>45358</v>
      </c>
      <c r="B3483" s="192" t="s">
        <v>57</v>
      </c>
      <c r="C3483" s="575" t="s">
        <v>228</v>
      </c>
      <c r="D3483" s="575">
        <v>20</v>
      </c>
      <c r="E3483" s="575" t="s">
        <v>233</v>
      </c>
      <c r="F3483" s="575">
        <v>8.21</v>
      </c>
      <c r="G3483" s="575">
        <v>0</v>
      </c>
      <c r="H3483" s="575">
        <v>15.357</v>
      </c>
      <c r="I3483" s="575">
        <v>11.7927</v>
      </c>
      <c r="J3483" s="575">
        <v>11.6565</v>
      </c>
      <c r="K3483" s="575">
        <v>3.5643</v>
      </c>
      <c r="L3483" s="580">
        <v>0.2321</v>
      </c>
      <c r="M3483" s="575">
        <v>61.724</v>
      </c>
      <c r="N3483" s="575"/>
      <c r="O3483" s="575"/>
      <c r="P3483" s="575"/>
      <c r="Q3483" s="575">
        <v>3541</v>
      </c>
      <c r="R3483" s="575">
        <v>562.8388</v>
      </c>
      <c r="S3483" s="580">
        <v>0.1589</v>
      </c>
      <c r="T3483" s="575">
        <v>0</v>
      </c>
      <c r="U3483" s="575">
        <v>0</v>
      </c>
      <c r="V3483" s="575">
        <v>0</v>
      </c>
      <c r="W3483" s="575">
        <v>0</v>
      </c>
      <c r="X3483" s="575">
        <v>0</v>
      </c>
      <c r="Y3483" s="575">
        <v>0</v>
      </c>
      <c r="Z3483" s="575">
        <v>0</v>
      </c>
      <c r="AA3483" s="575">
        <v>0</v>
      </c>
      <c r="AB3483" s="580">
        <v>1</v>
      </c>
      <c r="AC3483" s="575">
        <f t="shared" si="158"/>
        <v>0</v>
      </c>
      <c r="AD3483" s="555">
        <f t="shared" si="159"/>
        <v>0</v>
      </c>
    </row>
    <row r="3484" customHeight="1" spans="1:30">
      <c r="A3484" s="574">
        <v>45358</v>
      </c>
      <c r="B3484" s="575" t="s">
        <v>263</v>
      </c>
      <c r="C3484" s="575" t="s">
        <v>250</v>
      </c>
      <c r="D3484" s="575">
        <v>200</v>
      </c>
      <c r="E3484" s="575" t="s">
        <v>233</v>
      </c>
      <c r="F3484" s="575">
        <v>0</v>
      </c>
      <c r="G3484" s="575">
        <v>10.31</v>
      </c>
      <c r="H3484" s="575">
        <v>415.1954</v>
      </c>
      <c r="I3484" s="575">
        <v>343.5488</v>
      </c>
      <c r="J3484" s="575">
        <v>336.16</v>
      </c>
      <c r="K3484" s="575">
        <v>67.4398</v>
      </c>
      <c r="L3484" s="580">
        <v>0.1641</v>
      </c>
      <c r="M3484" s="575">
        <v>1565.52</v>
      </c>
      <c r="N3484" s="575"/>
      <c r="O3484" s="575"/>
      <c r="P3484" s="575"/>
      <c r="Q3484" s="575">
        <v>59159</v>
      </c>
      <c r="R3484" s="575">
        <v>14786.64</v>
      </c>
      <c r="S3484" s="580">
        <v>0.2499</v>
      </c>
      <c r="T3484" s="575">
        <v>0</v>
      </c>
      <c r="U3484" s="575">
        <v>4.2068</v>
      </c>
      <c r="V3484" s="575">
        <v>0</v>
      </c>
      <c r="W3484" s="575">
        <v>0</v>
      </c>
      <c r="X3484" s="575">
        <v>0</v>
      </c>
      <c r="Y3484" s="575">
        <v>0</v>
      </c>
      <c r="Z3484" s="575">
        <v>0</v>
      </c>
      <c r="AA3484" s="575">
        <v>0</v>
      </c>
      <c r="AB3484" s="580">
        <v>1</v>
      </c>
      <c r="AC3484" s="575">
        <f t="shared" si="158"/>
        <v>4.2068</v>
      </c>
      <c r="AD3484" s="555">
        <f t="shared" si="159"/>
        <v>0</v>
      </c>
    </row>
    <row r="3485" customHeight="1" spans="1:30">
      <c r="A3485" s="574">
        <v>45358</v>
      </c>
      <c r="B3485" s="575" t="s">
        <v>252</v>
      </c>
      <c r="C3485" s="575" t="s">
        <v>250</v>
      </c>
      <c r="D3485" s="575">
        <v>49.5</v>
      </c>
      <c r="E3485" s="575" t="s">
        <v>233</v>
      </c>
      <c r="F3485" s="575">
        <v>0</v>
      </c>
      <c r="G3485" s="575">
        <v>4.74</v>
      </c>
      <c r="H3485" s="575">
        <v>14.9152</v>
      </c>
      <c r="I3485" s="575">
        <v>14.9152</v>
      </c>
      <c r="J3485" s="575">
        <v>14.058</v>
      </c>
      <c r="K3485" s="575">
        <v>0</v>
      </c>
      <c r="L3485" s="580">
        <v>0</v>
      </c>
      <c r="M3485" s="575">
        <v>311.487</v>
      </c>
      <c r="N3485" s="575">
        <v>1021</v>
      </c>
      <c r="O3485" s="580">
        <v>0.3051</v>
      </c>
      <c r="P3485" s="580">
        <v>0.0793</v>
      </c>
      <c r="Q3485" s="575">
        <v>12723</v>
      </c>
      <c r="R3485" s="575">
        <v>1583.2146</v>
      </c>
      <c r="S3485" s="580">
        <v>0.1244</v>
      </c>
      <c r="T3485" s="575">
        <v>0</v>
      </c>
      <c r="U3485" s="575">
        <v>0</v>
      </c>
      <c r="V3485" s="575">
        <v>0</v>
      </c>
      <c r="W3485" s="575">
        <v>0</v>
      </c>
      <c r="X3485" s="575">
        <v>0</v>
      </c>
      <c r="Y3485" s="575">
        <v>0</v>
      </c>
      <c r="Z3485" s="575">
        <v>0</v>
      </c>
      <c r="AA3485" s="575">
        <v>0</v>
      </c>
      <c r="AB3485" s="580">
        <v>1</v>
      </c>
      <c r="AC3485" s="575">
        <f t="shared" si="158"/>
        <v>0</v>
      </c>
      <c r="AD3485" s="555">
        <f t="shared" si="159"/>
        <v>0</v>
      </c>
    </row>
    <row r="3486" customHeight="1" spans="1:30">
      <c r="A3486" s="574">
        <v>45358</v>
      </c>
      <c r="B3486" s="575" t="s">
        <v>266</v>
      </c>
      <c r="C3486" s="575" t="s">
        <v>250</v>
      </c>
      <c r="D3486" s="575">
        <v>200</v>
      </c>
      <c r="E3486" s="575" t="s">
        <v>231</v>
      </c>
      <c r="F3486" s="575">
        <v>0</v>
      </c>
      <c r="G3486" s="575">
        <v>4.14</v>
      </c>
      <c r="H3486" s="575">
        <v>50.5938</v>
      </c>
      <c r="I3486" s="575">
        <v>50.5938</v>
      </c>
      <c r="J3486" s="575">
        <v>48.84</v>
      </c>
      <c r="K3486" s="575">
        <v>0</v>
      </c>
      <c r="L3486" s="580">
        <v>0</v>
      </c>
      <c r="M3486" s="575">
        <v>681.78</v>
      </c>
      <c r="N3486" s="575"/>
      <c r="O3486" s="575"/>
      <c r="P3486" s="575"/>
      <c r="Q3486" s="575">
        <v>45530</v>
      </c>
      <c r="R3486" s="575">
        <v>5235.12</v>
      </c>
      <c r="S3486" s="580">
        <v>0.115</v>
      </c>
      <c r="T3486" s="575">
        <v>0</v>
      </c>
      <c r="U3486" s="575">
        <v>0</v>
      </c>
      <c r="V3486" s="575">
        <v>0</v>
      </c>
      <c r="W3486" s="575">
        <v>0</v>
      </c>
      <c r="X3486" s="575">
        <v>0</v>
      </c>
      <c r="Y3486" s="575">
        <v>0</v>
      </c>
      <c r="Z3486" s="575">
        <v>0</v>
      </c>
      <c r="AA3486" s="575">
        <v>0</v>
      </c>
      <c r="AB3486" s="580">
        <v>1</v>
      </c>
      <c r="AC3486" s="575">
        <f t="shared" si="158"/>
        <v>0</v>
      </c>
      <c r="AD3486" s="555">
        <f t="shared" si="159"/>
        <v>0</v>
      </c>
    </row>
    <row r="3487" customHeight="1" spans="1:30">
      <c r="A3487" s="574">
        <v>45358</v>
      </c>
      <c r="B3487" s="575" t="s">
        <v>265</v>
      </c>
      <c r="C3487" s="575" t="s">
        <v>250</v>
      </c>
      <c r="D3487" s="575">
        <v>50</v>
      </c>
      <c r="E3487" s="575" t="s">
        <v>233</v>
      </c>
      <c r="F3487" s="575">
        <v>0</v>
      </c>
      <c r="G3487" s="575">
        <v>4.91</v>
      </c>
      <c r="H3487" s="575">
        <v>30.985</v>
      </c>
      <c r="I3487" s="575">
        <v>23.4307</v>
      </c>
      <c r="J3487" s="575">
        <v>23.4344</v>
      </c>
      <c r="K3487" s="575">
        <v>7.5543</v>
      </c>
      <c r="L3487" s="580">
        <v>0.2438</v>
      </c>
      <c r="M3487" s="575">
        <v>133.5928</v>
      </c>
      <c r="N3487" s="575"/>
      <c r="O3487" s="575"/>
      <c r="P3487" s="575"/>
      <c r="Q3487" s="575">
        <v>5770</v>
      </c>
      <c r="R3487" s="575">
        <v>656.3304</v>
      </c>
      <c r="S3487" s="580">
        <v>0.1137</v>
      </c>
      <c r="T3487" s="575">
        <v>0</v>
      </c>
      <c r="U3487" s="575">
        <v>0</v>
      </c>
      <c r="V3487" s="575">
        <v>0</v>
      </c>
      <c r="W3487" s="575">
        <v>0</v>
      </c>
      <c r="X3487" s="575">
        <v>0</v>
      </c>
      <c r="Y3487" s="575">
        <v>0</v>
      </c>
      <c r="Z3487" s="575">
        <v>0</v>
      </c>
      <c r="AA3487" s="575">
        <v>0</v>
      </c>
      <c r="AB3487" s="580">
        <v>1</v>
      </c>
      <c r="AC3487" s="575">
        <f t="shared" si="158"/>
        <v>0</v>
      </c>
      <c r="AD3487" s="555">
        <f t="shared" si="159"/>
        <v>0</v>
      </c>
    </row>
    <row r="3488" customHeight="1" spans="1:30">
      <c r="A3488" s="574">
        <v>45358</v>
      </c>
      <c r="B3488" s="575" t="s">
        <v>264</v>
      </c>
      <c r="C3488" s="575" t="s">
        <v>250</v>
      </c>
      <c r="D3488" s="575">
        <v>100</v>
      </c>
      <c r="E3488" s="575" t="s">
        <v>233</v>
      </c>
      <c r="F3488" s="575">
        <v>0</v>
      </c>
      <c r="G3488" s="575">
        <v>7.64</v>
      </c>
      <c r="H3488" s="575">
        <v>119.0131</v>
      </c>
      <c r="I3488" s="575">
        <v>113.6695</v>
      </c>
      <c r="J3488" s="575">
        <v>111.507</v>
      </c>
      <c r="K3488" s="575">
        <v>0</v>
      </c>
      <c r="L3488" s="580">
        <v>0</v>
      </c>
      <c r="M3488" s="575">
        <v>491.8914</v>
      </c>
      <c r="N3488" s="575"/>
      <c r="O3488" s="575"/>
      <c r="P3488" s="575"/>
      <c r="Q3488" s="575">
        <v>24615</v>
      </c>
      <c r="R3488" s="575">
        <v>3656.9148</v>
      </c>
      <c r="S3488" s="580">
        <v>0.1486</v>
      </c>
      <c r="T3488" s="575">
        <v>5.3436</v>
      </c>
      <c r="U3488" s="575">
        <v>0</v>
      </c>
      <c r="V3488" s="575">
        <v>0</v>
      </c>
      <c r="W3488" s="575">
        <v>0</v>
      </c>
      <c r="X3488" s="575">
        <v>0</v>
      </c>
      <c r="Y3488" s="575">
        <v>0</v>
      </c>
      <c r="Z3488" s="575">
        <v>0</v>
      </c>
      <c r="AA3488" s="575">
        <v>0</v>
      </c>
      <c r="AB3488" s="580">
        <v>0.9161</v>
      </c>
      <c r="AC3488" s="575">
        <f t="shared" si="158"/>
        <v>0</v>
      </c>
      <c r="AD3488" s="555">
        <f t="shared" si="159"/>
        <v>5.3436</v>
      </c>
    </row>
    <row r="3489" customHeight="1" spans="1:30">
      <c r="A3489" s="574">
        <v>45358</v>
      </c>
      <c r="B3489" s="575" t="s">
        <v>267</v>
      </c>
      <c r="C3489" s="575" t="s">
        <v>250</v>
      </c>
      <c r="D3489" s="575">
        <v>150</v>
      </c>
      <c r="E3489" s="575" t="s">
        <v>233</v>
      </c>
      <c r="F3489" s="575">
        <v>0</v>
      </c>
      <c r="G3489" s="575">
        <v>9.89</v>
      </c>
      <c r="H3489" s="575">
        <v>239.667</v>
      </c>
      <c r="I3489" s="575">
        <v>188.1706</v>
      </c>
      <c r="J3489" s="575">
        <v>183.04</v>
      </c>
      <c r="K3489" s="575">
        <v>51.4964</v>
      </c>
      <c r="L3489" s="580">
        <v>0.2149</v>
      </c>
      <c r="M3489" s="575">
        <v>821.92</v>
      </c>
      <c r="N3489" s="575"/>
      <c r="O3489" s="575"/>
      <c r="P3489" s="575"/>
      <c r="Q3489" s="575">
        <v>38110</v>
      </c>
      <c r="R3489" s="575">
        <v>11244.64</v>
      </c>
      <c r="S3489" s="580">
        <v>0.2951</v>
      </c>
      <c r="T3489" s="575">
        <v>0</v>
      </c>
      <c r="U3489" s="575">
        <v>0</v>
      </c>
      <c r="V3489" s="575">
        <v>0</v>
      </c>
      <c r="W3489" s="575">
        <v>0</v>
      </c>
      <c r="X3489" s="575">
        <v>0</v>
      </c>
      <c r="Y3489" s="575">
        <v>0</v>
      </c>
      <c r="Z3489" s="575">
        <v>0</v>
      </c>
      <c r="AA3489" s="575">
        <v>0</v>
      </c>
      <c r="AB3489" s="580">
        <v>1</v>
      </c>
      <c r="AC3489" s="575">
        <f t="shared" si="158"/>
        <v>0</v>
      </c>
      <c r="AD3489" s="555">
        <f t="shared" si="159"/>
        <v>0</v>
      </c>
    </row>
    <row r="3490" customHeight="1" spans="1:30">
      <c r="A3490" s="574">
        <v>45358</v>
      </c>
      <c r="B3490" s="575" t="s">
        <v>260</v>
      </c>
      <c r="C3490" s="575" t="s">
        <v>250</v>
      </c>
      <c r="D3490" s="575">
        <v>50</v>
      </c>
      <c r="E3490" s="575" t="s">
        <v>231</v>
      </c>
      <c r="F3490" s="575">
        <v>0</v>
      </c>
      <c r="G3490" s="575">
        <v>4.8</v>
      </c>
      <c r="H3490" s="575">
        <v>12.4946</v>
      </c>
      <c r="I3490" s="575">
        <v>9.0434</v>
      </c>
      <c r="J3490" s="575">
        <v>8.58</v>
      </c>
      <c r="K3490" s="575">
        <v>0</v>
      </c>
      <c r="L3490" s="580">
        <v>0</v>
      </c>
      <c r="M3490" s="575">
        <v>109.78</v>
      </c>
      <c r="N3490" s="575"/>
      <c r="O3490" s="575"/>
      <c r="P3490" s="575"/>
      <c r="Q3490" s="575">
        <v>12700</v>
      </c>
      <c r="R3490" s="575">
        <v>1832.402</v>
      </c>
      <c r="S3490" s="580">
        <v>0.1443</v>
      </c>
      <c r="T3490" s="575">
        <v>0</v>
      </c>
      <c r="U3490" s="575">
        <v>0</v>
      </c>
      <c r="V3490" s="575">
        <v>1.6115</v>
      </c>
      <c r="W3490" s="575">
        <v>0</v>
      </c>
      <c r="X3490" s="575">
        <v>0</v>
      </c>
      <c r="Y3490" s="575">
        <v>1.0838</v>
      </c>
      <c r="Z3490" s="575">
        <v>0</v>
      </c>
      <c r="AA3490" s="575">
        <v>0</v>
      </c>
      <c r="AB3490" s="580">
        <v>1</v>
      </c>
      <c r="AC3490" s="575">
        <f t="shared" si="158"/>
        <v>0</v>
      </c>
      <c r="AD3490" s="555">
        <f t="shared" si="159"/>
        <v>1.6115</v>
      </c>
    </row>
    <row r="3491" s="557" customFormat="1" customHeight="1" spans="1:30">
      <c r="A3491" s="574">
        <v>45358</v>
      </c>
      <c r="B3491" s="575" t="s">
        <v>77</v>
      </c>
      <c r="C3491" s="593" t="s">
        <v>32</v>
      </c>
      <c r="D3491" s="593">
        <v>100</v>
      </c>
      <c r="E3491" s="593" t="s">
        <v>35</v>
      </c>
      <c r="F3491" s="608">
        <v>7.52</v>
      </c>
      <c r="G3491" s="593">
        <v>1.88</v>
      </c>
      <c r="H3491" s="609">
        <v>77.0357</v>
      </c>
      <c r="I3491" s="609">
        <v>35.729</v>
      </c>
      <c r="J3491" s="609">
        <v>34.419</v>
      </c>
      <c r="K3491" s="609">
        <v>41.3067</v>
      </c>
      <c r="L3491" s="615">
        <v>0.5362</v>
      </c>
      <c r="M3491" s="609">
        <v>307.034</v>
      </c>
      <c r="N3491" s="593">
        <v>1005</v>
      </c>
      <c r="O3491" s="615">
        <v>0.3055</v>
      </c>
      <c r="P3491" s="615">
        <v>0.2087</v>
      </c>
      <c r="Q3491" s="593">
        <v>17596</v>
      </c>
      <c r="R3491" s="609">
        <v>1661.961</v>
      </c>
      <c r="S3491" s="615">
        <v>0.0945</v>
      </c>
      <c r="T3491" s="593">
        <v>0</v>
      </c>
      <c r="U3491" s="593">
        <v>0</v>
      </c>
      <c r="V3491" s="593">
        <v>0</v>
      </c>
      <c r="W3491" s="593">
        <v>0</v>
      </c>
      <c r="X3491" s="593">
        <v>0</v>
      </c>
      <c r="Y3491" s="593">
        <v>0</v>
      </c>
      <c r="Z3491" s="593">
        <v>0</v>
      </c>
      <c r="AA3491" s="609">
        <v>24.4266</v>
      </c>
      <c r="AB3491" s="615">
        <v>1</v>
      </c>
      <c r="AC3491" s="575">
        <f t="shared" si="158"/>
        <v>0</v>
      </c>
      <c r="AD3491" s="620">
        <f t="shared" si="159"/>
        <v>0</v>
      </c>
    </row>
    <row r="3492" s="557" customFormat="1" customHeight="1" spans="1:30">
      <c r="A3492" s="574">
        <v>45358</v>
      </c>
      <c r="B3492" s="575" t="s">
        <v>81</v>
      </c>
      <c r="C3492" s="593" t="s">
        <v>175</v>
      </c>
      <c r="D3492" s="593">
        <v>100</v>
      </c>
      <c r="E3492" s="575" t="s">
        <v>33</v>
      </c>
      <c r="F3492" s="593" t="s">
        <v>176</v>
      </c>
      <c r="G3492" s="593">
        <v>6.3</v>
      </c>
      <c r="H3492" s="593">
        <v>0</v>
      </c>
      <c r="I3492" s="593">
        <v>9.45</v>
      </c>
      <c r="J3492" s="593">
        <v>8.5712</v>
      </c>
      <c r="K3492" s="593">
        <v>0</v>
      </c>
      <c r="L3492" s="593">
        <v>0</v>
      </c>
      <c r="M3492" s="593">
        <v>28.5648</v>
      </c>
      <c r="N3492" s="593">
        <v>1373</v>
      </c>
      <c r="O3492" s="593">
        <v>0.0208</v>
      </c>
      <c r="P3492" s="615">
        <v>-0.2105</v>
      </c>
      <c r="Q3492" s="593">
        <v>13183</v>
      </c>
      <c r="R3492" s="593">
        <v>93.5616</v>
      </c>
      <c r="S3492" s="593">
        <v>0.0071</v>
      </c>
      <c r="T3492" s="593">
        <v>0</v>
      </c>
      <c r="U3492" s="593">
        <v>0</v>
      </c>
      <c r="V3492" s="593">
        <v>0</v>
      </c>
      <c r="W3492" s="593">
        <v>0</v>
      </c>
      <c r="X3492" s="593">
        <v>0</v>
      </c>
      <c r="Y3492" s="593">
        <v>0</v>
      </c>
      <c r="Z3492" s="593">
        <v>0</v>
      </c>
      <c r="AA3492" s="593">
        <v>0</v>
      </c>
      <c r="AB3492" s="615">
        <v>1</v>
      </c>
      <c r="AC3492" s="575">
        <f t="shared" si="158"/>
        <v>0</v>
      </c>
      <c r="AD3492" s="620">
        <f t="shared" si="159"/>
        <v>0</v>
      </c>
    </row>
    <row r="3493" s="557" customFormat="1" customHeight="1" spans="1:30">
      <c r="A3493" s="574">
        <v>45358</v>
      </c>
      <c r="B3493" s="575" t="s">
        <v>84</v>
      </c>
      <c r="C3493" s="593" t="s">
        <v>175</v>
      </c>
      <c r="D3493" s="593">
        <v>33</v>
      </c>
      <c r="E3493" s="593" t="s">
        <v>35</v>
      </c>
      <c r="F3493" s="593" t="s">
        <v>176</v>
      </c>
      <c r="G3493" s="593">
        <v>6.1</v>
      </c>
      <c r="H3493" s="593">
        <v>37.3933</v>
      </c>
      <c r="I3493" s="593">
        <v>37.1349</v>
      </c>
      <c r="J3493" s="593">
        <v>36.3</v>
      </c>
      <c r="K3493" s="593">
        <v>0</v>
      </c>
      <c r="L3493" s="615">
        <v>0</v>
      </c>
      <c r="M3493" s="593">
        <v>179.52</v>
      </c>
      <c r="N3493" s="593">
        <v>832</v>
      </c>
      <c r="O3493" s="615">
        <v>0.2158</v>
      </c>
      <c r="P3493" s="615">
        <v>-0.0444</v>
      </c>
      <c r="Q3493" s="593">
        <v>7604</v>
      </c>
      <c r="R3493" s="593">
        <v>1030.92</v>
      </c>
      <c r="S3493" s="615">
        <v>0.1356</v>
      </c>
      <c r="T3493" s="593">
        <v>0</v>
      </c>
      <c r="U3493" s="593">
        <v>0</v>
      </c>
      <c r="V3493" s="593">
        <v>0</v>
      </c>
      <c r="W3493" s="593">
        <v>0</v>
      </c>
      <c r="X3493" s="593">
        <v>0</v>
      </c>
      <c r="Y3493" s="593">
        <v>0</v>
      </c>
      <c r="Z3493" s="593">
        <v>0</v>
      </c>
      <c r="AA3493" s="593">
        <v>0.3404</v>
      </c>
      <c r="AB3493" s="615">
        <v>1</v>
      </c>
      <c r="AC3493" s="575">
        <f t="shared" si="158"/>
        <v>0</v>
      </c>
      <c r="AD3493" s="620">
        <f t="shared" si="159"/>
        <v>0</v>
      </c>
    </row>
    <row r="3494" s="557" customFormat="1" customHeight="1" spans="1:30">
      <c r="A3494" s="574">
        <v>45358</v>
      </c>
      <c r="B3494" s="575" t="s">
        <v>85</v>
      </c>
      <c r="C3494" s="593" t="s">
        <v>177</v>
      </c>
      <c r="D3494" s="593">
        <v>60</v>
      </c>
      <c r="E3494" s="593" t="s">
        <v>39</v>
      </c>
      <c r="F3494" s="593">
        <v>2.95</v>
      </c>
      <c r="G3494" s="593">
        <v>1.37</v>
      </c>
      <c r="H3494" s="609">
        <v>22.4072</v>
      </c>
      <c r="I3494" s="593">
        <v>24.8451</v>
      </c>
      <c r="J3494" s="593">
        <v>22.88</v>
      </c>
      <c r="K3494" s="593">
        <v>0</v>
      </c>
      <c r="L3494" s="615">
        <v>0</v>
      </c>
      <c r="M3494" s="593">
        <v>136.4</v>
      </c>
      <c r="N3494" s="593">
        <v>284</v>
      </c>
      <c r="O3494" s="615">
        <v>0.4803</v>
      </c>
      <c r="P3494" s="593" t="s">
        <v>176</v>
      </c>
      <c r="Q3494" s="593">
        <v>5420</v>
      </c>
      <c r="R3494" s="593">
        <v>1160.72</v>
      </c>
      <c r="S3494" s="615">
        <v>0.2142</v>
      </c>
      <c r="T3494" s="593">
        <v>0</v>
      </c>
      <c r="U3494" s="593">
        <v>0</v>
      </c>
      <c r="V3494" s="593">
        <v>0</v>
      </c>
      <c r="W3494" s="593">
        <v>0</v>
      </c>
      <c r="X3494" s="593">
        <v>0</v>
      </c>
      <c r="Y3494" s="593">
        <v>0</v>
      </c>
      <c r="Z3494" s="593">
        <v>0</v>
      </c>
      <c r="AA3494" s="593">
        <v>0</v>
      </c>
      <c r="AB3494" s="615">
        <v>1</v>
      </c>
      <c r="AC3494" s="575">
        <f t="shared" si="158"/>
        <v>0</v>
      </c>
      <c r="AD3494" s="620">
        <f t="shared" si="159"/>
        <v>0</v>
      </c>
    </row>
    <row r="3495" s="557" customFormat="1" customHeight="1" spans="1:30">
      <c r="A3495" s="574">
        <v>45358</v>
      </c>
      <c r="B3495" s="575" t="s">
        <v>87</v>
      </c>
      <c r="C3495" s="593" t="s">
        <v>32</v>
      </c>
      <c r="D3495" s="593">
        <v>100</v>
      </c>
      <c r="E3495" s="608" t="s">
        <v>35</v>
      </c>
      <c r="F3495" s="593">
        <v>6.78</v>
      </c>
      <c r="G3495" s="593">
        <v>3.79</v>
      </c>
      <c r="H3495" s="593">
        <v>18.8661</v>
      </c>
      <c r="I3495" s="593">
        <v>4.22</v>
      </c>
      <c r="J3495" s="593">
        <v>3.8808</v>
      </c>
      <c r="K3495" s="593">
        <v>14.6461</v>
      </c>
      <c r="L3495" s="615">
        <v>0.7763</v>
      </c>
      <c r="M3495" s="582">
        <v>30.7846</v>
      </c>
      <c r="N3495" s="593">
        <v>32</v>
      </c>
      <c r="O3495" s="615">
        <v>0.962</v>
      </c>
      <c r="P3495" s="615">
        <v>0.7362</v>
      </c>
      <c r="Q3495" s="593">
        <v>5723</v>
      </c>
      <c r="R3495" s="593">
        <v>284.3918</v>
      </c>
      <c r="S3495" s="615">
        <v>0.0497</v>
      </c>
      <c r="T3495" s="593">
        <v>0</v>
      </c>
      <c r="U3495" s="593">
        <v>0</v>
      </c>
      <c r="V3495" s="593">
        <v>0</v>
      </c>
      <c r="W3495" s="593">
        <v>0</v>
      </c>
      <c r="X3495" s="593">
        <v>0</v>
      </c>
      <c r="Y3495" s="593">
        <v>0</v>
      </c>
      <c r="Z3495" s="593">
        <v>0</v>
      </c>
      <c r="AA3495" s="593">
        <v>0</v>
      </c>
      <c r="AB3495" s="615">
        <v>1</v>
      </c>
      <c r="AC3495" s="575">
        <f t="shared" si="158"/>
        <v>0</v>
      </c>
      <c r="AD3495" s="620">
        <f t="shared" si="159"/>
        <v>0</v>
      </c>
    </row>
    <row r="3496" s="557" customFormat="1" customHeight="1" spans="1:30">
      <c r="A3496" s="574">
        <v>45358</v>
      </c>
      <c r="B3496" s="575" t="s">
        <v>88</v>
      </c>
      <c r="C3496" s="593" t="s">
        <v>177</v>
      </c>
      <c r="D3496" s="593">
        <v>50</v>
      </c>
      <c r="E3496" s="608" t="s">
        <v>35</v>
      </c>
      <c r="F3496" s="593">
        <v>7.64</v>
      </c>
      <c r="G3496" s="593">
        <v>1.2</v>
      </c>
      <c r="H3496" s="593">
        <v>28.7086</v>
      </c>
      <c r="I3496" s="593">
        <v>14.8464</v>
      </c>
      <c r="J3496" s="593">
        <v>14.8265</v>
      </c>
      <c r="K3496" s="593">
        <v>13.645</v>
      </c>
      <c r="L3496" s="615">
        <v>0.4753</v>
      </c>
      <c r="M3496" s="593">
        <v>136.7188</v>
      </c>
      <c r="N3496" s="593">
        <v>713</v>
      </c>
      <c r="O3496" s="615">
        <v>0.1918</v>
      </c>
      <c r="P3496" s="593" t="s">
        <v>176</v>
      </c>
      <c r="Q3496" s="593">
        <v>6458</v>
      </c>
      <c r="R3496" s="593">
        <v>879.806</v>
      </c>
      <c r="S3496" s="615">
        <v>0.1362</v>
      </c>
      <c r="T3496" s="593">
        <v>0</v>
      </c>
      <c r="U3496" s="593">
        <v>0</v>
      </c>
      <c r="V3496" s="593">
        <v>0</v>
      </c>
      <c r="W3496" s="593">
        <v>0</v>
      </c>
      <c r="X3496" s="593">
        <v>0</v>
      </c>
      <c r="Y3496" s="593">
        <v>0</v>
      </c>
      <c r="Z3496" s="593">
        <v>0</v>
      </c>
      <c r="AA3496" s="593">
        <v>0</v>
      </c>
      <c r="AB3496" s="615">
        <v>1</v>
      </c>
      <c r="AC3496" s="575">
        <f t="shared" si="158"/>
        <v>0</v>
      </c>
      <c r="AD3496" s="620">
        <f t="shared" si="159"/>
        <v>0</v>
      </c>
    </row>
    <row r="3497" customHeight="1" spans="1:29">
      <c r="A3497" s="661" t="s">
        <v>350</v>
      </c>
      <c r="B3497" s="662"/>
      <c r="C3497" s="662"/>
      <c r="D3497" s="662"/>
      <c r="E3497" s="662"/>
      <c r="F3497" s="662"/>
      <c r="G3497" s="662"/>
      <c r="H3497" s="662"/>
      <c r="I3497" s="662"/>
      <c r="J3497" s="662"/>
      <c r="K3497" s="662"/>
      <c r="L3497" s="662"/>
      <c r="M3497" s="662"/>
      <c r="N3497" s="662"/>
      <c r="O3497" s="662"/>
      <c r="P3497" s="662"/>
      <c r="Q3497" s="662"/>
      <c r="R3497" s="662"/>
      <c r="S3497" s="662"/>
      <c r="T3497" s="662"/>
      <c r="U3497" s="662"/>
      <c r="V3497" s="662"/>
      <c r="W3497" s="662"/>
      <c r="X3497" s="662"/>
      <c r="Y3497" s="662"/>
      <c r="Z3497" s="662"/>
      <c r="AA3497" s="662"/>
      <c r="AB3497" s="662"/>
      <c r="AC3497" s="662"/>
    </row>
    <row r="3498" customHeight="1" spans="1:30">
      <c r="A3498" s="663" t="s">
        <v>199</v>
      </c>
      <c r="B3498" s="664" t="s">
        <v>200</v>
      </c>
      <c r="C3498" s="664" t="s">
        <v>201</v>
      </c>
      <c r="D3498" s="664" t="s">
        <v>202</v>
      </c>
      <c r="E3498" s="664" t="s">
        <v>203</v>
      </c>
      <c r="F3498" s="664" t="s">
        <v>204</v>
      </c>
      <c r="G3498" s="664" t="s">
        <v>205</v>
      </c>
      <c r="H3498" s="664" t="s">
        <v>206</v>
      </c>
      <c r="I3498" s="664" t="s">
        <v>207</v>
      </c>
      <c r="J3498" s="664" t="s">
        <v>208</v>
      </c>
      <c r="K3498" s="664" t="s">
        <v>209</v>
      </c>
      <c r="L3498" s="664" t="s">
        <v>210</v>
      </c>
      <c r="M3498" s="664" t="s">
        <v>211</v>
      </c>
      <c r="N3498" s="664" t="s">
        <v>212</v>
      </c>
      <c r="O3498" s="664" t="s">
        <v>213</v>
      </c>
      <c r="P3498" s="664" t="s">
        <v>214</v>
      </c>
      <c r="Q3498" s="664" t="s">
        <v>215</v>
      </c>
      <c r="R3498" s="664" t="s">
        <v>216</v>
      </c>
      <c r="S3498" s="664" t="s">
        <v>217</v>
      </c>
      <c r="T3498" s="664" t="s">
        <v>218</v>
      </c>
      <c r="U3498" s="664" t="s">
        <v>219</v>
      </c>
      <c r="V3498" s="664" t="s">
        <v>220</v>
      </c>
      <c r="W3498" s="664" t="s">
        <v>221</v>
      </c>
      <c r="X3498" s="664" t="s">
        <v>222</v>
      </c>
      <c r="Y3498" s="664" t="s">
        <v>223</v>
      </c>
      <c r="Z3498" s="664" t="s">
        <v>224</v>
      </c>
      <c r="AA3498" s="664" t="s">
        <v>225</v>
      </c>
      <c r="AB3498" s="664" t="s">
        <v>226</v>
      </c>
      <c r="AC3498" s="813" t="s">
        <v>29</v>
      </c>
      <c r="AD3498" s="813" t="s">
        <v>30</v>
      </c>
    </row>
    <row r="3499" customHeight="1" spans="1:30">
      <c r="A3499" s="574">
        <v>45359</v>
      </c>
      <c r="B3499" s="650" t="s">
        <v>227</v>
      </c>
      <c r="C3499" s="650" t="s">
        <v>228</v>
      </c>
      <c r="D3499" s="650">
        <v>100</v>
      </c>
      <c r="E3499" s="650" t="s">
        <v>233</v>
      </c>
      <c r="F3499" s="650">
        <v>7.06</v>
      </c>
      <c r="G3499" s="650">
        <v>1.48</v>
      </c>
      <c r="H3499" s="650">
        <v>64.5136</v>
      </c>
      <c r="I3499" s="650">
        <v>63.8749</v>
      </c>
      <c r="J3499" s="650">
        <v>63.7</v>
      </c>
      <c r="K3499" s="650">
        <v>0</v>
      </c>
      <c r="L3499" s="676">
        <v>0</v>
      </c>
      <c r="M3499" s="650">
        <v>309.1375</v>
      </c>
      <c r="N3499" s="650"/>
      <c r="O3499" s="650"/>
      <c r="P3499" s="650"/>
      <c r="Q3499" s="650">
        <v>14972</v>
      </c>
      <c r="R3499" s="650">
        <v>2345.35</v>
      </c>
      <c r="S3499" s="676">
        <v>0.1566</v>
      </c>
      <c r="T3499" s="650">
        <v>0</v>
      </c>
      <c r="U3499" s="650">
        <v>0</v>
      </c>
      <c r="V3499" s="650">
        <v>0</v>
      </c>
      <c r="W3499" s="650">
        <v>0</v>
      </c>
      <c r="X3499" s="650">
        <v>0</v>
      </c>
      <c r="Y3499" s="650">
        <v>0</v>
      </c>
      <c r="Z3499" s="650">
        <v>0</v>
      </c>
      <c r="AA3499" s="650">
        <v>0</v>
      </c>
      <c r="AB3499" s="676">
        <v>1</v>
      </c>
      <c r="AC3499" s="575">
        <f t="shared" ref="AC3499:AC3541" si="160">U3499+W3499</f>
        <v>0</v>
      </c>
      <c r="AD3499" s="620">
        <f t="shared" ref="AD3499:AD3541" si="161">T3499+V3499</f>
        <v>0</v>
      </c>
    </row>
    <row r="3500" customHeight="1" spans="1:30">
      <c r="A3500" s="574">
        <v>45359</v>
      </c>
      <c r="B3500" s="650" t="s">
        <v>230</v>
      </c>
      <c r="C3500" s="650" t="s">
        <v>228</v>
      </c>
      <c r="D3500" s="650">
        <v>10</v>
      </c>
      <c r="E3500" s="650" t="s">
        <v>233</v>
      </c>
      <c r="F3500" s="650">
        <v>6.09</v>
      </c>
      <c r="G3500" s="650">
        <v>0.9</v>
      </c>
      <c r="H3500" s="650">
        <v>5.7888</v>
      </c>
      <c r="I3500" s="650">
        <v>4.6812</v>
      </c>
      <c r="J3500" s="650">
        <v>4.62</v>
      </c>
      <c r="K3500" s="650">
        <v>1.1076</v>
      </c>
      <c r="L3500" s="676">
        <v>0.1913</v>
      </c>
      <c r="M3500" s="650">
        <v>30.36</v>
      </c>
      <c r="N3500" s="650"/>
      <c r="O3500" s="650"/>
      <c r="P3500" s="650"/>
      <c r="Q3500" s="650">
        <v>1258</v>
      </c>
      <c r="R3500" s="650">
        <v>221.1</v>
      </c>
      <c r="S3500" s="676">
        <v>0.1758</v>
      </c>
      <c r="T3500" s="650">
        <v>0</v>
      </c>
      <c r="U3500" s="650">
        <v>0</v>
      </c>
      <c r="V3500" s="650">
        <v>0</v>
      </c>
      <c r="W3500" s="650">
        <v>0</v>
      </c>
      <c r="X3500" s="650">
        <v>0</v>
      </c>
      <c r="Y3500" s="650">
        <v>0</v>
      </c>
      <c r="Z3500" s="650">
        <v>0</v>
      </c>
      <c r="AA3500" s="650">
        <v>0</v>
      </c>
      <c r="AB3500" s="676">
        <v>1</v>
      </c>
      <c r="AC3500" s="575">
        <f t="shared" si="160"/>
        <v>0</v>
      </c>
      <c r="AD3500" s="620">
        <f t="shared" si="161"/>
        <v>0</v>
      </c>
    </row>
    <row r="3501" customHeight="1" spans="1:30">
      <c r="A3501" s="574">
        <v>45359</v>
      </c>
      <c r="B3501" s="650" t="s">
        <v>232</v>
      </c>
      <c r="C3501" s="650" t="s">
        <v>228</v>
      </c>
      <c r="D3501" s="650">
        <v>80</v>
      </c>
      <c r="E3501" s="650" t="s">
        <v>233</v>
      </c>
      <c r="F3501" s="650">
        <v>7.07</v>
      </c>
      <c r="G3501" s="650">
        <v>1.4</v>
      </c>
      <c r="H3501" s="650">
        <v>49.5</v>
      </c>
      <c r="I3501" s="650">
        <v>48.44</v>
      </c>
      <c r="J3501" s="650">
        <v>48.4</v>
      </c>
      <c r="K3501" s="650">
        <v>0</v>
      </c>
      <c r="L3501" s="676">
        <v>0</v>
      </c>
      <c r="M3501" s="650">
        <v>256.85</v>
      </c>
      <c r="N3501" s="650"/>
      <c r="O3501" s="650"/>
      <c r="P3501" s="650"/>
      <c r="Q3501" s="650">
        <v>9570</v>
      </c>
      <c r="R3501" s="650">
        <v>2012.45</v>
      </c>
      <c r="S3501" s="676">
        <v>0.2103</v>
      </c>
      <c r="T3501" s="650">
        <v>0</v>
      </c>
      <c r="U3501" s="650">
        <v>0</v>
      </c>
      <c r="V3501" s="650">
        <v>0</v>
      </c>
      <c r="W3501" s="650">
        <v>0</v>
      </c>
      <c r="X3501" s="650">
        <v>0</v>
      </c>
      <c r="Y3501" s="650">
        <v>0</v>
      </c>
      <c r="Z3501" s="650">
        <v>0</v>
      </c>
      <c r="AA3501" s="650">
        <v>0</v>
      </c>
      <c r="AB3501" s="676">
        <v>1</v>
      </c>
      <c r="AC3501" s="575">
        <f t="shared" si="160"/>
        <v>0</v>
      </c>
      <c r="AD3501" s="620">
        <f t="shared" si="161"/>
        <v>0</v>
      </c>
    </row>
    <row r="3502" customHeight="1" spans="1:30">
      <c r="A3502" s="574">
        <v>45359</v>
      </c>
      <c r="B3502" s="650" t="s">
        <v>236</v>
      </c>
      <c r="C3502" s="650" t="s">
        <v>228</v>
      </c>
      <c r="D3502" s="650">
        <v>30</v>
      </c>
      <c r="E3502" s="650" t="s">
        <v>233</v>
      </c>
      <c r="F3502" s="650">
        <v>7.47</v>
      </c>
      <c r="G3502" s="650">
        <v>1.35</v>
      </c>
      <c r="H3502" s="650">
        <v>18.137</v>
      </c>
      <c r="I3502" s="650">
        <v>17.948</v>
      </c>
      <c r="J3502" s="650">
        <v>17.9282</v>
      </c>
      <c r="K3502" s="650">
        <v>0</v>
      </c>
      <c r="L3502" s="676">
        <v>0</v>
      </c>
      <c r="M3502" s="650">
        <v>138.2959</v>
      </c>
      <c r="N3502" s="650"/>
      <c r="O3502" s="650"/>
      <c r="P3502" s="650"/>
      <c r="Q3502" s="650">
        <v>3672</v>
      </c>
      <c r="R3502" s="650">
        <v>870.3148</v>
      </c>
      <c r="S3502" s="676">
        <v>0.237</v>
      </c>
      <c r="T3502" s="650">
        <v>0</v>
      </c>
      <c r="U3502" s="650">
        <v>0</v>
      </c>
      <c r="V3502" s="650">
        <v>0</v>
      </c>
      <c r="W3502" s="650">
        <v>0</v>
      </c>
      <c r="X3502" s="650">
        <v>0</v>
      </c>
      <c r="Y3502" s="650">
        <v>0</v>
      </c>
      <c r="Z3502" s="650">
        <v>0</v>
      </c>
      <c r="AA3502" s="650">
        <v>0</v>
      </c>
      <c r="AB3502" s="676">
        <v>1</v>
      </c>
      <c r="AC3502" s="575">
        <f t="shared" si="160"/>
        <v>0</v>
      </c>
      <c r="AD3502" s="620">
        <f t="shared" si="161"/>
        <v>0</v>
      </c>
    </row>
    <row r="3503" customHeight="1" spans="1:30">
      <c r="A3503" s="574">
        <v>45359</v>
      </c>
      <c r="B3503" s="650" t="s">
        <v>237</v>
      </c>
      <c r="C3503" s="650" t="s">
        <v>228</v>
      </c>
      <c r="D3503" s="650">
        <v>5.48</v>
      </c>
      <c r="E3503" s="650" t="s">
        <v>233</v>
      </c>
      <c r="F3503" s="650">
        <v>6.83</v>
      </c>
      <c r="G3503" s="650">
        <v>0</v>
      </c>
      <c r="H3503" s="650">
        <v>3.4</v>
      </c>
      <c r="I3503" s="650">
        <v>2.2</v>
      </c>
      <c r="J3503" s="650">
        <v>2.016</v>
      </c>
      <c r="K3503" s="650">
        <v>1.2</v>
      </c>
      <c r="L3503" s="676">
        <v>0.3529</v>
      </c>
      <c r="M3503" s="650">
        <v>13.496</v>
      </c>
      <c r="N3503" s="650"/>
      <c r="O3503" s="650"/>
      <c r="P3503" s="650"/>
      <c r="Q3503" s="650">
        <v>554</v>
      </c>
      <c r="R3503" s="650">
        <v>82.916</v>
      </c>
      <c r="S3503" s="676">
        <v>0.1497</v>
      </c>
      <c r="T3503" s="650">
        <v>0</v>
      </c>
      <c r="U3503" s="650">
        <v>0</v>
      </c>
      <c r="V3503" s="650">
        <v>0</v>
      </c>
      <c r="W3503" s="650">
        <v>0</v>
      </c>
      <c r="X3503" s="650">
        <v>0</v>
      </c>
      <c r="Y3503" s="650">
        <v>0</v>
      </c>
      <c r="Z3503" s="650">
        <v>0</v>
      </c>
      <c r="AA3503" s="650">
        <v>0</v>
      </c>
      <c r="AB3503" s="676">
        <v>1</v>
      </c>
      <c r="AC3503" s="575">
        <f t="shared" si="160"/>
        <v>0</v>
      </c>
      <c r="AD3503" s="620">
        <f t="shared" si="161"/>
        <v>0</v>
      </c>
    </row>
    <row r="3504" customHeight="1" spans="1:30">
      <c r="A3504" s="574">
        <v>45359</v>
      </c>
      <c r="B3504" s="650" t="s">
        <v>234</v>
      </c>
      <c r="C3504" s="650" t="s">
        <v>228</v>
      </c>
      <c r="D3504" s="650">
        <v>20</v>
      </c>
      <c r="E3504" s="650" t="s">
        <v>233</v>
      </c>
      <c r="F3504" s="650">
        <v>7.19</v>
      </c>
      <c r="G3504" s="650">
        <v>3.4</v>
      </c>
      <c r="H3504" s="650">
        <v>16.205</v>
      </c>
      <c r="I3504" s="650">
        <v>14.854</v>
      </c>
      <c r="J3504" s="650">
        <v>14.8193</v>
      </c>
      <c r="K3504" s="650">
        <v>1.3509</v>
      </c>
      <c r="L3504" s="676">
        <v>0.0834</v>
      </c>
      <c r="M3504" s="650">
        <v>89.7215</v>
      </c>
      <c r="N3504" s="650"/>
      <c r="O3504" s="650"/>
      <c r="P3504" s="650"/>
      <c r="Q3504" s="650">
        <v>4106</v>
      </c>
      <c r="R3504" s="650">
        <v>663.6204</v>
      </c>
      <c r="S3504" s="676">
        <v>0.1616</v>
      </c>
      <c r="T3504" s="650">
        <v>0</v>
      </c>
      <c r="U3504" s="650">
        <v>0</v>
      </c>
      <c r="V3504" s="650">
        <v>0</v>
      </c>
      <c r="W3504" s="650">
        <v>0</v>
      </c>
      <c r="X3504" s="650">
        <v>0</v>
      </c>
      <c r="Y3504" s="650">
        <v>0</v>
      </c>
      <c r="Z3504" s="650">
        <v>0</v>
      </c>
      <c r="AA3504" s="650">
        <v>0</v>
      </c>
      <c r="AB3504" s="676">
        <v>1</v>
      </c>
      <c r="AC3504" s="575">
        <f t="shared" si="160"/>
        <v>0</v>
      </c>
      <c r="AD3504" s="620">
        <f t="shared" si="161"/>
        <v>0</v>
      </c>
    </row>
    <row r="3505" customHeight="1" spans="1:30">
      <c r="A3505" s="574">
        <v>45359</v>
      </c>
      <c r="B3505" s="650" t="s">
        <v>241</v>
      </c>
      <c r="C3505" s="650" t="s">
        <v>228</v>
      </c>
      <c r="D3505" s="650">
        <v>150</v>
      </c>
      <c r="E3505" s="650" t="s">
        <v>233</v>
      </c>
      <c r="F3505" s="650">
        <v>6.94</v>
      </c>
      <c r="G3505" s="650">
        <v>1.32</v>
      </c>
      <c r="H3505" s="650">
        <v>103.5024</v>
      </c>
      <c r="I3505" s="650">
        <v>61.0801</v>
      </c>
      <c r="J3505" s="650">
        <v>60.6487</v>
      </c>
      <c r="K3505" s="650">
        <v>42.42</v>
      </c>
      <c r="L3505" s="676">
        <v>0.4099</v>
      </c>
      <c r="M3505" s="650">
        <v>406.1358</v>
      </c>
      <c r="N3505" s="650">
        <v>1932</v>
      </c>
      <c r="O3505" s="676">
        <v>0.2102</v>
      </c>
      <c r="P3505" s="676">
        <v>-0.0479</v>
      </c>
      <c r="Q3505" s="650">
        <v>24402</v>
      </c>
      <c r="R3505" s="650">
        <v>2928.9785</v>
      </c>
      <c r="S3505" s="676">
        <v>0.12</v>
      </c>
      <c r="T3505" s="650">
        <v>0</v>
      </c>
      <c r="U3505" s="650">
        <v>0</v>
      </c>
      <c r="V3505" s="650">
        <v>0</v>
      </c>
      <c r="W3505" s="650">
        <v>0</v>
      </c>
      <c r="X3505" s="650">
        <v>0</v>
      </c>
      <c r="Y3505" s="650">
        <v>0</v>
      </c>
      <c r="Z3505" s="650">
        <v>0</v>
      </c>
      <c r="AA3505" s="650">
        <v>0</v>
      </c>
      <c r="AB3505" s="676">
        <v>1</v>
      </c>
      <c r="AC3505" s="575">
        <f t="shared" si="160"/>
        <v>0</v>
      </c>
      <c r="AD3505" s="620">
        <f t="shared" si="161"/>
        <v>0</v>
      </c>
    </row>
    <row r="3506" customHeight="1" spans="1:30">
      <c r="A3506" s="574">
        <v>45359</v>
      </c>
      <c r="B3506" s="650" t="s">
        <v>242</v>
      </c>
      <c r="C3506" s="650" t="s">
        <v>228</v>
      </c>
      <c r="D3506" s="650">
        <v>50</v>
      </c>
      <c r="E3506" s="650" t="s">
        <v>235</v>
      </c>
      <c r="F3506" s="650">
        <v>6.56</v>
      </c>
      <c r="G3506" s="650">
        <v>7.65</v>
      </c>
      <c r="H3506" s="650">
        <v>27.9457</v>
      </c>
      <c r="I3506" s="650">
        <v>27.825</v>
      </c>
      <c r="J3506" s="650">
        <v>27.72</v>
      </c>
      <c r="K3506" s="650">
        <v>0</v>
      </c>
      <c r="L3506" s="676">
        <v>0</v>
      </c>
      <c r="M3506" s="650">
        <v>117.04</v>
      </c>
      <c r="N3506" s="650"/>
      <c r="O3506" s="650"/>
      <c r="P3506" s="650"/>
      <c r="Q3506" s="650">
        <v>7203</v>
      </c>
      <c r="R3506" s="650">
        <v>956.12</v>
      </c>
      <c r="S3506" s="676">
        <v>0.1327</v>
      </c>
      <c r="T3506" s="650">
        <v>0</v>
      </c>
      <c r="U3506" s="650">
        <v>0</v>
      </c>
      <c r="V3506" s="650">
        <v>0</v>
      </c>
      <c r="W3506" s="650">
        <v>0</v>
      </c>
      <c r="X3506" s="650">
        <v>0</v>
      </c>
      <c r="Y3506" s="650">
        <v>0</v>
      </c>
      <c r="Z3506" s="650">
        <v>0</v>
      </c>
      <c r="AA3506" s="650">
        <v>0</v>
      </c>
      <c r="AB3506" s="676">
        <v>1</v>
      </c>
      <c r="AC3506" s="575">
        <f t="shared" si="160"/>
        <v>0</v>
      </c>
      <c r="AD3506" s="620">
        <f t="shared" si="161"/>
        <v>0</v>
      </c>
    </row>
    <row r="3507" customHeight="1" spans="1:30">
      <c r="A3507" s="574">
        <v>45359</v>
      </c>
      <c r="B3507" s="650" t="s">
        <v>239</v>
      </c>
      <c r="C3507" s="650" t="s">
        <v>228</v>
      </c>
      <c r="D3507" s="650">
        <v>30</v>
      </c>
      <c r="E3507" s="650" t="s">
        <v>233</v>
      </c>
      <c r="F3507" s="650">
        <v>7.79</v>
      </c>
      <c r="G3507" s="650">
        <v>0</v>
      </c>
      <c r="H3507" s="650">
        <v>21.2021</v>
      </c>
      <c r="I3507" s="650">
        <v>20.2026</v>
      </c>
      <c r="J3507" s="650">
        <v>20.0112</v>
      </c>
      <c r="K3507" s="650">
        <v>0.9995</v>
      </c>
      <c r="L3507" s="676">
        <v>0.0471</v>
      </c>
      <c r="M3507" s="650">
        <v>136.2768</v>
      </c>
      <c r="N3507" s="650"/>
      <c r="O3507" s="650"/>
      <c r="P3507" s="650"/>
      <c r="Q3507" s="650">
        <v>4805</v>
      </c>
      <c r="R3507" s="650">
        <v>836.8272</v>
      </c>
      <c r="S3507" s="676">
        <v>0.1742</v>
      </c>
      <c r="T3507" s="650">
        <v>0</v>
      </c>
      <c r="U3507" s="650">
        <v>0</v>
      </c>
      <c r="V3507" s="650">
        <v>0</v>
      </c>
      <c r="W3507" s="650">
        <v>0</v>
      </c>
      <c r="X3507" s="650">
        <v>0</v>
      </c>
      <c r="Y3507" s="650">
        <v>0</v>
      </c>
      <c r="Z3507" s="650">
        <v>0</v>
      </c>
      <c r="AA3507" s="650">
        <v>0</v>
      </c>
      <c r="AB3507" s="676">
        <v>1</v>
      </c>
      <c r="AC3507" s="575">
        <f t="shared" si="160"/>
        <v>0</v>
      </c>
      <c r="AD3507" s="620">
        <f t="shared" si="161"/>
        <v>0</v>
      </c>
    </row>
    <row r="3508" customHeight="1" spans="1:30">
      <c r="A3508" s="574">
        <v>45359</v>
      </c>
      <c r="B3508" s="650" t="s">
        <v>246</v>
      </c>
      <c r="C3508" s="650" t="s">
        <v>228</v>
      </c>
      <c r="D3508" s="650">
        <v>300</v>
      </c>
      <c r="E3508" s="650" t="s">
        <v>233</v>
      </c>
      <c r="F3508" s="650">
        <v>8.25</v>
      </c>
      <c r="G3508" s="650">
        <v>0</v>
      </c>
      <c r="H3508" s="650">
        <v>238.9189</v>
      </c>
      <c r="I3508" s="650">
        <v>206.4956</v>
      </c>
      <c r="J3508" s="650">
        <v>207.141</v>
      </c>
      <c r="K3508" s="650">
        <v>32.4233</v>
      </c>
      <c r="L3508" s="676">
        <v>0.1357</v>
      </c>
      <c r="M3508" s="650">
        <v>1325.742</v>
      </c>
      <c r="N3508" s="650"/>
      <c r="O3508" s="650"/>
      <c r="P3508" s="650"/>
      <c r="Q3508" s="650">
        <v>57321</v>
      </c>
      <c r="R3508" s="650">
        <v>9090.775</v>
      </c>
      <c r="S3508" s="676">
        <v>0.1586</v>
      </c>
      <c r="T3508" s="650">
        <v>0</v>
      </c>
      <c r="U3508" s="650">
        <v>0</v>
      </c>
      <c r="V3508" s="650">
        <v>0</v>
      </c>
      <c r="W3508" s="650">
        <v>0</v>
      </c>
      <c r="X3508" s="650">
        <v>0</v>
      </c>
      <c r="Y3508" s="650">
        <v>0</v>
      </c>
      <c r="Z3508" s="650">
        <v>0</v>
      </c>
      <c r="AA3508" s="650">
        <v>0</v>
      </c>
      <c r="AB3508" s="676">
        <v>1</v>
      </c>
      <c r="AC3508" s="575">
        <f t="shared" si="160"/>
        <v>0</v>
      </c>
      <c r="AD3508" s="620">
        <f t="shared" si="161"/>
        <v>0</v>
      </c>
    </row>
    <row r="3509" customHeight="1" spans="1:30">
      <c r="A3509" s="574">
        <v>45359</v>
      </c>
      <c r="B3509" s="650" t="s">
        <v>243</v>
      </c>
      <c r="C3509" s="650" t="s">
        <v>228</v>
      </c>
      <c r="D3509" s="650">
        <v>30</v>
      </c>
      <c r="E3509" s="650" t="s">
        <v>233</v>
      </c>
      <c r="F3509" s="650">
        <v>7.11</v>
      </c>
      <c r="G3509" s="650">
        <v>0.8</v>
      </c>
      <c r="H3509" s="650">
        <v>17.5073</v>
      </c>
      <c r="I3509" s="650">
        <v>17.164</v>
      </c>
      <c r="J3509" s="650">
        <v>17.136</v>
      </c>
      <c r="K3509" s="650">
        <v>0</v>
      </c>
      <c r="L3509" s="676">
        <v>0</v>
      </c>
      <c r="M3509" s="650">
        <v>139.496</v>
      </c>
      <c r="N3509" s="650"/>
      <c r="O3509" s="650"/>
      <c r="P3509" s="650"/>
      <c r="Q3509" s="650">
        <v>4708</v>
      </c>
      <c r="R3509" s="650">
        <v>973.56</v>
      </c>
      <c r="S3509" s="676">
        <v>0.2068</v>
      </c>
      <c r="T3509" s="650">
        <v>0</v>
      </c>
      <c r="U3509" s="650">
        <v>0</v>
      </c>
      <c r="V3509" s="650">
        <v>0</v>
      </c>
      <c r="W3509" s="650">
        <v>0</v>
      </c>
      <c r="X3509" s="650">
        <v>0</v>
      </c>
      <c r="Y3509" s="650">
        <v>0</v>
      </c>
      <c r="Z3509" s="650">
        <v>0</v>
      </c>
      <c r="AA3509" s="650">
        <v>0</v>
      </c>
      <c r="AB3509" s="676">
        <v>1</v>
      </c>
      <c r="AC3509" s="575">
        <f t="shared" si="160"/>
        <v>0</v>
      </c>
      <c r="AD3509" s="620">
        <f t="shared" si="161"/>
        <v>0</v>
      </c>
    </row>
    <row r="3510" customHeight="1" spans="1:30">
      <c r="A3510" s="574">
        <v>45359</v>
      </c>
      <c r="B3510" s="650" t="s">
        <v>240</v>
      </c>
      <c r="C3510" s="650" t="s">
        <v>228</v>
      </c>
      <c r="D3510" s="650">
        <v>100</v>
      </c>
      <c r="E3510" s="650" t="s">
        <v>233</v>
      </c>
      <c r="F3510" s="650">
        <v>8.23</v>
      </c>
      <c r="G3510" s="650">
        <v>0</v>
      </c>
      <c r="H3510" s="650">
        <v>65.312</v>
      </c>
      <c r="I3510" s="650">
        <v>56.2442</v>
      </c>
      <c r="J3510" s="650">
        <v>54.645</v>
      </c>
      <c r="K3510" s="650">
        <v>8.9562</v>
      </c>
      <c r="L3510" s="676">
        <v>0.1374</v>
      </c>
      <c r="M3510" s="650">
        <v>350.848</v>
      </c>
      <c r="N3510" s="650"/>
      <c r="O3510" s="650"/>
      <c r="P3510" s="650"/>
      <c r="Q3510" s="650">
        <v>15895</v>
      </c>
      <c r="R3510" s="650">
        <v>2233.07</v>
      </c>
      <c r="S3510" s="676">
        <v>0.1405</v>
      </c>
      <c r="T3510" s="650">
        <v>0.0651</v>
      </c>
      <c r="U3510" s="650">
        <v>0</v>
      </c>
      <c r="V3510" s="650">
        <v>0</v>
      </c>
      <c r="W3510" s="650">
        <v>0</v>
      </c>
      <c r="X3510" s="650">
        <v>0</v>
      </c>
      <c r="Y3510" s="650">
        <v>0.0465</v>
      </c>
      <c r="Z3510" s="650">
        <v>0</v>
      </c>
      <c r="AA3510" s="650">
        <v>0</v>
      </c>
      <c r="AB3510" s="676">
        <v>0.999</v>
      </c>
      <c r="AC3510" s="575">
        <f t="shared" si="160"/>
        <v>0</v>
      </c>
      <c r="AD3510" s="620">
        <f t="shared" si="161"/>
        <v>0.0651</v>
      </c>
    </row>
    <row r="3511" customHeight="1" spans="1:30">
      <c r="A3511" s="574">
        <v>45359</v>
      </c>
      <c r="B3511" s="650" t="s">
        <v>245</v>
      </c>
      <c r="C3511" s="650" t="s">
        <v>228</v>
      </c>
      <c r="D3511" s="650">
        <v>50</v>
      </c>
      <c r="E3511" s="650" t="s">
        <v>233</v>
      </c>
      <c r="F3511" s="650">
        <v>7.77</v>
      </c>
      <c r="G3511" s="650">
        <v>0</v>
      </c>
      <c r="H3511" s="650">
        <v>33.069</v>
      </c>
      <c r="I3511" s="650">
        <v>18.445</v>
      </c>
      <c r="J3511" s="650">
        <v>18.34</v>
      </c>
      <c r="K3511" s="650">
        <v>14.624</v>
      </c>
      <c r="L3511" s="676">
        <v>0.4422</v>
      </c>
      <c r="M3511" s="650">
        <v>101.71</v>
      </c>
      <c r="N3511" s="650"/>
      <c r="O3511" s="650"/>
      <c r="P3511" s="650"/>
      <c r="Q3511" s="650">
        <v>6762</v>
      </c>
      <c r="R3511" s="650">
        <v>766.64</v>
      </c>
      <c r="S3511" s="676">
        <v>0.1134</v>
      </c>
      <c r="T3511" s="650">
        <v>0</v>
      </c>
      <c r="U3511" s="650">
        <v>0</v>
      </c>
      <c r="V3511" s="650">
        <v>0</v>
      </c>
      <c r="W3511" s="650">
        <v>0</v>
      </c>
      <c r="X3511" s="650">
        <v>0</v>
      </c>
      <c r="Y3511" s="650">
        <v>0</v>
      </c>
      <c r="Z3511" s="650">
        <v>0</v>
      </c>
      <c r="AA3511" s="650">
        <v>0</v>
      </c>
      <c r="AB3511" s="676">
        <v>1</v>
      </c>
      <c r="AC3511" s="575">
        <f t="shared" si="160"/>
        <v>0</v>
      </c>
      <c r="AD3511" s="620">
        <f t="shared" si="161"/>
        <v>0</v>
      </c>
    </row>
    <row r="3512" customHeight="1" spans="1:30">
      <c r="A3512" s="574">
        <v>45359</v>
      </c>
      <c r="B3512" s="650" t="s">
        <v>244</v>
      </c>
      <c r="C3512" s="650" t="s">
        <v>228</v>
      </c>
      <c r="D3512" s="650">
        <v>100</v>
      </c>
      <c r="E3512" s="650" t="s">
        <v>233</v>
      </c>
      <c r="F3512" s="650">
        <v>6.17</v>
      </c>
      <c r="G3512" s="650">
        <v>0.4</v>
      </c>
      <c r="H3512" s="650">
        <v>56.7024</v>
      </c>
      <c r="I3512" s="650">
        <v>35.9426</v>
      </c>
      <c r="J3512" s="650">
        <v>34.6647</v>
      </c>
      <c r="K3512" s="650">
        <v>20.7598</v>
      </c>
      <c r="L3512" s="676">
        <v>0.3661</v>
      </c>
      <c r="M3512" s="650">
        <v>271.6728</v>
      </c>
      <c r="N3512" s="650"/>
      <c r="O3512" s="650"/>
      <c r="P3512" s="650"/>
      <c r="Q3512" s="650">
        <v>14225</v>
      </c>
      <c r="R3512" s="650">
        <v>2190.3084</v>
      </c>
      <c r="S3512" s="676">
        <v>0.154</v>
      </c>
      <c r="T3512" s="650">
        <v>0</v>
      </c>
      <c r="U3512" s="650">
        <v>0</v>
      </c>
      <c r="V3512" s="650">
        <v>0</v>
      </c>
      <c r="W3512" s="650">
        <v>0</v>
      </c>
      <c r="X3512" s="650">
        <v>0</v>
      </c>
      <c r="Y3512" s="650">
        <v>0</v>
      </c>
      <c r="Z3512" s="650">
        <v>0</v>
      </c>
      <c r="AA3512" s="650">
        <v>0</v>
      </c>
      <c r="AB3512" s="676">
        <v>1</v>
      </c>
      <c r="AC3512" s="575">
        <f t="shared" si="160"/>
        <v>0</v>
      </c>
      <c r="AD3512" s="620">
        <f t="shared" si="161"/>
        <v>0</v>
      </c>
    </row>
    <row r="3513" customHeight="1" spans="1:30">
      <c r="A3513" s="574">
        <v>45359</v>
      </c>
      <c r="B3513" s="650" t="s">
        <v>247</v>
      </c>
      <c r="C3513" s="650" t="s">
        <v>228</v>
      </c>
      <c r="D3513" s="650">
        <v>150</v>
      </c>
      <c r="E3513" s="650" t="s">
        <v>233</v>
      </c>
      <c r="F3513" s="650">
        <v>6.41</v>
      </c>
      <c r="G3513" s="650">
        <v>1</v>
      </c>
      <c r="H3513" s="650">
        <v>80.2371</v>
      </c>
      <c r="I3513" s="650">
        <v>80.0515</v>
      </c>
      <c r="J3513" s="650">
        <v>79.8</v>
      </c>
      <c r="K3513" s="650">
        <v>0</v>
      </c>
      <c r="L3513" s="676">
        <v>0</v>
      </c>
      <c r="M3513" s="650">
        <v>716.625</v>
      </c>
      <c r="N3513" s="650"/>
      <c r="O3513" s="650"/>
      <c r="P3513" s="650"/>
      <c r="Q3513" s="650">
        <v>25456</v>
      </c>
      <c r="R3513" s="650">
        <v>4612.65</v>
      </c>
      <c r="S3513" s="676">
        <v>0.1812</v>
      </c>
      <c r="T3513" s="650">
        <v>0.1856</v>
      </c>
      <c r="U3513" s="650">
        <v>0</v>
      </c>
      <c r="V3513" s="650">
        <v>0</v>
      </c>
      <c r="W3513" s="650">
        <v>0</v>
      </c>
      <c r="X3513" s="650">
        <v>0</v>
      </c>
      <c r="Y3513" s="650">
        <v>0</v>
      </c>
      <c r="Z3513" s="650">
        <v>0</v>
      </c>
      <c r="AA3513" s="650">
        <v>0</v>
      </c>
      <c r="AB3513" s="676">
        <v>0.9983</v>
      </c>
      <c r="AC3513" s="575">
        <f t="shared" si="160"/>
        <v>0</v>
      </c>
      <c r="AD3513" s="620">
        <f t="shared" si="161"/>
        <v>0.1856</v>
      </c>
    </row>
    <row r="3514" customHeight="1" spans="1:30">
      <c r="A3514" s="574">
        <v>45359</v>
      </c>
      <c r="B3514" s="650" t="s">
        <v>248</v>
      </c>
      <c r="C3514" s="650" t="s">
        <v>228</v>
      </c>
      <c r="D3514" s="650">
        <v>100</v>
      </c>
      <c r="E3514" s="650" t="s">
        <v>233</v>
      </c>
      <c r="F3514" s="650">
        <v>5.08</v>
      </c>
      <c r="G3514" s="650">
        <v>2.59</v>
      </c>
      <c r="H3514" s="650">
        <v>60.104</v>
      </c>
      <c r="I3514" s="650">
        <v>38.9886</v>
      </c>
      <c r="J3514" s="650">
        <v>38.0576</v>
      </c>
      <c r="K3514" s="650">
        <v>21.1154</v>
      </c>
      <c r="L3514" s="676">
        <v>0.3513</v>
      </c>
      <c r="M3514" s="650">
        <v>239.0136</v>
      </c>
      <c r="N3514" s="650"/>
      <c r="O3514" s="650"/>
      <c r="P3514" s="650"/>
      <c r="Q3514" s="650">
        <v>11688</v>
      </c>
      <c r="R3514" s="650">
        <v>2000.7344</v>
      </c>
      <c r="S3514" s="676">
        <v>0.1712</v>
      </c>
      <c r="T3514" s="650">
        <v>0</v>
      </c>
      <c r="U3514" s="650">
        <v>0</v>
      </c>
      <c r="V3514" s="650">
        <v>0</v>
      </c>
      <c r="W3514" s="650">
        <v>0</v>
      </c>
      <c r="X3514" s="650">
        <v>0</v>
      </c>
      <c r="Y3514" s="650">
        <v>0</v>
      </c>
      <c r="Z3514" s="650">
        <v>0</v>
      </c>
      <c r="AA3514" s="650">
        <v>0</v>
      </c>
      <c r="AB3514" s="676">
        <v>1</v>
      </c>
      <c r="AC3514" s="575">
        <f t="shared" si="160"/>
        <v>0</v>
      </c>
      <c r="AD3514" s="620">
        <f t="shared" si="161"/>
        <v>0</v>
      </c>
    </row>
    <row r="3515" customHeight="1" spans="1:30">
      <c r="A3515" s="574">
        <v>45359</v>
      </c>
      <c r="B3515" s="650" t="s">
        <v>249</v>
      </c>
      <c r="C3515" s="650" t="s">
        <v>228</v>
      </c>
      <c r="D3515" s="650">
        <v>100</v>
      </c>
      <c r="E3515" s="650" t="s">
        <v>233</v>
      </c>
      <c r="F3515" s="650">
        <v>6.8</v>
      </c>
      <c r="G3515" s="650">
        <v>0</v>
      </c>
      <c r="H3515" s="650">
        <v>58.339</v>
      </c>
      <c r="I3515" s="650">
        <v>55.4279</v>
      </c>
      <c r="J3515" s="650">
        <v>55.36</v>
      </c>
      <c r="K3515" s="650">
        <v>0</v>
      </c>
      <c r="L3515" s="676">
        <v>0</v>
      </c>
      <c r="M3515" s="650">
        <v>380.4945</v>
      </c>
      <c r="N3515" s="650"/>
      <c r="O3515" s="650"/>
      <c r="P3515" s="650"/>
      <c r="Q3515" s="650">
        <v>15134</v>
      </c>
      <c r="R3515" s="650">
        <v>2317.8418</v>
      </c>
      <c r="S3515" s="676">
        <v>0.1532</v>
      </c>
      <c r="T3515" s="650">
        <v>0</v>
      </c>
      <c r="U3515" s="650">
        <v>0</v>
      </c>
      <c r="V3515" s="650">
        <v>0</v>
      </c>
      <c r="W3515" s="650">
        <v>0</v>
      </c>
      <c r="X3515" s="650">
        <v>0</v>
      </c>
      <c r="Y3515" s="650">
        <v>0</v>
      </c>
      <c r="Z3515" s="650">
        <v>0</v>
      </c>
      <c r="AA3515" s="650">
        <v>0</v>
      </c>
      <c r="AB3515" s="676">
        <v>1</v>
      </c>
      <c r="AC3515" s="575">
        <f t="shared" si="160"/>
        <v>0</v>
      </c>
      <c r="AD3515" s="620">
        <f t="shared" si="161"/>
        <v>0</v>
      </c>
    </row>
    <row r="3516" customHeight="1" spans="1:30">
      <c r="A3516" s="574">
        <v>45359</v>
      </c>
      <c r="B3516" s="669" t="s">
        <v>55</v>
      </c>
      <c r="C3516" s="650" t="s">
        <v>250</v>
      </c>
      <c r="D3516" s="650">
        <v>100</v>
      </c>
      <c r="E3516" s="650" t="s">
        <v>233</v>
      </c>
      <c r="F3516" s="650">
        <v>0</v>
      </c>
      <c r="G3516" s="650">
        <v>5.26</v>
      </c>
      <c r="H3516" s="650">
        <v>60.125</v>
      </c>
      <c r="I3516" s="650">
        <v>58.0672</v>
      </c>
      <c r="J3516" s="650">
        <v>56.4489</v>
      </c>
      <c r="K3516" s="650">
        <v>1.061</v>
      </c>
      <c r="L3516" s="676">
        <v>0.0179</v>
      </c>
      <c r="M3516" s="650">
        <v>654.4489</v>
      </c>
      <c r="N3516" s="650"/>
      <c r="O3516" s="650"/>
      <c r="P3516" s="650"/>
      <c r="Q3516" s="650">
        <v>28860</v>
      </c>
      <c r="R3516" s="650">
        <v>4393.2534</v>
      </c>
      <c r="S3516" s="676">
        <v>0.1522</v>
      </c>
      <c r="T3516" s="650">
        <v>0.9968</v>
      </c>
      <c r="U3516" s="650">
        <v>0</v>
      </c>
      <c r="V3516" s="650">
        <v>0</v>
      </c>
      <c r="W3516" s="650">
        <v>0</v>
      </c>
      <c r="X3516" s="650">
        <v>0</v>
      </c>
      <c r="Y3516" s="650">
        <v>0</v>
      </c>
      <c r="Z3516" s="650">
        <v>0</v>
      </c>
      <c r="AA3516" s="650">
        <v>0</v>
      </c>
      <c r="AB3516" s="676">
        <v>0.9834</v>
      </c>
      <c r="AC3516" s="575">
        <f t="shared" si="160"/>
        <v>0</v>
      </c>
      <c r="AD3516" s="620">
        <f t="shared" si="161"/>
        <v>0.9968</v>
      </c>
    </row>
    <row r="3517" customHeight="1" spans="1:30">
      <c r="A3517" s="574">
        <v>45359</v>
      </c>
      <c r="B3517" s="192" t="s">
        <v>57</v>
      </c>
      <c r="C3517" s="650" t="s">
        <v>228</v>
      </c>
      <c r="D3517" s="650">
        <v>20</v>
      </c>
      <c r="E3517" s="650" t="s">
        <v>233</v>
      </c>
      <c r="F3517" s="650">
        <v>7.98</v>
      </c>
      <c r="G3517" s="650">
        <v>0</v>
      </c>
      <c r="H3517" s="650">
        <v>15.2396</v>
      </c>
      <c r="I3517" s="650">
        <v>13.5134</v>
      </c>
      <c r="J3517" s="650">
        <v>13.2961</v>
      </c>
      <c r="K3517" s="650">
        <v>1.7262</v>
      </c>
      <c r="L3517" s="676">
        <v>0.1133</v>
      </c>
      <c r="M3517" s="650">
        <v>75.0201</v>
      </c>
      <c r="N3517" s="650"/>
      <c r="O3517" s="650"/>
      <c r="P3517" s="650"/>
      <c r="Q3517" s="650">
        <v>3541</v>
      </c>
      <c r="R3517" s="650">
        <v>576.1349</v>
      </c>
      <c r="S3517" s="676">
        <v>0.1627</v>
      </c>
      <c r="T3517" s="650">
        <v>0</v>
      </c>
      <c r="U3517" s="650">
        <v>0</v>
      </c>
      <c r="V3517" s="650">
        <v>0</v>
      </c>
      <c r="W3517" s="650">
        <v>0</v>
      </c>
      <c r="X3517" s="650">
        <v>0</v>
      </c>
      <c r="Y3517" s="650">
        <v>0</v>
      </c>
      <c r="Z3517" s="650">
        <v>0</v>
      </c>
      <c r="AA3517" s="650">
        <v>0</v>
      </c>
      <c r="AB3517" s="676">
        <v>1</v>
      </c>
      <c r="AC3517" s="575">
        <f t="shared" si="160"/>
        <v>0</v>
      </c>
      <c r="AD3517" s="620">
        <f t="shared" si="161"/>
        <v>0</v>
      </c>
    </row>
    <row r="3518" customHeight="1" spans="1:30">
      <c r="A3518" s="574">
        <v>45359</v>
      </c>
      <c r="B3518" s="650" t="s">
        <v>251</v>
      </c>
      <c r="C3518" s="650" t="s">
        <v>250</v>
      </c>
      <c r="D3518" s="650">
        <v>15</v>
      </c>
      <c r="E3518" s="650" t="s">
        <v>233</v>
      </c>
      <c r="F3518" s="650">
        <v>0</v>
      </c>
      <c r="G3518" s="650">
        <v>3.66</v>
      </c>
      <c r="H3518" s="650">
        <v>2.8211</v>
      </c>
      <c r="I3518" s="650">
        <v>2.8211</v>
      </c>
      <c r="J3518" s="650">
        <v>2.73</v>
      </c>
      <c r="K3518" s="650">
        <v>0</v>
      </c>
      <c r="L3518" s="676">
        <v>0</v>
      </c>
      <c r="M3518" s="650">
        <v>61.215</v>
      </c>
      <c r="N3518" s="650"/>
      <c r="O3518" s="650"/>
      <c r="P3518" s="650"/>
      <c r="Q3518" s="650">
        <v>3444</v>
      </c>
      <c r="R3518" s="650">
        <v>389.445</v>
      </c>
      <c r="S3518" s="676">
        <v>0.1131</v>
      </c>
      <c r="T3518" s="650">
        <v>0</v>
      </c>
      <c r="U3518" s="650">
        <v>0</v>
      </c>
      <c r="V3518" s="650">
        <v>0</v>
      </c>
      <c r="W3518" s="650">
        <v>0</v>
      </c>
      <c r="X3518" s="650">
        <v>0</v>
      </c>
      <c r="Y3518" s="650">
        <v>0</v>
      </c>
      <c r="Z3518" s="650">
        <v>0</v>
      </c>
      <c r="AA3518" s="650">
        <v>0</v>
      </c>
      <c r="AB3518" s="676">
        <v>1</v>
      </c>
      <c r="AC3518" s="575">
        <f t="shared" si="160"/>
        <v>0</v>
      </c>
      <c r="AD3518" s="620">
        <f t="shared" si="161"/>
        <v>0</v>
      </c>
    </row>
    <row r="3519" customHeight="1" spans="1:30">
      <c r="A3519" s="574">
        <v>45359</v>
      </c>
      <c r="B3519" s="650" t="s">
        <v>253</v>
      </c>
      <c r="C3519" s="650" t="s">
        <v>250</v>
      </c>
      <c r="D3519" s="650">
        <v>200</v>
      </c>
      <c r="E3519" s="650" t="s">
        <v>233</v>
      </c>
      <c r="F3519" s="650">
        <v>0</v>
      </c>
      <c r="G3519" s="650">
        <v>4.23</v>
      </c>
      <c r="H3519" s="650">
        <v>53.9482</v>
      </c>
      <c r="I3519" s="650">
        <v>53.9482</v>
      </c>
      <c r="J3519" s="650">
        <v>50.16</v>
      </c>
      <c r="K3519" s="650">
        <v>0</v>
      </c>
      <c r="L3519" s="676">
        <v>0</v>
      </c>
      <c r="M3519" s="650">
        <v>901.56</v>
      </c>
      <c r="N3519" s="650"/>
      <c r="O3519" s="650"/>
      <c r="P3519" s="650"/>
      <c r="Q3519" s="650">
        <v>61425</v>
      </c>
      <c r="R3519" s="650">
        <v>9546.24</v>
      </c>
      <c r="S3519" s="676">
        <v>0.1554</v>
      </c>
      <c r="T3519" s="650">
        <v>0</v>
      </c>
      <c r="U3519" s="650">
        <v>0</v>
      </c>
      <c r="V3519" s="650">
        <v>0</v>
      </c>
      <c r="W3519" s="650">
        <v>0</v>
      </c>
      <c r="X3519" s="650">
        <v>0</v>
      </c>
      <c r="Y3519" s="650">
        <v>0</v>
      </c>
      <c r="Z3519" s="650">
        <v>0</v>
      </c>
      <c r="AA3519" s="650">
        <v>0</v>
      </c>
      <c r="AB3519" s="676">
        <v>1</v>
      </c>
      <c r="AC3519" s="575">
        <f t="shared" si="160"/>
        <v>0</v>
      </c>
      <c r="AD3519" s="620">
        <f t="shared" si="161"/>
        <v>0</v>
      </c>
    </row>
    <row r="3520" customHeight="1" spans="1:30">
      <c r="A3520" s="574">
        <v>45359</v>
      </c>
      <c r="B3520" s="650" t="s">
        <v>259</v>
      </c>
      <c r="C3520" s="650" t="s">
        <v>250</v>
      </c>
      <c r="D3520" s="650">
        <v>60</v>
      </c>
      <c r="E3520" s="650" t="s">
        <v>233</v>
      </c>
      <c r="F3520" s="650">
        <v>0</v>
      </c>
      <c r="G3520" s="650">
        <v>5.34</v>
      </c>
      <c r="H3520" s="650">
        <v>33.2194</v>
      </c>
      <c r="I3520" s="650">
        <v>33.2194</v>
      </c>
      <c r="J3520" s="650">
        <v>32.55</v>
      </c>
      <c r="K3520" s="650">
        <v>0</v>
      </c>
      <c r="L3520" s="676">
        <v>0</v>
      </c>
      <c r="M3520" s="650">
        <v>359.73</v>
      </c>
      <c r="N3520" s="650"/>
      <c r="O3520" s="650"/>
      <c r="P3520" s="650"/>
      <c r="Q3520" s="650">
        <v>14049</v>
      </c>
      <c r="R3520" s="650">
        <v>2741.76</v>
      </c>
      <c r="S3520" s="676">
        <v>0.1952</v>
      </c>
      <c r="T3520" s="650">
        <v>0</v>
      </c>
      <c r="U3520" s="650">
        <v>0</v>
      </c>
      <c r="V3520" s="650">
        <v>0</v>
      </c>
      <c r="W3520" s="650">
        <v>0</v>
      </c>
      <c r="X3520" s="650">
        <v>0</v>
      </c>
      <c r="Y3520" s="650">
        <v>0</v>
      </c>
      <c r="Z3520" s="650">
        <v>0</v>
      </c>
      <c r="AA3520" s="650">
        <v>0</v>
      </c>
      <c r="AB3520" s="676">
        <v>1</v>
      </c>
      <c r="AC3520" s="575">
        <f t="shared" si="160"/>
        <v>0</v>
      </c>
      <c r="AD3520" s="620">
        <f t="shared" si="161"/>
        <v>0</v>
      </c>
    </row>
    <row r="3521" customHeight="1" spans="1:30">
      <c r="A3521" s="574">
        <v>45359</v>
      </c>
      <c r="B3521" s="650" t="s">
        <v>261</v>
      </c>
      <c r="C3521" s="650" t="s">
        <v>250</v>
      </c>
      <c r="D3521" s="650">
        <v>100</v>
      </c>
      <c r="E3521" s="650" t="s">
        <v>233</v>
      </c>
      <c r="F3521" s="650">
        <v>0</v>
      </c>
      <c r="G3521" s="650">
        <v>4.19</v>
      </c>
      <c r="H3521" s="650">
        <v>39.7704</v>
      </c>
      <c r="I3521" s="650">
        <v>39.7704</v>
      </c>
      <c r="J3521" s="650">
        <v>39.204</v>
      </c>
      <c r="K3521" s="650">
        <v>0</v>
      </c>
      <c r="L3521" s="676">
        <v>0</v>
      </c>
      <c r="M3521" s="650">
        <v>550.044</v>
      </c>
      <c r="N3521" s="650"/>
      <c r="O3521" s="650"/>
      <c r="P3521" s="650"/>
      <c r="Q3521" s="650">
        <v>25315</v>
      </c>
      <c r="R3521" s="650">
        <v>4848.096</v>
      </c>
      <c r="S3521" s="676">
        <v>0.1915</v>
      </c>
      <c r="T3521" s="650">
        <v>0</v>
      </c>
      <c r="U3521" s="650">
        <v>0</v>
      </c>
      <c r="V3521" s="650">
        <v>0</v>
      </c>
      <c r="W3521" s="650">
        <v>0</v>
      </c>
      <c r="X3521" s="650">
        <v>0</v>
      </c>
      <c r="Y3521" s="650">
        <v>0</v>
      </c>
      <c r="Z3521" s="650">
        <v>0</v>
      </c>
      <c r="AA3521" s="650">
        <v>0</v>
      </c>
      <c r="AB3521" s="676">
        <v>1</v>
      </c>
      <c r="AC3521" s="575">
        <f t="shared" si="160"/>
        <v>0</v>
      </c>
      <c r="AD3521" s="620">
        <f t="shared" si="161"/>
        <v>0</v>
      </c>
    </row>
    <row r="3522" customHeight="1" spans="1:30">
      <c r="A3522" s="574">
        <v>45359</v>
      </c>
      <c r="B3522" s="650" t="s">
        <v>254</v>
      </c>
      <c r="C3522" s="650" t="s">
        <v>250</v>
      </c>
      <c r="D3522" s="650">
        <v>50</v>
      </c>
      <c r="E3522" s="650" t="s">
        <v>233</v>
      </c>
      <c r="F3522" s="650">
        <v>0</v>
      </c>
      <c r="G3522" s="650">
        <v>4.27</v>
      </c>
      <c r="H3522" s="650">
        <v>20.3833</v>
      </c>
      <c r="I3522" s="650">
        <v>19.8799</v>
      </c>
      <c r="J3522" s="650">
        <v>19.32</v>
      </c>
      <c r="K3522" s="650">
        <v>0</v>
      </c>
      <c r="L3522" s="676">
        <v>0</v>
      </c>
      <c r="M3522" s="650">
        <v>385.14</v>
      </c>
      <c r="N3522" s="650"/>
      <c r="O3522" s="650"/>
      <c r="P3522" s="650"/>
      <c r="Q3522" s="650">
        <v>12070</v>
      </c>
      <c r="R3522" s="650">
        <v>2638.44</v>
      </c>
      <c r="S3522" s="676">
        <v>0.2186</v>
      </c>
      <c r="T3522" s="650">
        <v>0</v>
      </c>
      <c r="U3522" s="650">
        <v>0</v>
      </c>
      <c r="V3522" s="650">
        <v>0</v>
      </c>
      <c r="W3522" s="650">
        <v>0</v>
      </c>
      <c r="X3522" s="650">
        <v>0</v>
      </c>
      <c r="Y3522" s="650">
        <v>0</v>
      </c>
      <c r="Z3522" s="650">
        <v>0</v>
      </c>
      <c r="AA3522" s="650">
        <v>0</v>
      </c>
      <c r="AB3522" s="676">
        <v>1</v>
      </c>
      <c r="AC3522" s="575">
        <f t="shared" si="160"/>
        <v>0</v>
      </c>
      <c r="AD3522" s="620">
        <f t="shared" si="161"/>
        <v>0</v>
      </c>
    </row>
    <row r="3523" customHeight="1" spans="1:30">
      <c r="A3523" s="574">
        <v>45359</v>
      </c>
      <c r="B3523" s="650" t="s">
        <v>260</v>
      </c>
      <c r="C3523" s="650" t="s">
        <v>250</v>
      </c>
      <c r="D3523" s="650">
        <v>50</v>
      </c>
      <c r="E3523" s="650" t="s">
        <v>231</v>
      </c>
      <c r="F3523" s="650">
        <v>0</v>
      </c>
      <c r="G3523" s="650">
        <v>7.41</v>
      </c>
      <c r="H3523" s="650">
        <v>39.612</v>
      </c>
      <c r="I3523" s="650">
        <v>34.69</v>
      </c>
      <c r="J3523" s="650">
        <v>34.32</v>
      </c>
      <c r="K3523" s="650">
        <v>0</v>
      </c>
      <c r="L3523" s="676">
        <v>0</v>
      </c>
      <c r="M3523" s="650">
        <v>144.1</v>
      </c>
      <c r="N3523" s="650"/>
      <c r="O3523" s="650"/>
      <c r="P3523" s="650"/>
      <c r="Q3523" s="650">
        <v>12700</v>
      </c>
      <c r="R3523" s="650">
        <v>1866.722</v>
      </c>
      <c r="S3523" s="676">
        <v>0.147</v>
      </c>
      <c r="T3523" s="650">
        <v>0</v>
      </c>
      <c r="U3523" s="650">
        <v>0.692</v>
      </c>
      <c r="V3523" s="650">
        <v>4.23</v>
      </c>
      <c r="W3523" s="650">
        <v>0</v>
      </c>
      <c r="X3523" s="650">
        <v>0</v>
      </c>
      <c r="Y3523" s="650">
        <v>0</v>
      </c>
      <c r="Z3523" s="650">
        <v>0</v>
      </c>
      <c r="AA3523" s="650">
        <v>0</v>
      </c>
      <c r="AB3523" s="676">
        <v>1</v>
      </c>
      <c r="AC3523" s="575">
        <f t="shared" si="160"/>
        <v>0.692</v>
      </c>
      <c r="AD3523" s="620">
        <f t="shared" si="161"/>
        <v>4.23</v>
      </c>
    </row>
    <row r="3524" customHeight="1" spans="1:30">
      <c r="A3524" s="574">
        <v>45359</v>
      </c>
      <c r="B3524" s="650" t="s">
        <v>256</v>
      </c>
      <c r="C3524" s="650" t="s">
        <v>250</v>
      </c>
      <c r="D3524" s="650">
        <v>20.4</v>
      </c>
      <c r="E3524" s="650" t="s">
        <v>233</v>
      </c>
      <c r="F3524" s="650">
        <v>0</v>
      </c>
      <c r="G3524" s="650">
        <v>4.9</v>
      </c>
      <c r="H3524" s="650">
        <v>17.1408</v>
      </c>
      <c r="I3524" s="650">
        <v>16.968</v>
      </c>
      <c r="J3524" s="650">
        <v>16.9364</v>
      </c>
      <c r="K3524" s="650">
        <v>0</v>
      </c>
      <c r="L3524" s="676">
        <v>0</v>
      </c>
      <c r="M3524" s="650">
        <v>143.1591</v>
      </c>
      <c r="N3524" s="650"/>
      <c r="O3524" s="650"/>
      <c r="P3524" s="650"/>
      <c r="Q3524" s="650">
        <v>5372</v>
      </c>
      <c r="R3524" s="650">
        <v>1138.3188</v>
      </c>
      <c r="S3524" s="676">
        <v>0.2119</v>
      </c>
      <c r="T3524" s="650">
        <v>0</v>
      </c>
      <c r="U3524" s="650">
        <v>0</v>
      </c>
      <c r="V3524" s="650">
        <v>0</v>
      </c>
      <c r="W3524" s="650">
        <v>0</v>
      </c>
      <c r="X3524" s="650">
        <v>0</v>
      </c>
      <c r="Y3524" s="650">
        <v>0</v>
      </c>
      <c r="Z3524" s="650">
        <v>0</v>
      </c>
      <c r="AA3524" s="650">
        <v>0</v>
      </c>
      <c r="AB3524" s="676">
        <v>1</v>
      </c>
      <c r="AC3524" s="575">
        <f t="shared" si="160"/>
        <v>0</v>
      </c>
      <c r="AD3524" s="620">
        <f t="shared" si="161"/>
        <v>0</v>
      </c>
    </row>
    <row r="3525" customHeight="1" spans="1:30">
      <c r="A3525" s="574">
        <v>45359</v>
      </c>
      <c r="B3525" s="192" t="s">
        <v>61</v>
      </c>
      <c r="C3525" s="650" t="s">
        <v>250</v>
      </c>
      <c r="D3525" s="650">
        <v>275</v>
      </c>
      <c r="E3525" s="650" t="s">
        <v>233</v>
      </c>
      <c r="F3525" s="650">
        <v>0</v>
      </c>
      <c r="G3525" s="650">
        <v>5.87</v>
      </c>
      <c r="H3525" s="650">
        <v>163.8995</v>
      </c>
      <c r="I3525" s="650">
        <v>163.527</v>
      </c>
      <c r="J3525" s="650">
        <v>159.28</v>
      </c>
      <c r="K3525" s="650">
        <v>0</v>
      </c>
      <c r="L3525" s="676">
        <v>0</v>
      </c>
      <c r="M3525" s="650">
        <v>1446.28</v>
      </c>
      <c r="N3525" s="650"/>
      <c r="O3525" s="650"/>
      <c r="P3525" s="650"/>
      <c r="Q3525" s="650">
        <v>83580</v>
      </c>
      <c r="R3525" s="650">
        <v>16856.4</v>
      </c>
      <c r="S3525" s="676">
        <v>0.2017</v>
      </c>
      <c r="T3525" s="650">
        <v>0.3725</v>
      </c>
      <c r="U3525" s="650">
        <v>0</v>
      </c>
      <c r="V3525" s="650">
        <v>0</v>
      </c>
      <c r="W3525" s="650">
        <v>0</v>
      </c>
      <c r="X3525" s="650">
        <v>0</v>
      </c>
      <c r="Y3525" s="650">
        <v>0</v>
      </c>
      <c r="Z3525" s="650">
        <v>0</v>
      </c>
      <c r="AA3525" s="650">
        <v>0</v>
      </c>
      <c r="AB3525" s="676">
        <v>0.9977</v>
      </c>
      <c r="AC3525" s="575">
        <f t="shared" si="160"/>
        <v>0</v>
      </c>
      <c r="AD3525" s="620">
        <f t="shared" si="161"/>
        <v>0.3725</v>
      </c>
    </row>
    <row r="3526" customHeight="1" spans="1:30">
      <c r="A3526" s="574">
        <v>45359</v>
      </c>
      <c r="B3526" s="192" t="s">
        <v>62</v>
      </c>
      <c r="C3526" s="650" t="s">
        <v>250</v>
      </c>
      <c r="D3526" s="650">
        <v>200</v>
      </c>
      <c r="E3526" s="650" t="s">
        <v>233</v>
      </c>
      <c r="F3526" s="650">
        <v>0</v>
      </c>
      <c r="G3526" s="650">
        <v>5.81</v>
      </c>
      <c r="H3526" s="650">
        <v>105.3604</v>
      </c>
      <c r="I3526" s="650">
        <v>104.1362</v>
      </c>
      <c r="J3526" s="650">
        <v>100.32</v>
      </c>
      <c r="K3526" s="650">
        <v>0</v>
      </c>
      <c r="L3526" s="676">
        <v>0</v>
      </c>
      <c r="M3526" s="650">
        <v>1110.12</v>
      </c>
      <c r="N3526" s="650"/>
      <c r="O3526" s="650"/>
      <c r="P3526" s="650"/>
      <c r="Q3526" s="650">
        <v>61280</v>
      </c>
      <c r="R3526" s="650">
        <v>11534.16</v>
      </c>
      <c r="S3526" s="676">
        <v>0.1882</v>
      </c>
      <c r="T3526" s="650">
        <v>0.8216</v>
      </c>
      <c r="U3526" s="650">
        <v>0.4026</v>
      </c>
      <c r="V3526" s="650">
        <v>0</v>
      </c>
      <c r="W3526" s="650">
        <v>0</v>
      </c>
      <c r="X3526" s="650">
        <v>0</v>
      </c>
      <c r="Y3526" s="650">
        <v>0</v>
      </c>
      <c r="Z3526" s="650">
        <v>0</v>
      </c>
      <c r="AA3526" s="650">
        <v>0</v>
      </c>
      <c r="AB3526" s="676">
        <v>0.9922</v>
      </c>
      <c r="AC3526" s="575">
        <f t="shared" si="160"/>
        <v>0.4026</v>
      </c>
      <c r="AD3526" s="620">
        <f t="shared" si="161"/>
        <v>0.8216</v>
      </c>
    </row>
    <row r="3527" customHeight="1" spans="1:30">
      <c r="A3527" s="574">
        <v>45359</v>
      </c>
      <c r="B3527" s="650" t="s">
        <v>258</v>
      </c>
      <c r="C3527" s="650" t="s">
        <v>250</v>
      </c>
      <c r="D3527" s="650">
        <v>100</v>
      </c>
      <c r="E3527" s="650" t="s">
        <v>233</v>
      </c>
      <c r="F3527" s="650">
        <v>0</v>
      </c>
      <c r="G3527" s="650">
        <v>2.93</v>
      </c>
      <c r="H3527" s="650">
        <v>14.9412</v>
      </c>
      <c r="I3527" s="650">
        <v>14.5662</v>
      </c>
      <c r="J3527" s="650">
        <v>13.86</v>
      </c>
      <c r="K3527" s="650">
        <v>0</v>
      </c>
      <c r="L3527" s="676">
        <v>0</v>
      </c>
      <c r="M3527" s="650">
        <v>541.2</v>
      </c>
      <c r="N3527" s="650"/>
      <c r="O3527" s="650"/>
      <c r="P3527" s="650"/>
      <c r="Q3527" s="650">
        <v>27774</v>
      </c>
      <c r="R3527" s="650">
        <v>3817.44</v>
      </c>
      <c r="S3527" s="676">
        <v>0.1374</v>
      </c>
      <c r="T3527" s="650">
        <v>0</v>
      </c>
      <c r="U3527" s="650">
        <v>0.375</v>
      </c>
      <c r="V3527" s="650">
        <v>0</v>
      </c>
      <c r="W3527" s="650">
        <v>0</v>
      </c>
      <c r="X3527" s="650">
        <v>0</v>
      </c>
      <c r="Y3527" s="650">
        <v>0</v>
      </c>
      <c r="Z3527" s="650">
        <v>0</v>
      </c>
      <c r="AA3527" s="650">
        <v>0</v>
      </c>
      <c r="AB3527" s="676">
        <v>1</v>
      </c>
      <c r="AC3527" s="575">
        <f t="shared" si="160"/>
        <v>0.375</v>
      </c>
      <c r="AD3527" s="620">
        <f t="shared" si="161"/>
        <v>0</v>
      </c>
    </row>
    <row r="3528" customHeight="1" spans="1:30">
      <c r="A3528" s="574">
        <v>45359</v>
      </c>
      <c r="B3528" s="650" t="s">
        <v>252</v>
      </c>
      <c r="C3528" s="650" t="s">
        <v>250</v>
      </c>
      <c r="D3528" s="650">
        <v>49.5</v>
      </c>
      <c r="E3528" s="650" t="s">
        <v>233</v>
      </c>
      <c r="F3528" s="650">
        <v>0</v>
      </c>
      <c r="G3528" s="650">
        <v>4.43</v>
      </c>
      <c r="H3528" s="650">
        <v>28.5912</v>
      </c>
      <c r="I3528" s="650">
        <v>19.1957</v>
      </c>
      <c r="J3528" s="650">
        <v>17.721</v>
      </c>
      <c r="K3528" s="650">
        <v>9.3955</v>
      </c>
      <c r="L3528" s="676">
        <v>0.3286</v>
      </c>
      <c r="M3528" s="650">
        <v>329.208</v>
      </c>
      <c r="N3528" s="650">
        <v>1021</v>
      </c>
      <c r="O3528" s="676">
        <v>0.3224</v>
      </c>
      <c r="P3528" s="676">
        <v>0.0643</v>
      </c>
      <c r="Q3528" s="650">
        <v>12723</v>
      </c>
      <c r="R3528" s="650">
        <v>1600.9356</v>
      </c>
      <c r="S3528" s="676">
        <v>0.1258</v>
      </c>
      <c r="T3528" s="650">
        <v>0</v>
      </c>
      <c r="U3528" s="650">
        <v>0</v>
      </c>
      <c r="V3528" s="650">
        <v>0</v>
      </c>
      <c r="W3528" s="650">
        <v>0</v>
      </c>
      <c r="X3528" s="650">
        <v>0</v>
      </c>
      <c r="Y3528" s="650">
        <v>0</v>
      </c>
      <c r="Z3528" s="650">
        <v>0</v>
      </c>
      <c r="AA3528" s="650">
        <v>0</v>
      </c>
      <c r="AB3528" s="676">
        <v>1</v>
      </c>
      <c r="AC3528" s="575">
        <f t="shared" si="160"/>
        <v>0</v>
      </c>
      <c r="AD3528" s="620">
        <f t="shared" si="161"/>
        <v>0</v>
      </c>
    </row>
    <row r="3529" customHeight="1" spans="1:30">
      <c r="A3529" s="574">
        <v>45359</v>
      </c>
      <c r="B3529" s="650" t="s">
        <v>262</v>
      </c>
      <c r="C3529" s="650" t="s">
        <v>250</v>
      </c>
      <c r="D3529" s="650">
        <v>200</v>
      </c>
      <c r="E3529" s="650" t="s">
        <v>233</v>
      </c>
      <c r="F3529" s="650">
        <v>0</v>
      </c>
      <c r="G3529" s="650">
        <v>4.85</v>
      </c>
      <c r="H3529" s="650">
        <v>56.8468</v>
      </c>
      <c r="I3529" s="650">
        <v>33.682</v>
      </c>
      <c r="J3529" s="650">
        <v>31.35</v>
      </c>
      <c r="K3529" s="650">
        <v>0</v>
      </c>
      <c r="L3529" s="676">
        <v>0</v>
      </c>
      <c r="M3529" s="650">
        <v>808.5</v>
      </c>
      <c r="N3529" s="650"/>
      <c r="O3529" s="650"/>
      <c r="P3529" s="650"/>
      <c r="Q3529" s="650">
        <v>30140</v>
      </c>
      <c r="R3529" s="650">
        <v>7957.95</v>
      </c>
      <c r="S3529" s="676">
        <v>0.264</v>
      </c>
      <c r="T3529" s="650">
        <v>22.863</v>
      </c>
      <c r="U3529" s="650">
        <v>0.3018</v>
      </c>
      <c r="V3529" s="650">
        <v>0</v>
      </c>
      <c r="W3529" s="650">
        <v>0</v>
      </c>
      <c r="X3529" s="650">
        <v>0</v>
      </c>
      <c r="Y3529" s="650">
        <v>0</v>
      </c>
      <c r="Z3529" s="650">
        <v>0</v>
      </c>
      <c r="AA3529" s="650">
        <v>0</v>
      </c>
      <c r="AB3529" s="676">
        <v>0.5476</v>
      </c>
      <c r="AC3529" s="575">
        <f t="shared" si="160"/>
        <v>0.3018</v>
      </c>
      <c r="AD3529" s="620">
        <f t="shared" si="161"/>
        <v>22.863</v>
      </c>
    </row>
    <row r="3530" customHeight="1" spans="1:30">
      <c r="A3530" s="574">
        <v>45359</v>
      </c>
      <c r="B3530" s="650" t="s">
        <v>264</v>
      </c>
      <c r="C3530" s="650" t="s">
        <v>250</v>
      </c>
      <c r="D3530" s="650">
        <v>100</v>
      </c>
      <c r="E3530" s="650" t="s">
        <v>233</v>
      </c>
      <c r="F3530" s="650">
        <v>0</v>
      </c>
      <c r="G3530" s="650">
        <v>4.23</v>
      </c>
      <c r="H3530" s="650">
        <v>59.1944</v>
      </c>
      <c r="I3530" s="650">
        <v>54.6931</v>
      </c>
      <c r="J3530" s="650">
        <v>54.3642</v>
      </c>
      <c r="K3530" s="650">
        <v>0</v>
      </c>
      <c r="L3530" s="676">
        <v>0</v>
      </c>
      <c r="M3530" s="650">
        <v>546.2556</v>
      </c>
      <c r="N3530" s="650"/>
      <c r="O3530" s="650"/>
      <c r="P3530" s="650"/>
      <c r="Q3530" s="650">
        <v>24615</v>
      </c>
      <c r="R3530" s="650">
        <v>3711.279</v>
      </c>
      <c r="S3530" s="676">
        <v>0.1508</v>
      </c>
      <c r="T3530" s="650">
        <v>4.5013</v>
      </c>
      <c r="U3530" s="650">
        <v>0</v>
      </c>
      <c r="V3530" s="650">
        <v>0</v>
      </c>
      <c r="W3530" s="650">
        <v>0</v>
      </c>
      <c r="X3530" s="650">
        <v>0</v>
      </c>
      <c r="Y3530" s="650">
        <v>0</v>
      </c>
      <c r="Z3530" s="650">
        <v>0</v>
      </c>
      <c r="AA3530" s="650">
        <v>0</v>
      </c>
      <c r="AB3530" s="676">
        <v>0.934</v>
      </c>
      <c r="AC3530" s="575">
        <f t="shared" si="160"/>
        <v>0</v>
      </c>
      <c r="AD3530" s="620">
        <f t="shared" si="161"/>
        <v>4.5013</v>
      </c>
    </row>
    <row r="3531" customHeight="1" spans="1:30">
      <c r="A3531" s="574">
        <v>45359</v>
      </c>
      <c r="B3531" s="650" t="s">
        <v>265</v>
      </c>
      <c r="C3531" s="650" t="s">
        <v>250</v>
      </c>
      <c r="D3531" s="650">
        <v>50</v>
      </c>
      <c r="E3531" s="650" t="s">
        <v>233</v>
      </c>
      <c r="F3531" s="650">
        <v>0</v>
      </c>
      <c r="G3531" s="650">
        <v>3.02</v>
      </c>
      <c r="H3531" s="650">
        <v>6.0753</v>
      </c>
      <c r="I3531" s="650">
        <v>6.0753</v>
      </c>
      <c r="J3531" s="650">
        <v>5.9752</v>
      </c>
      <c r="K3531" s="650">
        <v>0</v>
      </c>
      <c r="L3531" s="676">
        <v>0</v>
      </c>
      <c r="M3531" s="650">
        <v>139.568</v>
      </c>
      <c r="N3531" s="650"/>
      <c r="O3531" s="650"/>
      <c r="P3531" s="650"/>
      <c r="Q3531" s="650">
        <v>5770</v>
      </c>
      <c r="R3531" s="650">
        <v>662.3056</v>
      </c>
      <c r="S3531" s="676">
        <v>0.1148</v>
      </c>
      <c r="T3531" s="650">
        <v>0</v>
      </c>
      <c r="U3531" s="650">
        <v>0</v>
      </c>
      <c r="V3531" s="650">
        <v>0</v>
      </c>
      <c r="W3531" s="650">
        <v>0</v>
      </c>
      <c r="X3531" s="650">
        <v>0</v>
      </c>
      <c r="Y3531" s="650">
        <v>0</v>
      </c>
      <c r="Z3531" s="650">
        <v>0</v>
      </c>
      <c r="AA3531" s="650">
        <v>0</v>
      </c>
      <c r="AB3531" s="676">
        <v>1</v>
      </c>
      <c r="AC3531" s="575">
        <f t="shared" si="160"/>
        <v>0</v>
      </c>
      <c r="AD3531" s="620">
        <f t="shared" si="161"/>
        <v>0</v>
      </c>
    </row>
    <row r="3532" customHeight="1" spans="1:30">
      <c r="A3532" s="574">
        <v>45359</v>
      </c>
      <c r="B3532" s="650" t="s">
        <v>266</v>
      </c>
      <c r="C3532" s="650" t="s">
        <v>250</v>
      </c>
      <c r="D3532" s="650">
        <v>200</v>
      </c>
      <c r="E3532" s="650" t="s">
        <v>231</v>
      </c>
      <c r="F3532" s="650">
        <v>0</v>
      </c>
      <c r="G3532" s="650">
        <v>3</v>
      </c>
      <c r="H3532" s="650">
        <v>20.5364</v>
      </c>
      <c r="I3532" s="650">
        <v>20.4248</v>
      </c>
      <c r="J3532" s="650">
        <v>19.8</v>
      </c>
      <c r="K3532" s="650">
        <v>0</v>
      </c>
      <c r="L3532" s="676">
        <v>0</v>
      </c>
      <c r="M3532" s="650">
        <v>701.58</v>
      </c>
      <c r="N3532" s="650"/>
      <c r="O3532" s="650"/>
      <c r="P3532" s="650"/>
      <c r="Q3532" s="650">
        <v>45530</v>
      </c>
      <c r="R3532" s="650">
        <v>5254.92</v>
      </c>
      <c r="S3532" s="676">
        <v>0.1154</v>
      </c>
      <c r="T3532" s="650">
        <v>0</v>
      </c>
      <c r="U3532" s="650">
        <v>0.1116</v>
      </c>
      <c r="V3532" s="650">
        <v>0</v>
      </c>
      <c r="W3532" s="650">
        <v>0</v>
      </c>
      <c r="X3532" s="650">
        <v>0</v>
      </c>
      <c r="Y3532" s="650">
        <v>0</v>
      </c>
      <c r="Z3532" s="650">
        <v>0</v>
      </c>
      <c r="AA3532" s="650">
        <v>0</v>
      </c>
      <c r="AB3532" s="676">
        <v>1</v>
      </c>
      <c r="AC3532" s="575">
        <f t="shared" si="160"/>
        <v>0.1116</v>
      </c>
      <c r="AD3532" s="620">
        <f t="shared" si="161"/>
        <v>0</v>
      </c>
    </row>
    <row r="3533" customHeight="1" spans="1:30">
      <c r="A3533" s="574">
        <v>45359</v>
      </c>
      <c r="B3533" s="650" t="s">
        <v>257</v>
      </c>
      <c r="C3533" s="650" t="s">
        <v>250</v>
      </c>
      <c r="D3533" s="650">
        <v>80</v>
      </c>
      <c r="E3533" s="650" t="s">
        <v>233</v>
      </c>
      <c r="F3533" s="650">
        <v>0</v>
      </c>
      <c r="G3533" s="650">
        <v>4.98</v>
      </c>
      <c r="H3533" s="650">
        <v>50.784</v>
      </c>
      <c r="I3533" s="650">
        <v>49.7106</v>
      </c>
      <c r="J3533" s="650">
        <v>49.0335</v>
      </c>
      <c r="K3533" s="650">
        <v>0</v>
      </c>
      <c r="L3533" s="676">
        <v>0</v>
      </c>
      <c r="M3533" s="650">
        <v>503.5354</v>
      </c>
      <c r="N3533" s="650"/>
      <c r="O3533" s="650"/>
      <c r="P3533" s="650"/>
      <c r="Q3533" s="650">
        <v>18237</v>
      </c>
      <c r="R3533" s="650">
        <v>4020.4519</v>
      </c>
      <c r="S3533" s="676">
        <v>0.2205</v>
      </c>
      <c r="T3533" s="650">
        <v>0</v>
      </c>
      <c r="U3533" s="650">
        <v>1.1</v>
      </c>
      <c r="V3533" s="650">
        <v>0</v>
      </c>
      <c r="W3533" s="650">
        <v>0</v>
      </c>
      <c r="X3533" s="650">
        <v>0</v>
      </c>
      <c r="Y3533" s="650">
        <v>0</v>
      </c>
      <c r="Z3533" s="650">
        <v>0</v>
      </c>
      <c r="AA3533" s="650">
        <v>0</v>
      </c>
      <c r="AB3533" s="676">
        <v>1</v>
      </c>
      <c r="AC3533" s="575">
        <f t="shared" si="160"/>
        <v>1.1</v>
      </c>
      <c r="AD3533" s="620">
        <f t="shared" si="161"/>
        <v>0</v>
      </c>
    </row>
    <row r="3534" customHeight="1" spans="1:30">
      <c r="A3534" s="574">
        <v>45359</v>
      </c>
      <c r="B3534" s="650" t="s">
        <v>263</v>
      </c>
      <c r="C3534" s="650" t="s">
        <v>250</v>
      </c>
      <c r="D3534" s="650">
        <v>200</v>
      </c>
      <c r="E3534" s="650" t="s">
        <v>233</v>
      </c>
      <c r="F3534" s="650">
        <v>0</v>
      </c>
      <c r="G3534" s="650">
        <v>5.29</v>
      </c>
      <c r="H3534" s="650">
        <v>146.6559</v>
      </c>
      <c r="I3534" s="650">
        <v>142.2452</v>
      </c>
      <c r="J3534" s="650">
        <v>140.8</v>
      </c>
      <c r="K3534" s="650">
        <v>0</v>
      </c>
      <c r="L3534" s="676">
        <v>0</v>
      </c>
      <c r="M3534" s="650">
        <v>1706.32</v>
      </c>
      <c r="N3534" s="650"/>
      <c r="O3534" s="650"/>
      <c r="P3534" s="650"/>
      <c r="Q3534" s="650">
        <v>59159</v>
      </c>
      <c r="R3534" s="650">
        <v>14927.44</v>
      </c>
      <c r="S3534" s="676">
        <v>0.2523</v>
      </c>
      <c r="T3534" s="650">
        <v>0</v>
      </c>
      <c r="U3534" s="650">
        <v>3.046</v>
      </c>
      <c r="V3534" s="650">
        <v>0</v>
      </c>
      <c r="W3534" s="650">
        <v>0</v>
      </c>
      <c r="X3534" s="650">
        <v>0</v>
      </c>
      <c r="Y3534" s="650">
        <v>1.3647</v>
      </c>
      <c r="Z3534" s="650">
        <v>0</v>
      </c>
      <c r="AA3534" s="650">
        <v>0</v>
      </c>
      <c r="AB3534" s="676">
        <v>1</v>
      </c>
      <c r="AC3534" s="575">
        <f t="shared" si="160"/>
        <v>3.046</v>
      </c>
      <c r="AD3534" s="620">
        <f t="shared" si="161"/>
        <v>0</v>
      </c>
    </row>
    <row r="3535" customHeight="1" spans="1:30">
      <c r="A3535" s="574">
        <v>45359</v>
      </c>
      <c r="B3535" s="650" t="s">
        <v>267</v>
      </c>
      <c r="C3535" s="650" t="s">
        <v>250</v>
      </c>
      <c r="D3535" s="650">
        <v>150</v>
      </c>
      <c r="E3535" s="650" t="s">
        <v>233</v>
      </c>
      <c r="F3535" s="650">
        <v>0</v>
      </c>
      <c r="G3535" s="650">
        <v>3.29</v>
      </c>
      <c r="H3535" s="650">
        <v>15.4049</v>
      </c>
      <c r="I3535" s="650">
        <v>15.4049</v>
      </c>
      <c r="J3535" s="650">
        <v>14.08</v>
      </c>
      <c r="K3535" s="650">
        <v>0</v>
      </c>
      <c r="L3535" s="676">
        <v>0</v>
      </c>
      <c r="M3535" s="650">
        <v>836</v>
      </c>
      <c r="N3535" s="650"/>
      <c r="O3535" s="650"/>
      <c r="P3535" s="650"/>
      <c r="Q3535" s="650">
        <v>38110</v>
      </c>
      <c r="R3535" s="650">
        <v>11258.72</v>
      </c>
      <c r="S3535" s="676">
        <v>0.2954</v>
      </c>
      <c r="T3535" s="650">
        <v>0</v>
      </c>
      <c r="U3535" s="650">
        <v>0</v>
      </c>
      <c r="V3535" s="650">
        <v>0</v>
      </c>
      <c r="W3535" s="650">
        <v>0</v>
      </c>
      <c r="X3535" s="650">
        <v>0</v>
      </c>
      <c r="Y3535" s="650">
        <v>0</v>
      </c>
      <c r="Z3535" s="650">
        <v>0</v>
      </c>
      <c r="AA3535" s="650">
        <v>0</v>
      </c>
      <c r="AB3535" s="676">
        <v>1</v>
      </c>
      <c r="AC3535" s="575">
        <f t="shared" si="160"/>
        <v>0</v>
      </c>
      <c r="AD3535" s="620">
        <f t="shared" si="161"/>
        <v>0</v>
      </c>
    </row>
    <row r="3536" s="557" customFormat="1" customHeight="1" spans="1:30">
      <c r="A3536" s="574">
        <v>45359</v>
      </c>
      <c r="B3536" s="669" t="s">
        <v>77</v>
      </c>
      <c r="C3536" s="671" t="s">
        <v>32</v>
      </c>
      <c r="D3536" s="687">
        <v>100</v>
      </c>
      <c r="E3536" s="671" t="s">
        <v>35</v>
      </c>
      <c r="F3536" s="672">
        <v>7.47</v>
      </c>
      <c r="G3536" s="671">
        <v>2.76</v>
      </c>
      <c r="H3536" s="673">
        <v>77.6645</v>
      </c>
      <c r="I3536" s="673">
        <v>72.0632</v>
      </c>
      <c r="J3536" s="673">
        <v>69.531</v>
      </c>
      <c r="K3536" s="673">
        <v>5.6013</v>
      </c>
      <c r="L3536" s="679">
        <v>0.0721</v>
      </c>
      <c r="M3536" s="673">
        <v>376.565</v>
      </c>
      <c r="N3536" s="671">
        <v>1005</v>
      </c>
      <c r="O3536" s="679">
        <v>0.3747</v>
      </c>
      <c r="P3536" s="679">
        <v>0.2457</v>
      </c>
      <c r="Q3536" s="671">
        <v>17597</v>
      </c>
      <c r="R3536" s="673">
        <v>1731.492</v>
      </c>
      <c r="S3536" s="679">
        <v>0.0984</v>
      </c>
      <c r="T3536" s="671">
        <v>0</v>
      </c>
      <c r="U3536" s="671">
        <v>0</v>
      </c>
      <c r="V3536" s="671">
        <v>0</v>
      </c>
      <c r="W3536" s="671">
        <v>0</v>
      </c>
      <c r="X3536" s="671">
        <v>0</v>
      </c>
      <c r="Y3536" s="671">
        <v>0</v>
      </c>
      <c r="Z3536" s="671">
        <v>0</v>
      </c>
      <c r="AA3536" s="673">
        <v>0</v>
      </c>
      <c r="AB3536" s="679">
        <v>1</v>
      </c>
      <c r="AC3536" s="575">
        <f t="shared" si="160"/>
        <v>0</v>
      </c>
      <c r="AD3536" s="620">
        <f t="shared" si="161"/>
        <v>0</v>
      </c>
    </row>
    <row r="3537" s="557" customFormat="1" customHeight="1" spans="1:30">
      <c r="A3537" s="574">
        <v>45359</v>
      </c>
      <c r="B3537" s="669" t="s">
        <v>81</v>
      </c>
      <c r="C3537" s="670" t="s">
        <v>175</v>
      </c>
      <c r="D3537" s="687">
        <v>100</v>
      </c>
      <c r="E3537" s="669" t="s">
        <v>35</v>
      </c>
      <c r="F3537" s="671" t="s">
        <v>176</v>
      </c>
      <c r="G3537" s="671">
        <v>3.21</v>
      </c>
      <c r="H3537" s="671">
        <v>0</v>
      </c>
      <c r="I3537" s="671">
        <v>5.46</v>
      </c>
      <c r="J3537" s="671">
        <v>6.6968</v>
      </c>
      <c r="K3537" s="671">
        <v>0</v>
      </c>
      <c r="L3537" s="671">
        <v>0</v>
      </c>
      <c r="M3537" s="671">
        <v>35.2616</v>
      </c>
      <c r="N3537" s="671">
        <v>1373</v>
      </c>
      <c r="O3537" s="679">
        <v>0.0257</v>
      </c>
      <c r="P3537" s="679">
        <v>-0.2399</v>
      </c>
      <c r="Q3537" s="671">
        <v>13183</v>
      </c>
      <c r="R3537" s="671">
        <v>100.2584</v>
      </c>
      <c r="S3537" s="671">
        <v>0.0076</v>
      </c>
      <c r="T3537" s="671">
        <v>0</v>
      </c>
      <c r="U3537" s="671">
        <v>0</v>
      </c>
      <c r="V3537" s="671">
        <v>0</v>
      </c>
      <c r="W3537" s="671">
        <v>0</v>
      </c>
      <c r="X3537" s="671">
        <v>0</v>
      </c>
      <c r="Y3537" s="671">
        <v>0</v>
      </c>
      <c r="Z3537" s="671">
        <v>0</v>
      </c>
      <c r="AA3537" s="671">
        <v>0</v>
      </c>
      <c r="AB3537" s="679">
        <v>1</v>
      </c>
      <c r="AC3537" s="575">
        <f t="shared" si="160"/>
        <v>0</v>
      </c>
      <c r="AD3537" s="620">
        <f t="shared" si="161"/>
        <v>0</v>
      </c>
    </row>
    <row r="3538" s="557" customFormat="1" customHeight="1" spans="1:30">
      <c r="A3538" s="574">
        <v>45359</v>
      </c>
      <c r="B3538" s="669" t="s">
        <v>84</v>
      </c>
      <c r="C3538" s="670" t="s">
        <v>175</v>
      </c>
      <c r="D3538" s="687">
        <v>33</v>
      </c>
      <c r="E3538" s="671" t="s">
        <v>35</v>
      </c>
      <c r="F3538" s="671" t="s">
        <v>176</v>
      </c>
      <c r="G3538" s="671">
        <v>4.95</v>
      </c>
      <c r="H3538" s="671">
        <v>25.0563</v>
      </c>
      <c r="I3538" s="671">
        <v>24.7976</v>
      </c>
      <c r="J3538" s="671">
        <v>24.42</v>
      </c>
      <c r="K3538" s="671">
        <v>0</v>
      </c>
      <c r="L3538" s="679">
        <v>0</v>
      </c>
      <c r="M3538" s="671">
        <v>203.94</v>
      </c>
      <c r="N3538" s="671">
        <v>832</v>
      </c>
      <c r="O3538" s="679">
        <v>0.2451</v>
      </c>
      <c r="P3538" s="679">
        <v>-0.0501</v>
      </c>
      <c r="Q3538" s="671">
        <v>7604</v>
      </c>
      <c r="R3538" s="671">
        <v>1055.34</v>
      </c>
      <c r="S3538" s="679">
        <v>0.1388</v>
      </c>
      <c r="T3538" s="671">
        <v>0</v>
      </c>
      <c r="U3538" s="671">
        <v>0</v>
      </c>
      <c r="V3538" s="671">
        <v>0</v>
      </c>
      <c r="W3538" s="671">
        <v>0</v>
      </c>
      <c r="X3538" s="671">
        <v>0</v>
      </c>
      <c r="Y3538" s="671">
        <v>0</v>
      </c>
      <c r="Z3538" s="671">
        <v>0</v>
      </c>
      <c r="AA3538" s="671">
        <v>2.1643</v>
      </c>
      <c r="AB3538" s="679">
        <v>1</v>
      </c>
      <c r="AC3538" s="575">
        <f t="shared" si="160"/>
        <v>0</v>
      </c>
      <c r="AD3538" s="620">
        <f t="shared" si="161"/>
        <v>0</v>
      </c>
    </row>
    <row r="3539" s="557" customFormat="1" customHeight="1" spans="1:30">
      <c r="A3539" s="574">
        <v>45359</v>
      </c>
      <c r="B3539" s="669" t="s">
        <v>85</v>
      </c>
      <c r="C3539" s="671" t="s">
        <v>177</v>
      </c>
      <c r="D3539" s="671">
        <v>60</v>
      </c>
      <c r="E3539" s="671" t="s">
        <v>35</v>
      </c>
      <c r="F3539" s="671">
        <v>5.93</v>
      </c>
      <c r="G3539" s="671">
        <v>1.89</v>
      </c>
      <c r="H3539" s="673">
        <v>42.8971</v>
      </c>
      <c r="I3539" s="671">
        <v>43.4763</v>
      </c>
      <c r="J3539" s="671">
        <v>40.48</v>
      </c>
      <c r="K3539" s="671">
        <v>0</v>
      </c>
      <c r="L3539" s="679">
        <v>0</v>
      </c>
      <c r="M3539" s="671">
        <v>176.88</v>
      </c>
      <c r="N3539" s="671">
        <v>284</v>
      </c>
      <c r="O3539" s="679">
        <v>0.6228</v>
      </c>
      <c r="P3539" s="671" t="s">
        <v>176</v>
      </c>
      <c r="Q3539" s="671">
        <v>5420</v>
      </c>
      <c r="R3539" s="671">
        <v>1201.2</v>
      </c>
      <c r="S3539" s="679">
        <v>0.2216</v>
      </c>
      <c r="T3539" s="671">
        <v>0</v>
      </c>
      <c r="U3539" s="671">
        <v>0</v>
      </c>
      <c r="V3539" s="671">
        <v>0</v>
      </c>
      <c r="W3539" s="671">
        <v>0</v>
      </c>
      <c r="X3539" s="671">
        <v>0</v>
      </c>
      <c r="Y3539" s="671">
        <v>0</v>
      </c>
      <c r="Z3539" s="671">
        <v>0</v>
      </c>
      <c r="AA3539" s="671">
        <v>0</v>
      </c>
      <c r="AB3539" s="679">
        <v>1</v>
      </c>
      <c r="AC3539" s="575">
        <f t="shared" si="160"/>
        <v>0</v>
      </c>
      <c r="AD3539" s="620">
        <f t="shared" si="161"/>
        <v>0</v>
      </c>
    </row>
    <row r="3540" s="557" customFormat="1" customHeight="1" spans="1:30">
      <c r="A3540" s="574">
        <v>45359</v>
      </c>
      <c r="B3540" s="669" t="s">
        <v>87</v>
      </c>
      <c r="C3540" s="670" t="s">
        <v>32</v>
      </c>
      <c r="D3540" s="687">
        <v>100</v>
      </c>
      <c r="E3540" s="672" t="s">
        <v>35</v>
      </c>
      <c r="F3540" s="671">
        <v>6.39</v>
      </c>
      <c r="G3540" s="671">
        <v>2.71</v>
      </c>
      <c r="H3540" s="671">
        <v>17.7984</v>
      </c>
      <c r="I3540" s="671">
        <v>15.35</v>
      </c>
      <c r="J3540" s="671">
        <v>15.3153</v>
      </c>
      <c r="K3540" s="671">
        <v>0</v>
      </c>
      <c r="L3540" s="679">
        <v>0</v>
      </c>
      <c r="M3540" s="807">
        <v>46.0999</v>
      </c>
      <c r="N3540" s="674">
        <v>32</v>
      </c>
      <c r="O3540" s="680">
        <v>1.4406</v>
      </c>
      <c r="P3540" s="679">
        <v>1.1826</v>
      </c>
      <c r="Q3540" s="671">
        <v>5723</v>
      </c>
      <c r="R3540" s="674">
        <v>299.7071</v>
      </c>
      <c r="S3540" s="680">
        <v>0.0524</v>
      </c>
      <c r="T3540" s="671">
        <v>0</v>
      </c>
      <c r="U3540" s="671">
        <v>0</v>
      </c>
      <c r="V3540" s="671">
        <v>0</v>
      </c>
      <c r="W3540" s="671">
        <v>0</v>
      </c>
      <c r="X3540" s="671">
        <v>0</v>
      </c>
      <c r="Y3540" s="671">
        <v>0</v>
      </c>
      <c r="Z3540" s="671">
        <v>0</v>
      </c>
      <c r="AA3540" s="671">
        <v>0</v>
      </c>
      <c r="AB3540" s="679">
        <v>1</v>
      </c>
      <c r="AC3540" s="575">
        <f t="shared" si="160"/>
        <v>0</v>
      </c>
      <c r="AD3540" s="620">
        <f t="shared" si="161"/>
        <v>0</v>
      </c>
    </row>
    <row r="3541" s="557" customFormat="1" customHeight="1" spans="1:30">
      <c r="A3541" s="574">
        <v>45359</v>
      </c>
      <c r="B3541" s="669" t="s">
        <v>88</v>
      </c>
      <c r="C3541" s="670" t="s">
        <v>177</v>
      </c>
      <c r="D3541" s="687">
        <v>50</v>
      </c>
      <c r="E3541" s="672" t="s">
        <v>35</v>
      </c>
      <c r="F3541" s="671">
        <v>7.92</v>
      </c>
      <c r="G3541" s="671">
        <v>1.35</v>
      </c>
      <c r="H3541" s="671">
        <v>29.7909</v>
      </c>
      <c r="I3541" s="671">
        <v>19.0558</v>
      </c>
      <c r="J3541" s="671">
        <v>19.0373</v>
      </c>
      <c r="K3541" s="671">
        <v>10.547</v>
      </c>
      <c r="L3541" s="679">
        <v>0.354</v>
      </c>
      <c r="M3541" s="671">
        <v>155.7561</v>
      </c>
      <c r="N3541" s="671">
        <v>713</v>
      </c>
      <c r="O3541" s="679">
        <v>0.2185</v>
      </c>
      <c r="P3541" s="671" t="s">
        <v>176</v>
      </c>
      <c r="Q3541" s="671">
        <v>6458</v>
      </c>
      <c r="R3541" s="671">
        <v>898.8433</v>
      </c>
      <c r="S3541" s="679">
        <v>0.1392</v>
      </c>
      <c r="T3541" s="671">
        <v>0</v>
      </c>
      <c r="U3541" s="671">
        <v>0</v>
      </c>
      <c r="V3541" s="671">
        <v>0</v>
      </c>
      <c r="W3541" s="671">
        <v>0</v>
      </c>
      <c r="X3541" s="671">
        <v>0</v>
      </c>
      <c r="Y3541" s="671">
        <v>0</v>
      </c>
      <c r="Z3541" s="671">
        <v>0</v>
      </c>
      <c r="AA3541" s="671">
        <v>0</v>
      </c>
      <c r="AB3541" s="679">
        <v>1</v>
      </c>
      <c r="AC3541" s="575">
        <f t="shared" si="160"/>
        <v>0</v>
      </c>
      <c r="AD3541" s="620">
        <f t="shared" si="161"/>
        <v>0</v>
      </c>
    </row>
    <row r="3542" customHeight="1" spans="1:29">
      <c r="A3542" s="661" t="s">
        <v>351</v>
      </c>
      <c r="B3542" s="662"/>
      <c r="C3542" s="662"/>
      <c r="D3542" s="662"/>
      <c r="E3542" s="662"/>
      <c r="F3542" s="662"/>
      <c r="G3542" s="662"/>
      <c r="H3542" s="662"/>
      <c r="I3542" s="662"/>
      <c r="J3542" s="662"/>
      <c r="K3542" s="662"/>
      <c r="L3542" s="662"/>
      <c r="M3542" s="662"/>
      <c r="N3542" s="662"/>
      <c r="O3542" s="662"/>
      <c r="P3542" s="662"/>
      <c r="Q3542" s="662"/>
      <c r="R3542" s="662"/>
      <c r="S3542" s="662"/>
      <c r="T3542" s="662"/>
      <c r="U3542" s="662"/>
      <c r="V3542" s="662"/>
      <c r="W3542" s="662"/>
      <c r="X3542" s="662"/>
      <c r="Y3542" s="662"/>
      <c r="Z3542" s="662"/>
      <c r="AA3542" s="662"/>
      <c r="AB3542" s="662"/>
      <c r="AC3542" s="662"/>
    </row>
    <row r="3543" customHeight="1" spans="1:30">
      <c r="A3543" s="663" t="s">
        <v>199</v>
      </c>
      <c r="B3543" s="664" t="s">
        <v>200</v>
      </c>
      <c r="C3543" s="664" t="s">
        <v>201</v>
      </c>
      <c r="D3543" s="664" t="s">
        <v>202</v>
      </c>
      <c r="E3543" s="664" t="s">
        <v>203</v>
      </c>
      <c r="F3543" s="664" t="s">
        <v>204</v>
      </c>
      <c r="G3543" s="664" t="s">
        <v>205</v>
      </c>
      <c r="H3543" s="664" t="s">
        <v>206</v>
      </c>
      <c r="I3543" s="664" t="s">
        <v>207</v>
      </c>
      <c r="J3543" s="664" t="s">
        <v>208</v>
      </c>
      <c r="K3543" s="664" t="s">
        <v>209</v>
      </c>
      <c r="L3543" s="664" t="s">
        <v>210</v>
      </c>
      <c r="M3543" s="664" t="s">
        <v>211</v>
      </c>
      <c r="N3543" s="664" t="s">
        <v>212</v>
      </c>
      <c r="O3543" s="664" t="s">
        <v>213</v>
      </c>
      <c r="P3543" s="664" t="s">
        <v>214</v>
      </c>
      <c r="Q3543" s="664" t="s">
        <v>215</v>
      </c>
      <c r="R3543" s="664" t="s">
        <v>216</v>
      </c>
      <c r="S3543" s="664" t="s">
        <v>217</v>
      </c>
      <c r="T3543" s="664" t="s">
        <v>218</v>
      </c>
      <c r="U3543" s="664" t="s">
        <v>219</v>
      </c>
      <c r="V3543" s="664" t="s">
        <v>220</v>
      </c>
      <c r="W3543" s="664" t="s">
        <v>221</v>
      </c>
      <c r="X3543" s="664" t="s">
        <v>222</v>
      </c>
      <c r="Y3543" s="664" t="s">
        <v>223</v>
      </c>
      <c r="Z3543" s="664" t="s">
        <v>224</v>
      </c>
      <c r="AA3543" s="664" t="s">
        <v>225</v>
      </c>
      <c r="AB3543" s="664" t="s">
        <v>226</v>
      </c>
      <c r="AC3543" s="813" t="s">
        <v>29</v>
      </c>
      <c r="AD3543" s="813" t="s">
        <v>30</v>
      </c>
    </row>
    <row r="3544" customHeight="1" spans="1:30">
      <c r="A3544" s="574">
        <v>45360</v>
      </c>
      <c r="B3544" s="650" t="s">
        <v>227</v>
      </c>
      <c r="C3544" s="650" t="s">
        <v>228</v>
      </c>
      <c r="D3544" s="650">
        <v>100</v>
      </c>
      <c r="E3544" s="650" t="s">
        <v>233</v>
      </c>
      <c r="F3544" s="650">
        <v>6.27</v>
      </c>
      <c r="G3544" s="650">
        <v>1.03</v>
      </c>
      <c r="H3544" s="650">
        <v>60.6253</v>
      </c>
      <c r="I3544" s="650">
        <v>60.025</v>
      </c>
      <c r="J3544" s="650">
        <v>59.9375</v>
      </c>
      <c r="K3544" s="650">
        <v>0</v>
      </c>
      <c r="L3544" s="676">
        <v>0</v>
      </c>
      <c r="M3544" s="650">
        <v>369.075</v>
      </c>
      <c r="N3544" s="650"/>
      <c r="O3544" s="650"/>
      <c r="P3544" s="650"/>
      <c r="Q3544" s="650">
        <v>14972</v>
      </c>
      <c r="R3544" s="650">
        <v>2405.2875</v>
      </c>
      <c r="S3544" s="676">
        <v>0.1607</v>
      </c>
      <c r="T3544" s="650">
        <v>0</v>
      </c>
      <c r="U3544" s="650">
        <v>0</v>
      </c>
      <c r="V3544" s="650">
        <v>0</v>
      </c>
      <c r="W3544" s="650">
        <v>0</v>
      </c>
      <c r="X3544" s="650">
        <v>0</v>
      </c>
      <c r="Y3544" s="650">
        <v>0</v>
      </c>
      <c r="Z3544" s="650">
        <v>0</v>
      </c>
      <c r="AA3544" s="650">
        <v>0</v>
      </c>
      <c r="AB3544" s="676">
        <v>1</v>
      </c>
      <c r="AC3544" s="575">
        <f t="shared" ref="AC3544:AC3586" si="162">U3544+W3544</f>
        <v>0</v>
      </c>
      <c r="AD3544" s="620">
        <f t="shared" ref="AD3544:AD3586" si="163">T3544+V3544</f>
        <v>0</v>
      </c>
    </row>
    <row r="3545" customHeight="1" spans="1:30">
      <c r="A3545" s="574">
        <v>45360</v>
      </c>
      <c r="B3545" s="650" t="s">
        <v>242</v>
      </c>
      <c r="C3545" s="650" t="s">
        <v>228</v>
      </c>
      <c r="D3545" s="650">
        <v>50</v>
      </c>
      <c r="E3545" s="650" t="s">
        <v>235</v>
      </c>
      <c r="F3545" s="650">
        <v>6.35</v>
      </c>
      <c r="G3545" s="650">
        <v>1.21</v>
      </c>
      <c r="H3545" s="650">
        <v>27.05</v>
      </c>
      <c r="I3545" s="650">
        <v>26.943</v>
      </c>
      <c r="J3545" s="650">
        <v>26.84</v>
      </c>
      <c r="K3545" s="650">
        <v>0</v>
      </c>
      <c r="L3545" s="676">
        <v>0</v>
      </c>
      <c r="M3545" s="650">
        <v>143.88</v>
      </c>
      <c r="N3545" s="650"/>
      <c r="O3545" s="650"/>
      <c r="P3545" s="650"/>
      <c r="Q3545" s="650">
        <v>7203</v>
      </c>
      <c r="R3545" s="650">
        <v>982.96</v>
      </c>
      <c r="S3545" s="676">
        <v>0.1365</v>
      </c>
      <c r="T3545" s="650">
        <v>0</v>
      </c>
      <c r="U3545" s="650">
        <v>0</v>
      </c>
      <c r="V3545" s="650">
        <v>0</v>
      </c>
      <c r="W3545" s="650">
        <v>0</v>
      </c>
      <c r="X3545" s="650">
        <v>0</v>
      </c>
      <c r="Y3545" s="650">
        <v>0</v>
      </c>
      <c r="Z3545" s="650">
        <v>0</v>
      </c>
      <c r="AA3545" s="650">
        <v>0</v>
      </c>
      <c r="AB3545" s="676">
        <v>1</v>
      </c>
      <c r="AC3545" s="575">
        <f t="shared" si="162"/>
        <v>0</v>
      </c>
      <c r="AD3545" s="620">
        <f t="shared" si="163"/>
        <v>0</v>
      </c>
    </row>
    <row r="3546" customHeight="1" spans="1:30">
      <c r="A3546" s="574">
        <v>45360</v>
      </c>
      <c r="B3546" s="650" t="s">
        <v>234</v>
      </c>
      <c r="C3546" s="650" t="s">
        <v>228</v>
      </c>
      <c r="D3546" s="650">
        <v>20</v>
      </c>
      <c r="E3546" s="650" t="s">
        <v>235</v>
      </c>
      <c r="F3546" s="650">
        <v>4.86</v>
      </c>
      <c r="G3546" s="650">
        <v>4.9</v>
      </c>
      <c r="H3546" s="650">
        <v>10.7619</v>
      </c>
      <c r="I3546" s="650">
        <v>5.1617</v>
      </c>
      <c r="J3546" s="650">
        <v>5.1416</v>
      </c>
      <c r="K3546" s="650">
        <v>5.6002</v>
      </c>
      <c r="L3546" s="676">
        <v>0.5204</v>
      </c>
      <c r="M3546" s="650">
        <v>94.8631</v>
      </c>
      <c r="N3546" s="650"/>
      <c r="O3546" s="650"/>
      <c r="P3546" s="650"/>
      <c r="Q3546" s="650">
        <v>4106</v>
      </c>
      <c r="R3546" s="650">
        <v>668.762</v>
      </c>
      <c r="S3546" s="676">
        <v>0.1629</v>
      </c>
      <c r="T3546" s="650">
        <v>0</v>
      </c>
      <c r="U3546" s="650">
        <v>0</v>
      </c>
      <c r="V3546" s="650">
        <v>0</v>
      </c>
      <c r="W3546" s="650">
        <v>0</v>
      </c>
      <c r="X3546" s="650">
        <v>0</v>
      </c>
      <c r="Y3546" s="650">
        <v>0</v>
      </c>
      <c r="Z3546" s="650">
        <v>0</v>
      </c>
      <c r="AA3546" s="650">
        <v>0</v>
      </c>
      <c r="AB3546" s="676">
        <v>1</v>
      </c>
      <c r="AC3546" s="575">
        <f t="shared" si="162"/>
        <v>0</v>
      </c>
      <c r="AD3546" s="620">
        <f t="shared" si="163"/>
        <v>0</v>
      </c>
    </row>
    <row r="3547" customHeight="1" spans="1:30">
      <c r="A3547" s="574">
        <v>45360</v>
      </c>
      <c r="B3547" s="650" t="s">
        <v>237</v>
      </c>
      <c r="C3547" s="650" t="s">
        <v>228</v>
      </c>
      <c r="D3547" s="650">
        <v>5.48</v>
      </c>
      <c r="E3547" s="650" t="s">
        <v>233</v>
      </c>
      <c r="F3547" s="650">
        <v>6.51</v>
      </c>
      <c r="G3547" s="650">
        <v>0</v>
      </c>
      <c r="H3547" s="650">
        <v>3.24</v>
      </c>
      <c r="I3547" s="650">
        <v>1.71</v>
      </c>
      <c r="J3547" s="650">
        <v>1.512</v>
      </c>
      <c r="K3547" s="650">
        <v>1.53</v>
      </c>
      <c r="L3547" s="676">
        <v>0.4722</v>
      </c>
      <c r="M3547" s="650">
        <v>15.008</v>
      </c>
      <c r="N3547" s="650"/>
      <c r="O3547" s="650"/>
      <c r="P3547" s="650"/>
      <c r="Q3547" s="650">
        <v>554</v>
      </c>
      <c r="R3547" s="650">
        <v>84.428</v>
      </c>
      <c r="S3547" s="676">
        <v>0.1524</v>
      </c>
      <c r="T3547" s="650">
        <v>0</v>
      </c>
      <c r="U3547" s="650">
        <v>0</v>
      </c>
      <c r="V3547" s="650">
        <v>0</v>
      </c>
      <c r="W3547" s="650">
        <v>0</v>
      </c>
      <c r="X3547" s="650">
        <v>0</v>
      </c>
      <c r="Y3547" s="650">
        <v>0</v>
      </c>
      <c r="Z3547" s="650">
        <v>0</v>
      </c>
      <c r="AA3547" s="650">
        <v>0</v>
      </c>
      <c r="AB3547" s="676">
        <v>1</v>
      </c>
      <c r="AC3547" s="575">
        <f t="shared" si="162"/>
        <v>0</v>
      </c>
      <c r="AD3547" s="620">
        <f t="shared" si="163"/>
        <v>0</v>
      </c>
    </row>
    <row r="3548" customHeight="1" spans="1:30">
      <c r="A3548" s="574">
        <v>45360</v>
      </c>
      <c r="B3548" s="650" t="s">
        <v>230</v>
      </c>
      <c r="C3548" s="650" t="s">
        <v>228</v>
      </c>
      <c r="D3548" s="650">
        <v>10</v>
      </c>
      <c r="E3548" s="650" t="s">
        <v>233</v>
      </c>
      <c r="F3548" s="650">
        <v>6.24</v>
      </c>
      <c r="G3548" s="650">
        <v>0.57</v>
      </c>
      <c r="H3548" s="650">
        <v>6.0417</v>
      </c>
      <c r="I3548" s="650">
        <v>5.9987</v>
      </c>
      <c r="J3548" s="650">
        <v>5.94</v>
      </c>
      <c r="K3548" s="650">
        <v>0</v>
      </c>
      <c r="L3548" s="676">
        <v>0</v>
      </c>
      <c r="M3548" s="650">
        <v>36.3</v>
      </c>
      <c r="N3548" s="650"/>
      <c r="O3548" s="650"/>
      <c r="P3548" s="650"/>
      <c r="Q3548" s="650">
        <v>1258</v>
      </c>
      <c r="R3548" s="650">
        <v>227.04</v>
      </c>
      <c r="S3548" s="676">
        <v>0.1805</v>
      </c>
      <c r="T3548" s="650">
        <v>0</v>
      </c>
      <c r="U3548" s="650">
        <v>0</v>
      </c>
      <c r="V3548" s="650">
        <v>0</v>
      </c>
      <c r="W3548" s="650">
        <v>0</v>
      </c>
      <c r="X3548" s="650">
        <v>0</v>
      </c>
      <c r="Y3548" s="650">
        <v>0</v>
      </c>
      <c r="Z3548" s="650">
        <v>0</v>
      </c>
      <c r="AA3548" s="650">
        <v>0</v>
      </c>
      <c r="AB3548" s="676">
        <v>1</v>
      </c>
      <c r="AC3548" s="575">
        <f t="shared" si="162"/>
        <v>0</v>
      </c>
      <c r="AD3548" s="620">
        <f t="shared" si="163"/>
        <v>0</v>
      </c>
    </row>
    <row r="3549" customHeight="1" spans="1:30">
      <c r="A3549" s="574">
        <v>45360</v>
      </c>
      <c r="B3549" s="650" t="s">
        <v>239</v>
      </c>
      <c r="C3549" s="650" t="s">
        <v>228</v>
      </c>
      <c r="D3549" s="650">
        <v>30</v>
      </c>
      <c r="E3549" s="650" t="s">
        <v>233</v>
      </c>
      <c r="F3549" s="650">
        <v>7.6</v>
      </c>
      <c r="G3549" s="650">
        <v>0</v>
      </c>
      <c r="H3549" s="650">
        <v>19.6899</v>
      </c>
      <c r="I3549" s="650">
        <v>18.4177</v>
      </c>
      <c r="J3549" s="650">
        <v>18.3216</v>
      </c>
      <c r="K3549" s="650">
        <v>1.2722</v>
      </c>
      <c r="L3549" s="676">
        <v>0.0646</v>
      </c>
      <c r="M3549" s="650">
        <v>154.5984</v>
      </c>
      <c r="N3549" s="650"/>
      <c r="O3549" s="650"/>
      <c r="P3549" s="650"/>
      <c r="Q3549" s="650">
        <v>4805</v>
      </c>
      <c r="R3549" s="650">
        <v>855.1488</v>
      </c>
      <c r="S3549" s="676">
        <v>0.178</v>
      </c>
      <c r="T3549" s="650">
        <v>0</v>
      </c>
      <c r="U3549" s="650">
        <v>0</v>
      </c>
      <c r="V3549" s="650">
        <v>0</v>
      </c>
      <c r="W3549" s="650">
        <v>0</v>
      </c>
      <c r="X3549" s="650">
        <v>0</v>
      </c>
      <c r="Y3549" s="650">
        <v>0</v>
      </c>
      <c r="Z3549" s="650">
        <v>0</v>
      </c>
      <c r="AA3549" s="650">
        <v>0</v>
      </c>
      <c r="AB3549" s="676">
        <v>1</v>
      </c>
      <c r="AC3549" s="575">
        <f t="shared" si="162"/>
        <v>0</v>
      </c>
      <c r="AD3549" s="620">
        <f t="shared" si="163"/>
        <v>0</v>
      </c>
    </row>
    <row r="3550" customHeight="1" spans="1:30">
      <c r="A3550" s="574">
        <v>45360</v>
      </c>
      <c r="B3550" s="650" t="s">
        <v>232</v>
      </c>
      <c r="C3550" s="650" t="s">
        <v>228</v>
      </c>
      <c r="D3550" s="650">
        <v>80</v>
      </c>
      <c r="E3550" s="650" t="s">
        <v>233</v>
      </c>
      <c r="F3550" s="650">
        <v>6.52</v>
      </c>
      <c r="G3550" s="650">
        <v>0.61</v>
      </c>
      <c r="H3550" s="650">
        <v>46.1799</v>
      </c>
      <c r="I3550" s="650">
        <v>44.66</v>
      </c>
      <c r="J3550" s="650">
        <v>44.55</v>
      </c>
      <c r="K3550" s="650">
        <v>0</v>
      </c>
      <c r="L3550" s="676">
        <v>0</v>
      </c>
      <c r="M3550" s="650">
        <v>301.4</v>
      </c>
      <c r="N3550" s="650"/>
      <c r="O3550" s="650"/>
      <c r="P3550" s="650"/>
      <c r="Q3550" s="650">
        <v>9570</v>
      </c>
      <c r="R3550" s="650">
        <v>2057</v>
      </c>
      <c r="S3550" s="676">
        <v>0.2149</v>
      </c>
      <c r="T3550" s="650">
        <v>0</v>
      </c>
      <c r="U3550" s="650">
        <v>0</v>
      </c>
      <c r="V3550" s="650">
        <v>0</v>
      </c>
      <c r="W3550" s="650">
        <v>0</v>
      </c>
      <c r="X3550" s="650">
        <v>0</v>
      </c>
      <c r="Y3550" s="650">
        <v>0</v>
      </c>
      <c r="Z3550" s="650">
        <v>0</v>
      </c>
      <c r="AA3550" s="650">
        <v>0</v>
      </c>
      <c r="AB3550" s="676">
        <v>1</v>
      </c>
      <c r="AC3550" s="575">
        <f t="shared" si="162"/>
        <v>0</v>
      </c>
      <c r="AD3550" s="620">
        <f t="shared" si="163"/>
        <v>0</v>
      </c>
    </row>
    <row r="3551" customHeight="1" spans="1:30">
      <c r="A3551" s="574">
        <v>45360</v>
      </c>
      <c r="B3551" s="650" t="s">
        <v>241</v>
      </c>
      <c r="C3551" s="650" t="s">
        <v>228</v>
      </c>
      <c r="D3551" s="650">
        <v>150</v>
      </c>
      <c r="E3551" s="650" t="s">
        <v>292</v>
      </c>
      <c r="F3551" s="650">
        <v>6.15</v>
      </c>
      <c r="G3551" s="650">
        <v>7.17</v>
      </c>
      <c r="H3551" s="650">
        <v>92.8665</v>
      </c>
      <c r="I3551" s="650">
        <v>49.4974</v>
      </c>
      <c r="J3551" s="650">
        <v>48.3637</v>
      </c>
      <c r="K3551" s="650">
        <v>43.37</v>
      </c>
      <c r="L3551" s="676">
        <v>0.467</v>
      </c>
      <c r="M3551" s="650">
        <v>454.4995</v>
      </c>
      <c r="N3551" s="650">
        <v>1932</v>
      </c>
      <c r="O3551" s="676">
        <v>0.2352</v>
      </c>
      <c r="P3551" s="676">
        <v>-0.0551</v>
      </c>
      <c r="Q3551" s="650">
        <v>24402</v>
      </c>
      <c r="R3551" s="650">
        <v>2977.3422</v>
      </c>
      <c r="S3551" s="676">
        <v>0.122</v>
      </c>
      <c r="T3551" s="650">
        <v>0</v>
      </c>
      <c r="U3551" s="650">
        <v>0</v>
      </c>
      <c r="V3551" s="650">
        <v>0</v>
      </c>
      <c r="W3551" s="650">
        <v>0</v>
      </c>
      <c r="X3551" s="650">
        <v>0</v>
      </c>
      <c r="Y3551" s="650">
        <v>0</v>
      </c>
      <c r="Z3551" s="650">
        <v>0</v>
      </c>
      <c r="AA3551" s="650">
        <v>0</v>
      </c>
      <c r="AB3551" s="676">
        <v>1</v>
      </c>
      <c r="AC3551" s="575">
        <f t="shared" si="162"/>
        <v>0</v>
      </c>
      <c r="AD3551" s="620">
        <f t="shared" si="163"/>
        <v>0</v>
      </c>
    </row>
    <row r="3552" customHeight="1" spans="1:30">
      <c r="A3552" s="574">
        <v>45360</v>
      </c>
      <c r="B3552" s="650" t="s">
        <v>236</v>
      </c>
      <c r="C3552" s="650" t="s">
        <v>228</v>
      </c>
      <c r="D3552" s="650">
        <v>30</v>
      </c>
      <c r="E3552" s="650" t="s">
        <v>233</v>
      </c>
      <c r="F3552" s="650">
        <v>7.12</v>
      </c>
      <c r="G3552" s="650">
        <v>1.23</v>
      </c>
      <c r="H3552" s="650">
        <v>17.2825</v>
      </c>
      <c r="I3552" s="650">
        <v>17.0823</v>
      </c>
      <c r="J3552" s="650">
        <v>17.062</v>
      </c>
      <c r="K3552" s="650">
        <v>0</v>
      </c>
      <c r="L3552" s="676">
        <v>0</v>
      </c>
      <c r="M3552" s="650">
        <v>155.3579</v>
      </c>
      <c r="N3552" s="650"/>
      <c r="O3552" s="650"/>
      <c r="P3552" s="650"/>
      <c r="Q3552" s="650">
        <v>3672</v>
      </c>
      <c r="R3552" s="650">
        <v>887.3768</v>
      </c>
      <c r="S3552" s="676">
        <v>0.2417</v>
      </c>
      <c r="T3552" s="650">
        <v>0</v>
      </c>
      <c r="U3552" s="650">
        <v>0</v>
      </c>
      <c r="V3552" s="650">
        <v>0</v>
      </c>
      <c r="W3552" s="650">
        <v>0</v>
      </c>
      <c r="X3552" s="650">
        <v>0</v>
      </c>
      <c r="Y3552" s="650">
        <v>0</v>
      </c>
      <c r="Z3552" s="650">
        <v>0</v>
      </c>
      <c r="AA3552" s="650">
        <v>0</v>
      </c>
      <c r="AB3552" s="676">
        <v>1</v>
      </c>
      <c r="AC3552" s="575">
        <f t="shared" si="162"/>
        <v>0</v>
      </c>
      <c r="AD3552" s="620">
        <f t="shared" si="163"/>
        <v>0</v>
      </c>
    </row>
    <row r="3553" customHeight="1" spans="1:30">
      <c r="A3553" s="574">
        <v>45360</v>
      </c>
      <c r="B3553" s="650" t="s">
        <v>245</v>
      </c>
      <c r="C3553" s="650" t="s">
        <v>228</v>
      </c>
      <c r="D3553" s="650">
        <v>50</v>
      </c>
      <c r="E3553" s="650" t="s">
        <v>233</v>
      </c>
      <c r="F3553" s="650">
        <v>6.86</v>
      </c>
      <c r="G3553" s="650">
        <v>0</v>
      </c>
      <c r="H3553" s="650">
        <v>29.4252</v>
      </c>
      <c r="I3553" s="650">
        <v>21.98</v>
      </c>
      <c r="J3553" s="650">
        <v>21.84</v>
      </c>
      <c r="K3553" s="650">
        <v>7.4452</v>
      </c>
      <c r="L3553" s="676">
        <v>0.253</v>
      </c>
      <c r="M3553" s="650">
        <v>123.55</v>
      </c>
      <c r="N3553" s="650"/>
      <c r="O3553" s="650"/>
      <c r="P3553" s="650"/>
      <c r="Q3553" s="650">
        <v>6762</v>
      </c>
      <c r="R3553" s="650">
        <v>788.48</v>
      </c>
      <c r="S3553" s="676">
        <v>0.1166</v>
      </c>
      <c r="T3553" s="650">
        <v>0</v>
      </c>
      <c r="U3553" s="650">
        <v>0</v>
      </c>
      <c r="V3553" s="650">
        <v>0</v>
      </c>
      <c r="W3553" s="650">
        <v>0</v>
      </c>
      <c r="X3553" s="650">
        <v>0</v>
      </c>
      <c r="Y3553" s="650">
        <v>0</v>
      </c>
      <c r="Z3553" s="650">
        <v>0</v>
      </c>
      <c r="AA3553" s="650">
        <v>0</v>
      </c>
      <c r="AB3553" s="676">
        <v>1</v>
      </c>
      <c r="AC3553" s="575">
        <f t="shared" si="162"/>
        <v>0</v>
      </c>
      <c r="AD3553" s="620">
        <f t="shared" si="163"/>
        <v>0</v>
      </c>
    </row>
    <row r="3554" customHeight="1" spans="1:30">
      <c r="A3554" s="574">
        <v>45360</v>
      </c>
      <c r="B3554" s="650" t="s">
        <v>243</v>
      </c>
      <c r="C3554" s="650" t="s">
        <v>228</v>
      </c>
      <c r="D3554" s="650">
        <v>30</v>
      </c>
      <c r="E3554" s="650" t="s">
        <v>233</v>
      </c>
      <c r="F3554" s="650">
        <v>7.41</v>
      </c>
      <c r="G3554" s="650">
        <v>2.44</v>
      </c>
      <c r="H3554" s="650">
        <v>18.4212</v>
      </c>
      <c r="I3554" s="650">
        <v>18.06</v>
      </c>
      <c r="J3554" s="650">
        <v>18.032</v>
      </c>
      <c r="K3554" s="650">
        <v>0</v>
      </c>
      <c r="L3554" s="676">
        <v>0</v>
      </c>
      <c r="M3554" s="650">
        <v>157.528</v>
      </c>
      <c r="N3554" s="650"/>
      <c r="O3554" s="650"/>
      <c r="P3554" s="650"/>
      <c r="Q3554" s="650">
        <v>4708</v>
      </c>
      <c r="R3554" s="650">
        <v>991.592</v>
      </c>
      <c r="S3554" s="676">
        <v>0.2106</v>
      </c>
      <c r="T3554" s="650">
        <v>0</v>
      </c>
      <c r="U3554" s="650">
        <v>0</v>
      </c>
      <c r="V3554" s="650">
        <v>0</v>
      </c>
      <c r="W3554" s="650">
        <v>0</v>
      </c>
      <c r="X3554" s="650">
        <v>0</v>
      </c>
      <c r="Y3554" s="650">
        <v>0</v>
      </c>
      <c r="Z3554" s="650">
        <v>0</v>
      </c>
      <c r="AA3554" s="650">
        <v>0</v>
      </c>
      <c r="AB3554" s="676">
        <v>1</v>
      </c>
      <c r="AC3554" s="575">
        <f t="shared" si="162"/>
        <v>0</v>
      </c>
      <c r="AD3554" s="620">
        <f t="shared" si="163"/>
        <v>0</v>
      </c>
    </row>
    <row r="3555" customHeight="1" spans="1:30">
      <c r="A3555" s="574">
        <v>45360</v>
      </c>
      <c r="B3555" s="650" t="s">
        <v>246</v>
      </c>
      <c r="C3555" s="650" t="s">
        <v>228</v>
      </c>
      <c r="D3555" s="650">
        <v>300</v>
      </c>
      <c r="E3555" s="650" t="s">
        <v>233</v>
      </c>
      <c r="F3555" s="650">
        <v>7.85</v>
      </c>
      <c r="G3555" s="650">
        <v>0</v>
      </c>
      <c r="H3555" s="650">
        <v>234.9874</v>
      </c>
      <c r="I3555" s="650">
        <v>226.4783</v>
      </c>
      <c r="J3555" s="650">
        <v>221.958</v>
      </c>
      <c r="K3555" s="650">
        <v>8.5091</v>
      </c>
      <c r="L3555" s="676">
        <v>0.0362</v>
      </c>
      <c r="M3555" s="650">
        <v>1547.7</v>
      </c>
      <c r="N3555" s="650"/>
      <c r="O3555" s="650"/>
      <c r="P3555" s="650"/>
      <c r="Q3555" s="650">
        <v>57321</v>
      </c>
      <c r="R3555" s="650">
        <v>9312.733</v>
      </c>
      <c r="S3555" s="676">
        <v>0.1625</v>
      </c>
      <c r="T3555" s="650">
        <v>0</v>
      </c>
      <c r="U3555" s="650">
        <v>0</v>
      </c>
      <c r="V3555" s="650">
        <v>0</v>
      </c>
      <c r="W3555" s="650">
        <v>0</v>
      </c>
      <c r="X3555" s="650">
        <v>0</v>
      </c>
      <c r="Y3555" s="650">
        <v>0</v>
      </c>
      <c r="Z3555" s="650">
        <v>0</v>
      </c>
      <c r="AA3555" s="650">
        <v>0</v>
      </c>
      <c r="AB3555" s="676">
        <v>1</v>
      </c>
      <c r="AC3555" s="575">
        <f t="shared" si="162"/>
        <v>0</v>
      </c>
      <c r="AD3555" s="620">
        <f t="shared" si="163"/>
        <v>0</v>
      </c>
    </row>
    <row r="3556" customHeight="1" spans="1:30">
      <c r="A3556" s="574">
        <v>45360</v>
      </c>
      <c r="B3556" s="650" t="s">
        <v>240</v>
      </c>
      <c r="C3556" s="650" t="s">
        <v>228</v>
      </c>
      <c r="D3556" s="650">
        <v>100</v>
      </c>
      <c r="E3556" s="650" t="s">
        <v>233</v>
      </c>
      <c r="F3556" s="650">
        <v>7.33</v>
      </c>
      <c r="G3556" s="650">
        <v>0</v>
      </c>
      <c r="H3556" s="650">
        <v>52.486</v>
      </c>
      <c r="I3556" s="650">
        <v>48.9957</v>
      </c>
      <c r="J3556" s="650">
        <v>47.783</v>
      </c>
      <c r="K3556" s="650">
        <v>3.3486</v>
      </c>
      <c r="L3556" s="676">
        <v>0.064</v>
      </c>
      <c r="M3556" s="650">
        <v>398.631</v>
      </c>
      <c r="N3556" s="650"/>
      <c r="O3556" s="650"/>
      <c r="P3556" s="650"/>
      <c r="Q3556" s="650">
        <v>15895</v>
      </c>
      <c r="R3556" s="650">
        <v>2280.853</v>
      </c>
      <c r="S3556" s="676">
        <v>0.1435</v>
      </c>
      <c r="T3556" s="650">
        <v>0.0945</v>
      </c>
      <c r="U3556" s="650">
        <v>0</v>
      </c>
      <c r="V3556" s="650">
        <v>0</v>
      </c>
      <c r="W3556" s="650">
        <v>0</v>
      </c>
      <c r="X3556" s="650">
        <v>0</v>
      </c>
      <c r="Y3556" s="650">
        <v>0.0472</v>
      </c>
      <c r="Z3556" s="650">
        <v>0</v>
      </c>
      <c r="AA3556" s="650">
        <v>0</v>
      </c>
      <c r="AB3556" s="676">
        <v>0.9982</v>
      </c>
      <c r="AC3556" s="575">
        <f t="shared" si="162"/>
        <v>0</v>
      </c>
      <c r="AD3556" s="620">
        <f t="shared" si="163"/>
        <v>0.0945</v>
      </c>
    </row>
    <row r="3557" customHeight="1" spans="1:30">
      <c r="A3557" s="574">
        <v>45360</v>
      </c>
      <c r="B3557" s="650" t="s">
        <v>244</v>
      </c>
      <c r="C3557" s="650" t="s">
        <v>228</v>
      </c>
      <c r="D3557" s="650">
        <v>100</v>
      </c>
      <c r="E3557" s="650" t="s">
        <v>233</v>
      </c>
      <c r="F3557" s="650">
        <v>6.99</v>
      </c>
      <c r="G3557" s="650">
        <v>0.8</v>
      </c>
      <c r="H3557" s="650">
        <v>64.9808</v>
      </c>
      <c r="I3557" s="650">
        <v>32.354</v>
      </c>
      <c r="J3557" s="650">
        <v>31.0611</v>
      </c>
      <c r="K3557" s="650">
        <v>32.6268</v>
      </c>
      <c r="L3557" s="676">
        <v>0.5021</v>
      </c>
      <c r="M3557" s="650">
        <v>302.7339</v>
      </c>
      <c r="N3557" s="650"/>
      <c r="O3557" s="650"/>
      <c r="P3557" s="650"/>
      <c r="Q3557" s="650">
        <v>14225</v>
      </c>
      <c r="R3557" s="650">
        <v>2221.3695</v>
      </c>
      <c r="S3557" s="676">
        <v>0.1562</v>
      </c>
      <c r="T3557" s="650">
        <v>0</v>
      </c>
      <c r="U3557" s="650">
        <v>0</v>
      </c>
      <c r="V3557" s="650">
        <v>0</v>
      </c>
      <c r="W3557" s="650">
        <v>0</v>
      </c>
      <c r="X3557" s="650">
        <v>0</v>
      </c>
      <c r="Y3557" s="650">
        <v>0</v>
      </c>
      <c r="Z3557" s="650">
        <v>0</v>
      </c>
      <c r="AA3557" s="650">
        <v>0</v>
      </c>
      <c r="AB3557" s="676">
        <v>1</v>
      </c>
      <c r="AC3557" s="575">
        <f t="shared" si="162"/>
        <v>0</v>
      </c>
      <c r="AD3557" s="620">
        <f t="shared" si="163"/>
        <v>0</v>
      </c>
    </row>
    <row r="3558" customHeight="1" spans="1:30">
      <c r="A3558" s="574">
        <v>45360</v>
      </c>
      <c r="B3558" s="650" t="s">
        <v>247</v>
      </c>
      <c r="C3558" s="650" t="s">
        <v>228</v>
      </c>
      <c r="D3558" s="650">
        <v>150</v>
      </c>
      <c r="E3558" s="650" t="s">
        <v>233</v>
      </c>
      <c r="F3558" s="650">
        <v>7.05</v>
      </c>
      <c r="G3558" s="650">
        <v>2</v>
      </c>
      <c r="H3558" s="650">
        <v>92.9103</v>
      </c>
      <c r="I3558" s="650">
        <v>92.9103</v>
      </c>
      <c r="J3558" s="650">
        <v>92.4</v>
      </c>
      <c r="K3558" s="650">
        <v>0</v>
      </c>
      <c r="L3558" s="676">
        <v>0</v>
      </c>
      <c r="M3558" s="650">
        <v>809.025</v>
      </c>
      <c r="N3558" s="650"/>
      <c r="O3558" s="650"/>
      <c r="P3558" s="650"/>
      <c r="Q3558" s="650">
        <v>25456</v>
      </c>
      <c r="R3558" s="650">
        <v>4705.05</v>
      </c>
      <c r="S3558" s="676">
        <v>0.1848</v>
      </c>
      <c r="T3558" s="650">
        <v>0</v>
      </c>
      <c r="U3558" s="650">
        <v>0</v>
      </c>
      <c r="V3558" s="650">
        <v>0</v>
      </c>
      <c r="W3558" s="650">
        <v>0</v>
      </c>
      <c r="X3558" s="650">
        <v>0</v>
      </c>
      <c r="Y3558" s="650">
        <v>0</v>
      </c>
      <c r="Z3558" s="650">
        <v>0</v>
      </c>
      <c r="AA3558" s="650">
        <v>0</v>
      </c>
      <c r="AB3558" s="676">
        <v>1</v>
      </c>
      <c r="AC3558" s="575">
        <f t="shared" si="162"/>
        <v>0</v>
      </c>
      <c r="AD3558" s="620">
        <f t="shared" si="163"/>
        <v>0</v>
      </c>
    </row>
    <row r="3559" customHeight="1" spans="1:30">
      <c r="A3559" s="574">
        <v>45360</v>
      </c>
      <c r="B3559" s="650" t="s">
        <v>248</v>
      </c>
      <c r="C3559" s="650" t="s">
        <v>228</v>
      </c>
      <c r="D3559" s="650">
        <v>100</v>
      </c>
      <c r="E3559" s="650" t="s">
        <v>233</v>
      </c>
      <c r="F3559" s="650">
        <v>5.96</v>
      </c>
      <c r="G3559" s="650">
        <v>2.65</v>
      </c>
      <c r="H3559" s="650">
        <v>70.976</v>
      </c>
      <c r="I3559" s="650">
        <v>34.6046</v>
      </c>
      <c r="J3559" s="650">
        <v>33.7876</v>
      </c>
      <c r="K3559" s="650">
        <v>36.3714</v>
      </c>
      <c r="L3559" s="676">
        <v>0.5124</v>
      </c>
      <c r="M3559" s="650">
        <v>272.8012</v>
      </c>
      <c r="N3559" s="650"/>
      <c r="O3559" s="650"/>
      <c r="P3559" s="650"/>
      <c r="Q3559" s="650">
        <v>11688</v>
      </c>
      <c r="R3559" s="650">
        <v>2034.522</v>
      </c>
      <c r="S3559" s="676">
        <v>0.1741</v>
      </c>
      <c r="T3559" s="650">
        <v>0</v>
      </c>
      <c r="U3559" s="650">
        <v>0</v>
      </c>
      <c r="V3559" s="650">
        <v>0</v>
      </c>
      <c r="W3559" s="650">
        <v>0</v>
      </c>
      <c r="X3559" s="650">
        <v>0</v>
      </c>
      <c r="Y3559" s="650">
        <v>0</v>
      </c>
      <c r="Z3559" s="650">
        <v>0</v>
      </c>
      <c r="AA3559" s="650">
        <v>0</v>
      </c>
      <c r="AB3559" s="676">
        <v>1</v>
      </c>
      <c r="AC3559" s="575">
        <f t="shared" si="162"/>
        <v>0</v>
      </c>
      <c r="AD3559" s="620">
        <f t="shared" si="163"/>
        <v>0</v>
      </c>
    </row>
    <row r="3560" customHeight="1" spans="1:30">
      <c r="A3560" s="574">
        <v>45360</v>
      </c>
      <c r="B3560" s="650" t="s">
        <v>249</v>
      </c>
      <c r="C3560" s="650" t="s">
        <v>228</v>
      </c>
      <c r="D3560" s="650">
        <v>100</v>
      </c>
      <c r="E3560" s="650" t="s">
        <v>233</v>
      </c>
      <c r="F3560" s="650">
        <v>7.05</v>
      </c>
      <c r="G3560" s="650">
        <v>0</v>
      </c>
      <c r="H3560" s="650">
        <v>57.4285</v>
      </c>
      <c r="I3560" s="650">
        <v>56.484</v>
      </c>
      <c r="J3560" s="650">
        <v>56.4329</v>
      </c>
      <c r="K3560" s="650">
        <v>0</v>
      </c>
      <c r="L3560" s="676">
        <v>0</v>
      </c>
      <c r="M3560" s="650">
        <v>436.9274</v>
      </c>
      <c r="N3560" s="650"/>
      <c r="O3560" s="650"/>
      <c r="P3560" s="650"/>
      <c r="Q3560" s="650">
        <v>15134</v>
      </c>
      <c r="R3560" s="650">
        <v>2374.2747</v>
      </c>
      <c r="S3560" s="676">
        <v>0.1569</v>
      </c>
      <c r="T3560" s="650">
        <v>0</v>
      </c>
      <c r="U3560" s="650">
        <v>0</v>
      </c>
      <c r="V3560" s="650">
        <v>0</v>
      </c>
      <c r="W3560" s="650">
        <v>0</v>
      </c>
      <c r="X3560" s="650">
        <v>0</v>
      </c>
      <c r="Y3560" s="650">
        <v>0</v>
      </c>
      <c r="Z3560" s="650">
        <v>0</v>
      </c>
      <c r="AA3560" s="650">
        <v>0</v>
      </c>
      <c r="AB3560" s="676">
        <v>1</v>
      </c>
      <c r="AC3560" s="575">
        <f t="shared" si="162"/>
        <v>0</v>
      </c>
      <c r="AD3560" s="620">
        <f t="shared" si="163"/>
        <v>0</v>
      </c>
    </row>
    <row r="3561" customHeight="1" spans="1:30">
      <c r="A3561" s="574">
        <v>45360</v>
      </c>
      <c r="B3561" s="650" t="s">
        <v>253</v>
      </c>
      <c r="C3561" s="650" t="s">
        <v>250</v>
      </c>
      <c r="D3561" s="650">
        <v>200</v>
      </c>
      <c r="E3561" s="650" t="s">
        <v>233</v>
      </c>
      <c r="F3561" s="650">
        <v>0</v>
      </c>
      <c r="G3561" s="650">
        <v>6.08</v>
      </c>
      <c r="H3561" s="650">
        <v>152.2543</v>
      </c>
      <c r="I3561" s="650">
        <v>152.2543</v>
      </c>
      <c r="J3561" s="650">
        <v>149.16</v>
      </c>
      <c r="K3561" s="650">
        <v>0</v>
      </c>
      <c r="L3561" s="676">
        <v>0</v>
      </c>
      <c r="M3561" s="650">
        <v>1050.72</v>
      </c>
      <c r="N3561" s="650"/>
      <c r="O3561" s="650"/>
      <c r="P3561" s="650"/>
      <c r="Q3561" s="650">
        <v>61425</v>
      </c>
      <c r="R3561" s="650">
        <v>9695.4</v>
      </c>
      <c r="S3561" s="676">
        <v>0.1578</v>
      </c>
      <c r="T3561" s="650">
        <v>0</v>
      </c>
      <c r="U3561" s="650">
        <v>0</v>
      </c>
      <c r="V3561" s="650">
        <v>0</v>
      </c>
      <c r="W3561" s="650">
        <v>0</v>
      </c>
      <c r="X3561" s="650">
        <v>0</v>
      </c>
      <c r="Y3561" s="650">
        <v>0</v>
      </c>
      <c r="Z3561" s="650">
        <v>0</v>
      </c>
      <c r="AA3561" s="650">
        <v>0</v>
      </c>
      <c r="AB3561" s="676">
        <v>1</v>
      </c>
      <c r="AC3561" s="575">
        <f t="shared" si="162"/>
        <v>0</v>
      </c>
      <c r="AD3561" s="620">
        <f t="shared" si="163"/>
        <v>0</v>
      </c>
    </row>
    <row r="3562" customHeight="1" spans="1:30">
      <c r="A3562" s="574">
        <v>45360</v>
      </c>
      <c r="B3562" s="650" t="s">
        <v>251</v>
      </c>
      <c r="C3562" s="650" t="s">
        <v>250</v>
      </c>
      <c r="D3562" s="650">
        <v>15</v>
      </c>
      <c r="E3562" s="650" t="s">
        <v>233</v>
      </c>
      <c r="F3562" s="650">
        <v>0</v>
      </c>
      <c r="G3562" s="650">
        <v>3.99</v>
      </c>
      <c r="H3562" s="650">
        <v>4.8598</v>
      </c>
      <c r="I3562" s="650">
        <v>4.8598</v>
      </c>
      <c r="J3562" s="650">
        <v>4.83</v>
      </c>
      <c r="K3562" s="650">
        <v>0</v>
      </c>
      <c r="L3562" s="676">
        <v>0</v>
      </c>
      <c r="M3562" s="650">
        <v>66.045</v>
      </c>
      <c r="N3562" s="650"/>
      <c r="O3562" s="650"/>
      <c r="P3562" s="650"/>
      <c r="Q3562" s="650">
        <v>3444</v>
      </c>
      <c r="R3562" s="650">
        <v>394.275</v>
      </c>
      <c r="S3562" s="676">
        <v>0.1145</v>
      </c>
      <c r="T3562" s="650">
        <v>0</v>
      </c>
      <c r="U3562" s="650">
        <v>0</v>
      </c>
      <c r="V3562" s="650">
        <v>0</v>
      </c>
      <c r="W3562" s="650">
        <v>0</v>
      </c>
      <c r="X3562" s="650">
        <v>0</v>
      </c>
      <c r="Y3562" s="650">
        <v>0</v>
      </c>
      <c r="Z3562" s="650">
        <v>0</v>
      </c>
      <c r="AA3562" s="650">
        <v>0</v>
      </c>
      <c r="AB3562" s="676">
        <v>1</v>
      </c>
      <c r="AC3562" s="575">
        <f t="shared" si="162"/>
        <v>0</v>
      </c>
      <c r="AD3562" s="620">
        <f t="shared" si="163"/>
        <v>0</v>
      </c>
    </row>
    <row r="3563" customHeight="1" spans="1:30">
      <c r="A3563" s="574">
        <v>45360</v>
      </c>
      <c r="B3563" s="669" t="s">
        <v>55</v>
      </c>
      <c r="C3563" s="650" t="s">
        <v>250</v>
      </c>
      <c r="D3563" s="650">
        <v>100</v>
      </c>
      <c r="E3563" s="650" t="s">
        <v>233</v>
      </c>
      <c r="F3563" s="650">
        <v>0</v>
      </c>
      <c r="G3563" s="650">
        <v>5.46</v>
      </c>
      <c r="H3563" s="650">
        <v>60.1468</v>
      </c>
      <c r="I3563" s="650">
        <v>60.1468</v>
      </c>
      <c r="J3563" s="650">
        <v>59.0441</v>
      </c>
      <c r="K3563" s="650">
        <v>0</v>
      </c>
      <c r="L3563" s="676">
        <v>0</v>
      </c>
      <c r="M3563" s="650">
        <v>713.493</v>
      </c>
      <c r="N3563" s="650"/>
      <c r="O3563" s="650"/>
      <c r="P3563" s="650"/>
      <c r="Q3563" s="650">
        <v>28860</v>
      </c>
      <c r="R3563" s="650">
        <v>4452.2975</v>
      </c>
      <c r="S3563" s="676">
        <v>0.1543</v>
      </c>
      <c r="T3563" s="650">
        <v>0</v>
      </c>
      <c r="U3563" s="650">
        <v>0</v>
      </c>
      <c r="V3563" s="650">
        <v>0</v>
      </c>
      <c r="W3563" s="650">
        <v>0</v>
      </c>
      <c r="X3563" s="650">
        <v>0</v>
      </c>
      <c r="Y3563" s="650">
        <v>0</v>
      </c>
      <c r="Z3563" s="650">
        <v>0</v>
      </c>
      <c r="AA3563" s="650">
        <v>0</v>
      </c>
      <c r="AB3563" s="676">
        <v>1</v>
      </c>
      <c r="AC3563" s="575">
        <f t="shared" si="162"/>
        <v>0</v>
      </c>
      <c r="AD3563" s="620">
        <f t="shared" si="163"/>
        <v>0</v>
      </c>
    </row>
    <row r="3564" customHeight="1" spans="1:30">
      <c r="A3564" s="574">
        <v>45360</v>
      </c>
      <c r="B3564" s="192" t="s">
        <v>57</v>
      </c>
      <c r="C3564" s="650" t="s">
        <v>228</v>
      </c>
      <c r="D3564" s="650">
        <v>20</v>
      </c>
      <c r="E3564" s="650" t="s">
        <v>233</v>
      </c>
      <c r="F3564" s="650">
        <v>7.49</v>
      </c>
      <c r="G3564" s="650">
        <v>0</v>
      </c>
      <c r="H3564" s="650">
        <v>14.5818</v>
      </c>
      <c r="I3564" s="650">
        <v>13.7279</v>
      </c>
      <c r="J3564" s="650">
        <v>13.5099</v>
      </c>
      <c r="K3564" s="650">
        <v>0.8539</v>
      </c>
      <c r="L3564" s="676">
        <v>0.0586</v>
      </c>
      <c r="M3564" s="650">
        <v>88.53</v>
      </c>
      <c r="N3564" s="650"/>
      <c r="O3564" s="650"/>
      <c r="P3564" s="650"/>
      <c r="Q3564" s="650">
        <v>3541</v>
      </c>
      <c r="R3564" s="650">
        <v>589.6448</v>
      </c>
      <c r="S3564" s="676">
        <v>0.1665</v>
      </c>
      <c r="T3564" s="650">
        <v>0</v>
      </c>
      <c r="U3564" s="650">
        <v>0</v>
      </c>
      <c r="V3564" s="650">
        <v>0</v>
      </c>
      <c r="W3564" s="650">
        <v>0</v>
      </c>
      <c r="X3564" s="650">
        <v>0</v>
      </c>
      <c r="Y3564" s="650">
        <v>0</v>
      </c>
      <c r="Z3564" s="650">
        <v>0</v>
      </c>
      <c r="AA3564" s="650">
        <v>0</v>
      </c>
      <c r="AB3564" s="676">
        <v>1</v>
      </c>
      <c r="AC3564" s="575">
        <f t="shared" si="162"/>
        <v>0</v>
      </c>
      <c r="AD3564" s="620">
        <f t="shared" si="163"/>
        <v>0</v>
      </c>
    </row>
    <row r="3565" customHeight="1" spans="1:30">
      <c r="A3565" s="574">
        <v>45360</v>
      </c>
      <c r="B3565" s="650" t="s">
        <v>256</v>
      </c>
      <c r="C3565" s="650" t="s">
        <v>250</v>
      </c>
      <c r="D3565" s="650">
        <v>20.4</v>
      </c>
      <c r="E3565" s="650" t="s">
        <v>233</v>
      </c>
      <c r="F3565" s="650">
        <v>0</v>
      </c>
      <c r="G3565" s="650">
        <v>5.8</v>
      </c>
      <c r="H3565" s="650">
        <v>23.1764</v>
      </c>
      <c r="I3565" s="650">
        <v>22.89</v>
      </c>
      <c r="J3565" s="650">
        <v>22.8215</v>
      </c>
      <c r="K3565" s="650">
        <v>0.191</v>
      </c>
      <c r="L3565" s="676">
        <v>0.0083</v>
      </c>
      <c r="M3565" s="650">
        <v>165.9806</v>
      </c>
      <c r="N3565" s="650"/>
      <c r="O3565" s="650"/>
      <c r="P3565" s="650"/>
      <c r="Q3565" s="650">
        <v>5372</v>
      </c>
      <c r="R3565" s="650">
        <v>1161.1403</v>
      </c>
      <c r="S3565" s="676">
        <v>0.2161</v>
      </c>
      <c r="T3565" s="650">
        <v>0</v>
      </c>
      <c r="U3565" s="650">
        <v>0</v>
      </c>
      <c r="V3565" s="650">
        <v>0</v>
      </c>
      <c r="W3565" s="650">
        <v>0</v>
      </c>
      <c r="X3565" s="650">
        <v>0</v>
      </c>
      <c r="Y3565" s="650">
        <v>0</v>
      </c>
      <c r="Z3565" s="650">
        <v>0</v>
      </c>
      <c r="AA3565" s="650">
        <v>0</v>
      </c>
      <c r="AB3565" s="676">
        <v>1</v>
      </c>
      <c r="AC3565" s="575">
        <f t="shared" si="162"/>
        <v>0</v>
      </c>
      <c r="AD3565" s="620">
        <f t="shared" si="163"/>
        <v>0</v>
      </c>
    </row>
    <row r="3566" customHeight="1" spans="1:30">
      <c r="A3566" s="574">
        <v>45360</v>
      </c>
      <c r="B3566" s="650" t="s">
        <v>254</v>
      </c>
      <c r="C3566" s="650" t="s">
        <v>250</v>
      </c>
      <c r="D3566" s="650">
        <v>50</v>
      </c>
      <c r="E3566" s="650" t="s">
        <v>233</v>
      </c>
      <c r="F3566" s="650">
        <v>0</v>
      </c>
      <c r="G3566" s="650">
        <v>7.8</v>
      </c>
      <c r="H3566" s="650">
        <v>70.4538</v>
      </c>
      <c r="I3566" s="650">
        <v>66.8381</v>
      </c>
      <c r="J3566" s="650">
        <v>65.1</v>
      </c>
      <c r="K3566" s="650">
        <v>3.31</v>
      </c>
      <c r="L3566" s="676">
        <v>0.0472</v>
      </c>
      <c r="M3566" s="650">
        <v>450.24</v>
      </c>
      <c r="N3566" s="650"/>
      <c r="O3566" s="650"/>
      <c r="P3566" s="650"/>
      <c r="Q3566" s="650">
        <v>12070</v>
      </c>
      <c r="R3566" s="650">
        <v>2703.54</v>
      </c>
      <c r="S3566" s="676">
        <v>0.224</v>
      </c>
      <c r="T3566" s="650">
        <v>0</v>
      </c>
      <c r="U3566" s="650">
        <v>0</v>
      </c>
      <c r="V3566" s="650">
        <v>0</v>
      </c>
      <c r="W3566" s="650">
        <v>0</v>
      </c>
      <c r="X3566" s="650">
        <v>0</v>
      </c>
      <c r="Y3566" s="650">
        <v>0</v>
      </c>
      <c r="Z3566" s="650">
        <v>0</v>
      </c>
      <c r="AA3566" s="650">
        <v>0</v>
      </c>
      <c r="AB3566" s="676">
        <v>1</v>
      </c>
      <c r="AC3566" s="575">
        <f t="shared" si="162"/>
        <v>0</v>
      </c>
      <c r="AD3566" s="620">
        <f t="shared" si="163"/>
        <v>0</v>
      </c>
    </row>
    <row r="3567" customHeight="1" spans="1:30">
      <c r="A3567" s="574">
        <v>45360</v>
      </c>
      <c r="B3567" s="650" t="s">
        <v>261</v>
      </c>
      <c r="C3567" s="650" t="s">
        <v>250</v>
      </c>
      <c r="D3567" s="650">
        <v>100</v>
      </c>
      <c r="E3567" s="650" t="s">
        <v>233</v>
      </c>
      <c r="F3567" s="650">
        <v>0</v>
      </c>
      <c r="G3567" s="650">
        <v>3.82</v>
      </c>
      <c r="H3567" s="650">
        <v>22.5376</v>
      </c>
      <c r="I3567" s="650">
        <v>22.3376</v>
      </c>
      <c r="J3567" s="650">
        <v>21.78</v>
      </c>
      <c r="K3567" s="650">
        <v>0</v>
      </c>
      <c r="L3567" s="676">
        <v>0</v>
      </c>
      <c r="M3567" s="650">
        <v>571.824</v>
      </c>
      <c r="N3567" s="650"/>
      <c r="O3567" s="650"/>
      <c r="P3567" s="650"/>
      <c r="Q3567" s="650">
        <v>25315</v>
      </c>
      <c r="R3567" s="650">
        <v>4869.876</v>
      </c>
      <c r="S3567" s="676">
        <v>0.1924</v>
      </c>
      <c r="T3567" s="650">
        <v>0</v>
      </c>
      <c r="U3567" s="650">
        <v>0.2</v>
      </c>
      <c r="V3567" s="650">
        <v>0</v>
      </c>
      <c r="W3567" s="650">
        <v>0</v>
      </c>
      <c r="X3567" s="650">
        <v>0</v>
      </c>
      <c r="Y3567" s="650">
        <v>0</v>
      </c>
      <c r="Z3567" s="650">
        <v>0</v>
      </c>
      <c r="AA3567" s="650">
        <v>0</v>
      </c>
      <c r="AB3567" s="676">
        <v>1</v>
      </c>
      <c r="AC3567" s="575">
        <f t="shared" si="162"/>
        <v>0.2</v>
      </c>
      <c r="AD3567" s="620">
        <f t="shared" si="163"/>
        <v>0</v>
      </c>
    </row>
    <row r="3568" customHeight="1" spans="1:30">
      <c r="A3568" s="574">
        <v>45360</v>
      </c>
      <c r="B3568" s="650" t="s">
        <v>257</v>
      </c>
      <c r="C3568" s="650" t="s">
        <v>250</v>
      </c>
      <c r="D3568" s="650">
        <v>80</v>
      </c>
      <c r="E3568" s="650" t="s">
        <v>233</v>
      </c>
      <c r="F3568" s="650">
        <v>0</v>
      </c>
      <c r="G3568" s="650">
        <v>5.31</v>
      </c>
      <c r="H3568" s="650">
        <v>53.77</v>
      </c>
      <c r="I3568" s="650">
        <v>51.9891</v>
      </c>
      <c r="J3568" s="650">
        <v>50.7936</v>
      </c>
      <c r="K3568" s="650">
        <v>0</v>
      </c>
      <c r="L3568" s="676">
        <v>0</v>
      </c>
      <c r="M3568" s="650">
        <v>554.329</v>
      </c>
      <c r="N3568" s="650"/>
      <c r="O3568" s="650"/>
      <c r="P3568" s="650"/>
      <c r="Q3568" s="650">
        <v>18237</v>
      </c>
      <c r="R3568" s="650">
        <v>4071.2455</v>
      </c>
      <c r="S3568" s="676">
        <v>0.2232</v>
      </c>
      <c r="T3568" s="650">
        <v>0</v>
      </c>
      <c r="U3568" s="650">
        <v>1.3</v>
      </c>
      <c r="V3568" s="650">
        <v>0</v>
      </c>
      <c r="W3568" s="650">
        <v>0</v>
      </c>
      <c r="X3568" s="650">
        <v>0</v>
      </c>
      <c r="Y3568" s="650">
        <v>0</v>
      </c>
      <c r="Z3568" s="650">
        <v>0</v>
      </c>
      <c r="AA3568" s="650">
        <v>0</v>
      </c>
      <c r="AB3568" s="676">
        <v>0.9989</v>
      </c>
      <c r="AC3568" s="575">
        <f t="shared" si="162"/>
        <v>1.3</v>
      </c>
      <c r="AD3568" s="620">
        <f t="shared" si="163"/>
        <v>0</v>
      </c>
    </row>
    <row r="3569" customHeight="1" spans="1:30">
      <c r="A3569" s="574">
        <v>45360</v>
      </c>
      <c r="B3569" s="192" t="s">
        <v>61</v>
      </c>
      <c r="C3569" s="650" t="s">
        <v>250</v>
      </c>
      <c r="D3569" s="650">
        <v>275</v>
      </c>
      <c r="E3569" s="650" t="s">
        <v>233</v>
      </c>
      <c r="F3569" s="650">
        <v>0</v>
      </c>
      <c r="G3569" s="650">
        <v>7.07</v>
      </c>
      <c r="H3569" s="650">
        <v>300.0523</v>
      </c>
      <c r="I3569" s="650">
        <v>295.503</v>
      </c>
      <c r="J3569" s="650">
        <v>287.32</v>
      </c>
      <c r="K3569" s="650">
        <v>4.5493</v>
      </c>
      <c r="L3569" s="676">
        <v>0.0152</v>
      </c>
      <c r="M3569" s="650">
        <v>1733.6</v>
      </c>
      <c r="N3569" s="650"/>
      <c r="O3569" s="650"/>
      <c r="P3569" s="650"/>
      <c r="Q3569" s="650">
        <v>83580</v>
      </c>
      <c r="R3569" s="650">
        <v>17143.72</v>
      </c>
      <c r="S3569" s="676">
        <v>0.2051</v>
      </c>
      <c r="T3569" s="650">
        <v>0</v>
      </c>
      <c r="U3569" s="650">
        <v>0</v>
      </c>
      <c r="V3569" s="650">
        <v>0</v>
      </c>
      <c r="W3569" s="650">
        <v>0</v>
      </c>
      <c r="X3569" s="650">
        <v>0</v>
      </c>
      <c r="Y3569" s="650">
        <v>0</v>
      </c>
      <c r="Z3569" s="650">
        <v>0</v>
      </c>
      <c r="AA3569" s="650">
        <v>0</v>
      </c>
      <c r="AB3569" s="676">
        <v>1</v>
      </c>
      <c r="AC3569" s="575">
        <f t="shared" si="162"/>
        <v>0</v>
      </c>
      <c r="AD3569" s="620">
        <f t="shared" si="163"/>
        <v>0</v>
      </c>
    </row>
    <row r="3570" customHeight="1" spans="1:30">
      <c r="A3570" s="574">
        <v>45360</v>
      </c>
      <c r="B3570" s="192" t="s">
        <v>62</v>
      </c>
      <c r="C3570" s="650" t="s">
        <v>250</v>
      </c>
      <c r="D3570" s="650">
        <v>200</v>
      </c>
      <c r="E3570" s="650" t="s">
        <v>233</v>
      </c>
      <c r="F3570" s="650">
        <v>0</v>
      </c>
      <c r="G3570" s="650">
        <v>7.44</v>
      </c>
      <c r="H3570" s="650">
        <v>202.3846</v>
      </c>
      <c r="I3570" s="650">
        <v>199.0844</v>
      </c>
      <c r="J3570" s="650">
        <v>196.68</v>
      </c>
      <c r="K3570" s="650">
        <v>2.6451</v>
      </c>
      <c r="L3570" s="676">
        <v>0.0131</v>
      </c>
      <c r="M3570" s="650">
        <v>1306.8</v>
      </c>
      <c r="N3570" s="650"/>
      <c r="O3570" s="650"/>
      <c r="P3570" s="650"/>
      <c r="Q3570" s="650">
        <v>61280</v>
      </c>
      <c r="R3570" s="650">
        <v>11730.84</v>
      </c>
      <c r="S3570" s="676">
        <v>0.1914</v>
      </c>
      <c r="T3570" s="650">
        <v>0</v>
      </c>
      <c r="U3570" s="650">
        <v>0.6551</v>
      </c>
      <c r="V3570" s="650">
        <v>0</v>
      </c>
      <c r="W3570" s="650">
        <v>0</v>
      </c>
      <c r="X3570" s="650">
        <v>0</v>
      </c>
      <c r="Y3570" s="650">
        <v>0</v>
      </c>
      <c r="Z3570" s="650">
        <v>0</v>
      </c>
      <c r="AA3570" s="650">
        <v>0</v>
      </c>
      <c r="AB3570" s="676">
        <v>1</v>
      </c>
      <c r="AC3570" s="575">
        <f t="shared" si="162"/>
        <v>0.6551</v>
      </c>
      <c r="AD3570" s="620">
        <f t="shared" si="163"/>
        <v>0</v>
      </c>
    </row>
    <row r="3571" customHeight="1" spans="1:30">
      <c r="A3571" s="574">
        <v>45360</v>
      </c>
      <c r="B3571" s="650" t="s">
        <v>262</v>
      </c>
      <c r="C3571" s="650" t="s">
        <v>250</v>
      </c>
      <c r="D3571" s="650">
        <v>200</v>
      </c>
      <c r="E3571" s="650" t="s">
        <v>233</v>
      </c>
      <c r="F3571" s="650">
        <v>0</v>
      </c>
      <c r="G3571" s="650">
        <v>4.33</v>
      </c>
      <c r="H3571" s="650">
        <v>42.5194</v>
      </c>
      <c r="I3571" s="650">
        <v>25.7532</v>
      </c>
      <c r="J3571" s="650">
        <v>23.925</v>
      </c>
      <c r="K3571" s="650">
        <v>0</v>
      </c>
      <c r="L3571" s="676">
        <v>0</v>
      </c>
      <c r="M3571" s="650">
        <v>832.425</v>
      </c>
      <c r="N3571" s="650"/>
      <c r="O3571" s="650"/>
      <c r="P3571" s="650"/>
      <c r="Q3571" s="650">
        <v>30140</v>
      </c>
      <c r="R3571" s="650">
        <v>7981.875</v>
      </c>
      <c r="S3571" s="676">
        <v>0.2648</v>
      </c>
      <c r="T3571" s="650">
        <v>16.7662</v>
      </c>
      <c r="U3571" s="650">
        <v>0</v>
      </c>
      <c r="V3571" s="650">
        <v>0</v>
      </c>
      <c r="W3571" s="650">
        <v>0</v>
      </c>
      <c r="X3571" s="650">
        <v>0</v>
      </c>
      <c r="Y3571" s="650">
        <v>0</v>
      </c>
      <c r="Z3571" s="650">
        <v>0</v>
      </c>
      <c r="AA3571" s="650">
        <v>0</v>
      </c>
      <c r="AB3571" s="676">
        <v>0.5476</v>
      </c>
      <c r="AC3571" s="575">
        <f t="shared" si="162"/>
        <v>0</v>
      </c>
      <c r="AD3571" s="620">
        <f t="shared" si="163"/>
        <v>16.7662</v>
      </c>
    </row>
    <row r="3572" customHeight="1" spans="1:30">
      <c r="A3572" s="574">
        <v>45360</v>
      </c>
      <c r="B3572" s="650" t="s">
        <v>259</v>
      </c>
      <c r="C3572" s="650" t="s">
        <v>250</v>
      </c>
      <c r="D3572" s="650">
        <v>60</v>
      </c>
      <c r="E3572" s="650" t="s">
        <v>233</v>
      </c>
      <c r="F3572" s="650">
        <v>0</v>
      </c>
      <c r="G3572" s="650">
        <v>5.59</v>
      </c>
      <c r="H3572" s="650">
        <v>38.2753</v>
      </c>
      <c r="I3572" s="650">
        <v>38.2753</v>
      </c>
      <c r="J3572" s="650">
        <v>37.8</v>
      </c>
      <c r="K3572" s="650">
        <v>0</v>
      </c>
      <c r="L3572" s="676">
        <v>0</v>
      </c>
      <c r="M3572" s="650">
        <v>397.53</v>
      </c>
      <c r="N3572" s="650"/>
      <c r="O3572" s="650"/>
      <c r="P3572" s="650"/>
      <c r="Q3572" s="650">
        <v>14049</v>
      </c>
      <c r="R3572" s="650">
        <v>2779.56</v>
      </c>
      <c r="S3572" s="676">
        <v>0.1978</v>
      </c>
      <c r="T3572" s="650">
        <v>0</v>
      </c>
      <c r="U3572" s="650">
        <v>0</v>
      </c>
      <c r="V3572" s="650">
        <v>0</v>
      </c>
      <c r="W3572" s="650">
        <v>0</v>
      </c>
      <c r="X3572" s="650">
        <v>0</v>
      </c>
      <c r="Y3572" s="650">
        <v>0</v>
      </c>
      <c r="Z3572" s="650">
        <v>0</v>
      </c>
      <c r="AA3572" s="650">
        <v>0</v>
      </c>
      <c r="AB3572" s="676">
        <v>1</v>
      </c>
      <c r="AC3572" s="575">
        <f t="shared" si="162"/>
        <v>0</v>
      </c>
      <c r="AD3572" s="620">
        <f t="shared" si="163"/>
        <v>0</v>
      </c>
    </row>
    <row r="3573" customHeight="1" spans="1:30">
      <c r="A3573" s="574">
        <v>45360</v>
      </c>
      <c r="B3573" s="650" t="s">
        <v>258</v>
      </c>
      <c r="C3573" s="650" t="s">
        <v>250</v>
      </c>
      <c r="D3573" s="650">
        <v>100</v>
      </c>
      <c r="E3573" s="650" t="s">
        <v>233</v>
      </c>
      <c r="F3573" s="650">
        <v>0</v>
      </c>
      <c r="G3573" s="650">
        <v>2.26</v>
      </c>
      <c r="H3573" s="650">
        <v>5.5782</v>
      </c>
      <c r="I3573" s="650">
        <v>5.4236</v>
      </c>
      <c r="J3573" s="650">
        <v>5.28</v>
      </c>
      <c r="K3573" s="650">
        <v>0</v>
      </c>
      <c r="L3573" s="676">
        <v>0</v>
      </c>
      <c r="M3573" s="650">
        <v>546.48</v>
      </c>
      <c r="N3573" s="650"/>
      <c r="O3573" s="650"/>
      <c r="P3573" s="650"/>
      <c r="Q3573" s="650">
        <v>27774</v>
      </c>
      <c r="R3573" s="650">
        <v>3822.72</v>
      </c>
      <c r="S3573" s="676">
        <v>0.1376</v>
      </c>
      <c r="T3573" s="650">
        <v>0</v>
      </c>
      <c r="U3573" s="650">
        <v>0.1546</v>
      </c>
      <c r="V3573" s="650">
        <v>0</v>
      </c>
      <c r="W3573" s="650">
        <v>0</v>
      </c>
      <c r="X3573" s="650">
        <v>0</v>
      </c>
      <c r="Y3573" s="650">
        <v>0</v>
      </c>
      <c r="Z3573" s="650">
        <v>0</v>
      </c>
      <c r="AA3573" s="650">
        <v>0</v>
      </c>
      <c r="AB3573" s="676">
        <v>1</v>
      </c>
      <c r="AC3573" s="575">
        <f t="shared" si="162"/>
        <v>0.1546</v>
      </c>
      <c r="AD3573" s="620">
        <f t="shared" si="163"/>
        <v>0</v>
      </c>
    </row>
    <row r="3574" customHeight="1" spans="1:30">
      <c r="A3574" s="574">
        <v>45360</v>
      </c>
      <c r="B3574" s="650" t="s">
        <v>252</v>
      </c>
      <c r="C3574" s="650" t="s">
        <v>250</v>
      </c>
      <c r="D3574" s="650">
        <v>49.5</v>
      </c>
      <c r="E3574" s="650" t="s">
        <v>233</v>
      </c>
      <c r="F3574" s="650">
        <v>0</v>
      </c>
      <c r="G3574" s="650">
        <v>6.25</v>
      </c>
      <c r="H3574" s="650">
        <v>37.588</v>
      </c>
      <c r="I3574" s="650">
        <v>37.588</v>
      </c>
      <c r="J3574" s="650">
        <v>36.894</v>
      </c>
      <c r="K3574" s="650">
        <v>0</v>
      </c>
      <c r="L3574" s="676">
        <v>0</v>
      </c>
      <c r="M3574" s="650">
        <v>366.102</v>
      </c>
      <c r="N3574" s="650">
        <v>1021</v>
      </c>
      <c r="O3574" s="676">
        <v>0.3586</v>
      </c>
      <c r="P3574" s="676">
        <v>0.0683</v>
      </c>
      <c r="Q3574" s="650">
        <v>12723</v>
      </c>
      <c r="R3574" s="650">
        <v>1637.8296</v>
      </c>
      <c r="S3574" s="676">
        <v>0.1287</v>
      </c>
      <c r="T3574" s="650">
        <v>0</v>
      </c>
      <c r="U3574" s="650">
        <v>0</v>
      </c>
      <c r="V3574" s="650">
        <v>0</v>
      </c>
      <c r="W3574" s="650">
        <v>0</v>
      </c>
      <c r="X3574" s="650">
        <v>0</v>
      </c>
      <c r="Y3574" s="650">
        <v>0</v>
      </c>
      <c r="Z3574" s="650">
        <v>0</v>
      </c>
      <c r="AA3574" s="650">
        <v>0</v>
      </c>
      <c r="AB3574" s="676">
        <v>1</v>
      </c>
      <c r="AC3574" s="575">
        <f t="shared" si="162"/>
        <v>0</v>
      </c>
      <c r="AD3574" s="620">
        <f t="shared" si="163"/>
        <v>0</v>
      </c>
    </row>
    <row r="3575" customHeight="1" spans="1:30">
      <c r="A3575" s="574">
        <v>45360</v>
      </c>
      <c r="B3575" s="650" t="s">
        <v>260</v>
      </c>
      <c r="C3575" s="650" t="s">
        <v>250</v>
      </c>
      <c r="D3575" s="650">
        <v>50</v>
      </c>
      <c r="E3575" s="650" t="s">
        <v>231</v>
      </c>
      <c r="F3575" s="650">
        <v>0</v>
      </c>
      <c r="G3575" s="650">
        <v>3.54</v>
      </c>
      <c r="H3575" s="650">
        <v>11.1269</v>
      </c>
      <c r="I3575" s="650">
        <v>9.2769</v>
      </c>
      <c r="J3575" s="650">
        <v>8.8</v>
      </c>
      <c r="K3575" s="650">
        <v>0</v>
      </c>
      <c r="L3575" s="676">
        <v>0</v>
      </c>
      <c r="M3575" s="650">
        <v>152.9</v>
      </c>
      <c r="N3575" s="650"/>
      <c r="O3575" s="650"/>
      <c r="P3575" s="650"/>
      <c r="Q3575" s="650">
        <v>12700</v>
      </c>
      <c r="R3575" s="650">
        <v>1875.522</v>
      </c>
      <c r="S3575" s="676">
        <v>0.1477</v>
      </c>
      <c r="T3575" s="650">
        <v>0</v>
      </c>
      <c r="U3575" s="650">
        <v>0</v>
      </c>
      <c r="V3575" s="650">
        <v>1.85</v>
      </c>
      <c r="W3575" s="650">
        <v>0</v>
      </c>
      <c r="X3575" s="650">
        <v>0</v>
      </c>
      <c r="Y3575" s="650">
        <v>0</v>
      </c>
      <c r="Z3575" s="650">
        <v>0</v>
      </c>
      <c r="AA3575" s="650">
        <v>0</v>
      </c>
      <c r="AB3575" s="676">
        <v>1</v>
      </c>
      <c r="AC3575" s="575">
        <f t="shared" si="162"/>
        <v>0</v>
      </c>
      <c r="AD3575" s="620">
        <f t="shared" si="163"/>
        <v>1.85</v>
      </c>
    </row>
    <row r="3576" customHeight="1" spans="1:30">
      <c r="A3576" s="574">
        <v>45360</v>
      </c>
      <c r="B3576" s="650" t="s">
        <v>263</v>
      </c>
      <c r="C3576" s="650" t="s">
        <v>250</v>
      </c>
      <c r="D3576" s="650">
        <v>200</v>
      </c>
      <c r="E3576" s="650" t="s">
        <v>233</v>
      </c>
      <c r="F3576" s="650">
        <v>0</v>
      </c>
      <c r="G3576" s="650">
        <v>3.96</v>
      </c>
      <c r="H3576" s="650">
        <v>65.4687</v>
      </c>
      <c r="I3576" s="650">
        <v>64.8778</v>
      </c>
      <c r="J3576" s="650">
        <v>63.36</v>
      </c>
      <c r="K3576" s="650">
        <v>0</v>
      </c>
      <c r="L3576" s="676">
        <v>0</v>
      </c>
      <c r="M3576" s="650">
        <v>1769.68</v>
      </c>
      <c r="N3576" s="650"/>
      <c r="O3576" s="650"/>
      <c r="P3576" s="650"/>
      <c r="Q3576" s="650">
        <v>59159</v>
      </c>
      <c r="R3576" s="650">
        <v>14990.8</v>
      </c>
      <c r="S3576" s="676">
        <v>0.2534</v>
      </c>
      <c r="T3576" s="650">
        <v>0</v>
      </c>
      <c r="U3576" s="650">
        <v>0.5909</v>
      </c>
      <c r="V3576" s="650">
        <v>0</v>
      </c>
      <c r="W3576" s="650">
        <v>0</v>
      </c>
      <c r="X3576" s="650">
        <v>0</v>
      </c>
      <c r="Y3576" s="650">
        <v>0</v>
      </c>
      <c r="Z3576" s="650">
        <v>0</v>
      </c>
      <c r="AA3576" s="650">
        <v>0</v>
      </c>
      <c r="AB3576" s="676">
        <v>1</v>
      </c>
      <c r="AC3576" s="575">
        <f t="shared" si="162"/>
        <v>0.5909</v>
      </c>
      <c r="AD3576" s="620">
        <f t="shared" si="163"/>
        <v>0</v>
      </c>
    </row>
    <row r="3577" customHeight="1" spans="1:30">
      <c r="A3577" s="574">
        <v>45360</v>
      </c>
      <c r="B3577" s="650" t="s">
        <v>264</v>
      </c>
      <c r="C3577" s="650" t="s">
        <v>250</v>
      </c>
      <c r="D3577" s="650">
        <v>100</v>
      </c>
      <c r="E3577" s="650" t="s">
        <v>233</v>
      </c>
      <c r="F3577" s="650">
        <v>0</v>
      </c>
      <c r="G3577" s="650">
        <v>4.24</v>
      </c>
      <c r="H3577" s="650">
        <v>48.9609</v>
      </c>
      <c r="I3577" s="650">
        <v>47.6714</v>
      </c>
      <c r="J3577" s="650">
        <v>46.86</v>
      </c>
      <c r="K3577" s="650">
        <v>0</v>
      </c>
      <c r="L3577" s="676">
        <v>0</v>
      </c>
      <c r="M3577" s="650">
        <v>593.1156</v>
      </c>
      <c r="N3577" s="650"/>
      <c r="O3577" s="650"/>
      <c r="P3577" s="650"/>
      <c r="Q3577" s="650">
        <v>24615</v>
      </c>
      <c r="R3577" s="650">
        <v>3758.139</v>
      </c>
      <c r="S3577" s="676">
        <v>0.1527</v>
      </c>
      <c r="T3577" s="650">
        <v>1.2895</v>
      </c>
      <c r="U3577" s="650">
        <v>0</v>
      </c>
      <c r="V3577" s="650">
        <v>0</v>
      </c>
      <c r="W3577" s="650">
        <v>0</v>
      </c>
      <c r="X3577" s="650">
        <v>0</v>
      </c>
      <c r="Y3577" s="650">
        <v>0</v>
      </c>
      <c r="Z3577" s="650">
        <v>0</v>
      </c>
      <c r="AA3577" s="650">
        <v>0</v>
      </c>
      <c r="AB3577" s="676">
        <v>0.937</v>
      </c>
      <c r="AC3577" s="575">
        <f t="shared" si="162"/>
        <v>0</v>
      </c>
      <c r="AD3577" s="620">
        <f t="shared" si="163"/>
        <v>1.2895</v>
      </c>
    </row>
    <row r="3578" customHeight="1" spans="1:30">
      <c r="A3578" s="574">
        <v>45360</v>
      </c>
      <c r="B3578" s="650" t="s">
        <v>267</v>
      </c>
      <c r="C3578" s="650" t="s">
        <v>250</v>
      </c>
      <c r="D3578" s="650">
        <v>150</v>
      </c>
      <c r="E3578" s="650" t="s">
        <v>233</v>
      </c>
      <c r="F3578" s="650">
        <v>0</v>
      </c>
      <c r="G3578" s="650">
        <v>7.99</v>
      </c>
      <c r="H3578" s="650">
        <v>195.5258</v>
      </c>
      <c r="I3578" s="650">
        <v>191.345</v>
      </c>
      <c r="J3578" s="650">
        <v>190.08</v>
      </c>
      <c r="K3578" s="650">
        <v>0</v>
      </c>
      <c r="L3578" s="676">
        <v>0</v>
      </c>
      <c r="M3578" s="650">
        <v>1026.08</v>
      </c>
      <c r="N3578" s="650"/>
      <c r="O3578" s="650"/>
      <c r="P3578" s="650"/>
      <c r="Q3578" s="650">
        <v>38110</v>
      </c>
      <c r="R3578" s="650">
        <v>11448.8</v>
      </c>
      <c r="S3578" s="676">
        <v>0.3004</v>
      </c>
      <c r="T3578" s="650">
        <v>0</v>
      </c>
      <c r="U3578" s="650">
        <v>0</v>
      </c>
      <c r="V3578" s="650">
        <v>0</v>
      </c>
      <c r="W3578" s="650">
        <v>0</v>
      </c>
      <c r="X3578" s="650">
        <v>0</v>
      </c>
      <c r="Y3578" s="650">
        <v>4.1808</v>
      </c>
      <c r="Z3578" s="650">
        <v>0</v>
      </c>
      <c r="AA3578" s="650">
        <v>0</v>
      </c>
      <c r="AB3578" s="676">
        <v>1</v>
      </c>
      <c r="AC3578" s="575">
        <f t="shared" si="162"/>
        <v>0</v>
      </c>
      <c r="AD3578" s="620">
        <f t="shared" si="163"/>
        <v>0</v>
      </c>
    </row>
    <row r="3579" customHeight="1" spans="1:30">
      <c r="A3579" s="574">
        <v>45360</v>
      </c>
      <c r="B3579" s="650" t="s">
        <v>265</v>
      </c>
      <c r="C3579" s="650" t="s">
        <v>250</v>
      </c>
      <c r="D3579" s="650">
        <v>50</v>
      </c>
      <c r="E3579" s="650" t="s">
        <v>233</v>
      </c>
      <c r="F3579" s="650">
        <v>0</v>
      </c>
      <c r="G3579" s="650">
        <v>2.59</v>
      </c>
      <c r="H3579" s="650">
        <v>2.0568</v>
      </c>
      <c r="I3579" s="650">
        <v>1.9538</v>
      </c>
      <c r="J3579" s="650">
        <v>1.9932</v>
      </c>
      <c r="K3579" s="650">
        <v>0</v>
      </c>
      <c r="L3579" s="676">
        <v>0</v>
      </c>
      <c r="M3579" s="650">
        <v>141.5612</v>
      </c>
      <c r="N3579" s="650"/>
      <c r="O3579" s="650"/>
      <c r="P3579" s="650"/>
      <c r="Q3579" s="650">
        <v>5770</v>
      </c>
      <c r="R3579" s="650">
        <v>664.2988</v>
      </c>
      <c r="S3579" s="676">
        <v>0.1151</v>
      </c>
      <c r="T3579" s="650">
        <v>0.103</v>
      </c>
      <c r="U3579" s="650">
        <v>0</v>
      </c>
      <c r="V3579" s="650">
        <v>0</v>
      </c>
      <c r="W3579" s="650">
        <v>0</v>
      </c>
      <c r="X3579" s="650">
        <v>0</v>
      </c>
      <c r="Y3579" s="650">
        <v>0</v>
      </c>
      <c r="Z3579" s="650">
        <v>0</v>
      </c>
      <c r="AA3579" s="650">
        <v>0</v>
      </c>
      <c r="AB3579" s="676">
        <v>1</v>
      </c>
      <c r="AC3579" s="575">
        <f t="shared" si="162"/>
        <v>0</v>
      </c>
      <c r="AD3579" s="620">
        <f t="shared" si="163"/>
        <v>0.103</v>
      </c>
    </row>
    <row r="3580" customHeight="1" spans="1:30">
      <c r="A3580" s="574">
        <v>45360</v>
      </c>
      <c r="B3580" s="650" t="s">
        <v>266</v>
      </c>
      <c r="C3580" s="650" t="s">
        <v>250</v>
      </c>
      <c r="D3580" s="650">
        <v>200</v>
      </c>
      <c r="E3580" s="650" t="s">
        <v>231</v>
      </c>
      <c r="F3580" s="650">
        <v>0</v>
      </c>
      <c r="G3580" s="650">
        <v>4.55</v>
      </c>
      <c r="H3580" s="650">
        <v>90.287</v>
      </c>
      <c r="I3580" s="650">
        <v>77.6762</v>
      </c>
      <c r="J3580" s="650">
        <v>75.9</v>
      </c>
      <c r="K3580" s="650">
        <v>11.6223</v>
      </c>
      <c r="L3580" s="676">
        <v>0.1302</v>
      </c>
      <c r="M3580" s="650">
        <v>777.48</v>
      </c>
      <c r="N3580" s="650"/>
      <c r="O3580" s="650"/>
      <c r="P3580" s="650"/>
      <c r="Q3580" s="650">
        <v>45530</v>
      </c>
      <c r="R3580" s="650">
        <v>5330.82</v>
      </c>
      <c r="S3580" s="676">
        <v>0.1171</v>
      </c>
      <c r="T3580" s="650">
        <v>0.1516</v>
      </c>
      <c r="U3580" s="650">
        <v>0.8369</v>
      </c>
      <c r="V3580" s="650">
        <v>0</v>
      </c>
      <c r="W3580" s="650">
        <v>0</v>
      </c>
      <c r="X3580" s="650">
        <v>0</v>
      </c>
      <c r="Y3580" s="650">
        <v>0</v>
      </c>
      <c r="Z3580" s="650">
        <v>0</v>
      </c>
      <c r="AA3580" s="650">
        <v>0</v>
      </c>
      <c r="AB3580" s="676">
        <v>0.9958</v>
      </c>
      <c r="AC3580" s="575">
        <f t="shared" si="162"/>
        <v>0.8369</v>
      </c>
      <c r="AD3580" s="620">
        <f t="shared" si="163"/>
        <v>0.1516</v>
      </c>
    </row>
    <row r="3581" customHeight="1" spans="1:30">
      <c r="A3581" s="574">
        <v>45360</v>
      </c>
      <c r="B3581" s="797" t="s">
        <v>332</v>
      </c>
      <c r="C3581" s="798" t="s">
        <v>327</v>
      </c>
      <c r="D3581" s="801">
        <v>100</v>
      </c>
      <c r="E3581" s="780" t="s">
        <v>166</v>
      </c>
      <c r="F3581" s="799">
        <v>4.54</v>
      </c>
      <c r="G3581" s="780">
        <v>3.98</v>
      </c>
      <c r="H3581" s="800">
        <v>48.7808</v>
      </c>
      <c r="I3581" s="800">
        <v>29.0965</v>
      </c>
      <c r="J3581" s="800">
        <v>27.993</v>
      </c>
      <c r="K3581" s="800">
        <v>19.6843</v>
      </c>
      <c r="L3581" s="795">
        <v>0.4035</v>
      </c>
      <c r="M3581" s="800">
        <v>404.558</v>
      </c>
      <c r="N3581" s="780">
        <v>1005</v>
      </c>
      <c r="O3581" s="795">
        <v>0.4025</v>
      </c>
      <c r="P3581" s="795">
        <v>0.2413</v>
      </c>
      <c r="Q3581" s="780">
        <v>17598</v>
      </c>
      <c r="R3581" s="800">
        <v>1759.485</v>
      </c>
      <c r="S3581" s="795">
        <v>0.1</v>
      </c>
      <c r="T3581" s="780">
        <v>0</v>
      </c>
      <c r="U3581" s="780">
        <v>0</v>
      </c>
      <c r="V3581" s="780">
        <v>0</v>
      </c>
      <c r="W3581" s="780">
        <v>0</v>
      </c>
      <c r="X3581" s="780">
        <v>0</v>
      </c>
      <c r="Y3581" s="780">
        <v>0</v>
      </c>
      <c r="Z3581" s="780">
        <v>0</v>
      </c>
      <c r="AA3581" s="800">
        <v>7.2146</v>
      </c>
      <c r="AB3581" s="795">
        <v>1</v>
      </c>
      <c r="AC3581" s="575">
        <f t="shared" si="162"/>
        <v>0</v>
      </c>
      <c r="AD3581" s="620">
        <f t="shared" si="163"/>
        <v>0</v>
      </c>
    </row>
    <row r="3582" customHeight="1" spans="1:30">
      <c r="A3582" s="574">
        <v>45360</v>
      </c>
      <c r="B3582" s="797" t="s">
        <v>342</v>
      </c>
      <c r="C3582" s="779" t="s">
        <v>82</v>
      </c>
      <c r="D3582" s="802">
        <v>100</v>
      </c>
      <c r="E3582" s="808" t="s">
        <v>161</v>
      </c>
      <c r="F3582" s="660" t="s">
        <v>80</v>
      </c>
      <c r="G3582" s="660">
        <v>5.94</v>
      </c>
      <c r="H3582" s="660">
        <v>0</v>
      </c>
      <c r="I3582" s="660">
        <v>11.13</v>
      </c>
      <c r="J3582" s="660">
        <v>10.604</v>
      </c>
      <c r="K3582" s="783">
        <v>0</v>
      </c>
      <c r="L3582" s="783">
        <v>0</v>
      </c>
      <c r="M3582" s="783">
        <v>45.8656</v>
      </c>
      <c r="N3582" s="783">
        <v>1373</v>
      </c>
      <c r="O3582" s="804">
        <v>0.0334</v>
      </c>
      <c r="P3582" s="791">
        <v>-0.2651</v>
      </c>
      <c r="Q3582" s="660">
        <v>13183</v>
      </c>
      <c r="R3582" s="660">
        <v>110.8624</v>
      </c>
      <c r="S3582" s="660">
        <v>0.0084</v>
      </c>
      <c r="T3582" s="780">
        <v>0.0608</v>
      </c>
      <c r="U3582" s="780">
        <v>0</v>
      </c>
      <c r="V3582" s="780">
        <v>0</v>
      </c>
      <c r="W3582" s="780">
        <v>0</v>
      </c>
      <c r="X3582" s="780">
        <v>0</v>
      </c>
      <c r="Y3582" s="780">
        <v>0</v>
      </c>
      <c r="Z3582" s="780">
        <v>0</v>
      </c>
      <c r="AA3582" s="660">
        <v>0</v>
      </c>
      <c r="AB3582" s="795">
        <v>0.995</v>
      </c>
      <c r="AC3582" s="575">
        <f t="shared" si="162"/>
        <v>0</v>
      </c>
      <c r="AD3582" s="620">
        <f t="shared" si="163"/>
        <v>0.0608</v>
      </c>
    </row>
    <row r="3583" customHeight="1" spans="1:30">
      <c r="A3583" s="574">
        <v>45360</v>
      </c>
      <c r="B3583" s="797" t="s">
        <v>343</v>
      </c>
      <c r="C3583" s="779" t="s">
        <v>82</v>
      </c>
      <c r="D3583" s="802">
        <v>33</v>
      </c>
      <c r="E3583" s="780" t="s">
        <v>161</v>
      </c>
      <c r="F3583" s="660" t="s">
        <v>80</v>
      </c>
      <c r="G3583" s="660">
        <v>6.15</v>
      </c>
      <c r="H3583" s="660">
        <v>36.7</v>
      </c>
      <c r="I3583" s="660">
        <v>36.28</v>
      </c>
      <c r="J3583" s="660">
        <v>35.64</v>
      </c>
      <c r="K3583" s="660">
        <v>0</v>
      </c>
      <c r="L3583" s="793">
        <v>0</v>
      </c>
      <c r="M3583" s="783">
        <v>239.58</v>
      </c>
      <c r="N3583" s="660">
        <v>832</v>
      </c>
      <c r="O3583" s="793">
        <v>0.2879</v>
      </c>
      <c r="P3583" s="791">
        <v>-0.0296</v>
      </c>
      <c r="Q3583" s="660">
        <v>7604</v>
      </c>
      <c r="R3583" s="660">
        <v>1090.98</v>
      </c>
      <c r="S3583" s="791">
        <v>0.1434</v>
      </c>
      <c r="T3583" s="660">
        <v>0</v>
      </c>
      <c r="U3583" s="660">
        <v>0</v>
      </c>
      <c r="V3583" s="660">
        <v>0</v>
      </c>
      <c r="W3583" s="660">
        <v>0</v>
      </c>
      <c r="X3583" s="660">
        <v>0</v>
      </c>
      <c r="Y3583" s="660">
        <v>0</v>
      </c>
      <c r="Z3583" s="660">
        <v>0</v>
      </c>
      <c r="AA3583" s="660">
        <v>0</v>
      </c>
      <c r="AB3583" s="795">
        <v>1</v>
      </c>
      <c r="AC3583" s="575">
        <f t="shared" si="162"/>
        <v>0</v>
      </c>
      <c r="AD3583" s="620">
        <f t="shared" si="163"/>
        <v>0</v>
      </c>
    </row>
    <row r="3584" customHeight="1" spans="1:30">
      <c r="A3584" s="574">
        <v>45360</v>
      </c>
      <c r="B3584" s="797" t="s">
        <v>345</v>
      </c>
      <c r="C3584" s="783" t="s">
        <v>150</v>
      </c>
      <c r="D3584" s="783">
        <v>60</v>
      </c>
      <c r="E3584" s="783" t="s">
        <v>352</v>
      </c>
      <c r="F3584" s="783">
        <v>3.46</v>
      </c>
      <c r="G3584" s="783">
        <v>2.82</v>
      </c>
      <c r="H3584" s="784">
        <v>26.2825</v>
      </c>
      <c r="I3584" s="783">
        <v>28.6419</v>
      </c>
      <c r="J3584" s="783">
        <v>25.52</v>
      </c>
      <c r="K3584" s="783">
        <v>0</v>
      </c>
      <c r="L3584" s="791">
        <v>0</v>
      </c>
      <c r="M3584" s="783">
        <v>202.4</v>
      </c>
      <c r="N3584" s="783">
        <v>284</v>
      </c>
      <c r="O3584" s="791">
        <v>0.7127</v>
      </c>
      <c r="P3584" s="783" t="s">
        <v>149</v>
      </c>
      <c r="Q3584" s="783">
        <v>5420</v>
      </c>
      <c r="R3584" s="783">
        <v>1226.72</v>
      </c>
      <c r="S3584" s="791">
        <v>0.2263</v>
      </c>
      <c r="T3584" s="783">
        <v>0</v>
      </c>
      <c r="U3584" s="783">
        <v>0</v>
      </c>
      <c r="V3584" s="783">
        <v>0</v>
      </c>
      <c r="W3584" s="783">
        <v>0</v>
      </c>
      <c r="X3584" s="783">
        <v>0</v>
      </c>
      <c r="Y3584" s="783">
        <v>0</v>
      </c>
      <c r="Z3584" s="783">
        <v>0</v>
      </c>
      <c r="AA3584" s="783">
        <v>0</v>
      </c>
      <c r="AB3584" s="791">
        <v>1</v>
      </c>
      <c r="AC3584" s="575">
        <f t="shared" si="162"/>
        <v>0</v>
      </c>
      <c r="AD3584" s="620">
        <f t="shared" si="163"/>
        <v>0</v>
      </c>
    </row>
    <row r="3585" customHeight="1" spans="1:30">
      <c r="A3585" s="574">
        <v>45360</v>
      </c>
      <c r="B3585" s="797" t="s">
        <v>334</v>
      </c>
      <c r="C3585" s="779" t="s">
        <v>78</v>
      </c>
      <c r="D3585" s="802">
        <v>100</v>
      </c>
      <c r="E3585" s="809" t="s">
        <v>330</v>
      </c>
      <c r="F3585" s="660">
        <v>6.41</v>
      </c>
      <c r="G3585" s="660">
        <v>2.427</v>
      </c>
      <c r="H3585" s="660">
        <v>9.775</v>
      </c>
      <c r="I3585" s="660">
        <v>10.1</v>
      </c>
      <c r="J3585" s="660">
        <v>9.9869</v>
      </c>
      <c r="K3585" s="660">
        <v>7.7448</v>
      </c>
      <c r="L3585" s="793">
        <v>0.434</v>
      </c>
      <c r="M3585" s="720">
        <v>56.0868</v>
      </c>
      <c r="N3585" s="781">
        <v>32</v>
      </c>
      <c r="O3585" s="789">
        <v>1.7527</v>
      </c>
      <c r="P3585" s="793">
        <v>1.4624</v>
      </c>
      <c r="Q3585" s="660">
        <v>5723</v>
      </c>
      <c r="R3585" s="781">
        <v>309.694</v>
      </c>
      <c r="S3585" s="805">
        <v>0.0541</v>
      </c>
      <c r="T3585" s="660">
        <v>0</v>
      </c>
      <c r="U3585" s="660">
        <v>0</v>
      </c>
      <c r="V3585" s="660">
        <v>0</v>
      </c>
      <c r="W3585" s="660">
        <v>0</v>
      </c>
      <c r="X3585" s="660">
        <v>0</v>
      </c>
      <c r="Y3585" s="660">
        <v>0</v>
      </c>
      <c r="Z3585" s="660">
        <v>0</v>
      </c>
      <c r="AA3585" s="660">
        <v>0</v>
      </c>
      <c r="AB3585" s="795">
        <v>1</v>
      </c>
      <c r="AC3585" s="575">
        <f t="shared" si="162"/>
        <v>0</v>
      </c>
      <c r="AD3585" s="620">
        <f t="shared" si="163"/>
        <v>0</v>
      </c>
    </row>
    <row r="3586" customHeight="1" spans="1:30">
      <c r="A3586" s="574">
        <v>45360</v>
      </c>
      <c r="B3586" s="797" t="s">
        <v>335</v>
      </c>
      <c r="C3586" s="779" t="s">
        <v>86</v>
      </c>
      <c r="D3586" s="802">
        <v>50</v>
      </c>
      <c r="E3586" s="809" t="s">
        <v>330</v>
      </c>
      <c r="F3586" s="660">
        <v>7.18</v>
      </c>
      <c r="G3586" s="769">
        <v>1.23</v>
      </c>
      <c r="H3586" s="769">
        <v>26.9823</v>
      </c>
      <c r="I3586" s="769">
        <v>26.7821</v>
      </c>
      <c r="J3586" s="769">
        <v>26.762</v>
      </c>
      <c r="K3586" s="769">
        <v>0</v>
      </c>
      <c r="L3586" s="794">
        <v>0</v>
      </c>
      <c r="M3586" s="660">
        <v>182.5181</v>
      </c>
      <c r="N3586" s="769">
        <v>713</v>
      </c>
      <c r="O3586" s="793">
        <v>0.256</v>
      </c>
      <c r="P3586" s="783" t="s">
        <v>149</v>
      </c>
      <c r="Q3586" s="769">
        <v>6458</v>
      </c>
      <c r="R3586" s="660">
        <v>925.6053</v>
      </c>
      <c r="S3586" s="793">
        <v>0.1433</v>
      </c>
      <c r="T3586" s="783">
        <v>0</v>
      </c>
      <c r="U3586" s="783">
        <v>0</v>
      </c>
      <c r="V3586" s="783">
        <v>0</v>
      </c>
      <c r="W3586" s="783">
        <v>0</v>
      </c>
      <c r="X3586" s="783">
        <v>0</v>
      </c>
      <c r="Y3586" s="783">
        <v>0</v>
      </c>
      <c r="Z3586" s="783">
        <v>0</v>
      </c>
      <c r="AA3586" s="783">
        <v>0</v>
      </c>
      <c r="AB3586" s="795">
        <v>1</v>
      </c>
      <c r="AC3586" s="575">
        <f t="shared" si="162"/>
        <v>0</v>
      </c>
      <c r="AD3586" s="620">
        <f t="shared" si="163"/>
        <v>0</v>
      </c>
    </row>
    <row r="3587" customHeight="1" spans="1:29">
      <c r="A3587" s="661" t="s">
        <v>353</v>
      </c>
      <c r="B3587" s="662"/>
      <c r="C3587" s="662"/>
      <c r="D3587" s="662"/>
      <c r="E3587" s="662"/>
      <c r="F3587" s="662"/>
      <c r="G3587" s="662"/>
      <c r="H3587" s="662"/>
      <c r="I3587" s="662"/>
      <c r="J3587" s="662"/>
      <c r="K3587" s="662"/>
      <c r="L3587" s="662"/>
      <c r="M3587" s="662"/>
      <c r="N3587" s="662"/>
      <c r="O3587" s="662"/>
      <c r="P3587" s="662"/>
      <c r="Q3587" s="662"/>
      <c r="R3587" s="662"/>
      <c r="S3587" s="662"/>
      <c r="T3587" s="662"/>
      <c r="U3587" s="662"/>
      <c r="V3587" s="662"/>
      <c r="W3587" s="662"/>
      <c r="X3587" s="662"/>
      <c r="Y3587" s="662"/>
      <c r="Z3587" s="662"/>
      <c r="AA3587" s="662"/>
      <c r="AB3587" s="662"/>
      <c r="AC3587" s="662"/>
    </row>
    <row r="3588" customHeight="1" spans="1:30">
      <c r="A3588" s="663" t="s">
        <v>199</v>
      </c>
      <c r="B3588" s="664" t="s">
        <v>200</v>
      </c>
      <c r="C3588" s="664" t="s">
        <v>201</v>
      </c>
      <c r="D3588" s="664" t="s">
        <v>202</v>
      </c>
      <c r="E3588" s="664" t="s">
        <v>203</v>
      </c>
      <c r="F3588" s="664" t="s">
        <v>204</v>
      </c>
      <c r="G3588" s="664" t="s">
        <v>205</v>
      </c>
      <c r="H3588" s="664" t="s">
        <v>206</v>
      </c>
      <c r="I3588" s="664" t="s">
        <v>207</v>
      </c>
      <c r="J3588" s="664" t="s">
        <v>208</v>
      </c>
      <c r="K3588" s="664" t="s">
        <v>209</v>
      </c>
      <c r="L3588" s="664" t="s">
        <v>210</v>
      </c>
      <c r="M3588" s="664" t="s">
        <v>211</v>
      </c>
      <c r="N3588" s="664" t="s">
        <v>212</v>
      </c>
      <c r="O3588" s="664" t="s">
        <v>213</v>
      </c>
      <c r="P3588" s="664" t="s">
        <v>214</v>
      </c>
      <c r="Q3588" s="664" t="s">
        <v>215</v>
      </c>
      <c r="R3588" s="664" t="s">
        <v>216</v>
      </c>
      <c r="S3588" s="664" t="s">
        <v>217</v>
      </c>
      <c r="T3588" s="664" t="s">
        <v>218</v>
      </c>
      <c r="U3588" s="664" t="s">
        <v>219</v>
      </c>
      <c r="V3588" s="664" t="s">
        <v>220</v>
      </c>
      <c r="W3588" s="664" t="s">
        <v>221</v>
      </c>
      <c r="X3588" s="664" t="s">
        <v>222</v>
      </c>
      <c r="Y3588" s="664" t="s">
        <v>223</v>
      </c>
      <c r="Z3588" s="664" t="s">
        <v>224</v>
      </c>
      <c r="AA3588" s="664" t="s">
        <v>225</v>
      </c>
      <c r="AB3588" s="664" t="s">
        <v>226</v>
      </c>
      <c r="AC3588" s="813" t="s">
        <v>29</v>
      </c>
      <c r="AD3588" s="813" t="s">
        <v>30</v>
      </c>
    </row>
    <row r="3589" customHeight="1" spans="1:30">
      <c r="A3589" s="574">
        <v>45361</v>
      </c>
      <c r="B3589" s="650" t="s">
        <v>227</v>
      </c>
      <c r="C3589" s="650" t="s">
        <v>228</v>
      </c>
      <c r="D3589" s="650">
        <v>100</v>
      </c>
      <c r="E3589" s="650" t="s">
        <v>231</v>
      </c>
      <c r="F3589" s="650">
        <v>2.69</v>
      </c>
      <c r="G3589" s="650">
        <v>1.4</v>
      </c>
      <c r="H3589" s="650">
        <v>24.2148</v>
      </c>
      <c r="I3589" s="650">
        <v>23.975</v>
      </c>
      <c r="J3589" s="650">
        <v>23.8</v>
      </c>
      <c r="K3589" s="650">
        <v>0</v>
      </c>
      <c r="L3589" s="676">
        <v>0</v>
      </c>
      <c r="M3589" s="650">
        <v>392.875</v>
      </c>
      <c r="N3589" s="650"/>
      <c r="O3589" s="650"/>
      <c r="P3589" s="650"/>
      <c r="Q3589" s="650">
        <v>14972</v>
      </c>
      <c r="R3589" s="650">
        <v>2429.0875</v>
      </c>
      <c r="S3589" s="676">
        <v>0.1622</v>
      </c>
      <c r="T3589" s="650">
        <v>0.012</v>
      </c>
      <c r="U3589" s="650">
        <v>0</v>
      </c>
      <c r="V3589" s="650">
        <v>0</v>
      </c>
      <c r="W3589" s="650">
        <v>0</v>
      </c>
      <c r="X3589" s="650">
        <v>0</v>
      </c>
      <c r="Y3589" s="650">
        <v>0</v>
      </c>
      <c r="Z3589" s="650">
        <v>0</v>
      </c>
      <c r="AA3589" s="650">
        <v>0</v>
      </c>
      <c r="AB3589" s="676">
        <v>0.9999</v>
      </c>
      <c r="AC3589" s="575">
        <f t="shared" ref="AC3589:AC3631" si="164">U3589+W3589</f>
        <v>0</v>
      </c>
      <c r="AD3589" s="620">
        <f t="shared" ref="AD3589:AD3631" si="165">T3589+V3589</f>
        <v>0.012</v>
      </c>
    </row>
    <row r="3590" customHeight="1" spans="1:30">
      <c r="A3590" s="574">
        <v>45361</v>
      </c>
      <c r="B3590" s="650" t="s">
        <v>232</v>
      </c>
      <c r="C3590" s="650" t="s">
        <v>228</v>
      </c>
      <c r="D3590" s="650">
        <v>80</v>
      </c>
      <c r="E3590" s="650" t="s">
        <v>235</v>
      </c>
      <c r="F3590" s="650">
        <v>3.84</v>
      </c>
      <c r="G3590" s="650">
        <v>0.66</v>
      </c>
      <c r="H3590" s="650">
        <v>26.4612</v>
      </c>
      <c r="I3590" s="650">
        <v>26.32</v>
      </c>
      <c r="J3590" s="650">
        <v>25.85</v>
      </c>
      <c r="K3590" s="650">
        <v>0</v>
      </c>
      <c r="L3590" s="676">
        <v>0</v>
      </c>
      <c r="M3590" s="650">
        <v>327.25</v>
      </c>
      <c r="N3590" s="650"/>
      <c r="O3590" s="650"/>
      <c r="P3590" s="650"/>
      <c r="Q3590" s="650">
        <v>9570</v>
      </c>
      <c r="R3590" s="650">
        <v>2082.85</v>
      </c>
      <c r="S3590" s="676">
        <v>0.2176</v>
      </c>
      <c r="T3590" s="650">
        <v>0</v>
      </c>
      <c r="U3590" s="650">
        <v>0</v>
      </c>
      <c r="V3590" s="650">
        <v>0</v>
      </c>
      <c r="W3590" s="650">
        <v>0</v>
      </c>
      <c r="X3590" s="650">
        <v>0</v>
      </c>
      <c r="Y3590" s="650">
        <v>0</v>
      </c>
      <c r="Z3590" s="650">
        <v>0</v>
      </c>
      <c r="AA3590" s="650">
        <v>0</v>
      </c>
      <c r="AB3590" s="676">
        <v>0</v>
      </c>
      <c r="AC3590" s="575">
        <f t="shared" si="164"/>
        <v>0</v>
      </c>
      <c r="AD3590" s="620">
        <f t="shared" si="165"/>
        <v>0</v>
      </c>
    </row>
    <row r="3591" customHeight="1" spans="1:30">
      <c r="A3591" s="574">
        <v>45361</v>
      </c>
      <c r="B3591" s="650" t="s">
        <v>230</v>
      </c>
      <c r="C3591" s="650" t="s">
        <v>228</v>
      </c>
      <c r="D3591" s="650">
        <v>10</v>
      </c>
      <c r="E3591" s="650" t="s">
        <v>233</v>
      </c>
      <c r="F3591" s="650">
        <v>2.55</v>
      </c>
      <c r="G3591" s="650">
        <v>0.81</v>
      </c>
      <c r="H3591" s="650">
        <v>2.7414</v>
      </c>
      <c r="I3591" s="650">
        <v>2.6909</v>
      </c>
      <c r="J3591" s="650">
        <v>2.64</v>
      </c>
      <c r="K3591" s="650">
        <v>0</v>
      </c>
      <c r="L3591" s="676">
        <v>0</v>
      </c>
      <c r="M3591" s="650">
        <v>38.94</v>
      </c>
      <c r="N3591" s="650"/>
      <c r="O3591" s="650"/>
      <c r="P3591" s="650"/>
      <c r="Q3591" s="650">
        <v>1258</v>
      </c>
      <c r="R3591" s="650">
        <v>229.68</v>
      </c>
      <c r="S3591" s="676">
        <v>0.1826</v>
      </c>
      <c r="T3591" s="650">
        <v>0</v>
      </c>
      <c r="U3591" s="650">
        <v>0</v>
      </c>
      <c r="V3591" s="650">
        <v>0</v>
      </c>
      <c r="W3591" s="650">
        <v>0</v>
      </c>
      <c r="X3591" s="650">
        <v>0</v>
      </c>
      <c r="Y3591" s="650">
        <v>0</v>
      </c>
      <c r="Z3591" s="650">
        <v>0</v>
      </c>
      <c r="AA3591" s="650">
        <v>0</v>
      </c>
      <c r="AB3591" s="676">
        <v>1</v>
      </c>
      <c r="AC3591" s="575">
        <f t="shared" si="164"/>
        <v>0</v>
      </c>
      <c r="AD3591" s="620">
        <f t="shared" si="165"/>
        <v>0</v>
      </c>
    </row>
    <row r="3592" customHeight="1" spans="1:30">
      <c r="A3592" s="574">
        <v>45361</v>
      </c>
      <c r="B3592" s="650" t="s">
        <v>239</v>
      </c>
      <c r="C3592" s="650" t="s">
        <v>228</v>
      </c>
      <c r="D3592" s="650">
        <v>30</v>
      </c>
      <c r="E3592" s="650" t="s">
        <v>292</v>
      </c>
      <c r="F3592" s="650">
        <v>6.74</v>
      </c>
      <c r="G3592" s="650">
        <v>0</v>
      </c>
      <c r="H3592" s="650">
        <v>17.5512</v>
      </c>
      <c r="I3592" s="650">
        <v>17.5512</v>
      </c>
      <c r="J3592" s="650">
        <v>17.3712</v>
      </c>
      <c r="K3592" s="650">
        <v>0</v>
      </c>
      <c r="L3592" s="676">
        <v>0</v>
      </c>
      <c r="M3592" s="650">
        <v>171.9696</v>
      </c>
      <c r="N3592" s="650"/>
      <c r="O3592" s="650"/>
      <c r="P3592" s="650"/>
      <c r="Q3592" s="650">
        <v>4805</v>
      </c>
      <c r="R3592" s="650">
        <v>872.52</v>
      </c>
      <c r="S3592" s="676">
        <v>0.1816</v>
      </c>
      <c r="T3592" s="650">
        <v>0</v>
      </c>
      <c r="U3592" s="650">
        <v>0</v>
      </c>
      <c r="V3592" s="650">
        <v>0</v>
      </c>
      <c r="W3592" s="650">
        <v>0</v>
      </c>
      <c r="X3592" s="650">
        <v>0</v>
      </c>
      <c r="Y3592" s="650">
        <v>0</v>
      </c>
      <c r="Z3592" s="650">
        <v>0</v>
      </c>
      <c r="AA3592" s="650">
        <v>0</v>
      </c>
      <c r="AB3592" s="676">
        <v>1</v>
      </c>
      <c r="AC3592" s="575">
        <f t="shared" si="164"/>
        <v>0</v>
      </c>
      <c r="AD3592" s="620">
        <f t="shared" si="165"/>
        <v>0</v>
      </c>
    </row>
    <row r="3593" customHeight="1" spans="1:30">
      <c r="A3593" s="574">
        <v>45361</v>
      </c>
      <c r="B3593" s="650" t="s">
        <v>242</v>
      </c>
      <c r="C3593" s="650" t="s">
        <v>228</v>
      </c>
      <c r="D3593" s="650">
        <v>50</v>
      </c>
      <c r="E3593" s="650" t="s">
        <v>287</v>
      </c>
      <c r="F3593" s="650">
        <v>2.13</v>
      </c>
      <c r="G3593" s="650">
        <v>1.8</v>
      </c>
      <c r="H3593" s="650">
        <v>9.09</v>
      </c>
      <c r="I3593" s="650">
        <v>8.967</v>
      </c>
      <c r="J3593" s="650">
        <v>8.8</v>
      </c>
      <c r="K3593" s="650">
        <v>0</v>
      </c>
      <c r="L3593" s="676">
        <v>0</v>
      </c>
      <c r="M3593" s="650">
        <v>152.68</v>
      </c>
      <c r="N3593" s="650"/>
      <c r="O3593" s="650"/>
      <c r="P3593" s="650"/>
      <c r="Q3593" s="650">
        <v>7203</v>
      </c>
      <c r="R3593" s="650">
        <v>991.76</v>
      </c>
      <c r="S3593" s="676">
        <v>0.1377</v>
      </c>
      <c r="T3593" s="650">
        <v>0</v>
      </c>
      <c r="U3593" s="650">
        <v>0</v>
      </c>
      <c r="V3593" s="650">
        <v>0</v>
      </c>
      <c r="W3593" s="650">
        <v>0</v>
      </c>
      <c r="X3593" s="650">
        <v>0</v>
      </c>
      <c r="Y3593" s="650">
        <v>0</v>
      </c>
      <c r="Z3593" s="650">
        <v>0</v>
      </c>
      <c r="AA3593" s="650">
        <v>0</v>
      </c>
      <c r="AB3593" s="676">
        <v>1</v>
      </c>
      <c r="AC3593" s="575">
        <f t="shared" si="164"/>
        <v>0</v>
      </c>
      <c r="AD3593" s="620">
        <f t="shared" si="165"/>
        <v>0</v>
      </c>
    </row>
    <row r="3594" customHeight="1" spans="1:30">
      <c r="A3594" s="574">
        <v>45361</v>
      </c>
      <c r="B3594" s="650" t="s">
        <v>241</v>
      </c>
      <c r="C3594" s="650" t="s">
        <v>228</v>
      </c>
      <c r="D3594" s="650">
        <v>150</v>
      </c>
      <c r="E3594" s="650" t="s">
        <v>295</v>
      </c>
      <c r="F3594" s="650">
        <v>6.15</v>
      </c>
      <c r="G3594" s="650">
        <v>2.22</v>
      </c>
      <c r="H3594" s="650">
        <v>95.0112</v>
      </c>
      <c r="I3594" s="650">
        <v>44.4872</v>
      </c>
      <c r="J3594" s="650">
        <v>44.0496</v>
      </c>
      <c r="K3594" s="650">
        <v>50.52</v>
      </c>
      <c r="L3594" s="676">
        <v>0.5317</v>
      </c>
      <c r="M3594" s="650">
        <v>498.5491</v>
      </c>
      <c r="N3594" s="650">
        <v>1932</v>
      </c>
      <c r="O3594" s="676">
        <v>0.258</v>
      </c>
      <c r="P3594" s="676">
        <v>-0.0646</v>
      </c>
      <c r="Q3594" s="650">
        <v>24402</v>
      </c>
      <c r="R3594" s="650">
        <v>3021.3918</v>
      </c>
      <c r="S3594" s="676">
        <v>0.1238</v>
      </c>
      <c r="T3594" s="650">
        <v>0</v>
      </c>
      <c r="U3594" s="650">
        <v>0</v>
      </c>
      <c r="V3594" s="650">
        <v>0</v>
      </c>
      <c r="W3594" s="650">
        <v>0</v>
      </c>
      <c r="X3594" s="650">
        <v>0</v>
      </c>
      <c r="Y3594" s="650">
        <v>0</v>
      </c>
      <c r="Z3594" s="650">
        <v>0</v>
      </c>
      <c r="AA3594" s="650">
        <v>0</v>
      </c>
      <c r="AB3594" s="676">
        <v>1</v>
      </c>
      <c r="AC3594" s="575">
        <f t="shared" si="164"/>
        <v>0</v>
      </c>
      <c r="AD3594" s="620">
        <f t="shared" si="165"/>
        <v>0</v>
      </c>
    </row>
    <row r="3595" customHeight="1" spans="1:30">
      <c r="A3595" s="574">
        <v>45361</v>
      </c>
      <c r="B3595" s="650" t="s">
        <v>234</v>
      </c>
      <c r="C3595" s="650" t="s">
        <v>228</v>
      </c>
      <c r="D3595" s="650">
        <v>20</v>
      </c>
      <c r="E3595" s="650" t="s">
        <v>233</v>
      </c>
      <c r="F3595" s="650">
        <v>7.22</v>
      </c>
      <c r="G3595" s="650">
        <v>2.9</v>
      </c>
      <c r="H3595" s="650">
        <v>0</v>
      </c>
      <c r="I3595" s="650">
        <v>9.0908</v>
      </c>
      <c r="J3595" s="650">
        <v>9.0451</v>
      </c>
      <c r="K3595" s="650">
        <v>6.7514</v>
      </c>
      <c r="L3595" s="676">
        <v>0.4262</v>
      </c>
      <c r="M3595" s="650">
        <v>103.9082</v>
      </c>
      <c r="N3595" s="650"/>
      <c r="O3595" s="650"/>
      <c r="P3595" s="650"/>
      <c r="Q3595" s="650">
        <v>4106</v>
      </c>
      <c r="R3595" s="650">
        <v>677.8071</v>
      </c>
      <c r="S3595" s="676">
        <v>0.1651</v>
      </c>
      <c r="T3595" s="650">
        <v>0</v>
      </c>
      <c r="U3595" s="650">
        <v>0</v>
      </c>
      <c r="V3595" s="650">
        <v>0</v>
      </c>
      <c r="W3595" s="650">
        <v>0</v>
      </c>
      <c r="X3595" s="650">
        <v>0</v>
      </c>
      <c r="Y3595" s="650">
        <v>0</v>
      </c>
      <c r="Z3595" s="650">
        <v>0</v>
      </c>
      <c r="AA3595" s="650">
        <v>0</v>
      </c>
      <c r="AB3595" s="676">
        <v>1</v>
      </c>
      <c r="AC3595" s="575">
        <f t="shared" si="164"/>
        <v>0</v>
      </c>
      <c r="AD3595" s="620">
        <f t="shared" si="165"/>
        <v>0</v>
      </c>
    </row>
    <row r="3596" customHeight="1" spans="1:30">
      <c r="A3596" s="574">
        <v>45361</v>
      </c>
      <c r="B3596" s="650" t="s">
        <v>236</v>
      </c>
      <c r="C3596" s="650" t="s">
        <v>228</v>
      </c>
      <c r="D3596" s="650">
        <v>30</v>
      </c>
      <c r="E3596" s="650" t="s">
        <v>233</v>
      </c>
      <c r="F3596" s="650">
        <v>7.37</v>
      </c>
      <c r="G3596" s="650">
        <v>1.34</v>
      </c>
      <c r="H3596" s="650">
        <v>17.8947</v>
      </c>
      <c r="I3596" s="650">
        <v>17.7187</v>
      </c>
      <c r="J3596" s="650">
        <v>17.6955</v>
      </c>
      <c r="K3596" s="650">
        <v>0</v>
      </c>
      <c r="L3596" s="676">
        <v>0</v>
      </c>
      <c r="M3596" s="650">
        <v>173.0534</v>
      </c>
      <c r="N3596" s="650"/>
      <c r="O3596" s="650"/>
      <c r="P3596" s="650"/>
      <c r="Q3596" s="650">
        <v>3672</v>
      </c>
      <c r="R3596" s="650">
        <v>905.0723</v>
      </c>
      <c r="S3596" s="676">
        <v>0.2465</v>
      </c>
      <c r="T3596" s="650">
        <v>0</v>
      </c>
      <c r="U3596" s="650">
        <v>0</v>
      </c>
      <c r="V3596" s="650">
        <v>0</v>
      </c>
      <c r="W3596" s="650">
        <v>0</v>
      </c>
      <c r="X3596" s="650">
        <v>0</v>
      </c>
      <c r="Y3596" s="650">
        <v>0</v>
      </c>
      <c r="Z3596" s="650">
        <v>0</v>
      </c>
      <c r="AA3596" s="650">
        <v>0</v>
      </c>
      <c r="AB3596" s="676">
        <v>1</v>
      </c>
      <c r="AC3596" s="575">
        <f t="shared" si="164"/>
        <v>0</v>
      </c>
      <c r="AD3596" s="620">
        <f t="shared" si="165"/>
        <v>0</v>
      </c>
    </row>
    <row r="3597" customHeight="1" spans="1:30">
      <c r="A3597" s="574">
        <v>45361</v>
      </c>
      <c r="B3597" s="650" t="s">
        <v>246</v>
      </c>
      <c r="C3597" s="650" t="s">
        <v>228</v>
      </c>
      <c r="D3597" s="650">
        <v>300</v>
      </c>
      <c r="E3597" s="650" t="s">
        <v>235</v>
      </c>
      <c r="F3597" s="650">
        <v>4.83</v>
      </c>
      <c r="G3597" s="650">
        <v>0</v>
      </c>
      <c r="H3597" s="650">
        <v>142.1832</v>
      </c>
      <c r="I3597" s="650">
        <v>129.2143</v>
      </c>
      <c r="J3597" s="650">
        <v>124.047</v>
      </c>
      <c r="K3597" s="650">
        <v>12.9689</v>
      </c>
      <c r="L3597" s="676">
        <v>0.0912</v>
      </c>
      <c r="M3597" s="650">
        <v>1671.747</v>
      </c>
      <c r="N3597" s="650"/>
      <c r="O3597" s="650"/>
      <c r="P3597" s="650"/>
      <c r="Q3597" s="650">
        <v>57321</v>
      </c>
      <c r="R3597" s="650">
        <v>9436.78</v>
      </c>
      <c r="S3597" s="676">
        <v>0.1646</v>
      </c>
      <c r="T3597" s="650">
        <v>0</v>
      </c>
      <c r="U3597" s="650">
        <v>0</v>
      </c>
      <c r="V3597" s="650">
        <v>0</v>
      </c>
      <c r="W3597" s="650">
        <v>0</v>
      </c>
      <c r="X3597" s="650">
        <v>0</v>
      </c>
      <c r="Y3597" s="650">
        <v>0</v>
      </c>
      <c r="Z3597" s="650">
        <v>0</v>
      </c>
      <c r="AA3597" s="650">
        <v>0</v>
      </c>
      <c r="AB3597" s="676">
        <v>1</v>
      </c>
      <c r="AC3597" s="575">
        <f t="shared" si="164"/>
        <v>0</v>
      </c>
      <c r="AD3597" s="620">
        <f t="shared" si="165"/>
        <v>0</v>
      </c>
    </row>
    <row r="3598" customHeight="1" spans="1:30">
      <c r="A3598" s="574">
        <v>45361</v>
      </c>
      <c r="B3598" s="650" t="s">
        <v>240</v>
      </c>
      <c r="C3598" s="650" t="s">
        <v>228</v>
      </c>
      <c r="D3598" s="650">
        <v>100</v>
      </c>
      <c r="E3598" s="650" t="s">
        <v>233</v>
      </c>
      <c r="F3598" s="650">
        <v>5.55</v>
      </c>
      <c r="G3598" s="650">
        <v>0</v>
      </c>
      <c r="H3598" s="650">
        <v>43.386</v>
      </c>
      <c r="I3598" s="650">
        <v>36.3245</v>
      </c>
      <c r="J3598" s="650">
        <v>35.646</v>
      </c>
      <c r="K3598" s="650">
        <v>6.8806</v>
      </c>
      <c r="L3598" s="676">
        <v>0.1593</v>
      </c>
      <c r="M3598" s="650">
        <v>434.277</v>
      </c>
      <c r="N3598" s="650"/>
      <c r="O3598" s="650"/>
      <c r="P3598" s="650"/>
      <c r="Q3598" s="650">
        <v>15895</v>
      </c>
      <c r="R3598" s="650">
        <v>2316.499</v>
      </c>
      <c r="S3598" s="676">
        <v>0.1457</v>
      </c>
      <c r="T3598" s="650">
        <v>0.1218</v>
      </c>
      <c r="U3598" s="650">
        <v>0</v>
      </c>
      <c r="V3598" s="650">
        <v>0</v>
      </c>
      <c r="W3598" s="650">
        <v>0</v>
      </c>
      <c r="X3598" s="650">
        <v>0</v>
      </c>
      <c r="Y3598" s="650">
        <v>0.0591</v>
      </c>
      <c r="Z3598" s="650">
        <v>0</v>
      </c>
      <c r="AA3598" s="650">
        <v>0</v>
      </c>
      <c r="AB3598" s="676">
        <v>0.9972</v>
      </c>
      <c r="AC3598" s="575">
        <f t="shared" si="164"/>
        <v>0</v>
      </c>
      <c r="AD3598" s="620">
        <f t="shared" si="165"/>
        <v>0.1218</v>
      </c>
    </row>
    <row r="3599" customHeight="1" spans="1:30">
      <c r="A3599" s="574">
        <v>45361</v>
      </c>
      <c r="B3599" s="650" t="s">
        <v>243</v>
      </c>
      <c r="C3599" s="650" t="s">
        <v>228</v>
      </c>
      <c r="D3599" s="650">
        <v>30</v>
      </c>
      <c r="E3599" s="650" t="s">
        <v>233</v>
      </c>
      <c r="F3599" s="650">
        <v>7.24</v>
      </c>
      <c r="G3599" s="650">
        <v>0.8</v>
      </c>
      <c r="H3599" s="650">
        <v>17.9071</v>
      </c>
      <c r="I3599" s="650">
        <v>17.556</v>
      </c>
      <c r="J3599" s="650">
        <v>17.528</v>
      </c>
      <c r="K3599" s="650">
        <v>0</v>
      </c>
      <c r="L3599" s="676">
        <v>0</v>
      </c>
      <c r="M3599" s="650">
        <v>175.056</v>
      </c>
      <c r="N3599" s="650"/>
      <c r="O3599" s="650"/>
      <c r="P3599" s="650"/>
      <c r="Q3599" s="650">
        <v>4708</v>
      </c>
      <c r="R3599" s="650">
        <v>1009.12</v>
      </c>
      <c r="S3599" s="676">
        <v>0.2143</v>
      </c>
      <c r="T3599" s="650">
        <v>0</v>
      </c>
      <c r="U3599" s="650">
        <v>0</v>
      </c>
      <c r="V3599" s="650">
        <v>0</v>
      </c>
      <c r="W3599" s="650">
        <v>0</v>
      </c>
      <c r="X3599" s="650">
        <v>0</v>
      </c>
      <c r="Y3599" s="650">
        <v>0</v>
      </c>
      <c r="Z3599" s="650">
        <v>0</v>
      </c>
      <c r="AA3599" s="650">
        <v>0</v>
      </c>
      <c r="AB3599" s="676">
        <v>1</v>
      </c>
      <c r="AC3599" s="575">
        <f t="shared" si="164"/>
        <v>0</v>
      </c>
      <c r="AD3599" s="620">
        <f t="shared" si="165"/>
        <v>0</v>
      </c>
    </row>
    <row r="3600" customHeight="1" spans="1:30">
      <c r="A3600" s="574">
        <v>45361</v>
      </c>
      <c r="B3600" s="650" t="s">
        <v>244</v>
      </c>
      <c r="C3600" s="650" t="s">
        <v>228</v>
      </c>
      <c r="D3600" s="650">
        <v>100</v>
      </c>
      <c r="E3600" s="650" t="s">
        <v>233</v>
      </c>
      <c r="F3600" s="650">
        <v>6.53</v>
      </c>
      <c r="G3600" s="650">
        <v>0.4</v>
      </c>
      <c r="H3600" s="650">
        <v>60.3792</v>
      </c>
      <c r="I3600" s="650">
        <v>31.2919</v>
      </c>
      <c r="J3600" s="650">
        <v>30.0132</v>
      </c>
      <c r="K3600" s="650">
        <v>29.0873</v>
      </c>
      <c r="L3600" s="676">
        <v>0.4817</v>
      </c>
      <c r="M3600" s="650">
        <v>332.7471</v>
      </c>
      <c r="N3600" s="650"/>
      <c r="O3600" s="650"/>
      <c r="P3600" s="650"/>
      <c r="Q3600" s="650">
        <v>14225</v>
      </c>
      <c r="R3600" s="650">
        <v>2251.3827</v>
      </c>
      <c r="S3600" s="676">
        <v>0.1583</v>
      </c>
      <c r="T3600" s="650">
        <v>0</v>
      </c>
      <c r="U3600" s="650">
        <v>0</v>
      </c>
      <c r="V3600" s="650">
        <v>0</v>
      </c>
      <c r="W3600" s="650">
        <v>0</v>
      </c>
      <c r="X3600" s="650">
        <v>0</v>
      </c>
      <c r="Y3600" s="650">
        <v>0</v>
      </c>
      <c r="Z3600" s="650">
        <v>0</v>
      </c>
      <c r="AA3600" s="650">
        <v>0</v>
      </c>
      <c r="AB3600" s="676">
        <v>1</v>
      </c>
      <c r="AC3600" s="575">
        <f t="shared" si="164"/>
        <v>0</v>
      </c>
      <c r="AD3600" s="620">
        <f t="shared" si="165"/>
        <v>0</v>
      </c>
    </row>
    <row r="3601" customHeight="1" spans="1:30">
      <c r="A3601" s="574">
        <v>45361</v>
      </c>
      <c r="B3601" s="650" t="s">
        <v>245</v>
      </c>
      <c r="C3601" s="650" t="s">
        <v>228</v>
      </c>
      <c r="D3601" s="650">
        <v>50</v>
      </c>
      <c r="E3601" s="650" t="s">
        <v>292</v>
      </c>
      <c r="F3601" s="650">
        <v>5.13</v>
      </c>
      <c r="G3601" s="650">
        <v>0</v>
      </c>
      <c r="H3601" s="650">
        <v>21.7722</v>
      </c>
      <c r="I3601" s="650">
        <v>12.775</v>
      </c>
      <c r="J3601" s="650">
        <v>12.74</v>
      </c>
      <c r="K3601" s="650">
        <v>8.9972</v>
      </c>
      <c r="L3601" s="676">
        <v>0.4132</v>
      </c>
      <c r="M3601" s="650">
        <v>136.29</v>
      </c>
      <c r="N3601" s="650"/>
      <c r="O3601" s="650"/>
      <c r="P3601" s="650"/>
      <c r="Q3601" s="650">
        <v>6762</v>
      </c>
      <c r="R3601" s="650">
        <v>801.22</v>
      </c>
      <c r="S3601" s="676">
        <v>0.1185</v>
      </c>
      <c r="T3601" s="650">
        <v>0</v>
      </c>
      <c r="U3601" s="650">
        <v>0</v>
      </c>
      <c r="V3601" s="650">
        <v>0</v>
      </c>
      <c r="W3601" s="650">
        <v>0</v>
      </c>
      <c r="X3601" s="650">
        <v>0</v>
      </c>
      <c r="Y3601" s="650">
        <v>0</v>
      </c>
      <c r="Z3601" s="650">
        <v>0</v>
      </c>
      <c r="AA3601" s="650">
        <v>0</v>
      </c>
      <c r="AB3601" s="676">
        <v>1</v>
      </c>
      <c r="AC3601" s="575">
        <f t="shared" si="164"/>
        <v>0</v>
      </c>
      <c r="AD3601" s="620">
        <f t="shared" si="165"/>
        <v>0</v>
      </c>
    </row>
    <row r="3602" customHeight="1" spans="1:30">
      <c r="A3602" s="574">
        <v>45361</v>
      </c>
      <c r="B3602" s="650" t="s">
        <v>237</v>
      </c>
      <c r="C3602" s="650" t="s">
        <v>228</v>
      </c>
      <c r="D3602" s="650">
        <v>5.48</v>
      </c>
      <c r="E3602" s="650" t="s">
        <v>238</v>
      </c>
      <c r="F3602" s="650">
        <v>3.11</v>
      </c>
      <c r="G3602" s="650">
        <v>0</v>
      </c>
      <c r="H3602" s="650">
        <v>1.67</v>
      </c>
      <c r="I3602" s="650">
        <v>1.67</v>
      </c>
      <c r="J3602" s="650">
        <v>1.512</v>
      </c>
      <c r="K3602" s="650">
        <v>0</v>
      </c>
      <c r="L3602" s="676">
        <v>0</v>
      </c>
      <c r="M3602" s="650">
        <v>16.52</v>
      </c>
      <c r="N3602" s="650"/>
      <c r="O3602" s="650"/>
      <c r="P3602" s="650"/>
      <c r="Q3602" s="650">
        <v>554</v>
      </c>
      <c r="R3602" s="650">
        <v>85.94</v>
      </c>
      <c r="S3602" s="676">
        <v>0.1551</v>
      </c>
      <c r="T3602" s="650">
        <v>0</v>
      </c>
      <c r="U3602" s="650">
        <v>0</v>
      </c>
      <c r="V3602" s="650">
        <v>0</v>
      </c>
      <c r="W3602" s="650">
        <v>0</v>
      </c>
      <c r="X3602" s="650">
        <v>0</v>
      </c>
      <c r="Y3602" s="650">
        <v>0</v>
      </c>
      <c r="Z3602" s="650">
        <v>0</v>
      </c>
      <c r="AA3602" s="650">
        <v>0</v>
      </c>
      <c r="AB3602" s="676">
        <v>1</v>
      </c>
      <c r="AC3602" s="575">
        <f t="shared" si="164"/>
        <v>0</v>
      </c>
      <c r="AD3602" s="620">
        <f t="shared" si="165"/>
        <v>0</v>
      </c>
    </row>
    <row r="3603" customHeight="1" spans="1:30">
      <c r="A3603" s="574">
        <v>45361</v>
      </c>
      <c r="B3603" s="650" t="s">
        <v>247</v>
      </c>
      <c r="C3603" s="650" t="s">
        <v>228</v>
      </c>
      <c r="D3603" s="650">
        <v>150</v>
      </c>
      <c r="E3603" s="650" t="s">
        <v>233</v>
      </c>
      <c r="F3603" s="650">
        <v>6.29</v>
      </c>
      <c r="G3603" s="650">
        <v>2</v>
      </c>
      <c r="H3603" s="650">
        <v>80.6595</v>
      </c>
      <c r="I3603" s="650">
        <v>80.6595</v>
      </c>
      <c r="J3603" s="650">
        <v>80.325</v>
      </c>
      <c r="K3603" s="650">
        <v>0</v>
      </c>
      <c r="L3603" s="676">
        <v>0</v>
      </c>
      <c r="M3603" s="650">
        <v>889.35</v>
      </c>
      <c r="N3603" s="650"/>
      <c r="O3603" s="650"/>
      <c r="P3603" s="650"/>
      <c r="Q3603" s="650">
        <v>25456</v>
      </c>
      <c r="R3603" s="650">
        <v>4785.375</v>
      </c>
      <c r="S3603" s="676">
        <v>0.188</v>
      </c>
      <c r="T3603" s="650">
        <v>0</v>
      </c>
      <c r="U3603" s="650">
        <v>0</v>
      </c>
      <c r="V3603" s="650">
        <v>0</v>
      </c>
      <c r="W3603" s="650">
        <v>0</v>
      </c>
      <c r="X3603" s="650">
        <v>0</v>
      </c>
      <c r="Y3603" s="650">
        <v>0</v>
      </c>
      <c r="Z3603" s="650">
        <v>0</v>
      </c>
      <c r="AA3603" s="650">
        <v>0</v>
      </c>
      <c r="AB3603" s="676">
        <v>1</v>
      </c>
      <c r="AC3603" s="575">
        <f t="shared" si="164"/>
        <v>0</v>
      </c>
      <c r="AD3603" s="620">
        <f t="shared" si="165"/>
        <v>0</v>
      </c>
    </row>
    <row r="3604" customHeight="1" spans="1:30">
      <c r="A3604" s="574">
        <v>45361</v>
      </c>
      <c r="B3604" s="650" t="s">
        <v>248</v>
      </c>
      <c r="C3604" s="650" t="s">
        <v>228</v>
      </c>
      <c r="D3604" s="650">
        <v>100</v>
      </c>
      <c r="E3604" s="650" t="s">
        <v>233</v>
      </c>
      <c r="F3604" s="650">
        <v>5.46</v>
      </c>
      <c r="G3604" s="650">
        <v>4.11</v>
      </c>
      <c r="H3604" s="650">
        <v>67.3312</v>
      </c>
      <c r="I3604" s="650">
        <v>34.3663</v>
      </c>
      <c r="J3604" s="650">
        <v>33.2416</v>
      </c>
      <c r="K3604" s="650">
        <v>32.9649</v>
      </c>
      <c r="L3604" s="676">
        <v>0.4896</v>
      </c>
      <c r="M3604" s="650">
        <v>306.0428</v>
      </c>
      <c r="N3604" s="650"/>
      <c r="O3604" s="650"/>
      <c r="P3604" s="650"/>
      <c r="Q3604" s="650">
        <v>11688</v>
      </c>
      <c r="R3604" s="650">
        <v>2067.7636</v>
      </c>
      <c r="S3604" s="676">
        <v>0.1769</v>
      </c>
      <c r="T3604" s="650">
        <v>0</v>
      </c>
      <c r="U3604" s="650">
        <v>0</v>
      </c>
      <c r="V3604" s="650">
        <v>0</v>
      </c>
      <c r="W3604" s="650">
        <v>0</v>
      </c>
      <c r="X3604" s="650">
        <v>0</v>
      </c>
      <c r="Y3604" s="650">
        <v>0</v>
      </c>
      <c r="Z3604" s="650">
        <v>0</v>
      </c>
      <c r="AA3604" s="650">
        <v>0</v>
      </c>
      <c r="AB3604" s="676">
        <v>1</v>
      </c>
      <c r="AC3604" s="575">
        <f t="shared" si="164"/>
        <v>0</v>
      </c>
      <c r="AD3604" s="620">
        <f t="shared" si="165"/>
        <v>0</v>
      </c>
    </row>
    <row r="3605" customHeight="1" spans="1:30">
      <c r="A3605" s="574">
        <v>45361</v>
      </c>
      <c r="B3605" s="650" t="s">
        <v>249</v>
      </c>
      <c r="C3605" s="650" t="s">
        <v>228</v>
      </c>
      <c r="D3605" s="650">
        <v>100</v>
      </c>
      <c r="E3605" s="650" t="s">
        <v>233</v>
      </c>
      <c r="F3605" s="650">
        <v>6.61</v>
      </c>
      <c r="G3605" s="650">
        <v>0</v>
      </c>
      <c r="H3605" s="650">
        <v>53.7245</v>
      </c>
      <c r="I3605" s="650">
        <v>52.9199</v>
      </c>
      <c r="J3605" s="650">
        <v>52.8019</v>
      </c>
      <c r="K3605" s="650">
        <v>0</v>
      </c>
      <c r="L3605" s="676">
        <v>0</v>
      </c>
      <c r="M3605" s="650">
        <v>489.7293</v>
      </c>
      <c r="N3605" s="650"/>
      <c r="O3605" s="650"/>
      <c r="P3605" s="650"/>
      <c r="Q3605" s="650">
        <v>15134</v>
      </c>
      <c r="R3605" s="650">
        <v>2427.0766</v>
      </c>
      <c r="S3605" s="676">
        <v>0.1604</v>
      </c>
      <c r="T3605" s="650">
        <v>0</v>
      </c>
      <c r="U3605" s="650">
        <v>0</v>
      </c>
      <c r="V3605" s="650">
        <v>0</v>
      </c>
      <c r="W3605" s="650">
        <v>0</v>
      </c>
      <c r="X3605" s="650">
        <v>0</v>
      </c>
      <c r="Y3605" s="650">
        <v>0</v>
      </c>
      <c r="Z3605" s="650">
        <v>0</v>
      </c>
      <c r="AA3605" s="650">
        <v>0</v>
      </c>
      <c r="AB3605" s="676">
        <v>1</v>
      </c>
      <c r="AC3605" s="575">
        <f t="shared" si="164"/>
        <v>0</v>
      </c>
      <c r="AD3605" s="620">
        <f t="shared" si="165"/>
        <v>0</v>
      </c>
    </row>
    <row r="3606" customHeight="1" spans="1:30">
      <c r="A3606" s="574">
        <v>45361</v>
      </c>
      <c r="B3606" s="669" t="s">
        <v>55</v>
      </c>
      <c r="C3606" s="650" t="s">
        <v>250</v>
      </c>
      <c r="D3606" s="650">
        <v>100</v>
      </c>
      <c r="E3606" s="650" t="s">
        <v>233</v>
      </c>
      <c r="F3606" s="650">
        <v>0</v>
      </c>
      <c r="G3606" s="650">
        <v>8.78</v>
      </c>
      <c r="H3606" s="650">
        <v>188.455</v>
      </c>
      <c r="I3606" s="650">
        <v>143.428</v>
      </c>
      <c r="J3606" s="650">
        <v>141.38</v>
      </c>
      <c r="K3606" s="650">
        <v>45.027</v>
      </c>
      <c r="L3606" s="676">
        <v>0.2389</v>
      </c>
      <c r="M3606" s="650">
        <v>854.873</v>
      </c>
      <c r="N3606" s="650"/>
      <c r="O3606" s="650"/>
      <c r="P3606" s="650"/>
      <c r="Q3606" s="650">
        <v>28860</v>
      </c>
      <c r="R3606" s="650">
        <v>4593.6775</v>
      </c>
      <c r="S3606" s="676">
        <v>0.1592</v>
      </c>
      <c r="T3606" s="650">
        <v>0</v>
      </c>
      <c r="U3606" s="650">
        <v>0</v>
      </c>
      <c r="V3606" s="650">
        <v>0</v>
      </c>
      <c r="W3606" s="650">
        <v>0</v>
      </c>
      <c r="X3606" s="650">
        <v>0</v>
      </c>
      <c r="Y3606" s="650">
        <v>0</v>
      </c>
      <c r="Z3606" s="650">
        <v>0</v>
      </c>
      <c r="AA3606" s="650">
        <v>0</v>
      </c>
      <c r="AB3606" s="676">
        <v>1</v>
      </c>
      <c r="AC3606" s="575">
        <f t="shared" si="164"/>
        <v>0</v>
      </c>
      <c r="AD3606" s="620">
        <f t="shared" si="165"/>
        <v>0</v>
      </c>
    </row>
    <row r="3607" customHeight="1" spans="1:30">
      <c r="A3607" s="574">
        <v>45361</v>
      </c>
      <c r="B3607" s="192" t="s">
        <v>57</v>
      </c>
      <c r="C3607" s="650" t="s">
        <v>228</v>
      </c>
      <c r="D3607" s="650">
        <v>20</v>
      </c>
      <c r="E3607" s="650" t="s">
        <v>233</v>
      </c>
      <c r="F3607" s="650">
        <v>7.28</v>
      </c>
      <c r="G3607" s="650">
        <v>0</v>
      </c>
      <c r="H3607" s="650">
        <v>12.4743</v>
      </c>
      <c r="I3607" s="650">
        <v>8.7582</v>
      </c>
      <c r="J3607" s="650">
        <v>8.699</v>
      </c>
      <c r="K3607" s="650">
        <v>3.7161</v>
      </c>
      <c r="L3607" s="676">
        <v>0.2979</v>
      </c>
      <c r="M3607" s="650">
        <v>97.229</v>
      </c>
      <c r="N3607" s="650"/>
      <c r="O3607" s="650"/>
      <c r="P3607" s="650"/>
      <c r="Q3607" s="650">
        <v>3541</v>
      </c>
      <c r="R3607" s="650">
        <v>598.3438</v>
      </c>
      <c r="S3607" s="676">
        <v>0.169</v>
      </c>
      <c r="T3607" s="650">
        <v>0</v>
      </c>
      <c r="U3607" s="650">
        <v>0</v>
      </c>
      <c r="V3607" s="650">
        <v>0</v>
      </c>
      <c r="W3607" s="650">
        <v>0</v>
      </c>
      <c r="X3607" s="650">
        <v>0</v>
      </c>
      <c r="Y3607" s="650">
        <v>0</v>
      </c>
      <c r="Z3607" s="650">
        <v>0</v>
      </c>
      <c r="AA3607" s="650">
        <v>0</v>
      </c>
      <c r="AB3607" s="676">
        <v>1</v>
      </c>
      <c r="AC3607" s="575">
        <f t="shared" si="164"/>
        <v>0</v>
      </c>
      <c r="AD3607" s="620">
        <f t="shared" si="165"/>
        <v>0</v>
      </c>
    </row>
    <row r="3608" customHeight="1" spans="1:30">
      <c r="A3608" s="574">
        <v>45361</v>
      </c>
      <c r="B3608" s="650" t="s">
        <v>251</v>
      </c>
      <c r="C3608" s="650" t="s">
        <v>250</v>
      </c>
      <c r="D3608" s="650">
        <v>15</v>
      </c>
      <c r="E3608" s="650" t="s">
        <v>233</v>
      </c>
      <c r="F3608" s="650">
        <v>0</v>
      </c>
      <c r="G3608" s="650">
        <v>3.76</v>
      </c>
      <c r="H3608" s="650">
        <v>3.121</v>
      </c>
      <c r="I3608" s="650">
        <v>3.121</v>
      </c>
      <c r="J3608" s="650">
        <v>3.045</v>
      </c>
      <c r="K3608" s="650">
        <v>0</v>
      </c>
      <c r="L3608" s="676">
        <v>0</v>
      </c>
      <c r="M3608" s="650">
        <v>69.09</v>
      </c>
      <c r="N3608" s="650"/>
      <c r="O3608" s="650"/>
      <c r="P3608" s="650"/>
      <c r="Q3608" s="650">
        <v>3444</v>
      </c>
      <c r="R3608" s="650">
        <v>397.32</v>
      </c>
      <c r="S3608" s="676">
        <v>0.1154</v>
      </c>
      <c r="T3608" s="650">
        <v>0</v>
      </c>
      <c r="U3608" s="650">
        <v>0</v>
      </c>
      <c r="V3608" s="650">
        <v>0</v>
      </c>
      <c r="W3608" s="650">
        <v>0</v>
      </c>
      <c r="X3608" s="650">
        <v>0</v>
      </c>
      <c r="Y3608" s="650">
        <v>0</v>
      </c>
      <c r="Z3608" s="650">
        <v>0</v>
      </c>
      <c r="AA3608" s="650">
        <v>0</v>
      </c>
      <c r="AB3608" s="676">
        <v>1</v>
      </c>
      <c r="AC3608" s="575">
        <f t="shared" si="164"/>
        <v>0</v>
      </c>
      <c r="AD3608" s="620">
        <f t="shared" si="165"/>
        <v>0</v>
      </c>
    </row>
    <row r="3609" customHeight="1" spans="1:30">
      <c r="A3609" s="574">
        <v>45361</v>
      </c>
      <c r="B3609" s="650" t="s">
        <v>259</v>
      </c>
      <c r="C3609" s="650" t="s">
        <v>250</v>
      </c>
      <c r="D3609" s="650">
        <v>60</v>
      </c>
      <c r="E3609" s="650" t="s">
        <v>233</v>
      </c>
      <c r="F3609" s="650">
        <v>0</v>
      </c>
      <c r="G3609" s="650">
        <v>6.49</v>
      </c>
      <c r="H3609" s="650">
        <v>58.9353</v>
      </c>
      <c r="I3609" s="650">
        <v>58.9353</v>
      </c>
      <c r="J3609" s="650">
        <v>58.17</v>
      </c>
      <c r="K3609" s="650">
        <v>0</v>
      </c>
      <c r="L3609" s="676">
        <v>0</v>
      </c>
      <c r="M3609" s="650">
        <v>455.7</v>
      </c>
      <c r="N3609" s="650"/>
      <c r="O3609" s="650"/>
      <c r="P3609" s="650"/>
      <c r="Q3609" s="650">
        <v>14049</v>
      </c>
      <c r="R3609" s="650">
        <v>2837.73</v>
      </c>
      <c r="S3609" s="676">
        <v>0.202</v>
      </c>
      <c r="T3609" s="650">
        <v>0</v>
      </c>
      <c r="U3609" s="650">
        <v>0</v>
      </c>
      <c r="V3609" s="650">
        <v>0</v>
      </c>
      <c r="W3609" s="650">
        <v>0</v>
      </c>
      <c r="X3609" s="650">
        <v>0</v>
      </c>
      <c r="Y3609" s="650">
        <v>0</v>
      </c>
      <c r="Z3609" s="650">
        <v>0</v>
      </c>
      <c r="AA3609" s="650">
        <v>0</v>
      </c>
      <c r="AB3609" s="676">
        <v>1</v>
      </c>
      <c r="AC3609" s="575">
        <f t="shared" si="164"/>
        <v>0</v>
      </c>
      <c r="AD3609" s="620">
        <f t="shared" si="165"/>
        <v>0</v>
      </c>
    </row>
    <row r="3610" customHeight="1" spans="1:30">
      <c r="A3610" s="574">
        <v>45361</v>
      </c>
      <c r="B3610" s="650" t="s">
        <v>253</v>
      </c>
      <c r="C3610" s="650" t="s">
        <v>250</v>
      </c>
      <c r="D3610" s="650">
        <v>200</v>
      </c>
      <c r="E3610" s="650" t="s">
        <v>233</v>
      </c>
      <c r="F3610" s="650">
        <v>0</v>
      </c>
      <c r="G3610" s="650">
        <v>6.45</v>
      </c>
      <c r="H3610" s="650">
        <v>173.4797</v>
      </c>
      <c r="I3610" s="650">
        <v>173.4797</v>
      </c>
      <c r="J3610" s="650">
        <v>167.64</v>
      </c>
      <c r="K3610" s="650">
        <v>0</v>
      </c>
      <c r="L3610" s="676">
        <v>0</v>
      </c>
      <c r="M3610" s="650">
        <v>1218.36</v>
      </c>
      <c r="N3610" s="650"/>
      <c r="O3610" s="650"/>
      <c r="P3610" s="650"/>
      <c r="Q3610" s="650">
        <v>61425</v>
      </c>
      <c r="R3610" s="650">
        <v>9863.04</v>
      </c>
      <c r="S3610" s="676">
        <v>0.1606</v>
      </c>
      <c r="T3610" s="650">
        <v>0</v>
      </c>
      <c r="U3610" s="650">
        <v>0</v>
      </c>
      <c r="V3610" s="650">
        <v>0</v>
      </c>
      <c r="W3610" s="650">
        <v>0</v>
      </c>
      <c r="X3610" s="650">
        <v>0</v>
      </c>
      <c r="Y3610" s="650">
        <v>0</v>
      </c>
      <c r="Z3610" s="650">
        <v>0</v>
      </c>
      <c r="AA3610" s="650">
        <v>0</v>
      </c>
      <c r="AB3610" s="676">
        <v>1</v>
      </c>
      <c r="AC3610" s="575">
        <f t="shared" si="164"/>
        <v>0</v>
      </c>
      <c r="AD3610" s="620">
        <f t="shared" si="165"/>
        <v>0</v>
      </c>
    </row>
    <row r="3611" customHeight="1" spans="1:30">
      <c r="A3611" s="574">
        <v>45361</v>
      </c>
      <c r="B3611" s="650" t="s">
        <v>261</v>
      </c>
      <c r="C3611" s="650" t="s">
        <v>250</v>
      </c>
      <c r="D3611" s="650">
        <v>100</v>
      </c>
      <c r="E3611" s="650" t="s">
        <v>233</v>
      </c>
      <c r="F3611" s="650">
        <v>0</v>
      </c>
      <c r="G3611" s="650">
        <v>6.17</v>
      </c>
      <c r="H3611" s="650">
        <v>96.3716</v>
      </c>
      <c r="I3611" s="650">
        <v>96.3716</v>
      </c>
      <c r="J3611" s="650">
        <v>95.304</v>
      </c>
      <c r="K3611" s="650">
        <v>0</v>
      </c>
      <c r="L3611" s="676">
        <v>0</v>
      </c>
      <c r="M3611" s="650">
        <v>667.128</v>
      </c>
      <c r="N3611" s="650"/>
      <c r="O3611" s="650"/>
      <c r="P3611" s="650"/>
      <c r="Q3611" s="650">
        <v>25315</v>
      </c>
      <c r="R3611" s="650">
        <v>4965.18</v>
      </c>
      <c r="S3611" s="676">
        <v>0.1961</v>
      </c>
      <c r="T3611" s="650">
        <v>0</v>
      </c>
      <c r="U3611" s="650">
        <v>0</v>
      </c>
      <c r="V3611" s="650">
        <v>0</v>
      </c>
      <c r="W3611" s="650">
        <v>0</v>
      </c>
      <c r="X3611" s="650">
        <v>0</v>
      </c>
      <c r="Y3611" s="650">
        <v>0</v>
      </c>
      <c r="Z3611" s="650">
        <v>0</v>
      </c>
      <c r="AA3611" s="650">
        <v>0</v>
      </c>
      <c r="AB3611" s="676">
        <v>1</v>
      </c>
      <c r="AC3611" s="575">
        <f t="shared" si="164"/>
        <v>0</v>
      </c>
      <c r="AD3611" s="620">
        <f t="shared" si="165"/>
        <v>0</v>
      </c>
    </row>
    <row r="3612" customHeight="1" spans="1:30">
      <c r="A3612" s="574">
        <v>45361</v>
      </c>
      <c r="B3612" s="650" t="s">
        <v>256</v>
      </c>
      <c r="C3612" s="650" t="s">
        <v>250</v>
      </c>
      <c r="D3612" s="650">
        <v>20.4</v>
      </c>
      <c r="E3612" s="650" t="s">
        <v>233</v>
      </c>
      <c r="F3612" s="650">
        <v>0</v>
      </c>
      <c r="G3612" s="650">
        <v>6.4</v>
      </c>
      <c r="H3612" s="650">
        <v>27.6604</v>
      </c>
      <c r="I3612" s="650">
        <v>27.468</v>
      </c>
      <c r="J3612" s="650">
        <v>27.3928</v>
      </c>
      <c r="K3612" s="650">
        <v>0</v>
      </c>
      <c r="L3612" s="676">
        <v>0</v>
      </c>
      <c r="M3612" s="650">
        <v>193.3734</v>
      </c>
      <c r="N3612" s="650"/>
      <c r="O3612" s="650"/>
      <c r="P3612" s="650"/>
      <c r="Q3612" s="650">
        <v>5372</v>
      </c>
      <c r="R3612" s="650">
        <v>1188.5331</v>
      </c>
      <c r="S3612" s="676">
        <v>0.2212</v>
      </c>
      <c r="T3612" s="650">
        <v>0</v>
      </c>
      <c r="U3612" s="650">
        <v>0</v>
      </c>
      <c r="V3612" s="650">
        <v>0</v>
      </c>
      <c r="W3612" s="650">
        <v>0</v>
      </c>
      <c r="X3612" s="650">
        <v>0</v>
      </c>
      <c r="Y3612" s="650">
        <v>0</v>
      </c>
      <c r="Z3612" s="650">
        <v>0</v>
      </c>
      <c r="AA3612" s="650">
        <v>0</v>
      </c>
      <c r="AB3612" s="676">
        <v>1</v>
      </c>
      <c r="AC3612" s="575">
        <f t="shared" si="164"/>
        <v>0</v>
      </c>
      <c r="AD3612" s="620">
        <f t="shared" si="165"/>
        <v>0</v>
      </c>
    </row>
    <row r="3613" customHeight="1" spans="1:30">
      <c r="A3613" s="574">
        <v>45361</v>
      </c>
      <c r="B3613" s="650" t="s">
        <v>263</v>
      </c>
      <c r="C3613" s="650" t="s">
        <v>250</v>
      </c>
      <c r="D3613" s="650">
        <v>200</v>
      </c>
      <c r="E3613" s="650" t="s">
        <v>233</v>
      </c>
      <c r="F3613" s="650">
        <v>0</v>
      </c>
      <c r="G3613" s="650">
        <v>8.25</v>
      </c>
      <c r="H3613" s="650">
        <v>338.1484</v>
      </c>
      <c r="I3613" s="650">
        <v>329.1035</v>
      </c>
      <c r="J3613" s="650">
        <v>318.56</v>
      </c>
      <c r="K3613" s="650">
        <v>3.3163</v>
      </c>
      <c r="L3613" s="676">
        <v>0.01</v>
      </c>
      <c r="M3613" s="650">
        <v>2088.24</v>
      </c>
      <c r="N3613" s="650"/>
      <c r="O3613" s="650"/>
      <c r="P3613" s="650"/>
      <c r="Q3613" s="650">
        <v>59159</v>
      </c>
      <c r="R3613" s="650">
        <v>15309.36</v>
      </c>
      <c r="S3613" s="676">
        <v>0.2588</v>
      </c>
      <c r="T3613" s="650">
        <v>0</v>
      </c>
      <c r="U3613" s="650">
        <v>5.7286</v>
      </c>
      <c r="V3613" s="650">
        <v>0</v>
      </c>
      <c r="W3613" s="650">
        <v>0</v>
      </c>
      <c r="X3613" s="650">
        <v>0</v>
      </c>
      <c r="Y3613" s="650">
        <v>0</v>
      </c>
      <c r="Z3613" s="650">
        <v>0</v>
      </c>
      <c r="AA3613" s="650">
        <v>0</v>
      </c>
      <c r="AB3613" s="676">
        <v>1</v>
      </c>
      <c r="AC3613" s="575">
        <f t="shared" si="164"/>
        <v>5.7286</v>
      </c>
      <c r="AD3613" s="620">
        <f t="shared" si="165"/>
        <v>0</v>
      </c>
    </row>
    <row r="3614" customHeight="1" spans="1:30">
      <c r="A3614" s="574">
        <v>45361</v>
      </c>
      <c r="B3614" s="192" t="s">
        <v>61</v>
      </c>
      <c r="C3614" s="650" t="s">
        <v>250</v>
      </c>
      <c r="D3614" s="650">
        <v>275</v>
      </c>
      <c r="E3614" s="650" t="s">
        <v>233</v>
      </c>
      <c r="F3614" s="650">
        <v>0</v>
      </c>
      <c r="G3614" s="650">
        <v>6.71</v>
      </c>
      <c r="H3614" s="650">
        <v>256.525</v>
      </c>
      <c r="I3614" s="650">
        <v>254.1444</v>
      </c>
      <c r="J3614" s="650">
        <v>252.56</v>
      </c>
      <c r="K3614" s="650">
        <v>2.3806</v>
      </c>
      <c r="L3614" s="676">
        <v>0.0093</v>
      </c>
      <c r="M3614" s="650">
        <v>1986.16</v>
      </c>
      <c r="N3614" s="650"/>
      <c r="O3614" s="650"/>
      <c r="P3614" s="650"/>
      <c r="Q3614" s="650">
        <v>83580</v>
      </c>
      <c r="R3614" s="650">
        <v>17396.28</v>
      </c>
      <c r="S3614" s="676">
        <v>0.2081</v>
      </c>
      <c r="T3614" s="650">
        <v>0</v>
      </c>
      <c r="U3614" s="650">
        <v>0</v>
      </c>
      <c r="V3614" s="650">
        <v>0</v>
      </c>
      <c r="W3614" s="650">
        <v>0</v>
      </c>
      <c r="X3614" s="650">
        <v>0</v>
      </c>
      <c r="Y3614" s="650">
        <v>0</v>
      </c>
      <c r="Z3614" s="650">
        <v>0</v>
      </c>
      <c r="AA3614" s="650">
        <v>0</v>
      </c>
      <c r="AB3614" s="676">
        <v>1</v>
      </c>
      <c r="AC3614" s="575">
        <f t="shared" si="164"/>
        <v>0</v>
      </c>
      <c r="AD3614" s="620">
        <f t="shared" si="165"/>
        <v>0</v>
      </c>
    </row>
    <row r="3615" customHeight="1" spans="1:30">
      <c r="A3615" s="574">
        <v>45361</v>
      </c>
      <c r="B3615" s="192" t="s">
        <v>62</v>
      </c>
      <c r="C3615" s="650" t="s">
        <v>250</v>
      </c>
      <c r="D3615" s="650">
        <v>200</v>
      </c>
      <c r="E3615" s="650" t="s">
        <v>233</v>
      </c>
      <c r="F3615" s="650">
        <v>0</v>
      </c>
      <c r="G3615" s="650">
        <v>7.43</v>
      </c>
      <c r="H3615" s="650">
        <v>193.9844</v>
      </c>
      <c r="I3615" s="650">
        <v>193.6694</v>
      </c>
      <c r="J3615" s="650">
        <v>187.44</v>
      </c>
      <c r="K3615" s="650">
        <v>0</v>
      </c>
      <c r="L3615" s="676">
        <v>0</v>
      </c>
      <c r="M3615" s="650">
        <v>1494.24</v>
      </c>
      <c r="N3615" s="650"/>
      <c r="O3615" s="650"/>
      <c r="P3615" s="650"/>
      <c r="Q3615" s="650">
        <v>61280</v>
      </c>
      <c r="R3615" s="650">
        <v>11918.28</v>
      </c>
      <c r="S3615" s="676">
        <v>0.1945</v>
      </c>
      <c r="T3615" s="650">
        <v>0</v>
      </c>
      <c r="U3615" s="650">
        <v>0.315</v>
      </c>
      <c r="V3615" s="650">
        <v>0</v>
      </c>
      <c r="W3615" s="650">
        <v>0</v>
      </c>
      <c r="X3615" s="650">
        <v>0</v>
      </c>
      <c r="Y3615" s="650">
        <v>0</v>
      </c>
      <c r="Z3615" s="650">
        <v>0</v>
      </c>
      <c r="AA3615" s="650">
        <v>0</v>
      </c>
      <c r="AB3615" s="676">
        <v>1</v>
      </c>
      <c r="AC3615" s="575">
        <f t="shared" si="164"/>
        <v>0.315</v>
      </c>
      <c r="AD3615" s="620">
        <f t="shared" si="165"/>
        <v>0</v>
      </c>
    </row>
    <row r="3616" customHeight="1" spans="1:30">
      <c r="A3616" s="574">
        <v>45361</v>
      </c>
      <c r="B3616" s="650" t="s">
        <v>257</v>
      </c>
      <c r="C3616" s="650" t="s">
        <v>250</v>
      </c>
      <c r="D3616" s="650">
        <v>80</v>
      </c>
      <c r="E3616" s="650" t="s">
        <v>233</v>
      </c>
      <c r="F3616" s="650">
        <v>0</v>
      </c>
      <c r="G3616" s="650">
        <v>6.31</v>
      </c>
      <c r="H3616" s="650">
        <v>96.597</v>
      </c>
      <c r="I3616" s="650">
        <v>95.7337</v>
      </c>
      <c r="J3616" s="650">
        <v>93.7023</v>
      </c>
      <c r="K3616" s="650">
        <v>8.1</v>
      </c>
      <c r="L3616" s="676">
        <v>0.078</v>
      </c>
      <c r="M3616" s="650">
        <v>648.0313</v>
      </c>
      <c r="N3616" s="650"/>
      <c r="O3616" s="650"/>
      <c r="P3616" s="650"/>
      <c r="Q3616" s="650">
        <v>18237</v>
      </c>
      <c r="R3616" s="650">
        <v>4164.9478</v>
      </c>
      <c r="S3616" s="676">
        <v>0.2284</v>
      </c>
      <c r="T3616" s="650">
        <v>0</v>
      </c>
      <c r="U3616" s="650">
        <v>1.9</v>
      </c>
      <c r="V3616" s="650">
        <v>0</v>
      </c>
      <c r="W3616" s="650">
        <v>0</v>
      </c>
      <c r="X3616" s="650">
        <v>0</v>
      </c>
      <c r="Y3616" s="650">
        <v>0</v>
      </c>
      <c r="Z3616" s="650">
        <v>0</v>
      </c>
      <c r="AA3616" s="650">
        <v>0</v>
      </c>
      <c r="AB3616" s="676">
        <v>0.9989</v>
      </c>
      <c r="AC3616" s="575">
        <f t="shared" si="164"/>
        <v>1.9</v>
      </c>
      <c r="AD3616" s="620">
        <f t="shared" si="165"/>
        <v>0</v>
      </c>
    </row>
    <row r="3617" customHeight="1" spans="1:30">
      <c r="A3617" s="574">
        <v>45361</v>
      </c>
      <c r="B3617" s="650" t="s">
        <v>260</v>
      </c>
      <c r="C3617" s="650" t="s">
        <v>250</v>
      </c>
      <c r="D3617" s="650">
        <v>50</v>
      </c>
      <c r="E3617" s="650" t="s">
        <v>233</v>
      </c>
      <c r="F3617" s="650">
        <v>0</v>
      </c>
      <c r="G3617" s="650">
        <v>3.71</v>
      </c>
      <c r="H3617" s="650">
        <v>11.4206</v>
      </c>
      <c r="I3617" s="650">
        <v>10.7304</v>
      </c>
      <c r="J3617" s="650">
        <v>10.34</v>
      </c>
      <c r="K3617" s="650">
        <v>0</v>
      </c>
      <c r="L3617" s="676">
        <v>0</v>
      </c>
      <c r="M3617" s="650">
        <v>163.24</v>
      </c>
      <c r="N3617" s="650"/>
      <c r="O3617" s="650"/>
      <c r="P3617" s="650"/>
      <c r="Q3617" s="650">
        <v>12700</v>
      </c>
      <c r="R3617" s="650">
        <v>1885.862</v>
      </c>
      <c r="S3617" s="676">
        <v>0.1485</v>
      </c>
      <c r="T3617" s="650">
        <v>0</v>
      </c>
      <c r="U3617" s="650">
        <v>0</v>
      </c>
      <c r="V3617" s="650">
        <v>0</v>
      </c>
      <c r="W3617" s="650">
        <v>0</v>
      </c>
      <c r="X3617" s="650">
        <v>0</v>
      </c>
      <c r="Y3617" s="650">
        <v>0</v>
      </c>
      <c r="Z3617" s="650">
        <v>0</v>
      </c>
      <c r="AA3617" s="650">
        <v>0</v>
      </c>
      <c r="AB3617" s="676">
        <v>1</v>
      </c>
      <c r="AC3617" s="575">
        <f t="shared" si="164"/>
        <v>0</v>
      </c>
      <c r="AD3617" s="620">
        <f t="shared" si="165"/>
        <v>0</v>
      </c>
    </row>
    <row r="3618" customHeight="1" spans="1:30">
      <c r="A3618" s="574">
        <v>45361</v>
      </c>
      <c r="B3618" s="650" t="s">
        <v>254</v>
      </c>
      <c r="C3618" s="650" t="s">
        <v>250</v>
      </c>
      <c r="D3618" s="650">
        <v>50</v>
      </c>
      <c r="E3618" s="650" t="s">
        <v>233</v>
      </c>
      <c r="F3618" s="650">
        <v>0</v>
      </c>
      <c r="G3618" s="650">
        <v>8.96</v>
      </c>
      <c r="H3618" s="650">
        <v>88.7598</v>
      </c>
      <c r="I3618" s="650">
        <v>83.6181</v>
      </c>
      <c r="J3618" s="650">
        <v>81.69</v>
      </c>
      <c r="K3618" s="650">
        <v>4.34</v>
      </c>
      <c r="L3618" s="676">
        <v>0.0493</v>
      </c>
      <c r="M3618" s="650">
        <v>531.93</v>
      </c>
      <c r="N3618" s="650"/>
      <c r="O3618" s="650"/>
      <c r="P3618" s="650"/>
      <c r="Q3618" s="650">
        <v>12070</v>
      </c>
      <c r="R3618" s="650">
        <v>2785.23</v>
      </c>
      <c r="S3618" s="676">
        <v>0.2308</v>
      </c>
      <c r="T3618" s="650">
        <v>0.17</v>
      </c>
      <c r="U3618" s="650">
        <v>0</v>
      </c>
      <c r="V3618" s="650">
        <v>0</v>
      </c>
      <c r="W3618" s="650">
        <v>0</v>
      </c>
      <c r="X3618" s="650">
        <v>0</v>
      </c>
      <c r="Y3618" s="650">
        <v>0</v>
      </c>
      <c r="Z3618" s="650">
        <v>0</v>
      </c>
      <c r="AA3618" s="650">
        <v>0</v>
      </c>
      <c r="AB3618" s="676">
        <v>1</v>
      </c>
      <c r="AC3618" s="575">
        <f t="shared" si="164"/>
        <v>0</v>
      </c>
      <c r="AD3618" s="620">
        <f t="shared" si="165"/>
        <v>0.17</v>
      </c>
    </row>
    <row r="3619" customHeight="1" spans="1:30">
      <c r="A3619" s="574">
        <v>45361</v>
      </c>
      <c r="B3619" s="650" t="s">
        <v>262</v>
      </c>
      <c r="C3619" s="650" t="s">
        <v>250</v>
      </c>
      <c r="D3619" s="650">
        <v>200</v>
      </c>
      <c r="E3619" s="650" t="s">
        <v>233</v>
      </c>
      <c r="F3619" s="650">
        <v>0</v>
      </c>
      <c r="G3619" s="650">
        <v>9.95</v>
      </c>
      <c r="H3619" s="650">
        <v>303.5088</v>
      </c>
      <c r="I3619" s="650">
        <v>180.7232</v>
      </c>
      <c r="J3619" s="650">
        <v>178.2</v>
      </c>
      <c r="K3619" s="650">
        <v>18.8119</v>
      </c>
      <c r="L3619" s="676">
        <v>0.0943</v>
      </c>
      <c r="M3619" s="650">
        <v>1010.625</v>
      </c>
      <c r="N3619" s="650"/>
      <c r="O3619" s="650"/>
      <c r="P3619" s="650"/>
      <c r="Q3619" s="650">
        <v>30140</v>
      </c>
      <c r="R3619" s="650">
        <v>8160.075</v>
      </c>
      <c r="S3619" s="676">
        <v>0.2707</v>
      </c>
      <c r="T3619" s="650">
        <v>103.9737</v>
      </c>
      <c r="U3619" s="650">
        <v>0</v>
      </c>
      <c r="V3619" s="650">
        <v>0</v>
      </c>
      <c r="W3619" s="650">
        <v>0</v>
      </c>
      <c r="X3619" s="650">
        <v>0</v>
      </c>
      <c r="Y3619" s="650">
        <v>0</v>
      </c>
      <c r="Z3619" s="650">
        <v>0</v>
      </c>
      <c r="AA3619" s="650">
        <v>0</v>
      </c>
      <c r="AB3619" s="676">
        <v>0.5476</v>
      </c>
      <c r="AC3619" s="575">
        <f t="shared" si="164"/>
        <v>0</v>
      </c>
      <c r="AD3619" s="620">
        <f t="shared" si="165"/>
        <v>103.9737</v>
      </c>
    </row>
    <row r="3620" customHeight="1" spans="1:30">
      <c r="A3620" s="574">
        <v>45361</v>
      </c>
      <c r="B3620" s="650" t="s">
        <v>258</v>
      </c>
      <c r="C3620" s="650" t="s">
        <v>250</v>
      </c>
      <c r="D3620" s="650">
        <v>100</v>
      </c>
      <c r="E3620" s="650" t="s">
        <v>233</v>
      </c>
      <c r="F3620" s="650">
        <v>0</v>
      </c>
      <c r="G3620" s="650">
        <v>4.27</v>
      </c>
      <c r="H3620" s="650">
        <v>40.4466</v>
      </c>
      <c r="I3620" s="650">
        <v>40.1775</v>
      </c>
      <c r="J3620" s="650">
        <v>39.6</v>
      </c>
      <c r="K3620" s="650">
        <v>0</v>
      </c>
      <c r="L3620" s="676">
        <v>0</v>
      </c>
      <c r="M3620" s="650">
        <v>586.08</v>
      </c>
      <c r="N3620" s="650"/>
      <c r="O3620" s="650"/>
      <c r="P3620" s="650"/>
      <c r="Q3620" s="650">
        <v>27774</v>
      </c>
      <c r="R3620" s="650">
        <v>3862.32</v>
      </c>
      <c r="S3620" s="676">
        <v>0.1391</v>
      </c>
      <c r="T3620" s="650">
        <v>0.1023</v>
      </c>
      <c r="U3620" s="650">
        <v>0.1668</v>
      </c>
      <c r="V3620" s="650">
        <v>0</v>
      </c>
      <c r="W3620" s="650">
        <v>0</v>
      </c>
      <c r="X3620" s="650">
        <v>0</v>
      </c>
      <c r="Y3620" s="650">
        <v>0</v>
      </c>
      <c r="Z3620" s="650">
        <v>0</v>
      </c>
      <c r="AA3620" s="650">
        <v>0</v>
      </c>
      <c r="AB3620" s="676">
        <v>0.996</v>
      </c>
      <c r="AC3620" s="575">
        <f t="shared" si="164"/>
        <v>0.1668</v>
      </c>
      <c r="AD3620" s="620">
        <f t="shared" si="165"/>
        <v>0.1023</v>
      </c>
    </row>
    <row r="3621" customHeight="1" spans="1:30">
      <c r="A3621" s="574">
        <v>45361</v>
      </c>
      <c r="B3621" s="650" t="s">
        <v>267</v>
      </c>
      <c r="C3621" s="650" t="s">
        <v>250</v>
      </c>
      <c r="D3621" s="650">
        <v>150</v>
      </c>
      <c r="E3621" s="650" t="s">
        <v>233</v>
      </c>
      <c r="F3621" s="650">
        <v>0</v>
      </c>
      <c r="G3621" s="650">
        <v>9.26</v>
      </c>
      <c r="H3621" s="650">
        <v>246.4836</v>
      </c>
      <c r="I3621" s="650">
        <v>224.3888</v>
      </c>
      <c r="J3621" s="650">
        <v>214.72</v>
      </c>
      <c r="K3621" s="650">
        <v>15.2406</v>
      </c>
      <c r="L3621" s="676">
        <v>0.0636</v>
      </c>
      <c r="M3621" s="650">
        <v>1240.8</v>
      </c>
      <c r="N3621" s="650"/>
      <c r="O3621" s="650"/>
      <c r="P3621" s="650"/>
      <c r="Q3621" s="650">
        <v>38110</v>
      </c>
      <c r="R3621" s="650">
        <v>11663.52</v>
      </c>
      <c r="S3621" s="676">
        <v>0.306</v>
      </c>
      <c r="T3621" s="650">
        <v>0</v>
      </c>
      <c r="U3621" s="650">
        <v>6.8542</v>
      </c>
      <c r="V3621" s="650">
        <v>0</v>
      </c>
      <c r="W3621" s="650">
        <v>0</v>
      </c>
      <c r="X3621" s="650">
        <v>0</v>
      </c>
      <c r="Y3621" s="650">
        <v>0</v>
      </c>
      <c r="Z3621" s="650">
        <v>0</v>
      </c>
      <c r="AA3621" s="650">
        <v>0</v>
      </c>
      <c r="AB3621" s="676">
        <v>1</v>
      </c>
      <c r="AC3621" s="575">
        <f t="shared" si="164"/>
        <v>6.8542</v>
      </c>
      <c r="AD3621" s="620">
        <f t="shared" si="165"/>
        <v>0</v>
      </c>
    </row>
    <row r="3622" customHeight="1" spans="1:30">
      <c r="A3622" s="574">
        <v>45361</v>
      </c>
      <c r="B3622" s="650" t="s">
        <v>266</v>
      </c>
      <c r="C3622" s="650" t="s">
        <v>250</v>
      </c>
      <c r="D3622" s="650">
        <v>200</v>
      </c>
      <c r="E3622" s="650" t="s">
        <v>231</v>
      </c>
      <c r="F3622" s="650">
        <v>0</v>
      </c>
      <c r="G3622" s="650">
        <v>6.99</v>
      </c>
      <c r="H3622" s="650">
        <v>235.9924</v>
      </c>
      <c r="I3622" s="650">
        <v>233.281</v>
      </c>
      <c r="J3622" s="650">
        <v>228.36</v>
      </c>
      <c r="K3622" s="650">
        <v>0</v>
      </c>
      <c r="L3622" s="676">
        <v>0</v>
      </c>
      <c r="M3622" s="650">
        <v>1005.84</v>
      </c>
      <c r="N3622" s="650"/>
      <c r="O3622" s="650"/>
      <c r="P3622" s="650"/>
      <c r="Q3622" s="650">
        <v>45530</v>
      </c>
      <c r="R3622" s="650">
        <v>5559.18</v>
      </c>
      <c r="S3622" s="676">
        <v>0.1221</v>
      </c>
      <c r="T3622" s="650">
        <v>0</v>
      </c>
      <c r="U3622" s="650">
        <v>2.7114</v>
      </c>
      <c r="V3622" s="650">
        <v>0</v>
      </c>
      <c r="W3622" s="650">
        <v>0</v>
      </c>
      <c r="X3622" s="650">
        <v>0</v>
      </c>
      <c r="Y3622" s="650">
        <v>0</v>
      </c>
      <c r="Z3622" s="650">
        <v>0</v>
      </c>
      <c r="AA3622" s="650">
        <v>0</v>
      </c>
      <c r="AB3622" s="676">
        <v>1</v>
      </c>
      <c r="AC3622" s="575">
        <f t="shared" si="164"/>
        <v>2.7114</v>
      </c>
      <c r="AD3622" s="620">
        <f t="shared" si="165"/>
        <v>0</v>
      </c>
    </row>
    <row r="3623" customHeight="1" spans="1:30">
      <c r="A3623" s="574">
        <v>45361</v>
      </c>
      <c r="B3623" s="650" t="s">
        <v>252</v>
      </c>
      <c r="C3623" s="650" t="s">
        <v>250</v>
      </c>
      <c r="D3623" s="650">
        <v>49.5</v>
      </c>
      <c r="E3623" s="650" t="s">
        <v>233</v>
      </c>
      <c r="F3623" s="650">
        <v>0</v>
      </c>
      <c r="G3623" s="650">
        <v>3.59</v>
      </c>
      <c r="H3623" s="650">
        <v>5.7532</v>
      </c>
      <c r="I3623" s="650">
        <v>5.7532</v>
      </c>
      <c r="J3623" s="650">
        <v>4.785</v>
      </c>
      <c r="K3623" s="650">
        <v>0</v>
      </c>
      <c r="L3623" s="676">
        <v>0</v>
      </c>
      <c r="M3623" s="650">
        <v>370.887</v>
      </c>
      <c r="N3623" s="650">
        <v>1021</v>
      </c>
      <c r="O3623" s="676">
        <v>0.3633</v>
      </c>
      <c r="P3623" s="676">
        <v>0.0407</v>
      </c>
      <c r="Q3623" s="650">
        <v>12723</v>
      </c>
      <c r="R3623" s="650">
        <v>1642.6146</v>
      </c>
      <c r="S3623" s="676">
        <v>0.1291</v>
      </c>
      <c r="T3623" s="650">
        <v>0</v>
      </c>
      <c r="U3623" s="650">
        <v>0</v>
      </c>
      <c r="V3623" s="650">
        <v>0</v>
      </c>
      <c r="W3623" s="650">
        <v>0</v>
      </c>
      <c r="X3623" s="650">
        <v>0</v>
      </c>
      <c r="Y3623" s="650">
        <v>0</v>
      </c>
      <c r="Z3623" s="650">
        <v>0</v>
      </c>
      <c r="AA3623" s="650">
        <v>0</v>
      </c>
      <c r="AB3623" s="676">
        <v>1</v>
      </c>
      <c r="AC3623" s="575">
        <f t="shared" si="164"/>
        <v>0</v>
      </c>
      <c r="AD3623" s="620">
        <f t="shared" si="165"/>
        <v>0</v>
      </c>
    </row>
    <row r="3624" customHeight="1" spans="1:30">
      <c r="A3624" s="574">
        <v>45361</v>
      </c>
      <c r="B3624" s="650" t="s">
        <v>264</v>
      </c>
      <c r="C3624" s="650" t="s">
        <v>250</v>
      </c>
      <c r="D3624" s="650">
        <v>100</v>
      </c>
      <c r="E3624" s="650" t="s">
        <v>233</v>
      </c>
      <c r="F3624" s="650">
        <v>0</v>
      </c>
      <c r="G3624" s="650">
        <v>7.08</v>
      </c>
      <c r="H3624" s="650">
        <v>103.2544</v>
      </c>
      <c r="I3624" s="650">
        <v>99.5007</v>
      </c>
      <c r="J3624" s="650">
        <v>97.02</v>
      </c>
      <c r="K3624" s="650">
        <v>0</v>
      </c>
      <c r="L3624" s="676">
        <v>0</v>
      </c>
      <c r="M3624" s="650">
        <v>690.1356</v>
      </c>
      <c r="N3624" s="650"/>
      <c r="O3624" s="650"/>
      <c r="P3624" s="650"/>
      <c r="Q3624" s="650">
        <v>24615</v>
      </c>
      <c r="R3624" s="650">
        <v>3855.159</v>
      </c>
      <c r="S3624" s="676">
        <v>0.1566</v>
      </c>
      <c r="T3624" s="650">
        <v>3.7537</v>
      </c>
      <c r="U3624" s="650">
        <v>0</v>
      </c>
      <c r="V3624" s="650">
        <v>0</v>
      </c>
      <c r="W3624" s="650">
        <v>0</v>
      </c>
      <c r="X3624" s="650">
        <v>0</v>
      </c>
      <c r="Y3624" s="650">
        <v>0</v>
      </c>
      <c r="Z3624" s="650">
        <v>0</v>
      </c>
      <c r="AA3624" s="650">
        <v>0</v>
      </c>
      <c r="AB3624" s="676">
        <v>0.9361</v>
      </c>
      <c r="AC3624" s="575">
        <f t="shared" si="164"/>
        <v>0</v>
      </c>
      <c r="AD3624" s="620">
        <f t="shared" si="165"/>
        <v>3.7537</v>
      </c>
    </row>
    <row r="3625" customHeight="1" spans="1:30">
      <c r="A3625" s="574">
        <v>45361</v>
      </c>
      <c r="B3625" s="650" t="s">
        <v>265</v>
      </c>
      <c r="C3625" s="650" t="s">
        <v>250</v>
      </c>
      <c r="D3625" s="650">
        <v>50</v>
      </c>
      <c r="E3625" s="650" t="s">
        <v>233</v>
      </c>
      <c r="F3625" s="650">
        <v>0</v>
      </c>
      <c r="G3625" s="650">
        <v>6.36</v>
      </c>
      <c r="H3625" s="650">
        <v>50.863</v>
      </c>
      <c r="I3625" s="650">
        <v>17.6068</v>
      </c>
      <c r="J3625" s="650">
        <v>17.226</v>
      </c>
      <c r="K3625" s="650">
        <v>33.2562</v>
      </c>
      <c r="L3625" s="676">
        <v>0.6538</v>
      </c>
      <c r="M3625" s="650">
        <v>158.7872</v>
      </c>
      <c r="N3625" s="650"/>
      <c r="O3625" s="650"/>
      <c r="P3625" s="650"/>
      <c r="Q3625" s="650">
        <v>5770</v>
      </c>
      <c r="R3625" s="650">
        <v>681.5248</v>
      </c>
      <c r="S3625" s="676">
        <v>0.1181</v>
      </c>
      <c r="T3625" s="650">
        <v>0</v>
      </c>
      <c r="U3625" s="650">
        <v>0</v>
      </c>
      <c r="V3625" s="650">
        <v>0</v>
      </c>
      <c r="W3625" s="650">
        <v>0</v>
      </c>
      <c r="X3625" s="650">
        <v>0</v>
      </c>
      <c r="Y3625" s="650">
        <v>0</v>
      </c>
      <c r="Z3625" s="650">
        <v>0</v>
      </c>
      <c r="AA3625" s="650">
        <v>0</v>
      </c>
      <c r="AB3625" s="676">
        <v>1</v>
      </c>
      <c r="AC3625" s="575">
        <f t="shared" si="164"/>
        <v>0</v>
      </c>
      <c r="AD3625" s="620">
        <f t="shared" si="165"/>
        <v>0</v>
      </c>
    </row>
    <row r="3626" s="557" customFormat="1" customHeight="1" spans="1:30">
      <c r="A3626" s="574">
        <v>45361</v>
      </c>
      <c r="B3626" s="669" t="s">
        <v>77</v>
      </c>
      <c r="C3626" s="671" t="s">
        <v>32</v>
      </c>
      <c r="D3626" s="687">
        <v>100</v>
      </c>
      <c r="E3626" s="671" t="s">
        <v>35</v>
      </c>
      <c r="F3626" s="672">
        <v>7.59</v>
      </c>
      <c r="G3626" s="671">
        <v>2.52</v>
      </c>
      <c r="H3626" s="673">
        <v>80.2324</v>
      </c>
      <c r="I3626" s="673">
        <v>42.1217</v>
      </c>
      <c r="J3626" s="673">
        <v>40.67</v>
      </c>
      <c r="K3626" s="673">
        <v>38.1107</v>
      </c>
      <c r="L3626" s="679">
        <v>0.475</v>
      </c>
      <c r="M3626" s="673">
        <v>445.228</v>
      </c>
      <c r="N3626" s="671">
        <v>1005</v>
      </c>
      <c r="O3626" s="679">
        <v>0.443</v>
      </c>
      <c r="P3626" s="679">
        <v>0.2495</v>
      </c>
      <c r="Q3626" s="671">
        <v>17599</v>
      </c>
      <c r="R3626" s="673">
        <v>1800.155</v>
      </c>
      <c r="S3626" s="679">
        <v>0.1023</v>
      </c>
      <c r="T3626" s="671">
        <v>0</v>
      </c>
      <c r="U3626" s="671">
        <v>0</v>
      </c>
      <c r="V3626" s="671">
        <v>0</v>
      </c>
      <c r="W3626" s="671">
        <v>0</v>
      </c>
      <c r="X3626" s="671">
        <v>0</v>
      </c>
      <c r="Y3626" s="671">
        <v>0</v>
      </c>
      <c r="Z3626" s="671">
        <v>0</v>
      </c>
      <c r="AA3626" s="673">
        <v>18.6117</v>
      </c>
      <c r="AB3626" s="679">
        <v>1</v>
      </c>
      <c r="AC3626" s="575">
        <f t="shared" si="164"/>
        <v>0</v>
      </c>
      <c r="AD3626" s="620">
        <f t="shared" si="165"/>
        <v>0</v>
      </c>
    </row>
    <row r="3627" s="557" customFormat="1" customHeight="1" spans="1:30">
      <c r="A3627" s="574">
        <v>45361</v>
      </c>
      <c r="B3627" s="669" t="s">
        <v>81</v>
      </c>
      <c r="C3627" s="670" t="s">
        <v>175</v>
      </c>
      <c r="D3627" s="687">
        <v>100</v>
      </c>
      <c r="E3627" s="669" t="s">
        <v>35</v>
      </c>
      <c r="F3627" s="671">
        <v>0</v>
      </c>
      <c r="G3627" s="671">
        <v>4.16</v>
      </c>
      <c r="H3627" s="671">
        <v>0</v>
      </c>
      <c r="I3627" s="671">
        <v>5.25</v>
      </c>
      <c r="J3627" s="671">
        <v>5.0512</v>
      </c>
      <c r="K3627" s="671">
        <v>0</v>
      </c>
      <c r="L3627" s="671">
        <v>0</v>
      </c>
      <c r="M3627" s="671">
        <v>50.9168</v>
      </c>
      <c r="N3627" s="671">
        <v>1373</v>
      </c>
      <c r="O3627" s="679">
        <v>0.0371</v>
      </c>
      <c r="P3627" s="679">
        <v>-0.2946</v>
      </c>
      <c r="Q3627" s="671">
        <v>13183</v>
      </c>
      <c r="R3627" s="671">
        <v>115.9136</v>
      </c>
      <c r="S3627" s="679">
        <v>0.0088</v>
      </c>
      <c r="T3627" s="671">
        <v>0</v>
      </c>
      <c r="U3627" s="671">
        <v>0</v>
      </c>
      <c r="V3627" s="671">
        <v>0</v>
      </c>
      <c r="W3627" s="671">
        <v>0</v>
      </c>
      <c r="X3627" s="671">
        <v>0</v>
      </c>
      <c r="Y3627" s="671">
        <v>0</v>
      </c>
      <c r="Z3627" s="671">
        <v>0</v>
      </c>
      <c r="AA3627" s="671">
        <v>0</v>
      </c>
      <c r="AB3627" s="679">
        <v>1</v>
      </c>
      <c r="AC3627" s="575">
        <f t="shared" si="164"/>
        <v>0</v>
      </c>
      <c r="AD3627" s="620">
        <f t="shared" si="165"/>
        <v>0</v>
      </c>
    </row>
    <row r="3628" s="557" customFormat="1" customHeight="1" spans="1:30">
      <c r="A3628" s="574">
        <v>45361</v>
      </c>
      <c r="B3628" s="669" t="s">
        <v>84</v>
      </c>
      <c r="C3628" s="670" t="s">
        <v>175</v>
      </c>
      <c r="D3628" s="687">
        <v>33</v>
      </c>
      <c r="E3628" s="671" t="s">
        <v>35</v>
      </c>
      <c r="F3628" s="671" t="s">
        <v>176</v>
      </c>
      <c r="G3628" s="671">
        <v>4.49</v>
      </c>
      <c r="H3628" s="671">
        <v>22.18</v>
      </c>
      <c r="I3628" s="671">
        <v>21.86</v>
      </c>
      <c r="J3628" s="671">
        <v>21.12</v>
      </c>
      <c r="K3628" s="671">
        <v>0</v>
      </c>
      <c r="L3628" s="679">
        <v>0</v>
      </c>
      <c r="M3628" s="671">
        <v>260.7</v>
      </c>
      <c r="N3628" s="671">
        <v>832</v>
      </c>
      <c r="O3628" s="679">
        <v>0.3133</v>
      </c>
      <c r="P3628" s="679">
        <v>-0.0869</v>
      </c>
      <c r="Q3628" s="671">
        <v>7604</v>
      </c>
      <c r="R3628" s="671">
        <v>1112.1</v>
      </c>
      <c r="S3628" s="679">
        <v>0.1463</v>
      </c>
      <c r="T3628" s="671">
        <v>0</v>
      </c>
      <c r="U3628" s="671">
        <v>0</v>
      </c>
      <c r="V3628" s="671">
        <v>0</v>
      </c>
      <c r="W3628" s="671">
        <v>0</v>
      </c>
      <c r="X3628" s="671">
        <v>0</v>
      </c>
      <c r="Y3628" s="671">
        <v>0</v>
      </c>
      <c r="Z3628" s="671">
        <v>0</v>
      </c>
      <c r="AA3628" s="671">
        <v>0</v>
      </c>
      <c r="AB3628" s="679">
        <v>1</v>
      </c>
      <c r="AC3628" s="575">
        <f t="shared" si="164"/>
        <v>0</v>
      </c>
      <c r="AD3628" s="620">
        <f t="shared" si="165"/>
        <v>0</v>
      </c>
    </row>
    <row r="3629" s="557" customFormat="1" customHeight="1" spans="1:30">
      <c r="A3629" s="574">
        <v>45361</v>
      </c>
      <c r="B3629" s="669" t="s">
        <v>85</v>
      </c>
      <c r="C3629" s="671" t="s">
        <v>177</v>
      </c>
      <c r="D3629" s="671">
        <v>60</v>
      </c>
      <c r="E3629" s="671" t="s">
        <v>354</v>
      </c>
      <c r="F3629" s="671">
        <v>5.64</v>
      </c>
      <c r="G3629" s="671">
        <v>1.53</v>
      </c>
      <c r="H3629" s="673">
        <v>40.9763</v>
      </c>
      <c r="I3629" s="671">
        <v>39.8496</v>
      </c>
      <c r="J3629" s="671">
        <v>36.96</v>
      </c>
      <c r="K3629" s="671">
        <v>0</v>
      </c>
      <c r="L3629" s="679">
        <v>0</v>
      </c>
      <c r="M3629" s="671">
        <v>239.36</v>
      </c>
      <c r="N3629" s="671">
        <v>284</v>
      </c>
      <c r="O3629" s="679">
        <v>0.8428</v>
      </c>
      <c r="P3629" s="671" t="s">
        <v>176</v>
      </c>
      <c r="Q3629" s="671">
        <v>5420</v>
      </c>
      <c r="R3629" s="671">
        <v>1263.68</v>
      </c>
      <c r="S3629" s="679">
        <v>0.2332</v>
      </c>
      <c r="T3629" s="671">
        <v>0</v>
      </c>
      <c r="U3629" s="671">
        <v>0</v>
      </c>
      <c r="V3629" s="671">
        <v>0</v>
      </c>
      <c r="W3629" s="671">
        <v>0</v>
      </c>
      <c r="X3629" s="671">
        <v>0</v>
      </c>
      <c r="Y3629" s="671">
        <v>0</v>
      </c>
      <c r="Z3629" s="671">
        <v>0</v>
      </c>
      <c r="AA3629" s="671">
        <v>0</v>
      </c>
      <c r="AB3629" s="679">
        <v>1</v>
      </c>
      <c r="AC3629" s="575">
        <f t="shared" si="164"/>
        <v>0</v>
      </c>
      <c r="AD3629" s="620">
        <f t="shared" si="165"/>
        <v>0</v>
      </c>
    </row>
    <row r="3630" s="557" customFormat="1" customHeight="1" spans="1:30">
      <c r="A3630" s="574">
        <v>45361</v>
      </c>
      <c r="B3630" s="669" t="s">
        <v>87</v>
      </c>
      <c r="C3630" s="670" t="s">
        <v>32</v>
      </c>
      <c r="D3630" s="687">
        <v>100</v>
      </c>
      <c r="E3630" s="672" t="s">
        <v>33</v>
      </c>
      <c r="F3630" s="671">
        <v>2.24</v>
      </c>
      <c r="G3630" s="671">
        <v>2.57</v>
      </c>
      <c r="H3630" s="671">
        <v>6.2446</v>
      </c>
      <c r="I3630" s="671">
        <v>6.54</v>
      </c>
      <c r="J3630" s="671">
        <v>6.4295</v>
      </c>
      <c r="K3630" s="671">
        <v>0</v>
      </c>
      <c r="L3630" s="679">
        <v>0</v>
      </c>
      <c r="M3630" s="807">
        <v>62.5163</v>
      </c>
      <c r="N3630" s="674">
        <v>32</v>
      </c>
      <c r="O3630" s="680">
        <v>1.9536</v>
      </c>
      <c r="P3630" s="679">
        <v>1.6311</v>
      </c>
      <c r="Q3630" s="671">
        <v>5723</v>
      </c>
      <c r="R3630" s="674">
        <v>316.1235</v>
      </c>
      <c r="S3630" s="680">
        <v>0.0552</v>
      </c>
      <c r="T3630" s="671">
        <v>0</v>
      </c>
      <c r="U3630" s="671">
        <v>0</v>
      </c>
      <c r="V3630" s="671">
        <v>0</v>
      </c>
      <c r="W3630" s="671">
        <v>0</v>
      </c>
      <c r="X3630" s="671">
        <v>0</v>
      </c>
      <c r="Y3630" s="671">
        <v>0</v>
      </c>
      <c r="Z3630" s="671">
        <v>0</v>
      </c>
      <c r="AA3630" s="671">
        <v>0</v>
      </c>
      <c r="AB3630" s="679">
        <v>1</v>
      </c>
      <c r="AC3630" s="575">
        <f t="shared" si="164"/>
        <v>0</v>
      </c>
      <c r="AD3630" s="620">
        <f t="shared" si="165"/>
        <v>0</v>
      </c>
    </row>
    <row r="3631" s="557" customFormat="1" customHeight="1" spans="1:30">
      <c r="A3631" s="574">
        <v>45361</v>
      </c>
      <c r="B3631" s="669" t="s">
        <v>88</v>
      </c>
      <c r="C3631" s="670" t="s">
        <v>177</v>
      </c>
      <c r="D3631" s="687">
        <v>50</v>
      </c>
      <c r="E3631" s="672" t="s">
        <v>35</v>
      </c>
      <c r="F3631" s="671">
        <v>7.51</v>
      </c>
      <c r="G3631" s="671">
        <v>1.34</v>
      </c>
      <c r="H3631" s="671">
        <v>28.2425</v>
      </c>
      <c r="I3631" s="671">
        <v>17.4974</v>
      </c>
      <c r="J3631" s="671">
        <v>17.477</v>
      </c>
      <c r="K3631" s="671">
        <v>10.565</v>
      </c>
      <c r="L3631" s="679">
        <v>0.3741</v>
      </c>
      <c r="M3631" s="671">
        <v>199.9951</v>
      </c>
      <c r="N3631" s="671">
        <v>713</v>
      </c>
      <c r="O3631" s="679">
        <v>0.2805</v>
      </c>
      <c r="P3631" s="671" t="s">
        <v>176</v>
      </c>
      <c r="Q3631" s="671">
        <v>6458</v>
      </c>
      <c r="R3631" s="671">
        <v>943.0823</v>
      </c>
      <c r="S3631" s="679">
        <v>0.146</v>
      </c>
      <c r="T3631" s="671">
        <v>0</v>
      </c>
      <c r="U3631" s="671">
        <v>0</v>
      </c>
      <c r="V3631" s="671">
        <v>0</v>
      </c>
      <c r="W3631" s="671">
        <v>0</v>
      </c>
      <c r="X3631" s="671">
        <v>0</v>
      </c>
      <c r="Y3631" s="671">
        <v>0</v>
      </c>
      <c r="Z3631" s="671">
        <v>0</v>
      </c>
      <c r="AA3631" s="671">
        <v>0</v>
      </c>
      <c r="AB3631" s="679">
        <v>1</v>
      </c>
      <c r="AC3631" s="575">
        <f t="shared" si="164"/>
        <v>0</v>
      </c>
      <c r="AD3631" s="620">
        <f t="shared" si="165"/>
        <v>0</v>
      </c>
    </row>
    <row r="3632" customHeight="1" spans="1:29">
      <c r="A3632" s="661" t="s">
        <v>355</v>
      </c>
      <c r="B3632" s="662"/>
      <c r="C3632" s="662"/>
      <c r="D3632" s="662"/>
      <c r="E3632" s="662"/>
      <c r="F3632" s="662"/>
      <c r="G3632" s="662"/>
      <c r="H3632" s="662"/>
      <c r="I3632" s="662"/>
      <c r="J3632" s="662"/>
      <c r="K3632" s="662"/>
      <c r="L3632" s="662"/>
      <c r="M3632" s="662"/>
      <c r="N3632" s="662"/>
      <c r="O3632" s="662"/>
      <c r="P3632" s="662"/>
      <c r="Q3632" s="662"/>
      <c r="R3632" s="662"/>
      <c r="S3632" s="662"/>
      <c r="T3632" s="662"/>
      <c r="U3632" s="662"/>
      <c r="V3632" s="662"/>
      <c r="W3632" s="662"/>
      <c r="X3632" s="662"/>
      <c r="Y3632" s="662"/>
      <c r="Z3632" s="662"/>
      <c r="AA3632" s="662"/>
      <c r="AB3632" s="662"/>
      <c r="AC3632" s="662"/>
    </row>
    <row r="3633" customHeight="1" spans="1:30">
      <c r="A3633" s="663" t="s">
        <v>199</v>
      </c>
      <c r="B3633" s="664" t="s">
        <v>200</v>
      </c>
      <c r="C3633" s="664" t="s">
        <v>201</v>
      </c>
      <c r="D3633" s="664" t="s">
        <v>202</v>
      </c>
      <c r="E3633" s="664" t="s">
        <v>203</v>
      </c>
      <c r="F3633" s="664" t="s">
        <v>204</v>
      </c>
      <c r="G3633" s="664" t="s">
        <v>205</v>
      </c>
      <c r="H3633" s="664" t="s">
        <v>206</v>
      </c>
      <c r="I3633" s="664" t="s">
        <v>207</v>
      </c>
      <c r="J3633" s="664" t="s">
        <v>208</v>
      </c>
      <c r="K3633" s="664" t="s">
        <v>209</v>
      </c>
      <c r="L3633" s="664" t="s">
        <v>210</v>
      </c>
      <c r="M3633" s="664" t="s">
        <v>211</v>
      </c>
      <c r="N3633" s="664" t="s">
        <v>212</v>
      </c>
      <c r="O3633" s="664" t="s">
        <v>213</v>
      </c>
      <c r="P3633" s="664" t="s">
        <v>214</v>
      </c>
      <c r="Q3633" s="664" t="s">
        <v>215</v>
      </c>
      <c r="R3633" s="664" t="s">
        <v>216</v>
      </c>
      <c r="S3633" s="664" t="s">
        <v>217</v>
      </c>
      <c r="T3633" s="664" t="s">
        <v>218</v>
      </c>
      <c r="U3633" s="664" t="s">
        <v>219</v>
      </c>
      <c r="V3633" s="664" t="s">
        <v>220</v>
      </c>
      <c r="W3633" s="664" t="s">
        <v>221</v>
      </c>
      <c r="X3633" s="664" t="s">
        <v>222</v>
      </c>
      <c r="Y3633" s="664" t="s">
        <v>223</v>
      </c>
      <c r="Z3633" s="664" t="s">
        <v>224</v>
      </c>
      <c r="AA3633" s="664" t="s">
        <v>225</v>
      </c>
      <c r="AB3633" s="664" t="s">
        <v>226</v>
      </c>
      <c r="AC3633" s="813" t="s">
        <v>29</v>
      </c>
      <c r="AD3633" s="813" t="s">
        <v>30</v>
      </c>
    </row>
    <row r="3634" customHeight="1" spans="1:30">
      <c r="A3634" s="574">
        <v>45362</v>
      </c>
      <c r="B3634" s="650" t="s">
        <v>227</v>
      </c>
      <c r="C3634" s="650" t="s">
        <v>228</v>
      </c>
      <c r="D3634" s="650">
        <v>100</v>
      </c>
      <c r="E3634" s="650" t="s">
        <v>233</v>
      </c>
      <c r="F3634" s="650">
        <v>6.43</v>
      </c>
      <c r="G3634" s="650">
        <v>2.08</v>
      </c>
      <c r="H3634" s="650">
        <v>59.9181</v>
      </c>
      <c r="I3634" s="650">
        <v>59.3249</v>
      </c>
      <c r="J3634" s="650">
        <v>59.15</v>
      </c>
      <c r="K3634" s="650">
        <v>0</v>
      </c>
      <c r="L3634" s="676">
        <v>0</v>
      </c>
      <c r="M3634" s="650">
        <v>452.025</v>
      </c>
      <c r="N3634" s="650"/>
      <c r="O3634" s="650"/>
      <c r="P3634" s="650"/>
      <c r="Q3634" s="650">
        <v>14972</v>
      </c>
      <c r="R3634" s="650">
        <v>2488.2375</v>
      </c>
      <c r="S3634" s="676">
        <v>0.1662</v>
      </c>
      <c r="T3634" s="650">
        <v>0.062</v>
      </c>
      <c r="U3634" s="650">
        <v>0</v>
      </c>
      <c r="V3634" s="650">
        <v>0</v>
      </c>
      <c r="W3634" s="650">
        <v>0</v>
      </c>
      <c r="X3634" s="650">
        <v>0</v>
      </c>
      <c r="Y3634" s="650">
        <v>0</v>
      </c>
      <c r="Z3634" s="650">
        <v>0</v>
      </c>
      <c r="AA3634" s="650">
        <v>0</v>
      </c>
      <c r="AB3634" s="676">
        <v>0.9999</v>
      </c>
      <c r="AC3634" s="575">
        <f t="shared" ref="AC3634:AC3676" si="166">U3634+W3634</f>
        <v>0</v>
      </c>
      <c r="AD3634" s="620">
        <f t="shared" ref="AD3634:AD3676" si="167">T3634+V3634</f>
        <v>0.062</v>
      </c>
    </row>
    <row r="3635" customHeight="1" spans="1:30">
      <c r="A3635" s="574">
        <v>45362</v>
      </c>
      <c r="B3635" s="650" t="s">
        <v>239</v>
      </c>
      <c r="C3635" s="650" t="s">
        <v>228</v>
      </c>
      <c r="D3635" s="650">
        <v>30</v>
      </c>
      <c r="E3635" s="650" t="s">
        <v>229</v>
      </c>
      <c r="F3635" s="650">
        <v>6.51</v>
      </c>
      <c r="G3635" s="650">
        <v>0</v>
      </c>
      <c r="H3635" s="650">
        <v>17.3526</v>
      </c>
      <c r="I3635" s="650">
        <v>17.3526</v>
      </c>
      <c r="J3635" s="650">
        <v>17.2128</v>
      </c>
      <c r="K3635" s="650">
        <v>0</v>
      </c>
      <c r="L3635" s="676">
        <v>0</v>
      </c>
      <c r="M3635" s="650">
        <v>189.1824</v>
      </c>
      <c r="N3635" s="650"/>
      <c r="O3635" s="650"/>
      <c r="P3635" s="650"/>
      <c r="Q3635" s="650">
        <v>4805</v>
      </c>
      <c r="R3635" s="650">
        <v>889.7328</v>
      </c>
      <c r="S3635" s="676">
        <v>0.1852</v>
      </c>
      <c r="T3635" s="650">
        <v>0</v>
      </c>
      <c r="U3635" s="650">
        <v>0</v>
      </c>
      <c r="V3635" s="650">
        <v>0</v>
      </c>
      <c r="W3635" s="650">
        <v>0</v>
      </c>
      <c r="X3635" s="650">
        <v>0</v>
      </c>
      <c r="Y3635" s="650">
        <v>0</v>
      </c>
      <c r="Z3635" s="650">
        <v>0</v>
      </c>
      <c r="AA3635" s="650">
        <v>0</v>
      </c>
      <c r="AB3635" s="676">
        <v>1</v>
      </c>
      <c r="AC3635" s="575">
        <f t="shared" si="166"/>
        <v>0</v>
      </c>
      <c r="AD3635" s="620">
        <f t="shared" si="167"/>
        <v>0</v>
      </c>
    </row>
    <row r="3636" customHeight="1" spans="1:30">
      <c r="A3636" s="574">
        <v>45362</v>
      </c>
      <c r="B3636" s="650" t="s">
        <v>230</v>
      </c>
      <c r="C3636" s="650" t="s">
        <v>228</v>
      </c>
      <c r="D3636" s="650">
        <v>10</v>
      </c>
      <c r="E3636" s="650" t="s">
        <v>233</v>
      </c>
      <c r="F3636" s="650">
        <v>6.15</v>
      </c>
      <c r="G3636" s="650">
        <v>1.28</v>
      </c>
      <c r="H3636" s="650">
        <v>6.1632</v>
      </c>
      <c r="I3636" s="650">
        <v>5.9901</v>
      </c>
      <c r="J3636" s="650">
        <v>5.94</v>
      </c>
      <c r="K3636" s="650">
        <v>0.1731</v>
      </c>
      <c r="L3636" s="676">
        <v>0.0281</v>
      </c>
      <c r="M3636" s="650">
        <v>44.88</v>
      </c>
      <c r="N3636" s="650"/>
      <c r="O3636" s="650"/>
      <c r="P3636" s="650"/>
      <c r="Q3636" s="650">
        <v>1258</v>
      </c>
      <c r="R3636" s="650">
        <v>235.62</v>
      </c>
      <c r="S3636" s="676">
        <v>0.1873</v>
      </c>
      <c r="T3636" s="650">
        <v>0</v>
      </c>
      <c r="U3636" s="650">
        <v>0</v>
      </c>
      <c r="V3636" s="650">
        <v>0</v>
      </c>
      <c r="W3636" s="650">
        <v>0</v>
      </c>
      <c r="X3636" s="650">
        <v>0</v>
      </c>
      <c r="Y3636" s="650">
        <v>0</v>
      </c>
      <c r="Z3636" s="650">
        <v>0</v>
      </c>
      <c r="AA3636" s="650">
        <v>0</v>
      </c>
      <c r="AB3636" s="676">
        <v>1</v>
      </c>
      <c r="AC3636" s="575">
        <f t="shared" si="166"/>
        <v>0</v>
      </c>
      <c r="AD3636" s="620">
        <f t="shared" si="167"/>
        <v>0</v>
      </c>
    </row>
    <row r="3637" customHeight="1" spans="1:30">
      <c r="A3637" s="574">
        <v>45362</v>
      </c>
      <c r="B3637" s="650" t="s">
        <v>232</v>
      </c>
      <c r="C3637" s="650" t="s">
        <v>228</v>
      </c>
      <c r="D3637" s="650">
        <v>80</v>
      </c>
      <c r="E3637" s="650" t="s">
        <v>233</v>
      </c>
      <c r="F3637" s="650">
        <v>6.39</v>
      </c>
      <c r="G3637" s="650">
        <v>1.6</v>
      </c>
      <c r="H3637" s="650">
        <v>45.4656</v>
      </c>
      <c r="I3637" s="650">
        <v>44.1</v>
      </c>
      <c r="J3637" s="650">
        <v>44</v>
      </c>
      <c r="K3637" s="650">
        <v>0</v>
      </c>
      <c r="L3637" s="676">
        <v>0</v>
      </c>
      <c r="M3637" s="650">
        <v>371.25</v>
      </c>
      <c r="N3637" s="650"/>
      <c r="O3637" s="650"/>
      <c r="P3637" s="650"/>
      <c r="Q3637" s="650">
        <v>9570</v>
      </c>
      <c r="R3637" s="650">
        <v>2126.85</v>
      </c>
      <c r="S3637" s="676">
        <v>0.2222</v>
      </c>
      <c r="T3637" s="650">
        <v>0</v>
      </c>
      <c r="U3637" s="650">
        <v>0</v>
      </c>
      <c r="V3637" s="650">
        <v>0</v>
      </c>
      <c r="W3637" s="650">
        <v>0</v>
      </c>
      <c r="X3637" s="650">
        <v>0</v>
      </c>
      <c r="Y3637" s="650">
        <v>0</v>
      </c>
      <c r="Z3637" s="650">
        <v>0</v>
      </c>
      <c r="AA3637" s="650">
        <v>0</v>
      </c>
      <c r="AB3637" s="676">
        <v>1</v>
      </c>
      <c r="AC3637" s="575">
        <f t="shared" si="166"/>
        <v>0</v>
      </c>
      <c r="AD3637" s="620">
        <f t="shared" si="167"/>
        <v>0</v>
      </c>
    </row>
    <row r="3638" customHeight="1" spans="1:30">
      <c r="A3638" s="574">
        <v>45362</v>
      </c>
      <c r="B3638" s="650" t="s">
        <v>237</v>
      </c>
      <c r="C3638" s="650" t="s">
        <v>228</v>
      </c>
      <c r="D3638" s="650">
        <v>5.48</v>
      </c>
      <c r="E3638" s="650" t="s">
        <v>238</v>
      </c>
      <c r="F3638" s="650">
        <v>4.97</v>
      </c>
      <c r="G3638" s="650">
        <v>0</v>
      </c>
      <c r="H3638" s="650">
        <v>2.53</v>
      </c>
      <c r="I3638" s="650">
        <v>2.19</v>
      </c>
      <c r="J3638" s="650">
        <v>2.016</v>
      </c>
      <c r="K3638" s="650">
        <v>0.34</v>
      </c>
      <c r="L3638" s="676">
        <v>0.1344</v>
      </c>
      <c r="M3638" s="650">
        <v>18.536</v>
      </c>
      <c r="N3638" s="650"/>
      <c r="O3638" s="650"/>
      <c r="P3638" s="650"/>
      <c r="Q3638" s="650">
        <v>554</v>
      </c>
      <c r="R3638" s="650">
        <v>87.956</v>
      </c>
      <c r="S3638" s="676">
        <v>0.1588</v>
      </c>
      <c r="T3638" s="650">
        <v>0</v>
      </c>
      <c r="U3638" s="650">
        <v>0</v>
      </c>
      <c r="V3638" s="650">
        <v>0</v>
      </c>
      <c r="W3638" s="650">
        <v>0</v>
      </c>
      <c r="X3638" s="650">
        <v>0</v>
      </c>
      <c r="Y3638" s="650">
        <v>0</v>
      </c>
      <c r="Z3638" s="650">
        <v>0</v>
      </c>
      <c r="AA3638" s="650">
        <v>0</v>
      </c>
      <c r="AB3638" s="676">
        <v>1</v>
      </c>
      <c r="AC3638" s="575">
        <f t="shared" si="166"/>
        <v>0</v>
      </c>
      <c r="AD3638" s="620">
        <f t="shared" si="167"/>
        <v>0</v>
      </c>
    </row>
    <row r="3639" customHeight="1" spans="1:30">
      <c r="A3639" s="574">
        <v>45362</v>
      </c>
      <c r="B3639" s="650" t="s">
        <v>234</v>
      </c>
      <c r="C3639" s="650" t="s">
        <v>228</v>
      </c>
      <c r="D3639" s="650">
        <v>20</v>
      </c>
      <c r="E3639" s="650" t="s">
        <v>233</v>
      </c>
      <c r="F3639" s="650">
        <v>7.39</v>
      </c>
      <c r="G3639" s="650">
        <v>2.1</v>
      </c>
      <c r="H3639" s="650">
        <v>16.4983</v>
      </c>
      <c r="I3639" s="650">
        <v>8.3533</v>
      </c>
      <c r="J3639" s="650">
        <v>8.3073</v>
      </c>
      <c r="K3639" s="650">
        <v>8.145</v>
      </c>
      <c r="L3639" s="676">
        <v>0.4937</v>
      </c>
      <c r="M3639" s="650">
        <v>112.2155</v>
      </c>
      <c r="N3639" s="650"/>
      <c r="O3639" s="650"/>
      <c r="P3639" s="650"/>
      <c r="Q3639" s="650">
        <v>4106</v>
      </c>
      <c r="R3639" s="650">
        <v>686.1144</v>
      </c>
      <c r="S3639" s="676">
        <v>0.1671</v>
      </c>
      <c r="T3639" s="650">
        <v>0</v>
      </c>
      <c r="U3639" s="650">
        <v>0</v>
      </c>
      <c r="V3639" s="650">
        <v>0</v>
      </c>
      <c r="W3639" s="650">
        <v>0</v>
      </c>
      <c r="X3639" s="650">
        <v>0</v>
      </c>
      <c r="Y3639" s="650">
        <v>0</v>
      </c>
      <c r="Z3639" s="650">
        <v>0</v>
      </c>
      <c r="AA3639" s="650">
        <v>0</v>
      </c>
      <c r="AB3639" s="676">
        <v>1</v>
      </c>
      <c r="AC3639" s="575">
        <f t="shared" si="166"/>
        <v>0</v>
      </c>
      <c r="AD3639" s="620">
        <f t="shared" si="167"/>
        <v>0</v>
      </c>
    </row>
    <row r="3640" customHeight="1" spans="1:30">
      <c r="A3640" s="574">
        <v>45362</v>
      </c>
      <c r="B3640" s="650" t="s">
        <v>240</v>
      </c>
      <c r="C3640" s="650" t="s">
        <v>228</v>
      </c>
      <c r="D3640" s="650">
        <v>100</v>
      </c>
      <c r="E3640" s="650" t="s">
        <v>233</v>
      </c>
      <c r="F3640" s="650">
        <v>8.11</v>
      </c>
      <c r="G3640" s="650">
        <v>0</v>
      </c>
      <c r="H3640" s="650">
        <v>62.555</v>
      </c>
      <c r="I3640" s="650">
        <v>55.2538</v>
      </c>
      <c r="J3640" s="650">
        <v>53.487</v>
      </c>
      <c r="K3640" s="650">
        <v>6.9976</v>
      </c>
      <c r="L3640" s="676">
        <v>0.1124</v>
      </c>
      <c r="M3640" s="650">
        <v>487.764</v>
      </c>
      <c r="N3640" s="650"/>
      <c r="O3640" s="650"/>
      <c r="P3640" s="650"/>
      <c r="Q3640" s="650">
        <v>15895</v>
      </c>
      <c r="R3640" s="650">
        <v>2369.986</v>
      </c>
      <c r="S3640" s="676">
        <v>0.1491</v>
      </c>
      <c r="T3640" s="650">
        <v>0.1771</v>
      </c>
      <c r="U3640" s="650">
        <v>0</v>
      </c>
      <c r="V3640" s="650">
        <v>0</v>
      </c>
      <c r="W3640" s="650">
        <v>0</v>
      </c>
      <c r="X3640" s="650">
        <v>0</v>
      </c>
      <c r="Y3640" s="650">
        <v>0.1265</v>
      </c>
      <c r="Z3640" s="650">
        <v>0</v>
      </c>
      <c r="AA3640" s="650">
        <v>0</v>
      </c>
      <c r="AB3640" s="676">
        <v>0.9972</v>
      </c>
      <c r="AC3640" s="575">
        <f t="shared" si="166"/>
        <v>0</v>
      </c>
      <c r="AD3640" s="620">
        <f t="shared" si="167"/>
        <v>0.1771</v>
      </c>
    </row>
    <row r="3641" customHeight="1" spans="1:30">
      <c r="A3641" s="574">
        <v>45362</v>
      </c>
      <c r="B3641" s="650" t="s">
        <v>241</v>
      </c>
      <c r="C3641" s="650" t="s">
        <v>228</v>
      </c>
      <c r="D3641" s="650">
        <v>150</v>
      </c>
      <c r="E3641" s="650" t="s">
        <v>233</v>
      </c>
      <c r="F3641" s="650">
        <v>6.8</v>
      </c>
      <c r="G3641" s="650">
        <v>0.76</v>
      </c>
      <c r="H3641" s="650">
        <v>95.5499</v>
      </c>
      <c r="I3641" s="650">
        <v>61.0198</v>
      </c>
      <c r="J3641" s="650">
        <v>59.8906</v>
      </c>
      <c r="K3641" s="650">
        <v>34.53</v>
      </c>
      <c r="L3641" s="676">
        <v>0.3614</v>
      </c>
      <c r="M3641" s="650">
        <v>558.4397</v>
      </c>
      <c r="N3641" s="650">
        <v>1932</v>
      </c>
      <c r="O3641" s="676">
        <v>0.289</v>
      </c>
      <c r="P3641" s="676">
        <v>-0.0658</v>
      </c>
      <c r="Q3641" s="650">
        <v>24402</v>
      </c>
      <c r="R3641" s="650">
        <v>3081.2824</v>
      </c>
      <c r="S3641" s="676">
        <v>0.1263</v>
      </c>
      <c r="T3641" s="650">
        <v>0</v>
      </c>
      <c r="U3641" s="650">
        <v>0</v>
      </c>
      <c r="V3641" s="650">
        <v>0</v>
      </c>
      <c r="W3641" s="650">
        <v>0</v>
      </c>
      <c r="X3641" s="650">
        <v>0</v>
      </c>
      <c r="Y3641" s="650">
        <v>0</v>
      </c>
      <c r="Z3641" s="650">
        <v>0</v>
      </c>
      <c r="AA3641" s="650">
        <v>0</v>
      </c>
      <c r="AB3641" s="676">
        <v>1</v>
      </c>
      <c r="AC3641" s="575">
        <f t="shared" si="166"/>
        <v>0</v>
      </c>
      <c r="AD3641" s="620">
        <f t="shared" si="167"/>
        <v>0</v>
      </c>
    </row>
    <row r="3642" customHeight="1" spans="1:30">
      <c r="A3642" s="574">
        <v>45362</v>
      </c>
      <c r="B3642" s="650" t="s">
        <v>243</v>
      </c>
      <c r="C3642" s="650" t="s">
        <v>228</v>
      </c>
      <c r="D3642" s="650">
        <v>30</v>
      </c>
      <c r="E3642" s="650" t="s">
        <v>233</v>
      </c>
      <c r="F3642" s="650">
        <v>7.14</v>
      </c>
      <c r="G3642" s="650">
        <v>0.8</v>
      </c>
      <c r="H3642" s="650">
        <v>17.85</v>
      </c>
      <c r="I3642" s="650">
        <v>17.5</v>
      </c>
      <c r="J3642" s="650">
        <v>17.472</v>
      </c>
      <c r="K3642" s="650">
        <v>0</v>
      </c>
      <c r="L3642" s="676">
        <v>0</v>
      </c>
      <c r="M3642" s="650">
        <v>192.528</v>
      </c>
      <c r="N3642" s="650"/>
      <c r="O3642" s="650"/>
      <c r="P3642" s="650"/>
      <c r="Q3642" s="650">
        <v>4708</v>
      </c>
      <c r="R3642" s="650">
        <v>1026.592</v>
      </c>
      <c r="S3642" s="676">
        <v>0.2181</v>
      </c>
      <c r="T3642" s="650">
        <v>0</v>
      </c>
      <c r="U3642" s="650">
        <v>0</v>
      </c>
      <c r="V3642" s="650">
        <v>0</v>
      </c>
      <c r="W3642" s="650">
        <v>0</v>
      </c>
      <c r="X3642" s="650">
        <v>0</v>
      </c>
      <c r="Y3642" s="650">
        <v>0</v>
      </c>
      <c r="Z3642" s="650">
        <v>0</v>
      </c>
      <c r="AA3642" s="650">
        <v>0</v>
      </c>
      <c r="AB3642" s="676">
        <v>1</v>
      </c>
      <c r="AC3642" s="575">
        <f t="shared" si="166"/>
        <v>0</v>
      </c>
      <c r="AD3642" s="620">
        <f t="shared" si="167"/>
        <v>0</v>
      </c>
    </row>
    <row r="3643" customHeight="1" spans="1:30">
      <c r="A3643" s="574">
        <v>45362</v>
      </c>
      <c r="B3643" s="650" t="s">
        <v>236</v>
      </c>
      <c r="C3643" s="650" t="s">
        <v>228</v>
      </c>
      <c r="D3643" s="650">
        <v>30</v>
      </c>
      <c r="E3643" s="650" t="s">
        <v>233</v>
      </c>
      <c r="F3643" s="650">
        <v>7.29</v>
      </c>
      <c r="G3643" s="650">
        <v>1.25</v>
      </c>
      <c r="H3643" s="650">
        <v>17.699</v>
      </c>
      <c r="I3643" s="650">
        <v>17.4987</v>
      </c>
      <c r="J3643" s="650">
        <v>17.4786</v>
      </c>
      <c r="K3643" s="650">
        <v>0</v>
      </c>
      <c r="L3643" s="676">
        <v>0</v>
      </c>
      <c r="M3643" s="650">
        <v>190.532</v>
      </c>
      <c r="N3643" s="650"/>
      <c r="O3643" s="650"/>
      <c r="P3643" s="650"/>
      <c r="Q3643" s="650">
        <v>3672</v>
      </c>
      <c r="R3643" s="650">
        <v>922.5509</v>
      </c>
      <c r="S3643" s="676">
        <v>0.2512</v>
      </c>
      <c r="T3643" s="650">
        <v>0</v>
      </c>
      <c r="U3643" s="650">
        <v>0</v>
      </c>
      <c r="V3643" s="650">
        <v>0</v>
      </c>
      <c r="W3643" s="650">
        <v>0</v>
      </c>
      <c r="X3643" s="650">
        <v>0</v>
      </c>
      <c r="Y3643" s="650">
        <v>0</v>
      </c>
      <c r="Z3643" s="650">
        <v>0</v>
      </c>
      <c r="AA3643" s="650">
        <v>0</v>
      </c>
      <c r="AB3643" s="676">
        <v>1</v>
      </c>
      <c r="AC3643" s="575">
        <f t="shared" si="166"/>
        <v>0</v>
      </c>
      <c r="AD3643" s="620">
        <f t="shared" si="167"/>
        <v>0</v>
      </c>
    </row>
    <row r="3644" customHeight="1" spans="1:30">
      <c r="A3644" s="574">
        <v>45362</v>
      </c>
      <c r="B3644" s="650" t="s">
        <v>242</v>
      </c>
      <c r="C3644" s="650" t="s">
        <v>228</v>
      </c>
      <c r="D3644" s="650">
        <v>50</v>
      </c>
      <c r="E3644" s="650" t="s">
        <v>233</v>
      </c>
      <c r="F3644" s="650">
        <v>7.2</v>
      </c>
      <c r="G3644" s="650">
        <v>3.19</v>
      </c>
      <c r="H3644" s="650">
        <v>30.6853</v>
      </c>
      <c r="I3644" s="650">
        <v>30.03</v>
      </c>
      <c r="J3644" s="650">
        <v>29.92</v>
      </c>
      <c r="K3644" s="650">
        <v>0.54</v>
      </c>
      <c r="L3644" s="676">
        <v>0.0177</v>
      </c>
      <c r="M3644" s="650">
        <v>182.6</v>
      </c>
      <c r="N3644" s="650"/>
      <c r="O3644" s="650"/>
      <c r="P3644" s="650"/>
      <c r="Q3644" s="650">
        <v>7203</v>
      </c>
      <c r="R3644" s="650">
        <v>1021.68</v>
      </c>
      <c r="S3644" s="676">
        <v>0.1418</v>
      </c>
      <c r="T3644" s="650">
        <v>0.043</v>
      </c>
      <c r="U3644" s="650">
        <v>0</v>
      </c>
      <c r="V3644" s="650">
        <v>0</v>
      </c>
      <c r="W3644" s="650">
        <v>0</v>
      </c>
      <c r="X3644" s="650">
        <v>0</v>
      </c>
      <c r="Y3644" s="650">
        <v>0</v>
      </c>
      <c r="Z3644" s="650">
        <v>0</v>
      </c>
      <c r="AA3644" s="650">
        <v>0</v>
      </c>
      <c r="AB3644" s="676">
        <v>1</v>
      </c>
      <c r="AC3644" s="575">
        <f t="shared" si="166"/>
        <v>0</v>
      </c>
      <c r="AD3644" s="620">
        <f t="shared" si="167"/>
        <v>0.043</v>
      </c>
    </row>
    <row r="3645" customHeight="1" spans="1:30">
      <c r="A3645" s="574">
        <v>45362</v>
      </c>
      <c r="B3645" s="650" t="s">
        <v>245</v>
      </c>
      <c r="C3645" s="650" t="s">
        <v>228</v>
      </c>
      <c r="D3645" s="650">
        <v>50</v>
      </c>
      <c r="E3645" s="650" t="s">
        <v>292</v>
      </c>
      <c r="F3645" s="650">
        <v>5.24</v>
      </c>
      <c r="G3645" s="650">
        <v>0</v>
      </c>
      <c r="H3645" s="650">
        <v>22.3683</v>
      </c>
      <c r="I3645" s="650">
        <v>18.76</v>
      </c>
      <c r="J3645" s="650">
        <v>18.69</v>
      </c>
      <c r="K3645" s="650">
        <v>3.6083</v>
      </c>
      <c r="L3645" s="676">
        <v>0.1613</v>
      </c>
      <c r="M3645" s="650">
        <v>154.98</v>
      </c>
      <c r="N3645" s="650"/>
      <c r="O3645" s="650"/>
      <c r="P3645" s="650"/>
      <c r="Q3645" s="650">
        <v>6762</v>
      </c>
      <c r="R3645" s="650">
        <v>819.91</v>
      </c>
      <c r="S3645" s="676">
        <v>0.1213</v>
      </c>
      <c r="T3645" s="650">
        <v>0</v>
      </c>
      <c r="U3645" s="650">
        <v>0</v>
      </c>
      <c r="V3645" s="650">
        <v>0</v>
      </c>
      <c r="W3645" s="650">
        <v>0</v>
      </c>
      <c r="X3645" s="650">
        <v>0</v>
      </c>
      <c r="Y3645" s="650">
        <v>0</v>
      </c>
      <c r="Z3645" s="650">
        <v>0</v>
      </c>
      <c r="AA3645" s="650">
        <v>0</v>
      </c>
      <c r="AB3645" s="676">
        <v>1</v>
      </c>
      <c r="AC3645" s="575">
        <f t="shared" si="166"/>
        <v>0</v>
      </c>
      <c r="AD3645" s="620">
        <f t="shared" si="167"/>
        <v>0</v>
      </c>
    </row>
    <row r="3646" customHeight="1" spans="1:30">
      <c r="A3646" s="574">
        <v>45362</v>
      </c>
      <c r="B3646" s="650" t="s">
        <v>246</v>
      </c>
      <c r="C3646" s="650" t="s">
        <v>228</v>
      </c>
      <c r="D3646" s="650">
        <v>300</v>
      </c>
      <c r="E3646" s="650" t="s">
        <v>235</v>
      </c>
      <c r="F3646" s="650">
        <v>7.48</v>
      </c>
      <c r="G3646" s="650">
        <v>0</v>
      </c>
      <c r="H3646" s="650">
        <v>222.836</v>
      </c>
      <c r="I3646" s="650">
        <v>202.2163</v>
      </c>
      <c r="J3646" s="650">
        <v>198.462</v>
      </c>
      <c r="K3646" s="650">
        <v>20.6197</v>
      </c>
      <c r="L3646" s="676">
        <v>0.0925</v>
      </c>
      <c r="M3646" s="650">
        <v>1870.209</v>
      </c>
      <c r="N3646" s="650"/>
      <c r="O3646" s="650"/>
      <c r="P3646" s="650"/>
      <c r="Q3646" s="650">
        <v>57321</v>
      </c>
      <c r="R3646" s="650">
        <v>9635.242</v>
      </c>
      <c r="S3646" s="676">
        <v>0.1681</v>
      </c>
      <c r="T3646" s="650">
        <v>0</v>
      </c>
      <c r="U3646" s="650">
        <v>0</v>
      </c>
      <c r="V3646" s="650">
        <v>0</v>
      </c>
      <c r="W3646" s="650">
        <v>0</v>
      </c>
      <c r="X3646" s="650">
        <v>0</v>
      </c>
      <c r="Y3646" s="650">
        <v>0</v>
      </c>
      <c r="Z3646" s="650">
        <v>0</v>
      </c>
      <c r="AA3646" s="650">
        <v>0</v>
      </c>
      <c r="AB3646" s="676">
        <v>1</v>
      </c>
      <c r="AC3646" s="575">
        <f t="shared" si="166"/>
        <v>0</v>
      </c>
      <c r="AD3646" s="620">
        <f t="shared" si="167"/>
        <v>0</v>
      </c>
    </row>
    <row r="3647" customHeight="1" spans="1:30">
      <c r="A3647" s="574">
        <v>45362</v>
      </c>
      <c r="B3647" s="650" t="s">
        <v>244</v>
      </c>
      <c r="C3647" s="650" t="s">
        <v>228</v>
      </c>
      <c r="D3647" s="650">
        <v>100</v>
      </c>
      <c r="E3647" s="650" t="s">
        <v>233</v>
      </c>
      <c r="F3647" s="650">
        <v>4.73</v>
      </c>
      <c r="G3647" s="650">
        <v>0</v>
      </c>
      <c r="H3647" s="650">
        <v>42.3184</v>
      </c>
      <c r="I3647" s="650">
        <v>29.3624</v>
      </c>
      <c r="J3647" s="650">
        <v>28.035</v>
      </c>
      <c r="K3647" s="650">
        <v>12.956</v>
      </c>
      <c r="L3647" s="676">
        <v>0.3062</v>
      </c>
      <c r="M3647" s="650">
        <v>360.7821</v>
      </c>
      <c r="N3647" s="650"/>
      <c r="O3647" s="650"/>
      <c r="P3647" s="650"/>
      <c r="Q3647" s="650">
        <v>14225</v>
      </c>
      <c r="R3647" s="650">
        <v>2279.4177</v>
      </c>
      <c r="S3647" s="676">
        <v>0.1602</v>
      </c>
      <c r="T3647" s="650">
        <v>0</v>
      </c>
      <c r="U3647" s="650">
        <v>0</v>
      </c>
      <c r="V3647" s="650">
        <v>0</v>
      </c>
      <c r="W3647" s="650">
        <v>0</v>
      </c>
      <c r="X3647" s="650">
        <v>0</v>
      </c>
      <c r="Y3647" s="650">
        <v>0</v>
      </c>
      <c r="Z3647" s="650">
        <v>0</v>
      </c>
      <c r="AA3647" s="650">
        <v>0</v>
      </c>
      <c r="AB3647" s="676">
        <v>1</v>
      </c>
      <c r="AC3647" s="575">
        <f t="shared" si="166"/>
        <v>0</v>
      </c>
      <c r="AD3647" s="620">
        <f t="shared" si="167"/>
        <v>0</v>
      </c>
    </row>
    <row r="3648" customHeight="1" spans="1:30">
      <c r="A3648" s="574">
        <v>45362</v>
      </c>
      <c r="B3648" s="650" t="s">
        <v>248</v>
      </c>
      <c r="C3648" s="650" t="s">
        <v>228</v>
      </c>
      <c r="D3648" s="650">
        <v>100</v>
      </c>
      <c r="E3648" s="650" t="s">
        <v>233</v>
      </c>
      <c r="F3648" s="650">
        <v>5.57</v>
      </c>
      <c r="G3648" s="650">
        <v>4.18</v>
      </c>
      <c r="H3648" s="650">
        <v>69.688</v>
      </c>
      <c r="I3648" s="650">
        <v>33.0676</v>
      </c>
      <c r="J3648" s="650">
        <v>32.0208</v>
      </c>
      <c r="K3648" s="650">
        <v>36.6204</v>
      </c>
      <c r="L3648" s="676">
        <v>0.5255</v>
      </c>
      <c r="M3648" s="650">
        <v>338.0636</v>
      </c>
      <c r="N3648" s="650"/>
      <c r="O3648" s="650"/>
      <c r="P3648" s="650"/>
      <c r="Q3648" s="650">
        <v>11688</v>
      </c>
      <c r="R3648" s="650">
        <v>2099.7844</v>
      </c>
      <c r="S3648" s="676">
        <v>0.1797</v>
      </c>
      <c r="T3648" s="650">
        <v>0</v>
      </c>
      <c r="U3648" s="650">
        <v>0</v>
      </c>
      <c r="V3648" s="650">
        <v>0</v>
      </c>
      <c r="W3648" s="650">
        <v>0</v>
      </c>
      <c r="X3648" s="650">
        <v>0</v>
      </c>
      <c r="Y3648" s="650">
        <v>0</v>
      </c>
      <c r="Z3648" s="650">
        <v>0</v>
      </c>
      <c r="AA3648" s="650">
        <v>0</v>
      </c>
      <c r="AB3648" s="676">
        <v>1</v>
      </c>
      <c r="AC3648" s="575">
        <f t="shared" si="166"/>
        <v>0</v>
      </c>
      <c r="AD3648" s="620">
        <f t="shared" si="167"/>
        <v>0</v>
      </c>
    </row>
    <row r="3649" customHeight="1" spans="1:30">
      <c r="A3649" s="574">
        <v>45362</v>
      </c>
      <c r="B3649" s="650" t="s">
        <v>247</v>
      </c>
      <c r="C3649" s="650" t="s">
        <v>228</v>
      </c>
      <c r="D3649" s="650">
        <v>150</v>
      </c>
      <c r="E3649" s="650" t="s">
        <v>233</v>
      </c>
      <c r="F3649" s="650">
        <v>6.66</v>
      </c>
      <c r="G3649" s="650">
        <v>3</v>
      </c>
      <c r="H3649" s="650">
        <v>84.7138</v>
      </c>
      <c r="I3649" s="650">
        <v>84.7138</v>
      </c>
      <c r="J3649" s="650">
        <v>84</v>
      </c>
      <c r="K3649" s="650">
        <v>0</v>
      </c>
      <c r="L3649" s="676">
        <v>0</v>
      </c>
      <c r="M3649" s="650">
        <v>973.35</v>
      </c>
      <c r="N3649" s="650"/>
      <c r="O3649" s="650"/>
      <c r="P3649" s="650"/>
      <c r="Q3649" s="650">
        <v>25456</v>
      </c>
      <c r="R3649" s="650">
        <v>4869.375</v>
      </c>
      <c r="S3649" s="676">
        <v>0.1913</v>
      </c>
      <c r="T3649" s="650">
        <v>0</v>
      </c>
      <c r="U3649" s="650">
        <v>0</v>
      </c>
      <c r="V3649" s="650">
        <v>0</v>
      </c>
      <c r="W3649" s="650">
        <v>0</v>
      </c>
      <c r="X3649" s="650">
        <v>0</v>
      </c>
      <c r="Y3649" s="650">
        <v>0</v>
      </c>
      <c r="Z3649" s="650">
        <v>0</v>
      </c>
      <c r="AA3649" s="650">
        <v>0</v>
      </c>
      <c r="AB3649" s="676">
        <v>1</v>
      </c>
      <c r="AC3649" s="575">
        <f t="shared" si="166"/>
        <v>0</v>
      </c>
      <c r="AD3649" s="620">
        <f t="shared" si="167"/>
        <v>0</v>
      </c>
    </row>
    <row r="3650" customHeight="1" spans="1:30">
      <c r="A3650" s="574">
        <v>45362</v>
      </c>
      <c r="B3650" s="650" t="s">
        <v>249</v>
      </c>
      <c r="C3650" s="650" t="s">
        <v>228</v>
      </c>
      <c r="D3650" s="650">
        <v>100</v>
      </c>
      <c r="E3650" s="650" t="s">
        <v>231</v>
      </c>
      <c r="F3650" s="650">
        <v>3.36</v>
      </c>
      <c r="G3650" s="650">
        <v>0</v>
      </c>
      <c r="H3650" s="650">
        <v>27.891</v>
      </c>
      <c r="I3650" s="650">
        <v>27.456</v>
      </c>
      <c r="J3650" s="650">
        <v>27.393</v>
      </c>
      <c r="K3650" s="650">
        <v>0</v>
      </c>
      <c r="L3650" s="676">
        <v>0</v>
      </c>
      <c r="M3650" s="650">
        <v>517.1223</v>
      </c>
      <c r="N3650" s="650"/>
      <c r="O3650" s="650"/>
      <c r="P3650" s="650"/>
      <c r="Q3650" s="650">
        <v>15134</v>
      </c>
      <c r="R3650" s="650">
        <v>2454.4696</v>
      </c>
      <c r="S3650" s="676">
        <v>0.1622</v>
      </c>
      <c r="T3650" s="650">
        <v>0</v>
      </c>
      <c r="U3650" s="650">
        <v>0</v>
      </c>
      <c r="V3650" s="650">
        <v>0</v>
      </c>
      <c r="W3650" s="650">
        <v>0</v>
      </c>
      <c r="X3650" s="650">
        <v>0</v>
      </c>
      <c r="Y3650" s="650">
        <v>0</v>
      </c>
      <c r="Z3650" s="650">
        <v>0</v>
      </c>
      <c r="AA3650" s="650">
        <v>0</v>
      </c>
      <c r="AB3650" s="676">
        <v>1</v>
      </c>
      <c r="AC3650" s="575">
        <f t="shared" si="166"/>
        <v>0</v>
      </c>
      <c r="AD3650" s="620">
        <f t="shared" si="167"/>
        <v>0</v>
      </c>
    </row>
    <row r="3651" customHeight="1" spans="1:30">
      <c r="A3651" s="574">
        <v>45362</v>
      </c>
      <c r="B3651" s="669" t="s">
        <v>55</v>
      </c>
      <c r="C3651" s="650" t="s">
        <v>250</v>
      </c>
      <c r="D3651" s="650">
        <v>100</v>
      </c>
      <c r="E3651" s="650" t="s">
        <v>233</v>
      </c>
      <c r="F3651" s="650">
        <v>0</v>
      </c>
      <c r="G3651" s="650">
        <v>4.99</v>
      </c>
      <c r="H3651" s="650">
        <v>48.066</v>
      </c>
      <c r="I3651" s="650">
        <v>48.066</v>
      </c>
      <c r="J3651" s="650">
        <v>46.3367</v>
      </c>
      <c r="K3651" s="650">
        <v>0</v>
      </c>
      <c r="L3651" s="676">
        <v>0</v>
      </c>
      <c r="M3651" s="650">
        <v>901.2097</v>
      </c>
      <c r="N3651" s="650"/>
      <c r="O3651" s="650"/>
      <c r="P3651" s="650"/>
      <c r="Q3651" s="650">
        <v>28860</v>
      </c>
      <c r="R3651" s="650">
        <v>4640.0142</v>
      </c>
      <c r="S3651" s="676">
        <v>0.1608</v>
      </c>
      <c r="T3651" s="650">
        <v>0</v>
      </c>
      <c r="U3651" s="650">
        <v>0</v>
      </c>
      <c r="V3651" s="650">
        <v>0</v>
      </c>
      <c r="W3651" s="650">
        <v>0</v>
      </c>
      <c r="X3651" s="650">
        <v>0</v>
      </c>
      <c r="Y3651" s="650">
        <v>0</v>
      </c>
      <c r="Z3651" s="650">
        <v>0</v>
      </c>
      <c r="AA3651" s="650">
        <v>0</v>
      </c>
      <c r="AB3651" s="676">
        <v>1</v>
      </c>
      <c r="AC3651" s="575">
        <f t="shared" si="166"/>
        <v>0</v>
      </c>
      <c r="AD3651" s="620">
        <f t="shared" si="167"/>
        <v>0</v>
      </c>
    </row>
    <row r="3652" customHeight="1" spans="1:30">
      <c r="A3652" s="574">
        <v>45362</v>
      </c>
      <c r="B3652" s="192" t="s">
        <v>57</v>
      </c>
      <c r="C3652" s="650" t="s">
        <v>228</v>
      </c>
      <c r="D3652" s="650">
        <v>20</v>
      </c>
      <c r="E3652" s="650" t="s">
        <v>233</v>
      </c>
      <c r="F3652" s="650">
        <v>7.85</v>
      </c>
      <c r="G3652" s="650">
        <v>0</v>
      </c>
      <c r="H3652" s="650">
        <v>15.0249</v>
      </c>
      <c r="I3652" s="650">
        <v>14.2078</v>
      </c>
      <c r="J3652" s="650">
        <v>13.9783</v>
      </c>
      <c r="K3652" s="650">
        <v>0.8171</v>
      </c>
      <c r="L3652" s="676">
        <v>0.0544</v>
      </c>
      <c r="M3652" s="650">
        <v>111.2073</v>
      </c>
      <c r="N3652" s="650"/>
      <c r="O3652" s="650"/>
      <c r="P3652" s="650"/>
      <c r="Q3652" s="650">
        <v>3541</v>
      </c>
      <c r="R3652" s="650">
        <v>612.3221</v>
      </c>
      <c r="S3652" s="676">
        <v>0.1729</v>
      </c>
      <c r="T3652" s="650">
        <v>0</v>
      </c>
      <c r="U3652" s="650">
        <v>0</v>
      </c>
      <c r="V3652" s="650">
        <v>0</v>
      </c>
      <c r="W3652" s="650">
        <v>0</v>
      </c>
      <c r="X3652" s="650">
        <v>0</v>
      </c>
      <c r="Y3652" s="650">
        <v>0</v>
      </c>
      <c r="Z3652" s="650">
        <v>0</v>
      </c>
      <c r="AA3652" s="650">
        <v>0</v>
      </c>
      <c r="AB3652" s="676">
        <v>1</v>
      </c>
      <c r="AC3652" s="575">
        <f t="shared" si="166"/>
        <v>0</v>
      </c>
      <c r="AD3652" s="620">
        <f t="shared" si="167"/>
        <v>0</v>
      </c>
    </row>
    <row r="3653" customHeight="1" spans="1:30">
      <c r="A3653" s="574">
        <v>45362</v>
      </c>
      <c r="B3653" s="650" t="s">
        <v>251</v>
      </c>
      <c r="C3653" s="650" t="s">
        <v>250</v>
      </c>
      <c r="D3653" s="650">
        <v>15</v>
      </c>
      <c r="E3653" s="650" t="s">
        <v>233</v>
      </c>
      <c r="F3653" s="650">
        <v>0</v>
      </c>
      <c r="G3653" s="650">
        <v>5.08</v>
      </c>
      <c r="H3653" s="650">
        <v>9.1877</v>
      </c>
      <c r="I3653" s="650">
        <v>9.1877</v>
      </c>
      <c r="J3653" s="650">
        <v>9.135</v>
      </c>
      <c r="K3653" s="650">
        <v>0</v>
      </c>
      <c r="L3653" s="676">
        <v>0</v>
      </c>
      <c r="M3653" s="650">
        <v>78.225</v>
      </c>
      <c r="N3653" s="650"/>
      <c r="O3653" s="650"/>
      <c r="P3653" s="650"/>
      <c r="Q3653" s="650">
        <v>3444</v>
      </c>
      <c r="R3653" s="650">
        <v>406.455</v>
      </c>
      <c r="S3653" s="676">
        <v>0.118</v>
      </c>
      <c r="T3653" s="650">
        <v>0</v>
      </c>
      <c r="U3653" s="650">
        <v>0</v>
      </c>
      <c r="V3653" s="650">
        <v>0</v>
      </c>
      <c r="W3653" s="650">
        <v>0</v>
      </c>
      <c r="X3653" s="650">
        <v>0</v>
      </c>
      <c r="Y3653" s="650">
        <v>0</v>
      </c>
      <c r="Z3653" s="650">
        <v>0</v>
      </c>
      <c r="AA3653" s="650">
        <v>0</v>
      </c>
      <c r="AB3653" s="676">
        <v>1</v>
      </c>
      <c r="AC3653" s="575">
        <f t="shared" si="166"/>
        <v>0</v>
      </c>
      <c r="AD3653" s="620">
        <f t="shared" si="167"/>
        <v>0</v>
      </c>
    </row>
    <row r="3654" customHeight="1" spans="1:30">
      <c r="A3654" s="574">
        <v>45362</v>
      </c>
      <c r="B3654" s="650" t="s">
        <v>253</v>
      </c>
      <c r="C3654" s="650" t="s">
        <v>250</v>
      </c>
      <c r="D3654" s="650">
        <v>200</v>
      </c>
      <c r="E3654" s="650" t="s">
        <v>233</v>
      </c>
      <c r="F3654" s="650">
        <v>0</v>
      </c>
      <c r="G3654" s="650">
        <v>4.25</v>
      </c>
      <c r="H3654" s="650">
        <v>70.7809</v>
      </c>
      <c r="I3654" s="650">
        <v>70.7809</v>
      </c>
      <c r="J3654" s="650">
        <v>68.64</v>
      </c>
      <c r="K3654" s="650">
        <v>0</v>
      </c>
      <c r="L3654" s="676">
        <v>0</v>
      </c>
      <c r="M3654" s="650">
        <v>1287</v>
      </c>
      <c r="N3654" s="650"/>
      <c r="O3654" s="650"/>
      <c r="P3654" s="650"/>
      <c r="Q3654" s="650">
        <v>61425</v>
      </c>
      <c r="R3654" s="650">
        <v>9931.68</v>
      </c>
      <c r="S3654" s="676">
        <v>0.1617</v>
      </c>
      <c r="T3654" s="650">
        <v>0</v>
      </c>
      <c r="U3654" s="650">
        <v>0</v>
      </c>
      <c r="V3654" s="650">
        <v>0</v>
      </c>
      <c r="W3654" s="650">
        <v>0</v>
      </c>
      <c r="X3654" s="650">
        <v>0</v>
      </c>
      <c r="Y3654" s="650">
        <v>0</v>
      </c>
      <c r="Z3654" s="650">
        <v>0</v>
      </c>
      <c r="AA3654" s="650">
        <v>0</v>
      </c>
      <c r="AB3654" s="676">
        <v>1</v>
      </c>
      <c r="AC3654" s="575">
        <f t="shared" si="166"/>
        <v>0</v>
      </c>
      <c r="AD3654" s="620">
        <f t="shared" si="167"/>
        <v>0</v>
      </c>
    </row>
    <row r="3655" customHeight="1" spans="1:30">
      <c r="A3655" s="574">
        <v>45362</v>
      </c>
      <c r="B3655" s="650" t="s">
        <v>256</v>
      </c>
      <c r="C3655" s="650" t="s">
        <v>250</v>
      </c>
      <c r="D3655" s="650">
        <v>20.4</v>
      </c>
      <c r="E3655" s="650" t="s">
        <v>233</v>
      </c>
      <c r="F3655" s="650">
        <v>0</v>
      </c>
      <c r="G3655" s="650">
        <v>6.56</v>
      </c>
      <c r="H3655" s="650">
        <v>28.1574</v>
      </c>
      <c r="I3655" s="650">
        <v>24.99</v>
      </c>
      <c r="J3655" s="650">
        <v>24.9307</v>
      </c>
      <c r="K3655" s="650">
        <v>2.9968</v>
      </c>
      <c r="L3655" s="676">
        <v>0.1071</v>
      </c>
      <c r="M3655" s="650">
        <v>218.3041</v>
      </c>
      <c r="N3655" s="650"/>
      <c r="O3655" s="650"/>
      <c r="P3655" s="650"/>
      <c r="Q3655" s="650">
        <v>5372</v>
      </c>
      <c r="R3655" s="650">
        <v>1213.4638</v>
      </c>
      <c r="S3655" s="676">
        <v>0.2259</v>
      </c>
      <c r="T3655" s="650">
        <v>0</v>
      </c>
      <c r="U3655" s="650">
        <v>0</v>
      </c>
      <c r="V3655" s="650">
        <v>0</v>
      </c>
      <c r="W3655" s="650">
        <v>0</v>
      </c>
      <c r="X3655" s="650">
        <v>0</v>
      </c>
      <c r="Y3655" s="650">
        <v>0</v>
      </c>
      <c r="Z3655" s="650">
        <v>0</v>
      </c>
      <c r="AA3655" s="650">
        <v>0</v>
      </c>
      <c r="AB3655" s="676">
        <v>1</v>
      </c>
      <c r="AC3655" s="575">
        <f t="shared" si="166"/>
        <v>0</v>
      </c>
      <c r="AD3655" s="620">
        <f t="shared" si="167"/>
        <v>0</v>
      </c>
    </row>
    <row r="3656" customHeight="1" spans="1:30">
      <c r="A3656" s="574">
        <v>45362</v>
      </c>
      <c r="B3656" s="650" t="s">
        <v>254</v>
      </c>
      <c r="C3656" s="650" t="s">
        <v>250</v>
      </c>
      <c r="D3656" s="650">
        <v>50</v>
      </c>
      <c r="E3656" s="650" t="s">
        <v>233</v>
      </c>
      <c r="F3656" s="650">
        <v>0</v>
      </c>
      <c r="G3656" s="650">
        <v>7.02</v>
      </c>
      <c r="H3656" s="650">
        <v>56.9656</v>
      </c>
      <c r="I3656" s="650">
        <v>56.5106</v>
      </c>
      <c r="J3656" s="650">
        <v>55.44</v>
      </c>
      <c r="K3656" s="650">
        <v>0</v>
      </c>
      <c r="L3656" s="676">
        <v>0</v>
      </c>
      <c r="M3656" s="650">
        <v>587.37</v>
      </c>
      <c r="N3656" s="650"/>
      <c r="O3656" s="650"/>
      <c r="P3656" s="650"/>
      <c r="Q3656" s="650">
        <v>12070</v>
      </c>
      <c r="R3656" s="650">
        <v>2840.67</v>
      </c>
      <c r="S3656" s="676">
        <v>0.2353</v>
      </c>
      <c r="T3656" s="650">
        <v>0</v>
      </c>
      <c r="U3656" s="650">
        <v>0</v>
      </c>
      <c r="V3656" s="650">
        <v>0</v>
      </c>
      <c r="W3656" s="650">
        <v>0</v>
      </c>
      <c r="X3656" s="650">
        <v>0</v>
      </c>
      <c r="Y3656" s="650">
        <v>0</v>
      </c>
      <c r="Z3656" s="650">
        <v>0</v>
      </c>
      <c r="AA3656" s="650">
        <v>0</v>
      </c>
      <c r="AB3656" s="676">
        <v>1</v>
      </c>
      <c r="AC3656" s="575">
        <f t="shared" si="166"/>
        <v>0</v>
      </c>
      <c r="AD3656" s="620">
        <f t="shared" si="167"/>
        <v>0</v>
      </c>
    </row>
    <row r="3657" customHeight="1" spans="1:30">
      <c r="A3657" s="574">
        <v>45362</v>
      </c>
      <c r="B3657" s="650" t="s">
        <v>262</v>
      </c>
      <c r="C3657" s="650" t="s">
        <v>250</v>
      </c>
      <c r="D3657" s="650">
        <v>200</v>
      </c>
      <c r="E3657" s="650" t="s">
        <v>233</v>
      </c>
      <c r="F3657" s="650">
        <v>0</v>
      </c>
      <c r="G3657" s="650">
        <v>7.22</v>
      </c>
      <c r="H3657" s="650">
        <v>156.6166</v>
      </c>
      <c r="I3657" s="650">
        <v>95.1206</v>
      </c>
      <c r="J3657" s="650">
        <v>91.575</v>
      </c>
      <c r="K3657" s="650">
        <v>0</v>
      </c>
      <c r="L3657" s="676">
        <v>0</v>
      </c>
      <c r="M3657" s="650">
        <v>1102.2</v>
      </c>
      <c r="N3657" s="650"/>
      <c r="O3657" s="650"/>
      <c r="P3657" s="650"/>
      <c r="Q3657" s="650">
        <v>30140</v>
      </c>
      <c r="R3657" s="650">
        <v>8251.65</v>
      </c>
      <c r="S3657" s="676">
        <v>0.2738</v>
      </c>
      <c r="T3657" s="650">
        <v>61.496</v>
      </c>
      <c r="U3657" s="650">
        <v>0</v>
      </c>
      <c r="V3657" s="650">
        <v>0</v>
      </c>
      <c r="W3657" s="650">
        <v>0</v>
      </c>
      <c r="X3657" s="650">
        <v>0</v>
      </c>
      <c r="Y3657" s="650">
        <v>0</v>
      </c>
      <c r="Z3657" s="650">
        <v>0</v>
      </c>
      <c r="AA3657" s="650">
        <v>0</v>
      </c>
      <c r="AB3657" s="676">
        <v>0.5476</v>
      </c>
      <c r="AC3657" s="575">
        <f t="shared" si="166"/>
        <v>0</v>
      </c>
      <c r="AD3657" s="620">
        <f t="shared" si="167"/>
        <v>61.496</v>
      </c>
    </row>
    <row r="3658" customHeight="1" spans="1:30">
      <c r="A3658" s="574">
        <v>45362</v>
      </c>
      <c r="B3658" s="650" t="s">
        <v>259</v>
      </c>
      <c r="C3658" s="650" t="s">
        <v>250</v>
      </c>
      <c r="D3658" s="650">
        <v>60</v>
      </c>
      <c r="E3658" s="650" t="s">
        <v>233</v>
      </c>
      <c r="F3658" s="650">
        <v>0</v>
      </c>
      <c r="G3658" s="650">
        <v>4.47</v>
      </c>
      <c r="H3658" s="650">
        <v>31.5234</v>
      </c>
      <c r="I3658" s="650">
        <v>31.5234</v>
      </c>
      <c r="J3658" s="650">
        <v>31.29</v>
      </c>
      <c r="K3658" s="650">
        <v>0</v>
      </c>
      <c r="L3658" s="676">
        <v>0</v>
      </c>
      <c r="M3658" s="650">
        <v>486.99</v>
      </c>
      <c r="N3658" s="650"/>
      <c r="O3658" s="650"/>
      <c r="P3658" s="650"/>
      <c r="Q3658" s="650">
        <v>14049</v>
      </c>
      <c r="R3658" s="650">
        <v>2869.02</v>
      </c>
      <c r="S3658" s="676">
        <v>0.2042</v>
      </c>
      <c r="T3658" s="650">
        <v>0</v>
      </c>
      <c r="U3658" s="650">
        <v>0</v>
      </c>
      <c r="V3658" s="650">
        <v>0</v>
      </c>
      <c r="W3658" s="650">
        <v>0</v>
      </c>
      <c r="X3658" s="650">
        <v>0</v>
      </c>
      <c r="Y3658" s="650">
        <v>0</v>
      </c>
      <c r="Z3658" s="650">
        <v>0</v>
      </c>
      <c r="AA3658" s="650">
        <v>0</v>
      </c>
      <c r="AB3658" s="676">
        <v>1</v>
      </c>
      <c r="AC3658" s="575">
        <f t="shared" si="166"/>
        <v>0</v>
      </c>
      <c r="AD3658" s="620">
        <f t="shared" si="167"/>
        <v>0</v>
      </c>
    </row>
    <row r="3659" customHeight="1" spans="1:30">
      <c r="A3659" s="574">
        <v>45362</v>
      </c>
      <c r="B3659" s="192" t="s">
        <v>61</v>
      </c>
      <c r="C3659" s="650" t="s">
        <v>250</v>
      </c>
      <c r="D3659" s="650">
        <v>275</v>
      </c>
      <c r="E3659" s="650" t="s">
        <v>233</v>
      </c>
      <c r="F3659" s="650">
        <v>0</v>
      </c>
      <c r="G3659" s="650">
        <v>4.16</v>
      </c>
      <c r="H3659" s="650">
        <v>64.9777</v>
      </c>
      <c r="I3659" s="650">
        <v>64.7141</v>
      </c>
      <c r="J3659" s="650">
        <v>61.16</v>
      </c>
      <c r="K3659" s="650">
        <v>0</v>
      </c>
      <c r="L3659" s="676">
        <v>0</v>
      </c>
      <c r="M3659" s="650">
        <v>2047.32</v>
      </c>
      <c r="N3659" s="650"/>
      <c r="O3659" s="650"/>
      <c r="P3659" s="650"/>
      <c r="Q3659" s="650">
        <v>83580</v>
      </c>
      <c r="R3659" s="650">
        <v>17457.44</v>
      </c>
      <c r="S3659" s="676">
        <v>0.2089</v>
      </c>
      <c r="T3659" s="650">
        <v>0.2636</v>
      </c>
      <c r="U3659" s="650">
        <v>0</v>
      </c>
      <c r="V3659" s="650">
        <v>0</v>
      </c>
      <c r="W3659" s="650">
        <v>0</v>
      </c>
      <c r="X3659" s="650">
        <v>0</v>
      </c>
      <c r="Y3659" s="650">
        <v>0</v>
      </c>
      <c r="Z3659" s="650">
        <v>0</v>
      </c>
      <c r="AA3659" s="650">
        <v>0</v>
      </c>
      <c r="AB3659" s="676">
        <v>0.9959</v>
      </c>
      <c r="AC3659" s="575">
        <f t="shared" si="166"/>
        <v>0</v>
      </c>
      <c r="AD3659" s="620">
        <f t="shared" si="167"/>
        <v>0.2636</v>
      </c>
    </row>
    <row r="3660" customHeight="1" spans="1:30">
      <c r="A3660" s="574">
        <v>45362</v>
      </c>
      <c r="B3660" s="192" t="s">
        <v>62</v>
      </c>
      <c r="C3660" s="650" t="s">
        <v>250</v>
      </c>
      <c r="D3660" s="650">
        <v>200</v>
      </c>
      <c r="E3660" s="650" t="s">
        <v>233</v>
      </c>
      <c r="F3660" s="650">
        <v>0</v>
      </c>
      <c r="G3660" s="650">
        <v>5.08</v>
      </c>
      <c r="H3660" s="650">
        <v>64.9839</v>
      </c>
      <c r="I3660" s="650">
        <v>64.4304</v>
      </c>
      <c r="J3660" s="650">
        <v>62.04</v>
      </c>
      <c r="K3660" s="650">
        <v>0</v>
      </c>
      <c r="L3660" s="676">
        <v>0</v>
      </c>
      <c r="M3660" s="650">
        <v>1556.28</v>
      </c>
      <c r="N3660" s="650"/>
      <c r="O3660" s="650"/>
      <c r="P3660" s="650"/>
      <c r="Q3660" s="650">
        <v>61280</v>
      </c>
      <c r="R3660" s="650">
        <v>11980.32</v>
      </c>
      <c r="S3660" s="676">
        <v>0.1955</v>
      </c>
      <c r="T3660" s="650">
        <v>0</v>
      </c>
      <c r="U3660" s="650">
        <v>0.5535</v>
      </c>
      <c r="V3660" s="650">
        <v>0</v>
      </c>
      <c r="W3660" s="650">
        <v>0</v>
      </c>
      <c r="X3660" s="650">
        <v>0</v>
      </c>
      <c r="Y3660" s="650">
        <v>0</v>
      </c>
      <c r="Z3660" s="650">
        <v>0</v>
      </c>
      <c r="AA3660" s="650">
        <v>0</v>
      </c>
      <c r="AB3660" s="676">
        <v>1</v>
      </c>
      <c r="AC3660" s="575">
        <f t="shared" si="166"/>
        <v>0.5535</v>
      </c>
      <c r="AD3660" s="620">
        <f t="shared" si="167"/>
        <v>0</v>
      </c>
    </row>
    <row r="3661" customHeight="1" spans="1:30">
      <c r="A3661" s="574">
        <v>45362</v>
      </c>
      <c r="B3661" s="650" t="s">
        <v>258</v>
      </c>
      <c r="C3661" s="650" t="s">
        <v>250</v>
      </c>
      <c r="D3661" s="650">
        <v>100</v>
      </c>
      <c r="E3661" s="650" t="s">
        <v>233</v>
      </c>
      <c r="F3661" s="650">
        <v>0</v>
      </c>
      <c r="G3661" s="650">
        <v>4.11</v>
      </c>
      <c r="H3661" s="650">
        <v>37.3022</v>
      </c>
      <c r="I3661" s="650">
        <v>36.418</v>
      </c>
      <c r="J3661" s="650">
        <v>34.98</v>
      </c>
      <c r="K3661" s="650">
        <v>0</v>
      </c>
      <c r="L3661" s="676">
        <v>0</v>
      </c>
      <c r="M3661" s="650">
        <v>621.06</v>
      </c>
      <c r="N3661" s="650"/>
      <c r="O3661" s="650"/>
      <c r="P3661" s="650"/>
      <c r="Q3661" s="650">
        <v>27774</v>
      </c>
      <c r="R3661" s="650">
        <v>3897.3</v>
      </c>
      <c r="S3661" s="676">
        <v>0.1403</v>
      </c>
      <c r="T3661" s="650">
        <v>0.8842</v>
      </c>
      <c r="U3661" s="650">
        <v>0</v>
      </c>
      <c r="V3661" s="650">
        <v>0</v>
      </c>
      <c r="W3661" s="650">
        <v>0</v>
      </c>
      <c r="X3661" s="650">
        <v>0</v>
      </c>
      <c r="Y3661" s="650">
        <v>0</v>
      </c>
      <c r="Z3661" s="650">
        <v>0</v>
      </c>
      <c r="AA3661" s="650">
        <v>0</v>
      </c>
      <c r="AB3661" s="676">
        <v>0.9737</v>
      </c>
      <c r="AC3661" s="575">
        <f t="shared" si="166"/>
        <v>0</v>
      </c>
      <c r="AD3661" s="620">
        <f t="shared" si="167"/>
        <v>0.8842</v>
      </c>
    </row>
    <row r="3662" customHeight="1" spans="1:30">
      <c r="A3662" s="574">
        <v>45362</v>
      </c>
      <c r="B3662" s="650" t="s">
        <v>261</v>
      </c>
      <c r="C3662" s="650" t="s">
        <v>250</v>
      </c>
      <c r="D3662" s="650">
        <v>100</v>
      </c>
      <c r="E3662" s="650" t="s">
        <v>233</v>
      </c>
      <c r="F3662" s="650">
        <v>0</v>
      </c>
      <c r="G3662" s="650">
        <v>4.34</v>
      </c>
      <c r="H3662" s="650">
        <v>51.8949</v>
      </c>
      <c r="I3662" s="650">
        <v>51.8949</v>
      </c>
      <c r="J3662" s="650">
        <v>50.952</v>
      </c>
      <c r="K3662" s="650">
        <v>0</v>
      </c>
      <c r="L3662" s="676">
        <v>0</v>
      </c>
      <c r="M3662" s="650">
        <v>718.08</v>
      </c>
      <c r="N3662" s="650"/>
      <c r="O3662" s="650"/>
      <c r="P3662" s="650"/>
      <c r="Q3662" s="650">
        <v>25315</v>
      </c>
      <c r="R3662" s="650">
        <v>5016.132</v>
      </c>
      <c r="S3662" s="676">
        <v>0.1981</v>
      </c>
      <c r="T3662" s="650">
        <v>0</v>
      </c>
      <c r="U3662" s="650">
        <v>0</v>
      </c>
      <c r="V3662" s="650">
        <v>0</v>
      </c>
      <c r="W3662" s="650">
        <v>0</v>
      </c>
      <c r="X3662" s="650">
        <v>0</v>
      </c>
      <c r="Y3662" s="650">
        <v>0</v>
      </c>
      <c r="Z3662" s="650">
        <v>0</v>
      </c>
      <c r="AA3662" s="650">
        <v>0</v>
      </c>
      <c r="AB3662" s="676">
        <v>1</v>
      </c>
      <c r="AC3662" s="575">
        <f t="shared" si="166"/>
        <v>0</v>
      </c>
      <c r="AD3662" s="620">
        <f t="shared" si="167"/>
        <v>0</v>
      </c>
    </row>
    <row r="3663" customHeight="1" spans="1:30">
      <c r="A3663" s="574">
        <v>45362</v>
      </c>
      <c r="B3663" s="650" t="s">
        <v>263</v>
      </c>
      <c r="C3663" s="650" t="s">
        <v>250</v>
      </c>
      <c r="D3663" s="650">
        <v>200</v>
      </c>
      <c r="E3663" s="650" t="s">
        <v>233</v>
      </c>
      <c r="F3663" s="650">
        <v>0</v>
      </c>
      <c r="G3663" s="650">
        <v>6.53</v>
      </c>
      <c r="H3663" s="650">
        <v>221.5314</v>
      </c>
      <c r="I3663" s="650">
        <v>211.3214</v>
      </c>
      <c r="J3663" s="650">
        <v>210.32</v>
      </c>
      <c r="K3663" s="650">
        <v>0</v>
      </c>
      <c r="L3663" s="676">
        <v>0</v>
      </c>
      <c r="M3663" s="650">
        <v>2298.56</v>
      </c>
      <c r="N3663" s="650"/>
      <c r="O3663" s="650"/>
      <c r="P3663" s="650"/>
      <c r="Q3663" s="650">
        <v>59159</v>
      </c>
      <c r="R3663" s="650">
        <v>15519.68</v>
      </c>
      <c r="S3663" s="676">
        <v>0.2623</v>
      </c>
      <c r="T3663" s="650">
        <v>0</v>
      </c>
      <c r="U3663" s="650">
        <v>8.451</v>
      </c>
      <c r="V3663" s="650">
        <v>0</v>
      </c>
      <c r="W3663" s="650">
        <v>0</v>
      </c>
      <c r="X3663" s="650">
        <v>0</v>
      </c>
      <c r="Y3663" s="650">
        <v>1.759</v>
      </c>
      <c r="Z3663" s="650">
        <v>0</v>
      </c>
      <c r="AA3663" s="650">
        <v>0</v>
      </c>
      <c r="AB3663" s="676">
        <v>1</v>
      </c>
      <c r="AC3663" s="575">
        <f t="shared" si="166"/>
        <v>8.451</v>
      </c>
      <c r="AD3663" s="620">
        <f t="shared" si="167"/>
        <v>0</v>
      </c>
    </row>
    <row r="3664" customHeight="1" spans="1:30">
      <c r="A3664" s="574">
        <v>45362</v>
      </c>
      <c r="B3664" s="650" t="s">
        <v>252</v>
      </c>
      <c r="C3664" s="650" t="s">
        <v>250</v>
      </c>
      <c r="D3664" s="650">
        <v>49.5</v>
      </c>
      <c r="E3664" s="650" t="s">
        <v>233</v>
      </c>
      <c r="F3664" s="650">
        <v>0</v>
      </c>
      <c r="G3664" s="650">
        <v>8.04</v>
      </c>
      <c r="H3664" s="650">
        <v>74.3632</v>
      </c>
      <c r="I3664" s="650">
        <v>40.2113</v>
      </c>
      <c r="J3664" s="650">
        <v>38.412</v>
      </c>
      <c r="K3664" s="650">
        <v>34.1519</v>
      </c>
      <c r="L3664" s="676">
        <v>0.4593</v>
      </c>
      <c r="M3664" s="650">
        <v>409.299</v>
      </c>
      <c r="N3664" s="650">
        <v>1021</v>
      </c>
      <c r="O3664" s="676">
        <v>0.4009</v>
      </c>
      <c r="P3664" s="676">
        <v>0.0461</v>
      </c>
      <c r="Q3664" s="650">
        <v>12723</v>
      </c>
      <c r="R3664" s="650">
        <v>1681.0266</v>
      </c>
      <c r="S3664" s="676">
        <v>0.1321</v>
      </c>
      <c r="T3664" s="650">
        <v>0</v>
      </c>
      <c r="U3664" s="650">
        <v>0</v>
      </c>
      <c r="V3664" s="650">
        <v>0</v>
      </c>
      <c r="W3664" s="650">
        <v>0</v>
      </c>
      <c r="X3664" s="650">
        <v>0</v>
      </c>
      <c r="Y3664" s="650">
        <v>0</v>
      </c>
      <c r="Z3664" s="650">
        <v>0</v>
      </c>
      <c r="AA3664" s="650">
        <v>0</v>
      </c>
      <c r="AB3664" s="676">
        <v>1</v>
      </c>
      <c r="AC3664" s="575">
        <f t="shared" si="166"/>
        <v>0</v>
      </c>
      <c r="AD3664" s="620">
        <f t="shared" si="167"/>
        <v>0</v>
      </c>
    </row>
    <row r="3665" customHeight="1" spans="1:30">
      <c r="A3665" s="574">
        <v>45362</v>
      </c>
      <c r="B3665" s="650" t="s">
        <v>260</v>
      </c>
      <c r="C3665" s="650" t="s">
        <v>250</v>
      </c>
      <c r="D3665" s="650">
        <v>50</v>
      </c>
      <c r="E3665" s="650" t="s">
        <v>233</v>
      </c>
      <c r="F3665" s="650">
        <v>0</v>
      </c>
      <c r="G3665" s="650">
        <v>3.81</v>
      </c>
      <c r="H3665" s="650">
        <v>15.9607</v>
      </c>
      <c r="I3665" s="650">
        <v>14.771</v>
      </c>
      <c r="J3665" s="650">
        <v>13.97</v>
      </c>
      <c r="K3665" s="650">
        <v>0</v>
      </c>
      <c r="L3665" s="676">
        <v>0</v>
      </c>
      <c r="M3665" s="650">
        <v>177.21</v>
      </c>
      <c r="N3665" s="650"/>
      <c r="O3665" s="650"/>
      <c r="P3665" s="650"/>
      <c r="Q3665" s="650">
        <v>12700</v>
      </c>
      <c r="R3665" s="650">
        <v>1899.832</v>
      </c>
      <c r="S3665" s="676">
        <v>0.1496</v>
      </c>
      <c r="T3665" s="650">
        <v>0</v>
      </c>
      <c r="U3665" s="650">
        <v>0</v>
      </c>
      <c r="V3665" s="650">
        <v>0</v>
      </c>
      <c r="W3665" s="650">
        <v>0</v>
      </c>
      <c r="X3665" s="650">
        <v>0</v>
      </c>
      <c r="Y3665" s="650">
        <v>0</v>
      </c>
      <c r="Z3665" s="650">
        <v>0</v>
      </c>
      <c r="AA3665" s="650">
        <v>0</v>
      </c>
      <c r="AB3665" s="676">
        <v>1</v>
      </c>
      <c r="AC3665" s="575">
        <f t="shared" si="166"/>
        <v>0</v>
      </c>
      <c r="AD3665" s="620">
        <f t="shared" si="167"/>
        <v>0</v>
      </c>
    </row>
    <row r="3666" customHeight="1" spans="1:30">
      <c r="A3666" s="574">
        <v>45362</v>
      </c>
      <c r="B3666" s="650" t="s">
        <v>266</v>
      </c>
      <c r="C3666" s="650" t="s">
        <v>250</v>
      </c>
      <c r="D3666" s="650">
        <v>200</v>
      </c>
      <c r="E3666" s="650" t="s">
        <v>231</v>
      </c>
      <c r="F3666" s="650">
        <v>0</v>
      </c>
      <c r="G3666" s="650">
        <v>3.99</v>
      </c>
      <c r="H3666" s="650">
        <v>61.815</v>
      </c>
      <c r="I3666" s="650">
        <v>61.6768</v>
      </c>
      <c r="J3666" s="650">
        <v>58.74</v>
      </c>
      <c r="K3666" s="650">
        <v>0</v>
      </c>
      <c r="L3666" s="676">
        <v>0</v>
      </c>
      <c r="M3666" s="650">
        <v>1064.58</v>
      </c>
      <c r="N3666" s="650"/>
      <c r="O3666" s="650"/>
      <c r="P3666" s="650"/>
      <c r="Q3666" s="650">
        <v>45530</v>
      </c>
      <c r="R3666" s="650">
        <v>5617.92</v>
      </c>
      <c r="S3666" s="676">
        <v>0.1234</v>
      </c>
      <c r="T3666" s="650">
        <v>0</v>
      </c>
      <c r="U3666" s="650">
        <v>0.1382</v>
      </c>
      <c r="V3666" s="650">
        <v>0</v>
      </c>
      <c r="W3666" s="650">
        <v>0</v>
      </c>
      <c r="X3666" s="650">
        <v>0</v>
      </c>
      <c r="Y3666" s="650">
        <v>0</v>
      </c>
      <c r="Z3666" s="650">
        <v>0</v>
      </c>
      <c r="AA3666" s="650">
        <v>0</v>
      </c>
      <c r="AB3666" s="676">
        <v>1</v>
      </c>
      <c r="AC3666" s="575">
        <f t="shared" si="166"/>
        <v>0.1382</v>
      </c>
      <c r="AD3666" s="620">
        <f t="shared" si="167"/>
        <v>0</v>
      </c>
    </row>
    <row r="3667" customHeight="1" spans="1:30">
      <c r="A3667" s="574">
        <v>45362</v>
      </c>
      <c r="B3667" s="650" t="s">
        <v>267</v>
      </c>
      <c r="C3667" s="650" t="s">
        <v>250</v>
      </c>
      <c r="D3667" s="650">
        <v>150</v>
      </c>
      <c r="E3667" s="650" t="s">
        <v>233</v>
      </c>
      <c r="F3667" s="650">
        <v>0</v>
      </c>
      <c r="G3667" s="650">
        <v>3.23</v>
      </c>
      <c r="H3667" s="650">
        <v>9.6043</v>
      </c>
      <c r="I3667" s="650">
        <v>9.6043</v>
      </c>
      <c r="J3667" s="650">
        <v>8.8</v>
      </c>
      <c r="K3667" s="650">
        <v>0</v>
      </c>
      <c r="L3667" s="676">
        <v>0</v>
      </c>
      <c r="M3667" s="650">
        <v>1249.6</v>
      </c>
      <c r="N3667" s="650"/>
      <c r="O3667" s="650"/>
      <c r="P3667" s="650"/>
      <c r="Q3667" s="650">
        <v>38110</v>
      </c>
      <c r="R3667" s="650">
        <v>11672.32</v>
      </c>
      <c r="S3667" s="676">
        <v>0.3063</v>
      </c>
      <c r="T3667" s="650">
        <v>0</v>
      </c>
      <c r="U3667" s="650">
        <v>0</v>
      </c>
      <c r="V3667" s="650">
        <v>0</v>
      </c>
      <c r="W3667" s="650">
        <v>0</v>
      </c>
      <c r="X3667" s="650">
        <v>0</v>
      </c>
      <c r="Y3667" s="650">
        <v>0</v>
      </c>
      <c r="Z3667" s="650">
        <v>0</v>
      </c>
      <c r="AA3667" s="650">
        <v>0</v>
      </c>
      <c r="AB3667" s="676">
        <v>1</v>
      </c>
      <c r="AC3667" s="575">
        <f t="shared" si="166"/>
        <v>0</v>
      </c>
      <c r="AD3667" s="620">
        <f t="shared" si="167"/>
        <v>0</v>
      </c>
    </row>
    <row r="3668" customHeight="1" spans="1:30">
      <c r="A3668" s="574">
        <v>45362</v>
      </c>
      <c r="B3668" s="650" t="s">
        <v>257</v>
      </c>
      <c r="C3668" s="650" t="s">
        <v>250</v>
      </c>
      <c r="D3668" s="650">
        <v>80</v>
      </c>
      <c r="E3668" s="650" t="s">
        <v>233</v>
      </c>
      <c r="F3668" s="650">
        <v>0</v>
      </c>
      <c r="G3668" s="650">
        <v>5.45</v>
      </c>
      <c r="H3668" s="650">
        <v>62.875</v>
      </c>
      <c r="I3668" s="650">
        <v>60.3378</v>
      </c>
      <c r="J3668" s="650">
        <v>59.488</v>
      </c>
      <c r="K3668" s="650">
        <v>0</v>
      </c>
      <c r="L3668" s="676">
        <v>0</v>
      </c>
      <c r="M3668" s="650">
        <v>707.5193</v>
      </c>
      <c r="N3668" s="650"/>
      <c r="O3668" s="650"/>
      <c r="P3668" s="650"/>
      <c r="Q3668" s="650">
        <v>18237</v>
      </c>
      <c r="R3668" s="650">
        <v>4224.4358</v>
      </c>
      <c r="S3668" s="676">
        <v>0.2316</v>
      </c>
      <c r="T3668" s="650">
        <v>0</v>
      </c>
      <c r="U3668" s="650">
        <v>1.77</v>
      </c>
      <c r="V3668" s="650">
        <v>0</v>
      </c>
      <c r="W3668" s="650">
        <v>0</v>
      </c>
      <c r="X3668" s="650">
        <v>0</v>
      </c>
      <c r="Y3668" s="650">
        <v>0</v>
      </c>
      <c r="Z3668" s="650">
        <v>0</v>
      </c>
      <c r="AA3668" s="650">
        <v>0</v>
      </c>
      <c r="AB3668" s="676">
        <v>1</v>
      </c>
      <c r="AC3668" s="575">
        <f t="shared" si="166"/>
        <v>1.77</v>
      </c>
      <c r="AD3668" s="620">
        <f t="shared" si="167"/>
        <v>0</v>
      </c>
    </row>
    <row r="3669" customHeight="1" spans="1:30">
      <c r="A3669" s="574">
        <v>45362</v>
      </c>
      <c r="B3669" s="650" t="s">
        <v>264</v>
      </c>
      <c r="C3669" s="650" t="s">
        <v>250</v>
      </c>
      <c r="D3669" s="650">
        <v>100</v>
      </c>
      <c r="E3669" s="650" t="s">
        <v>233</v>
      </c>
      <c r="F3669" s="650">
        <v>0</v>
      </c>
      <c r="G3669" s="650">
        <v>6.53</v>
      </c>
      <c r="H3669" s="650">
        <v>83.064</v>
      </c>
      <c r="I3669" s="650">
        <v>62.7937</v>
      </c>
      <c r="J3669" s="650">
        <v>61.644</v>
      </c>
      <c r="K3669" s="650">
        <v>18.9654</v>
      </c>
      <c r="L3669" s="676">
        <v>0.232</v>
      </c>
      <c r="M3669" s="650">
        <v>751.7796</v>
      </c>
      <c r="N3669" s="650"/>
      <c r="O3669" s="650"/>
      <c r="P3669" s="650"/>
      <c r="Q3669" s="650">
        <v>24615</v>
      </c>
      <c r="R3669" s="650">
        <v>3916.803</v>
      </c>
      <c r="S3669" s="676">
        <v>0.1591</v>
      </c>
      <c r="T3669" s="650">
        <v>1.3049</v>
      </c>
      <c r="U3669" s="650">
        <v>0</v>
      </c>
      <c r="V3669" s="650">
        <v>0</v>
      </c>
      <c r="W3669" s="650">
        <v>0</v>
      </c>
      <c r="X3669" s="650">
        <v>0</v>
      </c>
      <c r="Y3669" s="650">
        <v>0</v>
      </c>
      <c r="Z3669" s="650">
        <v>0</v>
      </c>
      <c r="AA3669" s="650">
        <v>0</v>
      </c>
      <c r="AB3669" s="676">
        <v>0.9373</v>
      </c>
      <c r="AC3669" s="575">
        <f t="shared" si="166"/>
        <v>0</v>
      </c>
      <c r="AD3669" s="620">
        <f t="shared" si="167"/>
        <v>1.3049</v>
      </c>
    </row>
    <row r="3670" customHeight="1" spans="1:30">
      <c r="A3670" s="574">
        <v>45362</v>
      </c>
      <c r="B3670" s="650" t="s">
        <v>265</v>
      </c>
      <c r="C3670" s="650" t="s">
        <v>250</v>
      </c>
      <c r="D3670" s="650">
        <v>50</v>
      </c>
      <c r="E3670" s="650" t="s">
        <v>233</v>
      </c>
      <c r="F3670" s="650">
        <v>0</v>
      </c>
      <c r="G3670" s="650">
        <v>5.08</v>
      </c>
      <c r="H3670" s="650">
        <v>34.604</v>
      </c>
      <c r="I3670" s="650">
        <v>26.0059</v>
      </c>
      <c r="J3670" s="650">
        <v>26.1624</v>
      </c>
      <c r="K3670" s="650">
        <v>8.5981</v>
      </c>
      <c r="L3670" s="676">
        <v>0.2485</v>
      </c>
      <c r="M3670" s="650">
        <v>184.9496</v>
      </c>
      <c r="N3670" s="650"/>
      <c r="O3670" s="650"/>
      <c r="P3670" s="650"/>
      <c r="Q3670" s="650">
        <v>5770</v>
      </c>
      <c r="R3670" s="650">
        <v>707.6872</v>
      </c>
      <c r="S3670" s="676">
        <v>0.1226</v>
      </c>
      <c r="T3670" s="650">
        <v>0</v>
      </c>
      <c r="U3670" s="650">
        <v>0</v>
      </c>
      <c r="V3670" s="650">
        <v>0</v>
      </c>
      <c r="W3670" s="650">
        <v>0</v>
      </c>
      <c r="X3670" s="650">
        <v>0</v>
      </c>
      <c r="Y3670" s="650">
        <v>0</v>
      </c>
      <c r="Z3670" s="650">
        <v>0</v>
      </c>
      <c r="AA3670" s="650">
        <v>0</v>
      </c>
      <c r="AB3670" s="676">
        <v>1</v>
      </c>
      <c r="AC3670" s="575">
        <f t="shared" si="166"/>
        <v>0</v>
      </c>
      <c r="AD3670" s="620">
        <f t="shared" si="167"/>
        <v>0</v>
      </c>
    </row>
    <row r="3671" s="557" customFormat="1" customHeight="1" spans="1:30">
      <c r="A3671" s="574">
        <v>45362</v>
      </c>
      <c r="B3671" s="669" t="s">
        <v>77</v>
      </c>
      <c r="C3671" s="671" t="s">
        <v>32</v>
      </c>
      <c r="D3671" s="687">
        <v>100</v>
      </c>
      <c r="E3671" s="671" t="s">
        <v>35</v>
      </c>
      <c r="F3671" s="672">
        <v>7.59</v>
      </c>
      <c r="G3671" s="671">
        <v>2.3</v>
      </c>
      <c r="H3671" s="673">
        <v>75.5392</v>
      </c>
      <c r="I3671" s="673">
        <v>41.4051</v>
      </c>
      <c r="J3671" s="673">
        <v>39.368</v>
      </c>
      <c r="K3671" s="673">
        <v>34.1342</v>
      </c>
      <c r="L3671" s="679">
        <v>0.4519</v>
      </c>
      <c r="M3671" s="673">
        <v>484.596</v>
      </c>
      <c r="N3671" s="671">
        <v>1005</v>
      </c>
      <c r="O3671" s="679">
        <v>0.4822</v>
      </c>
      <c r="P3671" s="679">
        <v>0.2564</v>
      </c>
      <c r="Q3671" s="671">
        <v>17600</v>
      </c>
      <c r="R3671" s="673">
        <v>1839.523</v>
      </c>
      <c r="S3671" s="679">
        <v>0.1045</v>
      </c>
      <c r="T3671" s="671">
        <v>0</v>
      </c>
      <c r="U3671" s="671">
        <v>0</v>
      </c>
      <c r="V3671" s="671">
        <v>0</v>
      </c>
      <c r="W3671" s="671">
        <v>0</v>
      </c>
      <c r="X3671" s="671">
        <v>0</v>
      </c>
      <c r="Y3671" s="671">
        <v>0</v>
      </c>
      <c r="Z3671" s="671">
        <v>0</v>
      </c>
      <c r="AA3671" s="673">
        <v>34.1342</v>
      </c>
      <c r="AB3671" s="679">
        <v>1</v>
      </c>
      <c r="AC3671" s="575">
        <f t="shared" si="166"/>
        <v>0</v>
      </c>
      <c r="AD3671" s="620">
        <f t="shared" si="167"/>
        <v>0</v>
      </c>
    </row>
    <row r="3672" s="557" customFormat="1" customHeight="1" spans="1:30">
      <c r="A3672" s="574">
        <v>45362</v>
      </c>
      <c r="B3672" s="669" t="s">
        <v>81</v>
      </c>
      <c r="C3672" s="670" t="s">
        <v>175</v>
      </c>
      <c r="D3672" s="687">
        <v>100</v>
      </c>
      <c r="E3672" s="669" t="s">
        <v>35</v>
      </c>
      <c r="F3672" s="671" t="s">
        <v>176</v>
      </c>
      <c r="G3672" s="671">
        <v>6.11</v>
      </c>
      <c r="H3672" s="671">
        <v>0</v>
      </c>
      <c r="I3672" s="671">
        <v>12.6</v>
      </c>
      <c r="J3672" s="671">
        <v>12.276</v>
      </c>
      <c r="K3672" s="671">
        <v>0</v>
      </c>
      <c r="L3672" s="671">
        <v>0</v>
      </c>
      <c r="M3672" s="671">
        <v>63.1928</v>
      </c>
      <c r="N3672" s="671">
        <v>1373</v>
      </c>
      <c r="O3672" s="679">
        <v>0.046</v>
      </c>
      <c r="P3672" s="679">
        <v>-0.3188</v>
      </c>
      <c r="Q3672" s="671">
        <v>13183</v>
      </c>
      <c r="R3672" s="671">
        <v>128.1896</v>
      </c>
      <c r="S3672" s="679">
        <v>0.0097</v>
      </c>
      <c r="T3672" s="671">
        <v>0</v>
      </c>
      <c r="U3672" s="671">
        <v>0</v>
      </c>
      <c r="V3672" s="671">
        <v>0</v>
      </c>
      <c r="W3672" s="671">
        <v>0</v>
      </c>
      <c r="X3672" s="671">
        <v>0</v>
      </c>
      <c r="Y3672" s="671">
        <v>0</v>
      </c>
      <c r="Z3672" s="671">
        <v>0</v>
      </c>
      <c r="AA3672" s="671">
        <v>0</v>
      </c>
      <c r="AB3672" s="679">
        <v>1</v>
      </c>
      <c r="AC3672" s="575">
        <f t="shared" si="166"/>
        <v>0</v>
      </c>
      <c r="AD3672" s="620">
        <f t="shared" si="167"/>
        <v>0</v>
      </c>
    </row>
    <row r="3673" s="557" customFormat="1" customHeight="1" spans="1:30">
      <c r="A3673" s="574">
        <v>45362</v>
      </c>
      <c r="B3673" s="669" t="s">
        <v>84</v>
      </c>
      <c r="C3673" s="670" t="s">
        <v>175</v>
      </c>
      <c r="D3673" s="687">
        <v>33</v>
      </c>
      <c r="E3673" s="671" t="s">
        <v>35</v>
      </c>
      <c r="F3673" s="671" t="s">
        <v>176</v>
      </c>
      <c r="G3673" s="671">
        <v>3.28</v>
      </c>
      <c r="H3673" s="671">
        <v>9.79</v>
      </c>
      <c r="I3673" s="671">
        <v>9.46</v>
      </c>
      <c r="J3673" s="671">
        <v>9.24</v>
      </c>
      <c r="K3673" s="671">
        <v>0</v>
      </c>
      <c r="L3673" s="679">
        <v>0</v>
      </c>
      <c r="M3673" s="671">
        <v>269.94</v>
      </c>
      <c r="N3673" s="671">
        <v>832</v>
      </c>
      <c r="O3673" s="679">
        <v>0.3244</v>
      </c>
      <c r="P3673" s="679">
        <v>-0.2629</v>
      </c>
      <c r="Q3673" s="671">
        <v>7604</v>
      </c>
      <c r="R3673" s="671">
        <v>1121.34</v>
      </c>
      <c r="S3673" s="679">
        <v>0.1475</v>
      </c>
      <c r="T3673" s="671">
        <v>0</v>
      </c>
      <c r="U3673" s="671">
        <v>0</v>
      </c>
      <c r="V3673" s="671">
        <v>0</v>
      </c>
      <c r="W3673" s="671">
        <v>0</v>
      </c>
      <c r="X3673" s="671">
        <v>0</v>
      </c>
      <c r="Y3673" s="671">
        <v>0</v>
      </c>
      <c r="Z3673" s="671">
        <v>0</v>
      </c>
      <c r="AA3673" s="671">
        <v>0</v>
      </c>
      <c r="AB3673" s="679">
        <v>1</v>
      </c>
      <c r="AC3673" s="575">
        <f t="shared" si="166"/>
        <v>0</v>
      </c>
      <c r="AD3673" s="620">
        <f t="shared" si="167"/>
        <v>0</v>
      </c>
    </row>
    <row r="3674" s="557" customFormat="1" customHeight="1" spans="1:30">
      <c r="A3674" s="574">
        <v>45362</v>
      </c>
      <c r="B3674" s="669" t="s">
        <v>85</v>
      </c>
      <c r="C3674" s="671" t="s">
        <v>177</v>
      </c>
      <c r="D3674" s="671">
        <v>60</v>
      </c>
      <c r="E3674" s="671" t="s">
        <v>35</v>
      </c>
      <c r="F3674" s="671">
        <v>5.68</v>
      </c>
      <c r="G3674" s="671">
        <v>3.13</v>
      </c>
      <c r="H3674" s="673">
        <v>41.8425</v>
      </c>
      <c r="I3674" s="671">
        <v>42.4242</v>
      </c>
      <c r="J3674" s="671">
        <v>39.6</v>
      </c>
      <c r="K3674" s="671">
        <v>0</v>
      </c>
      <c r="L3674" s="679">
        <v>0</v>
      </c>
      <c r="M3674" s="671">
        <v>278.96</v>
      </c>
      <c r="N3674" s="671">
        <v>284</v>
      </c>
      <c r="O3674" s="679">
        <v>0.9823</v>
      </c>
      <c r="P3674" s="671" t="s">
        <v>176</v>
      </c>
      <c r="Q3674" s="671">
        <v>5420</v>
      </c>
      <c r="R3674" s="671">
        <v>1303.28</v>
      </c>
      <c r="S3674" s="679">
        <v>0.2405</v>
      </c>
      <c r="T3674" s="671">
        <v>0</v>
      </c>
      <c r="U3674" s="671">
        <v>0</v>
      </c>
      <c r="V3674" s="671">
        <v>0</v>
      </c>
      <c r="W3674" s="671">
        <v>0</v>
      </c>
      <c r="X3674" s="671">
        <v>0</v>
      </c>
      <c r="Y3674" s="671">
        <v>0</v>
      </c>
      <c r="Z3674" s="671">
        <v>0</v>
      </c>
      <c r="AA3674" s="671">
        <v>0</v>
      </c>
      <c r="AB3674" s="679">
        <v>1</v>
      </c>
      <c r="AC3674" s="575">
        <f t="shared" si="166"/>
        <v>0</v>
      </c>
      <c r="AD3674" s="620">
        <f t="shared" si="167"/>
        <v>0</v>
      </c>
    </row>
    <row r="3675" s="557" customFormat="1" customHeight="1" spans="1:30">
      <c r="A3675" s="574">
        <v>45362</v>
      </c>
      <c r="B3675" s="669" t="s">
        <v>87</v>
      </c>
      <c r="C3675" s="670" t="s">
        <v>32</v>
      </c>
      <c r="D3675" s="687">
        <v>100</v>
      </c>
      <c r="E3675" s="672" t="s">
        <v>35</v>
      </c>
      <c r="F3675" s="671">
        <v>5.96</v>
      </c>
      <c r="G3675" s="671">
        <v>1.89</v>
      </c>
      <c r="H3675" s="671">
        <v>16.5784</v>
      </c>
      <c r="I3675" s="671">
        <v>4.85</v>
      </c>
      <c r="J3675" s="671">
        <v>4.6277</v>
      </c>
      <c r="K3675" s="671">
        <v>11.7284</v>
      </c>
      <c r="L3675" s="679">
        <v>0.7075</v>
      </c>
      <c r="M3675" s="807">
        <v>67.144</v>
      </c>
      <c r="N3675" s="674">
        <v>32</v>
      </c>
      <c r="O3675" s="680">
        <v>2.0983</v>
      </c>
      <c r="P3675" s="679">
        <v>1.7434</v>
      </c>
      <c r="Q3675" s="671">
        <v>5723</v>
      </c>
      <c r="R3675" s="674">
        <v>320.7512</v>
      </c>
      <c r="S3675" s="680">
        <v>0.056</v>
      </c>
      <c r="T3675" s="671">
        <v>0</v>
      </c>
      <c r="U3675" s="671">
        <v>0</v>
      </c>
      <c r="V3675" s="671">
        <v>0</v>
      </c>
      <c r="W3675" s="671">
        <v>0</v>
      </c>
      <c r="X3675" s="671">
        <v>0</v>
      </c>
      <c r="Y3675" s="671">
        <v>0</v>
      </c>
      <c r="Z3675" s="671">
        <v>0</v>
      </c>
      <c r="AA3675" s="671">
        <v>0</v>
      </c>
      <c r="AB3675" s="679">
        <v>1</v>
      </c>
      <c r="AC3675" s="575">
        <f t="shared" si="166"/>
        <v>0</v>
      </c>
      <c r="AD3675" s="620">
        <f t="shared" si="167"/>
        <v>0</v>
      </c>
    </row>
    <row r="3676" s="557" customFormat="1" customHeight="1" spans="1:30">
      <c r="A3676" s="574">
        <v>45362</v>
      </c>
      <c r="B3676" s="669" t="s">
        <v>88</v>
      </c>
      <c r="C3676" s="670" t="s">
        <v>177</v>
      </c>
      <c r="D3676" s="687">
        <v>50</v>
      </c>
      <c r="E3676" s="672" t="s">
        <v>35</v>
      </c>
      <c r="F3676" s="671">
        <v>7.11</v>
      </c>
      <c r="G3676" s="671">
        <v>1.25</v>
      </c>
      <c r="H3676" s="671">
        <v>26.7404</v>
      </c>
      <c r="I3676" s="671">
        <v>14.5903</v>
      </c>
      <c r="J3676" s="671">
        <v>14.5699</v>
      </c>
      <c r="K3676" s="671">
        <v>11.95</v>
      </c>
      <c r="L3676" s="679">
        <v>0.4469</v>
      </c>
      <c r="M3676" s="671">
        <v>214.565</v>
      </c>
      <c r="N3676" s="671">
        <v>713</v>
      </c>
      <c r="O3676" s="679">
        <v>0.3009</v>
      </c>
      <c r="P3676" s="671" t="s">
        <v>176</v>
      </c>
      <c r="Q3676" s="671">
        <v>6458</v>
      </c>
      <c r="R3676" s="671">
        <v>957.6522</v>
      </c>
      <c r="S3676" s="679">
        <v>0.1483</v>
      </c>
      <c r="T3676" s="671">
        <v>0</v>
      </c>
      <c r="U3676" s="671">
        <v>0</v>
      </c>
      <c r="V3676" s="671">
        <v>0</v>
      </c>
      <c r="W3676" s="671">
        <v>0</v>
      </c>
      <c r="X3676" s="671">
        <v>0</v>
      </c>
      <c r="Y3676" s="671">
        <v>0</v>
      </c>
      <c r="Z3676" s="671">
        <v>0</v>
      </c>
      <c r="AA3676" s="671">
        <v>0</v>
      </c>
      <c r="AB3676" s="679">
        <v>1</v>
      </c>
      <c r="AC3676" s="575">
        <f t="shared" si="166"/>
        <v>0</v>
      </c>
      <c r="AD3676" s="620">
        <f t="shared" si="167"/>
        <v>0</v>
      </c>
    </row>
    <row r="3677" customHeight="1" spans="1:29">
      <c r="A3677" s="661" t="s">
        <v>356</v>
      </c>
      <c r="B3677" s="662"/>
      <c r="C3677" s="662"/>
      <c r="D3677" s="662"/>
      <c r="E3677" s="662"/>
      <c r="F3677" s="662"/>
      <c r="G3677" s="662"/>
      <c r="H3677" s="662"/>
      <c r="I3677" s="662"/>
      <c r="J3677" s="662"/>
      <c r="K3677" s="662"/>
      <c r="L3677" s="662"/>
      <c r="M3677" s="662"/>
      <c r="N3677" s="662"/>
      <c r="O3677" s="662"/>
      <c r="P3677" s="662"/>
      <c r="Q3677" s="662"/>
      <c r="R3677" s="662"/>
      <c r="S3677" s="662"/>
      <c r="T3677" s="662"/>
      <c r="U3677" s="662"/>
      <c r="V3677" s="662"/>
      <c r="W3677" s="662"/>
      <c r="X3677" s="662"/>
      <c r="Y3677" s="662"/>
      <c r="Z3677" s="662"/>
      <c r="AA3677" s="662"/>
      <c r="AB3677" s="662"/>
      <c r="AC3677" s="662"/>
    </row>
    <row r="3678" customHeight="1" spans="1:30">
      <c r="A3678" s="663" t="s">
        <v>199</v>
      </c>
      <c r="B3678" s="664" t="s">
        <v>200</v>
      </c>
      <c r="C3678" s="664" t="s">
        <v>201</v>
      </c>
      <c r="D3678" s="664" t="s">
        <v>202</v>
      </c>
      <c r="E3678" s="664" t="s">
        <v>203</v>
      </c>
      <c r="F3678" s="664" t="s">
        <v>204</v>
      </c>
      <c r="G3678" s="664" t="s">
        <v>205</v>
      </c>
      <c r="H3678" s="664" t="s">
        <v>206</v>
      </c>
      <c r="I3678" s="664" t="s">
        <v>207</v>
      </c>
      <c r="J3678" s="664" t="s">
        <v>208</v>
      </c>
      <c r="K3678" s="664" t="s">
        <v>209</v>
      </c>
      <c r="L3678" s="664" t="s">
        <v>210</v>
      </c>
      <c r="M3678" s="664" t="s">
        <v>211</v>
      </c>
      <c r="N3678" s="664" t="s">
        <v>212</v>
      </c>
      <c r="O3678" s="664" t="s">
        <v>213</v>
      </c>
      <c r="P3678" s="664" t="s">
        <v>214</v>
      </c>
      <c r="Q3678" s="664" t="s">
        <v>215</v>
      </c>
      <c r="R3678" s="664" t="s">
        <v>216</v>
      </c>
      <c r="S3678" s="664" t="s">
        <v>217</v>
      </c>
      <c r="T3678" s="664" t="s">
        <v>218</v>
      </c>
      <c r="U3678" s="664" t="s">
        <v>219</v>
      </c>
      <c r="V3678" s="664" t="s">
        <v>220</v>
      </c>
      <c r="W3678" s="664" t="s">
        <v>221</v>
      </c>
      <c r="X3678" s="664" t="s">
        <v>222</v>
      </c>
      <c r="Y3678" s="664" t="s">
        <v>223</v>
      </c>
      <c r="Z3678" s="664" t="s">
        <v>224</v>
      </c>
      <c r="AA3678" s="664" t="s">
        <v>225</v>
      </c>
      <c r="AB3678" s="664" t="s">
        <v>226</v>
      </c>
      <c r="AC3678" s="813" t="s">
        <v>29</v>
      </c>
      <c r="AD3678" s="813" t="s">
        <v>30</v>
      </c>
    </row>
    <row r="3679" customHeight="1" spans="1:30">
      <c r="A3679" s="574">
        <v>45363</v>
      </c>
      <c r="B3679" s="650" t="s">
        <v>227</v>
      </c>
      <c r="C3679" s="650" t="s">
        <v>228</v>
      </c>
      <c r="D3679" s="650">
        <v>100</v>
      </c>
      <c r="E3679" s="650" t="s">
        <v>233</v>
      </c>
      <c r="F3679" s="650">
        <v>6.52</v>
      </c>
      <c r="G3679" s="650">
        <v>1.24</v>
      </c>
      <c r="H3679" s="650">
        <v>62.7463</v>
      </c>
      <c r="I3679" s="650">
        <v>62.125</v>
      </c>
      <c r="J3679" s="650">
        <v>62.0375</v>
      </c>
      <c r="K3679" s="650">
        <v>0</v>
      </c>
      <c r="L3679" s="676">
        <v>0</v>
      </c>
      <c r="M3679" s="650">
        <v>514.0625</v>
      </c>
      <c r="N3679" s="650"/>
      <c r="O3679" s="650"/>
      <c r="P3679" s="650"/>
      <c r="Q3679" s="650">
        <v>14972</v>
      </c>
      <c r="R3679" s="650">
        <v>2550.275</v>
      </c>
      <c r="S3679" s="676">
        <v>0.1703</v>
      </c>
      <c r="T3679" s="650">
        <v>0.0694</v>
      </c>
      <c r="U3679" s="650">
        <v>0</v>
      </c>
      <c r="V3679" s="650">
        <v>0</v>
      </c>
      <c r="W3679" s="650">
        <v>0</v>
      </c>
      <c r="X3679" s="650">
        <v>0</v>
      </c>
      <c r="Y3679" s="650">
        <v>0</v>
      </c>
      <c r="Z3679" s="650">
        <v>0</v>
      </c>
      <c r="AA3679" s="650">
        <v>0</v>
      </c>
      <c r="AB3679" s="676">
        <v>0.9998</v>
      </c>
      <c r="AC3679" s="575">
        <f t="shared" ref="AC3679:AC3721" si="168">U3679+W3679</f>
        <v>0</v>
      </c>
      <c r="AD3679" s="620">
        <f t="shared" ref="AD3679:AD3721" si="169">T3679+V3679</f>
        <v>0.0694</v>
      </c>
    </row>
    <row r="3680" customHeight="1" spans="1:30">
      <c r="A3680" s="574">
        <v>45363</v>
      </c>
      <c r="B3680" s="650" t="s">
        <v>232</v>
      </c>
      <c r="C3680" s="650" t="s">
        <v>228</v>
      </c>
      <c r="D3680" s="650">
        <v>80</v>
      </c>
      <c r="E3680" s="650" t="s">
        <v>233</v>
      </c>
      <c r="F3680" s="650">
        <v>6.94</v>
      </c>
      <c r="G3680" s="650">
        <v>0.69</v>
      </c>
      <c r="H3680" s="650">
        <v>48.5636</v>
      </c>
      <c r="I3680" s="650">
        <v>47.32</v>
      </c>
      <c r="J3680" s="650">
        <v>46.75</v>
      </c>
      <c r="K3680" s="650">
        <v>0</v>
      </c>
      <c r="L3680" s="676">
        <v>0</v>
      </c>
      <c r="M3680" s="650">
        <v>418</v>
      </c>
      <c r="N3680" s="650"/>
      <c r="O3680" s="650"/>
      <c r="P3680" s="650"/>
      <c r="Q3680" s="650">
        <v>9570</v>
      </c>
      <c r="R3680" s="650">
        <v>2173.6</v>
      </c>
      <c r="S3680" s="676">
        <v>0.2271</v>
      </c>
      <c r="T3680" s="650">
        <v>0</v>
      </c>
      <c r="U3680" s="650">
        <v>0</v>
      </c>
      <c r="V3680" s="650">
        <v>0</v>
      </c>
      <c r="W3680" s="650">
        <v>0</v>
      </c>
      <c r="X3680" s="650">
        <v>0</v>
      </c>
      <c r="Y3680" s="650">
        <v>0</v>
      </c>
      <c r="Z3680" s="650">
        <v>0</v>
      </c>
      <c r="AA3680" s="650">
        <v>0</v>
      </c>
      <c r="AB3680" s="676">
        <v>1</v>
      </c>
      <c r="AC3680" s="575">
        <f t="shared" si="168"/>
        <v>0</v>
      </c>
      <c r="AD3680" s="620">
        <f t="shared" si="169"/>
        <v>0</v>
      </c>
    </row>
    <row r="3681" customHeight="1" spans="1:30">
      <c r="A3681" s="574">
        <v>45363</v>
      </c>
      <c r="B3681" s="650" t="s">
        <v>239</v>
      </c>
      <c r="C3681" s="650" t="s">
        <v>228</v>
      </c>
      <c r="D3681" s="650">
        <v>30</v>
      </c>
      <c r="E3681" s="650" t="s">
        <v>233</v>
      </c>
      <c r="F3681" s="650">
        <v>7.57</v>
      </c>
      <c r="G3681" s="650">
        <v>0</v>
      </c>
      <c r="H3681" s="650">
        <v>19.8207</v>
      </c>
      <c r="I3681" s="650">
        <v>18.0886</v>
      </c>
      <c r="J3681" s="650">
        <v>17.8992</v>
      </c>
      <c r="K3681" s="650">
        <v>1.7321</v>
      </c>
      <c r="L3681" s="676">
        <v>0.0874</v>
      </c>
      <c r="M3681" s="650">
        <v>207.0816</v>
      </c>
      <c r="N3681" s="650"/>
      <c r="O3681" s="650"/>
      <c r="P3681" s="650"/>
      <c r="Q3681" s="650">
        <v>4805</v>
      </c>
      <c r="R3681" s="650">
        <v>907.632</v>
      </c>
      <c r="S3681" s="676">
        <v>0.1889</v>
      </c>
      <c r="T3681" s="650">
        <v>0</v>
      </c>
      <c r="U3681" s="650">
        <v>0</v>
      </c>
      <c r="V3681" s="650">
        <v>0</v>
      </c>
      <c r="W3681" s="650">
        <v>0</v>
      </c>
      <c r="X3681" s="650">
        <v>0</v>
      </c>
      <c r="Y3681" s="650">
        <v>0</v>
      </c>
      <c r="Z3681" s="650">
        <v>0</v>
      </c>
      <c r="AA3681" s="650">
        <v>0</v>
      </c>
      <c r="AB3681" s="676">
        <v>1</v>
      </c>
      <c r="AC3681" s="575">
        <f t="shared" si="168"/>
        <v>0</v>
      </c>
      <c r="AD3681" s="620">
        <f t="shared" si="169"/>
        <v>0</v>
      </c>
    </row>
    <row r="3682" customHeight="1" spans="1:30">
      <c r="A3682" s="574">
        <v>45363</v>
      </c>
      <c r="B3682" s="650" t="s">
        <v>230</v>
      </c>
      <c r="C3682" s="650" t="s">
        <v>228</v>
      </c>
      <c r="D3682" s="650">
        <v>10</v>
      </c>
      <c r="E3682" s="650" t="s">
        <v>233</v>
      </c>
      <c r="F3682" s="650">
        <v>6</v>
      </c>
      <c r="G3682" s="650">
        <v>1.04</v>
      </c>
      <c r="H3682" s="650">
        <v>5.4999</v>
      </c>
      <c r="I3682" s="650">
        <v>5.3306</v>
      </c>
      <c r="J3682" s="650">
        <v>5.28</v>
      </c>
      <c r="K3682" s="650">
        <v>0</v>
      </c>
      <c r="L3682" s="676">
        <v>0</v>
      </c>
      <c r="M3682" s="650">
        <v>50.16</v>
      </c>
      <c r="N3682" s="650"/>
      <c r="O3682" s="650"/>
      <c r="P3682" s="650"/>
      <c r="Q3682" s="650">
        <v>1258</v>
      </c>
      <c r="R3682" s="650">
        <v>240.9</v>
      </c>
      <c r="S3682" s="676">
        <v>0.1915</v>
      </c>
      <c r="T3682" s="650">
        <v>0</v>
      </c>
      <c r="U3682" s="650">
        <v>0</v>
      </c>
      <c r="V3682" s="650">
        <v>0</v>
      </c>
      <c r="W3682" s="650">
        <v>0</v>
      </c>
      <c r="X3682" s="650">
        <v>0</v>
      </c>
      <c r="Y3682" s="650">
        <v>0</v>
      </c>
      <c r="Z3682" s="650">
        <v>0</v>
      </c>
      <c r="AA3682" s="650">
        <v>0</v>
      </c>
      <c r="AB3682" s="676">
        <v>1</v>
      </c>
      <c r="AC3682" s="575">
        <f t="shared" si="168"/>
        <v>0</v>
      </c>
      <c r="AD3682" s="620">
        <f t="shared" si="169"/>
        <v>0</v>
      </c>
    </row>
    <row r="3683" customHeight="1" spans="1:30">
      <c r="A3683" s="574">
        <v>45363</v>
      </c>
      <c r="B3683" s="650" t="s">
        <v>242</v>
      </c>
      <c r="C3683" s="650" t="s">
        <v>228</v>
      </c>
      <c r="D3683" s="650">
        <v>50</v>
      </c>
      <c r="E3683" s="650" t="s">
        <v>233</v>
      </c>
      <c r="F3683" s="650">
        <v>6.66</v>
      </c>
      <c r="G3683" s="650">
        <v>2.53</v>
      </c>
      <c r="H3683" s="650">
        <v>28.37</v>
      </c>
      <c r="I3683" s="650">
        <v>28.245</v>
      </c>
      <c r="J3683" s="650">
        <v>28.16</v>
      </c>
      <c r="K3683" s="650">
        <v>0</v>
      </c>
      <c r="L3683" s="676">
        <v>0</v>
      </c>
      <c r="M3683" s="650">
        <v>210.76</v>
      </c>
      <c r="N3683" s="650"/>
      <c r="O3683" s="650"/>
      <c r="P3683" s="650"/>
      <c r="Q3683" s="650">
        <v>7203</v>
      </c>
      <c r="R3683" s="650">
        <v>1049.84</v>
      </c>
      <c r="S3683" s="676">
        <v>0.1458</v>
      </c>
      <c r="T3683" s="650">
        <v>0.0336</v>
      </c>
      <c r="U3683" s="650">
        <v>0</v>
      </c>
      <c r="V3683" s="650">
        <v>0</v>
      </c>
      <c r="W3683" s="650">
        <v>0</v>
      </c>
      <c r="X3683" s="650">
        <v>0</v>
      </c>
      <c r="Y3683" s="650">
        <v>0</v>
      </c>
      <c r="Z3683" s="650">
        <v>0</v>
      </c>
      <c r="AA3683" s="650">
        <v>0</v>
      </c>
      <c r="AB3683" s="676">
        <v>0.9988</v>
      </c>
      <c r="AC3683" s="575">
        <f t="shared" si="168"/>
        <v>0</v>
      </c>
      <c r="AD3683" s="620">
        <f t="shared" si="169"/>
        <v>0.0336</v>
      </c>
    </row>
    <row r="3684" customHeight="1" spans="1:30">
      <c r="A3684" s="574">
        <v>45363</v>
      </c>
      <c r="B3684" s="650" t="s">
        <v>234</v>
      </c>
      <c r="C3684" s="650" t="s">
        <v>228</v>
      </c>
      <c r="D3684" s="650">
        <v>20</v>
      </c>
      <c r="E3684" s="650" t="s">
        <v>233</v>
      </c>
      <c r="F3684" s="650">
        <v>6.28</v>
      </c>
      <c r="G3684" s="650">
        <v>3.2</v>
      </c>
      <c r="H3684" s="650">
        <v>13.5486</v>
      </c>
      <c r="I3684" s="650">
        <v>11.2197</v>
      </c>
      <c r="J3684" s="650">
        <v>11.158</v>
      </c>
      <c r="K3684" s="650">
        <v>2.3289</v>
      </c>
      <c r="L3684" s="676">
        <v>0.1719</v>
      </c>
      <c r="M3684" s="650">
        <v>123.3735</v>
      </c>
      <c r="N3684" s="650"/>
      <c r="O3684" s="650"/>
      <c r="P3684" s="650"/>
      <c r="Q3684" s="650">
        <v>4106</v>
      </c>
      <c r="R3684" s="650">
        <v>697.2724</v>
      </c>
      <c r="S3684" s="676">
        <v>0.1698</v>
      </c>
      <c r="T3684" s="650">
        <v>0</v>
      </c>
      <c r="U3684" s="650">
        <v>0</v>
      </c>
      <c r="V3684" s="650">
        <v>0</v>
      </c>
      <c r="W3684" s="650">
        <v>0</v>
      </c>
      <c r="X3684" s="650">
        <v>0</v>
      </c>
      <c r="Y3684" s="650">
        <v>0</v>
      </c>
      <c r="Z3684" s="650">
        <v>0</v>
      </c>
      <c r="AA3684" s="650">
        <v>0</v>
      </c>
      <c r="AB3684" s="676">
        <v>1</v>
      </c>
      <c r="AC3684" s="575">
        <f t="shared" si="168"/>
        <v>0</v>
      </c>
      <c r="AD3684" s="620">
        <f t="shared" si="169"/>
        <v>0</v>
      </c>
    </row>
    <row r="3685" customHeight="1" spans="1:30">
      <c r="A3685" s="574">
        <v>45363</v>
      </c>
      <c r="B3685" s="650" t="s">
        <v>241</v>
      </c>
      <c r="C3685" s="650" t="s">
        <v>228</v>
      </c>
      <c r="D3685" s="650">
        <v>150</v>
      </c>
      <c r="E3685" s="650" t="s">
        <v>235</v>
      </c>
      <c r="F3685" s="650">
        <v>4.18</v>
      </c>
      <c r="G3685" s="650">
        <v>2.07</v>
      </c>
      <c r="H3685" s="650">
        <v>70.4677</v>
      </c>
      <c r="I3685" s="650">
        <v>70.1184</v>
      </c>
      <c r="J3685" s="650">
        <v>68.6462</v>
      </c>
      <c r="K3685" s="650">
        <v>0</v>
      </c>
      <c r="L3685" s="676">
        <v>0</v>
      </c>
      <c r="M3685" s="650">
        <v>627.0859</v>
      </c>
      <c r="N3685" s="650">
        <v>1932</v>
      </c>
      <c r="O3685" s="676">
        <v>0.3246</v>
      </c>
      <c r="P3685" s="676">
        <v>-0.0625</v>
      </c>
      <c r="Q3685" s="650">
        <v>24402</v>
      </c>
      <c r="R3685" s="650">
        <v>3149.9286</v>
      </c>
      <c r="S3685" s="676">
        <v>0.1291</v>
      </c>
      <c r="T3685" s="650">
        <v>0</v>
      </c>
      <c r="U3685" s="650">
        <v>0</v>
      </c>
      <c r="V3685" s="650">
        <v>0</v>
      </c>
      <c r="W3685" s="650">
        <v>0</v>
      </c>
      <c r="X3685" s="650">
        <v>0</v>
      </c>
      <c r="Y3685" s="650">
        <v>0</v>
      </c>
      <c r="Z3685" s="650">
        <v>0</v>
      </c>
      <c r="AA3685" s="650">
        <v>0</v>
      </c>
      <c r="AB3685" s="676">
        <v>1</v>
      </c>
      <c r="AC3685" s="575">
        <f t="shared" si="168"/>
        <v>0</v>
      </c>
      <c r="AD3685" s="620">
        <f t="shared" si="169"/>
        <v>0</v>
      </c>
    </row>
    <row r="3686" customHeight="1" spans="1:30">
      <c r="A3686" s="574">
        <v>45363</v>
      </c>
      <c r="B3686" s="650" t="s">
        <v>246</v>
      </c>
      <c r="C3686" s="650" t="s">
        <v>228</v>
      </c>
      <c r="D3686" s="650">
        <v>300</v>
      </c>
      <c r="E3686" s="650" t="s">
        <v>233</v>
      </c>
      <c r="F3686" s="650">
        <v>7.14</v>
      </c>
      <c r="G3686" s="650">
        <v>0</v>
      </c>
      <c r="H3686" s="650">
        <v>207.5216</v>
      </c>
      <c r="I3686" s="650">
        <v>192.5412</v>
      </c>
      <c r="J3686" s="650">
        <v>190.245</v>
      </c>
      <c r="K3686" s="650">
        <v>14.9804</v>
      </c>
      <c r="L3686" s="676">
        <v>0.0722</v>
      </c>
      <c r="M3686" s="650">
        <v>2060.454</v>
      </c>
      <c r="N3686" s="650"/>
      <c r="O3686" s="650"/>
      <c r="P3686" s="650"/>
      <c r="Q3686" s="650">
        <v>57321</v>
      </c>
      <c r="R3686" s="650">
        <v>9825.487</v>
      </c>
      <c r="S3686" s="676">
        <v>0.1714</v>
      </c>
      <c r="T3686" s="650">
        <v>0</v>
      </c>
      <c r="U3686" s="650">
        <v>0</v>
      </c>
      <c r="V3686" s="650">
        <v>0</v>
      </c>
      <c r="W3686" s="650">
        <v>0</v>
      </c>
      <c r="X3686" s="650">
        <v>0</v>
      </c>
      <c r="Y3686" s="650">
        <v>0</v>
      </c>
      <c r="Z3686" s="650">
        <v>0</v>
      </c>
      <c r="AA3686" s="650">
        <v>0</v>
      </c>
      <c r="AB3686" s="676">
        <v>1</v>
      </c>
      <c r="AC3686" s="575">
        <f t="shared" si="168"/>
        <v>0</v>
      </c>
      <c r="AD3686" s="620">
        <f t="shared" si="169"/>
        <v>0</v>
      </c>
    </row>
    <row r="3687" customHeight="1" spans="1:30">
      <c r="A3687" s="574">
        <v>45363</v>
      </c>
      <c r="B3687" s="650" t="s">
        <v>237</v>
      </c>
      <c r="C3687" s="650" t="s">
        <v>228</v>
      </c>
      <c r="D3687" s="650">
        <v>5.48</v>
      </c>
      <c r="E3687" s="650" t="s">
        <v>235</v>
      </c>
      <c r="F3687" s="650">
        <v>6.18</v>
      </c>
      <c r="G3687" s="650">
        <v>0</v>
      </c>
      <c r="H3687" s="650">
        <v>3</v>
      </c>
      <c r="I3687" s="650">
        <v>1.71</v>
      </c>
      <c r="J3687" s="650">
        <v>1.512</v>
      </c>
      <c r="K3687" s="650">
        <v>1.29</v>
      </c>
      <c r="L3687" s="676">
        <v>0.43</v>
      </c>
      <c r="M3687" s="650">
        <v>20.048</v>
      </c>
      <c r="N3687" s="650"/>
      <c r="O3687" s="650"/>
      <c r="P3687" s="650"/>
      <c r="Q3687" s="650">
        <v>554</v>
      </c>
      <c r="R3687" s="650">
        <v>89.468</v>
      </c>
      <c r="S3687" s="676">
        <v>0.1615</v>
      </c>
      <c r="T3687" s="650">
        <v>0</v>
      </c>
      <c r="U3687" s="650">
        <v>0</v>
      </c>
      <c r="V3687" s="650">
        <v>0</v>
      </c>
      <c r="W3687" s="650">
        <v>0</v>
      </c>
      <c r="X3687" s="650">
        <v>0</v>
      </c>
      <c r="Y3687" s="650">
        <v>0</v>
      </c>
      <c r="Z3687" s="650">
        <v>0</v>
      </c>
      <c r="AA3687" s="650">
        <v>0</v>
      </c>
      <c r="AB3687" s="676">
        <v>1</v>
      </c>
      <c r="AC3687" s="575">
        <f t="shared" si="168"/>
        <v>0</v>
      </c>
      <c r="AD3687" s="620">
        <f t="shared" si="169"/>
        <v>0</v>
      </c>
    </row>
    <row r="3688" customHeight="1" spans="1:30">
      <c r="A3688" s="574">
        <v>45363</v>
      </c>
      <c r="B3688" s="650" t="s">
        <v>243</v>
      </c>
      <c r="C3688" s="650" t="s">
        <v>228</v>
      </c>
      <c r="D3688" s="650">
        <v>30</v>
      </c>
      <c r="E3688" s="650" t="s">
        <v>233</v>
      </c>
      <c r="F3688" s="650">
        <v>3.47</v>
      </c>
      <c r="G3688" s="650">
        <v>2.16</v>
      </c>
      <c r="H3688" s="650">
        <v>8.7108</v>
      </c>
      <c r="I3688" s="650">
        <v>8.54</v>
      </c>
      <c r="J3688" s="650">
        <v>8.512</v>
      </c>
      <c r="K3688" s="650">
        <v>0</v>
      </c>
      <c r="L3688" s="676">
        <v>0</v>
      </c>
      <c r="M3688" s="650">
        <v>201.04</v>
      </c>
      <c r="N3688" s="650"/>
      <c r="O3688" s="650"/>
      <c r="P3688" s="650"/>
      <c r="Q3688" s="650">
        <v>4708</v>
      </c>
      <c r="R3688" s="650">
        <v>1035.104</v>
      </c>
      <c r="S3688" s="676">
        <v>0.2199</v>
      </c>
      <c r="T3688" s="650">
        <v>0</v>
      </c>
      <c r="U3688" s="650">
        <v>0</v>
      </c>
      <c r="V3688" s="650">
        <v>0</v>
      </c>
      <c r="W3688" s="650">
        <v>0</v>
      </c>
      <c r="X3688" s="650">
        <v>0</v>
      </c>
      <c r="Y3688" s="650">
        <v>0</v>
      </c>
      <c r="Z3688" s="650">
        <v>0</v>
      </c>
      <c r="AA3688" s="650">
        <v>0</v>
      </c>
      <c r="AB3688" s="676">
        <v>1</v>
      </c>
      <c r="AC3688" s="575">
        <f t="shared" si="168"/>
        <v>0</v>
      </c>
      <c r="AD3688" s="620">
        <f t="shared" si="169"/>
        <v>0</v>
      </c>
    </row>
    <row r="3689" customHeight="1" spans="1:30">
      <c r="A3689" s="574">
        <v>45363</v>
      </c>
      <c r="B3689" s="650" t="s">
        <v>240</v>
      </c>
      <c r="C3689" s="650" t="s">
        <v>228</v>
      </c>
      <c r="D3689" s="650">
        <v>100</v>
      </c>
      <c r="E3689" s="650" t="s">
        <v>233</v>
      </c>
      <c r="F3689" s="650">
        <v>6.91</v>
      </c>
      <c r="G3689" s="650">
        <v>0</v>
      </c>
      <c r="H3689" s="650">
        <v>53.24</v>
      </c>
      <c r="I3689" s="650">
        <v>50.195</v>
      </c>
      <c r="J3689" s="650">
        <v>48.935</v>
      </c>
      <c r="K3689" s="650">
        <v>2.8823</v>
      </c>
      <c r="L3689" s="676">
        <v>0.0543</v>
      </c>
      <c r="M3689" s="650">
        <v>536.699</v>
      </c>
      <c r="N3689" s="650"/>
      <c r="O3689" s="650"/>
      <c r="P3689" s="650"/>
      <c r="Q3689" s="650">
        <v>15895</v>
      </c>
      <c r="R3689" s="650">
        <v>2418.921</v>
      </c>
      <c r="S3689" s="676">
        <v>0.1522</v>
      </c>
      <c r="T3689" s="650">
        <v>0.1085</v>
      </c>
      <c r="U3689" s="650">
        <v>0</v>
      </c>
      <c r="V3689" s="650">
        <v>0</v>
      </c>
      <c r="W3689" s="650">
        <v>0</v>
      </c>
      <c r="X3689" s="650">
        <v>0</v>
      </c>
      <c r="Y3689" s="650">
        <v>0.0542</v>
      </c>
      <c r="Z3689" s="650">
        <v>0</v>
      </c>
      <c r="AA3689" s="650">
        <v>0</v>
      </c>
      <c r="AB3689" s="676">
        <v>0.998</v>
      </c>
      <c r="AC3689" s="575">
        <f t="shared" si="168"/>
        <v>0</v>
      </c>
      <c r="AD3689" s="620">
        <f t="shared" si="169"/>
        <v>0.1085</v>
      </c>
    </row>
    <row r="3690" customHeight="1" spans="1:30">
      <c r="A3690" s="574">
        <v>45363</v>
      </c>
      <c r="B3690" s="650" t="s">
        <v>236</v>
      </c>
      <c r="C3690" s="650" t="s">
        <v>228</v>
      </c>
      <c r="D3690" s="650">
        <v>30</v>
      </c>
      <c r="E3690" s="650" t="s">
        <v>233</v>
      </c>
      <c r="F3690" s="650">
        <v>5.96</v>
      </c>
      <c r="G3690" s="650">
        <v>1.3</v>
      </c>
      <c r="H3690" s="650">
        <v>14.3812</v>
      </c>
      <c r="I3690" s="650">
        <v>12.6622</v>
      </c>
      <c r="J3690" s="650">
        <v>12.6424</v>
      </c>
      <c r="K3690" s="650">
        <v>1.53</v>
      </c>
      <c r="L3690" s="676">
        <v>0.1078</v>
      </c>
      <c r="M3690" s="650">
        <v>203.1744</v>
      </c>
      <c r="N3690" s="650"/>
      <c r="O3690" s="650"/>
      <c r="P3690" s="650"/>
      <c r="Q3690" s="650">
        <v>3672</v>
      </c>
      <c r="R3690" s="650">
        <v>935.1933</v>
      </c>
      <c r="S3690" s="676">
        <v>0.2547</v>
      </c>
      <c r="T3690" s="650">
        <v>0</v>
      </c>
      <c r="U3690" s="650">
        <v>0</v>
      </c>
      <c r="V3690" s="650">
        <v>0</v>
      </c>
      <c r="W3690" s="650">
        <v>0</v>
      </c>
      <c r="X3690" s="650">
        <v>0</v>
      </c>
      <c r="Y3690" s="650">
        <v>0</v>
      </c>
      <c r="Z3690" s="650">
        <v>0</v>
      </c>
      <c r="AA3690" s="650">
        <v>0</v>
      </c>
      <c r="AB3690" s="676">
        <v>1</v>
      </c>
      <c r="AC3690" s="575">
        <f t="shared" si="168"/>
        <v>0</v>
      </c>
      <c r="AD3690" s="620">
        <f t="shared" si="169"/>
        <v>0</v>
      </c>
    </row>
    <row r="3691" customHeight="1" spans="1:30">
      <c r="A3691" s="574">
        <v>45363</v>
      </c>
      <c r="B3691" s="650" t="s">
        <v>245</v>
      </c>
      <c r="C3691" s="650" t="s">
        <v>228</v>
      </c>
      <c r="D3691" s="650">
        <v>50</v>
      </c>
      <c r="E3691" s="650" t="s">
        <v>233</v>
      </c>
      <c r="F3691" s="650">
        <v>7.36</v>
      </c>
      <c r="G3691" s="650">
        <v>0</v>
      </c>
      <c r="H3691" s="650">
        <v>31.136</v>
      </c>
      <c r="I3691" s="650">
        <v>20.475</v>
      </c>
      <c r="J3691" s="650">
        <v>20.44</v>
      </c>
      <c r="K3691" s="650">
        <v>10.661</v>
      </c>
      <c r="L3691" s="676">
        <v>0.3424</v>
      </c>
      <c r="M3691" s="650">
        <v>175.42</v>
      </c>
      <c r="N3691" s="650"/>
      <c r="O3691" s="650"/>
      <c r="P3691" s="650"/>
      <c r="Q3691" s="650">
        <v>6762</v>
      </c>
      <c r="R3691" s="650">
        <v>840.35</v>
      </c>
      <c r="S3691" s="676">
        <v>0.1243</v>
      </c>
      <c r="T3691" s="650">
        <v>0</v>
      </c>
      <c r="U3691" s="650">
        <v>0</v>
      </c>
      <c r="V3691" s="650">
        <v>0</v>
      </c>
      <c r="W3691" s="650">
        <v>0</v>
      </c>
      <c r="X3691" s="650">
        <v>0</v>
      </c>
      <c r="Y3691" s="650">
        <v>0</v>
      </c>
      <c r="Z3691" s="650">
        <v>0</v>
      </c>
      <c r="AA3691" s="650">
        <v>0</v>
      </c>
      <c r="AB3691" s="676">
        <v>1</v>
      </c>
      <c r="AC3691" s="575">
        <f t="shared" si="168"/>
        <v>0</v>
      </c>
      <c r="AD3691" s="620">
        <f t="shared" si="169"/>
        <v>0</v>
      </c>
    </row>
    <row r="3692" customHeight="1" spans="1:30">
      <c r="A3692" s="574">
        <v>45363</v>
      </c>
      <c r="B3692" s="650" t="s">
        <v>244</v>
      </c>
      <c r="C3692" s="650" t="s">
        <v>228</v>
      </c>
      <c r="D3692" s="650">
        <v>100</v>
      </c>
      <c r="E3692" s="650" t="s">
        <v>233</v>
      </c>
      <c r="F3692" s="650">
        <v>5.33</v>
      </c>
      <c r="G3692" s="650">
        <v>0.1</v>
      </c>
      <c r="H3692" s="650">
        <v>48.344</v>
      </c>
      <c r="I3692" s="650">
        <v>29.7701</v>
      </c>
      <c r="J3692" s="650">
        <v>28.4613</v>
      </c>
      <c r="K3692" s="650">
        <v>18.5739</v>
      </c>
      <c r="L3692" s="676">
        <v>0.3842</v>
      </c>
      <c r="M3692" s="650">
        <v>389.2434</v>
      </c>
      <c r="N3692" s="650"/>
      <c r="O3692" s="650"/>
      <c r="P3692" s="650"/>
      <c r="Q3692" s="650">
        <v>14225</v>
      </c>
      <c r="R3692" s="650">
        <v>2307.879</v>
      </c>
      <c r="S3692" s="676">
        <v>0.1622</v>
      </c>
      <c r="T3692" s="650">
        <v>0</v>
      </c>
      <c r="U3692" s="650">
        <v>0</v>
      </c>
      <c r="V3692" s="650">
        <v>0</v>
      </c>
      <c r="W3692" s="650">
        <v>0</v>
      </c>
      <c r="X3692" s="650">
        <v>0</v>
      </c>
      <c r="Y3692" s="650">
        <v>0</v>
      </c>
      <c r="Z3692" s="650">
        <v>0</v>
      </c>
      <c r="AA3692" s="650">
        <v>0</v>
      </c>
      <c r="AB3692" s="676">
        <v>1</v>
      </c>
      <c r="AC3692" s="575">
        <f t="shared" si="168"/>
        <v>0</v>
      </c>
      <c r="AD3692" s="620">
        <f t="shared" si="169"/>
        <v>0</v>
      </c>
    </row>
    <row r="3693" customHeight="1" spans="1:30">
      <c r="A3693" s="574">
        <v>45363</v>
      </c>
      <c r="B3693" s="650" t="s">
        <v>248</v>
      </c>
      <c r="C3693" s="650" t="s">
        <v>228</v>
      </c>
      <c r="D3693" s="650">
        <v>100</v>
      </c>
      <c r="E3693" s="650" t="s">
        <v>233</v>
      </c>
      <c r="F3693" s="650">
        <v>4.63</v>
      </c>
      <c r="G3693" s="650">
        <v>3.56</v>
      </c>
      <c r="H3693" s="650">
        <v>58.5104</v>
      </c>
      <c r="I3693" s="650">
        <v>32.1038</v>
      </c>
      <c r="J3693" s="650">
        <v>31.8528</v>
      </c>
      <c r="K3693" s="650">
        <v>26.4066</v>
      </c>
      <c r="L3693" s="676">
        <v>0.4513</v>
      </c>
      <c r="M3693" s="650">
        <v>369.9164</v>
      </c>
      <c r="N3693" s="650"/>
      <c r="O3693" s="650"/>
      <c r="P3693" s="650"/>
      <c r="Q3693" s="650">
        <v>11688</v>
      </c>
      <c r="R3693" s="650">
        <v>2131.6372</v>
      </c>
      <c r="S3693" s="676">
        <v>0.1824</v>
      </c>
      <c r="T3693" s="650">
        <v>0</v>
      </c>
      <c r="U3693" s="650">
        <v>0</v>
      </c>
      <c r="V3693" s="650">
        <v>0</v>
      </c>
      <c r="W3693" s="650">
        <v>0</v>
      </c>
      <c r="X3693" s="650">
        <v>0</v>
      </c>
      <c r="Y3693" s="650">
        <v>0</v>
      </c>
      <c r="Z3693" s="650">
        <v>0</v>
      </c>
      <c r="AA3693" s="650">
        <v>0</v>
      </c>
      <c r="AB3693" s="676">
        <v>1</v>
      </c>
      <c r="AC3693" s="575">
        <f t="shared" si="168"/>
        <v>0</v>
      </c>
      <c r="AD3693" s="620">
        <f t="shared" si="169"/>
        <v>0</v>
      </c>
    </row>
    <row r="3694" customHeight="1" spans="1:30">
      <c r="A3694" s="574">
        <v>45363</v>
      </c>
      <c r="B3694" s="650" t="s">
        <v>247</v>
      </c>
      <c r="C3694" s="650" t="s">
        <v>228</v>
      </c>
      <c r="D3694" s="650">
        <v>150</v>
      </c>
      <c r="E3694" s="650" t="s">
        <v>233</v>
      </c>
      <c r="F3694" s="650">
        <v>7.16</v>
      </c>
      <c r="G3694" s="650">
        <v>2</v>
      </c>
      <c r="H3694" s="650">
        <v>91.8164</v>
      </c>
      <c r="I3694" s="650">
        <v>91.8164</v>
      </c>
      <c r="J3694" s="650">
        <v>91.35</v>
      </c>
      <c r="K3694" s="650">
        <v>0</v>
      </c>
      <c r="L3694" s="676">
        <v>0</v>
      </c>
      <c r="M3694" s="650">
        <v>1064.7</v>
      </c>
      <c r="N3694" s="650"/>
      <c r="O3694" s="650"/>
      <c r="P3694" s="650"/>
      <c r="Q3694" s="650">
        <v>25456</v>
      </c>
      <c r="R3694" s="650">
        <v>4960.725</v>
      </c>
      <c r="S3694" s="676">
        <v>0.1949</v>
      </c>
      <c r="T3694" s="650">
        <v>0</v>
      </c>
      <c r="U3694" s="650">
        <v>0</v>
      </c>
      <c r="V3694" s="650">
        <v>0</v>
      </c>
      <c r="W3694" s="650">
        <v>0</v>
      </c>
      <c r="X3694" s="650">
        <v>0</v>
      </c>
      <c r="Y3694" s="650">
        <v>0</v>
      </c>
      <c r="Z3694" s="650">
        <v>0</v>
      </c>
      <c r="AA3694" s="650">
        <v>0</v>
      </c>
      <c r="AB3694" s="676">
        <v>1</v>
      </c>
      <c r="AC3694" s="575">
        <f t="shared" si="168"/>
        <v>0</v>
      </c>
      <c r="AD3694" s="620">
        <f t="shared" si="169"/>
        <v>0</v>
      </c>
    </row>
    <row r="3695" customHeight="1" spans="1:30">
      <c r="A3695" s="574">
        <v>45363</v>
      </c>
      <c r="B3695" s="650" t="s">
        <v>249</v>
      </c>
      <c r="C3695" s="650" t="s">
        <v>228</v>
      </c>
      <c r="D3695" s="650">
        <v>100</v>
      </c>
      <c r="E3695" s="650" t="s">
        <v>231</v>
      </c>
      <c r="F3695" s="650">
        <v>5.48</v>
      </c>
      <c r="G3695" s="650">
        <v>0</v>
      </c>
      <c r="H3695" s="650">
        <v>44.516</v>
      </c>
      <c r="I3695" s="650">
        <v>43.8719</v>
      </c>
      <c r="J3695" s="650">
        <v>43.8089</v>
      </c>
      <c r="K3695" s="650">
        <v>0</v>
      </c>
      <c r="L3695" s="676">
        <v>0</v>
      </c>
      <c r="M3695" s="650">
        <v>560.9312</v>
      </c>
      <c r="N3695" s="650"/>
      <c r="O3695" s="650"/>
      <c r="P3695" s="650"/>
      <c r="Q3695" s="650">
        <v>15134</v>
      </c>
      <c r="R3695" s="650">
        <v>2498.2785</v>
      </c>
      <c r="S3695" s="676">
        <v>0.1651</v>
      </c>
      <c r="T3695" s="650">
        <v>0</v>
      </c>
      <c r="U3695" s="650">
        <v>0</v>
      </c>
      <c r="V3695" s="650">
        <v>0</v>
      </c>
      <c r="W3695" s="650">
        <v>0</v>
      </c>
      <c r="X3695" s="650">
        <v>0</v>
      </c>
      <c r="Y3695" s="650">
        <v>0</v>
      </c>
      <c r="Z3695" s="650">
        <v>0</v>
      </c>
      <c r="AA3695" s="650">
        <v>0</v>
      </c>
      <c r="AB3695" s="676">
        <v>1</v>
      </c>
      <c r="AC3695" s="575">
        <f t="shared" si="168"/>
        <v>0</v>
      </c>
      <c r="AD3695" s="620">
        <f t="shared" si="169"/>
        <v>0</v>
      </c>
    </row>
    <row r="3696" customHeight="1" spans="1:30">
      <c r="A3696" s="574">
        <v>45363</v>
      </c>
      <c r="B3696" s="669" t="s">
        <v>55</v>
      </c>
      <c r="C3696" s="650" t="s">
        <v>250</v>
      </c>
      <c r="D3696" s="650">
        <v>100</v>
      </c>
      <c r="E3696" s="650" t="s">
        <v>233</v>
      </c>
      <c r="F3696" s="650">
        <v>0</v>
      </c>
      <c r="G3696" s="650">
        <v>6.1</v>
      </c>
      <c r="H3696" s="650">
        <v>97.3485</v>
      </c>
      <c r="I3696" s="650">
        <v>94.2212</v>
      </c>
      <c r="J3696" s="650">
        <v>92.6181</v>
      </c>
      <c r="K3696" s="650">
        <v>2.7855</v>
      </c>
      <c r="L3696" s="676">
        <v>0.0287</v>
      </c>
      <c r="M3696" s="650">
        <v>993.8278</v>
      </c>
      <c r="N3696" s="650"/>
      <c r="O3696" s="650"/>
      <c r="P3696" s="650"/>
      <c r="Q3696" s="650">
        <v>28860</v>
      </c>
      <c r="R3696" s="650">
        <v>4732.6323</v>
      </c>
      <c r="S3696" s="676">
        <v>0.164</v>
      </c>
      <c r="T3696" s="650">
        <v>0.3418</v>
      </c>
      <c r="U3696" s="650">
        <v>0</v>
      </c>
      <c r="V3696" s="650">
        <v>0</v>
      </c>
      <c r="W3696" s="650">
        <v>0</v>
      </c>
      <c r="X3696" s="650">
        <v>0</v>
      </c>
      <c r="Y3696" s="650">
        <v>0</v>
      </c>
      <c r="Z3696" s="650">
        <v>0</v>
      </c>
      <c r="AA3696" s="650">
        <v>0</v>
      </c>
      <c r="AB3696" s="676">
        <v>0.9965</v>
      </c>
      <c r="AC3696" s="575">
        <f t="shared" si="168"/>
        <v>0</v>
      </c>
      <c r="AD3696" s="620">
        <f t="shared" si="169"/>
        <v>0.3418</v>
      </c>
    </row>
    <row r="3697" customHeight="1" spans="1:30">
      <c r="A3697" s="574">
        <v>45363</v>
      </c>
      <c r="B3697" s="192" t="s">
        <v>57</v>
      </c>
      <c r="C3697" s="650" t="s">
        <v>228</v>
      </c>
      <c r="D3697" s="650">
        <v>20</v>
      </c>
      <c r="E3697" s="650" t="s">
        <v>233</v>
      </c>
      <c r="F3697" s="650">
        <v>6.16</v>
      </c>
      <c r="G3697" s="650">
        <v>0</v>
      </c>
      <c r="H3697" s="650">
        <v>10.7837</v>
      </c>
      <c r="I3697" s="650">
        <v>9.7977</v>
      </c>
      <c r="J3697" s="650">
        <v>9.6959</v>
      </c>
      <c r="K3697" s="650">
        <v>0.986</v>
      </c>
      <c r="L3697" s="676">
        <v>0.0914</v>
      </c>
      <c r="M3697" s="650">
        <v>120.9032</v>
      </c>
      <c r="N3697" s="650"/>
      <c r="O3697" s="650"/>
      <c r="P3697" s="650"/>
      <c r="Q3697" s="650">
        <v>3541</v>
      </c>
      <c r="R3697" s="650">
        <v>622.018</v>
      </c>
      <c r="S3697" s="676">
        <v>0.1757</v>
      </c>
      <c r="T3697" s="650">
        <v>0</v>
      </c>
      <c r="U3697" s="650">
        <v>0</v>
      </c>
      <c r="V3697" s="650">
        <v>0</v>
      </c>
      <c r="W3697" s="650">
        <v>0</v>
      </c>
      <c r="X3697" s="650">
        <v>0</v>
      </c>
      <c r="Y3697" s="650">
        <v>0</v>
      </c>
      <c r="Z3697" s="650">
        <v>0</v>
      </c>
      <c r="AA3697" s="650">
        <v>0</v>
      </c>
      <c r="AB3697" s="676">
        <v>1</v>
      </c>
      <c r="AC3697" s="575">
        <f t="shared" si="168"/>
        <v>0</v>
      </c>
      <c r="AD3697" s="620">
        <f t="shared" si="169"/>
        <v>0</v>
      </c>
    </row>
    <row r="3698" customHeight="1" spans="1:30">
      <c r="A3698" s="574">
        <v>45363</v>
      </c>
      <c r="B3698" s="650" t="s">
        <v>251</v>
      </c>
      <c r="C3698" s="650" t="s">
        <v>250</v>
      </c>
      <c r="D3698" s="650">
        <v>15</v>
      </c>
      <c r="E3698" s="650" t="s">
        <v>233</v>
      </c>
      <c r="F3698" s="650">
        <v>0</v>
      </c>
      <c r="G3698" s="650">
        <v>5.92</v>
      </c>
      <c r="H3698" s="650">
        <v>11.8968</v>
      </c>
      <c r="I3698" s="650">
        <v>8.5996</v>
      </c>
      <c r="J3698" s="650">
        <v>8.505</v>
      </c>
      <c r="K3698" s="650">
        <v>3.2972</v>
      </c>
      <c r="L3698" s="676">
        <v>0.2772</v>
      </c>
      <c r="M3698" s="650">
        <v>86.73</v>
      </c>
      <c r="N3698" s="650"/>
      <c r="O3698" s="650"/>
      <c r="P3698" s="650"/>
      <c r="Q3698" s="650">
        <v>3444</v>
      </c>
      <c r="R3698" s="650">
        <v>414.96</v>
      </c>
      <c r="S3698" s="676">
        <v>0.1205</v>
      </c>
      <c r="T3698" s="650">
        <v>0</v>
      </c>
      <c r="U3698" s="650">
        <v>0</v>
      </c>
      <c r="V3698" s="650">
        <v>0</v>
      </c>
      <c r="W3698" s="650">
        <v>0</v>
      </c>
      <c r="X3698" s="650">
        <v>0</v>
      </c>
      <c r="Y3698" s="650">
        <v>0</v>
      </c>
      <c r="Z3698" s="650">
        <v>0</v>
      </c>
      <c r="AA3698" s="650">
        <v>0</v>
      </c>
      <c r="AB3698" s="676">
        <v>1</v>
      </c>
      <c r="AC3698" s="575">
        <f t="shared" si="168"/>
        <v>0</v>
      </c>
      <c r="AD3698" s="620">
        <f t="shared" si="169"/>
        <v>0</v>
      </c>
    </row>
    <row r="3699" customHeight="1" spans="1:30">
      <c r="A3699" s="574">
        <v>45363</v>
      </c>
      <c r="B3699" s="650" t="s">
        <v>253</v>
      </c>
      <c r="C3699" s="650" t="s">
        <v>250</v>
      </c>
      <c r="D3699" s="650">
        <v>200</v>
      </c>
      <c r="E3699" s="650" t="s">
        <v>233</v>
      </c>
      <c r="F3699" s="650">
        <v>0</v>
      </c>
      <c r="G3699" s="650">
        <v>4.49</v>
      </c>
      <c r="H3699" s="650">
        <v>74.2633</v>
      </c>
      <c r="I3699" s="650">
        <v>74.2633</v>
      </c>
      <c r="J3699" s="650">
        <v>71.28</v>
      </c>
      <c r="K3699" s="650">
        <v>0</v>
      </c>
      <c r="L3699" s="676">
        <v>0</v>
      </c>
      <c r="M3699" s="650">
        <v>1358.28</v>
      </c>
      <c r="N3699" s="650"/>
      <c r="O3699" s="650"/>
      <c r="P3699" s="650"/>
      <c r="Q3699" s="650">
        <v>61425</v>
      </c>
      <c r="R3699" s="650">
        <v>10002.96</v>
      </c>
      <c r="S3699" s="676">
        <v>0.1628</v>
      </c>
      <c r="T3699" s="650">
        <v>0</v>
      </c>
      <c r="U3699" s="650">
        <v>0</v>
      </c>
      <c r="V3699" s="650">
        <v>0</v>
      </c>
      <c r="W3699" s="650">
        <v>0</v>
      </c>
      <c r="X3699" s="650">
        <v>0</v>
      </c>
      <c r="Y3699" s="650">
        <v>0</v>
      </c>
      <c r="Z3699" s="650">
        <v>0</v>
      </c>
      <c r="AA3699" s="650">
        <v>0</v>
      </c>
      <c r="AB3699" s="676">
        <v>1</v>
      </c>
      <c r="AC3699" s="575">
        <f t="shared" si="168"/>
        <v>0</v>
      </c>
      <c r="AD3699" s="620">
        <f t="shared" si="169"/>
        <v>0</v>
      </c>
    </row>
    <row r="3700" customHeight="1" spans="1:30">
      <c r="A3700" s="574">
        <v>45363</v>
      </c>
      <c r="B3700" s="650" t="s">
        <v>254</v>
      </c>
      <c r="C3700" s="650" t="s">
        <v>250</v>
      </c>
      <c r="D3700" s="650">
        <v>50</v>
      </c>
      <c r="E3700" s="650" t="s">
        <v>233</v>
      </c>
      <c r="F3700" s="650">
        <v>0</v>
      </c>
      <c r="G3700" s="650">
        <v>5.49</v>
      </c>
      <c r="H3700" s="650">
        <v>35.0938</v>
      </c>
      <c r="I3700" s="650">
        <v>34.2547</v>
      </c>
      <c r="J3700" s="650">
        <v>33.18</v>
      </c>
      <c r="K3700" s="650">
        <v>0.2</v>
      </c>
      <c r="L3700" s="676">
        <v>0.0058</v>
      </c>
      <c r="M3700" s="650">
        <v>620.55</v>
      </c>
      <c r="N3700" s="650"/>
      <c r="O3700" s="650"/>
      <c r="P3700" s="650"/>
      <c r="Q3700" s="650">
        <v>12070</v>
      </c>
      <c r="R3700" s="650">
        <v>2873.85</v>
      </c>
      <c r="S3700" s="676">
        <v>0.2381</v>
      </c>
      <c r="T3700" s="650">
        <v>0</v>
      </c>
      <c r="U3700" s="650">
        <v>0</v>
      </c>
      <c r="V3700" s="650">
        <v>0</v>
      </c>
      <c r="W3700" s="650">
        <v>0</v>
      </c>
      <c r="X3700" s="650">
        <v>0</v>
      </c>
      <c r="Y3700" s="650">
        <v>0</v>
      </c>
      <c r="Z3700" s="650">
        <v>0</v>
      </c>
      <c r="AA3700" s="650">
        <v>0</v>
      </c>
      <c r="AB3700" s="676">
        <v>1</v>
      </c>
      <c r="AC3700" s="575">
        <f t="shared" si="168"/>
        <v>0</v>
      </c>
      <c r="AD3700" s="620">
        <f t="shared" si="169"/>
        <v>0</v>
      </c>
    </row>
    <row r="3701" customHeight="1" spans="1:30">
      <c r="A3701" s="574">
        <v>45363</v>
      </c>
      <c r="B3701" s="650" t="s">
        <v>259</v>
      </c>
      <c r="C3701" s="650" t="s">
        <v>250</v>
      </c>
      <c r="D3701" s="650">
        <v>60</v>
      </c>
      <c r="E3701" s="650" t="s">
        <v>233</v>
      </c>
      <c r="F3701" s="650">
        <v>0</v>
      </c>
      <c r="G3701" s="650">
        <v>4.83</v>
      </c>
      <c r="H3701" s="650">
        <v>29.2521</v>
      </c>
      <c r="I3701" s="650">
        <v>29.2521</v>
      </c>
      <c r="J3701" s="650">
        <v>28.56</v>
      </c>
      <c r="K3701" s="650">
        <v>0</v>
      </c>
      <c r="L3701" s="676">
        <v>0</v>
      </c>
      <c r="M3701" s="650">
        <v>515.55</v>
      </c>
      <c r="N3701" s="650"/>
      <c r="O3701" s="650"/>
      <c r="P3701" s="650"/>
      <c r="Q3701" s="650">
        <v>14049</v>
      </c>
      <c r="R3701" s="650">
        <v>2897.58</v>
      </c>
      <c r="S3701" s="676">
        <v>0.2062</v>
      </c>
      <c r="T3701" s="650">
        <v>0</v>
      </c>
      <c r="U3701" s="650">
        <v>0</v>
      </c>
      <c r="V3701" s="650">
        <v>0</v>
      </c>
      <c r="W3701" s="650">
        <v>0</v>
      </c>
      <c r="X3701" s="650">
        <v>0</v>
      </c>
      <c r="Y3701" s="650">
        <v>0</v>
      </c>
      <c r="Z3701" s="650">
        <v>0</v>
      </c>
      <c r="AA3701" s="650">
        <v>0</v>
      </c>
      <c r="AB3701" s="676">
        <v>1</v>
      </c>
      <c r="AC3701" s="575">
        <f t="shared" si="168"/>
        <v>0</v>
      </c>
      <c r="AD3701" s="620">
        <f t="shared" si="169"/>
        <v>0</v>
      </c>
    </row>
    <row r="3702" customHeight="1" spans="1:30">
      <c r="A3702" s="574">
        <v>45363</v>
      </c>
      <c r="B3702" s="650" t="s">
        <v>261</v>
      </c>
      <c r="C3702" s="650" t="s">
        <v>250</v>
      </c>
      <c r="D3702" s="650">
        <v>100</v>
      </c>
      <c r="E3702" s="650" t="s">
        <v>233</v>
      </c>
      <c r="F3702" s="650">
        <v>0</v>
      </c>
      <c r="G3702" s="650">
        <v>5.39</v>
      </c>
      <c r="H3702" s="650">
        <v>90.7786</v>
      </c>
      <c r="I3702" s="650">
        <v>71.7999</v>
      </c>
      <c r="J3702" s="650">
        <v>70.752</v>
      </c>
      <c r="K3702" s="650">
        <v>18.9787</v>
      </c>
      <c r="L3702" s="676">
        <v>0.2091</v>
      </c>
      <c r="M3702" s="650">
        <v>788.832</v>
      </c>
      <c r="N3702" s="650"/>
      <c r="O3702" s="650"/>
      <c r="P3702" s="650"/>
      <c r="Q3702" s="650">
        <v>25315</v>
      </c>
      <c r="R3702" s="650">
        <v>5086.884</v>
      </c>
      <c r="S3702" s="676">
        <v>0.2009</v>
      </c>
      <c r="T3702" s="650">
        <v>0</v>
      </c>
      <c r="U3702" s="650">
        <v>0</v>
      </c>
      <c r="V3702" s="650">
        <v>0</v>
      </c>
      <c r="W3702" s="650">
        <v>0</v>
      </c>
      <c r="X3702" s="650">
        <v>0</v>
      </c>
      <c r="Y3702" s="650">
        <v>0</v>
      </c>
      <c r="Z3702" s="650">
        <v>0</v>
      </c>
      <c r="AA3702" s="650">
        <v>0</v>
      </c>
      <c r="AB3702" s="676">
        <v>1</v>
      </c>
      <c r="AC3702" s="575">
        <f t="shared" si="168"/>
        <v>0</v>
      </c>
      <c r="AD3702" s="620">
        <f t="shared" si="169"/>
        <v>0</v>
      </c>
    </row>
    <row r="3703" customHeight="1" spans="1:30">
      <c r="A3703" s="574">
        <v>45363</v>
      </c>
      <c r="B3703" s="650" t="s">
        <v>256</v>
      </c>
      <c r="C3703" s="650" t="s">
        <v>250</v>
      </c>
      <c r="D3703" s="650">
        <v>20.4</v>
      </c>
      <c r="E3703" s="650" t="s">
        <v>233</v>
      </c>
      <c r="F3703" s="650">
        <v>0</v>
      </c>
      <c r="G3703" s="650">
        <v>5.57</v>
      </c>
      <c r="H3703" s="650">
        <v>21.3225</v>
      </c>
      <c r="I3703" s="650">
        <v>21.042</v>
      </c>
      <c r="J3703" s="650">
        <v>21.0247</v>
      </c>
      <c r="K3703" s="650">
        <v>0.0925</v>
      </c>
      <c r="L3703" s="676">
        <v>0.0044</v>
      </c>
      <c r="M3703" s="650">
        <v>239.3288</v>
      </c>
      <c r="N3703" s="650"/>
      <c r="O3703" s="650"/>
      <c r="P3703" s="650"/>
      <c r="Q3703" s="650">
        <v>5372</v>
      </c>
      <c r="R3703" s="650">
        <v>1234.4885</v>
      </c>
      <c r="S3703" s="676">
        <v>0.2298</v>
      </c>
      <c r="T3703" s="650">
        <v>0</v>
      </c>
      <c r="U3703" s="650">
        <v>0</v>
      </c>
      <c r="V3703" s="650">
        <v>0</v>
      </c>
      <c r="W3703" s="650">
        <v>0</v>
      </c>
      <c r="X3703" s="650">
        <v>0</v>
      </c>
      <c r="Y3703" s="650">
        <v>0</v>
      </c>
      <c r="Z3703" s="650">
        <v>0</v>
      </c>
      <c r="AA3703" s="650">
        <v>0</v>
      </c>
      <c r="AB3703" s="676">
        <v>1</v>
      </c>
      <c r="AC3703" s="575">
        <f t="shared" si="168"/>
        <v>0</v>
      </c>
      <c r="AD3703" s="620">
        <f t="shared" si="169"/>
        <v>0</v>
      </c>
    </row>
    <row r="3704" customHeight="1" spans="1:30">
      <c r="A3704" s="574">
        <v>45363</v>
      </c>
      <c r="B3704" s="650" t="s">
        <v>262</v>
      </c>
      <c r="C3704" s="650" t="s">
        <v>250</v>
      </c>
      <c r="D3704" s="650">
        <v>200</v>
      </c>
      <c r="E3704" s="650" t="s">
        <v>233</v>
      </c>
      <c r="F3704" s="650">
        <v>0</v>
      </c>
      <c r="G3704" s="650">
        <v>6.31</v>
      </c>
      <c r="H3704" s="650">
        <v>99.0292</v>
      </c>
      <c r="I3704" s="650">
        <v>72.1664</v>
      </c>
      <c r="J3704" s="650">
        <v>70.125</v>
      </c>
      <c r="K3704" s="650">
        <v>0</v>
      </c>
      <c r="L3704" s="676">
        <v>0</v>
      </c>
      <c r="M3704" s="650">
        <v>1172.325</v>
      </c>
      <c r="N3704" s="650"/>
      <c r="O3704" s="650"/>
      <c r="P3704" s="650"/>
      <c r="Q3704" s="650">
        <v>30140</v>
      </c>
      <c r="R3704" s="650">
        <v>8321.775</v>
      </c>
      <c r="S3704" s="676">
        <v>0.2761</v>
      </c>
      <c r="T3704" s="650">
        <v>26.8628</v>
      </c>
      <c r="U3704" s="650">
        <v>0</v>
      </c>
      <c r="V3704" s="650">
        <v>0</v>
      </c>
      <c r="W3704" s="650">
        <v>0</v>
      </c>
      <c r="X3704" s="650">
        <v>0</v>
      </c>
      <c r="Y3704" s="650">
        <v>0</v>
      </c>
      <c r="Z3704" s="650">
        <v>0</v>
      </c>
      <c r="AA3704" s="650">
        <v>0</v>
      </c>
      <c r="AB3704" s="676">
        <v>0.5476</v>
      </c>
      <c r="AC3704" s="575">
        <f t="shared" si="168"/>
        <v>0</v>
      </c>
      <c r="AD3704" s="620">
        <f t="shared" si="169"/>
        <v>26.8628</v>
      </c>
    </row>
    <row r="3705" customHeight="1" spans="1:30">
      <c r="A3705" s="574">
        <v>45363</v>
      </c>
      <c r="B3705" s="192" t="s">
        <v>61</v>
      </c>
      <c r="C3705" s="650" t="s">
        <v>250</v>
      </c>
      <c r="D3705" s="650">
        <v>275</v>
      </c>
      <c r="E3705" s="650" t="s">
        <v>233</v>
      </c>
      <c r="F3705" s="650">
        <v>0</v>
      </c>
      <c r="G3705" s="650">
        <v>5.37</v>
      </c>
      <c r="H3705" s="650">
        <v>157.6733</v>
      </c>
      <c r="I3705" s="650">
        <v>157.6733</v>
      </c>
      <c r="J3705" s="650">
        <v>154</v>
      </c>
      <c r="K3705" s="650">
        <v>0</v>
      </c>
      <c r="L3705" s="676">
        <v>0</v>
      </c>
      <c r="M3705" s="650">
        <v>2201.32</v>
      </c>
      <c r="N3705" s="650"/>
      <c r="O3705" s="650"/>
      <c r="P3705" s="650"/>
      <c r="Q3705" s="650">
        <v>83580</v>
      </c>
      <c r="R3705" s="650">
        <v>17611.44</v>
      </c>
      <c r="S3705" s="676">
        <v>0.2107</v>
      </c>
      <c r="T3705" s="650">
        <v>0</v>
      </c>
      <c r="U3705" s="650">
        <v>0</v>
      </c>
      <c r="V3705" s="650">
        <v>0</v>
      </c>
      <c r="W3705" s="650">
        <v>0</v>
      </c>
      <c r="X3705" s="650">
        <v>0</v>
      </c>
      <c r="Y3705" s="650">
        <v>0</v>
      </c>
      <c r="Z3705" s="650">
        <v>0</v>
      </c>
      <c r="AA3705" s="650">
        <v>0</v>
      </c>
      <c r="AB3705" s="676">
        <v>1</v>
      </c>
      <c r="AC3705" s="575">
        <f t="shared" si="168"/>
        <v>0</v>
      </c>
      <c r="AD3705" s="620">
        <f t="shared" si="169"/>
        <v>0</v>
      </c>
    </row>
    <row r="3706" customHeight="1" spans="1:30">
      <c r="A3706" s="574">
        <v>45363</v>
      </c>
      <c r="B3706" s="192" t="s">
        <v>62</v>
      </c>
      <c r="C3706" s="650" t="s">
        <v>250</v>
      </c>
      <c r="D3706" s="650">
        <v>200</v>
      </c>
      <c r="E3706" s="650" t="s">
        <v>233</v>
      </c>
      <c r="F3706" s="650">
        <v>0</v>
      </c>
      <c r="G3706" s="650">
        <v>5.41</v>
      </c>
      <c r="H3706" s="650">
        <v>94.9128</v>
      </c>
      <c r="I3706" s="650">
        <v>94.9128</v>
      </c>
      <c r="J3706" s="650">
        <v>92.4</v>
      </c>
      <c r="K3706" s="650">
        <v>0</v>
      </c>
      <c r="L3706" s="676">
        <v>0</v>
      </c>
      <c r="M3706" s="650">
        <v>1648.68</v>
      </c>
      <c r="N3706" s="650"/>
      <c r="O3706" s="650"/>
      <c r="P3706" s="650"/>
      <c r="Q3706" s="650">
        <v>61280</v>
      </c>
      <c r="R3706" s="650">
        <v>12072.72</v>
      </c>
      <c r="S3706" s="676">
        <v>0.197</v>
      </c>
      <c r="T3706" s="650">
        <v>0</v>
      </c>
      <c r="U3706" s="650">
        <v>0</v>
      </c>
      <c r="V3706" s="650">
        <v>0</v>
      </c>
      <c r="W3706" s="650">
        <v>0</v>
      </c>
      <c r="X3706" s="650">
        <v>0</v>
      </c>
      <c r="Y3706" s="650">
        <v>0</v>
      </c>
      <c r="Z3706" s="650">
        <v>0</v>
      </c>
      <c r="AA3706" s="650">
        <v>0</v>
      </c>
      <c r="AB3706" s="676">
        <v>1</v>
      </c>
      <c r="AC3706" s="575">
        <f t="shared" si="168"/>
        <v>0</v>
      </c>
      <c r="AD3706" s="620">
        <f t="shared" si="169"/>
        <v>0</v>
      </c>
    </row>
    <row r="3707" customHeight="1" spans="1:30">
      <c r="A3707" s="574">
        <v>45363</v>
      </c>
      <c r="B3707" s="650" t="s">
        <v>260</v>
      </c>
      <c r="C3707" s="650" t="s">
        <v>250</v>
      </c>
      <c r="D3707" s="650">
        <v>50</v>
      </c>
      <c r="E3707" s="650" t="s">
        <v>233</v>
      </c>
      <c r="F3707" s="650">
        <v>0</v>
      </c>
      <c r="G3707" s="650">
        <v>3.61</v>
      </c>
      <c r="H3707" s="650">
        <v>12.7812</v>
      </c>
      <c r="I3707" s="650">
        <v>12.4177</v>
      </c>
      <c r="J3707" s="650">
        <v>12.21</v>
      </c>
      <c r="K3707" s="650">
        <v>0</v>
      </c>
      <c r="L3707" s="676">
        <v>0</v>
      </c>
      <c r="M3707" s="650">
        <v>189.42</v>
      </c>
      <c r="N3707" s="650"/>
      <c r="O3707" s="650"/>
      <c r="P3707" s="650"/>
      <c r="Q3707" s="650">
        <v>12700</v>
      </c>
      <c r="R3707" s="650">
        <v>1912.042</v>
      </c>
      <c r="S3707" s="676">
        <v>0.1506</v>
      </c>
      <c r="T3707" s="650">
        <v>0</v>
      </c>
      <c r="U3707" s="650">
        <v>0</v>
      </c>
      <c r="V3707" s="650">
        <v>0</v>
      </c>
      <c r="W3707" s="650">
        <v>0</v>
      </c>
      <c r="X3707" s="650">
        <v>0</v>
      </c>
      <c r="Y3707" s="650">
        <v>0</v>
      </c>
      <c r="Z3707" s="650">
        <v>0</v>
      </c>
      <c r="AA3707" s="650">
        <v>0</v>
      </c>
      <c r="AB3707" s="676">
        <v>1</v>
      </c>
      <c r="AC3707" s="575">
        <f t="shared" si="168"/>
        <v>0</v>
      </c>
      <c r="AD3707" s="620">
        <f t="shared" si="169"/>
        <v>0</v>
      </c>
    </row>
    <row r="3708" customHeight="1" spans="1:30">
      <c r="A3708" s="574">
        <v>45363</v>
      </c>
      <c r="B3708" s="650" t="s">
        <v>267</v>
      </c>
      <c r="C3708" s="650" t="s">
        <v>250</v>
      </c>
      <c r="D3708" s="650">
        <v>150</v>
      </c>
      <c r="E3708" s="650" t="s">
        <v>233</v>
      </c>
      <c r="F3708" s="650">
        <v>0</v>
      </c>
      <c r="G3708" s="650">
        <v>9.16</v>
      </c>
      <c r="H3708" s="650">
        <v>205.1016</v>
      </c>
      <c r="I3708" s="650">
        <v>120.6865</v>
      </c>
      <c r="J3708" s="650">
        <v>119.68</v>
      </c>
      <c r="K3708" s="650">
        <v>84.4151</v>
      </c>
      <c r="L3708" s="676">
        <v>0.4116</v>
      </c>
      <c r="M3708" s="650">
        <v>1369.28</v>
      </c>
      <c r="N3708" s="650"/>
      <c r="O3708" s="650"/>
      <c r="P3708" s="650"/>
      <c r="Q3708" s="650">
        <v>38110</v>
      </c>
      <c r="R3708" s="650">
        <v>11792</v>
      </c>
      <c r="S3708" s="676">
        <v>0.3094</v>
      </c>
      <c r="T3708" s="650">
        <v>0</v>
      </c>
      <c r="U3708" s="650">
        <v>0</v>
      </c>
      <c r="V3708" s="650">
        <v>0</v>
      </c>
      <c r="W3708" s="650">
        <v>0</v>
      </c>
      <c r="X3708" s="650">
        <v>0</v>
      </c>
      <c r="Y3708" s="650">
        <v>0</v>
      </c>
      <c r="Z3708" s="650">
        <v>0</v>
      </c>
      <c r="AA3708" s="650">
        <v>0</v>
      </c>
      <c r="AB3708" s="676">
        <v>1</v>
      </c>
      <c r="AC3708" s="575">
        <f t="shared" si="168"/>
        <v>0</v>
      </c>
      <c r="AD3708" s="620">
        <f t="shared" si="169"/>
        <v>0</v>
      </c>
    </row>
    <row r="3709" customHeight="1" spans="1:30">
      <c r="A3709" s="574">
        <v>45363</v>
      </c>
      <c r="B3709" s="650" t="s">
        <v>252</v>
      </c>
      <c r="C3709" s="650" t="s">
        <v>250</v>
      </c>
      <c r="D3709" s="650">
        <v>49.5</v>
      </c>
      <c r="E3709" s="650" t="s">
        <v>233</v>
      </c>
      <c r="F3709" s="650">
        <v>0</v>
      </c>
      <c r="G3709" s="650">
        <v>8.21</v>
      </c>
      <c r="H3709" s="650">
        <v>65.1225</v>
      </c>
      <c r="I3709" s="650">
        <v>41.3613</v>
      </c>
      <c r="J3709" s="650">
        <v>40.458</v>
      </c>
      <c r="K3709" s="650">
        <v>23.7612</v>
      </c>
      <c r="L3709" s="676">
        <v>0.3649</v>
      </c>
      <c r="M3709" s="650">
        <v>449.757</v>
      </c>
      <c r="N3709" s="650">
        <v>1021</v>
      </c>
      <c r="O3709" s="676">
        <v>0.4405</v>
      </c>
      <c r="P3709" s="676">
        <v>0.0534</v>
      </c>
      <c r="Q3709" s="650">
        <v>12723</v>
      </c>
      <c r="R3709" s="650">
        <v>1721.4846</v>
      </c>
      <c r="S3709" s="676">
        <v>0.1353</v>
      </c>
      <c r="T3709" s="650">
        <v>0</v>
      </c>
      <c r="U3709" s="650">
        <v>0</v>
      </c>
      <c r="V3709" s="650">
        <v>0</v>
      </c>
      <c r="W3709" s="650">
        <v>0</v>
      </c>
      <c r="X3709" s="650">
        <v>0</v>
      </c>
      <c r="Y3709" s="650">
        <v>0</v>
      </c>
      <c r="Z3709" s="650">
        <v>0</v>
      </c>
      <c r="AA3709" s="650">
        <v>0</v>
      </c>
      <c r="AB3709" s="676">
        <v>1</v>
      </c>
      <c r="AC3709" s="575">
        <f t="shared" si="168"/>
        <v>0</v>
      </c>
      <c r="AD3709" s="620">
        <f t="shared" si="169"/>
        <v>0</v>
      </c>
    </row>
    <row r="3710" customHeight="1" spans="1:30">
      <c r="A3710" s="574">
        <v>45363</v>
      </c>
      <c r="B3710" s="650" t="s">
        <v>266</v>
      </c>
      <c r="C3710" s="650" t="s">
        <v>250</v>
      </c>
      <c r="D3710" s="650">
        <v>200</v>
      </c>
      <c r="E3710" s="650" t="s">
        <v>231</v>
      </c>
      <c r="F3710" s="650">
        <v>0</v>
      </c>
      <c r="G3710" s="650">
        <v>4.94</v>
      </c>
      <c r="H3710" s="650">
        <v>113.3782</v>
      </c>
      <c r="I3710" s="650">
        <v>113.3782</v>
      </c>
      <c r="J3710" s="650">
        <v>111.54</v>
      </c>
      <c r="K3710" s="650">
        <v>0</v>
      </c>
      <c r="L3710" s="676">
        <v>0</v>
      </c>
      <c r="M3710" s="650">
        <v>1176.12</v>
      </c>
      <c r="N3710" s="650"/>
      <c r="O3710" s="650"/>
      <c r="P3710" s="650"/>
      <c r="Q3710" s="650">
        <v>45530</v>
      </c>
      <c r="R3710" s="650">
        <v>5729.46</v>
      </c>
      <c r="S3710" s="676">
        <v>0.1258</v>
      </c>
      <c r="T3710" s="650">
        <v>0</v>
      </c>
      <c r="U3710" s="650">
        <v>0</v>
      </c>
      <c r="V3710" s="650">
        <v>0</v>
      </c>
      <c r="W3710" s="650">
        <v>0</v>
      </c>
      <c r="X3710" s="650">
        <v>0</v>
      </c>
      <c r="Y3710" s="650">
        <v>0</v>
      </c>
      <c r="Z3710" s="650">
        <v>0</v>
      </c>
      <c r="AA3710" s="650">
        <v>0</v>
      </c>
      <c r="AB3710" s="676">
        <v>1</v>
      </c>
      <c r="AC3710" s="575">
        <f t="shared" si="168"/>
        <v>0</v>
      </c>
      <c r="AD3710" s="620">
        <f t="shared" si="169"/>
        <v>0</v>
      </c>
    </row>
    <row r="3711" customHeight="1" spans="1:30">
      <c r="A3711" s="574">
        <v>45363</v>
      </c>
      <c r="B3711" s="650" t="s">
        <v>264</v>
      </c>
      <c r="C3711" s="650" t="s">
        <v>250</v>
      </c>
      <c r="D3711" s="650">
        <v>100</v>
      </c>
      <c r="E3711" s="650" t="s">
        <v>233</v>
      </c>
      <c r="F3711" s="650">
        <v>0</v>
      </c>
      <c r="G3711" s="650">
        <v>4.93</v>
      </c>
      <c r="H3711" s="650">
        <v>65.8016</v>
      </c>
      <c r="I3711" s="650">
        <v>61.3642</v>
      </c>
      <c r="J3711" s="650">
        <v>59.2284</v>
      </c>
      <c r="K3711" s="650">
        <v>0</v>
      </c>
      <c r="L3711" s="676">
        <v>0</v>
      </c>
      <c r="M3711" s="650">
        <v>811.008</v>
      </c>
      <c r="N3711" s="650"/>
      <c r="O3711" s="650"/>
      <c r="P3711" s="650"/>
      <c r="Q3711" s="650">
        <v>24615</v>
      </c>
      <c r="R3711" s="650">
        <v>3976.0314</v>
      </c>
      <c r="S3711" s="676">
        <v>0.1615</v>
      </c>
      <c r="T3711" s="650">
        <v>4.4374</v>
      </c>
      <c r="U3711" s="650">
        <v>0</v>
      </c>
      <c r="V3711" s="650">
        <v>0</v>
      </c>
      <c r="W3711" s="650">
        <v>0</v>
      </c>
      <c r="X3711" s="650">
        <v>0</v>
      </c>
      <c r="Y3711" s="650">
        <v>0</v>
      </c>
      <c r="Z3711" s="650">
        <v>0</v>
      </c>
      <c r="AA3711" s="650">
        <v>0</v>
      </c>
      <c r="AB3711" s="676">
        <v>0.9052</v>
      </c>
      <c r="AC3711" s="575">
        <f t="shared" si="168"/>
        <v>0</v>
      </c>
      <c r="AD3711" s="620">
        <f t="shared" si="169"/>
        <v>4.4374</v>
      </c>
    </row>
    <row r="3712" customHeight="1" spans="1:30">
      <c r="A3712" s="574">
        <v>45363</v>
      </c>
      <c r="B3712" s="650" t="s">
        <v>257</v>
      </c>
      <c r="C3712" s="650" t="s">
        <v>250</v>
      </c>
      <c r="D3712" s="650">
        <v>80</v>
      </c>
      <c r="E3712" s="650" t="s">
        <v>233</v>
      </c>
      <c r="F3712" s="650">
        <v>0</v>
      </c>
      <c r="G3712" s="650">
        <v>5.53</v>
      </c>
      <c r="H3712" s="650">
        <v>72.359</v>
      </c>
      <c r="I3712" s="650">
        <v>60.689</v>
      </c>
      <c r="J3712" s="650">
        <v>59.2944</v>
      </c>
      <c r="K3712" s="650">
        <v>7.12</v>
      </c>
      <c r="L3712" s="676">
        <v>0.105</v>
      </c>
      <c r="M3712" s="650">
        <v>766.8137</v>
      </c>
      <c r="N3712" s="650"/>
      <c r="O3712" s="650"/>
      <c r="P3712" s="650"/>
      <c r="Q3712" s="650">
        <v>18237</v>
      </c>
      <c r="R3712" s="650">
        <v>4283.7302</v>
      </c>
      <c r="S3712" s="676">
        <v>0.2349</v>
      </c>
      <c r="T3712" s="650">
        <v>1.3</v>
      </c>
      <c r="U3712" s="650">
        <v>1.8</v>
      </c>
      <c r="V3712" s="650">
        <v>0</v>
      </c>
      <c r="W3712" s="650">
        <v>0</v>
      </c>
      <c r="X3712" s="650">
        <v>0</v>
      </c>
      <c r="Y3712" s="650">
        <v>0</v>
      </c>
      <c r="Z3712" s="650">
        <v>0</v>
      </c>
      <c r="AA3712" s="650">
        <v>0</v>
      </c>
      <c r="AB3712" s="676">
        <v>0.9986</v>
      </c>
      <c r="AC3712" s="575">
        <f t="shared" si="168"/>
        <v>1.8</v>
      </c>
      <c r="AD3712" s="620">
        <f t="shared" si="169"/>
        <v>1.3</v>
      </c>
    </row>
    <row r="3713" customHeight="1" spans="1:30">
      <c r="A3713" s="574">
        <v>45363</v>
      </c>
      <c r="B3713" s="650" t="s">
        <v>263</v>
      </c>
      <c r="C3713" s="650" t="s">
        <v>250</v>
      </c>
      <c r="D3713" s="650">
        <v>200</v>
      </c>
      <c r="E3713" s="650" t="s">
        <v>233</v>
      </c>
      <c r="F3713" s="650">
        <v>0</v>
      </c>
      <c r="G3713" s="650">
        <v>5.57</v>
      </c>
      <c r="H3713" s="650">
        <v>158.6096</v>
      </c>
      <c r="I3713" s="650">
        <v>142.6084</v>
      </c>
      <c r="J3713" s="650">
        <v>138.16</v>
      </c>
      <c r="K3713" s="650">
        <v>13.0616</v>
      </c>
      <c r="L3713" s="676">
        <v>0.0839</v>
      </c>
      <c r="M3713" s="650">
        <v>2436.72</v>
      </c>
      <c r="N3713" s="650"/>
      <c r="O3713" s="650"/>
      <c r="P3713" s="650"/>
      <c r="Q3713" s="650">
        <v>59159</v>
      </c>
      <c r="R3713" s="650">
        <v>15657.84</v>
      </c>
      <c r="S3713" s="676">
        <v>0.2647</v>
      </c>
      <c r="T3713" s="650">
        <v>0</v>
      </c>
      <c r="U3713" s="650">
        <v>2.9396</v>
      </c>
      <c r="V3713" s="650">
        <v>0</v>
      </c>
      <c r="W3713" s="650">
        <v>0</v>
      </c>
      <c r="X3713" s="650">
        <v>0</v>
      </c>
      <c r="Y3713" s="650">
        <v>0</v>
      </c>
      <c r="Z3713" s="650">
        <v>0</v>
      </c>
      <c r="AA3713" s="650">
        <v>0</v>
      </c>
      <c r="AB3713" s="676">
        <v>1</v>
      </c>
      <c r="AC3713" s="575">
        <f t="shared" si="168"/>
        <v>2.9396</v>
      </c>
      <c r="AD3713" s="620">
        <f t="shared" si="169"/>
        <v>0</v>
      </c>
    </row>
    <row r="3714" customHeight="1" spans="1:30">
      <c r="A3714" s="574">
        <v>45363</v>
      </c>
      <c r="B3714" s="650" t="s">
        <v>258</v>
      </c>
      <c r="C3714" s="650" t="s">
        <v>250</v>
      </c>
      <c r="D3714" s="650">
        <v>100</v>
      </c>
      <c r="E3714" s="650" t="s">
        <v>233</v>
      </c>
      <c r="F3714" s="650">
        <v>0</v>
      </c>
      <c r="G3714" s="650">
        <v>3.24</v>
      </c>
      <c r="H3714" s="650">
        <v>27.1394</v>
      </c>
      <c r="I3714" s="650">
        <v>26.0734</v>
      </c>
      <c r="J3714" s="650">
        <v>23.1</v>
      </c>
      <c r="K3714" s="650">
        <v>0</v>
      </c>
      <c r="L3714" s="676">
        <v>0</v>
      </c>
      <c r="M3714" s="650">
        <v>644.16</v>
      </c>
      <c r="N3714" s="650"/>
      <c r="O3714" s="650"/>
      <c r="P3714" s="650"/>
      <c r="Q3714" s="650">
        <v>27774</v>
      </c>
      <c r="R3714" s="650">
        <v>3920.4</v>
      </c>
      <c r="S3714" s="676">
        <v>0.1412</v>
      </c>
      <c r="T3714" s="650">
        <v>0.6524</v>
      </c>
      <c r="U3714" s="650">
        <v>0.4136</v>
      </c>
      <c r="V3714" s="650">
        <v>0</v>
      </c>
      <c r="W3714" s="650">
        <v>0</v>
      </c>
      <c r="X3714" s="650">
        <v>0</v>
      </c>
      <c r="Y3714" s="650">
        <v>0</v>
      </c>
      <c r="Z3714" s="650">
        <v>0</v>
      </c>
      <c r="AA3714" s="650">
        <v>0</v>
      </c>
      <c r="AB3714" s="676">
        <v>0.9737</v>
      </c>
      <c r="AC3714" s="575">
        <f t="shared" si="168"/>
        <v>0.4136</v>
      </c>
      <c r="AD3714" s="620">
        <f t="shared" si="169"/>
        <v>0.6524</v>
      </c>
    </row>
    <row r="3715" customHeight="1" spans="1:30">
      <c r="A3715" s="574">
        <v>45363</v>
      </c>
      <c r="B3715" s="650" t="s">
        <v>265</v>
      </c>
      <c r="C3715" s="650" t="s">
        <v>250</v>
      </c>
      <c r="D3715" s="650">
        <v>50</v>
      </c>
      <c r="E3715" s="650" t="s">
        <v>233</v>
      </c>
      <c r="F3715" s="650">
        <v>0</v>
      </c>
      <c r="G3715" s="650">
        <v>5.26</v>
      </c>
      <c r="H3715" s="650">
        <v>41.005</v>
      </c>
      <c r="I3715" s="650">
        <v>13.5892</v>
      </c>
      <c r="J3715" s="650">
        <v>13.5476</v>
      </c>
      <c r="K3715" s="650">
        <v>27.4158</v>
      </c>
      <c r="L3715" s="676">
        <v>0.6686</v>
      </c>
      <c r="M3715" s="650">
        <v>198.4972</v>
      </c>
      <c r="N3715" s="650"/>
      <c r="O3715" s="650"/>
      <c r="P3715" s="650"/>
      <c r="Q3715" s="650">
        <v>5770</v>
      </c>
      <c r="R3715" s="650">
        <v>721.2348</v>
      </c>
      <c r="S3715" s="676">
        <v>0.125</v>
      </c>
      <c r="T3715" s="650">
        <v>0</v>
      </c>
      <c r="U3715" s="650">
        <v>0</v>
      </c>
      <c r="V3715" s="650">
        <v>0</v>
      </c>
      <c r="W3715" s="650">
        <v>0</v>
      </c>
      <c r="X3715" s="650">
        <v>0</v>
      </c>
      <c r="Y3715" s="650">
        <v>0</v>
      </c>
      <c r="Z3715" s="650">
        <v>0</v>
      </c>
      <c r="AA3715" s="650">
        <v>0</v>
      </c>
      <c r="AB3715" s="676">
        <v>1</v>
      </c>
      <c r="AC3715" s="575">
        <f t="shared" si="168"/>
        <v>0</v>
      </c>
      <c r="AD3715" s="620">
        <f t="shared" si="169"/>
        <v>0</v>
      </c>
    </row>
    <row r="3716" s="557" customFormat="1" customHeight="1" spans="1:30">
      <c r="A3716" s="574">
        <v>45363</v>
      </c>
      <c r="B3716" s="669" t="s">
        <v>77</v>
      </c>
      <c r="C3716" s="671" t="s">
        <v>32</v>
      </c>
      <c r="D3716" s="687">
        <v>100</v>
      </c>
      <c r="E3716" s="671" t="s">
        <v>35</v>
      </c>
      <c r="F3716" s="672">
        <v>6.12</v>
      </c>
      <c r="G3716" s="671">
        <v>2.26</v>
      </c>
      <c r="H3716" s="673">
        <v>65.6566</v>
      </c>
      <c r="I3716" s="673">
        <v>59.3984</v>
      </c>
      <c r="J3716" s="673">
        <v>57.729</v>
      </c>
      <c r="K3716" s="673">
        <v>6.2582</v>
      </c>
      <c r="L3716" s="679">
        <v>0.0953</v>
      </c>
      <c r="M3716" s="673">
        <v>542.325</v>
      </c>
      <c r="N3716" s="671">
        <v>1005</v>
      </c>
      <c r="O3716" s="679">
        <v>0.5396</v>
      </c>
      <c r="P3716" s="679">
        <v>0.2816</v>
      </c>
      <c r="Q3716" s="671">
        <v>17601</v>
      </c>
      <c r="R3716" s="673">
        <v>1897.252</v>
      </c>
      <c r="S3716" s="679">
        <v>0.1078</v>
      </c>
      <c r="T3716" s="671">
        <v>0</v>
      </c>
      <c r="U3716" s="671">
        <v>0</v>
      </c>
      <c r="V3716" s="671">
        <v>0</v>
      </c>
      <c r="W3716" s="671">
        <v>0</v>
      </c>
      <c r="X3716" s="671">
        <v>0</v>
      </c>
      <c r="Y3716" s="671">
        <v>0</v>
      </c>
      <c r="Z3716" s="671">
        <v>0</v>
      </c>
      <c r="AA3716" s="673">
        <v>6.2582</v>
      </c>
      <c r="AB3716" s="679">
        <v>1</v>
      </c>
      <c r="AC3716" s="575">
        <f t="shared" si="168"/>
        <v>0</v>
      </c>
      <c r="AD3716" s="620">
        <f t="shared" si="169"/>
        <v>0</v>
      </c>
    </row>
    <row r="3717" s="557" customFormat="1" customHeight="1" spans="1:30">
      <c r="A3717" s="574">
        <v>45363</v>
      </c>
      <c r="B3717" s="669" t="s">
        <v>81</v>
      </c>
      <c r="C3717" s="670" t="s">
        <v>175</v>
      </c>
      <c r="D3717" s="687">
        <v>100</v>
      </c>
      <c r="E3717" s="671" t="s">
        <v>35</v>
      </c>
      <c r="F3717" s="671" t="s">
        <v>176</v>
      </c>
      <c r="G3717" s="671">
        <v>6.12</v>
      </c>
      <c r="H3717" s="671">
        <v>0</v>
      </c>
      <c r="I3717" s="671">
        <v>13.02</v>
      </c>
      <c r="J3717" s="671">
        <v>12.628</v>
      </c>
      <c r="K3717" s="671">
        <v>0</v>
      </c>
      <c r="L3717" s="671">
        <v>0</v>
      </c>
      <c r="M3717" s="671">
        <v>75.8208</v>
      </c>
      <c r="N3717" s="671">
        <v>1373</v>
      </c>
      <c r="O3717" s="679">
        <v>0.0552</v>
      </c>
      <c r="P3717" s="679">
        <v>-0.3426</v>
      </c>
      <c r="Q3717" s="671">
        <v>13183</v>
      </c>
      <c r="R3717" s="671">
        <v>140.8176</v>
      </c>
      <c r="S3717" s="679">
        <v>0.0107</v>
      </c>
      <c r="T3717" s="671">
        <v>0</v>
      </c>
      <c r="U3717" s="671">
        <v>0</v>
      </c>
      <c r="V3717" s="671">
        <v>0</v>
      </c>
      <c r="W3717" s="671">
        <v>0</v>
      </c>
      <c r="X3717" s="671">
        <v>0</v>
      </c>
      <c r="Y3717" s="671">
        <v>0</v>
      </c>
      <c r="Z3717" s="671">
        <v>0</v>
      </c>
      <c r="AA3717" s="671">
        <v>0</v>
      </c>
      <c r="AB3717" s="679">
        <v>1</v>
      </c>
      <c r="AC3717" s="575">
        <f t="shared" si="168"/>
        <v>0</v>
      </c>
      <c r="AD3717" s="620">
        <f t="shared" si="169"/>
        <v>0</v>
      </c>
    </row>
    <row r="3718" s="557" customFormat="1" customHeight="1" spans="1:30">
      <c r="A3718" s="574">
        <v>45363</v>
      </c>
      <c r="B3718" s="669" t="s">
        <v>84</v>
      </c>
      <c r="C3718" s="670" t="s">
        <v>175</v>
      </c>
      <c r="D3718" s="687">
        <v>33</v>
      </c>
      <c r="E3718" s="671" t="s">
        <v>35</v>
      </c>
      <c r="F3718" s="671" t="s">
        <v>176</v>
      </c>
      <c r="G3718" s="671">
        <v>5.56</v>
      </c>
      <c r="H3718" s="671">
        <v>32.2946</v>
      </c>
      <c r="I3718" s="671">
        <v>31.052</v>
      </c>
      <c r="J3718" s="671">
        <v>31.02</v>
      </c>
      <c r="K3718" s="671">
        <v>0</v>
      </c>
      <c r="L3718" s="679">
        <v>0</v>
      </c>
      <c r="M3718" s="671">
        <v>300.96</v>
      </c>
      <c r="N3718" s="671">
        <v>832</v>
      </c>
      <c r="O3718" s="679">
        <v>0.3617</v>
      </c>
      <c r="P3718" s="679">
        <v>-0.0655</v>
      </c>
      <c r="Q3718" s="671">
        <v>7604</v>
      </c>
      <c r="R3718" s="671">
        <v>1152.36</v>
      </c>
      <c r="S3718" s="679">
        <v>0.1515</v>
      </c>
      <c r="T3718" s="671">
        <v>0</v>
      </c>
      <c r="U3718" s="671">
        <v>0</v>
      </c>
      <c r="V3718" s="671">
        <v>0</v>
      </c>
      <c r="W3718" s="671">
        <v>0</v>
      </c>
      <c r="X3718" s="671">
        <v>0</v>
      </c>
      <c r="Y3718" s="671">
        <v>0</v>
      </c>
      <c r="Z3718" s="671">
        <v>0</v>
      </c>
      <c r="AA3718" s="671">
        <v>0</v>
      </c>
      <c r="AB3718" s="679">
        <v>1</v>
      </c>
      <c r="AC3718" s="575">
        <f t="shared" si="168"/>
        <v>0</v>
      </c>
      <c r="AD3718" s="620">
        <f t="shared" si="169"/>
        <v>0</v>
      </c>
    </row>
    <row r="3719" s="557" customFormat="1" customHeight="1" spans="1:30">
      <c r="A3719" s="574">
        <v>45363</v>
      </c>
      <c r="B3719" s="669" t="s">
        <v>85</v>
      </c>
      <c r="C3719" s="671" t="s">
        <v>177</v>
      </c>
      <c r="D3719" s="671">
        <v>60</v>
      </c>
      <c r="E3719" s="671" t="s">
        <v>35</v>
      </c>
      <c r="F3719" s="671">
        <v>6.08</v>
      </c>
      <c r="G3719" s="671">
        <v>2.4</v>
      </c>
      <c r="H3719" s="673">
        <v>43.4262</v>
      </c>
      <c r="I3719" s="671">
        <v>43.7241</v>
      </c>
      <c r="J3719" s="671">
        <v>40.48</v>
      </c>
      <c r="K3719" s="671">
        <v>0</v>
      </c>
      <c r="L3719" s="679">
        <v>0</v>
      </c>
      <c r="M3719" s="671">
        <v>319.44</v>
      </c>
      <c r="N3719" s="671">
        <v>284</v>
      </c>
      <c r="O3719" s="679">
        <v>1.1248</v>
      </c>
      <c r="P3719" s="671" t="s">
        <v>176</v>
      </c>
      <c r="Q3719" s="671">
        <v>5420</v>
      </c>
      <c r="R3719" s="671">
        <v>1343.76</v>
      </c>
      <c r="S3719" s="679">
        <v>0.2479</v>
      </c>
      <c r="T3719" s="671">
        <v>0</v>
      </c>
      <c r="U3719" s="671">
        <v>0</v>
      </c>
      <c r="V3719" s="671">
        <v>0</v>
      </c>
      <c r="W3719" s="671">
        <v>0</v>
      </c>
      <c r="X3719" s="671">
        <v>0</v>
      </c>
      <c r="Y3719" s="671">
        <v>0</v>
      </c>
      <c r="Z3719" s="671">
        <v>0</v>
      </c>
      <c r="AA3719" s="671">
        <v>0</v>
      </c>
      <c r="AB3719" s="679">
        <v>1</v>
      </c>
      <c r="AC3719" s="575">
        <f t="shared" si="168"/>
        <v>0</v>
      </c>
      <c r="AD3719" s="620">
        <f t="shared" si="169"/>
        <v>0</v>
      </c>
    </row>
    <row r="3720" s="557" customFormat="1" customHeight="1" spans="1:30">
      <c r="A3720" s="574">
        <v>45363</v>
      </c>
      <c r="B3720" s="669" t="s">
        <v>87</v>
      </c>
      <c r="C3720" s="670" t="s">
        <v>32</v>
      </c>
      <c r="D3720" s="687">
        <v>100</v>
      </c>
      <c r="E3720" s="672" t="s">
        <v>35</v>
      </c>
      <c r="F3720" s="671">
        <v>6.27</v>
      </c>
      <c r="G3720" s="671">
        <v>3.44</v>
      </c>
      <c r="H3720" s="671">
        <v>17.4559</v>
      </c>
      <c r="I3720" s="671">
        <v>13.04</v>
      </c>
      <c r="J3720" s="671">
        <v>12.8128</v>
      </c>
      <c r="K3720" s="671">
        <v>4.4159</v>
      </c>
      <c r="L3720" s="679">
        <v>0.253</v>
      </c>
      <c r="M3720" s="807">
        <v>79.9568</v>
      </c>
      <c r="N3720" s="674">
        <v>32</v>
      </c>
      <c r="O3720" s="680">
        <v>2.4987</v>
      </c>
      <c r="P3720" s="679">
        <v>2.1116</v>
      </c>
      <c r="Q3720" s="671">
        <v>5723</v>
      </c>
      <c r="R3720" s="674">
        <v>333.564</v>
      </c>
      <c r="S3720" s="680">
        <v>0.0583</v>
      </c>
      <c r="T3720" s="671">
        <v>0</v>
      </c>
      <c r="U3720" s="671">
        <v>0</v>
      </c>
      <c r="V3720" s="671">
        <v>0</v>
      </c>
      <c r="W3720" s="671">
        <v>0</v>
      </c>
      <c r="X3720" s="671">
        <v>0</v>
      </c>
      <c r="Y3720" s="671">
        <v>0</v>
      </c>
      <c r="Z3720" s="671">
        <v>0</v>
      </c>
      <c r="AA3720" s="671">
        <v>0</v>
      </c>
      <c r="AB3720" s="679">
        <v>1</v>
      </c>
      <c r="AC3720" s="575">
        <f t="shared" si="168"/>
        <v>0</v>
      </c>
      <c r="AD3720" s="620">
        <f t="shared" si="169"/>
        <v>0</v>
      </c>
    </row>
    <row r="3721" s="557" customFormat="1" customHeight="1" spans="1:30">
      <c r="A3721" s="574">
        <v>45363</v>
      </c>
      <c r="B3721" s="669" t="s">
        <v>88</v>
      </c>
      <c r="C3721" s="670" t="s">
        <v>177</v>
      </c>
      <c r="D3721" s="687">
        <v>50</v>
      </c>
      <c r="E3721" s="672" t="s">
        <v>33</v>
      </c>
      <c r="F3721" s="671">
        <v>4.78</v>
      </c>
      <c r="G3721" s="671">
        <v>1.3</v>
      </c>
      <c r="H3721" s="671">
        <v>17.9663</v>
      </c>
      <c r="I3721" s="671">
        <v>10.8903</v>
      </c>
      <c r="J3721" s="671">
        <v>10.8701</v>
      </c>
      <c r="K3721" s="671">
        <v>6.88</v>
      </c>
      <c r="L3721" s="679">
        <v>0.3829</v>
      </c>
      <c r="M3721" s="671">
        <v>225.4351</v>
      </c>
      <c r="N3721" s="671">
        <v>713</v>
      </c>
      <c r="O3721" s="679">
        <v>0.3162</v>
      </c>
      <c r="P3721" s="671" t="s">
        <v>176</v>
      </c>
      <c r="Q3721" s="671">
        <v>6458</v>
      </c>
      <c r="R3721" s="671">
        <v>968.5223</v>
      </c>
      <c r="S3721" s="679">
        <v>0.15</v>
      </c>
      <c r="T3721" s="671">
        <v>0</v>
      </c>
      <c r="U3721" s="671">
        <v>0</v>
      </c>
      <c r="V3721" s="671">
        <v>0</v>
      </c>
      <c r="W3721" s="671">
        <v>0</v>
      </c>
      <c r="X3721" s="671">
        <v>0</v>
      </c>
      <c r="Y3721" s="671">
        <v>0</v>
      </c>
      <c r="Z3721" s="671">
        <v>0</v>
      </c>
      <c r="AA3721" s="671">
        <v>0</v>
      </c>
      <c r="AB3721" s="679">
        <v>1</v>
      </c>
      <c r="AC3721" s="575">
        <f t="shared" si="168"/>
        <v>0</v>
      </c>
      <c r="AD3721" s="620">
        <f t="shared" si="169"/>
        <v>0</v>
      </c>
    </row>
    <row r="3722" customHeight="1" spans="1:29">
      <c r="A3722" s="661" t="s">
        <v>357</v>
      </c>
      <c r="B3722" s="662"/>
      <c r="C3722" s="662"/>
      <c r="D3722" s="662"/>
      <c r="E3722" s="662"/>
      <c r="F3722" s="662"/>
      <c r="G3722" s="662"/>
      <c r="H3722" s="662"/>
      <c r="I3722" s="662"/>
      <c r="J3722" s="662"/>
      <c r="K3722" s="662"/>
      <c r="L3722" s="662"/>
      <c r="M3722" s="662"/>
      <c r="N3722" s="662"/>
      <c r="O3722" s="662"/>
      <c r="P3722" s="662"/>
      <c r="Q3722" s="662"/>
      <c r="R3722" s="662"/>
      <c r="S3722" s="662"/>
      <c r="T3722" s="662"/>
      <c r="U3722" s="662"/>
      <c r="V3722" s="662"/>
      <c r="W3722" s="662"/>
      <c r="X3722" s="662"/>
      <c r="Y3722" s="662"/>
      <c r="Z3722" s="662"/>
      <c r="AA3722" s="662"/>
      <c r="AB3722" s="662"/>
      <c r="AC3722" s="662"/>
    </row>
    <row r="3723" customHeight="1" spans="1:30">
      <c r="A3723" s="663" t="s">
        <v>199</v>
      </c>
      <c r="B3723" s="664" t="s">
        <v>200</v>
      </c>
      <c r="C3723" s="664" t="s">
        <v>201</v>
      </c>
      <c r="D3723" s="664" t="s">
        <v>202</v>
      </c>
      <c r="E3723" s="664" t="s">
        <v>203</v>
      </c>
      <c r="F3723" s="664" t="s">
        <v>204</v>
      </c>
      <c r="G3723" s="664" t="s">
        <v>205</v>
      </c>
      <c r="H3723" s="664" t="s">
        <v>206</v>
      </c>
      <c r="I3723" s="664" t="s">
        <v>207</v>
      </c>
      <c r="J3723" s="664" t="s">
        <v>208</v>
      </c>
      <c r="K3723" s="664" t="s">
        <v>209</v>
      </c>
      <c r="L3723" s="664" t="s">
        <v>210</v>
      </c>
      <c r="M3723" s="664" t="s">
        <v>211</v>
      </c>
      <c r="N3723" s="664" t="s">
        <v>212</v>
      </c>
      <c r="O3723" s="664" t="s">
        <v>213</v>
      </c>
      <c r="P3723" s="664" t="s">
        <v>214</v>
      </c>
      <c r="Q3723" s="664" t="s">
        <v>215</v>
      </c>
      <c r="R3723" s="664" t="s">
        <v>216</v>
      </c>
      <c r="S3723" s="664" t="s">
        <v>217</v>
      </c>
      <c r="T3723" s="664" t="s">
        <v>218</v>
      </c>
      <c r="U3723" s="664" t="s">
        <v>219</v>
      </c>
      <c r="V3723" s="664" t="s">
        <v>220</v>
      </c>
      <c r="W3723" s="664" t="s">
        <v>221</v>
      </c>
      <c r="X3723" s="664" t="s">
        <v>222</v>
      </c>
      <c r="Y3723" s="664" t="s">
        <v>223</v>
      </c>
      <c r="Z3723" s="664" t="s">
        <v>224</v>
      </c>
      <c r="AA3723" s="664" t="s">
        <v>225</v>
      </c>
      <c r="AB3723" s="664" t="s">
        <v>226</v>
      </c>
      <c r="AC3723" s="813" t="s">
        <v>29</v>
      </c>
      <c r="AD3723" s="813" t="s">
        <v>30</v>
      </c>
    </row>
    <row r="3724" customHeight="1" spans="1:30">
      <c r="A3724" s="574">
        <v>45364</v>
      </c>
      <c r="B3724" s="650" t="s">
        <v>227</v>
      </c>
      <c r="C3724" s="650" t="s">
        <v>228</v>
      </c>
      <c r="D3724" s="650">
        <v>100</v>
      </c>
      <c r="E3724" s="650" t="s">
        <v>235</v>
      </c>
      <c r="F3724" s="650">
        <v>5.51</v>
      </c>
      <c r="G3724" s="650">
        <v>0.99</v>
      </c>
      <c r="H3724" s="650">
        <v>51.0806</v>
      </c>
      <c r="I3724" s="650">
        <v>50.5749</v>
      </c>
      <c r="J3724" s="650">
        <v>50.4</v>
      </c>
      <c r="K3724" s="650">
        <v>0</v>
      </c>
      <c r="L3724" s="676">
        <v>0</v>
      </c>
      <c r="M3724" s="650">
        <v>564.4625</v>
      </c>
      <c r="N3724" s="650"/>
      <c r="O3724" s="650"/>
      <c r="P3724" s="650"/>
      <c r="Q3724" s="650">
        <v>14972</v>
      </c>
      <c r="R3724" s="650">
        <v>2600.675</v>
      </c>
      <c r="S3724" s="676">
        <v>0.1737</v>
      </c>
      <c r="T3724" s="650">
        <v>0.0645</v>
      </c>
      <c r="U3724" s="650">
        <v>0</v>
      </c>
      <c r="V3724" s="650">
        <v>0</v>
      </c>
      <c r="W3724" s="650">
        <v>0</v>
      </c>
      <c r="X3724" s="650">
        <v>0</v>
      </c>
      <c r="Y3724" s="650">
        <v>0</v>
      </c>
      <c r="Z3724" s="650">
        <v>0</v>
      </c>
      <c r="AA3724" s="650">
        <v>0</v>
      </c>
      <c r="AB3724" s="676">
        <v>0.9998</v>
      </c>
      <c r="AC3724" s="575">
        <f t="shared" ref="AC3724:AC3766" si="170">U3724+W3724</f>
        <v>0</v>
      </c>
      <c r="AD3724" s="620">
        <f t="shared" ref="AD3724:AD3766" si="171">T3724+V3724</f>
        <v>0.0645</v>
      </c>
    </row>
    <row r="3725" customHeight="1" spans="1:30">
      <c r="A3725" s="574">
        <v>45364</v>
      </c>
      <c r="B3725" s="650" t="s">
        <v>230</v>
      </c>
      <c r="C3725" s="650" t="s">
        <v>228</v>
      </c>
      <c r="D3725" s="650">
        <v>10</v>
      </c>
      <c r="E3725" s="650" t="s">
        <v>233</v>
      </c>
      <c r="F3725" s="650">
        <v>5.34</v>
      </c>
      <c r="G3725" s="650">
        <v>0.87</v>
      </c>
      <c r="H3725" s="650">
        <v>5.5395</v>
      </c>
      <c r="I3725" s="650">
        <v>5.3346</v>
      </c>
      <c r="J3725" s="650">
        <v>5.28</v>
      </c>
      <c r="K3725" s="650">
        <v>0.2049</v>
      </c>
      <c r="L3725" s="676">
        <v>0.037</v>
      </c>
      <c r="M3725" s="650">
        <v>55.44</v>
      </c>
      <c r="N3725" s="650"/>
      <c r="O3725" s="650"/>
      <c r="P3725" s="650"/>
      <c r="Q3725" s="650">
        <v>1258</v>
      </c>
      <c r="R3725" s="650">
        <v>246.18</v>
      </c>
      <c r="S3725" s="676">
        <v>0.1957</v>
      </c>
      <c r="T3725" s="650">
        <v>0</v>
      </c>
      <c r="U3725" s="650">
        <v>0</v>
      </c>
      <c r="V3725" s="650">
        <v>0</v>
      </c>
      <c r="W3725" s="650">
        <v>0</v>
      </c>
      <c r="X3725" s="650">
        <v>0</v>
      </c>
      <c r="Y3725" s="650">
        <v>0</v>
      </c>
      <c r="Z3725" s="650">
        <v>0</v>
      </c>
      <c r="AA3725" s="650">
        <v>0</v>
      </c>
      <c r="AB3725" s="676">
        <v>1</v>
      </c>
      <c r="AC3725" s="575">
        <f t="shared" si="170"/>
        <v>0</v>
      </c>
      <c r="AD3725" s="620">
        <f t="shared" si="171"/>
        <v>0</v>
      </c>
    </row>
    <row r="3726" customHeight="1" spans="1:30">
      <c r="A3726" s="574">
        <v>45364</v>
      </c>
      <c r="B3726" s="650" t="s">
        <v>232</v>
      </c>
      <c r="C3726" s="650" t="s">
        <v>228</v>
      </c>
      <c r="D3726" s="650">
        <v>80</v>
      </c>
      <c r="E3726" s="650" t="s">
        <v>231</v>
      </c>
      <c r="F3726" s="650">
        <v>3.3</v>
      </c>
      <c r="G3726" s="650">
        <v>0.92</v>
      </c>
      <c r="H3726" s="650">
        <v>22.8479</v>
      </c>
      <c r="I3726" s="650">
        <v>22.68</v>
      </c>
      <c r="J3726" s="650">
        <v>22.55</v>
      </c>
      <c r="K3726" s="650">
        <v>0</v>
      </c>
      <c r="L3726" s="676">
        <v>0</v>
      </c>
      <c r="M3726" s="650">
        <v>440.55</v>
      </c>
      <c r="N3726" s="650"/>
      <c r="O3726" s="650"/>
      <c r="P3726" s="650"/>
      <c r="Q3726" s="650">
        <v>9570</v>
      </c>
      <c r="R3726" s="650">
        <v>2196.15</v>
      </c>
      <c r="S3726" s="676">
        <v>0.2295</v>
      </c>
      <c r="T3726" s="650">
        <v>0</v>
      </c>
      <c r="U3726" s="650">
        <v>0</v>
      </c>
      <c r="V3726" s="650">
        <v>0</v>
      </c>
      <c r="W3726" s="650">
        <v>0</v>
      </c>
      <c r="X3726" s="650">
        <v>0</v>
      </c>
      <c r="Y3726" s="650">
        <v>0</v>
      </c>
      <c r="Z3726" s="650">
        <v>0</v>
      </c>
      <c r="AA3726" s="650">
        <v>0</v>
      </c>
      <c r="AB3726" s="676">
        <v>1</v>
      </c>
      <c r="AC3726" s="575">
        <f t="shared" si="170"/>
        <v>0</v>
      </c>
      <c r="AD3726" s="620">
        <f t="shared" si="171"/>
        <v>0</v>
      </c>
    </row>
    <row r="3727" customHeight="1" spans="1:30">
      <c r="A3727" s="574">
        <v>45364</v>
      </c>
      <c r="B3727" s="650" t="s">
        <v>237</v>
      </c>
      <c r="C3727" s="650" t="s">
        <v>228</v>
      </c>
      <c r="D3727" s="650">
        <v>5.48</v>
      </c>
      <c r="E3727" s="650" t="s">
        <v>235</v>
      </c>
      <c r="F3727" s="650">
        <v>5.89</v>
      </c>
      <c r="G3727" s="650">
        <v>0</v>
      </c>
      <c r="H3727" s="650">
        <v>2.86</v>
      </c>
      <c r="I3727" s="650">
        <v>2.71</v>
      </c>
      <c r="J3727" s="650">
        <v>2.52</v>
      </c>
      <c r="K3727" s="650">
        <v>0.15</v>
      </c>
      <c r="L3727" s="676">
        <v>0.0524</v>
      </c>
      <c r="M3727" s="650">
        <v>22.568</v>
      </c>
      <c r="N3727" s="650"/>
      <c r="O3727" s="650"/>
      <c r="P3727" s="650"/>
      <c r="Q3727" s="650">
        <v>554</v>
      </c>
      <c r="R3727" s="650">
        <v>91.988</v>
      </c>
      <c r="S3727" s="676">
        <v>0.166</v>
      </c>
      <c r="T3727" s="650">
        <v>0</v>
      </c>
      <c r="U3727" s="650">
        <v>0</v>
      </c>
      <c r="V3727" s="650">
        <v>0</v>
      </c>
      <c r="W3727" s="650">
        <v>0</v>
      </c>
      <c r="X3727" s="650">
        <v>0</v>
      </c>
      <c r="Y3727" s="650">
        <v>0</v>
      </c>
      <c r="Z3727" s="650">
        <v>0</v>
      </c>
      <c r="AA3727" s="650">
        <v>0</v>
      </c>
      <c r="AB3727" s="676">
        <v>1</v>
      </c>
      <c r="AC3727" s="575">
        <f t="shared" si="170"/>
        <v>0</v>
      </c>
      <c r="AD3727" s="620">
        <f t="shared" si="171"/>
        <v>0</v>
      </c>
    </row>
    <row r="3728" customHeight="1" spans="1:30">
      <c r="A3728" s="574">
        <v>45364</v>
      </c>
      <c r="B3728" s="650" t="s">
        <v>239</v>
      </c>
      <c r="C3728" s="650" t="s">
        <v>228</v>
      </c>
      <c r="D3728" s="650">
        <v>30</v>
      </c>
      <c r="E3728" s="650" t="s">
        <v>233</v>
      </c>
      <c r="F3728" s="650">
        <v>7.79</v>
      </c>
      <c r="G3728" s="650">
        <v>0</v>
      </c>
      <c r="H3728" s="650">
        <v>20.9343</v>
      </c>
      <c r="I3728" s="650">
        <v>15.987</v>
      </c>
      <c r="J3728" s="650">
        <v>15.8928</v>
      </c>
      <c r="K3728" s="650">
        <v>4.9473</v>
      </c>
      <c r="L3728" s="676">
        <v>0.2363</v>
      </c>
      <c r="M3728" s="650">
        <v>222.9744</v>
      </c>
      <c r="N3728" s="650"/>
      <c r="O3728" s="650"/>
      <c r="P3728" s="650"/>
      <c r="Q3728" s="650">
        <v>4805</v>
      </c>
      <c r="R3728" s="650">
        <v>923.5248</v>
      </c>
      <c r="S3728" s="676">
        <v>0.1922</v>
      </c>
      <c r="T3728" s="650">
        <v>0</v>
      </c>
      <c r="U3728" s="650">
        <v>0</v>
      </c>
      <c r="V3728" s="650">
        <v>0</v>
      </c>
      <c r="W3728" s="650">
        <v>0</v>
      </c>
      <c r="X3728" s="650">
        <v>0</v>
      </c>
      <c r="Y3728" s="650">
        <v>0</v>
      </c>
      <c r="Z3728" s="650">
        <v>0</v>
      </c>
      <c r="AA3728" s="650">
        <v>0</v>
      </c>
      <c r="AB3728" s="676">
        <v>1</v>
      </c>
      <c r="AC3728" s="575">
        <f t="shared" si="170"/>
        <v>0</v>
      </c>
      <c r="AD3728" s="620">
        <f t="shared" si="171"/>
        <v>0</v>
      </c>
    </row>
    <row r="3729" customHeight="1" spans="1:30">
      <c r="A3729" s="574">
        <v>45364</v>
      </c>
      <c r="B3729" s="650" t="s">
        <v>234</v>
      </c>
      <c r="C3729" s="650" t="s">
        <v>228</v>
      </c>
      <c r="D3729" s="650">
        <v>20</v>
      </c>
      <c r="E3729" s="650" t="s">
        <v>233</v>
      </c>
      <c r="F3729" s="650">
        <v>6.67</v>
      </c>
      <c r="G3729" s="650">
        <v>3.3</v>
      </c>
      <c r="H3729" s="650">
        <v>12.5616</v>
      </c>
      <c r="I3729" s="650">
        <v>4.4274</v>
      </c>
      <c r="J3729" s="650">
        <v>4.4075</v>
      </c>
      <c r="K3729" s="650">
        <v>8.1342</v>
      </c>
      <c r="L3729" s="676">
        <v>0.6475</v>
      </c>
      <c r="M3729" s="650">
        <v>127.781</v>
      </c>
      <c r="N3729" s="650"/>
      <c r="O3729" s="650"/>
      <c r="P3729" s="650"/>
      <c r="Q3729" s="650">
        <v>4106</v>
      </c>
      <c r="R3729" s="650">
        <v>701.6799</v>
      </c>
      <c r="S3729" s="676">
        <v>0.1709</v>
      </c>
      <c r="T3729" s="650">
        <v>0</v>
      </c>
      <c r="U3729" s="650">
        <v>0</v>
      </c>
      <c r="V3729" s="650">
        <v>0</v>
      </c>
      <c r="W3729" s="650">
        <v>0</v>
      </c>
      <c r="X3729" s="650">
        <v>0</v>
      </c>
      <c r="Y3729" s="650">
        <v>0</v>
      </c>
      <c r="Z3729" s="650">
        <v>0</v>
      </c>
      <c r="AA3729" s="650">
        <v>0</v>
      </c>
      <c r="AB3729" s="676">
        <v>1</v>
      </c>
      <c r="AC3729" s="575">
        <f t="shared" si="170"/>
        <v>0</v>
      </c>
      <c r="AD3729" s="620">
        <f t="shared" si="171"/>
        <v>0</v>
      </c>
    </row>
    <row r="3730" customHeight="1" spans="1:30">
      <c r="A3730" s="574">
        <v>45364</v>
      </c>
      <c r="B3730" s="650" t="s">
        <v>242</v>
      </c>
      <c r="C3730" s="650" t="s">
        <v>228</v>
      </c>
      <c r="D3730" s="650">
        <v>50</v>
      </c>
      <c r="E3730" s="650" t="s">
        <v>287</v>
      </c>
      <c r="F3730" s="650">
        <v>2.11</v>
      </c>
      <c r="G3730" s="650">
        <v>0.75</v>
      </c>
      <c r="H3730" s="650">
        <v>9.01</v>
      </c>
      <c r="I3730" s="650">
        <v>8.883</v>
      </c>
      <c r="J3730" s="650">
        <v>8.8</v>
      </c>
      <c r="K3730" s="650">
        <v>0</v>
      </c>
      <c r="L3730" s="676">
        <v>0</v>
      </c>
      <c r="M3730" s="650">
        <v>219.56</v>
      </c>
      <c r="N3730" s="650"/>
      <c r="O3730" s="650"/>
      <c r="P3730" s="650"/>
      <c r="Q3730" s="650">
        <v>7203</v>
      </c>
      <c r="R3730" s="650">
        <v>1058.64</v>
      </c>
      <c r="S3730" s="676">
        <v>0.147</v>
      </c>
      <c r="T3730" s="650">
        <v>0.0092</v>
      </c>
      <c r="U3730" s="650">
        <v>0</v>
      </c>
      <c r="V3730" s="650">
        <v>0</v>
      </c>
      <c r="W3730" s="650">
        <v>0</v>
      </c>
      <c r="X3730" s="650">
        <v>0</v>
      </c>
      <c r="Y3730" s="650">
        <v>0</v>
      </c>
      <c r="Z3730" s="650">
        <v>0</v>
      </c>
      <c r="AA3730" s="650">
        <v>0</v>
      </c>
      <c r="AB3730" s="676">
        <v>0.9988</v>
      </c>
      <c r="AC3730" s="575">
        <f t="shared" si="170"/>
        <v>0</v>
      </c>
      <c r="AD3730" s="620">
        <f t="shared" si="171"/>
        <v>0.0092</v>
      </c>
    </row>
    <row r="3731" customHeight="1" spans="1:30">
      <c r="A3731" s="574">
        <v>45364</v>
      </c>
      <c r="B3731" s="650" t="s">
        <v>243</v>
      </c>
      <c r="C3731" s="650" t="s">
        <v>228</v>
      </c>
      <c r="D3731" s="650">
        <v>30</v>
      </c>
      <c r="E3731" s="650" t="s">
        <v>233</v>
      </c>
      <c r="F3731" s="650">
        <v>6.5</v>
      </c>
      <c r="G3731" s="650">
        <v>0.8</v>
      </c>
      <c r="H3731" s="650">
        <v>15.965</v>
      </c>
      <c r="I3731" s="650">
        <v>15.652</v>
      </c>
      <c r="J3731" s="650">
        <v>15.624</v>
      </c>
      <c r="K3731" s="650">
        <v>0</v>
      </c>
      <c r="L3731" s="676">
        <v>0</v>
      </c>
      <c r="M3731" s="650">
        <v>216.664</v>
      </c>
      <c r="N3731" s="650"/>
      <c r="O3731" s="650"/>
      <c r="P3731" s="650"/>
      <c r="Q3731" s="650">
        <v>4708</v>
      </c>
      <c r="R3731" s="650">
        <v>1050.728</v>
      </c>
      <c r="S3731" s="676">
        <v>0.2232</v>
      </c>
      <c r="T3731" s="650">
        <v>0</v>
      </c>
      <c r="U3731" s="650">
        <v>0</v>
      </c>
      <c r="V3731" s="650">
        <v>0</v>
      </c>
      <c r="W3731" s="650">
        <v>0</v>
      </c>
      <c r="X3731" s="650">
        <v>0</v>
      </c>
      <c r="Y3731" s="650">
        <v>0</v>
      </c>
      <c r="Z3731" s="650">
        <v>0</v>
      </c>
      <c r="AA3731" s="650">
        <v>0</v>
      </c>
      <c r="AB3731" s="676">
        <v>1</v>
      </c>
      <c r="AC3731" s="575">
        <f t="shared" si="170"/>
        <v>0</v>
      </c>
      <c r="AD3731" s="620">
        <f t="shared" si="171"/>
        <v>0</v>
      </c>
    </row>
    <row r="3732" customHeight="1" spans="1:30">
      <c r="A3732" s="574">
        <v>45364</v>
      </c>
      <c r="B3732" s="650" t="s">
        <v>241</v>
      </c>
      <c r="C3732" s="650" t="s">
        <v>228</v>
      </c>
      <c r="D3732" s="650">
        <v>150</v>
      </c>
      <c r="E3732" s="650" t="s">
        <v>233</v>
      </c>
      <c r="F3732" s="650">
        <v>6.76</v>
      </c>
      <c r="G3732" s="650">
        <v>1.18</v>
      </c>
      <c r="H3732" s="650">
        <v>99.4042</v>
      </c>
      <c r="I3732" s="650">
        <v>48.2796</v>
      </c>
      <c r="J3732" s="650">
        <v>47.4866</v>
      </c>
      <c r="K3732" s="650">
        <v>51.12</v>
      </c>
      <c r="L3732" s="676">
        <v>0.5143</v>
      </c>
      <c r="M3732" s="650">
        <v>674.5725</v>
      </c>
      <c r="N3732" s="650">
        <v>1932</v>
      </c>
      <c r="O3732" s="676">
        <v>0.3492</v>
      </c>
      <c r="P3732" s="676">
        <v>-0.0702</v>
      </c>
      <c r="Q3732" s="650">
        <v>24402</v>
      </c>
      <c r="R3732" s="650">
        <v>3197.4152</v>
      </c>
      <c r="S3732" s="676">
        <v>0.131</v>
      </c>
      <c r="T3732" s="650">
        <v>0</v>
      </c>
      <c r="U3732" s="650">
        <v>0</v>
      </c>
      <c r="V3732" s="650">
        <v>0</v>
      </c>
      <c r="W3732" s="650">
        <v>0</v>
      </c>
      <c r="X3732" s="650">
        <v>0</v>
      </c>
      <c r="Y3732" s="650">
        <v>0</v>
      </c>
      <c r="Z3732" s="650">
        <v>0</v>
      </c>
      <c r="AA3732" s="650">
        <v>0</v>
      </c>
      <c r="AB3732" s="676">
        <v>1</v>
      </c>
      <c r="AC3732" s="575">
        <f t="shared" si="170"/>
        <v>0</v>
      </c>
      <c r="AD3732" s="620">
        <f t="shared" si="171"/>
        <v>0</v>
      </c>
    </row>
    <row r="3733" customHeight="1" spans="1:30">
      <c r="A3733" s="574">
        <v>45364</v>
      </c>
      <c r="B3733" s="650" t="s">
        <v>240</v>
      </c>
      <c r="C3733" s="650" t="s">
        <v>228</v>
      </c>
      <c r="D3733" s="650">
        <v>100</v>
      </c>
      <c r="E3733" s="650" t="s">
        <v>233</v>
      </c>
      <c r="F3733" s="650">
        <v>7.72</v>
      </c>
      <c r="G3733" s="650">
        <v>0</v>
      </c>
      <c r="H3733" s="650">
        <v>59.005</v>
      </c>
      <c r="I3733" s="650">
        <v>57.5288</v>
      </c>
      <c r="J3733" s="650">
        <v>56.041</v>
      </c>
      <c r="K3733" s="650">
        <v>1.2819</v>
      </c>
      <c r="L3733" s="676">
        <v>0.0218</v>
      </c>
      <c r="M3733" s="650">
        <v>592.74</v>
      </c>
      <c r="N3733" s="650"/>
      <c r="O3733" s="650"/>
      <c r="P3733" s="650"/>
      <c r="Q3733" s="650">
        <v>15895</v>
      </c>
      <c r="R3733" s="650">
        <v>2474.962</v>
      </c>
      <c r="S3733" s="676">
        <v>0.1557</v>
      </c>
      <c r="T3733" s="650">
        <v>0.1295</v>
      </c>
      <c r="U3733" s="650">
        <v>0</v>
      </c>
      <c r="V3733" s="650">
        <v>0</v>
      </c>
      <c r="W3733" s="650">
        <v>0</v>
      </c>
      <c r="X3733" s="650">
        <v>0</v>
      </c>
      <c r="Y3733" s="650">
        <v>0.0648</v>
      </c>
      <c r="Z3733" s="650">
        <v>0</v>
      </c>
      <c r="AA3733" s="650">
        <v>0</v>
      </c>
      <c r="AB3733" s="676">
        <v>0.9978</v>
      </c>
      <c r="AC3733" s="575">
        <f t="shared" si="170"/>
        <v>0</v>
      </c>
      <c r="AD3733" s="620">
        <f t="shared" si="171"/>
        <v>0.1295</v>
      </c>
    </row>
    <row r="3734" customHeight="1" spans="1:30">
      <c r="A3734" s="574">
        <v>45364</v>
      </c>
      <c r="B3734" s="650" t="s">
        <v>236</v>
      </c>
      <c r="C3734" s="650" t="s">
        <v>228</v>
      </c>
      <c r="D3734" s="650">
        <v>30</v>
      </c>
      <c r="E3734" s="650" t="s">
        <v>233</v>
      </c>
      <c r="F3734" s="650">
        <v>6.71</v>
      </c>
      <c r="G3734" s="650">
        <v>1.32</v>
      </c>
      <c r="H3734" s="650">
        <v>16.1587</v>
      </c>
      <c r="I3734" s="650">
        <v>10.4186</v>
      </c>
      <c r="J3734" s="650">
        <v>10.3982</v>
      </c>
      <c r="K3734" s="650">
        <v>5.54</v>
      </c>
      <c r="L3734" s="676">
        <v>0.3471</v>
      </c>
      <c r="M3734" s="650">
        <v>213.5726</v>
      </c>
      <c r="N3734" s="650"/>
      <c r="O3734" s="650"/>
      <c r="P3734" s="650"/>
      <c r="Q3734" s="650">
        <v>3672</v>
      </c>
      <c r="R3734" s="650">
        <v>945.5915</v>
      </c>
      <c r="S3734" s="676">
        <v>0.2575</v>
      </c>
      <c r="T3734" s="650">
        <v>0</v>
      </c>
      <c r="U3734" s="650">
        <v>0</v>
      </c>
      <c r="V3734" s="650">
        <v>0</v>
      </c>
      <c r="W3734" s="650">
        <v>0</v>
      </c>
      <c r="X3734" s="650">
        <v>0</v>
      </c>
      <c r="Y3734" s="650">
        <v>0</v>
      </c>
      <c r="Z3734" s="650">
        <v>0</v>
      </c>
      <c r="AA3734" s="650">
        <v>0</v>
      </c>
      <c r="AB3734" s="676">
        <v>1</v>
      </c>
      <c r="AC3734" s="575">
        <f t="shared" si="170"/>
        <v>0</v>
      </c>
      <c r="AD3734" s="620">
        <f t="shared" si="171"/>
        <v>0</v>
      </c>
    </row>
    <row r="3735" customHeight="1" spans="1:30">
      <c r="A3735" s="574">
        <v>45364</v>
      </c>
      <c r="B3735" s="650" t="s">
        <v>245</v>
      </c>
      <c r="C3735" s="650" t="s">
        <v>228</v>
      </c>
      <c r="D3735" s="650">
        <v>50</v>
      </c>
      <c r="E3735" s="650" t="s">
        <v>233</v>
      </c>
      <c r="F3735" s="650">
        <v>3.54</v>
      </c>
      <c r="G3735" s="650">
        <v>0</v>
      </c>
      <c r="H3735" s="650">
        <v>15.0704</v>
      </c>
      <c r="I3735" s="650">
        <v>14.595</v>
      </c>
      <c r="J3735" s="650">
        <v>14.49</v>
      </c>
      <c r="K3735" s="650">
        <v>0.4754</v>
      </c>
      <c r="L3735" s="676">
        <v>0.0315</v>
      </c>
      <c r="M3735" s="650">
        <v>189.91</v>
      </c>
      <c r="N3735" s="650"/>
      <c r="O3735" s="650"/>
      <c r="P3735" s="650"/>
      <c r="Q3735" s="650">
        <v>6762</v>
      </c>
      <c r="R3735" s="650">
        <v>854.84</v>
      </c>
      <c r="S3735" s="676">
        <v>0.1264</v>
      </c>
      <c r="T3735" s="650">
        <v>0</v>
      </c>
      <c r="U3735" s="650">
        <v>0</v>
      </c>
      <c r="V3735" s="650">
        <v>0</v>
      </c>
      <c r="W3735" s="650">
        <v>0</v>
      </c>
      <c r="X3735" s="650">
        <v>0</v>
      </c>
      <c r="Y3735" s="650">
        <v>0</v>
      </c>
      <c r="Z3735" s="650">
        <v>0</v>
      </c>
      <c r="AA3735" s="650">
        <v>0</v>
      </c>
      <c r="AB3735" s="676">
        <v>1</v>
      </c>
      <c r="AC3735" s="575">
        <f t="shared" si="170"/>
        <v>0</v>
      </c>
      <c r="AD3735" s="620">
        <f t="shared" si="171"/>
        <v>0</v>
      </c>
    </row>
    <row r="3736" customHeight="1" spans="1:30">
      <c r="A3736" s="574">
        <v>45364</v>
      </c>
      <c r="B3736" s="650" t="s">
        <v>246</v>
      </c>
      <c r="C3736" s="650" t="s">
        <v>228</v>
      </c>
      <c r="D3736" s="650">
        <v>300</v>
      </c>
      <c r="E3736" s="650" t="s">
        <v>233</v>
      </c>
      <c r="F3736" s="650">
        <v>7.99</v>
      </c>
      <c r="G3736" s="650">
        <v>0</v>
      </c>
      <c r="H3736" s="650">
        <v>230.4741</v>
      </c>
      <c r="I3736" s="650">
        <v>227.0667</v>
      </c>
      <c r="J3736" s="650">
        <v>224.565</v>
      </c>
      <c r="K3736" s="650">
        <v>3.4074</v>
      </c>
      <c r="L3736" s="676">
        <v>0.0148</v>
      </c>
      <c r="M3736" s="650">
        <v>2285.019</v>
      </c>
      <c r="N3736" s="650"/>
      <c r="O3736" s="650"/>
      <c r="P3736" s="650"/>
      <c r="Q3736" s="650">
        <v>57321</v>
      </c>
      <c r="R3736" s="650">
        <v>10050.052</v>
      </c>
      <c r="S3736" s="676">
        <v>0.1753</v>
      </c>
      <c r="T3736" s="650">
        <v>0</v>
      </c>
      <c r="U3736" s="650">
        <v>0</v>
      </c>
      <c r="V3736" s="650">
        <v>0</v>
      </c>
      <c r="W3736" s="650">
        <v>0</v>
      </c>
      <c r="X3736" s="650">
        <v>0</v>
      </c>
      <c r="Y3736" s="650">
        <v>0</v>
      </c>
      <c r="Z3736" s="650">
        <v>0</v>
      </c>
      <c r="AA3736" s="650">
        <v>0</v>
      </c>
      <c r="AB3736" s="676">
        <v>1</v>
      </c>
      <c r="AC3736" s="575">
        <f t="shared" si="170"/>
        <v>0</v>
      </c>
      <c r="AD3736" s="620">
        <f t="shared" si="171"/>
        <v>0</v>
      </c>
    </row>
    <row r="3737" customHeight="1" spans="1:30">
      <c r="A3737" s="574">
        <v>45364</v>
      </c>
      <c r="B3737" s="650" t="s">
        <v>244</v>
      </c>
      <c r="C3737" s="650" t="s">
        <v>228</v>
      </c>
      <c r="D3737" s="650">
        <v>100</v>
      </c>
      <c r="E3737" s="650" t="s">
        <v>233</v>
      </c>
      <c r="F3737" s="650">
        <v>4.41</v>
      </c>
      <c r="G3737" s="650">
        <v>0.2</v>
      </c>
      <c r="H3737" s="650">
        <v>39.1456</v>
      </c>
      <c r="I3737" s="650">
        <v>33.6226</v>
      </c>
      <c r="J3737" s="650">
        <v>32.3211</v>
      </c>
      <c r="K3737" s="650">
        <v>5.523</v>
      </c>
      <c r="L3737" s="676">
        <v>0.1411</v>
      </c>
      <c r="M3737" s="650">
        <v>421.5645</v>
      </c>
      <c r="N3737" s="650"/>
      <c r="O3737" s="650"/>
      <c r="P3737" s="650"/>
      <c r="Q3737" s="650">
        <v>14225</v>
      </c>
      <c r="R3737" s="650">
        <v>2340.2001</v>
      </c>
      <c r="S3737" s="676">
        <v>0.1645</v>
      </c>
      <c r="T3737" s="650">
        <v>0</v>
      </c>
      <c r="U3737" s="650">
        <v>0</v>
      </c>
      <c r="V3737" s="650">
        <v>0</v>
      </c>
      <c r="W3737" s="650">
        <v>0</v>
      </c>
      <c r="X3737" s="650">
        <v>0</v>
      </c>
      <c r="Y3737" s="650">
        <v>0</v>
      </c>
      <c r="Z3737" s="650">
        <v>0</v>
      </c>
      <c r="AA3737" s="650">
        <v>0</v>
      </c>
      <c r="AB3737" s="676">
        <v>1</v>
      </c>
      <c r="AC3737" s="575">
        <f t="shared" si="170"/>
        <v>0</v>
      </c>
      <c r="AD3737" s="620">
        <f t="shared" si="171"/>
        <v>0</v>
      </c>
    </row>
    <row r="3738" customHeight="1" spans="1:30">
      <c r="A3738" s="574">
        <v>45364</v>
      </c>
      <c r="B3738" s="650" t="s">
        <v>247</v>
      </c>
      <c r="C3738" s="650" t="s">
        <v>228</v>
      </c>
      <c r="D3738" s="650">
        <v>150</v>
      </c>
      <c r="E3738" s="650" t="s">
        <v>233</v>
      </c>
      <c r="F3738" s="650">
        <v>7.79</v>
      </c>
      <c r="G3738" s="650">
        <v>2</v>
      </c>
      <c r="H3738" s="650">
        <v>96.8372</v>
      </c>
      <c r="I3738" s="650">
        <v>96.8372</v>
      </c>
      <c r="J3738" s="650">
        <v>96.6</v>
      </c>
      <c r="K3738" s="650">
        <v>0</v>
      </c>
      <c r="L3738" s="676">
        <v>0</v>
      </c>
      <c r="M3738" s="650">
        <v>1161.3</v>
      </c>
      <c r="N3738" s="650"/>
      <c r="O3738" s="650"/>
      <c r="P3738" s="650"/>
      <c r="Q3738" s="650">
        <v>25456</v>
      </c>
      <c r="R3738" s="650">
        <v>5057.325</v>
      </c>
      <c r="S3738" s="676">
        <v>0.1987</v>
      </c>
      <c r="T3738" s="650">
        <v>0</v>
      </c>
      <c r="U3738" s="650">
        <v>0</v>
      </c>
      <c r="V3738" s="650">
        <v>0</v>
      </c>
      <c r="W3738" s="650">
        <v>0</v>
      </c>
      <c r="X3738" s="650">
        <v>0</v>
      </c>
      <c r="Y3738" s="650">
        <v>0</v>
      </c>
      <c r="Z3738" s="650">
        <v>0</v>
      </c>
      <c r="AA3738" s="650">
        <v>0</v>
      </c>
      <c r="AB3738" s="676">
        <v>1</v>
      </c>
      <c r="AC3738" s="575">
        <f t="shared" si="170"/>
        <v>0</v>
      </c>
      <c r="AD3738" s="620">
        <f t="shared" si="171"/>
        <v>0</v>
      </c>
    </row>
    <row r="3739" customHeight="1" spans="1:30">
      <c r="A3739" s="574">
        <v>45364</v>
      </c>
      <c r="B3739" s="650" t="s">
        <v>248</v>
      </c>
      <c r="C3739" s="650" t="s">
        <v>228</v>
      </c>
      <c r="D3739" s="650">
        <v>100</v>
      </c>
      <c r="E3739" s="650" t="s">
        <v>235</v>
      </c>
      <c r="F3739" s="650">
        <v>3.67</v>
      </c>
      <c r="G3739" s="650">
        <v>3.42</v>
      </c>
      <c r="H3739" s="650">
        <v>49.2352</v>
      </c>
      <c r="I3739" s="650">
        <v>32.6871</v>
      </c>
      <c r="J3739" s="650">
        <v>30.9988</v>
      </c>
      <c r="K3739" s="650">
        <v>16.5481</v>
      </c>
      <c r="L3739" s="676">
        <v>0.3361</v>
      </c>
      <c r="M3739" s="650">
        <v>400.9152</v>
      </c>
      <c r="N3739" s="650"/>
      <c r="O3739" s="650"/>
      <c r="P3739" s="650"/>
      <c r="Q3739" s="650">
        <v>11688</v>
      </c>
      <c r="R3739" s="650">
        <v>2162.636</v>
      </c>
      <c r="S3739" s="676">
        <v>0.185</v>
      </c>
      <c r="T3739" s="650">
        <v>0</v>
      </c>
      <c r="U3739" s="650">
        <v>0</v>
      </c>
      <c r="V3739" s="650">
        <v>0</v>
      </c>
      <c r="W3739" s="650">
        <v>0</v>
      </c>
      <c r="X3739" s="650">
        <v>0</v>
      </c>
      <c r="Y3739" s="650">
        <v>0</v>
      </c>
      <c r="Z3739" s="650">
        <v>0</v>
      </c>
      <c r="AA3739" s="650">
        <v>0</v>
      </c>
      <c r="AB3739" s="676">
        <v>1</v>
      </c>
      <c r="AC3739" s="575">
        <f t="shared" si="170"/>
        <v>0</v>
      </c>
      <c r="AD3739" s="620">
        <f t="shared" si="171"/>
        <v>0</v>
      </c>
    </row>
    <row r="3740" customHeight="1" spans="1:30">
      <c r="A3740" s="574">
        <v>45364</v>
      </c>
      <c r="B3740" s="650" t="s">
        <v>249</v>
      </c>
      <c r="C3740" s="650" t="s">
        <v>228</v>
      </c>
      <c r="D3740" s="650">
        <v>100</v>
      </c>
      <c r="E3740" s="650" t="s">
        <v>231</v>
      </c>
      <c r="F3740" s="650">
        <v>6.97</v>
      </c>
      <c r="G3740" s="650">
        <v>0</v>
      </c>
      <c r="H3740" s="650">
        <v>55.916</v>
      </c>
      <c r="I3740" s="650">
        <v>55.056</v>
      </c>
      <c r="J3740" s="650">
        <v>54.95</v>
      </c>
      <c r="K3740" s="650">
        <v>0</v>
      </c>
      <c r="L3740" s="676">
        <v>0</v>
      </c>
      <c r="M3740" s="650">
        <v>615.8812</v>
      </c>
      <c r="N3740" s="650"/>
      <c r="O3740" s="650"/>
      <c r="P3740" s="650"/>
      <c r="Q3740" s="650">
        <v>15134</v>
      </c>
      <c r="R3740" s="650">
        <v>2553.2285</v>
      </c>
      <c r="S3740" s="676">
        <v>0.1687</v>
      </c>
      <c r="T3740" s="650">
        <v>0</v>
      </c>
      <c r="U3740" s="650">
        <v>0</v>
      </c>
      <c r="V3740" s="650">
        <v>0</v>
      </c>
      <c r="W3740" s="650">
        <v>0</v>
      </c>
      <c r="X3740" s="650">
        <v>0</v>
      </c>
      <c r="Y3740" s="650">
        <v>0</v>
      </c>
      <c r="Z3740" s="650">
        <v>0</v>
      </c>
      <c r="AA3740" s="650">
        <v>0</v>
      </c>
      <c r="AB3740" s="676">
        <v>1</v>
      </c>
      <c r="AC3740" s="575">
        <f t="shared" si="170"/>
        <v>0</v>
      </c>
      <c r="AD3740" s="620">
        <f t="shared" si="171"/>
        <v>0</v>
      </c>
    </row>
    <row r="3741" customHeight="1" spans="1:30">
      <c r="A3741" s="574">
        <v>45364</v>
      </c>
      <c r="B3741" s="669" t="s">
        <v>55</v>
      </c>
      <c r="C3741" s="650" t="s">
        <v>250</v>
      </c>
      <c r="D3741" s="650">
        <v>100</v>
      </c>
      <c r="E3741" s="650" t="s">
        <v>233</v>
      </c>
      <c r="F3741" s="650">
        <v>0</v>
      </c>
      <c r="G3741" s="650">
        <v>4.69</v>
      </c>
      <c r="H3741" s="650">
        <v>43.6648</v>
      </c>
      <c r="I3741" s="650">
        <v>43.3676</v>
      </c>
      <c r="J3741" s="650">
        <v>42.5132</v>
      </c>
      <c r="K3741" s="650">
        <v>0</v>
      </c>
      <c r="L3741" s="676">
        <v>0</v>
      </c>
      <c r="M3741" s="650">
        <v>1036.341</v>
      </c>
      <c r="N3741" s="650"/>
      <c r="O3741" s="650"/>
      <c r="P3741" s="650"/>
      <c r="Q3741" s="650">
        <v>28860</v>
      </c>
      <c r="R3741" s="650">
        <v>4775.1455</v>
      </c>
      <c r="S3741" s="676">
        <v>0.1655</v>
      </c>
      <c r="T3741" s="650">
        <v>0</v>
      </c>
      <c r="U3741" s="650">
        <v>0.2972</v>
      </c>
      <c r="V3741" s="650">
        <v>0</v>
      </c>
      <c r="W3741" s="650">
        <v>0</v>
      </c>
      <c r="X3741" s="650">
        <v>0</v>
      </c>
      <c r="Y3741" s="650">
        <v>0</v>
      </c>
      <c r="Z3741" s="650">
        <v>0</v>
      </c>
      <c r="AA3741" s="650">
        <v>0</v>
      </c>
      <c r="AB3741" s="676">
        <v>1</v>
      </c>
      <c r="AC3741" s="575">
        <f t="shared" si="170"/>
        <v>0.2972</v>
      </c>
      <c r="AD3741" s="620">
        <f t="shared" si="171"/>
        <v>0</v>
      </c>
    </row>
    <row r="3742" customHeight="1" spans="1:30">
      <c r="A3742" s="574">
        <v>45364</v>
      </c>
      <c r="B3742" s="192" t="s">
        <v>57</v>
      </c>
      <c r="C3742" s="650" t="s">
        <v>228</v>
      </c>
      <c r="D3742" s="650">
        <v>20</v>
      </c>
      <c r="E3742" s="650" t="s">
        <v>233</v>
      </c>
      <c r="F3742" s="650">
        <v>5.01</v>
      </c>
      <c r="G3742" s="650">
        <v>0</v>
      </c>
      <c r="H3742" s="650">
        <v>14.3126</v>
      </c>
      <c r="I3742" s="650">
        <v>9.7778</v>
      </c>
      <c r="J3742" s="650">
        <v>9.6088</v>
      </c>
      <c r="K3742" s="650">
        <v>4.5348</v>
      </c>
      <c r="L3742" s="676">
        <v>0.3168</v>
      </c>
      <c r="M3742" s="650">
        <v>130.512</v>
      </c>
      <c r="N3742" s="650"/>
      <c r="O3742" s="650"/>
      <c r="P3742" s="650"/>
      <c r="Q3742" s="650">
        <v>3541</v>
      </c>
      <c r="R3742" s="650">
        <v>631.6268</v>
      </c>
      <c r="S3742" s="676">
        <v>0.1784</v>
      </c>
      <c r="T3742" s="650">
        <v>0</v>
      </c>
      <c r="U3742" s="650">
        <v>0</v>
      </c>
      <c r="V3742" s="650">
        <v>0</v>
      </c>
      <c r="W3742" s="650">
        <v>0</v>
      </c>
      <c r="X3742" s="650">
        <v>0</v>
      </c>
      <c r="Y3742" s="650">
        <v>0</v>
      </c>
      <c r="Z3742" s="650">
        <v>0</v>
      </c>
      <c r="AA3742" s="650">
        <v>0</v>
      </c>
      <c r="AB3742" s="676">
        <v>1</v>
      </c>
      <c r="AC3742" s="575">
        <f t="shared" si="170"/>
        <v>0</v>
      </c>
      <c r="AD3742" s="620">
        <f t="shared" si="171"/>
        <v>0</v>
      </c>
    </row>
    <row r="3743" customHeight="1" spans="1:30">
      <c r="A3743" s="574">
        <v>45364</v>
      </c>
      <c r="B3743" s="650" t="s">
        <v>259</v>
      </c>
      <c r="C3743" s="650" t="s">
        <v>250</v>
      </c>
      <c r="D3743" s="650">
        <v>60</v>
      </c>
      <c r="E3743" s="650" t="s">
        <v>233</v>
      </c>
      <c r="F3743" s="650">
        <v>0</v>
      </c>
      <c r="G3743" s="650">
        <v>4.46</v>
      </c>
      <c r="H3743" s="650">
        <v>20.7143</v>
      </c>
      <c r="I3743" s="650">
        <v>20.7143</v>
      </c>
      <c r="J3743" s="650">
        <v>20.16</v>
      </c>
      <c r="K3743" s="650">
        <v>0</v>
      </c>
      <c r="L3743" s="676">
        <v>0</v>
      </c>
      <c r="M3743" s="650">
        <v>535.71</v>
      </c>
      <c r="N3743" s="650"/>
      <c r="O3743" s="650"/>
      <c r="P3743" s="650"/>
      <c r="Q3743" s="650">
        <v>14049</v>
      </c>
      <c r="R3743" s="650">
        <v>2917.74</v>
      </c>
      <c r="S3743" s="676">
        <v>0.2077</v>
      </c>
      <c r="T3743" s="650">
        <v>0</v>
      </c>
      <c r="U3743" s="650">
        <v>0</v>
      </c>
      <c r="V3743" s="650">
        <v>0</v>
      </c>
      <c r="W3743" s="650">
        <v>0</v>
      </c>
      <c r="X3743" s="650">
        <v>0</v>
      </c>
      <c r="Y3743" s="650">
        <v>0</v>
      </c>
      <c r="Z3743" s="650">
        <v>0</v>
      </c>
      <c r="AA3743" s="650">
        <v>0</v>
      </c>
      <c r="AB3743" s="676">
        <v>1</v>
      </c>
      <c r="AC3743" s="575">
        <f t="shared" si="170"/>
        <v>0</v>
      </c>
      <c r="AD3743" s="620">
        <f t="shared" si="171"/>
        <v>0</v>
      </c>
    </row>
    <row r="3744" customHeight="1" spans="1:30">
      <c r="A3744" s="574">
        <v>45364</v>
      </c>
      <c r="B3744" s="650" t="s">
        <v>251</v>
      </c>
      <c r="C3744" s="650" t="s">
        <v>250</v>
      </c>
      <c r="D3744" s="650">
        <v>15</v>
      </c>
      <c r="E3744" s="650" t="s">
        <v>233</v>
      </c>
      <c r="F3744" s="650">
        <v>0</v>
      </c>
      <c r="G3744" s="650">
        <v>5.06</v>
      </c>
      <c r="H3744" s="650">
        <v>9.1963</v>
      </c>
      <c r="I3744" s="650">
        <v>9.1963</v>
      </c>
      <c r="J3744" s="650">
        <v>9.135</v>
      </c>
      <c r="K3744" s="650">
        <v>0</v>
      </c>
      <c r="L3744" s="676">
        <v>0</v>
      </c>
      <c r="M3744" s="650">
        <v>95.865</v>
      </c>
      <c r="N3744" s="650"/>
      <c r="O3744" s="650"/>
      <c r="P3744" s="650"/>
      <c r="Q3744" s="650">
        <v>3444</v>
      </c>
      <c r="R3744" s="650">
        <v>424.095</v>
      </c>
      <c r="S3744" s="676">
        <v>0.1231</v>
      </c>
      <c r="T3744" s="650">
        <v>0</v>
      </c>
      <c r="U3744" s="650">
        <v>0</v>
      </c>
      <c r="V3744" s="650">
        <v>0</v>
      </c>
      <c r="W3744" s="650">
        <v>0</v>
      </c>
      <c r="X3744" s="650">
        <v>0</v>
      </c>
      <c r="Y3744" s="650">
        <v>0</v>
      </c>
      <c r="Z3744" s="650">
        <v>0</v>
      </c>
      <c r="AA3744" s="650">
        <v>0</v>
      </c>
      <c r="AB3744" s="676">
        <v>1</v>
      </c>
      <c r="AC3744" s="575">
        <f t="shared" si="170"/>
        <v>0</v>
      </c>
      <c r="AD3744" s="620">
        <f t="shared" si="171"/>
        <v>0</v>
      </c>
    </row>
    <row r="3745" customHeight="1" spans="1:30">
      <c r="A3745" s="574">
        <v>45364</v>
      </c>
      <c r="B3745" s="650" t="s">
        <v>256</v>
      </c>
      <c r="C3745" s="650" t="s">
        <v>250</v>
      </c>
      <c r="D3745" s="650">
        <v>20.4</v>
      </c>
      <c r="E3745" s="650" t="s">
        <v>233</v>
      </c>
      <c r="F3745" s="650">
        <v>0</v>
      </c>
      <c r="G3745" s="650">
        <v>6.04</v>
      </c>
      <c r="H3745" s="650">
        <v>21.6324</v>
      </c>
      <c r="I3745" s="650">
        <v>21.462</v>
      </c>
      <c r="J3745" s="650">
        <v>21.3977</v>
      </c>
      <c r="K3745" s="650">
        <v>0</v>
      </c>
      <c r="L3745" s="676">
        <v>0</v>
      </c>
      <c r="M3745" s="650">
        <v>260.7265</v>
      </c>
      <c r="N3745" s="650"/>
      <c r="O3745" s="650"/>
      <c r="P3745" s="650"/>
      <c r="Q3745" s="650">
        <v>5372</v>
      </c>
      <c r="R3745" s="650">
        <v>1255.8862</v>
      </c>
      <c r="S3745" s="676">
        <v>0.2338</v>
      </c>
      <c r="T3745" s="650">
        <v>0</v>
      </c>
      <c r="U3745" s="650">
        <v>0</v>
      </c>
      <c r="V3745" s="650">
        <v>0</v>
      </c>
      <c r="W3745" s="650">
        <v>0</v>
      </c>
      <c r="X3745" s="650">
        <v>0</v>
      </c>
      <c r="Y3745" s="650">
        <v>0</v>
      </c>
      <c r="Z3745" s="650">
        <v>0</v>
      </c>
      <c r="AA3745" s="650">
        <v>0</v>
      </c>
      <c r="AB3745" s="676">
        <v>1</v>
      </c>
      <c r="AC3745" s="575">
        <f t="shared" si="170"/>
        <v>0</v>
      </c>
      <c r="AD3745" s="620">
        <f t="shared" si="171"/>
        <v>0</v>
      </c>
    </row>
    <row r="3746" customHeight="1" spans="1:30">
      <c r="A3746" s="574">
        <v>45364</v>
      </c>
      <c r="B3746" s="650" t="s">
        <v>254</v>
      </c>
      <c r="C3746" s="650" t="s">
        <v>250</v>
      </c>
      <c r="D3746" s="650">
        <v>50</v>
      </c>
      <c r="E3746" s="650" t="s">
        <v>233</v>
      </c>
      <c r="F3746" s="650">
        <v>0</v>
      </c>
      <c r="G3746" s="650">
        <v>7.33</v>
      </c>
      <c r="H3746" s="650">
        <v>56.475</v>
      </c>
      <c r="I3746" s="650">
        <v>55.9376</v>
      </c>
      <c r="J3746" s="650">
        <v>53.97</v>
      </c>
      <c r="K3746" s="650">
        <v>0</v>
      </c>
      <c r="L3746" s="676">
        <v>0</v>
      </c>
      <c r="M3746" s="650">
        <v>674.52</v>
      </c>
      <c r="N3746" s="650"/>
      <c r="O3746" s="650"/>
      <c r="P3746" s="650"/>
      <c r="Q3746" s="650">
        <v>12070</v>
      </c>
      <c r="R3746" s="650">
        <v>2927.82</v>
      </c>
      <c r="S3746" s="676">
        <v>0.2426</v>
      </c>
      <c r="T3746" s="650">
        <v>0</v>
      </c>
      <c r="U3746" s="650">
        <v>0</v>
      </c>
      <c r="V3746" s="650">
        <v>0</v>
      </c>
      <c r="W3746" s="650">
        <v>0</v>
      </c>
      <c r="X3746" s="650">
        <v>0</v>
      </c>
      <c r="Y3746" s="650">
        <v>0</v>
      </c>
      <c r="Z3746" s="650">
        <v>0</v>
      </c>
      <c r="AA3746" s="650">
        <v>0</v>
      </c>
      <c r="AB3746" s="676">
        <v>0</v>
      </c>
      <c r="AC3746" s="575">
        <f t="shared" si="170"/>
        <v>0</v>
      </c>
      <c r="AD3746" s="620">
        <f t="shared" si="171"/>
        <v>0</v>
      </c>
    </row>
    <row r="3747" customHeight="1" spans="1:30">
      <c r="A3747" s="574">
        <v>45364</v>
      </c>
      <c r="B3747" s="650" t="s">
        <v>253</v>
      </c>
      <c r="C3747" s="650" t="s">
        <v>250</v>
      </c>
      <c r="D3747" s="650">
        <v>200</v>
      </c>
      <c r="E3747" s="650" t="s">
        <v>233</v>
      </c>
      <c r="F3747" s="650">
        <v>0</v>
      </c>
      <c r="G3747" s="650">
        <v>4.38</v>
      </c>
      <c r="H3747" s="650">
        <v>68.4753</v>
      </c>
      <c r="I3747" s="650">
        <v>68.4753</v>
      </c>
      <c r="J3747" s="650">
        <v>64.68</v>
      </c>
      <c r="K3747" s="650">
        <v>0</v>
      </c>
      <c r="L3747" s="676">
        <v>0</v>
      </c>
      <c r="M3747" s="650">
        <v>1422.96</v>
      </c>
      <c r="N3747" s="650"/>
      <c r="O3747" s="650"/>
      <c r="P3747" s="650"/>
      <c r="Q3747" s="650">
        <v>61425</v>
      </c>
      <c r="R3747" s="650">
        <v>10067.64</v>
      </c>
      <c r="S3747" s="676">
        <v>0.1639</v>
      </c>
      <c r="T3747" s="650">
        <v>0</v>
      </c>
      <c r="U3747" s="650">
        <v>0</v>
      </c>
      <c r="V3747" s="650">
        <v>0</v>
      </c>
      <c r="W3747" s="650">
        <v>0</v>
      </c>
      <c r="X3747" s="650">
        <v>0</v>
      </c>
      <c r="Y3747" s="650">
        <v>0</v>
      </c>
      <c r="Z3747" s="650">
        <v>0</v>
      </c>
      <c r="AA3747" s="650">
        <v>0</v>
      </c>
      <c r="AB3747" s="676">
        <v>1</v>
      </c>
      <c r="AC3747" s="575">
        <f t="shared" si="170"/>
        <v>0</v>
      </c>
      <c r="AD3747" s="620">
        <f t="shared" si="171"/>
        <v>0</v>
      </c>
    </row>
    <row r="3748" customHeight="1" spans="1:30">
      <c r="A3748" s="574">
        <v>45364</v>
      </c>
      <c r="B3748" s="650" t="s">
        <v>261</v>
      </c>
      <c r="C3748" s="650" t="s">
        <v>250</v>
      </c>
      <c r="D3748" s="650">
        <v>100</v>
      </c>
      <c r="E3748" s="650" t="s">
        <v>233</v>
      </c>
      <c r="F3748" s="650">
        <v>0</v>
      </c>
      <c r="G3748" s="650">
        <v>6.91</v>
      </c>
      <c r="H3748" s="650">
        <v>123.0174</v>
      </c>
      <c r="I3748" s="650">
        <v>104.6918</v>
      </c>
      <c r="J3748" s="650">
        <v>102.696</v>
      </c>
      <c r="K3748" s="650">
        <v>17.6658</v>
      </c>
      <c r="L3748" s="676">
        <v>0.1444</v>
      </c>
      <c r="M3748" s="650">
        <v>891.528</v>
      </c>
      <c r="N3748" s="650"/>
      <c r="O3748" s="650"/>
      <c r="P3748" s="650"/>
      <c r="Q3748" s="650">
        <v>25315</v>
      </c>
      <c r="R3748" s="650">
        <v>5189.58</v>
      </c>
      <c r="S3748" s="676">
        <v>0.205</v>
      </c>
      <c r="T3748" s="650">
        <v>0.6598</v>
      </c>
      <c r="U3748" s="650">
        <v>0</v>
      </c>
      <c r="V3748" s="650">
        <v>0</v>
      </c>
      <c r="W3748" s="650">
        <v>0</v>
      </c>
      <c r="X3748" s="650">
        <v>0</v>
      </c>
      <c r="Y3748" s="650">
        <v>0</v>
      </c>
      <c r="Z3748" s="650">
        <v>0</v>
      </c>
      <c r="AA3748" s="650">
        <v>0</v>
      </c>
      <c r="AB3748" s="676">
        <v>0.99</v>
      </c>
      <c r="AC3748" s="575">
        <f t="shared" si="170"/>
        <v>0</v>
      </c>
      <c r="AD3748" s="620">
        <f t="shared" si="171"/>
        <v>0.6598</v>
      </c>
    </row>
    <row r="3749" customHeight="1" spans="1:30">
      <c r="A3749" s="574">
        <v>45364</v>
      </c>
      <c r="B3749" s="192" t="s">
        <v>61</v>
      </c>
      <c r="C3749" s="650" t="s">
        <v>250</v>
      </c>
      <c r="D3749" s="650">
        <v>275</v>
      </c>
      <c r="E3749" s="650" t="s">
        <v>233</v>
      </c>
      <c r="F3749" s="650">
        <v>0</v>
      </c>
      <c r="G3749" s="650">
        <v>5.43</v>
      </c>
      <c r="H3749" s="650">
        <v>132.636</v>
      </c>
      <c r="I3749" s="650">
        <v>132.636</v>
      </c>
      <c r="J3749" s="650">
        <v>128.92</v>
      </c>
      <c r="K3749" s="650">
        <v>0</v>
      </c>
      <c r="L3749" s="676">
        <v>0</v>
      </c>
      <c r="M3749" s="650">
        <v>2330.24</v>
      </c>
      <c r="N3749" s="650"/>
      <c r="O3749" s="650"/>
      <c r="P3749" s="650"/>
      <c r="Q3749" s="650">
        <v>83580</v>
      </c>
      <c r="R3749" s="650">
        <v>17740.36</v>
      </c>
      <c r="S3749" s="676">
        <v>0.2123</v>
      </c>
      <c r="T3749" s="650">
        <v>0</v>
      </c>
      <c r="U3749" s="650">
        <v>0</v>
      </c>
      <c r="V3749" s="650">
        <v>0</v>
      </c>
      <c r="W3749" s="650">
        <v>0</v>
      </c>
      <c r="X3749" s="650">
        <v>0</v>
      </c>
      <c r="Y3749" s="650">
        <v>0</v>
      </c>
      <c r="Z3749" s="650">
        <v>0</v>
      </c>
      <c r="AA3749" s="650">
        <v>0</v>
      </c>
      <c r="AB3749" s="676">
        <v>1</v>
      </c>
      <c r="AC3749" s="575">
        <f t="shared" si="170"/>
        <v>0</v>
      </c>
      <c r="AD3749" s="620">
        <f t="shared" si="171"/>
        <v>0</v>
      </c>
    </row>
    <row r="3750" customHeight="1" spans="1:30">
      <c r="A3750" s="574">
        <v>45364</v>
      </c>
      <c r="B3750" s="192" t="s">
        <v>62</v>
      </c>
      <c r="C3750" s="650" t="s">
        <v>250</v>
      </c>
      <c r="D3750" s="650">
        <v>200</v>
      </c>
      <c r="E3750" s="650" t="s">
        <v>233</v>
      </c>
      <c r="F3750" s="650">
        <v>0</v>
      </c>
      <c r="G3750" s="650">
        <v>5.17</v>
      </c>
      <c r="H3750" s="650">
        <v>81.5508</v>
      </c>
      <c r="I3750" s="650">
        <v>81.0814</v>
      </c>
      <c r="J3750" s="650">
        <v>77.88</v>
      </c>
      <c r="K3750" s="650">
        <v>0</v>
      </c>
      <c r="L3750" s="676">
        <v>0</v>
      </c>
      <c r="M3750" s="650">
        <v>1726.56</v>
      </c>
      <c r="N3750" s="650"/>
      <c r="O3750" s="650"/>
      <c r="P3750" s="650"/>
      <c r="Q3750" s="650">
        <v>61280</v>
      </c>
      <c r="R3750" s="650">
        <v>12150.6</v>
      </c>
      <c r="S3750" s="676">
        <v>0.1983</v>
      </c>
      <c r="T3750" s="650">
        <v>0</v>
      </c>
      <c r="U3750" s="650">
        <v>0.4694</v>
      </c>
      <c r="V3750" s="650">
        <v>0</v>
      </c>
      <c r="W3750" s="650">
        <v>0</v>
      </c>
      <c r="X3750" s="650">
        <v>0</v>
      </c>
      <c r="Y3750" s="650">
        <v>0</v>
      </c>
      <c r="Z3750" s="650">
        <v>0</v>
      </c>
      <c r="AA3750" s="650">
        <v>0</v>
      </c>
      <c r="AB3750" s="676">
        <v>1</v>
      </c>
      <c r="AC3750" s="575">
        <f t="shared" si="170"/>
        <v>0.4694</v>
      </c>
      <c r="AD3750" s="620">
        <f t="shared" si="171"/>
        <v>0</v>
      </c>
    </row>
    <row r="3751" customHeight="1" spans="1:30">
      <c r="A3751" s="574">
        <v>45364</v>
      </c>
      <c r="B3751" s="650" t="s">
        <v>257</v>
      </c>
      <c r="C3751" s="650" t="s">
        <v>250</v>
      </c>
      <c r="D3751" s="650">
        <v>80</v>
      </c>
      <c r="E3751" s="650" t="s">
        <v>233</v>
      </c>
      <c r="F3751" s="650">
        <v>0</v>
      </c>
      <c r="G3751" s="650">
        <v>5.76</v>
      </c>
      <c r="H3751" s="650">
        <v>74.656</v>
      </c>
      <c r="I3751" s="650">
        <v>72.3967</v>
      </c>
      <c r="J3751" s="650">
        <v>71.5967</v>
      </c>
      <c r="K3751" s="650">
        <v>0</v>
      </c>
      <c r="L3751" s="676">
        <v>0</v>
      </c>
      <c r="M3751" s="650">
        <v>838.4104</v>
      </c>
      <c r="N3751" s="650"/>
      <c r="O3751" s="650"/>
      <c r="P3751" s="650"/>
      <c r="Q3751" s="650">
        <v>18237</v>
      </c>
      <c r="R3751" s="650">
        <v>4355.3269</v>
      </c>
      <c r="S3751" s="676">
        <v>0.2388</v>
      </c>
      <c r="T3751" s="650">
        <v>0</v>
      </c>
      <c r="U3751" s="650">
        <v>1.7</v>
      </c>
      <c r="V3751" s="650">
        <v>0</v>
      </c>
      <c r="W3751" s="650">
        <v>0</v>
      </c>
      <c r="X3751" s="650">
        <v>0</v>
      </c>
      <c r="Y3751" s="650">
        <v>0</v>
      </c>
      <c r="Z3751" s="650">
        <v>0</v>
      </c>
      <c r="AA3751" s="650">
        <v>0</v>
      </c>
      <c r="AB3751" s="676">
        <v>1</v>
      </c>
      <c r="AC3751" s="575">
        <f t="shared" si="170"/>
        <v>1.7</v>
      </c>
      <c r="AD3751" s="620">
        <f t="shared" si="171"/>
        <v>0</v>
      </c>
    </row>
    <row r="3752" customHeight="1" spans="1:30">
      <c r="A3752" s="574">
        <v>45364</v>
      </c>
      <c r="B3752" s="650" t="s">
        <v>258</v>
      </c>
      <c r="C3752" s="650" t="s">
        <v>250</v>
      </c>
      <c r="D3752" s="650">
        <v>100</v>
      </c>
      <c r="E3752" s="650" t="s">
        <v>233</v>
      </c>
      <c r="F3752" s="650">
        <v>0</v>
      </c>
      <c r="G3752" s="650">
        <v>7.7</v>
      </c>
      <c r="H3752" s="650">
        <v>144.3635</v>
      </c>
      <c r="I3752" s="650">
        <v>140.5052</v>
      </c>
      <c r="J3752" s="650">
        <v>138.6</v>
      </c>
      <c r="K3752" s="650">
        <v>0</v>
      </c>
      <c r="L3752" s="676">
        <v>0</v>
      </c>
      <c r="M3752" s="650">
        <v>782.76</v>
      </c>
      <c r="N3752" s="650"/>
      <c r="O3752" s="650"/>
      <c r="P3752" s="650"/>
      <c r="Q3752" s="650">
        <v>27774</v>
      </c>
      <c r="R3752" s="650">
        <v>4059</v>
      </c>
      <c r="S3752" s="676">
        <v>0.1461</v>
      </c>
      <c r="T3752" s="650">
        <v>3.6216</v>
      </c>
      <c r="U3752" s="650">
        <v>0.2367</v>
      </c>
      <c r="V3752" s="650">
        <v>0</v>
      </c>
      <c r="W3752" s="650">
        <v>0</v>
      </c>
      <c r="X3752" s="650">
        <v>0</v>
      </c>
      <c r="Y3752" s="650">
        <v>0</v>
      </c>
      <c r="Z3752" s="650">
        <v>0</v>
      </c>
      <c r="AA3752" s="650">
        <v>0</v>
      </c>
      <c r="AB3752" s="676">
        <v>0.9749</v>
      </c>
      <c r="AC3752" s="575">
        <f t="shared" si="170"/>
        <v>0.2367</v>
      </c>
      <c r="AD3752" s="620">
        <f t="shared" si="171"/>
        <v>3.6216</v>
      </c>
    </row>
    <row r="3753" customHeight="1" spans="1:30">
      <c r="A3753" s="574">
        <v>45364</v>
      </c>
      <c r="B3753" s="650" t="s">
        <v>252</v>
      </c>
      <c r="C3753" s="650" t="s">
        <v>250</v>
      </c>
      <c r="D3753" s="650">
        <v>49.5</v>
      </c>
      <c r="E3753" s="650" t="s">
        <v>233</v>
      </c>
      <c r="F3753" s="650">
        <v>0</v>
      </c>
      <c r="G3753" s="650">
        <v>9.1</v>
      </c>
      <c r="H3753" s="650">
        <v>63.6462</v>
      </c>
      <c r="I3753" s="650">
        <v>43.2041</v>
      </c>
      <c r="J3753" s="650">
        <v>41.481</v>
      </c>
      <c r="K3753" s="650">
        <v>20.4421</v>
      </c>
      <c r="L3753" s="676">
        <v>0.3212</v>
      </c>
      <c r="M3753" s="650">
        <v>491.238</v>
      </c>
      <c r="N3753" s="650">
        <v>1021</v>
      </c>
      <c r="O3753" s="676">
        <v>0.4811</v>
      </c>
      <c r="P3753" s="676">
        <v>0.0617</v>
      </c>
      <c r="Q3753" s="650">
        <v>12723</v>
      </c>
      <c r="R3753" s="650">
        <v>1762.9656</v>
      </c>
      <c r="S3753" s="676">
        <v>0.1386</v>
      </c>
      <c r="T3753" s="650">
        <v>0</v>
      </c>
      <c r="U3753" s="650">
        <v>0</v>
      </c>
      <c r="V3753" s="650">
        <v>0</v>
      </c>
      <c r="W3753" s="650">
        <v>0</v>
      </c>
      <c r="X3753" s="650">
        <v>0</v>
      </c>
      <c r="Y3753" s="650">
        <v>0</v>
      </c>
      <c r="Z3753" s="650">
        <v>0</v>
      </c>
      <c r="AA3753" s="650">
        <v>0</v>
      </c>
      <c r="AB3753" s="676">
        <v>1</v>
      </c>
      <c r="AC3753" s="575">
        <f t="shared" si="170"/>
        <v>0</v>
      </c>
      <c r="AD3753" s="620">
        <f t="shared" si="171"/>
        <v>0</v>
      </c>
    </row>
    <row r="3754" customHeight="1" spans="1:30">
      <c r="A3754" s="574">
        <v>45364</v>
      </c>
      <c r="B3754" s="650" t="s">
        <v>262</v>
      </c>
      <c r="C3754" s="650" t="s">
        <v>250</v>
      </c>
      <c r="D3754" s="650">
        <v>200</v>
      </c>
      <c r="E3754" s="650" t="s">
        <v>233</v>
      </c>
      <c r="F3754" s="650">
        <v>0</v>
      </c>
      <c r="G3754" s="650">
        <v>15.96</v>
      </c>
      <c r="H3754" s="650">
        <v>433.1267</v>
      </c>
      <c r="I3754" s="650">
        <v>252.3952</v>
      </c>
      <c r="J3754" s="650">
        <v>248.325</v>
      </c>
      <c r="K3754" s="650">
        <v>5.0743</v>
      </c>
      <c r="L3754" s="676">
        <v>0.0197</v>
      </c>
      <c r="M3754" s="650">
        <v>1420.65</v>
      </c>
      <c r="N3754" s="650"/>
      <c r="O3754" s="650"/>
      <c r="P3754" s="650"/>
      <c r="Q3754" s="650">
        <v>30140</v>
      </c>
      <c r="R3754" s="650">
        <v>8570.1</v>
      </c>
      <c r="S3754" s="676">
        <v>0.2843</v>
      </c>
      <c r="T3754" s="650">
        <v>175.6572</v>
      </c>
      <c r="U3754" s="650">
        <v>0</v>
      </c>
      <c r="V3754" s="650">
        <v>0</v>
      </c>
      <c r="W3754" s="650">
        <v>0</v>
      </c>
      <c r="X3754" s="650">
        <v>0</v>
      </c>
      <c r="Y3754" s="650">
        <v>0</v>
      </c>
      <c r="Z3754" s="650">
        <v>0</v>
      </c>
      <c r="AA3754" s="650">
        <v>0</v>
      </c>
      <c r="AB3754" s="676">
        <v>0.5476</v>
      </c>
      <c r="AC3754" s="575">
        <f t="shared" si="170"/>
        <v>0</v>
      </c>
      <c r="AD3754" s="620">
        <f t="shared" si="171"/>
        <v>175.6572</v>
      </c>
    </row>
    <row r="3755" customHeight="1" spans="1:30">
      <c r="A3755" s="574">
        <v>45364</v>
      </c>
      <c r="B3755" s="650" t="s">
        <v>263</v>
      </c>
      <c r="C3755" s="650" t="s">
        <v>250</v>
      </c>
      <c r="D3755" s="650">
        <v>200</v>
      </c>
      <c r="E3755" s="650" t="s">
        <v>233</v>
      </c>
      <c r="F3755" s="650">
        <v>0</v>
      </c>
      <c r="G3755" s="650">
        <v>11.91</v>
      </c>
      <c r="H3755" s="650">
        <v>464.8749</v>
      </c>
      <c r="I3755" s="650">
        <v>397.1498</v>
      </c>
      <c r="J3755" s="650">
        <v>384.56</v>
      </c>
      <c r="K3755" s="650">
        <v>62.0057</v>
      </c>
      <c r="L3755" s="676">
        <v>0.135</v>
      </c>
      <c r="M3755" s="650">
        <v>2821.28</v>
      </c>
      <c r="N3755" s="650"/>
      <c r="O3755" s="650"/>
      <c r="P3755" s="650"/>
      <c r="Q3755" s="650">
        <v>59159</v>
      </c>
      <c r="R3755" s="650">
        <v>16042.4</v>
      </c>
      <c r="S3755" s="676">
        <v>0.2712</v>
      </c>
      <c r="T3755" s="650">
        <v>0</v>
      </c>
      <c r="U3755" s="650">
        <v>5.7194</v>
      </c>
      <c r="V3755" s="650">
        <v>0</v>
      </c>
      <c r="W3755" s="650">
        <v>0</v>
      </c>
      <c r="X3755" s="650">
        <v>0</v>
      </c>
      <c r="Y3755" s="650">
        <v>0</v>
      </c>
      <c r="Z3755" s="650">
        <v>0</v>
      </c>
      <c r="AA3755" s="650">
        <v>0</v>
      </c>
      <c r="AB3755" s="676">
        <v>1</v>
      </c>
      <c r="AC3755" s="575">
        <f t="shared" si="170"/>
        <v>5.7194</v>
      </c>
      <c r="AD3755" s="620">
        <f t="shared" si="171"/>
        <v>0</v>
      </c>
    </row>
    <row r="3756" customHeight="1" spans="1:30">
      <c r="A3756" s="574">
        <v>45364</v>
      </c>
      <c r="B3756" s="650" t="s">
        <v>267</v>
      </c>
      <c r="C3756" s="650" t="s">
        <v>250</v>
      </c>
      <c r="D3756" s="650">
        <v>150</v>
      </c>
      <c r="E3756" s="650" t="s">
        <v>233</v>
      </c>
      <c r="F3756" s="650">
        <v>0</v>
      </c>
      <c r="G3756" s="650">
        <v>10.82</v>
      </c>
      <c r="H3756" s="650">
        <v>273.8088</v>
      </c>
      <c r="I3756" s="650">
        <v>225.8846</v>
      </c>
      <c r="J3756" s="650">
        <v>221.76</v>
      </c>
      <c r="K3756" s="650">
        <v>47.466</v>
      </c>
      <c r="L3756" s="676">
        <v>0.1736</v>
      </c>
      <c r="M3756" s="650">
        <v>1591.04</v>
      </c>
      <c r="N3756" s="650"/>
      <c r="O3756" s="650"/>
      <c r="P3756" s="650"/>
      <c r="Q3756" s="650">
        <v>38110</v>
      </c>
      <c r="R3756" s="650">
        <v>12013.76</v>
      </c>
      <c r="S3756" s="676">
        <v>0.3152</v>
      </c>
      <c r="T3756" s="650">
        <v>0.4582</v>
      </c>
      <c r="U3756" s="650">
        <v>0</v>
      </c>
      <c r="V3756" s="650">
        <v>0</v>
      </c>
      <c r="W3756" s="650">
        <v>0</v>
      </c>
      <c r="X3756" s="650">
        <v>0</v>
      </c>
      <c r="Y3756" s="650">
        <v>0</v>
      </c>
      <c r="Z3756" s="650">
        <v>0</v>
      </c>
      <c r="AA3756" s="650">
        <v>0</v>
      </c>
      <c r="AB3756" s="676">
        <v>0.9939</v>
      </c>
      <c r="AC3756" s="575">
        <f t="shared" si="170"/>
        <v>0</v>
      </c>
      <c r="AD3756" s="620">
        <f t="shared" si="171"/>
        <v>0.4582</v>
      </c>
    </row>
    <row r="3757" customHeight="1" spans="1:30">
      <c r="A3757" s="574">
        <v>45364</v>
      </c>
      <c r="B3757" s="650" t="s">
        <v>264</v>
      </c>
      <c r="C3757" s="650" t="s">
        <v>250</v>
      </c>
      <c r="D3757" s="650">
        <v>100</v>
      </c>
      <c r="E3757" s="650" t="s">
        <v>233</v>
      </c>
      <c r="F3757" s="650">
        <v>0</v>
      </c>
      <c r="G3757" s="650">
        <v>9.89</v>
      </c>
      <c r="H3757" s="650">
        <v>141.3811</v>
      </c>
      <c r="I3757" s="650">
        <v>132.6185</v>
      </c>
      <c r="J3757" s="650">
        <v>131.736</v>
      </c>
      <c r="K3757" s="650">
        <v>0</v>
      </c>
      <c r="L3757" s="676">
        <v>0</v>
      </c>
      <c r="M3757" s="650">
        <v>942.744</v>
      </c>
      <c r="N3757" s="650"/>
      <c r="O3757" s="650"/>
      <c r="P3757" s="650"/>
      <c r="Q3757" s="650">
        <v>24615</v>
      </c>
      <c r="R3757" s="650">
        <v>4107.7674</v>
      </c>
      <c r="S3757" s="676">
        <v>0.1669</v>
      </c>
      <c r="T3757" s="650">
        <v>8.7626</v>
      </c>
      <c r="U3757" s="650">
        <v>0</v>
      </c>
      <c r="V3757" s="650">
        <v>0</v>
      </c>
      <c r="W3757" s="650">
        <v>0</v>
      </c>
      <c r="X3757" s="650">
        <v>0</v>
      </c>
      <c r="Y3757" s="650">
        <v>0</v>
      </c>
      <c r="Z3757" s="650">
        <v>0</v>
      </c>
      <c r="AA3757" s="650">
        <v>0</v>
      </c>
      <c r="AB3757" s="676">
        <v>0.9357</v>
      </c>
      <c r="AC3757" s="575">
        <f t="shared" si="170"/>
        <v>0</v>
      </c>
      <c r="AD3757" s="620">
        <f t="shared" si="171"/>
        <v>8.7626</v>
      </c>
    </row>
    <row r="3758" customHeight="1" spans="1:30">
      <c r="A3758" s="574">
        <v>45364</v>
      </c>
      <c r="B3758" s="650" t="s">
        <v>260</v>
      </c>
      <c r="C3758" s="650" t="s">
        <v>250</v>
      </c>
      <c r="D3758" s="650">
        <v>50</v>
      </c>
      <c r="E3758" s="650" t="s">
        <v>233</v>
      </c>
      <c r="F3758" s="650">
        <v>0</v>
      </c>
      <c r="G3758" s="650">
        <v>3.98</v>
      </c>
      <c r="H3758" s="650">
        <v>18.1257</v>
      </c>
      <c r="I3758" s="650">
        <v>17.7334</v>
      </c>
      <c r="J3758" s="650">
        <v>17.27</v>
      </c>
      <c r="K3758" s="650">
        <v>0</v>
      </c>
      <c r="L3758" s="676">
        <v>0</v>
      </c>
      <c r="M3758" s="650">
        <v>206.69</v>
      </c>
      <c r="N3758" s="650"/>
      <c r="O3758" s="650"/>
      <c r="P3758" s="650"/>
      <c r="Q3758" s="650">
        <v>12700</v>
      </c>
      <c r="R3758" s="650">
        <v>1929.312</v>
      </c>
      <c r="S3758" s="676">
        <v>0.1519</v>
      </c>
      <c r="T3758" s="650">
        <v>0</v>
      </c>
      <c r="U3758" s="650">
        <v>0</v>
      </c>
      <c r="V3758" s="650">
        <v>0</v>
      </c>
      <c r="W3758" s="650">
        <v>0</v>
      </c>
      <c r="X3758" s="650">
        <v>0</v>
      </c>
      <c r="Y3758" s="650">
        <v>0</v>
      </c>
      <c r="Z3758" s="650">
        <v>0</v>
      </c>
      <c r="AA3758" s="650">
        <v>0</v>
      </c>
      <c r="AB3758" s="676">
        <v>1</v>
      </c>
      <c r="AC3758" s="575">
        <f t="shared" si="170"/>
        <v>0</v>
      </c>
      <c r="AD3758" s="620">
        <f t="shared" si="171"/>
        <v>0</v>
      </c>
    </row>
    <row r="3759" customHeight="1" spans="1:30">
      <c r="A3759" s="574">
        <v>45364</v>
      </c>
      <c r="B3759" s="650" t="s">
        <v>266</v>
      </c>
      <c r="C3759" s="650" t="s">
        <v>250</v>
      </c>
      <c r="D3759" s="650">
        <v>200</v>
      </c>
      <c r="E3759" s="650" t="s">
        <v>231</v>
      </c>
      <c r="F3759" s="650">
        <v>0</v>
      </c>
      <c r="G3759" s="650">
        <v>3.76</v>
      </c>
      <c r="H3759" s="650">
        <v>41.943</v>
      </c>
      <c r="I3759" s="650">
        <v>41.8366</v>
      </c>
      <c r="J3759" s="650">
        <v>40.26</v>
      </c>
      <c r="K3759" s="650">
        <v>0</v>
      </c>
      <c r="L3759" s="676">
        <v>0</v>
      </c>
      <c r="M3759" s="650">
        <v>1216.38</v>
      </c>
      <c r="N3759" s="650"/>
      <c r="O3759" s="650"/>
      <c r="P3759" s="650"/>
      <c r="Q3759" s="650">
        <v>45530</v>
      </c>
      <c r="R3759" s="650">
        <v>5769.72</v>
      </c>
      <c r="S3759" s="676">
        <v>0.1267</v>
      </c>
      <c r="T3759" s="650">
        <v>0</v>
      </c>
      <c r="U3759" s="650">
        <v>0.1064</v>
      </c>
      <c r="V3759" s="650">
        <v>0</v>
      </c>
      <c r="W3759" s="650">
        <v>0</v>
      </c>
      <c r="X3759" s="650">
        <v>0</v>
      </c>
      <c r="Y3759" s="650">
        <v>0</v>
      </c>
      <c r="Z3759" s="650">
        <v>0</v>
      </c>
      <c r="AA3759" s="650">
        <v>0</v>
      </c>
      <c r="AB3759" s="676">
        <v>1</v>
      </c>
      <c r="AC3759" s="575">
        <f t="shared" si="170"/>
        <v>0.1064</v>
      </c>
      <c r="AD3759" s="620">
        <f t="shared" si="171"/>
        <v>0</v>
      </c>
    </row>
    <row r="3760" customHeight="1" spans="1:30">
      <c r="A3760" s="574">
        <v>45364</v>
      </c>
      <c r="B3760" s="650" t="s">
        <v>265</v>
      </c>
      <c r="C3760" s="650" t="s">
        <v>250</v>
      </c>
      <c r="D3760" s="650">
        <v>50</v>
      </c>
      <c r="E3760" s="650" t="s">
        <v>233</v>
      </c>
      <c r="F3760" s="650">
        <v>0</v>
      </c>
      <c r="G3760" s="650">
        <v>6.33</v>
      </c>
      <c r="H3760" s="650">
        <v>43.607</v>
      </c>
      <c r="I3760" s="650">
        <v>14.8758</v>
      </c>
      <c r="J3760" s="650">
        <v>13.8996</v>
      </c>
      <c r="K3760" s="650">
        <v>28.7312</v>
      </c>
      <c r="L3760" s="676">
        <v>0.6589</v>
      </c>
      <c r="M3760" s="650">
        <v>212.3968</v>
      </c>
      <c r="N3760" s="650"/>
      <c r="O3760" s="650"/>
      <c r="P3760" s="650"/>
      <c r="Q3760" s="650">
        <v>5770</v>
      </c>
      <c r="R3760" s="650">
        <v>735.1344</v>
      </c>
      <c r="S3760" s="676">
        <v>0.1274</v>
      </c>
      <c r="T3760" s="650">
        <v>0</v>
      </c>
      <c r="U3760" s="650">
        <v>0</v>
      </c>
      <c r="V3760" s="650">
        <v>0</v>
      </c>
      <c r="W3760" s="650">
        <v>0</v>
      </c>
      <c r="X3760" s="650">
        <v>0</v>
      </c>
      <c r="Y3760" s="650">
        <v>0</v>
      </c>
      <c r="Z3760" s="650">
        <v>0</v>
      </c>
      <c r="AA3760" s="650">
        <v>0</v>
      </c>
      <c r="AB3760" s="676">
        <v>1</v>
      </c>
      <c r="AC3760" s="575">
        <f t="shared" si="170"/>
        <v>0</v>
      </c>
      <c r="AD3760" s="620">
        <f t="shared" si="171"/>
        <v>0</v>
      </c>
    </row>
    <row r="3761" s="557" customFormat="1" customHeight="1" spans="1:30">
      <c r="A3761" s="574">
        <v>45364</v>
      </c>
      <c r="B3761" s="669" t="s">
        <v>77</v>
      </c>
      <c r="C3761" s="671" t="s">
        <v>32</v>
      </c>
      <c r="D3761" s="687">
        <v>100</v>
      </c>
      <c r="E3761" s="671" t="s">
        <v>35</v>
      </c>
      <c r="F3761" s="672">
        <v>7.43</v>
      </c>
      <c r="G3761" s="671">
        <v>3.64</v>
      </c>
      <c r="H3761" s="673">
        <v>68.204</v>
      </c>
      <c r="I3761" s="673">
        <v>24.2024</v>
      </c>
      <c r="J3761" s="673">
        <v>18.375</v>
      </c>
      <c r="K3761" s="673">
        <v>44.0017</v>
      </c>
      <c r="L3761" s="679">
        <v>0.6451</v>
      </c>
      <c r="M3761" s="673">
        <v>560.7</v>
      </c>
      <c r="N3761" s="671">
        <v>1005</v>
      </c>
      <c r="O3761" s="679">
        <v>0.5579</v>
      </c>
      <c r="P3761" s="679">
        <v>0.2676</v>
      </c>
      <c r="Q3761" s="671">
        <v>17602</v>
      </c>
      <c r="R3761" s="673">
        <v>1915.627</v>
      </c>
      <c r="S3761" s="679">
        <v>0.1088</v>
      </c>
      <c r="T3761" s="671">
        <v>0</v>
      </c>
      <c r="U3761" s="671">
        <v>0</v>
      </c>
      <c r="V3761" s="671">
        <v>0</v>
      </c>
      <c r="W3761" s="671">
        <v>0</v>
      </c>
      <c r="X3761" s="671">
        <v>0</v>
      </c>
      <c r="Y3761" s="671">
        <v>0</v>
      </c>
      <c r="Z3761" s="671">
        <v>0</v>
      </c>
      <c r="AA3761" s="673">
        <v>44.0017</v>
      </c>
      <c r="AB3761" s="679">
        <v>1</v>
      </c>
      <c r="AC3761" s="575">
        <f t="shared" si="170"/>
        <v>0</v>
      </c>
      <c r="AD3761" s="620">
        <f t="shared" si="171"/>
        <v>0</v>
      </c>
    </row>
    <row r="3762" s="557" customFormat="1" customHeight="1" spans="1:30">
      <c r="A3762" s="574">
        <v>45364</v>
      </c>
      <c r="B3762" s="669" t="s">
        <v>81</v>
      </c>
      <c r="C3762" s="670" t="s">
        <v>175</v>
      </c>
      <c r="D3762" s="687">
        <v>100</v>
      </c>
      <c r="E3762" s="671" t="s">
        <v>39</v>
      </c>
      <c r="F3762" s="671" t="s">
        <v>176</v>
      </c>
      <c r="G3762" s="671">
        <v>4.2</v>
      </c>
      <c r="H3762" s="671">
        <v>0</v>
      </c>
      <c r="I3762" s="671">
        <v>8.19</v>
      </c>
      <c r="J3762" s="671">
        <v>7.8232</v>
      </c>
      <c r="K3762" s="671">
        <v>0</v>
      </c>
      <c r="L3762" s="671">
        <v>0</v>
      </c>
      <c r="M3762" s="671">
        <v>83.644</v>
      </c>
      <c r="N3762" s="671">
        <v>1373</v>
      </c>
      <c r="O3762" s="679">
        <v>0.0609</v>
      </c>
      <c r="P3762" s="679">
        <v>-0.37</v>
      </c>
      <c r="Q3762" s="671">
        <v>13183</v>
      </c>
      <c r="R3762" s="671">
        <v>148.6408</v>
      </c>
      <c r="S3762" s="679">
        <v>0.0113</v>
      </c>
      <c r="T3762" s="671">
        <v>0</v>
      </c>
      <c r="U3762" s="671">
        <v>0</v>
      </c>
      <c r="V3762" s="671">
        <v>0</v>
      </c>
      <c r="W3762" s="671">
        <v>0</v>
      </c>
      <c r="X3762" s="671">
        <v>0</v>
      </c>
      <c r="Y3762" s="671">
        <v>0</v>
      </c>
      <c r="Z3762" s="671">
        <v>0</v>
      </c>
      <c r="AA3762" s="671">
        <v>0</v>
      </c>
      <c r="AB3762" s="679">
        <v>1</v>
      </c>
      <c r="AC3762" s="575">
        <f t="shared" si="170"/>
        <v>0</v>
      </c>
      <c r="AD3762" s="620">
        <f t="shared" si="171"/>
        <v>0</v>
      </c>
    </row>
    <row r="3763" s="557" customFormat="1" customHeight="1" spans="1:30">
      <c r="A3763" s="574">
        <v>45364</v>
      </c>
      <c r="B3763" s="669" t="s">
        <v>84</v>
      </c>
      <c r="C3763" s="670" t="s">
        <v>175</v>
      </c>
      <c r="D3763" s="687">
        <v>33</v>
      </c>
      <c r="E3763" s="671" t="s">
        <v>35</v>
      </c>
      <c r="F3763" s="671" t="s">
        <v>176</v>
      </c>
      <c r="G3763" s="671">
        <v>5.04</v>
      </c>
      <c r="H3763" s="671">
        <v>29.433</v>
      </c>
      <c r="I3763" s="671">
        <v>29.3925</v>
      </c>
      <c r="J3763" s="671">
        <v>29.04</v>
      </c>
      <c r="K3763" s="671">
        <v>0</v>
      </c>
      <c r="L3763" s="679">
        <v>0</v>
      </c>
      <c r="M3763" s="671">
        <v>330</v>
      </c>
      <c r="N3763" s="671">
        <v>832</v>
      </c>
      <c r="O3763" s="679">
        <v>0.3966</v>
      </c>
      <c r="P3763" s="679">
        <v>-0.0542</v>
      </c>
      <c r="Q3763" s="671">
        <v>7604</v>
      </c>
      <c r="R3763" s="671">
        <v>1181.4</v>
      </c>
      <c r="S3763" s="679">
        <v>0.1554</v>
      </c>
      <c r="T3763" s="671">
        <v>0</v>
      </c>
      <c r="U3763" s="671">
        <v>0</v>
      </c>
      <c r="V3763" s="671">
        <v>0</v>
      </c>
      <c r="W3763" s="671">
        <v>0</v>
      </c>
      <c r="X3763" s="671">
        <v>0</v>
      </c>
      <c r="Y3763" s="671">
        <v>0</v>
      </c>
      <c r="Z3763" s="671">
        <v>0</v>
      </c>
      <c r="AA3763" s="671">
        <v>0</v>
      </c>
      <c r="AB3763" s="679">
        <v>1</v>
      </c>
      <c r="AC3763" s="575">
        <f t="shared" si="170"/>
        <v>0</v>
      </c>
      <c r="AD3763" s="620">
        <f t="shared" si="171"/>
        <v>0</v>
      </c>
    </row>
    <row r="3764" s="557" customFormat="1" customHeight="1" spans="1:30">
      <c r="A3764" s="574">
        <v>45364</v>
      </c>
      <c r="B3764" s="669" t="s">
        <v>85</v>
      </c>
      <c r="C3764" s="671" t="s">
        <v>177</v>
      </c>
      <c r="D3764" s="671">
        <v>60</v>
      </c>
      <c r="E3764" s="669" t="s">
        <v>33</v>
      </c>
      <c r="F3764" s="669">
        <v>1.95</v>
      </c>
      <c r="G3764" s="669">
        <v>3.22</v>
      </c>
      <c r="H3764" s="673">
        <v>17.0615</v>
      </c>
      <c r="I3764" s="669">
        <v>18.7845</v>
      </c>
      <c r="J3764" s="669">
        <v>16.72</v>
      </c>
      <c r="K3764" s="669">
        <v>0</v>
      </c>
      <c r="L3764" s="679">
        <v>0</v>
      </c>
      <c r="M3764" s="671">
        <v>336.16</v>
      </c>
      <c r="N3764" s="671">
        <v>284</v>
      </c>
      <c r="O3764" s="679">
        <v>1.1837</v>
      </c>
      <c r="P3764" s="671" t="s">
        <v>176</v>
      </c>
      <c r="Q3764" s="671">
        <v>5420</v>
      </c>
      <c r="R3764" s="671">
        <v>1360.48</v>
      </c>
      <c r="S3764" s="679">
        <v>0.251</v>
      </c>
      <c r="T3764" s="671">
        <v>0</v>
      </c>
      <c r="U3764" s="671">
        <v>0</v>
      </c>
      <c r="V3764" s="671">
        <v>0</v>
      </c>
      <c r="W3764" s="671">
        <v>0</v>
      </c>
      <c r="X3764" s="671">
        <v>0</v>
      </c>
      <c r="Y3764" s="671">
        <v>0</v>
      </c>
      <c r="Z3764" s="671">
        <v>0</v>
      </c>
      <c r="AA3764" s="671">
        <v>0</v>
      </c>
      <c r="AB3764" s="679">
        <v>1</v>
      </c>
      <c r="AC3764" s="575">
        <f t="shared" si="170"/>
        <v>0</v>
      </c>
      <c r="AD3764" s="620">
        <f t="shared" si="171"/>
        <v>0</v>
      </c>
    </row>
    <row r="3765" s="557" customFormat="1" customHeight="1" spans="1:30">
      <c r="A3765" s="574">
        <v>45364</v>
      </c>
      <c r="B3765" s="669" t="s">
        <v>87</v>
      </c>
      <c r="C3765" s="670" t="s">
        <v>32</v>
      </c>
      <c r="D3765" s="687">
        <v>100</v>
      </c>
      <c r="E3765" s="672" t="s">
        <v>35</v>
      </c>
      <c r="F3765" s="671">
        <v>7.38</v>
      </c>
      <c r="G3765" s="671">
        <v>1.87</v>
      </c>
      <c r="H3765" s="671">
        <v>5.71</v>
      </c>
      <c r="I3765" s="671">
        <v>6.11</v>
      </c>
      <c r="J3765" s="671">
        <v>5.8905</v>
      </c>
      <c r="K3765" s="671">
        <v>0</v>
      </c>
      <c r="L3765" s="679">
        <v>0</v>
      </c>
      <c r="M3765" s="807">
        <v>85.8473</v>
      </c>
      <c r="N3765" s="674">
        <v>32</v>
      </c>
      <c r="O3765" s="680">
        <v>2.6827</v>
      </c>
      <c r="P3765" s="679">
        <v>2.2634</v>
      </c>
      <c r="Q3765" s="671">
        <v>5723</v>
      </c>
      <c r="R3765" s="674">
        <v>339.4545</v>
      </c>
      <c r="S3765" s="680">
        <v>0.0593</v>
      </c>
      <c r="T3765" s="671">
        <v>0</v>
      </c>
      <c r="U3765" s="671">
        <v>0</v>
      </c>
      <c r="V3765" s="671">
        <v>0</v>
      </c>
      <c r="W3765" s="671">
        <v>0</v>
      </c>
      <c r="X3765" s="671">
        <v>0</v>
      </c>
      <c r="Y3765" s="671">
        <v>0</v>
      </c>
      <c r="Z3765" s="671">
        <v>0</v>
      </c>
      <c r="AA3765" s="671">
        <v>0</v>
      </c>
      <c r="AB3765" s="679">
        <v>1</v>
      </c>
      <c r="AC3765" s="575">
        <f t="shared" si="170"/>
        <v>0</v>
      </c>
      <c r="AD3765" s="620">
        <f t="shared" si="171"/>
        <v>0</v>
      </c>
    </row>
    <row r="3766" s="557" customFormat="1" customHeight="1" spans="1:30">
      <c r="A3766" s="574">
        <v>45364</v>
      </c>
      <c r="B3766" s="669" t="s">
        <v>88</v>
      </c>
      <c r="C3766" s="670" t="s">
        <v>177</v>
      </c>
      <c r="D3766" s="687">
        <v>50</v>
      </c>
      <c r="E3766" s="672" t="s">
        <v>35</v>
      </c>
      <c r="F3766" s="671">
        <v>6.32</v>
      </c>
      <c r="G3766" s="671">
        <v>1.32</v>
      </c>
      <c r="H3766" s="671">
        <v>23.757</v>
      </c>
      <c r="I3766" s="671">
        <v>13.3765</v>
      </c>
      <c r="J3766" s="671">
        <v>13.3563</v>
      </c>
      <c r="K3766" s="671">
        <v>10.18</v>
      </c>
      <c r="L3766" s="679">
        <v>0.4285</v>
      </c>
      <c r="M3766" s="671">
        <v>238.7914</v>
      </c>
      <c r="N3766" s="671">
        <v>713</v>
      </c>
      <c r="O3766" s="679">
        <v>0.3349</v>
      </c>
      <c r="P3766" s="671" t="s">
        <v>176</v>
      </c>
      <c r="Q3766" s="671">
        <v>6458</v>
      </c>
      <c r="R3766" s="671">
        <v>981.8786</v>
      </c>
      <c r="S3766" s="679">
        <v>0.152</v>
      </c>
      <c r="T3766" s="671">
        <v>0</v>
      </c>
      <c r="U3766" s="671">
        <v>0</v>
      </c>
      <c r="V3766" s="671">
        <v>0</v>
      </c>
      <c r="W3766" s="671">
        <v>0</v>
      </c>
      <c r="X3766" s="671">
        <v>0</v>
      </c>
      <c r="Y3766" s="671">
        <v>0</v>
      </c>
      <c r="Z3766" s="671">
        <v>0</v>
      </c>
      <c r="AA3766" s="671">
        <v>0</v>
      </c>
      <c r="AB3766" s="679">
        <v>1</v>
      </c>
      <c r="AC3766" s="575">
        <f t="shared" si="170"/>
        <v>0</v>
      </c>
      <c r="AD3766" s="620">
        <f t="shared" si="171"/>
        <v>0</v>
      </c>
    </row>
    <row r="3767" customHeight="1" spans="1:29">
      <c r="A3767" s="661" t="s">
        <v>358</v>
      </c>
      <c r="B3767" s="662"/>
      <c r="C3767" s="662"/>
      <c r="D3767" s="662"/>
      <c r="E3767" s="662"/>
      <c r="F3767" s="662"/>
      <c r="G3767" s="662"/>
      <c r="H3767" s="662"/>
      <c r="I3767" s="662"/>
      <c r="J3767" s="662"/>
      <c r="K3767" s="662"/>
      <c r="L3767" s="662"/>
      <c r="M3767" s="662"/>
      <c r="N3767" s="662"/>
      <c r="O3767" s="662"/>
      <c r="P3767" s="662"/>
      <c r="Q3767" s="662"/>
      <c r="R3767" s="662"/>
      <c r="S3767" s="662"/>
      <c r="T3767" s="662"/>
      <c r="U3767" s="662"/>
      <c r="V3767" s="662"/>
      <c r="W3767" s="662"/>
      <c r="X3767" s="662"/>
      <c r="Y3767" s="662"/>
      <c r="Z3767" s="662"/>
      <c r="AA3767" s="662"/>
      <c r="AB3767" s="662"/>
      <c r="AC3767" s="662"/>
    </row>
    <row r="3768" customHeight="1" spans="1:30">
      <c r="A3768" s="663" t="s">
        <v>199</v>
      </c>
      <c r="B3768" s="664" t="s">
        <v>200</v>
      </c>
      <c r="C3768" s="664" t="s">
        <v>201</v>
      </c>
      <c r="D3768" s="664" t="s">
        <v>202</v>
      </c>
      <c r="E3768" s="664" t="s">
        <v>203</v>
      </c>
      <c r="F3768" s="664" t="s">
        <v>204</v>
      </c>
      <c r="G3768" s="664" t="s">
        <v>205</v>
      </c>
      <c r="H3768" s="664" t="s">
        <v>206</v>
      </c>
      <c r="I3768" s="664" t="s">
        <v>207</v>
      </c>
      <c r="J3768" s="664" t="s">
        <v>208</v>
      </c>
      <c r="K3768" s="664" t="s">
        <v>209</v>
      </c>
      <c r="L3768" s="664" t="s">
        <v>210</v>
      </c>
      <c r="M3768" s="664" t="s">
        <v>211</v>
      </c>
      <c r="N3768" s="664" t="s">
        <v>212</v>
      </c>
      <c r="O3768" s="664" t="s">
        <v>213</v>
      </c>
      <c r="P3768" s="664" t="s">
        <v>214</v>
      </c>
      <c r="Q3768" s="664" t="s">
        <v>215</v>
      </c>
      <c r="R3768" s="664" t="s">
        <v>216</v>
      </c>
      <c r="S3768" s="664" t="s">
        <v>217</v>
      </c>
      <c r="T3768" s="664" t="s">
        <v>218</v>
      </c>
      <c r="U3768" s="664" t="s">
        <v>219</v>
      </c>
      <c r="V3768" s="664" t="s">
        <v>220</v>
      </c>
      <c r="W3768" s="664" t="s">
        <v>221</v>
      </c>
      <c r="X3768" s="664" t="s">
        <v>222</v>
      </c>
      <c r="Y3768" s="664" t="s">
        <v>223</v>
      </c>
      <c r="Z3768" s="664" t="s">
        <v>224</v>
      </c>
      <c r="AA3768" s="664" t="s">
        <v>225</v>
      </c>
      <c r="AB3768" s="664" t="s">
        <v>226</v>
      </c>
      <c r="AC3768" s="813" t="s">
        <v>29</v>
      </c>
      <c r="AD3768" s="813" t="s">
        <v>30</v>
      </c>
    </row>
    <row r="3769" customHeight="1" spans="1:30">
      <c r="A3769" s="574">
        <v>45365</v>
      </c>
      <c r="B3769" s="650" t="s">
        <v>227</v>
      </c>
      <c r="C3769" s="650" t="s">
        <v>228</v>
      </c>
      <c r="D3769" s="650">
        <v>100</v>
      </c>
      <c r="E3769" s="650" t="s">
        <v>233</v>
      </c>
      <c r="F3769" s="650">
        <v>6.48</v>
      </c>
      <c r="G3769" s="650">
        <v>1.1</v>
      </c>
      <c r="H3769" s="650">
        <v>60.6251</v>
      </c>
      <c r="I3769" s="650">
        <v>60.0249</v>
      </c>
      <c r="J3769" s="650">
        <v>59.9375</v>
      </c>
      <c r="K3769" s="650">
        <v>0</v>
      </c>
      <c r="L3769" s="676">
        <v>0</v>
      </c>
      <c r="M3769" s="650">
        <v>624.4</v>
      </c>
      <c r="N3769" s="650"/>
      <c r="O3769" s="650"/>
      <c r="P3769" s="650"/>
      <c r="Q3769" s="650">
        <v>14972</v>
      </c>
      <c r="R3769" s="650">
        <v>2660.6125</v>
      </c>
      <c r="S3769" s="676">
        <v>0.1777</v>
      </c>
      <c r="T3769" s="650">
        <v>0.066</v>
      </c>
      <c r="U3769" s="650">
        <v>0</v>
      </c>
      <c r="V3769" s="650">
        <v>0</v>
      </c>
      <c r="W3769" s="650">
        <v>0</v>
      </c>
      <c r="X3769" s="650">
        <v>0</v>
      </c>
      <c r="Y3769" s="650">
        <v>0</v>
      </c>
      <c r="Z3769" s="650">
        <v>0</v>
      </c>
      <c r="AA3769" s="650">
        <v>0</v>
      </c>
      <c r="AB3769" s="676">
        <v>0.9988</v>
      </c>
      <c r="AC3769" s="575">
        <f t="shared" ref="AC3769:AC3811" si="172">U3769+W3769</f>
        <v>0</v>
      </c>
      <c r="AD3769" s="620">
        <f t="shared" ref="AD3769:AD3811" si="173">T3769+V3769</f>
        <v>0.066</v>
      </c>
    </row>
    <row r="3770" customHeight="1" spans="1:30">
      <c r="A3770" s="574">
        <v>45365</v>
      </c>
      <c r="B3770" s="650" t="s">
        <v>237</v>
      </c>
      <c r="C3770" s="650" t="s">
        <v>228</v>
      </c>
      <c r="D3770" s="650">
        <v>5.48</v>
      </c>
      <c r="E3770" s="650" t="s">
        <v>285</v>
      </c>
      <c r="F3770" s="650">
        <v>6.24</v>
      </c>
      <c r="G3770" s="650">
        <v>0</v>
      </c>
      <c r="H3770" s="650">
        <v>3.02</v>
      </c>
      <c r="I3770" s="650">
        <v>1.72</v>
      </c>
      <c r="J3770" s="650">
        <v>1.512</v>
      </c>
      <c r="K3770" s="650">
        <v>1.3</v>
      </c>
      <c r="L3770" s="676">
        <v>0.4305</v>
      </c>
      <c r="M3770" s="650">
        <v>24.08</v>
      </c>
      <c r="N3770" s="650"/>
      <c r="O3770" s="650"/>
      <c r="P3770" s="650"/>
      <c r="Q3770" s="650">
        <v>554</v>
      </c>
      <c r="R3770" s="650">
        <v>93.5</v>
      </c>
      <c r="S3770" s="676">
        <v>0.1688</v>
      </c>
      <c r="T3770" s="650">
        <v>0</v>
      </c>
      <c r="U3770" s="650">
        <v>0</v>
      </c>
      <c r="V3770" s="650">
        <v>0</v>
      </c>
      <c r="W3770" s="650">
        <v>0</v>
      </c>
      <c r="X3770" s="650">
        <v>0</v>
      </c>
      <c r="Y3770" s="650">
        <v>0</v>
      </c>
      <c r="Z3770" s="650">
        <v>0</v>
      </c>
      <c r="AA3770" s="650">
        <v>0</v>
      </c>
      <c r="AB3770" s="676">
        <v>1</v>
      </c>
      <c r="AC3770" s="575">
        <f t="shared" si="172"/>
        <v>0</v>
      </c>
      <c r="AD3770" s="620">
        <f t="shared" si="173"/>
        <v>0</v>
      </c>
    </row>
    <row r="3771" customHeight="1" spans="1:30">
      <c r="A3771" s="574">
        <v>45365</v>
      </c>
      <c r="B3771" s="650" t="s">
        <v>230</v>
      </c>
      <c r="C3771" s="650" t="s">
        <v>228</v>
      </c>
      <c r="D3771" s="650">
        <v>10</v>
      </c>
      <c r="E3771" s="650" t="s">
        <v>233</v>
      </c>
      <c r="F3771" s="650">
        <v>5.87</v>
      </c>
      <c r="G3771" s="650">
        <v>1.5</v>
      </c>
      <c r="H3771" s="650">
        <v>5.859</v>
      </c>
      <c r="I3771" s="650">
        <v>2.0093</v>
      </c>
      <c r="J3771" s="650">
        <v>1.98</v>
      </c>
      <c r="K3771" s="650">
        <v>3.8497</v>
      </c>
      <c r="L3771" s="676">
        <v>0.6571</v>
      </c>
      <c r="M3771" s="650">
        <v>57.42</v>
      </c>
      <c r="N3771" s="650"/>
      <c r="O3771" s="650"/>
      <c r="P3771" s="650"/>
      <c r="Q3771" s="650">
        <v>1258</v>
      </c>
      <c r="R3771" s="650">
        <v>248.16</v>
      </c>
      <c r="S3771" s="676">
        <v>0.1973</v>
      </c>
      <c r="T3771" s="650">
        <v>0</v>
      </c>
      <c r="U3771" s="650">
        <v>0</v>
      </c>
      <c r="V3771" s="650">
        <v>0</v>
      </c>
      <c r="W3771" s="650">
        <v>0</v>
      </c>
      <c r="X3771" s="650">
        <v>0</v>
      </c>
      <c r="Y3771" s="650">
        <v>0</v>
      </c>
      <c r="Z3771" s="650">
        <v>0</v>
      </c>
      <c r="AA3771" s="650">
        <v>0</v>
      </c>
      <c r="AB3771" s="676">
        <v>1</v>
      </c>
      <c r="AC3771" s="575">
        <f t="shared" si="172"/>
        <v>0</v>
      </c>
      <c r="AD3771" s="620">
        <f t="shared" si="173"/>
        <v>0</v>
      </c>
    </row>
    <row r="3772" customHeight="1" spans="1:30">
      <c r="A3772" s="574">
        <v>45365</v>
      </c>
      <c r="B3772" s="650" t="s">
        <v>232</v>
      </c>
      <c r="C3772" s="650" t="s">
        <v>228</v>
      </c>
      <c r="D3772" s="650">
        <v>80</v>
      </c>
      <c r="E3772" s="650" t="s">
        <v>233</v>
      </c>
      <c r="F3772" s="650">
        <v>6.67</v>
      </c>
      <c r="G3772" s="650">
        <v>7.38</v>
      </c>
      <c r="H3772" s="650">
        <v>47.7665</v>
      </c>
      <c r="I3772" s="650">
        <v>45.78</v>
      </c>
      <c r="J3772" s="650">
        <v>45.65</v>
      </c>
      <c r="K3772" s="650">
        <v>0</v>
      </c>
      <c r="L3772" s="676">
        <v>0</v>
      </c>
      <c r="M3772" s="650">
        <v>486.2</v>
      </c>
      <c r="N3772" s="650"/>
      <c r="O3772" s="650"/>
      <c r="P3772" s="650"/>
      <c r="Q3772" s="650">
        <v>9570</v>
      </c>
      <c r="R3772" s="650">
        <v>2241.8</v>
      </c>
      <c r="S3772" s="676">
        <v>0.2343</v>
      </c>
      <c r="T3772" s="650">
        <v>0</v>
      </c>
      <c r="U3772" s="650">
        <v>0</v>
      </c>
      <c r="V3772" s="650">
        <v>0</v>
      </c>
      <c r="W3772" s="650">
        <v>0</v>
      </c>
      <c r="X3772" s="650">
        <v>0</v>
      </c>
      <c r="Y3772" s="650">
        <v>0</v>
      </c>
      <c r="Z3772" s="650">
        <v>0</v>
      </c>
      <c r="AA3772" s="650">
        <v>0</v>
      </c>
      <c r="AB3772" s="676">
        <v>1</v>
      </c>
      <c r="AC3772" s="575">
        <f t="shared" si="172"/>
        <v>0</v>
      </c>
      <c r="AD3772" s="620">
        <f t="shared" si="173"/>
        <v>0</v>
      </c>
    </row>
    <row r="3773" customHeight="1" spans="1:30">
      <c r="A3773" s="574">
        <v>45365</v>
      </c>
      <c r="B3773" s="650" t="s">
        <v>242</v>
      </c>
      <c r="C3773" s="650" t="s">
        <v>228</v>
      </c>
      <c r="D3773" s="650">
        <v>50</v>
      </c>
      <c r="E3773" s="650" t="s">
        <v>233</v>
      </c>
      <c r="F3773" s="650">
        <v>6.97</v>
      </c>
      <c r="G3773" s="650">
        <v>2.13</v>
      </c>
      <c r="H3773" s="650">
        <v>29.7099</v>
      </c>
      <c r="I3773" s="650">
        <v>29.589</v>
      </c>
      <c r="J3773" s="650">
        <v>29.48</v>
      </c>
      <c r="K3773" s="650">
        <v>0</v>
      </c>
      <c r="L3773" s="676">
        <v>0</v>
      </c>
      <c r="M3773" s="650">
        <v>249.04</v>
      </c>
      <c r="N3773" s="650"/>
      <c r="O3773" s="650"/>
      <c r="P3773" s="650"/>
      <c r="Q3773" s="650">
        <v>7203</v>
      </c>
      <c r="R3773" s="650">
        <v>1088.12</v>
      </c>
      <c r="S3773" s="676">
        <v>0.1511</v>
      </c>
      <c r="T3773" s="650">
        <v>0.0666</v>
      </c>
      <c r="U3773" s="650">
        <v>0</v>
      </c>
      <c r="V3773" s="650">
        <v>0</v>
      </c>
      <c r="W3773" s="650">
        <v>0</v>
      </c>
      <c r="X3773" s="650">
        <v>0</v>
      </c>
      <c r="Y3773" s="650">
        <v>0</v>
      </c>
      <c r="Z3773" s="650">
        <v>0</v>
      </c>
      <c r="AA3773" s="650">
        <v>0</v>
      </c>
      <c r="AB3773" s="676">
        <v>0.9667</v>
      </c>
      <c r="AC3773" s="575">
        <f t="shared" si="172"/>
        <v>0</v>
      </c>
      <c r="AD3773" s="620">
        <f t="shared" si="173"/>
        <v>0.0666</v>
      </c>
    </row>
    <row r="3774" customHeight="1" spans="1:30">
      <c r="A3774" s="574">
        <v>45365</v>
      </c>
      <c r="B3774" s="650" t="s">
        <v>239</v>
      </c>
      <c r="C3774" s="650" t="s">
        <v>228</v>
      </c>
      <c r="D3774" s="650">
        <v>30</v>
      </c>
      <c r="E3774" s="650" t="s">
        <v>235</v>
      </c>
      <c r="F3774" s="650">
        <v>6.27</v>
      </c>
      <c r="G3774" s="650">
        <v>0</v>
      </c>
      <c r="H3774" s="650">
        <v>16.3994</v>
      </c>
      <c r="I3774" s="650">
        <v>14.5053</v>
      </c>
      <c r="J3774" s="650">
        <v>14.4144</v>
      </c>
      <c r="K3774" s="650">
        <v>1.8941</v>
      </c>
      <c r="L3774" s="676">
        <v>0.1155</v>
      </c>
      <c r="M3774" s="650">
        <v>237.3888</v>
      </c>
      <c r="N3774" s="650"/>
      <c r="O3774" s="650"/>
      <c r="P3774" s="650"/>
      <c r="Q3774" s="650">
        <v>4805</v>
      </c>
      <c r="R3774" s="650">
        <v>937.9392</v>
      </c>
      <c r="S3774" s="676">
        <v>0.1952</v>
      </c>
      <c r="T3774" s="650">
        <v>0</v>
      </c>
      <c r="U3774" s="650">
        <v>0</v>
      </c>
      <c r="V3774" s="650">
        <v>0</v>
      </c>
      <c r="W3774" s="650">
        <v>0</v>
      </c>
      <c r="X3774" s="650">
        <v>0</v>
      </c>
      <c r="Y3774" s="650">
        <v>0</v>
      </c>
      <c r="Z3774" s="650">
        <v>0</v>
      </c>
      <c r="AA3774" s="650">
        <v>0</v>
      </c>
      <c r="AB3774" s="676">
        <v>1</v>
      </c>
      <c r="AC3774" s="575">
        <f t="shared" si="172"/>
        <v>0</v>
      </c>
      <c r="AD3774" s="620">
        <f t="shared" si="173"/>
        <v>0</v>
      </c>
    </row>
    <row r="3775" customHeight="1" spans="1:30">
      <c r="A3775" s="574">
        <v>45365</v>
      </c>
      <c r="B3775" s="650" t="s">
        <v>236</v>
      </c>
      <c r="C3775" s="650" t="s">
        <v>228</v>
      </c>
      <c r="D3775" s="650">
        <v>30</v>
      </c>
      <c r="E3775" s="650" t="s">
        <v>233</v>
      </c>
      <c r="F3775" s="650">
        <v>6.23</v>
      </c>
      <c r="G3775" s="650">
        <v>1.33</v>
      </c>
      <c r="H3775" s="650">
        <v>15.0999</v>
      </c>
      <c r="I3775" s="650">
        <v>13.3919</v>
      </c>
      <c r="J3775" s="650">
        <v>13.3721</v>
      </c>
      <c r="K3775" s="650">
        <v>1.51</v>
      </c>
      <c r="L3775" s="676">
        <v>0.1013</v>
      </c>
      <c r="M3775" s="650">
        <v>226.9447</v>
      </c>
      <c r="N3775" s="650"/>
      <c r="O3775" s="650"/>
      <c r="P3775" s="650"/>
      <c r="Q3775" s="650">
        <v>3672</v>
      </c>
      <c r="R3775" s="650">
        <v>958.9636</v>
      </c>
      <c r="S3775" s="676">
        <v>0.2612</v>
      </c>
      <c r="T3775" s="650">
        <v>0</v>
      </c>
      <c r="U3775" s="650">
        <v>0</v>
      </c>
      <c r="V3775" s="650">
        <v>0</v>
      </c>
      <c r="W3775" s="650">
        <v>0</v>
      </c>
      <c r="X3775" s="650">
        <v>0</v>
      </c>
      <c r="Y3775" s="650">
        <v>0</v>
      </c>
      <c r="Z3775" s="650">
        <v>0</v>
      </c>
      <c r="AA3775" s="650">
        <v>0</v>
      </c>
      <c r="AB3775" s="676">
        <v>1</v>
      </c>
      <c r="AC3775" s="575">
        <f t="shared" si="172"/>
        <v>0</v>
      </c>
      <c r="AD3775" s="620">
        <f t="shared" si="173"/>
        <v>0</v>
      </c>
    </row>
    <row r="3776" customHeight="1" spans="1:30">
      <c r="A3776" s="574">
        <v>45365</v>
      </c>
      <c r="B3776" s="650" t="s">
        <v>240</v>
      </c>
      <c r="C3776" s="650" t="s">
        <v>228</v>
      </c>
      <c r="D3776" s="650">
        <v>100</v>
      </c>
      <c r="E3776" s="650" t="s">
        <v>233</v>
      </c>
      <c r="F3776" s="650">
        <v>8.09</v>
      </c>
      <c r="G3776" s="650">
        <v>0</v>
      </c>
      <c r="H3776" s="650">
        <v>61.986</v>
      </c>
      <c r="I3776" s="650">
        <v>50.0595</v>
      </c>
      <c r="J3776" s="650">
        <v>48.325</v>
      </c>
      <c r="K3776" s="650">
        <v>11.7039</v>
      </c>
      <c r="L3776" s="676">
        <v>0.1895</v>
      </c>
      <c r="M3776" s="650">
        <v>641.065</v>
      </c>
      <c r="N3776" s="650"/>
      <c r="O3776" s="650"/>
      <c r="P3776" s="650"/>
      <c r="Q3776" s="650">
        <v>15895</v>
      </c>
      <c r="R3776" s="650">
        <v>2523.287</v>
      </c>
      <c r="S3776" s="676">
        <v>0.1587</v>
      </c>
      <c r="T3776" s="650">
        <v>0.1288</v>
      </c>
      <c r="U3776" s="650">
        <v>0</v>
      </c>
      <c r="V3776" s="650">
        <v>0</v>
      </c>
      <c r="W3776" s="650">
        <v>0</v>
      </c>
      <c r="X3776" s="650">
        <v>0</v>
      </c>
      <c r="Y3776" s="650">
        <v>0.0938</v>
      </c>
      <c r="Z3776" s="650">
        <v>0</v>
      </c>
      <c r="AA3776" s="650">
        <v>0</v>
      </c>
      <c r="AB3776" s="676">
        <v>0.9979</v>
      </c>
      <c r="AC3776" s="575">
        <f t="shared" si="172"/>
        <v>0</v>
      </c>
      <c r="AD3776" s="620">
        <f t="shared" si="173"/>
        <v>0.1288</v>
      </c>
    </row>
    <row r="3777" customHeight="1" spans="1:30">
      <c r="A3777" s="574">
        <v>45365</v>
      </c>
      <c r="B3777" s="650" t="s">
        <v>241</v>
      </c>
      <c r="C3777" s="650" t="s">
        <v>228</v>
      </c>
      <c r="D3777" s="650">
        <v>150</v>
      </c>
      <c r="E3777" s="650" t="s">
        <v>235</v>
      </c>
      <c r="F3777" s="650">
        <v>2.66</v>
      </c>
      <c r="G3777" s="650">
        <v>1.16</v>
      </c>
      <c r="H3777" s="650">
        <v>70.9527</v>
      </c>
      <c r="I3777" s="650">
        <v>38.6311</v>
      </c>
      <c r="J3777" s="650">
        <v>37.9176</v>
      </c>
      <c r="K3777" s="650">
        <v>32.32</v>
      </c>
      <c r="L3777" s="676">
        <v>0.4555</v>
      </c>
      <c r="M3777" s="650">
        <v>712.4901</v>
      </c>
      <c r="N3777" s="650">
        <v>1932</v>
      </c>
      <c r="O3777" s="676">
        <v>0.3688</v>
      </c>
      <c r="P3777" s="676">
        <v>-0.0828</v>
      </c>
      <c r="Q3777" s="650">
        <v>24402</v>
      </c>
      <c r="R3777" s="650">
        <v>3235.3328</v>
      </c>
      <c r="S3777" s="676">
        <v>0.1326</v>
      </c>
      <c r="T3777" s="650">
        <v>0</v>
      </c>
      <c r="U3777" s="650">
        <v>0</v>
      </c>
      <c r="V3777" s="650">
        <v>0</v>
      </c>
      <c r="W3777" s="650">
        <v>0</v>
      </c>
      <c r="X3777" s="650">
        <v>0</v>
      </c>
      <c r="Y3777" s="650">
        <v>0</v>
      </c>
      <c r="Z3777" s="650">
        <v>0</v>
      </c>
      <c r="AA3777" s="650">
        <v>0</v>
      </c>
      <c r="AB3777" s="676">
        <v>1</v>
      </c>
      <c r="AC3777" s="575">
        <f t="shared" si="172"/>
        <v>0</v>
      </c>
      <c r="AD3777" s="620">
        <f t="shared" si="173"/>
        <v>0</v>
      </c>
    </row>
    <row r="3778" customHeight="1" spans="1:30">
      <c r="A3778" s="574">
        <v>45365</v>
      </c>
      <c r="B3778" s="650" t="s">
        <v>243</v>
      </c>
      <c r="C3778" s="650" t="s">
        <v>228</v>
      </c>
      <c r="D3778" s="650">
        <v>30</v>
      </c>
      <c r="E3778" s="650" t="s">
        <v>233</v>
      </c>
      <c r="F3778" s="650">
        <v>6.58</v>
      </c>
      <c r="G3778" s="650">
        <v>0.8</v>
      </c>
      <c r="H3778" s="650">
        <v>16.2506</v>
      </c>
      <c r="I3778" s="650">
        <v>15.932</v>
      </c>
      <c r="J3778" s="650">
        <v>15.904</v>
      </c>
      <c r="K3778" s="650">
        <v>0</v>
      </c>
      <c r="L3778" s="676">
        <v>0</v>
      </c>
      <c r="M3778" s="650">
        <v>232.568</v>
      </c>
      <c r="N3778" s="650"/>
      <c r="O3778" s="650"/>
      <c r="P3778" s="650"/>
      <c r="Q3778" s="650">
        <v>4708</v>
      </c>
      <c r="R3778" s="650">
        <v>1066.632</v>
      </c>
      <c r="S3778" s="676">
        <v>0.2266</v>
      </c>
      <c r="T3778" s="650">
        <v>0</v>
      </c>
      <c r="U3778" s="650">
        <v>0</v>
      </c>
      <c r="V3778" s="650">
        <v>0</v>
      </c>
      <c r="W3778" s="650">
        <v>0</v>
      </c>
      <c r="X3778" s="650">
        <v>0</v>
      </c>
      <c r="Y3778" s="650">
        <v>0</v>
      </c>
      <c r="Z3778" s="650">
        <v>0</v>
      </c>
      <c r="AA3778" s="650">
        <v>0</v>
      </c>
      <c r="AB3778" s="676">
        <v>1</v>
      </c>
      <c r="AC3778" s="575">
        <f t="shared" si="172"/>
        <v>0</v>
      </c>
      <c r="AD3778" s="620">
        <f t="shared" si="173"/>
        <v>0</v>
      </c>
    </row>
    <row r="3779" customHeight="1" spans="1:30">
      <c r="A3779" s="574">
        <v>45365</v>
      </c>
      <c r="B3779" s="650" t="s">
        <v>245</v>
      </c>
      <c r="C3779" s="650" t="s">
        <v>228</v>
      </c>
      <c r="D3779" s="650">
        <v>50</v>
      </c>
      <c r="E3779" s="650" t="s">
        <v>233</v>
      </c>
      <c r="F3779" s="650">
        <v>6.66</v>
      </c>
      <c r="G3779" s="650">
        <v>0</v>
      </c>
      <c r="H3779" s="650">
        <v>28.196</v>
      </c>
      <c r="I3779" s="650">
        <v>21.28</v>
      </c>
      <c r="J3779" s="650">
        <v>21.21</v>
      </c>
      <c r="K3779" s="650">
        <v>6.916</v>
      </c>
      <c r="L3779" s="676">
        <v>0.2453</v>
      </c>
      <c r="M3779" s="650">
        <v>211.12</v>
      </c>
      <c r="N3779" s="650"/>
      <c r="O3779" s="650"/>
      <c r="P3779" s="650"/>
      <c r="Q3779" s="650">
        <v>6762</v>
      </c>
      <c r="R3779" s="650">
        <v>876.05</v>
      </c>
      <c r="S3779" s="676">
        <v>0.1296</v>
      </c>
      <c r="T3779" s="650">
        <v>0</v>
      </c>
      <c r="U3779" s="650">
        <v>0</v>
      </c>
      <c r="V3779" s="650">
        <v>0</v>
      </c>
      <c r="W3779" s="650">
        <v>0</v>
      </c>
      <c r="X3779" s="650">
        <v>0</v>
      </c>
      <c r="Y3779" s="650">
        <v>0</v>
      </c>
      <c r="Z3779" s="650">
        <v>0</v>
      </c>
      <c r="AA3779" s="650">
        <v>0</v>
      </c>
      <c r="AB3779" s="676">
        <v>1</v>
      </c>
      <c r="AC3779" s="575">
        <f t="shared" si="172"/>
        <v>0</v>
      </c>
      <c r="AD3779" s="620">
        <f t="shared" si="173"/>
        <v>0</v>
      </c>
    </row>
    <row r="3780" customHeight="1" spans="1:30">
      <c r="A3780" s="574">
        <v>45365</v>
      </c>
      <c r="B3780" s="650" t="s">
        <v>234</v>
      </c>
      <c r="C3780" s="650" t="s">
        <v>228</v>
      </c>
      <c r="D3780" s="650">
        <v>20</v>
      </c>
      <c r="E3780" s="650" t="s">
        <v>359</v>
      </c>
      <c r="F3780" s="650">
        <v>5.55</v>
      </c>
      <c r="G3780" s="650">
        <v>4.6</v>
      </c>
      <c r="H3780" s="650">
        <v>12.8671</v>
      </c>
      <c r="I3780" s="650">
        <v>3.4079</v>
      </c>
      <c r="J3780" s="650">
        <v>3.3942</v>
      </c>
      <c r="K3780" s="650">
        <v>9.4592</v>
      </c>
      <c r="L3780" s="676">
        <v>0.7351</v>
      </c>
      <c r="M3780" s="650">
        <v>131.1752</v>
      </c>
      <c r="N3780" s="650"/>
      <c r="O3780" s="650"/>
      <c r="P3780" s="650"/>
      <c r="Q3780" s="650">
        <v>4106</v>
      </c>
      <c r="R3780" s="650">
        <v>705.0741</v>
      </c>
      <c r="S3780" s="676">
        <v>0.1717</v>
      </c>
      <c r="T3780" s="650">
        <v>0</v>
      </c>
      <c r="U3780" s="650">
        <v>0</v>
      </c>
      <c r="V3780" s="650">
        <v>0</v>
      </c>
      <c r="W3780" s="650">
        <v>0</v>
      </c>
      <c r="X3780" s="650">
        <v>0</v>
      </c>
      <c r="Y3780" s="650">
        <v>0</v>
      </c>
      <c r="Z3780" s="650">
        <v>0</v>
      </c>
      <c r="AA3780" s="650">
        <v>0</v>
      </c>
      <c r="AB3780" s="676">
        <v>1</v>
      </c>
      <c r="AC3780" s="575">
        <f t="shared" si="172"/>
        <v>0</v>
      </c>
      <c r="AD3780" s="620">
        <f t="shared" si="173"/>
        <v>0</v>
      </c>
    </row>
    <row r="3781" customHeight="1" spans="1:30">
      <c r="A3781" s="574">
        <v>45365</v>
      </c>
      <c r="B3781" s="650" t="s">
        <v>246</v>
      </c>
      <c r="C3781" s="650" t="s">
        <v>228</v>
      </c>
      <c r="D3781" s="650">
        <v>300</v>
      </c>
      <c r="E3781" s="650" t="s">
        <v>233</v>
      </c>
      <c r="F3781" s="650">
        <v>7.65</v>
      </c>
      <c r="G3781" s="650">
        <v>0</v>
      </c>
      <c r="H3781" s="650">
        <v>227.0925</v>
      </c>
      <c r="I3781" s="650">
        <v>183.8452</v>
      </c>
      <c r="J3781" s="650">
        <v>183.843</v>
      </c>
      <c r="K3781" s="650">
        <v>43.2473</v>
      </c>
      <c r="L3781" s="676">
        <v>0.1904</v>
      </c>
      <c r="M3781" s="650">
        <v>2468.862</v>
      </c>
      <c r="N3781" s="650"/>
      <c r="O3781" s="650"/>
      <c r="P3781" s="650"/>
      <c r="Q3781" s="650">
        <v>57321</v>
      </c>
      <c r="R3781" s="650">
        <v>10233.895</v>
      </c>
      <c r="S3781" s="676">
        <v>0.1785</v>
      </c>
      <c r="T3781" s="650">
        <v>0</v>
      </c>
      <c r="U3781" s="650">
        <v>0</v>
      </c>
      <c r="V3781" s="650">
        <v>0</v>
      </c>
      <c r="W3781" s="650">
        <v>0</v>
      </c>
      <c r="X3781" s="650">
        <v>0</v>
      </c>
      <c r="Y3781" s="650">
        <v>0</v>
      </c>
      <c r="Z3781" s="650">
        <v>0</v>
      </c>
      <c r="AA3781" s="650">
        <v>0</v>
      </c>
      <c r="AB3781" s="676">
        <v>1</v>
      </c>
      <c r="AC3781" s="575">
        <f t="shared" si="172"/>
        <v>0</v>
      </c>
      <c r="AD3781" s="620">
        <f t="shared" si="173"/>
        <v>0</v>
      </c>
    </row>
    <row r="3782" customHeight="1" spans="1:30">
      <c r="A3782" s="574">
        <v>45365</v>
      </c>
      <c r="B3782" s="650" t="s">
        <v>244</v>
      </c>
      <c r="C3782" s="650" t="s">
        <v>228</v>
      </c>
      <c r="D3782" s="650">
        <v>100</v>
      </c>
      <c r="E3782" s="650" t="s">
        <v>233</v>
      </c>
      <c r="F3782" s="650">
        <v>6.79</v>
      </c>
      <c r="G3782" s="650">
        <v>1</v>
      </c>
      <c r="H3782" s="650">
        <v>62.9056</v>
      </c>
      <c r="I3782" s="650">
        <v>36.4453</v>
      </c>
      <c r="J3782" s="650">
        <v>35.0406</v>
      </c>
      <c r="K3782" s="650">
        <v>26.4603</v>
      </c>
      <c r="L3782" s="676">
        <v>0.4206</v>
      </c>
      <c r="M3782" s="650">
        <v>456.6051</v>
      </c>
      <c r="N3782" s="650"/>
      <c r="O3782" s="650"/>
      <c r="P3782" s="650"/>
      <c r="Q3782" s="650">
        <v>14225</v>
      </c>
      <c r="R3782" s="650">
        <v>2375.2407</v>
      </c>
      <c r="S3782" s="676">
        <v>0.167</v>
      </c>
      <c r="T3782" s="650">
        <v>0</v>
      </c>
      <c r="U3782" s="650">
        <v>0</v>
      </c>
      <c r="V3782" s="650">
        <v>0</v>
      </c>
      <c r="W3782" s="650">
        <v>0</v>
      </c>
      <c r="X3782" s="650">
        <v>0</v>
      </c>
      <c r="Y3782" s="650">
        <v>0</v>
      </c>
      <c r="Z3782" s="650">
        <v>0</v>
      </c>
      <c r="AA3782" s="650">
        <v>0</v>
      </c>
      <c r="AB3782" s="676">
        <v>1</v>
      </c>
      <c r="AC3782" s="575">
        <f t="shared" si="172"/>
        <v>0</v>
      </c>
      <c r="AD3782" s="620">
        <f t="shared" si="173"/>
        <v>0</v>
      </c>
    </row>
    <row r="3783" customHeight="1" spans="1:30">
      <c r="A3783" s="574">
        <v>45365</v>
      </c>
      <c r="B3783" s="650" t="s">
        <v>247</v>
      </c>
      <c r="C3783" s="650" t="s">
        <v>228</v>
      </c>
      <c r="D3783" s="650">
        <v>150</v>
      </c>
      <c r="E3783" s="650" t="s">
        <v>233</v>
      </c>
      <c r="F3783" s="650">
        <v>5.42</v>
      </c>
      <c r="G3783" s="650">
        <v>5</v>
      </c>
      <c r="H3783" s="650">
        <v>70.899</v>
      </c>
      <c r="I3783" s="650">
        <v>70.899</v>
      </c>
      <c r="J3783" s="650">
        <v>70.35</v>
      </c>
      <c r="K3783" s="650">
        <v>0</v>
      </c>
      <c r="L3783" s="676">
        <v>0</v>
      </c>
      <c r="M3783" s="650">
        <v>1231.65</v>
      </c>
      <c r="N3783" s="650"/>
      <c r="O3783" s="650"/>
      <c r="P3783" s="650"/>
      <c r="Q3783" s="650">
        <v>25456</v>
      </c>
      <c r="R3783" s="650">
        <v>5127.675</v>
      </c>
      <c r="S3783" s="676">
        <v>0.2014</v>
      </c>
      <c r="T3783" s="650">
        <v>0</v>
      </c>
      <c r="U3783" s="650">
        <v>0</v>
      </c>
      <c r="V3783" s="650">
        <v>0</v>
      </c>
      <c r="W3783" s="650">
        <v>0</v>
      </c>
      <c r="X3783" s="650">
        <v>0</v>
      </c>
      <c r="Y3783" s="650">
        <v>0</v>
      </c>
      <c r="Z3783" s="650">
        <v>0</v>
      </c>
      <c r="AA3783" s="650">
        <v>0</v>
      </c>
      <c r="AB3783" s="676">
        <v>1</v>
      </c>
      <c r="AC3783" s="575">
        <f t="shared" si="172"/>
        <v>0</v>
      </c>
      <c r="AD3783" s="620">
        <f t="shared" si="173"/>
        <v>0</v>
      </c>
    </row>
    <row r="3784" customHeight="1" spans="1:30">
      <c r="A3784" s="574">
        <v>45365</v>
      </c>
      <c r="B3784" s="650" t="s">
        <v>248</v>
      </c>
      <c r="C3784" s="650" t="s">
        <v>228</v>
      </c>
      <c r="D3784" s="650">
        <v>100</v>
      </c>
      <c r="E3784" s="650" t="s">
        <v>235</v>
      </c>
      <c r="F3784" s="650">
        <v>3.42</v>
      </c>
      <c r="G3784" s="650">
        <v>4.77</v>
      </c>
      <c r="H3784" s="650">
        <v>51.0512</v>
      </c>
      <c r="I3784" s="650">
        <v>34.8759</v>
      </c>
      <c r="J3784" s="650">
        <v>33.7736</v>
      </c>
      <c r="K3784" s="650">
        <v>16.1753</v>
      </c>
      <c r="L3784" s="676">
        <v>0.3168</v>
      </c>
      <c r="M3784" s="650">
        <v>434.6888</v>
      </c>
      <c r="N3784" s="650"/>
      <c r="O3784" s="650"/>
      <c r="P3784" s="650"/>
      <c r="Q3784" s="650">
        <v>11688</v>
      </c>
      <c r="R3784" s="650">
        <v>2196.4096</v>
      </c>
      <c r="S3784" s="676">
        <v>0.1879</v>
      </c>
      <c r="T3784" s="650">
        <v>0</v>
      </c>
      <c r="U3784" s="650">
        <v>0</v>
      </c>
      <c r="V3784" s="650">
        <v>0</v>
      </c>
      <c r="W3784" s="650">
        <v>0</v>
      </c>
      <c r="X3784" s="650">
        <v>0</v>
      </c>
      <c r="Y3784" s="650">
        <v>0</v>
      </c>
      <c r="Z3784" s="650">
        <v>0</v>
      </c>
      <c r="AA3784" s="650">
        <v>0</v>
      </c>
      <c r="AB3784" s="676">
        <v>1</v>
      </c>
      <c r="AC3784" s="575">
        <f t="shared" si="172"/>
        <v>0</v>
      </c>
      <c r="AD3784" s="620">
        <f t="shared" si="173"/>
        <v>0</v>
      </c>
    </row>
    <row r="3785" customHeight="1" spans="1:30">
      <c r="A3785" s="574">
        <v>45365</v>
      </c>
      <c r="B3785" s="650" t="s">
        <v>249</v>
      </c>
      <c r="C3785" s="650" t="s">
        <v>228</v>
      </c>
      <c r="D3785" s="650">
        <v>100</v>
      </c>
      <c r="E3785" s="650" t="s">
        <v>231</v>
      </c>
      <c r="F3785" s="650">
        <v>6.72</v>
      </c>
      <c r="G3785" s="650">
        <v>0</v>
      </c>
      <c r="H3785" s="650">
        <v>54.338</v>
      </c>
      <c r="I3785" s="650">
        <v>53.4839</v>
      </c>
      <c r="J3785" s="650">
        <v>53.389</v>
      </c>
      <c r="K3785" s="650">
        <v>0</v>
      </c>
      <c r="L3785" s="676">
        <v>0</v>
      </c>
      <c r="M3785" s="650">
        <v>669.2702</v>
      </c>
      <c r="N3785" s="650"/>
      <c r="O3785" s="650"/>
      <c r="P3785" s="650"/>
      <c r="Q3785" s="650">
        <v>15134</v>
      </c>
      <c r="R3785" s="650">
        <v>2606.6175</v>
      </c>
      <c r="S3785" s="676">
        <v>0.1722</v>
      </c>
      <c r="T3785" s="650">
        <v>0</v>
      </c>
      <c r="U3785" s="650">
        <v>0</v>
      </c>
      <c r="V3785" s="650">
        <v>0</v>
      </c>
      <c r="W3785" s="650">
        <v>0</v>
      </c>
      <c r="X3785" s="650">
        <v>0</v>
      </c>
      <c r="Y3785" s="650">
        <v>0</v>
      </c>
      <c r="Z3785" s="650">
        <v>0</v>
      </c>
      <c r="AA3785" s="650">
        <v>0</v>
      </c>
      <c r="AB3785" s="676">
        <v>1</v>
      </c>
      <c r="AC3785" s="575">
        <f t="shared" si="172"/>
        <v>0</v>
      </c>
      <c r="AD3785" s="620">
        <f t="shared" si="173"/>
        <v>0</v>
      </c>
    </row>
    <row r="3786" customHeight="1" spans="1:30">
      <c r="A3786" s="574">
        <v>45365</v>
      </c>
      <c r="B3786" s="669" t="s">
        <v>55</v>
      </c>
      <c r="C3786" s="650" t="s">
        <v>250</v>
      </c>
      <c r="D3786" s="650">
        <v>100</v>
      </c>
      <c r="E3786" s="650" t="s">
        <v>233</v>
      </c>
      <c r="F3786" s="650">
        <v>0</v>
      </c>
      <c r="G3786" s="650">
        <v>8.84</v>
      </c>
      <c r="H3786" s="650">
        <v>158.6975</v>
      </c>
      <c r="I3786" s="650">
        <v>146.4776</v>
      </c>
      <c r="J3786" s="650">
        <v>143.2364</v>
      </c>
      <c r="K3786" s="650">
        <v>12.2199</v>
      </c>
      <c r="L3786" s="676">
        <v>0.077</v>
      </c>
      <c r="M3786" s="650">
        <v>1179.5774</v>
      </c>
      <c r="N3786" s="650"/>
      <c r="O3786" s="650"/>
      <c r="P3786" s="650"/>
      <c r="Q3786" s="650">
        <v>28860</v>
      </c>
      <c r="R3786" s="650">
        <v>4918.3819</v>
      </c>
      <c r="S3786" s="676">
        <v>0.1704</v>
      </c>
      <c r="T3786" s="650">
        <v>0</v>
      </c>
      <c r="U3786" s="650">
        <v>0</v>
      </c>
      <c r="V3786" s="650">
        <v>0</v>
      </c>
      <c r="W3786" s="650">
        <v>0</v>
      </c>
      <c r="X3786" s="650">
        <v>0</v>
      </c>
      <c r="Y3786" s="650">
        <v>0</v>
      </c>
      <c r="Z3786" s="650">
        <v>0</v>
      </c>
      <c r="AA3786" s="650">
        <v>0</v>
      </c>
      <c r="AB3786" s="676">
        <v>1</v>
      </c>
      <c r="AC3786" s="575">
        <f t="shared" si="172"/>
        <v>0</v>
      </c>
      <c r="AD3786" s="620">
        <f t="shared" si="173"/>
        <v>0</v>
      </c>
    </row>
    <row r="3787" customHeight="1" spans="1:30">
      <c r="A3787" s="574">
        <v>45365</v>
      </c>
      <c r="B3787" s="192" t="s">
        <v>57</v>
      </c>
      <c r="C3787" s="650" t="s">
        <v>228</v>
      </c>
      <c r="D3787" s="650">
        <v>20</v>
      </c>
      <c r="E3787" s="650" t="s">
        <v>233</v>
      </c>
      <c r="F3787" s="650">
        <v>7.52</v>
      </c>
      <c r="G3787" s="650">
        <v>0</v>
      </c>
      <c r="H3787" s="650">
        <v>14.4383</v>
      </c>
      <c r="I3787" s="650">
        <v>9.9398</v>
      </c>
      <c r="J3787" s="650">
        <v>9.8256</v>
      </c>
      <c r="K3787" s="650">
        <v>4.4985</v>
      </c>
      <c r="L3787" s="676">
        <v>0.3116</v>
      </c>
      <c r="M3787" s="650">
        <v>140.3376</v>
      </c>
      <c r="N3787" s="650"/>
      <c r="O3787" s="650"/>
      <c r="P3787" s="650"/>
      <c r="Q3787" s="650">
        <v>3541</v>
      </c>
      <c r="R3787" s="650">
        <v>641.4524</v>
      </c>
      <c r="S3787" s="676">
        <v>0.1812</v>
      </c>
      <c r="T3787" s="650">
        <v>0</v>
      </c>
      <c r="U3787" s="650">
        <v>0</v>
      </c>
      <c r="V3787" s="650">
        <v>0</v>
      </c>
      <c r="W3787" s="650">
        <v>0</v>
      </c>
      <c r="X3787" s="650">
        <v>0</v>
      </c>
      <c r="Y3787" s="650">
        <v>0</v>
      </c>
      <c r="Z3787" s="650">
        <v>0</v>
      </c>
      <c r="AA3787" s="650">
        <v>0</v>
      </c>
      <c r="AB3787" s="676">
        <v>1</v>
      </c>
      <c r="AC3787" s="575">
        <f t="shared" si="172"/>
        <v>0</v>
      </c>
      <c r="AD3787" s="620">
        <f t="shared" si="173"/>
        <v>0</v>
      </c>
    </row>
    <row r="3788" customHeight="1" spans="1:30">
      <c r="A3788" s="574">
        <v>45365</v>
      </c>
      <c r="B3788" s="650" t="s">
        <v>253</v>
      </c>
      <c r="C3788" s="650" t="s">
        <v>250</v>
      </c>
      <c r="D3788" s="650">
        <v>200</v>
      </c>
      <c r="E3788" s="650" t="s">
        <v>233</v>
      </c>
      <c r="F3788" s="650">
        <v>0</v>
      </c>
      <c r="G3788" s="650">
        <v>9.09</v>
      </c>
      <c r="H3788" s="650">
        <v>338.6662</v>
      </c>
      <c r="I3788" s="650">
        <v>334.5267</v>
      </c>
      <c r="J3788" s="650">
        <v>328.68</v>
      </c>
      <c r="K3788" s="650">
        <v>4.1395</v>
      </c>
      <c r="L3788" s="676">
        <v>0.0122</v>
      </c>
      <c r="M3788" s="650">
        <v>1751.64</v>
      </c>
      <c r="N3788" s="650"/>
      <c r="O3788" s="650"/>
      <c r="P3788" s="650"/>
      <c r="Q3788" s="650">
        <v>61425</v>
      </c>
      <c r="R3788" s="650">
        <v>10396.32</v>
      </c>
      <c r="S3788" s="676">
        <v>0.1693</v>
      </c>
      <c r="T3788" s="650">
        <v>0</v>
      </c>
      <c r="U3788" s="650">
        <v>0</v>
      </c>
      <c r="V3788" s="650">
        <v>0</v>
      </c>
      <c r="W3788" s="650">
        <v>0</v>
      </c>
      <c r="X3788" s="650">
        <v>0</v>
      </c>
      <c r="Y3788" s="650">
        <v>0</v>
      </c>
      <c r="Z3788" s="650">
        <v>0</v>
      </c>
      <c r="AA3788" s="650">
        <v>0</v>
      </c>
      <c r="AB3788" s="676">
        <v>1</v>
      </c>
      <c r="AC3788" s="575">
        <f t="shared" si="172"/>
        <v>0</v>
      </c>
      <c r="AD3788" s="620">
        <f t="shared" si="173"/>
        <v>0</v>
      </c>
    </row>
    <row r="3789" customHeight="1" spans="1:30">
      <c r="A3789" s="574">
        <v>45365</v>
      </c>
      <c r="B3789" s="650" t="s">
        <v>251</v>
      </c>
      <c r="C3789" s="650" t="s">
        <v>250</v>
      </c>
      <c r="D3789" s="650">
        <v>15</v>
      </c>
      <c r="E3789" s="650" t="s">
        <v>233</v>
      </c>
      <c r="F3789" s="650">
        <v>0</v>
      </c>
      <c r="G3789" s="650">
        <v>9.85</v>
      </c>
      <c r="H3789" s="650">
        <v>23.1771</v>
      </c>
      <c r="I3789" s="650">
        <v>16.465</v>
      </c>
      <c r="J3789" s="650">
        <v>16.38</v>
      </c>
      <c r="K3789" s="650">
        <v>6.7121</v>
      </c>
      <c r="L3789" s="676">
        <v>0.2896</v>
      </c>
      <c r="M3789" s="650">
        <v>112.245</v>
      </c>
      <c r="N3789" s="650"/>
      <c r="O3789" s="650"/>
      <c r="P3789" s="650"/>
      <c r="Q3789" s="650">
        <v>3444</v>
      </c>
      <c r="R3789" s="650">
        <v>440.475</v>
      </c>
      <c r="S3789" s="676">
        <v>0.1279</v>
      </c>
      <c r="T3789" s="650">
        <v>0</v>
      </c>
      <c r="U3789" s="650">
        <v>0</v>
      </c>
      <c r="V3789" s="650">
        <v>0</v>
      </c>
      <c r="W3789" s="650">
        <v>0</v>
      </c>
      <c r="X3789" s="650">
        <v>0</v>
      </c>
      <c r="Y3789" s="650">
        <v>0</v>
      </c>
      <c r="Z3789" s="650">
        <v>0</v>
      </c>
      <c r="AA3789" s="650">
        <v>0</v>
      </c>
      <c r="AB3789" s="676">
        <v>1</v>
      </c>
      <c r="AC3789" s="575">
        <f t="shared" si="172"/>
        <v>0</v>
      </c>
      <c r="AD3789" s="620">
        <f t="shared" si="173"/>
        <v>0</v>
      </c>
    </row>
    <row r="3790" customHeight="1" spans="1:30">
      <c r="A3790" s="574">
        <v>45365</v>
      </c>
      <c r="B3790" s="650" t="s">
        <v>259</v>
      </c>
      <c r="C3790" s="650" t="s">
        <v>250</v>
      </c>
      <c r="D3790" s="650">
        <v>60</v>
      </c>
      <c r="E3790" s="650" t="s">
        <v>233</v>
      </c>
      <c r="F3790" s="650">
        <v>0</v>
      </c>
      <c r="G3790" s="650">
        <v>8.24</v>
      </c>
      <c r="H3790" s="650">
        <v>91.5318</v>
      </c>
      <c r="I3790" s="650">
        <v>79.8675</v>
      </c>
      <c r="J3790" s="650">
        <v>79.17</v>
      </c>
      <c r="K3790" s="650">
        <v>11.5143</v>
      </c>
      <c r="L3790" s="676">
        <v>0.126</v>
      </c>
      <c r="M3790" s="650">
        <v>614.88</v>
      </c>
      <c r="N3790" s="650"/>
      <c r="O3790" s="650"/>
      <c r="P3790" s="650"/>
      <c r="Q3790" s="650">
        <v>14049</v>
      </c>
      <c r="R3790" s="650">
        <v>2996.91</v>
      </c>
      <c r="S3790" s="676">
        <v>0.2133</v>
      </c>
      <c r="T3790" s="650">
        <v>0.15</v>
      </c>
      <c r="U3790" s="650">
        <v>0</v>
      </c>
      <c r="V3790" s="650">
        <v>0</v>
      </c>
      <c r="W3790" s="650">
        <v>0</v>
      </c>
      <c r="X3790" s="650">
        <v>0</v>
      </c>
      <c r="Y3790" s="650">
        <v>0</v>
      </c>
      <c r="Z3790" s="650">
        <v>0</v>
      </c>
      <c r="AA3790" s="650">
        <v>0</v>
      </c>
      <c r="AB3790" s="676">
        <v>0.9984</v>
      </c>
      <c r="AC3790" s="575">
        <f t="shared" si="172"/>
        <v>0</v>
      </c>
      <c r="AD3790" s="620">
        <f t="shared" si="173"/>
        <v>0.15</v>
      </c>
    </row>
    <row r="3791" customHeight="1" spans="1:30">
      <c r="A3791" s="574">
        <v>45365</v>
      </c>
      <c r="B3791" s="650" t="s">
        <v>261</v>
      </c>
      <c r="C3791" s="650" t="s">
        <v>250</v>
      </c>
      <c r="D3791" s="650">
        <v>100</v>
      </c>
      <c r="E3791" s="650" t="s">
        <v>233</v>
      </c>
      <c r="F3791" s="650">
        <v>0</v>
      </c>
      <c r="G3791" s="650">
        <v>8.92</v>
      </c>
      <c r="H3791" s="650">
        <v>169.0994</v>
      </c>
      <c r="I3791" s="650">
        <v>169.0994</v>
      </c>
      <c r="J3791" s="650">
        <v>166.188</v>
      </c>
      <c r="K3791" s="650">
        <v>0</v>
      </c>
      <c r="L3791" s="676">
        <v>0</v>
      </c>
      <c r="M3791" s="650">
        <v>1057.716</v>
      </c>
      <c r="N3791" s="650"/>
      <c r="O3791" s="650"/>
      <c r="P3791" s="650"/>
      <c r="Q3791" s="650">
        <v>25315</v>
      </c>
      <c r="R3791" s="650">
        <v>5355.768</v>
      </c>
      <c r="S3791" s="676">
        <v>0.2116</v>
      </c>
      <c r="T3791" s="650">
        <v>0</v>
      </c>
      <c r="U3791" s="650">
        <v>0</v>
      </c>
      <c r="V3791" s="650">
        <v>0</v>
      </c>
      <c r="W3791" s="650">
        <v>0</v>
      </c>
      <c r="X3791" s="650">
        <v>0</v>
      </c>
      <c r="Y3791" s="650">
        <v>0</v>
      </c>
      <c r="Z3791" s="650">
        <v>0</v>
      </c>
      <c r="AA3791" s="650">
        <v>0</v>
      </c>
      <c r="AB3791" s="676">
        <v>1</v>
      </c>
      <c r="AC3791" s="575">
        <f t="shared" si="172"/>
        <v>0</v>
      </c>
      <c r="AD3791" s="620">
        <f t="shared" si="173"/>
        <v>0</v>
      </c>
    </row>
    <row r="3792" customHeight="1" spans="1:30">
      <c r="A3792" s="574">
        <v>45365</v>
      </c>
      <c r="B3792" s="650" t="s">
        <v>254</v>
      </c>
      <c r="C3792" s="650" t="s">
        <v>250</v>
      </c>
      <c r="D3792" s="650">
        <v>50</v>
      </c>
      <c r="E3792" s="650" t="s">
        <v>233</v>
      </c>
      <c r="F3792" s="650">
        <v>0</v>
      </c>
      <c r="G3792" s="650">
        <v>6.63</v>
      </c>
      <c r="H3792" s="650">
        <v>45.3875</v>
      </c>
      <c r="I3792" s="650">
        <v>44.9546</v>
      </c>
      <c r="J3792" s="650">
        <v>43.89</v>
      </c>
      <c r="K3792" s="650">
        <v>0</v>
      </c>
      <c r="L3792" s="676">
        <v>0</v>
      </c>
      <c r="M3792" s="650">
        <v>718.41</v>
      </c>
      <c r="N3792" s="650"/>
      <c r="O3792" s="650"/>
      <c r="P3792" s="650"/>
      <c r="Q3792" s="650">
        <v>12070</v>
      </c>
      <c r="R3792" s="650">
        <v>2971.71</v>
      </c>
      <c r="S3792" s="676">
        <v>0.2462</v>
      </c>
      <c r="T3792" s="650">
        <v>0</v>
      </c>
      <c r="U3792" s="650">
        <v>0</v>
      </c>
      <c r="V3792" s="650">
        <v>0</v>
      </c>
      <c r="W3792" s="650">
        <v>0</v>
      </c>
      <c r="X3792" s="650">
        <v>0</v>
      </c>
      <c r="Y3792" s="650">
        <v>0</v>
      </c>
      <c r="Z3792" s="650">
        <v>0</v>
      </c>
      <c r="AA3792" s="650">
        <v>0</v>
      </c>
      <c r="AB3792" s="676">
        <v>1</v>
      </c>
      <c r="AC3792" s="575">
        <f t="shared" si="172"/>
        <v>0</v>
      </c>
      <c r="AD3792" s="620">
        <f t="shared" si="173"/>
        <v>0</v>
      </c>
    </row>
    <row r="3793" customHeight="1" spans="1:30">
      <c r="A3793" s="574">
        <v>45365</v>
      </c>
      <c r="B3793" s="650" t="s">
        <v>256</v>
      </c>
      <c r="C3793" s="650" t="s">
        <v>250</v>
      </c>
      <c r="D3793" s="650">
        <v>20.4</v>
      </c>
      <c r="E3793" s="650" t="s">
        <v>233</v>
      </c>
      <c r="F3793" s="650">
        <v>0</v>
      </c>
      <c r="G3793" s="650">
        <v>3.81</v>
      </c>
      <c r="H3793" s="650">
        <v>11.8436</v>
      </c>
      <c r="I3793" s="650">
        <v>11.802</v>
      </c>
      <c r="J3793" s="650">
        <v>11.7301</v>
      </c>
      <c r="K3793" s="650">
        <v>0</v>
      </c>
      <c r="L3793" s="676">
        <v>0</v>
      </c>
      <c r="M3793" s="650">
        <v>272.4566</v>
      </c>
      <c r="N3793" s="650"/>
      <c r="O3793" s="650"/>
      <c r="P3793" s="650"/>
      <c r="Q3793" s="650">
        <v>5372</v>
      </c>
      <c r="R3793" s="650">
        <v>1267.6163</v>
      </c>
      <c r="S3793" s="676">
        <v>0.236</v>
      </c>
      <c r="T3793" s="650">
        <v>0</v>
      </c>
      <c r="U3793" s="650">
        <v>0</v>
      </c>
      <c r="V3793" s="650">
        <v>0</v>
      </c>
      <c r="W3793" s="650">
        <v>0</v>
      </c>
      <c r="X3793" s="650">
        <v>0</v>
      </c>
      <c r="Y3793" s="650">
        <v>0</v>
      </c>
      <c r="Z3793" s="650">
        <v>0</v>
      </c>
      <c r="AA3793" s="650">
        <v>0</v>
      </c>
      <c r="AB3793" s="676">
        <v>1</v>
      </c>
      <c r="AC3793" s="575">
        <f t="shared" si="172"/>
        <v>0</v>
      </c>
      <c r="AD3793" s="620">
        <f t="shared" si="173"/>
        <v>0</v>
      </c>
    </row>
    <row r="3794" customHeight="1" spans="1:30">
      <c r="A3794" s="574">
        <v>45365</v>
      </c>
      <c r="B3794" s="192" t="s">
        <v>61</v>
      </c>
      <c r="C3794" s="650" t="s">
        <v>250</v>
      </c>
      <c r="D3794" s="650">
        <v>275</v>
      </c>
      <c r="E3794" s="650" t="s">
        <v>233</v>
      </c>
      <c r="F3794" s="650">
        <v>0</v>
      </c>
      <c r="G3794" s="650">
        <v>10.99</v>
      </c>
      <c r="H3794" s="650">
        <v>568.5743</v>
      </c>
      <c r="I3794" s="650">
        <v>534.3674</v>
      </c>
      <c r="J3794" s="650">
        <v>528.88</v>
      </c>
      <c r="K3794" s="650">
        <v>34.2069</v>
      </c>
      <c r="L3794" s="676">
        <v>0.0602</v>
      </c>
      <c r="M3794" s="650">
        <v>2859.12</v>
      </c>
      <c r="N3794" s="650"/>
      <c r="O3794" s="650"/>
      <c r="P3794" s="650"/>
      <c r="Q3794" s="650">
        <v>83580</v>
      </c>
      <c r="R3794" s="650">
        <v>18269.24</v>
      </c>
      <c r="S3794" s="676">
        <v>0.2186</v>
      </c>
      <c r="T3794" s="650">
        <v>0</v>
      </c>
      <c r="U3794" s="650">
        <v>0</v>
      </c>
      <c r="V3794" s="650">
        <v>0</v>
      </c>
      <c r="W3794" s="650">
        <v>0</v>
      </c>
      <c r="X3794" s="650">
        <v>0</v>
      </c>
      <c r="Y3794" s="650">
        <v>0</v>
      </c>
      <c r="Z3794" s="650">
        <v>0</v>
      </c>
      <c r="AA3794" s="650">
        <v>0</v>
      </c>
      <c r="AB3794" s="676">
        <v>1</v>
      </c>
      <c r="AC3794" s="575">
        <f t="shared" si="172"/>
        <v>0</v>
      </c>
      <c r="AD3794" s="620">
        <f t="shared" si="173"/>
        <v>0</v>
      </c>
    </row>
    <row r="3795" customHeight="1" spans="1:30">
      <c r="A3795" s="574">
        <v>45365</v>
      </c>
      <c r="B3795" s="192" t="s">
        <v>62</v>
      </c>
      <c r="C3795" s="650" t="s">
        <v>250</v>
      </c>
      <c r="D3795" s="650">
        <v>200</v>
      </c>
      <c r="E3795" s="650" t="s">
        <v>233</v>
      </c>
      <c r="F3795" s="650">
        <v>0</v>
      </c>
      <c r="G3795" s="650">
        <v>10.93</v>
      </c>
      <c r="H3795" s="650">
        <v>384.7228</v>
      </c>
      <c r="I3795" s="650">
        <v>358.2194</v>
      </c>
      <c r="J3795" s="650">
        <v>351.12</v>
      </c>
      <c r="K3795" s="650">
        <v>26.5034</v>
      </c>
      <c r="L3795" s="676">
        <v>0.0689</v>
      </c>
      <c r="M3795" s="650">
        <v>2077.68</v>
      </c>
      <c r="N3795" s="650"/>
      <c r="O3795" s="650"/>
      <c r="P3795" s="650"/>
      <c r="Q3795" s="650">
        <v>61280</v>
      </c>
      <c r="R3795" s="650">
        <v>12501.72</v>
      </c>
      <c r="S3795" s="676">
        <v>0.204</v>
      </c>
      <c r="T3795" s="650">
        <v>0</v>
      </c>
      <c r="U3795" s="650">
        <v>0</v>
      </c>
      <c r="V3795" s="650">
        <v>0</v>
      </c>
      <c r="W3795" s="650">
        <v>0</v>
      </c>
      <c r="X3795" s="650">
        <v>0</v>
      </c>
      <c r="Y3795" s="650">
        <v>0</v>
      </c>
      <c r="Z3795" s="650">
        <v>0</v>
      </c>
      <c r="AA3795" s="650">
        <v>0</v>
      </c>
      <c r="AB3795" s="676">
        <v>1</v>
      </c>
      <c r="AC3795" s="575">
        <f t="shared" si="172"/>
        <v>0</v>
      </c>
      <c r="AD3795" s="620">
        <f t="shared" si="173"/>
        <v>0</v>
      </c>
    </row>
    <row r="3796" customHeight="1" spans="1:30">
      <c r="A3796" s="574">
        <v>45365</v>
      </c>
      <c r="B3796" s="650" t="s">
        <v>258</v>
      </c>
      <c r="C3796" s="650" t="s">
        <v>250</v>
      </c>
      <c r="D3796" s="650">
        <v>100</v>
      </c>
      <c r="E3796" s="650" t="s">
        <v>233</v>
      </c>
      <c r="F3796" s="650">
        <v>0</v>
      </c>
      <c r="G3796" s="650">
        <v>12.83</v>
      </c>
      <c r="H3796" s="650">
        <v>239.5634</v>
      </c>
      <c r="I3796" s="650">
        <v>210.1184</v>
      </c>
      <c r="J3796" s="650">
        <v>206.58</v>
      </c>
      <c r="K3796" s="650">
        <v>29.445</v>
      </c>
      <c r="L3796" s="676">
        <v>0.1229</v>
      </c>
      <c r="M3796" s="650">
        <v>989.34</v>
      </c>
      <c r="N3796" s="650"/>
      <c r="O3796" s="650"/>
      <c r="P3796" s="650"/>
      <c r="Q3796" s="650">
        <v>27774</v>
      </c>
      <c r="R3796" s="650">
        <v>4265.58</v>
      </c>
      <c r="S3796" s="676">
        <v>0.1536</v>
      </c>
      <c r="T3796" s="650">
        <v>0</v>
      </c>
      <c r="U3796" s="650">
        <v>0</v>
      </c>
      <c r="V3796" s="650">
        <v>0</v>
      </c>
      <c r="W3796" s="650">
        <v>0</v>
      </c>
      <c r="X3796" s="650">
        <v>0</v>
      </c>
      <c r="Y3796" s="650">
        <v>0</v>
      </c>
      <c r="Z3796" s="650">
        <v>0</v>
      </c>
      <c r="AA3796" s="650">
        <v>0</v>
      </c>
      <c r="AB3796" s="676">
        <v>1</v>
      </c>
      <c r="AC3796" s="575">
        <f t="shared" si="172"/>
        <v>0</v>
      </c>
      <c r="AD3796" s="620">
        <f t="shared" si="173"/>
        <v>0</v>
      </c>
    </row>
    <row r="3797" customHeight="1" spans="1:30">
      <c r="A3797" s="574">
        <v>45365</v>
      </c>
      <c r="B3797" s="650" t="s">
        <v>263</v>
      </c>
      <c r="C3797" s="650" t="s">
        <v>250</v>
      </c>
      <c r="D3797" s="650">
        <v>200</v>
      </c>
      <c r="E3797" s="650" t="s">
        <v>233</v>
      </c>
      <c r="F3797" s="650">
        <v>0</v>
      </c>
      <c r="G3797" s="650">
        <v>8.82</v>
      </c>
      <c r="H3797" s="650">
        <v>338.701</v>
      </c>
      <c r="I3797" s="650">
        <v>132.03</v>
      </c>
      <c r="J3797" s="650">
        <v>131.12</v>
      </c>
      <c r="K3797" s="650">
        <v>0</v>
      </c>
      <c r="L3797" s="676">
        <v>0</v>
      </c>
      <c r="M3797" s="650">
        <v>2952.4</v>
      </c>
      <c r="N3797" s="650"/>
      <c r="O3797" s="650"/>
      <c r="P3797" s="650"/>
      <c r="Q3797" s="650">
        <v>59159</v>
      </c>
      <c r="R3797" s="650">
        <v>16173.52</v>
      </c>
      <c r="S3797" s="676">
        <v>0.2734</v>
      </c>
      <c r="T3797" s="650">
        <v>0</v>
      </c>
      <c r="U3797" s="650">
        <v>0</v>
      </c>
      <c r="V3797" s="650">
        <v>0</v>
      </c>
      <c r="W3797" s="650">
        <v>0</v>
      </c>
      <c r="X3797" s="650">
        <v>0</v>
      </c>
      <c r="Y3797" s="650">
        <v>206.671</v>
      </c>
      <c r="Z3797" s="650">
        <v>0</v>
      </c>
      <c r="AA3797" s="650">
        <v>0</v>
      </c>
      <c r="AB3797" s="676">
        <v>1</v>
      </c>
      <c r="AC3797" s="575">
        <f t="shared" si="172"/>
        <v>0</v>
      </c>
      <c r="AD3797" s="620">
        <f t="shared" si="173"/>
        <v>0</v>
      </c>
    </row>
    <row r="3798" customHeight="1" spans="1:30">
      <c r="A3798" s="574">
        <v>45365</v>
      </c>
      <c r="B3798" s="650" t="s">
        <v>266</v>
      </c>
      <c r="C3798" s="650" t="s">
        <v>250</v>
      </c>
      <c r="D3798" s="650">
        <v>200</v>
      </c>
      <c r="E3798" s="650" t="s">
        <v>231</v>
      </c>
      <c r="F3798" s="650">
        <v>0</v>
      </c>
      <c r="G3798" s="650">
        <v>16.44</v>
      </c>
      <c r="H3798" s="650">
        <v>304.177</v>
      </c>
      <c r="I3798" s="650">
        <v>178.0432</v>
      </c>
      <c r="J3798" s="650">
        <v>174.24</v>
      </c>
      <c r="K3798" s="650">
        <v>126.1338</v>
      </c>
      <c r="L3798" s="676">
        <v>0.4147</v>
      </c>
      <c r="M3798" s="650">
        <v>1390.62</v>
      </c>
      <c r="N3798" s="650"/>
      <c r="O3798" s="650"/>
      <c r="P3798" s="650"/>
      <c r="Q3798" s="650">
        <v>45530</v>
      </c>
      <c r="R3798" s="650">
        <v>5943.96</v>
      </c>
      <c r="S3798" s="676">
        <v>0.1306</v>
      </c>
      <c r="T3798" s="650">
        <v>0</v>
      </c>
      <c r="U3798" s="650">
        <v>0</v>
      </c>
      <c r="V3798" s="650">
        <v>0</v>
      </c>
      <c r="W3798" s="650">
        <v>0</v>
      </c>
      <c r="X3798" s="650">
        <v>0</v>
      </c>
      <c r="Y3798" s="650">
        <v>0</v>
      </c>
      <c r="Z3798" s="650">
        <v>0</v>
      </c>
      <c r="AA3798" s="650">
        <v>0</v>
      </c>
      <c r="AB3798" s="676">
        <v>1</v>
      </c>
      <c r="AC3798" s="575">
        <f t="shared" si="172"/>
        <v>0</v>
      </c>
      <c r="AD3798" s="620">
        <f t="shared" si="173"/>
        <v>0</v>
      </c>
    </row>
    <row r="3799" customHeight="1" spans="1:30">
      <c r="A3799" s="574">
        <v>45365</v>
      </c>
      <c r="B3799" s="650" t="s">
        <v>264</v>
      </c>
      <c r="C3799" s="650" t="s">
        <v>250</v>
      </c>
      <c r="D3799" s="650">
        <v>100</v>
      </c>
      <c r="E3799" s="650" t="s">
        <v>233</v>
      </c>
      <c r="F3799" s="650">
        <v>0</v>
      </c>
      <c r="G3799" s="650">
        <v>17.92</v>
      </c>
      <c r="H3799" s="650">
        <v>146.9352</v>
      </c>
      <c r="I3799" s="650">
        <v>135.1313</v>
      </c>
      <c r="J3799" s="650">
        <v>131.7558</v>
      </c>
      <c r="K3799" s="650">
        <v>5.369</v>
      </c>
      <c r="L3799" s="676">
        <v>0.0382</v>
      </c>
      <c r="M3799" s="650">
        <v>1074.4998</v>
      </c>
      <c r="N3799" s="650"/>
      <c r="O3799" s="650"/>
      <c r="P3799" s="650"/>
      <c r="Q3799" s="650">
        <v>24615</v>
      </c>
      <c r="R3799" s="650">
        <v>4239.5232</v>
      </c>
      <c r="S3799" s="676">
        <v>0.1722</v>
      </c>
      <c r="T3799" s="650">
        <v>6.4349</v>
      </c>
      <c r="U3799" s="650">
        <v>0</v>
      </c>
      <c r="V3799" s="650">
        <v>0</v>
      </c>
      <c r="W3799" s="650">
        <v>0</v>
      </c>
      <c r="X3799" s="650">
        <v>0</v>
      </c>
      <c r="Y3799" s="650">
        <v>0</v>
      </c>
      <c r="Z3799" s="650">
        <v>0</v>
      </c>
      <c r="AA3799" s="650">
        <v>0</v>
      </c>
      <c r="AB3799" s="676">
        <v>0.9292</v>
      </c>
      <c r="AC3799" s="575">
        <f t="shared" si="172"/>
        <v>0</v>
      </c>
      <c r="AD3799" s="620">
        <f t="shared" si="173"/>
        <v>6.4349</v>
      </c>
    </row>
    <row r="3800" customHeight="1" spans="1:30">
      <c r="A3800" s="574">
        <v>45365</v>
      </c>
      <c r="B3800" s="650" t="s">
        <v>252</v>
      </c>
      <c r="C3800" s="650" t="s">
        <v>250</v>
      </c>
      <c r="D3800" s="650">
        <v>49.5</v>
      </c>
      <c r="E3800" s="650" t="s">
        <v>233</v>
      </c>
      <c r="F3800" s="650">
        <v>0</v>
      </c>
      <c r="G3800" s="650">
        <v>22.33</v>
      </c>
      <c r="H3800" s="650">
        <v>75.5782</v>
      </c>
      <c r="I3800" s="650">
        <v>42.9311</v>
      </c>
      <c r="J3800" s="650">
        <v>41.877</v>
      </c>
      <c r="K3800" s="650">
        <v>32.6471</v>
      </c>
      <c r="L3800" s="676">
        <v>0.432</v>
      </c>
      <c r="M3800" s="650">
        <v>533.115</v>
      </c>
      <c r="N3800" s="650">
        <v>1021</v>
      </c>
      <c r="O3800" s="676">
        <v>0.5221</v>
      </c>
      <c r="P3800" s="676">
        <v>0.0705</v>
      </c>
      <c r="Q3800" s="650">
        <v>12723</v>
      </c>
      <c r="R3800" s="650">
        <v>1804.8426</v>
      </c>
      <c r="S3800" s="676">
        <v>0.1419</v>
      </c>
      <c r="T3800" s="650">
        <v>0</v>
      </c>
      <c r="U3800" s="650">
        <v>0</v>
      </c>
      <c r="V3800" s="650">
        <v>0</v>
      </c>
      <c r="W3800" s="650">
        <v>0</v>
      </c>
      <c r="X3800" s="650">
        <v>0</v>
      </c>
      <c r="Y3800" s="650">
        <v>0</v>
      </c>
      <c r="Z3800" s="650">
        <v>0</v>
      </c>
      <c r="AA3800" s="650">
        <v>0</v>
      </c>
      <c r="AB3800" s="676">
        <v>1</v>
      </c>
      <c r="AC3800" s="575">
        <f t="shared" si="172"/>
        <v>0</v>
      </c>
      <c r="AD3800" s="620">
        <f t="shared" si="173"/>
        <v>0</v>
      </c>
    </row>
    <row r="3801" customHeight="1" spans="1:30">
      <c r="A3801" s="574">
        <v>45365</v>
      </c>
      <c r="B3801" s="650" t="s">
        <v>260</v>
      </c>
      <c r="C3801" s="650" t="s">
        <v>250</v>
      </c>
      <c r="D3801" s="650">
        <v>50</v>
      </c>
      <c r="E3801" s="650" t="s">
        <v>233</v>
      </c>
      <c r="F3801" s="650">
        <v>0</v>
      </c>
      <c r="G3801" s="650">
        <v>4.15</v>
      </c>
      <c r="H3801" s="650">
        <v>23.885</v>
      </c>
      <c r="I3801" s="650">
        <v>23.185</v>
      </c>
      <c r="J3801" s="650">
        <v>22.44</v>
      </c>
      <c r="K3801" s="650">
        <v>0</v>
      </c>
      <c r="L3801" s="676">
        <v>0</v>
      </c>
      <c r="M3801" s="650">
        <v>229.13</v>
      </c>
      <c r="N3801" s="650"/>
      <c r="O3801" s="650"/>
      <c r="P3801" s="650"/>
      <c r="Q3801" s="650">
        <v>12700</v>
      </c>
      <c r="R3801" s="650">
        <v>1951.752</v>
      </c>
      <c r="S3801" s="676">
        <v>0.1537</v>
      </c>
      <c r="T3801" s="650">
        <v>0</v>
      </c>
      <c r="U3801" s="650">
        <v>0</v>
      </c>
      <c r="V3801" s="650">
        <v>0</v>
      </c>
      <c r="W3801" s="650">
        <v>0</v>
      </c>
      <c r="X3801" s="650">
        <v>0</v>
      </c>
      <c r="Y3801" s="650">
        <v>0</v>
      </c>
      <c r="Z3801" s="650">
        <v>0</v>
      </c>
      <c r="AA3801" s="650">
        <v>0</v>
      </c>
      <c r="AB3801" s="676">
        <v>1</v>
      </c>
      <c r="AC3801" s="575">
        <f t="shared" si="172"/>
        <v>0</v>
      </c>
      <c r="AD3801" s="620">
        <f t="shared" si="173"/>
        <v>0</v>
      </c>
    </row>
    <row r="3802" customHeight="1" spans="1:30">
      <c r="A3802" s="574">
        <v>45365</v>
      </c>
      <c r="B3802" s="650" t="s">
        <v>262</v>
      </c>
      <c r="C3802" s="650" t="s">
        <v>250</v>
      </c>
      <c r="D3802" s="650">
        <v>200</v>
      </c>
      <c r="E3802" s="650" t="s">
        <v>233</v>
      </c>
      <c r="F3802" s="650">
        <v>0</v>
      </c>
      <c r="G3802" s="650">
        <v>12.39</v>
      </c>
      <c r="H3802" s="650">
        <v>402.1992</v>
      </c>
      <c r="I3802" s="650">
        <v>230.2858</v>
      </c>
      <c r="J3802" s="650">
        <v>226.875</v>
      </c>
      <c r="K3802" s="650">
        <v>0</v>
      </c>
      <c r="L3802" s="676">
        <v>0</v>
      </c>
      <c r="M3802" s="650">
        <v>1647.525</v>
      </c>
      <c r="N3802" s="650"/>
      <c r="O3802" s="650"/>
      <c r="P3802" s="650"/>
      <c r="Q3802" s="650">
        <v>30140</v>
      </c>
      <c r="R3802" s="650">
        <v>8796.975</v>
      </c>
      <c r="S3802" s="676">
        <v>0.2919</v>
      </c>
      <c r="T3802" s="650">
        <v>168.88</v>
      </c>
      <c r="U3802" s="650">
        <v>3.0334</v>
      </c>
      <c r="V3802" s="650">
        <v>0</v>
      </c>
      <c r="W3802" s="650">
        <v>0</v>
      </c>
      <c r="X3802" s="650">
        <v>0</v>
      </c>
      <c r="Y3802" s="650">
        <v>0</v>
      </c>
      <c r="Z3802" s="650">
        <v>0</v>
      </c>
      <c r="AA3802" s="650">
        <v>0</v>
      </c>
      <c r="AB3802" s="676">
        <v>0.5476</v>
      </c>
      <c r="AC3802" s="575">
        <f t="shared" si="172"/>
        <v>3.0334</v>
      </c>
      <c r="AD3802" s="620">
        <f t="shared" si="173"/>
        <v>168.88</v>
      </c>
    </row>
    <row r="3803" customHeight="1" spans="1:30">
      <c r="A3803" s="574">
        <v>45365</v>
      </c>
      <c r="B3803" s="650" t="s">
        <v>265</v>
      </c>
      <c r="C3803" s="650" t="s">
        <v>250</v>
      </c>
      <c r="D3803" s="650">
        <v>50</v>
      </c>
      <c r="E3803" s="650" t="s">
        <v>233</v>
      </c>
      <c r="F3803" s="650">
        <v>0</v>
      </c>
      <c r="G3803" s="650">
        <v>5.44</v>
      </c>
      <c r="H3803" s="650">
        <v>34.929</v>
      </c>
      <c r="I3803" s="650">
        <v>11.011</v>
      </c>
      <c r="J3803" s="650">
        <v>11.0572</v>
      </c>
      <c r="K3803" s="650">
        <v>23.918</v>
      </c>
      <c r="L3803" s="676">
        <v>0.6848</v>
      </c>
      <c r="M3803" s="650">
        <v>223.454</v>
      </c>
      <c r="N3803" s="650"/>
      <c r="O3803" s="650"/>
      <c r="P3803" s="650"/>
      <c r="Q3803" s="650">
        <v>5770</v>
      </c>
      <c r="R3803" s="650">
        <v>746.1916</v>
      </c>
      <c r="S3803" s="676">
        <v>0.1293</v>
      </c>
      <c r="T3803" s="650">
        <v>0</v>
      </c>
      <c r="U3803" s="650">
        <v>0</v>
      </c>
      <c r="V3803" s="650">
        <v>0</v>
      </c>
      <c r="W3803" s="650">
        <v>0</v>
      </c>
      <c r="X3803" s="650">
        <v>0</v>
      </c>
      <c r="Y3803" s="650">
        <v>0</v>
      </c>
      <c r="Z3803" s="650">
        <v>0</v>
      </c>
      <c r="AA3803" s="650">
        <v>0</v>
      </c>
      <c r="AB3803" s="676">
        <v>1</v>
      </c>
      <c r="AC3803" s="575">
        <f t="shared" si="172"/>
        <v>0</v>
      </c>
      <c r="AD3803" s="620">
        <f t="shared" si="173"/>
        <v>0</v>
      </c>
    </row>
    <row r="3804" customHeight="1" spans="1:30">
      <c r="A3804" s="574">
        <v>45365</v>
      </c>
      <c r="B3804" s="650" t="s">
        <v>257</v>
      </c>
      <c r="C3804" s="650" t="s">
        <v>250</v>
      </c>
      <c r="D3804" s="650">
        <v>80</v>
      </c>
      <c r="E3804" s="650" t="s">
        <v>233</v>
      </c>
      <c r="F3804" s="650">
        <v>0</v>
      </c>
      <c r="G3804" s="650">
        <v>3.91</v>
      </c>
      <c r="H3804" s="650">
        <v>19.845</v>
      </c>
      <c r="I3804" s="650">
        <v>19.4397</v>
      </c>
      <c r="J3804" s="650">
        <v>18.832</v>
      </c>
      <c r="K3804" s="650">
        <v>0</v>
      </c>
      <c r="L3804" s="676">
        <v>0</v>
      </c>
      <c r="M3804" s="650">
        <v>857.2424</v>
      </c>
      <c r="N3804" s="650"/>
      <c r="O3804" s="650"/>
      <c r="P3804" s="650"/>
      <c r="Q3804" s="650">
        <v>18237</v>
      </c>
      <c r="R3804" s="650">
        <v>4374.1589</v>
      </c>
      <c r="S3804" s="676">
        <v>0.2399</v>
      </c>
      <c r="T3804" s="650">
        <v>0</v>
      </c>
      <c r="U3804" s="650">
        <v>0.3</v>
      </c>
      <c r="V3804" s="650">
        <v>0</v>
      </c>
      <c r="W3804" s="650">
        <v>0</v>
      </c>
      <c r="X3804" s="650">
        <v>0</v>
      </c>
      <c r="Y3804" s="650">
        <v>0</v>
      </c>
      <c r="Z3804" s="650">
        <v>0</v>
      </c>
      <c r="AA3804" s="650">
        <v>0</v>
      </c>
      <c r="AB3804" s="676">
        <v>1</v>
      </c>
      <c r="AC3804" s="575">
        <f t="shared" si="172"/>
        <v>0.3</v>
      </c>
      <c r="AD3804" s="620">
        <f t="shared" si="173"/>
        <v>0</v>
      </c>
    </row>
    <row r="3805" customHeight="1" spans="1:30">
      <c r="A3805" s="574">
        <v>45365</v>
      </c>
      <c r="B3805" s="650" t="s">
        <v>267</v>
      </c>
      <c r="C3805" s="650" t="s">
        <v>250</v>
      </c>
      <c r="D3805" s="650">
        <v>150</v>
      </c>
      <c r="E3805" s="650" t="s">
        <v>233</v>
      </c>
      <c r="F3805" s="650">
        <v>0</v>
      </c>
      <c r="G3805" s="650">
        <v>6.71</v>
      </c>
      <c r="H3805" s="650">
        <v>131.2323</v>
      </c>
      <c r="I3805" s="650">
        <v>130.6415</v>
      </c>
      <c r="J3805" s="650">
        <v>124.96</v>
      </c>
      <c r="K3805" s="650">
        <v>0</v>
      </c>
      <c r="L3805" s="676">
        <v>0</v>
      </c>
      <c r="M3805" s="650">
        <v>1716</v>
      </c>
      <c r="N3805" s="650"/>
      <c r="O3805" s="650"/>
      <c r="P3805" s="650"/>
      <c r="Q3805" s="650">
        <v>38110</v>
      </c>
      <c r="R3805" s="650">
        <v>12138.72</v>
      </c>
      <c r="S3805" s="676">
        <v>0.3185</v>
      </c>
      <c r="T3805" s="650">
        <v>0</v>
      </c>
      <c r="U3805" s="650">
        <v>0.5908</v>
      </c>
      <c r="V3805" s="650">
        <v>0</v>
      </c>
      <c r="W3805" s="650">
        <v>0</v>
      </c>
      <c r="X3805" s="650">
        <v>0</v>
      </c>
      <c r="Y3805" s="650">
        <v>0</v>
      </c>
      <c r="Z3805" s="650">
        <v>0</v>
      </c>
      <c r="AA3805" s="650">
        <v>0</v>
      </c>
      <c r="AB3805" s="676">
        <v>1</v>
      </c>
      <c r="AC3805" s="575">
        <f t="shared" si="172"/>
        <v>0.5908</v>
      </c>
      <c r="AD3805" s="620">
        <f t="shared" si="173"/>
        <v>0</v>
      </c>
    </row>
    <row r="3806" s="557" customFormat="1" customHeight="1" spans="1:30">
      <c r="A3806" s="574">
        <v>45365</v>
      </c>
      <c r="B3806" s="669" t="s">
        <v>77</v>
      </c>
      <c r="C3806" s="671" t="s">
        <v>32</v>
      </c>
      <c r="D3806" s="687">
        <v>100</v>
      </c>
      <c r="E3806" s="671" t="s">
        <v>360</v>
      </c>
      <c r="F3806" s="672">
        <v>5.59</v>
      </c>
      <c r="G3806" s="671">
        <v>4.2</v>
      </c>
      <c r="H3806" s="673">
        <v>54.413</v>
      </c>
      <c r="I3806" s="673">
        <v>17.1524</v>
      </c>
      <c r="J3806" s="673">
        <v>17.29</v>
      </c>
      <c r="K3806" s="673">
        <v>37.2606</v>
      </c>
      <c r="L3806" s="679">
        <v>0.6848</v>
      </c>
      <c r="M3806" s="673">
        <v>577.99</v>
      </c>
      <c r="N3806" s="671">
        <v>1005</v>
      </c>
      <c r="O3806" s="679">
        <v>0.5751</v>
      </c>
      <c r="P3806" s="679">
        <v>0.2525</v>
      </c>
      <c r="Q3806" s="671">
        <v>17603</v>
      </c>
      <c r="R3806" s="673">
        <v>1932.917</v>
      </c>
      <c r="S3806" s="679">
        <v>0.1098</v>
      </c>
      <c r="T3806" s="671">
        <v>0</v>
      </c>
      <c r="U3806" s="671">
        <v>0</v>
      </c>
      <c r="V3806" s="671">
        <v>0</v>
      </c>
      <c r="W3806" s="671">
        <v>0</v>
      </c>
      <c r="X3806" s="671">
        <v>0</v>
      </c>
      <c r="Y3806" s="671">
        <v>0</v>
      </c>
      <c r="Z3806" s="671">
        <v>0</v>
      </c>
      <c r="AA3806" s="673">
        <v>37.2606</v>
      </c>
      <c r="AB3806" s="679">
        <v>1</v>
      </c>
      <c r="AC3806" s="575">
        <f t="shared" si="172"/>
        <v>0</v>
      </c>
      <c r="AD3806" s="620">
        <f t="shared" si="173"/>
        <v>0</v>
      </c>
    </row>
    <row r="3807" s="557" customFormat="1" customHeight="1" spans="1:30">
      <c r="A3807" s="574">
        <v>45365</v>
      </c>
      <c r="B3807" s="669" t="s">
        <v>81</v>
      </c>
      <c r="C3807" s="670" t="s">
        <v>175</v>
      </c>
      <c r="D3807" s="687">
        <v>100</v>
      </c>
      <c r="E3807" s="671" t="s">
        <v>35</v>
      </c>
      <c r="F3807" s="671" t="s">
        <v>176</v>
      </c>
      <c r="G3807" s="671">
        <v>3.48</v>
      </c>
      <c r="H3807" s="671">
        <v>0</v>
      </c>
      <c r="I3807" s="671">
        <v>4.41</v>
      </c>
      <c r="J3807" s="671">
        <v>4.2504</v>
      </c>
      <c r="K3807" s="671">
        <v>0</v>
      </c>
      <c r="L3807" s="671">
        <v>0</v>
      </c>
      <c r="M3807" s="671">
        <v>87.8944</v>
      </c>
      <c r="N3807" s="671">
        <v>1373</v>
      </c>
      <c r="O3807" s="679">
        <v>0.064</v>
      </c>
      <c r="P3807" s="679">
        <v>-0.4001</v>
      </c>
      <c r="Q3807" s="671">
        <v>13183</v>
      </c>
      <c r="R3807" s="671">
        <v>152.8912</v>
      </c>
      <c r="S3807" s="679">
        <v>0.0116</v>
      </c>
      <c r="T3807" s="671">
        <v>0</v>
      </c>
      <c r="U3807" s="671">
        <v>0</v>
      </c>
      <c r="V3807" s="671">
        <v>0</v>
      </c>
      <c r="W3807" s="671">
        <v>0</v>
      </c>
      <c r="X3807" s="671">
        <v>0</v>
      </c>
      <c r="Y3807" s="671">
        <v>0</v>
      </c>
      <c r="Z3807" s="671">
        <v>0</v>
      </c>
      <c r="AA3807" s="671">
        <v>2.0885</v>
      </c>
      <c r="AB3807" s="679">
        <v>1</v>
      </c>
      <c r="AC3807" s="575">
        <f t="shared" si="172"/>
        <v>0</v>
      </c>
      <c r="AD3807" s="620">
        <f t="shared" si="173"/>
        <v>0</v>
      </c>
    </row>
    <row r="3808" s="557" customFormat="1" customHeight="1" spans="1:30">
      <c r="A3808" s="574">
        <v>45365</v>
      </c>
      <c r="B3808" s="669" t="s">
        <v>84</v>
      </c>
      <c r="C3808" s="670" t="s">
        <v>175</v>
      </c>
      <c r="D3808" s="687">
        <v>33</v>
      </c>
      <c r="E3808" s="671" t="s">
        <v>35</v>
      </c>
      <c r="F3808" s="671" t="s">
        <v>176</v>
      </c>
      <c r="G3808" s="671">
        <v>5.75</v>
      </c>
      <c r="H3808" s="671">
        <v>30.7313</v>
      </c>
      <c r="I3808" s="671">
        <v>29.2444</v>
      </c>
      <c r="J3808" s="671">
        <v>28.38</v>
      </c>
      <c r="K3808" s="671">
        <v>1.4869</v>
      </c>
      <c r="L3808" s="679">
        <v>0.0484</v>
      </c>
      <c r="M3808" s="671">
        <v>358.38</v>
      </c>
      <c r="N3808" s="671">
        <v>832</v>
      </c>
      <c r="O3808" s="679">
        <v>0.4307</v>
      </c>
      <c r="P3808" s="679">
        <v>-0.0462</v>
      </c>
      <c r="Q3808" s="671">
        <v>7604</v>
      </c>
      <c r="R3808" s="671">
        <v>1209.78</v>
      </c>
      <c r="S3808" s="679">
        <v>0.1591</v>
      </c>
      <c r="T3808" s="671">
        <v>0</v>
      </c>
      <c r="U3808" s="671">
        <v>0</v>
      </c>
      <c r="V3808" s="671">
        <v>0</v>
      </c>
      <c r="W3808" s="671">
        <v>0</v>
      </c>
      <c r="X3808" s="671">
        <v>0</v>
      </c>
      <c r="Y3808" s="671">
        <v>0</v>
      </c>
      <c r="Z3808" s="671">
        <v>0</v>
      </c>
      <c r="AA3808" s="671">
        <v>0</v>
      </c>
      <c r="AB3808" s="679">
        <v>1</v>
      </c>
      <c r="AC3808" s="575">
        <f t="shared" si="172"/>
        <v>0</v>
      </c>
      <c r="AD3808" s="620">
        <f t="shared" si="173"/>
        <v>0</v>
      </c>
    </row>
    <row r="3809" s="557" customFormat="1" customHeight="1" spans="1:30">
      <c r="A3809" s="574">
        <v>45365</v>
      </c>
      <c r="B3809" s="669" t="s">
        <v>85</v>
      </c>
      <c r="C3809" s="671" t="s">
        <v>177</v>
      </c>
      <c r="D3809" s="671">
        <v>60</v>
      </c>
      <c r="E3809" s="669" t="s">
        <v>33</v>
      </c>
      <c r="F3809" s="669">
        <v>3.82</v>
      </c>
      <c r="G3809" s="669">
        <v>1.54</v>
      </c>
      <c r="H3809" s="673">
        <v>29.0561</v>
      </c>
      <c r="I3809" s="669">
        <v>30.6033</v>
      </c>
      <c r="J3809" s="669">
        <v>27.28</v>
      </c>
      <c r="K3809" s="669">
        <v>0</v>
      </c>
      <c r="L3809" s="679">
        <v>0</v>
      </c>
      <c r="M3809" s="671">
        <v>363.44</v>
      </c>
      <c r="N3809" s="671">
        <v>284</v>
      </c>
      <c r="O3809" s="679">
        <v>1.2797</v>
      </c>
      <c r="P3809" s="671" t="s">
        <v>176</v>
      </c>
      <c r="Q3809" s="671">
        <v>5420</v>
      </c>
      <c r="R3809" s="671">
        <v>1387.76</v>
      </c>
      <c r="S3809" s="679">
        <v>0.256</v>
      </c>
      <c r="T3809" s="671">
        <v>0</v>
      </c>
      <c r="U3809" s="671">
        <v>0</v>
      </c>
      <c r="V3809" s="671">
        <v>0</v>
      </c>
      <c r="W3809" s="671">
        <v>0</v>
      </c>
      <c r="X3809" s="671">
        <v>0</v>
      </c>
      <c r="Y3809" s="671">
        <v>0</v>
      </c>
      <c r="Z3809" s="671">
        <v>0</v>
      </c>
      <c r="AA3809" s="671">
        <v>0</v>
      </c>
      <c r="AB3809" s="679">
        <v>1</v>
      </c>
      <c r="AC3809" s="575">
        <f t="shared" si="172"/>
        <v>0</v>
      </c>
      <c r="AD3809" s="620">
        <f t="shared" si="173"/>
        <v>0</v>
      </c>
    </row>
    <row r="3810" s="557" customFormat="1" customHeight="1" spans="1:30">
      <c r="A3810" s="574">
        <v>45365</v>
      </c>
      <c r="B3810" s="669" t="s">
        <v>87</v>
      </c>
      <c r="C3810" s="670" t="s">
        <v>32</v>
      </c>
      <c r="D3810" s="687">
        <v>100</v>
      </c>
      <c r="E3810" s="672" t="s">
        <v>35</v>
      </c>
      <c r="F3810" s="671">
        <v>6.45</v>
      </c>
      <c r="G3810" s="671">
        <v>3.71</v>
      </c>
      <c r="H3810" s="671">
        <v>17.95</v>
      </c>
      <c r="I3810" s="671">
        <v>8.84</v>
      </c>
      <c r="J3810" s="671">
        <v>8.778</v>
      </c>
      <c r="K3810" s="671">
        <v>0</v>
      </c>
      <c r="L3810" s="679">
        <v>0.5076</v>
      </c>
      <c r="M3810" s="807">
        <v>94.6253</v>
      </c>
      <c r="N3810" s="674">
        <v>32</v>
      </c>
      <c r="O3810" s="680">
        <v>2.957</v>
      </c>
      <c r="P3810" s="679">
        <v>2.5054</v>
      </c>
      <c r="Q3810" s="671">
        <v>5723</v>
      </c>
      <c r="R3810" s="674">
        <v>348.2325</v>
      </c>
      <c r="S3810" s="680">
        <v>0.0608</v>
      </c>
      <c r="T3810" s="671">
        <v>0</v>
      </c>
      <c r="U3810" s="671">
        <v>0</v>
      </c>
      <c r="V3810" s="671">
        <v>0</v>
      </c>
      <c r="W3810" s="671">
        <v>0</v>
      </c>
      <c r="X3810" s="671">
        <v>0</v>
      </c>
      <c r="Y3810" s="671">
        <v>0</v>
      </c>
      <c r="Z3810" s="671">
        <v>0</v>
      </c>
      <c r="AA3810" s="671">
        <v>0</v>
      </c>
      <c r="AB3810" s="679">
        <v>1</v>
      </c>
      <c r="AC3810" s="575">
        <f t="shared" si="172"/>
        <v>0</v>
      </c>
      <c r="AD3810" s="620">
        <f t="shared" si="173"/>
        <v>0</v>
      </c>
    </row>
    <row r="3811" s="557" customFormat="1" customHeight="1" spans="1:30">
      <c r="A3811" s="574">
        <v>45365</v>
      </c>
      <c r="B3811" s="669" t="s">
        <v>88</v>
      </c>
      <c r="C3811" s="670" t="s">
        <v>177</v>
      </c>
      <c r="D3811" s="687">
        <v>50</v>
      </c>
      <c r="E3811" s="672" t="s">
        <v>35</v>
      </c>
      <c r="F3811" s="671">
        <v>6.68</v>
      </c>
      <c r="G3811" s="671">
        <v>1.33</v>
      </c>
      <c r="H3811" s="671">
        <v>25.1101</v>
      </c>
      <c r="I3811" s="671">
        <v>14.3401</v>
      </c>
      <c r="J3811" s="671">
        <v>14.3204</v>
      </c>
      <c r="K3811" s="671">
        <v>10.57</v>
      </c>
      <c r="L3811" s="679">
        <v>0.4209</v>
      </c>
      <c r="M3811" s="671">
        <v>253.1118</v>
      </c>
      <c r="N3811" s="671">
        <v>713</v>
      </c>
      <c r="O3811" s="679">
        <v>0.355</v>
      </c>
      <c r="P3811" s="671" t="s">
        <v>176</v>
      </c>
      <c r="Q3811" s="671">
        <v>6458</v>
      </c>
      <c r="R3811" s="671">
        <v>996.199</v>
      </c>
      <c r="S3811" s="679">
        <v>0.1543</v>
      </c>
      <c r="T3811" s="671">
        <v>0</v>
      </c>
      <c r="U3811" s="671">
        <v>0</v>
      </c>
      <c r="V3811" s="671">
        <v>0</v>
      </c>
      <c r="W3811" s="671">
        <v>0</v>
      </c>
      <c r="X3811" s="671">
        <v>0</v>
      </c>
      <c r="Y3811" s="671">
        <v>0</v>
      </c>
      <c r="Z3811" s="671">
        <v>0</v>
      </c>
      <c r="AA3811" s="671">
        <v>0</v>
      </c>
      <c r="AB3811" s="679">
        <v>1</v>
      </c>
      <c r="AC3811" s="575">
        <f t="shared" si="172"/>
        <v>0</v>
      </c>
      <c r="AD3811" s="620">
        <f t="shared" si="173"/>
        <v>0</v>
      </c>
    </row>
    <row r="3812" customHeight="1" spans="1:29">
      <c r="A3812" s="661" t="s">
        <v>361</v>
      </c>
      <c r="B3812" s="662"/>
      <c r="C3812" s="662"/>
      <c r="D3812" s="662"/>
      <c r="E3812" s="662"/>
      <c r="F3812" s="662"/>
      <c r="G3812" s="662"/>
      <c r="H3812" s="662"/>
      <c r="I3812" s="662"/>
      <c r="J3812" s="662"/>
      <c r="K3812" s="662"/>
      <c r="L3812" s="662"/>
      <c r="M3812" s="662"/>
      <c r="N3812" s="662"/>
      <c r="O3812" s="662"/>
      <c r="P3812" s="662"/>
      <c r="Q3812" s="662"/>
      <c r="R3812" s="662"/>
      <c r="S3812" s="662"/>
      <c r="T3812" s="662"/>
      <c r="U3812" s="662"/>
      <c r="V3812" s="662"/>
      <c r="W3812" s="662"/>
      <c r="X3812" s="662"/>
      <c r="Y3812" s="662"/>
      <c r="Z3812" s="662"/>
      <c r="AA3812" s="662"/>
      <c r="AB3812" s="662"/>
      <c r="AC3812" s="662"/>
    </row>
    <row r="3813" customHeight="1" spans="1:30">
      <c r="A3813" s="663" t="s">
        <v>199</v>
      </c>
      <c r="B3813" s="664" t="s">
        <v>200</v>
      </c>
      <c r="C3813" s="664" t="s">
        <v>201</v>
      </c>
      <c r="D3813" s="664" t="s">
        <v>202</v>
      </c>
      <c r="E3813" s="664" t="s">
        <v>203</v>
      </c>
      <c r="F3813" s="664" t="s">
        <v>204</v>
      </c>
      <c r="G3813" s="664" t="s">
        <v>205</v>
      </c>
      <c r="H3813" s="664" t="s">
        <v>206</v>
      </c>
      <c r="I3813" s="664" t="s">
        <v>207</v>
      </c>
      <c r="J3813" s="664" t="s">
        <v>208</v>
      </c>
      <c r="K3813" s="664" t="s">
        <v>209</v>
      </c>
      <c r="L3813" s="664" t="s">
        <v>210</v>
      </c>
      <c r="M3813" s="664" t="s">
        <v>211</v>
      </c>
      <c r="N3813" s="664" t="s">
        <v>212</v>
      </c>
      <c r="O3813" s="664" t="s">
        <v>213</v>
      </c>
      <c r="P3813" s="664" t="s">
        <v>214</v>
      </c>
      <c r="Q3813" s="664" t="s">
        <v>215</v>
      </c>
      <c r="R3813" s="664" t="s">
        <v>216</v>
      </c>
      <c r="S3813" s="664" t="s">
        <v>217</v>
      </c>
      <c r="T3813" s="664" t="s">
        <v>218</v>
      </c>
      <c r="U3813" s="664" t="s">
        <v>219</v>
      </c>
      <c r="V3813" s="664" t="s">
        <v>220</v>
      </c>
      <c r="W3813" s="664" t="s">
        <v>221</v>
      </c>
      <c r="X3813" s="664" t="s">
        <v>222</v>
      </c>
      <c r="Y3813" s="664" t="s">
        <v>223</v>
      </c>
      <c r="Z3813" s="664" t="s">
        <v>224</v>
      </c>
      <c r="AA3813" s="664" t="s">
        <v>225</v>
      </c>
      <c r="AB3813" s="664" t="s">
        <v>226</v>
      </c>
      <c r="AC3813" s="813" t="s">
        <v>29</v>
      </c>
      <c r="AD3813" s="813" t="s">
        <v>30</v>
      </c>
    </row>
    <row r="3814" customHeight="1" spans="1:30">
      <c r="A3814" s="574">
        <v>45366</v>
      </c>
      <c r="B3814" s="650" t="s">
        <v>230</v>
      </c>
      <c r="C3814" s="650" t="s">
        <v>228</v>
      </c>
      <c r="D3814" s="650">
        <v>10</v>
      </c>
      <c r="E3814" s="650" t="s">
        <v>233</v>
      </c>
      <c r="F3814" s="650">
        <v>1.93</v>
      </c>
      <c r="G3814" s="650">
        <v>2.67</v>
      </c>
      <c r="H3814" s="650">
        <v>2.223</v>
      </c>
      <c r="I3814" s="650">
        <v>2.0283</v>
      </c>
      <c r="J3814" s="650">
        <v>1.98</v>
      </c>
      <c r="K3814" s="650">
        <v>0.1947</v>
      </c>
      <c r="L3814" s="676">
        <v>0.0876</v>
      </c>
      <c r="M3814" s="650">
        <v>59.4</v>
      </c>
      <c r="N3814" s="650"/>
      <c r="O3814" s="650"/>
      <c r="P3814" s="650"/>
      <c r="Q3814" s="650">
        <v>1258</v>
      </c>
      <c r="R3814" s="650">
        <v>250.14</v>
      </c>
      <c r="S3814" s="676">
        <v>0.1988</v>
      </c>
      <c r="T3814" s="650">
        <v>0</v>
      </c>
      <c r="U3814" s="650">
        <v>0</v>
      </c>
      <c r="V3814" s="650">
        <v>0</v>
      </c>
      <c r="W3814" s="650">
        <v>0</v>
      </c>
      <c r="X3814" s="650">
        <v>0</v>
      </c>
      <c r="Y3814" s="650">
        <v>0</v>
      </c>
      <c r="Z3814" s="650">
        <v>0</v>
      </c>
      <c r="AA3814" s="650">
        <v>0</v>
      </c>
      <c r="AB3814" s="676">
        <v>1</v>
      </c>
      <c r="AC3814" s="575">
        <f t="shared" ref="AC3814:AC3856" si="174">U3814+W3814</f>
        <v>0</v>
      </c>
      <c r="AD3814" s="620">
        <f t="shared" ref="AD3814:AD3856" si="175">T3814+V3814</f>
        <v>0</v>
      </c>
    </row>
    <row r="3815" customHeight="1" spans="1:30">
      <c r="A3815" s="574">
        <v>45366</v>
      </c>
      <c r="B3815" s="650" t="s">
        <v>227</v>
      </c>
      <c r="C3815" s="650" t="s">
        <v>228</v>
      </c>
      <c r="D3815" s="650">
        <v>100</v>
      </c>
      <c r="E3815" s="650" t="s">
        <v>233</v>
      </c>
      <c r="F3815" s="650">
        <v>6</v>
      </c>
      <c r="G3815" s="650">
        <v>1.31</v>
      </c>
      <c r="H3815" s="650">
        <v>55.35</v>
      </c>
      <c r="I3815" s="650">
        <v>26.25</v>
      </c>
      <c r="J3815" s="650">
        <v>26.075</v>
      </c>
      <c r="K3815" s="650">
        <v>29.1</v>
      </c>
      <c r="L3815" s="676">
        <v>0.5257</v>
      </c>
      <c r="M3815" s="650">
        <v>650.475</v>
      </c>
      <c r="N3815" s="650"/>
      <c r="O3815" s="650"/>
      <c r="P3815" s="650"/>
      <c r="Q3815" s="650">
        <v>14972</v>
      </c>
      <c r="R3815" s="650">
        <v>2686.6875</v>
      </c>
      <c r="S3815" s="676">
        <v>0.1794</v>
      </c>
      <c r="T3815" s="650">
        <v>0.031</v>
      </c>
      <c r="U3815" s="650">
        <v>0</v>
      </c>
      <c r="V3815" s="650">
        <v>0</v>
      </c>
      <c r="W3815" s="650">
        <v>0</v>
      </c>
      <c r="X3815" s="650">
        <v>0</v>
      </c>
      <c r="Y3815" s="650">
        <v>0</v>
      </c>
      <c r="Z3815" s="650">
        <v>0</v>
      </c>
      <c r="AA3815" s="650">
        <v>0</v>
      </c>
      <c r="AB3815" s="676">
        <v>0.9998</v>
      </c>
      <c r="AC3815" s="575">
        <f t="shared" si="174"/>
        <v>0</v>
      </c>
      <c r="AD3815" s="620">
        <f t="shared" si="175"/>
        <v>0.031</v>
      </c>
    </row>
    <row r="3816" customHeight="1" spans="1:30">
      <c r="A3816" s="574">
        <v>45366</v>
      </c>
      <c r="B3816" s="650" t="s">
        <v>232</v>
      </c>
      <c r="C3816" s="650" t="s">
        <v>228</v>
      </c>
      <c r="D3816" s="650">
        <v>80</v>
      </c>
      <c r="E3816" s="650" t="s">
        <v>233</v>
      </c>
      <c r="F3816" s="650">
        <v>6.68</v>
      </c>
      <c r="G3816" s="650">
        <v>1.07</v>
      </c>
      <c r="H3816" s="650">
        <v>47.7146</v>
      </c>
      <c r="I3816" s="650">
        <v>45.92</v>
      </c>
      <c r="J3816" s="650">
        <v>45.65</v>
      </c>
      <c r="K3816" s="650">
        <v>0</v>
      </c>
      <c r="L3816" s="676">
        <v>0</v>
      </c>
      <c r="M3816" s="650">
        <v>531.85</v>
      </c>
      <c r="N3816" s="650"/>
      <c r="O3816" s="650"/>
      <c r="P3816" s="650"/>
      <c r="Q3816" s="650">
        <v>9570</v>
      </c>
      <c r="R3816" s="650">
        <v>2287.45</v>
      </c>
      <c r="S3816" s="676">
        <v>0.239</v>
      </c>
      <c r="T3816" s="650">
        <v>0</v>
      </c>
      <c r="U3816" s="650">
        <v>0</v>
      </c>
      <c r="V3816" s="650">
        <v>0</v>
      </c>
      <c r="W3816" s="650">
        <v>0</v>
      </c>
      <c r="X3816" s="650">
        <v>0</v>
      </c>
      <c r="Y3816" s="650">
        <v>0</v>
      </c>
      <c r="Z3816" s="650">
        <v>0</v>
      </c>
      <c r="AA3816" s="650">
        <v>0</v>
      </c>
      <c r="AB3816" s="676">
        <v>1</v>
      </c>
      <c r="AC3816" s="575">
        <f t="shared" si="174"/>
        <v>0</v>
      </c>
      <c r="AD3816" s="620">
        <f t="shared" si="175"/>
        <v>0</v>
      </c>
    </row>
    <row r="3817" customHeight="1" spans="1:30">
      <c r="A3817" s="574">
        <v>45366</v>
      </c>
      <c r="B3817" s="650" t="s">
        <v>237</v>
      </c>
      <c r="C3817" s="650" t="s">
        <v>228</v>
      </c>
      <c r="D3817" s="650">
        <v>5.48</v>
      </c>
      <c r="E3817" s="650" t="s">
        <v>285</v>
      </c>
      <c r="F3817" s="650">
        <v>5.87</v>
      </c>
      <c r="G3817" s="650">
        <v>0</v>
      </c>
      <c r="H3817" s="650">
        <v>2.63</v>
      </c>
      <c r="I3817" s="650">
        <v>1.21</v>
      </c>
      <c r="J3817" s="650">
        <v>1.008</v>
      </c>
      <c r="K3817" s="650">
        <v>1.42</v>
      </c>
      <c r="L3817" s="676">
        <v>0.5399</v>
      </c>
      <c r="M3817" s="650">
        <v>25.088</v>
      </c>
      <c r="N3817" s="650"/>
      <c r="O3817" s="650"/>
      <c r="P3817" s="650"/>
      <c r="Q3817" s="650">
        <v>554</v>
      </c>
      <c r="R3817" s="650">
        <v>94.508</v>
      </c>
      <c r="S3817" s="676">
        <v>0.1706</v>
      </c>
      <c r="T3817" s="650">
        <v>0</v>
      </c>
      <c r="U3817" s="650">
        <v>0</v>
      </c>
      <c r="V3817" s="650">
        <v>0</v>
      </c>
      <c r="W3817" s="650">
        <v>0</v>
      </c>
      <c r="X3817" s="650">
        <v>0</v>
      </c>
      <c r="Y3817" s="650">
        <v>0</v>
      </c>
      <c r="Z3817" s="650">
        <v>0</v>
      </c>
      <c r="AA3817" s="650">
        <v>0</v>
      </c>
      <c r="AB3817" s="676">
        <v>1</v>
      </c>
      <c r="AC3817" s="575">
        <f t="shared" si="174"/>
        <v>0</v>
      </c>
      <c r="AD3817" s="620">
        <f t="shared" si="175"/>
        <v>0</v>
      </c>
    </row>
    <row r="3818" customHeight="1" spans="1:30">
      <c r="A3818" s="574">
        <v>45366</v>
      </c>
      <c r="B3818" s="650" t="s">
        <v>239</v>
      </c>
      <c r="C3818" s="650" t="s">
        <v>228</v>
      </c>
      <c r="D3818" s="650">
        <v>30</v>
      </c>
      <c r="E3818" s="650" t="s">
        <v>233</v>
      </c>
      <c r="F3818" s="650">
        <v>7.48</v>
      </c>
      <c r="G3818" s="650">
        <v>0</v>
      </c>
      <c r="H3818" s="650">
        <v>19.0586</v>
      </c>
      <c r="I3818" s="650">
        <v>19.0586</v>
      </c>
      <c r="J3818" s="650">
        <v>18.7968</v>
      </c>
      <c r="K3818" s="650">
        <v>0</v>
      </c>
      <c r="L3818" s="676">
        <v>0</v>
      </c>
      <c r="M3818" s="650">
        <v>256.1856</v>
      </c>
      <c r="N3818" s="650"/>
      <c r="O3818" s="650"/>
      <c r="P3818" s="650"/>
      <c r="Q3818" s="650">
        <v>4805</v>
      </c>
      <c r="R3818" s="650">
        <v>956.736</v>
      </c>
      <c r="S3818" s="676">
        <v>0.1991</v>
      </c>
      <c r="T3818" s="650">
        <v>0</v>
      </c>
      <c r="U3818" s="650">
        <v>0</v>
      </c>
      <c r="V3818" s="650">
        <v>0</v>
      </c>
      <c r="W3818" s="650">
        <v>0</v>
      </c>
      <c r="X3818" s="650">
        <v>0</v>
      </c>
      <c r="Y3818" s="650">
        <v>0</v>
      </c>
      <c r="Z3818" s="650">
        <v>0</v>
      </c>
      <c r="AA3818" s="650">
        <v>0</v>
      </c>
      <c r="AB3818" s="676">
        <v>1</v>
      </c>
      <c r="AC3818" s="575">
        <f t="shared" si="174"/>
        <v>0</v>
      </c>
      <c r="AD3818" s="620">
        <f t="shared" si="175"/>
        <v>0</v>
      </c>
    </row>
    <row r="3819" customHeight="1" spans="1:30">
      <c r="A3819" s="574">
        <v>45366</v>
      </c>
      <c r="B3819" s="650" t="s">
        <v>242</v>
      </c>
      <c r="C3819" s="650" t="s">
        <v>228</v>
      </c>
      <c r="D3819" s="650">
        <v>50</v>
      </c>
      <c r="E3819" s="650" t="s">
        <v>231</v>
      </c>
      <c r="F3819" s="650">
        <v>2.19</v>
      </c>
      <c r="G3819" s="650">
        <v>3.26</v>
      </c>
      <c r="H3819" s="650">
        <v>9.35</v>
      </c>
      <c r="I3819" s="650">
        <v>8.883</v>
      </c>
      <c r="J3819" s="650">
        <v>8.8</v>
      </c>
      <c r="K3819" s="650">
        <v>0.55</v>
      </c>
      <c r="L3819" s="676">
        <v>0.0583</v>
      </c>
      <c r="M3819" s="650">
        <v>257.84</v>
      </c>
      <c r="N3819" s="650"/>
      <c r="O3819" s="650"/>
      <c r="P3819" s="650"/>
      <c r="Q3819" s="650">
        <v>7203</v>
      </c>
      <c r="R3819" s="650">
        <v>1096.92</v>
      </c>
      <c r="S3819" s="676">
        <v>0.1523</v>
      </c>
      <c r="T3819" s="650">
        <v>0.0156</v>
      </c>
      <c r="U3819" s="650">
        <v>0</v>
      </c>
      <c r="V3819" s="650">
        <v>0</v>
      </c>
      <c r="W3819" s="650">
        <v>0</v>
      </c>
      <c r="X3819" s="650">
        <v>0</v>
      </c>
      <c r="Y3819" s="650">
        <v>0</v>
      </c>
      <c r="Z3819" s="650">
        <v>0</v>
      </c>
      <c r="AA3819" s="650">
        <v>0</v>
      </c>
      <c r="AB3819" s="676">
        <v>0.9966</v>
      </c>
      <c r="AC3819" s="575">
        <f t="shared" si="174"/>
        <v>0</v>
      </c>
      <c r="AD3819" s="620">
        <f t="shared" si="175"/>
        <v>0.0156</v>
      </c>
    </row>
    <row r="3820" customHeight="1" spans="1:30">
      <c r="A3820" s="574">
        <v>45366</v>
      </c>
      <c r="B3820" s="650" t="s">
        <v>234</v>
      </c>
      <c r="C3820" s="650" t="s">
        <v>228</v>
      </c>
      <c r="D3820" s="650">
        <v>20</v>
      </c>
      <c r="E3820" s="650" t="s">
        <v>231</v>
      </c>
      <c r="F3820" s="650">
        <v>3.18</v>
      </c>
      <c r="G3820" s="650">
        <v>1.7</v>
      </c>
      <c r="H3820" s="650">
        <v>8.0445</v>
      </c>
      <c r="I3820" s="650">
        <v>7.3113</v>
      </c>
      <c r="J3820" s="650">
        <v>7.2775</v>
      </c>
      <c r="K3820" s="650">
        <v>0</v>
      </c>
      <c r="L3820" s="676">
        <v>0</v>
      </c>
      <c r="M3820" s="650">
        <v>138.4527</v>
      </c>
      <c r="N3820" s="650"/>
      <c r="O3820" s="650"/>
      <c r="P3820" s="650"/>
      <c r="Q3820" s="650">
        <v>4106</v>
      </c>
      <c r="R3820" s="650">
        <v>712.3516</v>
      </c>
      <c r="S3820" s="676">
        <v>0.1735</v>
      </c>
      <c r="T3820" s="650">
        <v>0</v>
      </c>
      <c r="U3820" s="650">
        <v>0</v>
      </c>
      <c r="V3820" s="650">
        <v>0</v>
      </c>
      <c r="W3820" s="650">
        <v>0</v>
      </c>
      <c r="X3820" s="650">
        <v>0</v>
      </c>
      <c r="Y3820" s="650">
        <v>0</v>
      </c>
      <c r="Z3820" s="650">
        <v>0</v>
      </c>
      <c r="AA3820" s="650">
        <v>0</v>
      </c>
      <c r="AB3820" s="676">
        <v>1</v>
      </c>
      <c r="AC3820" s="575">
        <f t="shared" si="174"/>
        <v>0</v>
      </c>
      <c r="AD3820" s="620">
        <f t="shared" si="175"/>
        <v>0</v>
      </c>
    </row>
    <row r="3821" customHeight="1" spans="1:30">
      <c r="A3821" s="574">
        <v>45366</v>
      </c>
      <c r="B3821" s="650" t="s">
        <v>236</v>
      </c>
      <c r="C3821" s="650" t="s">
        <v>228</v>
      </c>
      <c r="D3821" s="650">
        <v>30</v>
      </c>
      <c r="E3821" s="650" t="s">
        <v>233</v>
      </c>
      <c r="F3821" s="650">
        <v>4.52</v>
      </c>
      <c r="G3821" s="650">
        <v>1.34</v>
      </c>
      <c r="H3821" s="650">
        <v>10.9171</v>
      </c>
      <c r="I3821" s="650">
        <v>10.7191</v>
      </c>
      <c r="J3821" s="650">
        <v>10.6993</v>
      </c>
      <c r="K3821" s="650">
        <v>0</v>
      </c>
      <c r="L3821" s="676">
        <v>0</v>
      </c>
      <c r="M3821" s="650">
        <v>237.644</v>
      </c>
      <c r="N3821" s="650"/>
      <c r="O3821" s="650"/>
      <c r="P3821" s="650"/>
      <c r="Q3821" s="650">
        <v>3672</v>
      </c>
      <c r="R3821" s="650">
        <v>969.6629</v>
      </c>
      <c r="S3821" s="676">
        <v>0.2641</v>
      </c>
      <c r="T3821" s="650">
        <v>0</v>
      </c>
      <c r="U3821" s="650">
        <v>0</v>
      </c>
      <c r="V3821" s="650">
        <v>0</v>
      </c>
      <c r="W3821" s="650">
        <v>0</v>
      </c>
      <c r="X3821" s="650">
        <v>0</v>
      </c>
      <c r="Y3821" s="650">
        <v>0</v>
      </c>
      <c r="Z3821" s="650">
        <v>0</v>
      </c>
      <c r="AA3821" s="650">
        <v>0</v>
      </c>
      <c r="AB3821" s="676">
        <v>1</v>
      </c>
      <c r="AC3821" s="575">
        <f t="shared" si="174"/>
        <v>0</v>
      </c>
      <c r="AD3821" s="620">
        <f t="shared" si="175"/>
        <v>0</v>
      </c>
    </row>
    <row r="3822" customHeight="1" spans="1:30">
      <c r="A3822" s="574">
        <v>45366</v>
      </c>
      <c r="B3822" s="650" t="s">
        <v>241</v>
      </c>
      <c r="C3822" s="650" t="s">
        <v>228</v>
      </c>
      <c r="D3822" s="650">
        <v>150</v>
      </c>
      <c r="E3822" s="650" t="s">
        <v>362</v>
      </c>
      <c r="F3822" s="650">
        <v>2.95</v>
      </c>
      <c r="G3822" s="650">
        <v>6.86</v>
      </c>
      <c r="H3822" s="650">
        <v>47.827</v>
      </c>
      <c r="I3822" s="650">
        <v>41.8016</v>
      </c>
      <c r="J3822" s="650">
        <v>35.3885</v>
      </c>
      <c r="K3822" s="650">
        <v>6.03</v>
      </c>
      <c r="L3822" s="676">
        <v>0.1261</v>
      </c>
      <c r="M3822" s="650">
        <v>747.8786</v>
      </c>
      <c r="N3822" s="650">
        <v>1932</v>
      </c>
      <c r="O3822" s="676">
        <v>0.3871</v>
      </c>
      <c r="P3822" s="676">
        <v>-0.0968</v>
      </c>
      <c r="Q3822" s="650">
        <v>24402</v>
      </c>
      <c r="R3822" s="650">
        <v>3270.7213</v>
      </c>
      <c r="S3822" s="676">
        <v>0.134</v>
      </c>
      <c r="T3822" s="650">
        <v>0</v>
      </c>
      <c r="U3822" s="650">
        <v>0</v>
      </c>
      <c r="V3822" s="650">
        <v>0</v>
      </c>
      <c r="W3822" s="650">
        <v>0</v>
      </c>
      <c r="X3822" s="650">
        <v>0</v>
      </c>
      <c r="Y3822" s="650">
        <v>0</v>
      </c>
      <c r="Z3822" s="650">
        <v>0</v>
      </c>
      <c r="AA3822" s="650">
        <v>0</v>
      </c>
      <c r="AB3822" s="676">
        <v>1</v>
      </c>
      <c r="AC3822" s="575">
        <f t="shared" si="174"/>
        <v>0</v>
      </c>
      <c r="AD3822" s="620">
        <f t="shared" si="175"/>
        <v>0</v>
      </c>
    </row>
    <row r="3823" customHeight="1" spans="1:30">
      <c r="A3823" s="574">
        <v>45366</v>
      </c>
      <c r="B3823" s="650" t="s">
        <v>243</v>
      </c>
      <c r="C3823" s="650" t="s">
        <v>228</v>
      </c>
      <c r="D3823" s="650">
        <v>30</v>
      </c>
      <c r="E3823" s="650" t="s">
        <v>233</v>
      </c>
      <c r="F3823" s="650">
        <v>6.93</v>
      </c>
      <c r="G3823" s="650">
        <v>2.44</v>
      </c>
      <c r="H3823" s="650">
        <v>17.1074</v>
      </c>
      <c r="I3823" s="650">
        <v>16.772</v>
      </c>
      <c r="J3823" s="650">
        <v>16.744</v>
      </c>
      <c r="K3823" s="650">
        <v>0</v>
      </c>
      <c r="L3823" s="676">
        <v>0</v>
      </c>
      <c r="M3823" s="650">
        <v>249.312</v>
      </c>
      <c r="N3823" s="650"/>
      <c r="O3823" s="650"/>
      <c r="P3823" s="650"/>
      <c r="Q3823" s="650">
        <v>4708</v>
      </c>
      <c r="R3823" s="650">
        <v>1083.376</v>
      </c>
      <c r="S3823" s="676">
        <v>0.2301</v>
      </c>
      <c r="T3823" s="650">
        <v>0</v>
      </c>
      <c r="U3823" s="650">
        <v>0</v>
      </c>
      <c r="V3823" s="650">
        <v>0</v>
      </c>
      <c r="W3823" s="650">
        <v>0</v>
      </c>
      <c r="X3823" s="650">
        <v>0</v>
      </c>
      <c r="Y3823" s="650">
        <v>0</v>
      </c>
      <c r="Z3823" s="650">
        <v>0</v>
      </c>
      <c r="AA3823" s="650">
        <v>0</v>
      </c>
      <c r="AB3823" s="676">
        <v>1</v>
      </c>
      <c r="AC3823" s="575">
        <f t="shared" si="174"/>
        <v>0</v>
      </c>
      <c r="AD3823" s="620">
        <f t="shared" si="175"/>
        <v>0</v>
      </c>
    </row>
    <row r="3824" customHeight="1" spans="1:30">
      <c r="A3824" s="574">
        <v>45366</v>
      </c>
      <c r="B3824" s="650" t="s">
        <v>240</v>
      </c>
      <c r="C3824" s="650" t="s">
        <v>228</v>
      </c>
      <c r="D3824" s="650">
        <v>100</v>
      </c>
      <c r="E3824" s="650" t="s">
        <v>233</v>
      </c>
      <c r="F3824" s="650">
        <v>3.82</v>
      </c>
      <c r="G3824" s="650">
        <v>0</v>
      </c>
      <c r="H3824" s="650">
        <v>31.7491</v>
      </c>
      <c r="I3824" s="650">
        <v>31.6945</v>
      </c>
      <c r="J3824" s="650">
        <v>30.157</v>
      </c>
      <c r="K3824" s="650">
        <v>0</v>
      </c>
      <c r="L3824" s="676">
        <v>0</v>
      </c>
      <c r="M3824" s="650">
        <v>671.222</v>
      </c>
      <c r="N3824" s="650"/>
      <c r="O3824" s="650"/>
      <c r="P3824" s="650"/>
      <c r="Q3824" s="650">
        <v>15895</v>
      </c>
      <c r="R3824" s="650">
        <v>2553.444</v>
      </c>
      <c r="S3824" s="676">
        <v>0.1606</v>
      </c>
      <c r="T3824" s="650">
        <v>0.0364</v>
      </c>
      <c r="U3824" s="650">
        <v>0</v>
      </c>
      <c r="V3824" s="650">
        <v>0</v>
      </c>
      <c r="W3824" s="650">
        <v>0</v>
      </c>
      <c r="X3824" s="650">
        <v>0</v>
      </c>
      <c r="Y3824" s="650">
        <v>0.0182</v>
      </c>
      <c r="Z3824" s="650">
        <v>0</v>
      </c>
      <c r="AA3824" s="650">
        <v>0</v>
      </c>
      <c r="AB3824" s="676">
        <v>0.9989</v>
      </c>
      <c r="AC3824" s="575">
        <f t="shared" si="174"/>
        <v>0</v>
      </c>
      <c r="AD3824" s="620">
        <f t="shared" si="175"/>
        <v>0.0364</v>
      </c>
    </row>
    <row r="3825" customHeight="1" spans="1:30">
      <c r="A3825" s="574">
        <v>45366</v>
      </c>
      <c r="B3825" s="650" t="s">
        <v>246</v>
      </c>
      <c r="C3825" s="650" t="s">
        <v>228</v>
      </c>
      <c r="D3825" s="650">
        <v>300</v>
      </c>
      <c r="E3825" s="650" t="s">
        <v>231</v>
      </c>
      <c r="F3825" s="650">
        <v>4.92</v>
      </c>
      <c r="G3825" s="650">
        <v>0</v>
      </c>
      <c r="H3825" s="650">
        <v>148.8675</v>
      </c>
      <c r="I3825" s="650">
        <v>141.312</v>
      </c>
      <c r="J3825" s="650">
        <v>146.454</v>
      </c>
      <c r="K3825" s="650">
        <v>7.5555</v>
      </c>
      <c r="L3825" s="676">
        <v>0.0508</v>
      </c>
      <c r="M3825" s="650">
        <v>2615.316</v>
      </c>
      <c r="N3825" s="650"/>
      <c r="O3825" s="650"/>
      <c r="P3825" s="650"/>
      <c r="Q3825" s="650">
        <v>57321</v>
      </c>
      <c r="R3825" s="650">
        <v>10380.349</v>
      </c>
      <c r="S3825" s="676">
        <v>0.1811</v>
      </c>
      <c r="T3825" s="650">
        <v>0</v>
      </c>
      <c r="U3825" s="650">
        <v>0</v>
      </c>
      <c r="V3825" s="650">
        <v>0</v>
      </c>
      <c r="W3825" s="650">
        <v>0</v>
      </c>
      <c r="X3825" s="650">
        <v>0</v>
      </c>
      <c r="Y3825" s="650">
        <v>0</v>
      </c>
      <c r="Z3825" s="650">
        <v>0</v>
      </c>
      <c r="AA3825" s="650">
        <v>0</v>
      </c>
      <c r="AB3825" s="676">
        <v>1</v>
      </c>
      <c r="AC3825" s="575">
        <f t="shared" si="174"/>
        <v>0</v>
      </c>
      <c r="AD3825" s="620">
        <f t="shared" si="175"/>
        <v>0</v>
      </c>
    </row>
    <row r="3826" customHeight="1" spans="1:30">
      <c r="A3826" s="574">
        <v>45366</v>
      </c>
      <c r="B3826" s="650" t="s">
        <v>245</v>
      </c>
      <c r="C3826" s="650" t="s">
        <v>228</v>
      </c>
      <c r="D3826" s="650">
        <v>50</v>
      </c>
      <c r="E3826" s="650" t="s">
        <v>235</v>
      </c>
      <c r="F3826" s="650">
        <v>4.67</v>
      </c>
      <c r="G3826" s="650">
        <v>0</v>
      </c>
      <c r="H3826" s="650">
        <v>19.8274</v>
      </c>
      <c r="I3826" s="650">
        <v>18.9</v>
      </c>
      <c r="J3826" s="650">
        <v>18.83</v>
      </c>
      <c r="K3826" s="650">
        <v>0.9274</v>
      </c>
      <c r="L3826" s="676">
        <v>0.0468</v>
      </c>
      <c r="M3826" s="650">
        <v>229.95</v>
      </c>
      <c r="N3826" s="650"/>
      <c r="O3826" s="650"/>
      <c r="P3826" s="650"/>
      <c r="Q3826" s="650">
        <v>6762</v>
      </c>
      <c r="R3826" s="650">
        <v>894.88</v>
      </c>
      <c r="S3826" s="676">
        <v>0.1323</v>
      </c>
      <c r="T3826" s="650">
        <v>0</v>
      </c>
      <c r="U3826" s="650">
        <v>0</v>
      </c>
      <c r="V3826" s="650">
        <v>0</v>
      </c>
      <c r="W3826" s="650">
        <v>0</v>
      </c>
      <c r="X3826" s="650">
        <v>0</v>
      </c>
      <c r="Y3826" s="650">
        <v>0</v>
      </c>
      <c r="Z3826" s="650">
        <v>0</v>
      </c>
      <c r="AA3826" s="650">
        <v>0</v>
      </c>
      <c r="AB3826" s="676">
        <v>1</v>
      </c>
      <c r="AC3826" s="575">
        <f t="shared" si="174"/>
        <v>0</v>
      </c>
      <c r="AD3826" s="620">
        <f t="shared" si="175"/>
        <v>0</v>
      </c>
    </row>
    <row r="3827" customHeight="1" spans="1:30">
      <c r="A3827" s="574">
        <v>45366</v>
      </c>
      <c r="B3827" s="650" t="s">
        <v>247</v>
      </c>
      <c r="C3827" s="650" t="s">
        <v>228</v>
      </c>
      <c r="D3827" s="650">
        <v>150</v>
      </c>
      <c r="E3827" s="650" t="s">
        <v>233</v>
      </c>
      <c r="F3827" s="650">
        <v>5.62</v>
      </c>
      <c r="G3827" s="650">
        <v>6</v>
      </c>
      <c r="H3827" s="650">
        <v>71.6193</v>
      </c>
      <c r="I3827" s="650">
        <v>71.6193</v>
      </c>
      <c r="J3827" s="650">
        <v>71.4</v>
      </c>
      <c r="K3827" s="650">
        <v>0</v>
      </c>
      <c r="L3827" s="676">
        <v>0</v>
      </c>
      <c r="M3827" s="650">
        <v>1303.05</v>
      </c>
      <c r="N3827" s="650"/>
      <c r="O3827" s="650"/>
      <c r="P3827" s="650"/>
      <c r="Q3827" s="650">
        <v>25456</v>
      </c>
      <c r="R3827" s="650">
        <v>5199.075</v>
      </c>
      <c r="S3827" s="676">
        <v>0.2042</v>
      </c>
      <c r="T3827" s="650">
        <v>0</v>
      </c>
      <c r="U3827" s="650">
        <v>0</v>
      </c>
      <c r="V3827" s="650">
        <v>0</v>
      </c>
      <c r="W3827" s="650">
        <v>0</v>
      </c>
      <c r="X3827" s="650">
        <v>0</v>
      </c>
      <c r="Y3827" s="650">
        <v>0</v>
      </c>
      <c r="Z3827" s="650">
        <v>0</v>
      </c>
      <c r="AA3827" s="650">
        <v>0</v>
      </c>
      <c r="AB3827" s="676">
        <v>1</v>
      </c>
      <c r="AC3827" s="575">
        <f t="shared" si="174"/>
        <v>0</v>
      </c>
      <c r="AD3827" s="620">
        <f t="shared" si="175"/>
        <v>0</v>
      </c>
    </row>
    <row r="3828" customHeight="1" spans="1:30">
      <c r="A3828" s="574">
        <v>45366</v>
      </c>
      <c r="B3828" s="650" t="s">
        <v>244</v>
      </c>
      <c r="C3828" s="650" t="s">
        <v>228</v>
      </c>
      <c r="D3828" s="650">
        <v>100</v>
      </c>
      <c r="E3828" s="650" t="s">
        <v>233</v>
      </c>
      <c r="F3828" s="650">
        <v>7.57</v>
      </c>
      <c r="G3828" s="650">
        <v>0.8</v>
      </c>
      <c r="H3828" s="650">
        <v>70.7456</v>
      </c>
      <c r="I3828" s="650">
        <v>36.8397</v>
      </c>
      <c r="J3828" s="650">
        <v>35.4312</v>
      </c>
      <c r="K3828" s="650">
        <v>33.9059</v>
      </c>
      <c r="L3828" s="676">
        <v>0.4793</v>
      </c>
      <c r="M3828" s="650">
        <v>492.0363</v>
      </c>
      <c r="N3828" s="650"/>
      <c r="O3828" s="650"/>
      <c r="P3828" s="650"/>
      <c r="Q3828" s="650">
        <v>14225</v>
      </c>
      <c r="R3828" s="650">
        <v>2410.6719</v>
      </c>
      <c r="S3828" s="676">
        <v>0.1695</v>
      </c>
      <c r="T3828" s="650">
        <v>0</v>
      </c>
      <c r="U3828" s="650">
        <v>0</v>
      </c>
      <c r="V3828" s="650">
        <v>0</v>
      </c>
      <c r="W3828" s="650">
        <v>0</v>
      </c>
      <c r="X3828" s="650">
        <v>0</v>
      </c>
      <c r="Y3828" s="650">
        <v>0</v>
      </c>
      <c r="Z3828" s="650">
        <v>0</v>
      </c>
      <c r="AA3828" s="650">
        <v>0</v>
      </c>
      <c r="AB3828" s="676">
        <v>1</v>
      </c>
      <c r="AC3828" s="575">
        <f t="shared" si="174"/>
        <v>0</v>
      </c>
      <c r="AD3828" s="620">
        <f t="shared" si="175"/>
        <v>0</v>
      </c>
    </row>
    <row r="3829" customHeight="1" spans="1:30">
      <c r="A3829" s="574">
        <v>45366</v>
      </c>
      <c r="B3829" s="650" t="s">
        <v>248</v>
      </c>
      <c r="C3829" s="650" t="s">
        <v>228</v>
      </c>
      <c r="D3829" s="650">
        <v>100</v>
      </c>
      <c r="E3829" s="650" t="s">
        <v>233</v>
      </c>
      <c r="F3829" s="650">
        <v>6.16</v>
      </c>
      <c r="G3829" s="650">
        <v>3.5</v>
      </c>
      <c r="H3829" s="650">
        <v>75.6944</v>
      </c>
      <c r="I3829" s="650">
        <v>37.6363</v>
      </c>
      <c r="J3829" s="650">
        <v>37.4444</v>
      </c>
      <c r="K3829" s="650">
        <v>38.0581</v>
      </c>
      <c r="L3829" s="676">
        <v>0.5028</v>
      </c>
      <c r="M3829" s="650">
        <v>472.1332</v>
      </c>
      <c r="N3829" s="650"/>
      <c r="O3829" s="650"/>
      <c r="P3829" s="650"/>
      <c r="Q3829" s="650">
        <v>11688</v>
      </c>
      <c r="R3829" s="650">
        <v>2233.854</v>
      </c>
      <c r="S3829" s="676">
        <v>0.1911</v>
      </c>
      <c r="T3829" s="650">
        <v>0</v>
      </c>
      <c r="U3829" s="650">
        <v>0</v>
      </c>
      <c r="V3829" s="650">
        <v>0</v>
      </c>
      <c r="W3829" s="650">
        <v>0</v>
      </c>
      <c r="X3829" s="650">
        <v>0</v>
      </c>
      <c r="Y3829" s="650">
        <v>0</v>
      </c>
      <c r="Z3829" s="650">
        <v>0</v>
      </c>
      <c r="AA3829" s="650">
        <v>0</v>
      </c>
      <c r="AB3829" s="676">
        <v>1</v>
      </c>
      <c r="AC3829" s="575">
        <f t="shared" si="174"/>
        <v>0</v>
      </c>
      <c r="AD3829" s="620">
        <f t="shared" si="175"/>
        <v>0</v>
      </c>
    </row>
    <row r="3830" customHeight="1" spans="1:30">
      <c r="A3830" s="574">
        <v>45366</v>
      </c>
      <c r="B3830" s="650" t="s">
        <v>249</v>
      </c>
      <c r="C3830" s="650" t="s">
        <v>228</v>
      </c>
      <c r="D3830" s="650">
        <v>100</v>
      </c>
      <c r="E3830" s="650" t="s">
        <v>231</v>
      </c>
      <c r="F3830" s="650">
        <v>6.66</v>
      </c>
      <c r="G3830" s="650">
        <v>0</v>
      </c>
      <c r="H3830" s="650">
        <v>54.704</v>
      </c>
      <c r="I3830" s="650">
        <v>53.856</v>
      </c>
      <c r="J3830" s="650">
        <v>53.7599</v>
      </c>
      <c r="K3830" s="650">
        <v>0</v>
      </c>
      <c r="L3830" s="676">
        <v>0</v>
      </c>
      <c r="M3830" s="650">
        <v>723.0301</v>
      </c>
      <c r="N3830" s="650"/>
      <c r="O3830" s="650"/>
      <c r="P3830" s="650"/>
      <c r="Q3830" s="650">
        <v>15134</v>
      </c>
      <c r="R3830" s="650">
        <v>2660.3774</v>
      </c>
      <c r="S3830" s="676">
        <v>0.1758</v>
      </c>
      <c r="T3830" s="650">
        <v>0</v>
      </c>
      <c r="U3830" s="650">
        <v>0</v>
      </c>
      <c r="V3830" s="650">
        <v>0</v>
      </c>
      <c r="W3830" s="650">
        <v>0</v>
      </c>
      <c r="X3830" s="650">
        <v>0</v>
      </c>
      <c r="Y3830" s="650">
        <v>0</v>
      </c>
      <c r="Z3830" s="650">
        <v>0</v>
      </c>
      <c r="AA3830" s="650">
        <v>0</v>
      </c>
      <c r="AB3830" s="676">
        <v>1</v>
      </c>
      <c r="AC3830" s="575">
        <f t="shared" si="174"/>
        <v>0</v>
      </c>
      <c r="AD3830" s="620">
        <f t="shared" si="175"/>
        <v>0</v>
      </c>
    </row>
    <row r="3831" customHeight="1" spans="1:30">
      <c r="A3831" s="574">
        <v>45366</v>
      </c>
      <c r="B3831" s="669" t="s">
        <v>55</v>
      </c>
      <c r="C3831" s="650" t="s">
        <v>250</v>
      </c>
      <c r="D3831" s="650">
        <v>100</v>
      </c>
      <c r="E3831" s="650" t="s">
        <v>233</v>
      </c>
      <c r="F3831" s="650">
        <v>0</v>
      </c>
      <c r="G3831" s="650">
        <v>12.3</v>
      </c>
      <c r="H3831" s="650">
        <v>246.276</v>
      </c>
      <c r="I3831" s="650">
        <v>140.0832</v>
      </c>
      <c r="J3831" s="650">
        <v>137.996</v>
      </c>
      <c r="K3831" s="650">
        <v>106.1928</v>
      </c>
      <c r="L3831" s="676">
        <v>0.4312</v>
      </c>
      <c r="M3831" s="650">
        <v>1317.5734</v>
      </c>
      <c r="N3831" s="650"/>
      <c r="O3831" s="650"/>
      <c r="P3831" s="650"/>
      <c r="Q3831" s="650">
        <v>28860</v>
      </c>
      <c r="R3831" s="650">
        <v>5056.3779</v>
      </c>
      <c r="S3831" s="676">
        <v>0.1752</v>
      </c>
      <c r="T3831" s="650">
        <v>0</v>
      </c>
      <c r="U3831" s="650">
        <v>0</v>
      </c>
      <c r="V3831" s="650">
        <v>0</v>
      </c>
      <c r="W3831" s="650">
        <v>0</v>
      </c>
      <c r="X3831" s="650">
        <v>0</v>
      </c>
      <c r="Y3831" s="650">
        <v>0</v>
      </c>
      <c r="Z3831" s="650">
        <v>0</v>
      </c>
      <c r="AA3831" s="650">
        <v>0</v>
      </c>
      <c r="AB3831" s="676">
        <v>1</v>
      </c>
      <c r="AC3831" s="575">
        <f t="shared" si="174"/>
        <v>0</v>
      </c>
      <c r="AD3831" s="620">
        <f t="shared" si="175"/>
        <v>0</v>
      </c>
    </row>
    <row r="3832" customHeight="1" spans="1:30">
      <c r="A3832" s="574">
        <v>45366</v>
      </c>
      <c r="B3832" s="192" t="s">
        <v>57</v>
      </c>
      <c r="C3832" s="650" t="s">
        <v>228</v>
      </c>
      <c r="D3832" s="650">
        <v>20</v>
      </c>
      <c r="E3832" s="650" t="s">
        <v>233</v>
      </c>
      <c r="F3832" s="650">
        <v>5.58</v>
      </c>
      <c r="G3832" s="650">
        <v>0</v>
      </c>
      <c r="H3832" s="650">
        <v>9.5612</v>
      </c>
      <c r="I3832" s="650">
        <v>8.7238</v>
      </c>
      <c r="J3832" s="650">
        <v>8.63</v>
      </c>
      <c r="K3832" s="650">
        <v>0.8374</v>
      </c>
      <c r="L3832" s="676">
        <v>0.0876</v>
      </c>
      <c r="M3832" s="650">
        <v>148.9676</v>
      </c>
      <c r="N3832" s="650"/>
      <c r="O3832" s="650"/>
      <c r="P3832" s="650"/>
      <c r="Q3832" s="650">
        <v>3541</v>
      </c>
      <c r="R3832" s="650">
        <v>650.0824</v>
      </c>
      <c r="S3832" s="676">
        <v>0.1836</v>
      </c>
      <c r="T3832" s="650">
        <v>0</v>
      </c>
      <c r="U3832" s="650">
        <v>0</v>
      </c>
      <c r="V3832" s="650">
        <v>0</v>
      </c>
      <c r="W3832" s="650">
        <v>0</v>
      </c>
      <c r="X3832" s="650">
        <v>0</v>
      </c>
      <c r="Y3832" s="650">
        <v>0</v>
      </c>
      <c r="Z3832" s="650">
        <v>0</v>
      </c>
      <c r="AA3832" s="650">
        <v>0</v>
      </c>
      <c r="AB3832" s="676">
        <v>1</v>
      </c>
      <c r="AC3832" s="575">
        <f t="shared" si="174"/>
        <v>0</v>
      </c>
      <c r="AD3832" s="620">
        <f t="shared" si="175"/>
        <v>0</v>
      </c>
    </row>
    <row r="3833" customHeight="1" spans="1:30">
      <c r="A3833" s="574">
        <v>45366</v>
      </c>
      <c r="B3833" s="650" t="s">
        <v>251</v>
      </c>
      <c r="C3833" s="650" t="s">
        <v>250</v>
      </c>
      <c r="D3833" s="650">
        <v>15</v>
      </c>
      <c r="E3833" s="650" t="s">
        <v>233</v>
      </c>
      <c r="F3833" s="650">
        <v>0</v>
      </c>
      <c r="G3833" s="650">
        <v>5.43</v>
      </c>
      <c r="H3833" s="650">
        <v>9.9182</v>
      </c>
      <c r="I3833" s="650">
        <v>9.3167</v>
      </c>
      <c r="J3833" s="650">
        <v>9.24</v>
      </c>
      <c r="K3833" s="650">
        <v>0.6015</v>
      </c>
      <c r="L3833" s="676">
        <v>0.0606</v>
      </c>
      <c r="M3833" s="650">
        <v>121.485</v>
      </c>
      <c r="N3833" s="650"/>
      <c r="O3833" s="650"/>
      <c r="P3833" s="650"/>
      <c r="Q3833" s="650">
        <v>3444</v>
      </c>
      <c r="R3833" s="650">
        <v>449.715</v>
      </c>
      <c r="S3833" s="676">
        <v>0.1306</v>
      </c>
      <c r="T3833" s="650">
        <v>0</v>
      </c>
      <c r="U3833" s="650">
        <v>0</v>
      </c>
      <c r="V3833" s="650">
        <v>0</v>
      </c>
      <c r="W3833" s="650">
        <v>0</v>
      </c>
      <c r="X3833" s="650">
        <v>0</v>
      </c>
      <c r="Y3833" s="650">
        <v>0</v>
      </c>
      <c r="Z3833" s="650">
        <v>0</v>
      </c>
      <c r="AA3833" s="650">
        <v>0</v>
      </c>
      <c r="AB3833" s="676">
        <v>0.9559</v>
      </c>
      <c r="AC3833" s="575">
        <f t="shared" si="174"/>
        <v>0</v>
      </c>
      <c r="AD3833" s="620">
        <f t="shared" si="175"/>
        <v>0</v>
      </c>
    </row>
    <row r="3834" customHeight="1" spans="1:30">
      <c r="A3834" s="574">
        <v>45366</v>
      </c>
      <c r="B3834" s="650" t="s">
        <v>267</v>
      </c>
      <c r="C3834" s="650" t="s">
        <v>250</v>
      </c>
      <c r="D3834" s="650">
        <v>150</v>
      </c>
      <c r="E3834" s="650" t="s">
        <v>233</v>
      </c>
      <c r="F3834" s="650">
        <v>0</v>
      </c>
      <c r="G3834" s="650">
        <v>7.92</v>
      </c>
      <c r="H3834" s="650">
        <v>207.4458</v>
      </c>
      <c r="I3834" s="650">
        <v>119.3667</v>
      </c>
      <c r="J3834" s="650">
        <v>116.16</v>
      </c>
      <c r="K3834" s="650">
        <v>88.0791</v>
      </c>
      <c r="L3834" s="676">
        <v>0.4246</v>
      </c>
      <c r="M3834" s="650">
        <v>1832.16</v>
      </c>
      <c r="N3834" s="650"/>
      <c r="O3834" s="650"/>
      <c r="P3834" s="650"/>
      <c r="Q3834" s="650">
        <v>38110</v>
      </c>
      <c r="R3834" s="650">
        <v>12254.88</v>
      </c>
      <c r="S3834" s="676">
        <v>0.3216</v>
      </c>
      <c r="T3834" s="650">
        <v>0</v>
      </c>
      <c r="U3834" s="650">
        <v>0</v>
      </c>
      <c r="V3834" s="650">
        <v>0</v>
      </c>
      <c r="W3834" s="650">
        <v>0</v>
      </c>
      <c r="X3834" s="650">
        <v>0</v>
      </c>
      <c r="Y3834" s="650">
        <v>0</v>
      </c>
      <c r="Z3834" s="650">
        <v>0</v>
      </c>
      <c r="AA3834" s="650">
        <v>0</v>
      </c>
      <c r="AB3834" s="676">
        <v>1</v>
      </c>
      <c r="AC3834" s="575">
        <f t="shared" si="174"/>
        <v>0</v>
      </c>
      <c r="AD3834" s="620">
        <f t="shared" si="175"/>
        <v>0</v>
      </c>
    </row>
    <row r="3835" customHeight="1" spans="1:30">
      <c r="A3835" s="574">
        <v>45366</v>
      </c>
      <c r="B3835" s="650" t="s">
        <v>253</v>
      </c>
      <c r="C3835" s="650" t="s">
        <v>250</v>
      </c>
      <c r="D3835" s="650">
        <v>200</v>
      </c>
      <c r="E3835" s="650" t="s">
        <v>233</v>
      </c>
      <c r="F3835" s="650">
        <v>0</v>
      </c>
      <c r="G3835" s="650">
        <v>8.75</v>
      </c>
      <c r="H3835" s="650">
        <v>317.2155</v>
      </c>
      <c r="I3835" s="650">
        <v>280.0906</v>
      </c>
      <c r="J3835" s="650">
        <v>270.6</v>
      </c>
      <c r="K3835" s="650">
        <v>37.1249</v>
      </c>
      <c r="L3835" s="676">
        <v>0.117</v>
      </c>
      <c r="M3835" s="650">
        <v>2022.24</v>
      </c>
      <c r="N3835" s="650"/>
      <c r="O3835" s="650"/>
      <c r="P3835" s="650"/>
      <c r="Q3835" s="650">
        <v>61425</v>
      </c>
      <c r="R3835" s="650">
        <v>10666.92</v>
      </c>
      <c r="S3835" s="676">
        <v>0.1737</v>
      </c>
      <c r="T3835" s="650">
        <v>0</v>
      </c>
      <c r="U3835" s="650">
        <v>0</v>
      </c>
      <c r="V3835" s="650">
        <v>0</v>
      </c>
      <c r="W3835" s="650">
        <v>0</v>
      </c>
      <c r="X3835" s="650">
        <v>0</v>
      </c>
      <c r="Y3835" s="650">
        <v>0</v>
      </c>
      <c r="Z3835" s="650">
        <v>0</v>
      </c>
      <c r="AA3835" s="650">
        <v>0</v>
      </c>
      <c r="AB3835" s="676">
        <v>1</v>
      </c>
      <c r="AC3835" s="575">
        <f t="shared" si="174"/>
        <v>0</v>
      </c>
      <c r="AD3835" s="620">
        <f t="shared" si="175"/>
        <v>0</v>
      </c>
    </row>
    <row r="3836" customHeight="1" spans="1:30">
      <c r="A3836" s="574">
        <v>45366</v>
      </c>
      <c r="B3836" s="650" t="s">
        <v>259</v>
      </c>
      <c r="C3836" s="650" t="s">
        <v>250</v>
      </c>
      <c r="D3836" s="650">
        <v>60</v>
      </c>
      <c r="E3836" s="650" t="s">
        <v>233</v>
      </c>
      <c r="F3836" s="650">
        <v>0</v>
      </c>
      <c r="G3836" s="650">
        <v>6.77</v>
      </c>
      <c r="H3836" s="650">
        <v>70.7166</v>
      </c>
      <c r="I3836" s="650">
        <v>62.6517</v>
      </c>
      <c r="J3836" s="650">
        <v>61.95</v>
      </c>
      <c r="K3836" s="650">
        <v>8.0649</v>
      </c>
      <c r="L3836" s="676">
        <v>0.114</v>
      </c>
      <c r="M3836" s="650">
        <v>676.83</v>
      </c>
      <c r="N3836" s="650"/>
      <c r="O3836" s="650"/>
      <c r="P3836" s="650"/>
      <c r="Q3836" s="650">
        <v>14049</v>
      </c>
      <c r="R3836" s="650">
        <v>3058.86</v>
      </c>
      <c r="S3836" s="676">
        <v>0.2177</v>
      </c>
      <c r="T3836" s="650">
        <v>0</v>
      </c>
      <c r="U3836" s="650">
        <v>0</v>
      </c>
      <c r="V3836" s="650">
        <v>0</v>
      </c>
      <c r="W3836" s="650">
        <v>0</v>
      </c>
      <c r="X3836" s="650">
        <v>0</v>
      </c>
      <c r="Y3836" s="650">
        <v>0</v>
      </c>
      <c r="Z3836" s="650">
        <v>0</v>
      </c>
      <c r="AA3836" s="650">
        <v>0</v>
      </c>
      <c r="AB3836" s="676">
        <v>1</v>
      </c>
      <c r="AC3836" s="575">
        <f t="shared" si="174"/>
        <v>0</v>
      </c>
      <c r="AD3836" s="620">
        <f t="shared" si="175"/>
        <v>0</v>
      </c>
    </row>
    <row r="3837" customHeight="1" spans="1:30">
      <c r="A3837" s="574">
        <v>45366</v>
      </c>
      <c r="B3837" s="650" t="s">
        <v>256</v>
      </c>
      <c r="C3837" s="650" t="s">
        <v>250</v>
      </c>
      <c r="D3837" s="650">
        <v>20.4</v>
      </c>
      <c r="E3837" s="650" t="s">
        <v>233</v>
      </c>
      <c r="F3837" s="650">
        <v>0</v>
      </c>
      <c r="G3837" s="650">
        <v>5.65</v>
      </c>
      <c r="H3837" s="650">
        <v>18.0687</v>
      </c>
      <c r="I3837" s="650">
        <v>17.766</v>
      </c>
      <c r="J3837" s="650">
        <v>17.7344</v>
      </c>
      <c r="K3837" s="650">
        <v>0.2047</v>
      </c>
      <c r="L3837" s="676">
        <v>0.0114</v>
      </c>
      <c r="M3837" s="650">
        <v>290.191</v>
      </c>
      <c r="N3837" s="650"/>
      <c r="O3837" s="650"/>
      <c r="P3837" s="650"/>
      <c r="Q3837" s="650">
        <v>5372</v>
      </c>
      <c r="R3837" s="650">
        <v>1285.3507</v>
      </c>
      <c r="S3837" s="676">
        <v>0.2393</v>
      </c>
      <c r="T3837" s="650">
        <v>0</v>
      </c>
      <c r="U3837" s="650">
        <v>0</v>
      </c>
      <c r="V3837" s="650">
        <v>0</v>
      </c>
      <c r="W3837" s="650">
        <v>0</v>
      </c>
      <c r="X3837" s="650">
        <v>0</v>
      </c>
      <c r="Y3837" s="650">
        <v>0</v>
      </c>
      <c r="Z3837" s="650">
        <v>0</v>
      </c>
      <c r="AA3837" s="650">
        <v>0</v>
      </c>
      <c r="AB3837" s="676">
        <v>1</v>
      </c>
      <c r="AC3837" s="575">
        <f t="shared" si="174"/>
        <v>0</v>
      </c>
      <c r="AD3837" s="620">
        <f t="shared" si="175"/>
        <v>0</v>
      </c>
    </row>
    <row r="3838" customHeight="1" spans="1:30">
      <c r="A3838" s="574">
        <v>45366</v>
      </c>
      <c r="B3838" s="650" t="s">
        <v>254</v>
      </c>
      <c r="C3838" s="650" t="s">
        <v>250</v>
      </c>
      <c r="D3838" s="650">
        <v>50</v>
      </c>
      <c r="E3838" s="650" t="s">
        <v>233</v>
      </c>
      <c r="F3838" s="650">
        <v>0</v>
      </c>
      <c r="G3838" s="650">
        <v>6.51</v>
      </c>
      <c r="H3838" s="650">
        <v>41.644</v>
      </c>
      <c r="I3838" s="650">
        <v>39.3793</v>
      </c>
      <c r="J3838" s="650">
        <v>38.43</v>
      </c>
      <c r="K3838" s="650">
        <v>1.82</v>
      </c>
      <c r="L3838" s="676">
        <v>0.0442</v>
      </c>
      <c r="M3838" s="650">
        <v>756.84</v>
      </c>
      <c r="N3838" s="650"/>
      <c r="O3838" s="650"/>
      <c r="P3838" s="650"/>
      <c r="Q3838" s="650">
        <v>12070</v>
      </c>
      <c r="R3838" s="650">
        <v>3010.14</v>
      </c>
      <c r="S3838" s="676">
        <v>0.2494</v>
      </c>
      <c r="T3838" s="650">
        <v>0</v>
      </c>
      <c r="U3838" s="650">
        <v>0</v>
      </c>
      <c r="V3838" s="650">
        <v>0</v>
      </c>
      <c r="W3838" s="650">
        <v>0</v>
      </c>
      <c r="X3838" s="650">
        <v>0</v>
      </c>
      <c r="Y3838" s="650">
        <v>0</v>
      </c>
      <c r="Z3838" s="650">
        <v>0</v>
      </c>
      <c r="AA3838" s="650">
        <v>0</v>
      </c>
      <c r="AB3838" s="676">
        <v>1</v>
      </c>
      <c r="AC3838" s="575">
        <f t="shared" si="174"/>
        <v>0</v>
      </c>
      <c r="AD3838" s="620">
        <f t="shared" si="175"/>
        <v>0</v>
      </c>
    </row>
    <row r="3839" customHeight="1" spans="1:30">
      <c r="A3839" s="574">
        <v>45366</v>
      </c>
      <c r="B3839" s="192" t="s">
        <v>61</v>
      </c>
      <c r="C3839" s="650" t="s">
        <v>250</v>
      </c>
      <c r="D3839" s="650">
        <v>275</v>
      </c>
      <c r="E3839" s="650" t="s">
        <v>233</v>
      </c>
      <c r="F3839" s="650">
        <v>0</v>
      </c>
      <c r="G3839" s="650">
        <v>8.99</v>
      </c>
      <c r="H3839" s="650">
        <v>449.1548</v>
      </c>
      <c r="I3839" s="650">
        <v>392.3759</v>
      </c>
      <c r="J3839" s="650">
        <v>381.92</v>
      </c>
      <c r="K3839" s="650">
        <v>56.7789</v>
      </c>
      <c r="L3839" s="676">
        <v>0.1264</v>
      </c>
      <c r="M3839" s="650">
        <v>3241.04</v>
      </c>
      <c r="N3839" s="650"/>
      <c r="O3839" s="650"/>
      <c r="P3839" s="650"/>
      <c r="Q3839" s="650">
        <v>83580</v>
      </c>
      <c r="R3839" s="650">
        <v>18651.16</v>
      </c>
      <c r="S3839" s="676">
        <v>0.2232</v>
      </c>
      <c r="T3839" s="650">
        <v>0</v>
      </c>
      <c r="U3839" s="650">
        <v>0</v>
      </c>
      <c r="V3839" s="650">
        <v>0</v>
      </c>
      <c r="W3839" s="650">
        <v>0</v>
      </c>
      <c r="X3839" s="650">
        <v>0</v>
      </c>
      <c r="Y3839" s="650">
        <v>0</v>
      </c>
      <c r="Z3839" s="650">
        <v>0</v>
      </c>
      <c r="AA3839" s="650">
        <v>0</v>
      </c>
      <c r="AB3839" s="676">
        <v>1</v>
      </c>
      <c r="AC3839" s="575">
        <f t="shared" si="174"/>
        <v>0</v>
      </c>
      <c r="AD3839" s="620">
        <f t="shared" si="175"/>
        <v>0</v>
      </c>
    </row>
    <row r="3840" customHeight="1" spans="1:30">
      <c r="A3840" s="574">
        <v>45366</v>
      </c>
      <c r="B3840" s="192" t="s">
        <v>62</v>
      </c>
      <c r="C3840" s="650" t="s">
        <v>250</v>
      </c>
      <c r="D3840" s="650">
        <v>200</v>
      </c>
      <c r="E3840" s="650" t="s">
        <v>233</v>
      </c>
      <c r="F3840" s="650">
        <v>0</v>
      </c>
      <c r="G3840" s="650">
        <v>10.49</v>
      </c>
      <c r="H3840" s="650">
        <v>335.874</v>
      </c>
      <c r="I3840" s="650">
        <v>299.8806</v>
      </c>
      <c r="J3840" s="650">
        <v>295.68</v>
      </c>
      <c r="K3840" s="650">
        <v>35.9934</v>
      </c>
      <c r="L3840" s="676">
        <v>0.1072</v>
      </c>
      <c r="M3840" s="650">
        <v>2373.36</v>
      </c>
      <c r="N3840" s="650"/>
      <c r="O3840" s="650"/>
      <c r="P3840" s="650"/>
      <c r="Q3840" s="650">
        <v>61280</v>
      </c>
      <c r="R3840" s="650">
        <v>12797.4</v>
      </c>
      <c r="S3840" s="676">
        <v>0.2088</v>
      </c>
      <c r="T3840" s="650">
        <v>0</v>
      </c>
      <c r="U3840" s="650">
        <v>0</v>
      </c>
      <c r="V3840" s="650">
        <v>0</v>
      </c>
      <c r="W3840" s="650">
        <v>0</v>
      </c>
      <c r="X3840" s="650">
        <v>0</v>
      </c>
      <c r="Y3840" s="650">
        <v>0</v>
      </c>
      <c r="Z3840" s="650">
        <v>0</v>
      </c>
      <c r="AA3840" s="650">
        <v>0</v>
      </c>
      <c r="AB3840" s="676">
        <v>1</v>
      </c>
      <c r="AC3840" s="575">
        <f t="shared" si="174"/>
        <v>0</v>
      </c>
      <c r="AD3840" s="620">
        <f t="shared" si="175"/>
        <v>0</v>
      </c>
    </row>
    <row r="3841" customHeight="1" spans="1:30">
      <c r="A3841" s="574">
        <v>45366</v>
      </c>
      <c r="B3841" s="650" t="s">
        <v>260</v>
      </c>
      <c r="C3841" s="650" t="s">
        <v>250</v>
      </c>
      <c r="D3841" s="650">
        <v>50</v>
      </c>
      <c r="E3841" s="650" t="s">
        <v>233</v>
      </c>
      <c r="F3841" s="650">
        <v>0</v>
      </c>
      <c r="G3841" s="650">
        <v>4.48</v>
      </c>
      <c r="H3841" s="650">
        <v>25.5533</v>
      </c>
      <c r="I3841" s="650">
        <v>25.12</v>
      </c>
      <c r="J3841" s="650">
        <v>24.86</v>
      </c>
      <c r="K3841" s="650">
        <v>0</v>
      </c>
      <c r="L3841" s="676">
        <v>0</v>
      </c>
      <c r="M3841" s="650">
        <v>253.99</v>
      </c>
      <c r="N3841" s="650"/>
      <c r="O3841" s="650"/>
      <c r="P3841" s="650"/>
      <c r="Q3841" s="650">
        <v>12700</v>
      </c>
      <c r="R3841" s="650">
        <v>1976.612</v>
      </c>
      <c r="S3841" s="676">
        <v>0.1556</v>
      </c>
      <c r="T3841" s="650">
        <v>0</v>
      </c>
      <c r="U3841" s="650">
        <v>0</v>
      </c>
      <c r="V3841" s="650">
        <v>0</v>
      </c>
      <c r="W3841" s="650">
        <v>0</v>
      </c>
      <c r="X3841" s="650">
        <v>0</v>
      </c>
      <c r="Y3841" s="650">
        <v>0</v>
      </c>
      <c r="Z3841" s="650">
        <v>0</v>
      </c>
      <c r="AA3841" s="650">
        <v>0</v>
      </c>
      <c r="AB3841" s="676">
        <v>1</v>
      </c>
      <c r="AC3841" s="575">
        <f t="shared" si="174"/>
        <v>0</v>
      </c>
      <c r="AD3841" s="620">
        <f t="shared" si="175"/>
        <v>0</v>
      </c>
    </row>
    <row r="3842" customHeight="1" spans="1:30">
      <c r="A3842" s="574">
        <v>45366</v>
      </c>
      <c r="B3842" s="650" t="s">
        <v>263</v>
      </c>
      <c r="C3842" s="650" t="s">
        <v>250</v>
      </c>
      <c r="D3842" s="650">
        <v>200</v>
      </c>
      <c r="E3842" s="650" t="s">
        <v>233</v>
      </c>
      <c r="F3842" s="650">
        <v>0</v>
      </c>
      <c r="G3842" s="650">
        <v>7.39</v>
      </c>
      <c r="H3842" s="650">
        <v>278.5875</v>
      </c>
      <c r="I3842" s="650">
        <v>132.8568</v>
      </c>
      <c r="J3842" s="650">
        <v>129.36</v>
      </c>
      <c r="K3842" s="650">
        <v>53.5934</v>
      </c>
      <c r="L3842" s="676">
        <v>0.2874</v>
      </c>
      <c r="M3842" s="650">
        <v>3081.76</v>
      </c>
      <c r="N3842" s="650"/>
      <c r="O3842" s="650"/>
      <c r="P3842" s="650"/>
      <c r="Q3842" s="650">
        <v>59159</v>
      </c>
      <c r="R3842" s="650">
        <v>16302.88</v>
      </c>
      <c r="S3842" s="676">
        <v>0.2756</v>
      </c>
      <c r="T3842" s="650">
        <v>0</v>
      </c>
      <c r="U3842" s="650">
        <v>1.8161</v>
      </c>
      <c r="V3842" s="650">
        <v>0</v>
      </c>
      <c r="W3842" s="650">
        <v>0</v>
      </c>
      <c r="X3842" s="650">
        <v>0</v>
      </c>
      <c r="Y3842" s="650">
        <v>90.3212</v>
      </c>
      <c r="Z3842" s="650">
        <v>0</v>
      </c>
      <c r="AA3842" s="650">
        <v>0</v>
      </c>
      <c r="AB3842" s="676">
        <v>1</v>
      </c>
      <c r="AC3842" s="575">
        <f t="shared" si="174"/>
        <v>1.8161</v>
      </c>
      <c r="AD3842" s="620">
        <f t="shared" si="175"/>
        <v>0</v>
      </c>
    </row>
    <row r="3843" customHeight="1" spans="1:30">
      <c r="A3843" s="574">
        <v>45366</v>
      </c>
      <c r="B3843" s="650" t="s">
        <v>258</v>
      </c>
      <c r="C3843" s="650" t="s">
        <v>250</v>
      </c>
      <c r="D3843" s="650">
        <v>100</v>
      </c>
      <c r="E3843" s="650" t="s">
        <v>233</v>
      </c>
      <c r="F3843" s="650">
        <v>0</v>
      </c>
      <c r="G3843" s="650">
        <v>10.63</v>
      </c>
      <c r="H3843" s="650">
        <v>236.9376</v>
      </c>
      <c r="I3843" s="650">
        <v>202.9516</v>
      </c>
      <c r="J3843" s="650">
        <v>199.32</v>
      </c>
      <c r="K3843" s="650">
        <v>33.986</v>
      </c>
      <c r="L3843" s="676">
        <v>0.1434</v>
      </c>
      <c r="M3843" s="650">
        <v>1188.66</v>
      </c>
      <c r="N3843" s="650"/>
      <c r="O3843" s="650"/>
      <c r="P3843" s="650"/>
      <c r="Q3843" s="650">
        <v>27774</v>
      </c>
      <c r="R3843" s="650">
        <v>4464.9</v>
      </c>
      <c r="S3843" s="676">
        <v>0.1608</v>
      </c>
      <c r="T3843" s="650">
        <v>0</v>
      </c>
      <c r="U3843" s="650">
        <v>0</v>
      </c>
      <c r="V3843" s="650">
        <v>0</v>
      </c>
      <c r="W3843" s="650">
        <v>0</v>
      </c>
      <c r="X3843" s="650">
        <v>0</v>
      </c>
      <c r="Y3843" s="650">
        <v>0</v>
      </c>
      <c r="Z3843" s="650">
        <v>0</v>
      </c>
      <c r="AA3843" s="650">
        <v>0</v>
      </c>
      <c r="AB3843" s="676">
        <v>1</v>
      </c>
      <c r="AC3843" s="575">
        <f t="shared" si="174"/>
        <v>0</v>
      </c>
      <c r="AD3843" s="620">
        <f t="shared" si="175"/>
        <v>0</v>
      </c>
    </row>
    <row r="3844" customHeight="1" spans="1:30">
      <c r="A3844" s="574">
        <v>45366</v>
      </c>
      <c r="B3844" s="650" t="s">
        <v>261</v>
      </c>
      <c r="C3844" s="650" t="s">
        <v>250</v>
      </c>
      <c r="D3844" s="650">
        <v>100</v>
      </c>
      <c r="E3844" s="650" t="s">
        <v>233</v>
      </c>
      <c r="F3844" s="650">
        <v>0</v>
      </c>
      <c r="G3844" s="650">
        <v>6.47</v>
      </c>
      <c r="H3844" s="650">
        <v>97.68</v>
      </c>
      <c r="I3844" s="650">
        <v>97.68</v>
      </c>
      <c r="J3844" s="650">
        <v>96.228</v>
      </c>
      <c r="K3844" s="650">
        <v>0</v>
      </c>
      <c r="L3844" s="676">
        <v>0</v>
      </c>
      <c r="M3844" s="650">
        <v>1153.944</v>
      </c>
      <c r="N3844" s="650"/>
      <c r="O3844" s="650"/>
      <c r="P3844" s="650"/>
      <c r="Q3844" s="650">
        <v>25315</v>
      </c>
      <c r="R3844" s="650">
        <v>5451.996</v>
      </c>
      <c r="S3844" s="676">
        <v>0.2154</v>
      </c>
      <c r="T3844" s="650">
        <v>0</v>
      </c>
      <c r="U3844" s="650">
        <v>0</v>
      </c>
      <c r="V3844" s="650">
        <v>0</v>
      </c>
      <c r="W3844" s="650">
        <v>0</v>
      </c>
      <c r="X3844" s="650">
        <v>0</v>
      </c>
      <c r="Y3844" s="650">
        <v>0</v>
      </c>
      <c r="Z3844" s="650">
        <v>0</v>
      </c>
      <c r="AA3844" s="650">
        <v>0</v>
      </c>
      <c r="AB3844" s="676">
        <v>1</v>
      </c>
      <c r="AC3844" s="575">
        <f t="shared" si="174"/>
        <v>0</v>
      </c>
      <c r="AD3844" s="620">
        <f t="shared" si="175"/>
        <v>0</v>
      </c>
    </row>
    <row r="3845" customHeight="1" spans="1:30">
      <c r="A3845" s="574">
        <v>45366</v>
      </c>
      <c r="B3845" s="650" t="s">
        <v>262</v>
      </c>
      <c r="C3845" s="650" t="s">
        <v>250</v>
      </c>
      <c r="D3845" s="650">
        <v>200</v>
      </c>
      <c r="E3845" s="650" t="s">
        <v>233</v>
      </c>
      <c r="F3845" s="650">
        <v>0</v>
      </c>
      <c r="G3845" s="650">
        <v>9.58</v>
      </c>
      <c r="H3845" s="650">
        <v>295.3209</v>
      </c>
      <c r="I3845" s="650">
        <v>169.826</v>
      </c>
      <c r="J3845" s="650">
        <v>167.475</v>
      </c>
      <c r="K3845" s="650">
        <v>0</v>
      </c>
      <c r="L3845" s="676">
        <v>0</v>
      </c>
      <c r="M3845" s="650">
        <v>1815</v>
      </c>
      <c r="N3845" s="650"/>
      <c r="O3845" s="650"/>
      <c r="P3845" s="650"/>
      <c r="Q3845" s="650">
        <v>30140</v>
      </c>
      <c r="R3845" s="650">
        <v>8964.45</v>
      </c>
      <c r="S3845" s="676">
        <v>0.2974</v>
      </c>
      <c r="T3845" s="650">
        <v>121.1839</v>
      </c>
      <c r="U3845" s="650">
        <v>4.311</v>
      </c>
      <c r="V3845" s="650">
        <v>0</v>
      </c>
      <c r="W3845" s="650">
        <v>0</v>
      </c>
      <c r="X3845" s="650">
        <v>0</v>
      </c>
      <c r="Y3845" s="650">
        <v>0</v>
      </c>
      <c r="Z3845" s="650">
        <v>0</v>
      </c>
      <c r="AA3845" s="650">
        <v>0</v>
      </c>
      <c r="AB3845" s="676">
        <v>0.5476</v>
      </c>
      <c r="AC3845" s="575">
        <f t="shared" si="174"/>
        <v>4.311</v>
      </c>
      <c r="AD3845" s="620">
        <f t="shared" si="175"/>
        <v>121.1839</v>
      </c>
    </row>
    <row r="3846" customHeight="1" spans="1:30">
      <c r="A3846" s="574">
        <v>45366</v>
      </c>
      <c r="B3846" s="650" t="s">
        <v>264</v>
      </c>
      <c r="C3846" s="650" t="s">
        <v>250</v>
      </c>
      <c r="D3846" s="650">
        <v>100</v>
      </c>
      <c r="E3846" s="650" t="s">
        <v>233</v>
      </c>
      <c r="F3846" s="650">
        <v>0</v>
      </c>
      <c r="G3846" s="650">
        <v>13.45</v>
      </c>
      <c r="H3846" s="650">
        <v>205.7368</v>
      </c>
      <c r="I3846" s="650">
        <v>176.2969</v>
      </c>
      <c r="J3846" s="650">
        <v>174.2532</v>
      </c>
      <c r="K3846" s="650">
        <v>26.1187</v>
      </c>
      <c r="L3846" s="676">
        <v>0.129</v>
      </c>
      <c r="M3846" s="650">
        <v>1248.753</v>
      </c>
      <c r="N3846" s="650"/>
      <c r="O3846" s="650"/>
      <c r="P3846" s="650"/>
      <c r="Q3846" s="650">
        <v>24615</v>
      </c>
      <c r="R3846" s="650">
        <v>4413.7764</v>
      </c>
      <c r="S3846" s="676">
        <v>0.1793</v>
      </c>
      <c r="T3846" s="650">
        <v>3.3212</v>
      </c>
      <c r="U3846" s="650">
        <v>0</v>
      </c>
      <c r="V3846" s="650">
        <v>0</v>
      </c>
      <c r="W3846" s="650">
        <v>0</v>
      </c>
      <c r="X3846" s="650">
        <v>0</v>
      </c>
      <c r="Y3846" s="650">
        <v>0</v>
      </c>
      <c r="Z3846" s="650">
        <v>0</v>
      </c>
      <c r="AA3846" s="650">
        <v>0</v>
      </c>
      <c r="AB3846" s="676">
        <v>0.9348</v>
      </c>
      <c r="AC3846" s="575">
        <f t="shared" si="174"/>
        <v>0</v>
      </c>
      <c r="AD3846" s="620">
        <f t="shared" si="175"/>
        <v>3.3212</v>
      </c>
    </row>
    <row r="3847" customHeight="1" spans="1:30">
      <c r="A3847" s="574">
        <v>45366</v>
      </c>
      <c r="B3847" s="650" t="s">
        <v>265</v>
      </c>
      <c r="C3847" s="650" t="s">
        <v>250</v>
      </c>
      <c r="D3847" s="650">
        <v>50</v>
      </c>
      <c r="E3847" s="650" t="s">
        <v>233</v>
      </c>
      <c r="F3847" s="650">
        <v>0</v>
      </c>
      <c r="G3847" s="650">
        <v>8.36</v>
      </c>
      <c r="H3847" s="650">
        <v>82.589</v>
      </c>
      <c r="I3847" s="650">
        <v>25.0267</v>
      </c>
      <c r="J3847" s="650">
        <v>24.4332</v>
      </c>
      <c r="K3847" s="650">
        <v>57.5623</v>
      </c>
      <c r="L3847" s="676">
        <v>0.697</v>
      </c>
      <c r="M3847" s="650">
        <v>247.8872</v>
      </c>
      <c r="N3847" s="650"/>
      <c r="O3847" s="650"/>
      <c r="P3847" s="650"/>
      <c r="Q3847" s="650">
        <v>5770</v>
      </c>
      <c r="R3847" s="650">
        <v>770.6248</v>
      </c>
      <c r="S3847" s="676">
        <v>0.1336</v>
      </c>
      <c r="T3847" s="650">
        <v>0</v>
      </c>
      <c r="U3847" s="650">
        <v>0</v>
      </c>
      <c r="V3847" s="650">
        <v>0</v>
      </c>
      <c r="W3847" s="650">
        <v>0</v>
      </c>
      <c r="X3847" s="650">
        <v>0</v>
      </c>
      <c r="Y3847" s="650">
        <v>0</v>
      </c>
      <c r="Z3847" s="650">
        <v>0</v>
      </c>
      <c r="AA3847" s="650">
        <v>0</v>
      </c>
      <c r="AB3847" s="676">
        <v>1</v>
      </c>
      <c r="AC3847" s="575">
        <f t="shared" si="174"/>
        <v>0</v>
      </c>
      <c r="AD3847" s="620">
        <f t="shared" si="175"/>
        <v>0</v>
      </c>
    </row>
    <row r="3848" customHeight="1" spans="1:30">
      <c r="A3848" s="574">
        <v>45366</v>
      </c>
      <c r="B3848" s="650" t="s">
        <v>257</v>
      </c>
      <c r="C3848" s="650" t="s">
        <v>250</v>
      </c>
      <c r="D3848" s="650">
        <v>80</v>
      </c>
      <c r="E3848" s="650" t="s">
        <v>233</v>
      </c>
      <c r="F3848" s="650">
        <v>0</v>
      </c>
      <c r="G3848" s="650">
        <v>5.21</v>
      </c>
      <c r="H3848" s="650">
        <v>55.541</v>
      </c>
      <c r="I3848" s="650">
        <v>53.5322</v>
      </c>
      <c r="J3848" s="650">
        <v>52.096</v>
      </c>
      <c r="K3848" s="650">
        <v>0</v>
      </c>
      <c r="L3848" s="676">
        <v>0</v>
      </c>
      <c r="M3848" s="650">
        <v>909.3384</v>
      </c>
      <c r="N3848" s="650"/>
      <c r="O3848" s="650"/>
      <c r="P3848" s="650"/>
      <c r="Q3848" s="650">
        <v>18237</v>
      </c>
      <c r="R3848" s="650">
        <v>4426.2549</v>
      </c>
      <c r="S3848" s="676">
        <v>0.2427</v>
      </c>
      <c r="T3848" s="650">
        <v>0</v>
      </c>
      <c r="U3848" s="650">
        <v>1.4</v>
      </c>
      <c r="V3848" s="650">
        <v>0</v>
      </c>
      <c r="W3848" s="650">
        <v>0</v>
      </c>
      <c r="X3848" s="650">
        <v>0</v>
      </c>
      <c r="Y3848" s="650">
        <v>0</v>
      </c>
      <c r="Z3848" s="650">
        <v>0</v>
      </c>
      <c r="AA3848" s="650">
        <v>0</v>
      </c>
      <c r="AB3848" s="676">
        <v>0</v>
      </c>
      <c r="AC3848" s="575">
        <f t="shared" si="174"/>
        <v>1.4</v>
      </c>
      <c r="AD3848" s="620">
        <f t="shared" si="175"/>
        <v>0</v>
      </c>
    </row>
    <row r="3849" customHeight="1" spans="1:30">
      <c r="A3849" s="574">
        <v>45366</v>
      </c>
      <c r="B3849" s="650" t="s">
        <v>252</v>
      </c>
      <c r="C3849" s="650" t="s">
        <v>250</v>
      </c>
      <c r="D3849" s="650">
        <v>49.5</v>
      </c>
      <c r="E3849" s="650" t="s">
        <v>233</v>
      </c>
      <c r="F3849" s="650">
        <v>0</v>
      </c>
      <c r="G3849" s="650">
        <v>17.07</v>
      </c>
      <c r="H3849" s="650">
        <v>118.4555</v>
      </c>
      <c r="I3849" s="650">
        <v>92.2896</v>
      </c>
      <c r="J3849" s="650">
        <v>90.222</v>
      </c>
      <c r="K3849" s="650">
        <v>26.1659</v>
      </c>
      <c r="L3849" s="676">
        <v>0.2209</v>
      </c>
      <c r="M3849" s="650">
        <v>623.337</v>
      </c>
      <c r="N3849" s="650">
        <v>1021</v>
      </c>
      <c r="O3849" s="676">
        <v>0.6105</v>
      </c>
      <c r="P3849" s="676">
        <v>0.1266</v>
      </c>
      <c r="Q3849" s="650">
        <v>12723</v>
      </c>
      <c r="R3849" s="650">
        <v>1895.0646</v>
      </c>
      <c r="S3849" s="676">
        <v>0.1489</v>
      </c>
      <c r="T3849" s="650">
        <v>0</v>
      </c>
      <c r="U3849" s="650">
        <v>0</v>
      </c>
      <c r="V3849" s="650">
        <v>0</v>
      </c>
      <c r="W3849" s="650">
        <v>0</v>
      </c>
      <c r="X3849" s="650">
        <v>0</v>
      </c>
      <c r="Y3849" s="650">
        <v>0</v>
      </c>
      <c r="Z3849" s="650">
        <v>0</v>
      </c>
      <c r="AA3849" s="650">
        <v>0</v>
      </c>
      <c r="AB3849" s="676">
        <v>1</v>
      </c>
      <c r="AC3849" s="575">
        <f t="shared" si="174"/>
        <v>0</v>
      </c>
      <c r="AD3849" s="620">
        <f t="shared" si="175"/>
        <v>0</v>
      </c>
    </row>
    <row r="3850" s="44" customFormat="1" customHeight="1" spans="1:30">
      <c r="A3850" s="574">
        <v>45366</v>
      </c>
      <c r="B3850" s="650" t="s">
        <v>266</v>
      </c>
      <c r="C3850" s="650" t="s">
        <v>250</v>
      </c>
      <c r="D3850" s="650">
        <v>200</v>
      </c>
      <c r="E3850" s="650" t="s">
        <v>231</v>
      </c>
      <c r="F3850" s="650">
        <v>0</v>
      </c>
      <c r="G3850" s="650">
        <v>5.59</v>
      </c>
      <c r="H3850" s="650">
        <v>128.922</v>
      </c>
      <c r="I3850" s="650">
        <v>128.7305</v>
      </c>
      <c r="J3850" s="650">
        <v>126.72</v>
      </c>
      <c r="K3850" s="650">
        <v>0</v>
      </c>
      <c r="L3850" s="676">
        <v>0</v>
      </c>
      <c r="M3850" s="650">
        <v>1517.34</v>
      </c>
      <c r="N3850" s="650"/>
      <c r="O3850" s="650"/>
      <c r="P3850" s="650"/>
      <c r="Q3850" s="650">
        <v>45530</v>
      </c>
      <c r="R3850" s="650">
        <v>6070.68</v>
      </c>
      <c r="S3850" s="676">
        <v>0.1333</v>
      </c>
      <c r="T3850" s="650">
        <v>0.1915</v>
      </c>
      <c r="U3850" s="650">
        <v>0</v>
      </c>
      <c r="V3850" s="650">
        <v>0</v>
      </c>
      <c r="W3850" s="650">
        <v>0</v>
      </c>
      <c r="X3850" s="650">
        <v>0</v>
      </c>
      <c r="Y3850" s="650">
        <v>0</v>
      </c>
      <c r="Z3850" s="650">
        <v>0</v>
      </c>
      <c r="AA3850" s="650">
        <v>0</v>
      </c>
      <c r="AB3850" s="676">
        <v>0.993</v>
      </c>
      <c r="AC3850" s="575">
        <f t="shared" si="174"/>
        <v>0</v>
      </c>
      <c r="AD3850" s="620">
        <f t="shared" si="175"/>
        <v>0.1915</v>
      </c>
    </row>
    <row r="3851" s="557" customFormat="1" customHeight="1" spans="1:30">
      <c r="A3851" s="574">
        <v>45366</v>
      </c>
      <c r="B3851" s="669" t="s">
        <v>77</v>
      </c>
      <c r="C3851" s="671" t="s">
        <v>32</v>
      </c>
      <c r="D3851" s="687">
        <v>100</v>
      </c>
      <c r="E3851" s="671" t="s">
        <v>39</v>
      </c>
      <c r="F3851" s="672">
        <v>3.26</v>
      </c>
      <c r="G3851" s="671">
        <v>1.5</v>
      </c>
      <c r="H3851" s="673">
        <v>41.1166</v>
      </c>
      <c r="I3851" s="673">
        <v>36.8465</v>
      </c>
      <c r="J3851" s="673">
        <v>33.425</v>
      </c>
      <c r="K3851" s="673">
        <v>4.2701</v>
      </c>
      <c r="L3851" s="679">
        <v>0.1039</v>
      </c>
      <c r="M3851" s="673">
        <v>611.415</v>
      </c>
      <c r="N3851" s="671">
        <v>1005</v>
      </c>
      <c r="O3851" s="679">
        <v>0.6084</v>
      </c>
      <c r="P3851" s="679">
        <v>0.2535</v>
      </c>
      <c r="Q3851" s="671">
        <v>17604</v>
      </c>
      <c r="R3851" s="673">
        <v>1966.342</v>
      </c>
      <c r="S3851" s="679">
        <v>0.1117</v>
      </c>
      <c r="T3851" s="671">
        <v>0</v>
      </c>
      <c r="U3851" s="671">
        <v>0</v>
      </c>
      <c r="V3851" s="671">
        <v>0</v>
      </c>
      <c r="W3851" s="671">
        <v>0</v>
      </c>
      <c r="X3851" s="671">
        <v>0</v>
      </c>
      <c r="Y3851" s="671">
        <v>0</v>
      </c>
      <c r="Z3851" s="671">
        <v>0</v>
      </c>
      <c r="AA3851" s="673">
        <v>4.2701</v>
      </c>
      <c r="AB3851" s="679">
        <v>1</v>
      </c>
      <c r="AC3851" s="575">
        <f t="shared" si="174"/>
        <v>0</v>
      </c>
      <c r="AD3851" s="620">
        <f t="shared" si="175"/>
        <v>0</v>
      </c>
    </row>
    <row r="3852" s="557" customFormat="1" customHeight="1" spans="1:30">
      <c r="A3852" s="574">
        <v>45366</v>
      </c>
      <c r="B3852" s="669" t="s">
        <v>81</v>
      </c>
      <c r="C3852" s="670" t="s">
        <v>175</v>
      </c>
      <c r="D3852" s="687">
        <v>100</v>
      </c>
      <c r="E3852" s="671" t="s">
        <v>35</v>
      </c>
      <c r="F3852" s="671" t="s">
        <v>176</v>
      </c>
      <c r="G3852" s="671">
        <v>3.22</v>
      </c>
      <c r="H3852" s="671">
        <v>0</v>
      </c>
      <c r="I3852" s="671">
        <v>4.62</v>
      </c>
      <c r="J3852" s="671">
        <v>4.62</v>
      </c>
      <c r="K3852" s="671">
        <v>0</v>
      </c>
      <c r="L3852" s="671">
        <v>0</v>
      </c>
      <c r="M3852" s="671">
        <v>92.5144</v>
      </c>
      <c r="N3852" s="671">
        <v>1373</v>
      </c>
      <c r="O3852" s="679">
        <v>0.0674</v>
      </c>
      <c r="P3852" s="679">
        <v>-0.4301</v>
      </c>
      <c r="Q3852" s="671">
        <v>13183</v>
      </c>
      <c r="R3852" s="671">
        <v>157.5112</v>
      </c>
      <c r="S3852" s="679">
        <v>0.0119</v>
      </c>
      <c r="T3852" s="671">
        <v>0.4295</v>
      </c>
      <c r="U3852" s="671">
        <v>0</v>
      </c>
      <c r="V3852" s="671">
        <v>0</v>
      </c>
      <c r="W3852" s="671">
        <v>0</v>
      </c>
      <c r="X3852" s="671">
        <v>0</v>
      </c>
      <c r="Y3852" s="671">
        <v>0</v>
      </c>
      <c r="Z3852" s="671">
        <v>0</v>
      </c>
      <c r="AA3852" s="669">
        <v>5.4282</v>
      </c>
      <c r="AB3852" s="679">
        <v>1</v>
      </c>
      <c r="AC3852" s="575">
        <f t="shared" si="174"/>
        <v>0</v>
      </c>
      <c r="AD3852" s="620">
        <f t="shared" si="175"/>
        <v>0.4295</v>
      </c>
    </row>
    <row r="3853" s="557" customFormat="1" customHeight="1" spans="1:30">
      <c r="A3853" s="574">
        <v>45366</v>
      </c>
      <c r="B3853" s="669" t="s">
        <v>84</v>
      </c>
      <c r="C3853" s="670" t="s">
        <v>175</v>
      </c>
      <c r="D3853" s="687">
        <v>33</v>
      </c>
      <c r="E3853" s="671" t="s">
        <v>35</v>
      </c>
      <c r="F3853" s="671" t="s">
        <v>176</v>
      </c>
      <c r="G3853" s="671">
        <v>6.82</v>
      </c>
      <c r="H3853" s="671">
        <v>42.7966</v>
      </c>
      <c r="I3853" s="671">
        <v>41.11</v>
      </c>
      <c r="J3853" s="671">
        <v>40.26</v>
      </c>
      <c r="K3853" s="671">
        <v>1.6866</v>
      </c>
      <c r="L3853" s="679">
        <v>0.0394</v>
      </c>
      <c r="M3853" s="671">
        <v>398.64</v>
      </c>
      <c r="N3853" s="671">
        <v>832</v>
      </c>
      <c r="O3853" s="679">
        <v>0.4791</v>
      </c>
      <c r="P3853" s="679">
        <v>-0.0098</v>
      </c>
      <c r="Q3853" s="671">
        <v>7604</v>
      </c>
      <c r="R3853" s="671">
        <v>1250.04</v>
      </c>
      <c r="S3853" s="679">
        <v>0.1644</v>
      </c>
      <c r="T3853" s="671">
        <v>0</v>
      </c>
      <c r="U3853" s="671">
        <v>0</v>
      </c>
      <c r="V3853" s="671">
        <v>0</v>
      </c>
      <c r="W3853" s="671">
        <v>0</v>
      </c>
      <c r="X3853" s="671">
        <v>0</v>
      </c>
      <c r="Y3853" s="671">
        <v>0</v>
      </c>
      <c r="Z3853" s="671">
        <v>0</v>
      </c>
      <c r="AA3853" s="671">
        <v>0</v>
      </c>
      <c r="AB3853" s="679">
        <v>1</v>
      </c>
      <c r="AC3853" s="575">
        <f t="shared" si="174"/>
        <v>0</v>
      </c>
      <c r="AD3853" s="620">
        <f t="shared" si="175"/>
        <v>0</v>
      </c>
    </row>
    <row r="3854" s="557" customFormat="1" customHeight="1" spans="1:30">
      <c r="A3854" s="574">
        <v>45366</v>
      </c>
      <c r="B3854" s="669" t="s">
        <v>85</v>
      </c>
      <c r="C3854" s="671" t="s">
        <v>177</v>
      </c>
      <c r="D3854" s="671">
        <v>60</v>
      </c>
      <c r="E3854" s="672" t="s">
        <v>33</v>
      </c>
      <c r="F3854" s="669">
        <v>3.87</v>
      </c>
      <c r="G3854" s="669">
        <v>3.4</v>
      </c>
      <c r="H3854" s="673">
        <v>29.8387</v>
      </c>
      <c r="I3854" s="669">
        <v>31.6764</v>
      </c>
      <c r="J3854" s="669">
        <v>29.04</v>
      </c>
      <c r="K3854" s="669">
        <v>0</v>
      </c>
      <c r="L3854" s="679">
        <v>0</v>
      </c>
      <c r="M3854" s="671">
        <v>392.48</v>
      </c>
      <c r="N3854" s="671">
        <v>284</v>
      </c>
      <c r="O3854" s="679">
        <v>1.382</v>
      </c>
      <c r="P3854" s="671" t="s">
        <v>176</v>
      </c>
      <c r="Q3854" s="671">
        <v>5420</v>
      </c>
      <c r="R3854" s="671">
        <v>1416.8</v>
      </c>
      <c r="S3854" s="679">
        <v>0.2614</v>
      </c>
      <c r="T3854" s="671">
        <v>0</v>
      </c>
      <c r="U3854" s="671">
        <v>0</v>
      </c>
      <c r="V3854" s="671">
        <v>0</v>
      </c>
      <c r="W3854" s="671">
        <v>0</v>
      </c>
      <c r="X3854" s="671">
        <v>0</v>
      </c>
      <c r="Y3854" s="671">
        <v>0</v>
      </c>
      <c r="Z3854" s="671">
        <v>0</v>
      </c>
      <c r="AA3854" s="671">
        <v>0</v>
      </c>
      <c r="AB3854" s="679">
        <v>1</v>
      </c>
      <c r="AC3854" s="575">
        <f t="shared" si="174"/>
        <v>0</v>
      </c>
      <c r="AD3854" s="620">
        <f t="shared" si="175"/>
        <v>0</v>
      </c>
    </row>
    <row r="3855" s="557" customFormat="1" customHeight="1" spans="1:30">
      <c r="A3855" s="574">
        <v>45366</v>
      </c>
      <c r="B3855" s="669" t="s">
        <v>87</v>
      </c>
      <c r="C3855" s="670" t="s">
        <v>32</v>
      </c>
      <c r="D3855" s="687">
        <v>100</v>
      </c>
      <c r="E3855" s="672" t="s">
        <v>33</v>
      </c>
      <c r="F3855" s="671">
        <v>3.25</v>
      </c>
      <c r="G3855" s="671">
        <v>5.618</v>
      </c>
      <c r="H3855" s="671">
        <v>9.0318</v>
      </c>
      <c r="I3855" s="671">
        <v>2.75</v>
      </c>
      <c r="J3855" s="671">
        <v>2.4409</v>
      </c>
      <c r="K3855" s="671">
        <v>6.2818</v>
      </c>
      <c r="L3855" s="679">
        <v>0.6955</v>
      </c>
      <c r="M3855" s="807">
        <v>97.0662</v>
      </c>
      <c r="N3855" s="674">
        <v>32</v>
      </c>
      <c r="O3855" s="680">
        <v>3.0333</v>
      </c>
      <c r="P3855" s="679">
        <v>2.5494</v>
      </c>
      <c r="Q3855" s="671">
        <v>5723</v>
      </c>
      <c r="R3855" s="674">
        <v>350.6734</v>
      </c>
      <c r="S3855" s="680">
        <v>0.0613</v>
      </c>
      <c r="T3855" s="671">
        <v>0</v>
      </c>
      <c r="U3855" s="671">
        <v>0</v>
      </c>
      <c r="V3855" s="671">
        <v>0</v>
      </c>
      <c r="W3855" s="671">
        <v>0</v>
      </c>
      <c r="X3855" s="671">
        <v>0</v>
      </c>
      <c r="Y3855" s="671">
        <v>0</v>
      </c>
      <c r="Z3855" s="671">
        <v>0</v>
      </c>
      <c r="AA3855" s="671">
        <v>0.0255</v>
      </c>
      <c r="AB3855" s="679">
        <v>1</v>
      </c>
      <c r="AC3855" s="575">
        <f t="shared" si="174"/>
        <v>0</v>
      </c>
      <c r="AD3855" s="620">
        <f t="shared" si="175"/>
        <v>0</v>
      </c>
    </row>
    <row r="3856" s="557" customFormat="1" customHeight="1" spans="1:30">
      <c r="A3856" s="574">
        <v>45366</v>
      </c>
      <c r="B3856" s="669" t="s">
        <v>88</v>
      </c>
      <c r="C3856" s="670" t="s">
        <v>177</v>
      </c>
      <c r="D3856" s="687">
        <v>50</v>
      </c>
      <c r="E3856" s="672" t="s">
        <v>33</v>
      </c>
      <c r="F3856" s="671">
        <v>6.12</v>
      </c>
      <c r="G3856" s="671">
        <v>1.34</v>
      </c>
      <c r="H3856" s="671">
        <v>23.01</v>
      </c>
      <c r="I3856" s="671">
        <v>14.912</v>
      </c>
      <c r="J3856" s="671">
        <v>14.8922</v>
      </c>
      <c r="K3856" s="671">
        <v>7.9</v>
      </c>
      <c r="L3856" s="679">
        <v>0.3433</v>
      </c>
      <c r="M3856" s="671">
        <v>268.004</v>
      </c>
      <c r="N3856" s="671">
        <v>713</v>
      </c>
      <c r="O3856" s="679">
        <v>0.3759</v>
      </c>
      <c r="P3856" s="671" t="s">
        <v>176</v>
      </c>
      <c r="Q3856" s="671">
        <v>6458</v>
      </c>
      <c r="R3856" s="671">
        <v>1011.091</v>
      </c>
      <c r="S3856" s="679">
        <v>0.1566</v>
      </c>
      <c r="T3856" s="671">
        <v>0</v>
      </c>
      <c r="U3856" s="671">
        <v>0</v>
      </c>
      <c r="V3856" s="671">
        <v>0</v>
      </c>
      <c r="W3856" s="671">
        <v>0</v>
      </c>
      <c r="X3856" s="671">
        <v>0</v>
      </c>
      <c r="Y3856" s="671">
        <v>0</v>
      </c>
      <c r="Z3856" s="671">
        <v>0</v>
      </c>
      <c r="AA3856" s="671">
        <v>0</v>
      </c>
      <c r="AB3856" s="679">
        <v>1</v>
      </c>
      <c r="AC3856" s="575">
        <f t="shared" si="174"/>
        <v>0</v>
      </c>
      <c r="AD3856" s="620">
        <f t="shared" si="175"/>
        <v>0</v>
      </c>
    </row>
    <row r="3857" customHeight="1" spans="1:29">
      <c r="A3857" s="661" t="s">
        <v>363</v>
      </c>
      <c r="B3857" s="662"/>
      <c r="C3857" s="662"/>
      <c r="D3857" s="662"/>
      <c r="E3857" s="662"/>
      <c r="F3857" s="662"/>
      <c r="G3857" s="662"/>
      <c r="H3857" s="662"/>
      <c r="I3857" s="662"/>
      <c r="J3857" s="662"/>
      <c r="K3857" s="662"/>
      <c r="L3857" s="662"/>
      <c r="M3857" s="662"/>
      <c r="N3857" s="662"/>
      <c r="O3857" s="662"/>
      <c r="P3857" s="662"/>
      <c r="Q3857" s="662"/>
      <c r="R3857" s="662"/>
      <c r="S3857" s="662"/>
      <c r="T3857" s="662"/>
      <c r="U3857" s="662"/>
      <c r="V3857" s="662"/>
      <c r="W3857" s="662"/>
      <c r="X3857" s="662"/>
      <c r="Y3857" s="662"/>
      <c r="Z3857" s="662"/>
      <c r="AA3857" s="662"/>
      <c r="AB3857" s="662"/>
      <c r="AC3857" s="662"/>
    </row>
    <row r="3858" customHeight="1" spans="1:30">
      <c r="A3858" s="663" t="s">
        <v>199</v>
      </c>
      <c r="B3858" s="664" t="s">
        <v>200</v>
      </c>
      <c r="C3858" s="664" t="s">
        <v>201</v>
      </c>
      <c r="D3858" s="664" t="s">
        <v>202</v>
      </c>
      <c r="E3858" s="664" t="s">
        <v>203</v>
      </c>
      <c r="F3858" s="664" t="s">
        <v>204</v>
      </c>
      <c r="G3858" s="664" t="s">
        <v>205</v>
      </c>
      <c r="H3858" s="664" t="s">
        <v>206</v>
      </c>
      <c r="I3858" s="664" t="s">
        <v>207</v>
      </c>
      <c r="J3858" s="664" t="s">
        <v>208</v>
      </c>
      <c r="K3858" s="664" t="s">
        <v>209</v>
      </c>
      <c r="L3858" s="664" t="s">
        <v>210</v>
      </c>
      <c r="M3858" s="664" t="s">
        <v>211</v>
      </c>
      <c r="N3858" s="664" t="s">
        <v>212</v>
      </c>
      <c r="O3858" s="664" t="s">
        <v>213</v>
      </c>
      <c r="P3858" s="664" t="s">
        <v>214</v>
      </c>
      <c r="Q3858" s="664" t="s">
        <v>215</v>
      </c>
      <c r="R3858" s="664" t="s">
        <v>216</v>
      </c>
      <c r="S3858" s="664" t="s">
        <v>217</v>
      </c>
      <c r="T3858" s="664" t="s">
        <v>218</v>
      </c>
      <c r="U3858" s="664" t="s">
        <v>219</v>
      </c>
      <c r="V3858" s="664" t="s">
        <v>220</v>
      </c>
      <c r="W3858" s="664" t="s">
        <v>221</v>
      </c>
      <c r="X3858" s="664" t="s">
        <v>222</v>
      </c>
      <c r="Y3858" s="664" t="s">
        <v>223</v>
      </c>
      <c r="Z3858" s="664" t="s">
        <v>224</v>
      </c>
      <c r="AA3858" s="664" t="s">
        <v>225</v>
      </c>
      <c r="AB3858" s="664" t="s">
        <v>226</v>
      </c>
      <c r="AC3858" s="813" t="s">
        <v>29</v>
      </c>
      <c r="AD3858" s="813" t="s">
        <v>30</v>
      </c>
    </row>
    <row r="3859" customHeight="1" spans="1:30">
      <c r="A3859" s="574">
        <v>45367</v>
      </c>
      <c r="B3859" s="650" t="s">
        <v>227</v>
      </c>
      <c r="C3859" s="650" t="s">
        <v>228</v>
      </c>
      <c r="D3859" s="650">
        <v>100</v>
      </c>
      <c r="E3859" s="650" t="s">
        <v>235</v>
      </c>
      <c r="F3859" s="650">
        <v>4.82</v>
      </c>
      <c r="G3859" s="650">
        <v>1.8</v>
      </c>
      <c r="H3859" s="650">
        <v>43.255</v>
      </c>
      <c r="I3859" s="650">
        <v>25.025</v>
      </c>
      <c r="J3859" s="650">
        <v>24.9375</v>
      </c>
      <c r="K3859" s="650">
        <v>18.23</v>
      </c>
      <c r="L3859" s="676">
        <v>0.4215</v>
      </c>
      <c r="M3859" s="650">
        <v>675.4125</v>
      </c>
      <c r="N3859" s="650"/>
      <c r="O3859" s="650"/>
      <c r="P3859" s="650"/>
      <c r="Q3859" s="650">
        <v>14972</v>
      </c>
      <c r="R3859" s="650">
        <v>2711.625</v>
      </c>
      <c r="S3859" s="676">
        <v>0.1811</v>
      </c>
      <c r="T3859" s="650">
        <v>0.026</v>
      </c>
      <c r="U3859" s="650">
        <v>0</v>
      </c>
      <c r="V3859" s="650">
        <v>0</v>
      </c>
      <c r="W3859" s="650">
        <v>0</v>
      </c>
      <c r="X3859" s="650">
        <v>0</v>
      </c>
      <c r="Y3859" s="650">
        <v>0</v>
      </c>
      <c r="Z3859" s="650">
        <v>0</v>
      </c>
      <c r="AA3859" s="650">
        <v>0</v>
      </c>
      <c r="AB3859" s="676">
        <v>0.9988</v>
      </c>
      <c r="AC3859" s="575">
        <f t="shared" ref="AC3859:AC3901" si="176">U3859+W3859</f>
        <v>0</v>
      </c>
      <c r="AD3859" s="620">
        <f t="shared" ref="AD3859:AD3901" si="177">T3859+V3859</f>
        <v>0.026</v>
      </c>
    </row>
    <row r="3860" customHeight="1" spans="1:30">
      <c r="A3860" s="574">
        <v>45367</v>
      </c>
      <c r="B3860" s="650" t="s">
        <v>237</v>
      </c>
      <c r="C3860" s="650" t="s">
        <v>228</v>
      </c>
      <c r="D3860" s="650">
        <v>5.48</v>
      </c>
      <c r="E3860" s="650" t="s">
        <v>285</v>
      </c>
      <c r="F3860" s="650">
        <v>4.27</v>
      </c>
      <c r="G3860" s="650">
        <v>0</v>
      </c>
      <c r="H3860" s="650">
        <v>2.05</v>
      </c>
      <c r="I3860" s="650">
        <v>2.05</v>
      </c>
      <c r="J3860" s="650">
        <v>2.016</v>
      </c>
      <c r="K3860" s="650">
        <v>0</v>
      </c>
      <c r="L3860" s="676">
        <v>0</v>
      </c>
      <c r="M3860" s="650">
        <v>27.104</v>
      </c>
      <c r="N3860" s="650"/>
      <c r="O3860" s="650"/>
      <c r="P3860" s="650"/>
      <c r="Q3860" s="650">
        <v>554</v>
      </c>
      <c r="R3860" s="650">
        <v>96.524</v>
      </c>
      <c r="S3860" s="676">
        <v>0.1742</v>
      </c>
      <c r="T3860" s="650">
        <v>0</v>
      </c>
      <c r="U3860" s="650">
        <v>0</v>
      </c>
      <c r="V3860" s="650">
        <v>0</v>
      </c>
      <c r="W3860" s="650">
        <v>0</v>
      </c>
      <c r="X3860" s="650">
        <v>0</v>
      </c>
      <c r="Y3860" s="650">
        <v>0</v>
      </c>
      <c r="Z3860" s="650">
        <v>0</v>
      </c>
      <c r="AA3860" s="650">
        <v>0</v>
      </c>
      <c r="AB3860" s="676">
        <v>1</v>
      </c>
      <c r="AC3860" s="575">
        <f t="shared" si="176"/>
        <v>0</v>
      </c>
      <c r="AD3860" s="620">
        <f t="shared" si="177"/>
        <v>0</v>
      </c>
    </row>
    <row r="3861" customHeight="1" spans="1:30">
      <c r="A3861" s="574">
        <v>45367</v>
      </c>
      <c r="B3861" s="650" t="s">
        <v>230</v>
      </c>
      <c r="C3861" s="650" t="s">
        <v>228</v>
      </c>
      <c r="D3861" s="650">
        <v>10</v>
      </c>
      <c r="E3861" s="650" t="s">
        <v>233</v>
      </c>
      <c r="F3861" s="650">
        <v>5.2</v>
      </c>
      <c r="G3861" s="650">
        <v>1.64</v>
      </c>
      <c r="H3861" s="650">
        <v>4.6854</v>
      </c>
      <c r="I3861" s="650">
        <v>3.9873</v>
      </c>
      <c r="J3861" s="650">
        <v>3.96</v>
      </c>
      <c r="K3861" s="650">
        <v>0.6981</v>
      </c>
      <c r="L3861" s="676">
        <v>0.149</v>
      </c>
      <c r="M3861" s="650">
        <v>63.36</v>
      </c>
      <c r="N3861" s="650"/>
      <c r="O3861" s="650"/>
      <c r="P3861" s="650"/>
      <c r="Q3861" s="650">
        <v>1258</v>
      </c>
      <c r="R3861" s="650">
        <v>254.1</v>
      </c>
      <c r="S3861" s="676">
        <v>0.202</v>
      </c>
      <c r="T3861" s="650">
        <v>0</v>
      </c>
      <c r="U3861" s="650">
        <v>0</v>
      </c>
      <c r="V3861" s="650">
        <v>0</v>
      </c>
      <c r="W3861" s="650">
        <v>0</v>
      </c>
      <c r="X3861" s="650">
        <v>0</v>
      </c>
      <c r="Y3861" s="650">
        <v>0</v>
      </c>
      <c r="Z3861" s="650">
        <v>0</v>
      </c>
      <c r="AA3861" s="650">
        <v>0</v>
      </c>
      <c r="AB3861" s="676">
        <v>1</v>
      </c>
      <c r="AC3861" s="575">
        <f t="shared" si="176"/>
        <v>0</v>
      </c>
      <c r="AD3861" s="620">
        <f t="shared" si="177"/>
        <v>0</v>
      </c>
    </row>
    <row r="3862" customHeight="1" spans="1:30">
      <c r="A3862" s="574">
        <v>45367</v>
      </c>
      <c r="B3862" s="650" t="s">
        <v>242</v>
      </c>
      <c r="C3862" s="650" t="s">
        <v>228</v>
      </c>
      <c r="D3862" s="650">
        <v>50</v>
      </c>
      <c r="E3862" s="650" t="s">
        <v>235</v>
      </c>
      <c r="F3862" s="650">
        <v>4.67</v>
      </c>
      <c r="G3862" s="650">
        <v>1.86</v>
      </c>
      <c r="H3862" s="650">
        <v>19.8973</v>
      </c>
      <c r="I3862" s="650">
        <v>19.467</v>
      </c>
      <c r="J3862" s="650">
        <v>19.36</v>
      </c>
      <c r="K3862" s="650">
        <v>0.43</v>
      </c>
      <c r="L3862" s="676">
        <v>0.0216</v>
      </c>
      <c r="M3862" s="650">
        <v>277.2</v>
      </c>
      <c r="N3862" s="650"/>
      <c r="O3862" s="650"/>
      <c r="P3862" s="650"/>
      <c r="Q3862" s="650">
        <v>7203</v>
      </c>
      <c r="R3862" s="650">
        <v>1116.28</v>
      </c>
      <c r="S3862" s="676">
        <v>0.155</v>
      </c>
      <c r="T3862" s="650">
        <v>0.0695</v>
      </c>
      <c r="U3862" s="650">
        <v>0</v>
      </c>
      <c r="V3862" s="650">
        <v>0</v>
      </c>
      <c r="W3862" s="650">
        <v>0</v>
      </c>
      <c r="X3862" s="650">
        <v>0</v>
      </c>
      <c r="Y3862" s="650">
        <v>0</v>
      </c>
      <c r="Z3862" s="650">
        <v>0</v>
      </c>
      <c r="AA3862" s="650">
        <v>0</v>
      </c>
      <c r="AB3862" s="676">
        <v>0.9966</v>
      </c>
      <c r="AC3862" s="575">
        <f t="shared" si="176"/>
        <v>0</v>
      </c>
      <c r="AD3862" s="620">
        <f t="shared" si="177"/>
        <v>0.0695</v>
      </c>
    </row>
    <row r="3863" customHeight="1" spans="1:30">
      <c r="A3863" s="574">
        <v>45367</v>
      </c>
      <c r="B3863" s="650" t="s">
        <v>236</v>
      </c>
      <c r="C3863" s="650" t="s">
        <v>228</v>
      </c>
      <c r="D3863" s="650">
        <v>30</v>
      </c>
      <c r="E3863" s="650" t="s">
        <v>235</v>
      </c>
      <c r="F3863" s="650">
        <v>7.77</v>
      </c>
      <c r="G3863" s="650">
        <v>1.26</v>
      </c>
      <c r="H3863" s="650">
        <v>18.773</v>
      </c>
      <c r="I3863" s="650">
        <v>15.7493</v>
      </c>
      <c r="J3863" s="650">
        <v>15.7291</v>
      </c>
      <c r="K3863" s="650">
        <v>2.82</v>
      </c>
      <c r="L3863" s="676">
        <v>0.1519</v>
      </c>
      <c r="M3863" s="650">
        <v>253.3731</v>
      </c>
      <c r="N3863" s="650"/>
      <c r="O3863" s="650"/>
      <c r="P3863" s="650"/>
      <c r="Q3863" s="650">
        <v>3672</v>
      </c>
      <c r="R3863" s="650">
        <v>985.392</v>
      </c>
      <c r="S3863" s="676">
        <v>0.2684</v>
      </c>
      <c r="T3863" s="650">
        <v>0</v>
      </c>
      <c r="U3863" s="650">
        <v>0</v>
      </c>
      <c r="V3863" s="650">
        <v>0</v>
      </c>
      <c r="W3863" s="650">
        <v>0</v>
      </c>
      <c r="X3863" s="650">
        <v>0</v>
      </c>
      <c r="Y3863" s="650">
        <v>0</v>
      </c>
      <c r="Z3863" s="650">
        <v>0</v>
      </c>
      <c r="AA3863" s="650">
        <v>0</v>
      </c>
      <c r="AB3863" s="676">
        <v>1</v>
      </c>
      <c r="AC3863" s="575">
        <f t="shared" si="176"/>
        <v>0</v>
      </c>
      <c r="AD3863" s="620">
        <f t="shared" si="177"/>
        <v>0</v>
      </c>
    </row>
    <row r="3864" customHeight="1" spans="1:30">
      <c r="A3864" s="574">
        <v>45367</v>
      </c>
      <c r="B3864" s="650" t="s">
        <v>232</v>
      </c>
      <c r="C3864" s="650" t="s">
        <v>228</v>
      </c>
      <c r="D3864" s="650">
        <v>80</v>
      </c>
      <c r="E3864" s="650" t="s">
        <v>235</v>
      </c>
      <c r="F3864" s="650">
        <v>4.68</v>
      </c>
      <c r="G3864" s="650">
        <v>1.21</v>
      </c>
      <c r="H3864" s="650">
        <v>32.5696</v>
      </c>
      <c r="I3864" s="650">
        <v>31.92</v>
      </c>
      <c r="J3864" s="650">
        <v>31.9</v>
      </c>
      <c r="K3864" s="650">
        <v>0</v>
      </c>
      <c r="L3864" s="676">
        <v>0</v>
      </c>
      <c r="M3864" s="650">
        <v>563.75</v>
      </c>
      <c r="N3864" s="650"/>
      <c r="O3864" s="650"/>
      <c r="P3864" s="650"/>
      <c r="Q3864" s="650">
        <v>9570</v>
      </c>
      <c r="R3864" s="650">
        <v>2319.35</v>
      </c>
      <c r="S3864" s="676">
        <v>0.2424</v>
      </c>
      <c r="T3864" s="650">
        <v>0</v>
      </c>
      <c r="U3864" s="650">
        <v>0</v>
      </c>
      <c r="V3864" s="650">
        <v>0</v>
      </c>
      <c r="W3864" s="650">
        <v>0</v>
      </c>
      <c r="X3864" s="650">
        <v>0</v>
      </c>
      <c r="Y3864" s="650">
        <v>0</v>
      </c>
      <c r="Z3864" s="650">
        <v>0</v>
      </c>
      <c r="AA3864" s="650">
        <v>0</v>
      </c>
      <c r="AB3864" s="676">
        <v>1</v>
      </c>
      <c r="AC3864" s="575">
        <f t="shared" si="176"/>
        <v>0</v>
      </c>
      <c r="AD3864" s="620">
        <f t="shared" si="177"/>
        <v>0</v>
      </c>
    </row>
    <row r="3865" customHeight="1" spans="1:30">
      <c r="A3865" s="574">
        <v>45367</v>
      </c>
      <c r="B3865" s="650" t="s">
        <v>240</v>
      </c>
      <c r="C3865" s="650" t="s">
        <v>228</v>
      </c>
      <c r="D3865" s="650">
        <v>100</v>
      </c>
      <c r="E3865" s="650" t="s">
        <v>233</v>
      </c>
      <c r="F3865" s="650">
        <v>6.42</v>
      </c>
      <c r="G3865" s="650">
        <v>0</v>
      </c>
      <c r="H3865" s="650">
        <v>52.588</v>
      </c>
      <c r="I3865" s="650">
        <v>47.8107</v>
      </c>
      <c r="J3865" s="650">
        <v>46.997</v>
      </c>
      <c r="K3865" s="650">
        <v>4.6282</v>
      </c>
      <c r="L3865" s="676">
        <v>0.0883</v>
      </c>
      <c r="M3865" s="650">
        <v>718.219</v>
      </c>
      <c r="N3865" s="650"/>
      <c r="O3865" s="650"/>
      <c r="P3865" s="650"/>
      <c r="Q3865" s="650">
        <v>15895</v>
      </c>
      <c r="R3865" s="650">
        <v>2600.441</v>
      </c>
      <c r="S3865" s="676">
        <v>0.1636</v>
      </c>
      <c r="T3865" s="650">
        <v>0.0994</v>
      </c>
      <c r="U3865" s="650">
        <v>0</v>
      </c>
      <c r="V3865" s="650">
        <v>0</v>
      </c>
      <c r="W3865" s="650">
        <v>0</v>
      </c>
      <c r="X3865" s="650">
        <v>0</v>
      </c>
      <c r="Y3865" s="650">
        <v>0.0497</v>
      </c>
      <c r="Z3865" s="650">
        <v>0</v>
      </c>
      <c r="AA3865" s="650">
        <v>0</v>
      </c>
      <c r="AB3865" s="676">
        <v>0.9981</v>
      </c>
      <c r="AC3865" s="575">
        <f t="shared" si="176"/>
        <v>0</v>
      </c>
      <c r="AD3865" s="620">
        <f t="shared" si="177"/>
        <v>0.0994</v>
      </c>
    </row>
    <row r="3866" customHeight="1" spans="1:30">
      <c r="A3866" s="574">
        <v>45367</v>
      </c>
      <c r="B3866" s="650" t="s">
        <v>239</v>
      </c>
      <c r="C3866" s="650" t="s">
        <v>228</v>
      </c>
      <c r="D3866" s="650">
        <v>30</v>
      </c>
      <c r="E3866" s="650" t="s">
        <v>235</v>
      </c>
      <c r="F3866" s="650">
        <v>1.84</v>
      </c>
      <c r="G3866" s="650">
        <v>0</v>
      </c>
      <c r="H3866" s="650">
        <v>5.1949</v>
      </c>
      <c r="I3866" s="650">
        <v>5.1949</v>
      </c>
      <c r="J3866" s="650">
        <v>5.1216</v>
      </c>
      <c r="K3866" s="650">
        <v>0</v>
      </c>
      <c r="L3866" s="676">
        <v>0</v>
      </c>
      <c r="M3866" s="650">
        <v>261.3072</v>
      </c>
      <c r="N3866" s="650"/>
      <c r="O3866" s="650"/>
      <c r="P3866" s="650"/>
      <c r="Q3866" s="650">
        <v>4805</v>
      </c>
      <c r="R3866" s="650">
        <v>961.8576</v>
      </c>
      <c r="S3866" s="676">
        <v>0.2002</v>
      </c>
      <c r="T3866" s="650">
        <v>0</v>
      </c>
      <c r="U3866" s="650">
        <v>0</v>
      </c>
      <c r="V3866" s="650">
        <v>0</v>
      </c>
      <c r="W3866" s="650">
        <v>0</v>
      </c>
      <c r="X3866" s="650">
        <v>0</v>
      </c>
      <c r="Y3866" s="650">
        <v>0</v>
      </c>
      <c r="Z3866" s="650">
        <v>0</v>
      </c>
      <c r="AA3866" s="650">
        <v>0</v>
      </c>
      <c r="AB3866" s="676">
        <v>1</v>
      </c>
      <c r="AC3866" s="575">
        <f t="shared" si="176"/>
        <v>0</v>
      </c>
      <c r="AD3866" s="620">
        <f t="shared" si="177"/>
        <v>0</v>
      </c>
    </row>
    <row r="3867" customHeight="1" spans="1:30">
      <c r="A3867" s="574">
        <v>45367</v>
      </c>
      <c r="B3867" s="650" t="s">
        <v>234</v>
      </c>
      <c r="C3867" s="650" t="s">
        <v>228</v>
      </c>
      <c r="D3867" s="650">
        <v>20</v>
      </c>
      <c r="E3867" s="650" t="s">
        <v>233</v>
      </c>
      <c r="F3867" s="650">
        <v>6.2</v>
      </c>
      <c r="G3867" s="650">
        <v>1.7</v>
      </c>
      <c r="H3867" s="650">
        <v>14.3676</v>
      </c>
      <c r="I3867" s="650">
        <v>14.0529</v>
      </c>
      <c r="J3867" s="650">
        <v>13.9843</v>
      </c>
      <c r="K3867" s="650">
        <v>0</v>
      </c>
      <c r="L3867" s="676">
        <v>0</v>
      </c>
      <c r="M3867" s="650">
        <v>152.437</v>
      </c>
      <c r="N3867" s="650"/>
      <c r="O3867" s="650"/>
      <c r="P3867" s="650"/>
      <c r="Q3867" s="650">
        <v>4106</v>
      </c>
      <c r="R3867" s="650">
        <v>726.3359</v>
      </c>
      <c r="S3867" s="676">
        <v>0.1769</v>
      </c>
      <c r="T3867" s="650">
        <v>0</v>
      </c>
      <c r="U3867" s="650">
        <v>0</v>
      </c>
      <c r="V3867" s="650">
        <v>0</v>
      </c>
      <c r="W3867" s="650">
        <v>0</v>
      </c>
      <c r="X3867" s="650">
        <v>0</v>
      </c>
      <c r="Y3867" s="650">
        <v>0</v>
      </c>
      <c r="Z3867" s="650">
        <v>0</v>
      </c>
      <c r="AA3867" s="650">
        <v>0</v>
      </c>
      <c r="AB3867" s="676">
        <v>1</v>
      </c>
      <c r="AC3867" s="575">
        <f t="shared" si="176"/>
        <v>0</v>
      </c>
      <c r="AD3867" s="620">
        <f t="shared" si="177"/>
        <v>0</v>
      </c>
    </row>
    <row r="3868" customHeight="1" spans="1:30">
      <c r="A3868" s="574">
        <v>45367</v>
      </c>
      <c r="B3868" s="650" t="s">
        <v>243</v>
      </c>
      <c r="C3868" s="650" t="s">
        <v>228</v>
      </c>
      <c r="D3868" s="650">
        <v>30</v>
      </c>
      <c r="E3868" s="650" t="s">
        <v>233</v>
      </c>
      <c r="F3868" s="650">
        <v>7.12</v>
      </c>
      <c r="G3868" s="650">
        <v>0.8</v>
      </c>
      <c r="H3868" s="650">
        <v>17.5644</v>
      </c>
      <c r="I3868" s="650">
        <v>17.22</v>
      </c>
      <c r="J3868" s="650">
        <v>17.192</v>
      </c>
      <c r="K3868" s="650">
        <v>0</v>
      </c>
      <c r="L3868" s="676">
        <v>0</v>
      </c>
      <c r="M3868" s="650">
        <v>266.504</v>
      </c>
      <c r="N3868" s="650"/>
      <c r="O3868" s="650"/>
      <c r="P3868" s="650"/>
      <c r="Q3868" s="650">
        <v>4708</v>
      </c>
      <c r="R3868" s="650">
        <v>1100.568</v>
      </c>
      <c r="S3868" s="676">
        <v>0.2338</v>
      </c>
      <c r="T3868" s="650">
        <v>0</v>
      </c>
      <c r="U3868" s="650">
        <v>0</v>
      </c>
      <c r="V3868" s="650">
        <v>0</v>
      </c>
      <c r="W3868" s="650">
        <v>0</v>
      </c>
      <c r="X3868" s="650">
        <v>0</v>
      </c>
      <c r="Y3868" s="650">
        <v>0</v>
      </c>
      <c r="Z3868" s="650">
        <v>0</v>
      </c>
      <c r="AA3868" s="650">
        <v>0</v>
      </c>
      <c r="AB3868" s="676">
        <v>1</v>
      </c>
      <c r="AC3868" s="575">
        <f t="shared" si="176"/>
        <v>0</v>
      </c>
      <c r="AD3868" s="620">
        <f t="shared" si="177"/>
        <v>0</v>
      </c>
    </row>
    <row r="3869" customHeight="1" spans="1:30">
      <c r="A3869" s="574">
        <v>45367</v>
      </c>
      <c r="B3869" s="650" t="s">
        <v>245</v>
      </c>
      <c r="C3869" s="650" t="s">
        <v>228</v>
      </c>
      <c r="D3869" s="650">
        <v>50</v>
      </c>
      <c r="E3869" s="650" t="s">
        <v>235</v>
      </c>
      <c r="F3869" s="650">
        <v>4.6</v>
      </c>
      <c r="G3869" s="650">
        <v>0</v>
      </c>
      <c r="H3869" s="650">
        <v>19.457</v>
      </c>
      <c r="I3869" s="650">
        <v>18.655</v>
      </c>
      <c r="J3869" s="650">
        <v>18.62</v>
      </c>
      <c r="K3869" s="650">
        <v>0.802</v>
      </c>
      <c r="L3869" s="676">
        <v>0.0412</v>
      </c>
      <c r="M3869" s="650">
        <v>248.57</v>
      </c>
      <c r="N3869" s="650"/>
      <c r="O3869" s="650"/>
      <c r="P3869" s="650"/>
      <c r="Q3869" s="650">
        <v>6762</v>
      </c>
      <c r="R3869" s="650">
        <v>913.5</v>
      </c>
      <c r="S3869" s="676">
        <v>0.1351</v>
      </c>
      <c r="T3869" s="650">
        <v>0</v>
      </c>
      <c r="U3869" s="650">
        <v>0</v>
      </c>
      <c r="V3869" s="650">
        <v>0</v>
      </c>
      <c r="W3869" s="650">
        <v>0</v>
      </c>
      <c r="X3869" s="650">
        <v>0</v>
      </c>
      <c r="Y3869" s="650">
        <v>0</v>
      </c>
      <c r="Z3869" s="650">
        <v>0</v>
      </c>
      <c r="AA3869" s="650">
        <v>0</v>
      </c>
      <c r="AB3869" s="676">
        <v>1</v>
      </c>
      <c r="AC3869" s="575">
        <f t="shared" si="176"/>
        <v>0</v>
      </c>
      <c r="AD3869" s="620">
        <f t="shared" si="177"/>
        <v>0</v>
      </c>
    </row>
    <row r="3870" customHeight="1" spans="1:30">
      <c r="A3870" s="574">
        <v>45367</v>
      </c>
      <c r="B3870" s="650" t="s">
        <v>241</v>
      </c>
      <c r="C3870" s="650" t="s">
        <v>228</v>
      </c>
      <c r="D3870" s="650">
        <v>150</v>
      </c>
      <c r="E3870" s="650" t="s">
        <v>315</v>
      </c>
      <c r="F3870" s="650">
        <v>4.62</v>
      </c>
      <c r="G3870" s="650">
        <v>1.57</v>
      </c>
      <c r="H3870" s="650">
        <v>69.0923</v>
      </c>
      <c r="I3870" s="650">
        <v>68.6109</v>
      </c>
      <c r="J3870" s="650">
        <v>67.5108</v>
      </c>
      <c r="K3870" s="650">
        <v>0</v>
      </c>
      <c r="L3870" s="676">
        <v>0</v>
      </c>
      <c r="M3870" s="650">
        <v>815.3894</v>
      </c>
      <c r="N3870" s="650">
        <v>1932</v>
      </c>
      <c r="O3870" s="676">
        <v>0.422</v>
      </c>
      <c r="P3870" s="676">
        <v>-0.0941</v>
      </c>
      <c r="Q3870" s="650">
        <v>24402</v>
      </c>
      <c r="R3870" s="650">
        <v>3338.2321</v>
      </c>
      <c r="S3870" s="676">
        <v>0.1368</v>
      </c>
      <c r="T3870" s="650">
        <v>0</v>
      </c>
      <c r="U3870" s="650">
        <v>0</v>
      </c>
      <c r="V3870" s="650">
        <v>0</v>
      </c>
      <c r="W3870" s="650">
        <v>0</v>
      </c>
      <c r="X3870" s="650">
        <v>0</v>
      </c>
      <c r="Y3870" s="650">
        <v>0</v>
      </c>
      <c r="Z3870" s="650">
        <v>0</v>
      </c>
      <c r="AA3870" s="650">
        <v>0</v>
      </c>
      <c r="AB3870" s="676">
        <v>1</v>
      </c>
      <c r="AC3870" s="575">
        <f t="shared" si="176"/>
        <v>0</v>
      </c>
      <c r="AD3870" s="620">
        <f t="shared" si="177"/>
        <v>0</v>
      </c>
    </row>
    <row r="3871" customHeight="1" spans="1:30">
      <c r="A3871" s="574">
        <v>45367</v>
      </c>
      <c r="B3871" s="650" t="s">
        <v>246</v>
      </c>
      <c r="C3871" s="650" t="s">
        <v>228</v>
      </c>
      <c r="D3871" s="650">
        <v>300</v>
      </c>
      <c r="E3871" s="650" t="s">
        <v>235</v>
      </c>
      <c r="F3871" s="650">
        <v>7.15</v>
      </c>
      <c r="G3871" s="650">
        <v>0</v>
      </c>
      <c r="H3871" s="650">
        <v>211.5179</v>
      </c>
      <c r="I3871" s="650">
        <v>188.0603</v>
      </c>
      <c r="J3871" s="650">
        <v>182.028</v>
      </c>
      <c r="K3871" s="650">
        <v>23.4576</v>
      </c>
      <c r="L3871" s="676">
        <v>0.1109</v>
      </c>
      <c r="M3871" s="650">
        <v>2797.344</v>
      </c>
      <c r="N3871" s="650"/>
      <c r="O3871" s="650"/>
      <c r="P3871" s="650"/>
      <c r="Q3871" s="650">
        <v>57321</v>
      </c>
      <c r="R3871" s="650">
        <v>10562.377</v>
      </c>
      <c r="S3871" s="676">
        <v>0.1843</v>
      </c>
      <c r="T3871" s="650">
        <v>0</v>
      </c>
      <c r="U3871" s="650">
        <v>0</v>
      </c>
      <c r="V3871" s="650">
        <v>0</v>
      </c>
      <c r="W3871" s="650">
        <v>0</v>
      </c>
      <c r="X3871" s="650">
        <v>0</v>
      </c>
      <c r="Y3871" s="650">
        <v>0</v>
      </c>
      <c r="Z3871" s="650">
        <v>0</v>
      </c>
      <c r="AA3871" s="650">
        <v>0</v>
      </c>
      <c r="AB3871" s="676">
        <v>1</v>
      </c>
      <c r="AC3871" s="575">
        <f t="shared" si="176"/>
        <v>0</v>
      </c>
      <c r="AD3871" s="620">
        <f t="shared" si="177"/>
        <v>0</v>
      </c>
    </row>
    <row r="3872" customHeight="1" spans="1:30">
      <c r="A3872" s="574">
        <v>45367</v>
      </c>
      <c r="B3872" s="650" t="s">
        <v>244</v>
      </c>
      <c r="C3872" s="650" t="s">
        <v>228</v>
      </c>
      <c r="D3872" s="650">
        <v>100</v>
      </c>
      <c r="E3872" s="650" t="s">
        <v>233</v>
      </c>
      <c r="F3872" s="650">
        <v>4.75</v>
      </c>
      <c r="G3872" s="650">
        <v>1</v>
      </c>
      <c r="H3872" s="650">
        <v>42.512</v>
      </c>
      <c r="I3872" s="650">
        <v>36.2648</v>
      </c>
      <c r="J3872" s="650">
        <v>34.902</v>
      </c>
      <c r="K3872" s="650">
        <v>6.2472</v>
      </c>
      <c r="L3872" s="676">
        <v>0.147</v>
      </c>
      <c r="M3872" s="650">
        <v>526.9383</v>
      </c>
      <c r="N3872" s="650"/>
      <c r="O3872" s="650"/>
      <c r="P3872" s="650"/>
      <c r="Q3872" s="650">
        <v>14225</v>
      </c>
      <c r="R3872" s="650">
        <v>2445.5739</v>
      </c>
      <c r="S3872" s="676">
        <v>0.1719</v>
      </c>
      <c r="T3872" s="650">
        <v>0</v>
      </c>
      <c r="U3872" s="650">
        <v>0</v>
      </c>
      <c r="V3872" s="650">
        <v>0</v>
      </c>
      <c r="W3872" s="650">
        <v>0</v>
      </c>
      <c r="X3872" s="650">
        <v>0</v>
      </c>
      <c r="Y3872" s="650">
        <v>0</v>
      </c>
      <c r="Z3872" s="650">
        <v>0</v>
      </c>
      <c r="AA3872" s="650">
        <v>0</v>
      </c>
      <c r="AB3872" s="676">
        <v>1</v>
      </c>
      <c r="AC3872" s="575">
        <f t="shared" si="176"/>
        <v>0</v>
      </c>
      <c r="AD3872" s="620">
        <f t="shared" si="177"/>
        <v>0</v>
      </c>
    </row>
    <row r="3873" customHeight="1" spans="1:30">
      <c r="A3873" s="574">
        <v>45367</v>
      </c>
      <c r="B3873" s="650" t="s">
        <v>247</v>
      </c>
      <c r="C3873" s="650" t="s">
        <v>228</v>
      </c>
      <c r="D3873" s="650">
        <v>150</v>
      </c>
      <c r="E3873" s="650" t="s">
        <v>233</v>
      </c>
      <c r="F3873" s="650">
        <v>4.33</v>
      </c>
      <c r="G3873" s="650">
        <v>5</v>
      </c>
      <c r="H3873" s="650">
        <v>59.9882</v>
      </c>
      <c r="I3873" s="650">
        <v>59.9882</v>
      </c>
      <c r="J3873" s="650">
        <v>59.325</v>
      </c>
      <c r="K3873" s="650">
        <v>0</v>
      </c>
      <c r="L3873" s="676">
        <v>0</v>
      </c>
      <c r="M3873" s="650">
        <v>1362.375</v>
      </c>
      <c r="N3873" s="650"/>
      <c r="O3873" s="650"/>
      <c r="P3873" s="650"/>
      <c r="Q3873" s="650">
        <v>25456</v>
      </c>
      <c r="R3873" s="650">
        <v>5258.4</v>
      </c>
      <c r="S3873" s="676">
        <v>0.2066</v>
      </c>
      <c r="T3873" s="650">
        <v>0</v>
      </c>
      <c r="U3873" s="650">
        <v>0</v>
      </c>
      <c r="V3873" s="650">
        <v>0</v>
      </c>
      <c r="W3873" s="650">
        <v>0</v>
      </c>
      <c r="X3873" s="650">
        <v>0</v>
      </c>
      <c r="Y3873" s="650">
        <v>0</v>
      </c>
      <c r="Z3873" s="650">
        <v>0</v>
      </c>
      <c r="AA3873" s="650">
        <v>0</v>
      </c>
      <c r="AB3873" s="676">
        <v>1</v>
      </c>
      <c r="AC3873" s="575">
        <f t="shared" si="176"/>
        <v>0</v>
      </c>
      <c r="AD3873" s="620">
        <f t="shared" si="177"/>
        <v>0</v>
      </c>
    </row>
    <row r="3874" customHeight="1" spans="1:30">
      <c r="A3874" s="574">
        <v>45367</v>
      </c>
      <c r="B3874" s="650" t="s">
        <v>248</v>
      </c>
      <c r="C3874" s="650" t="s">
        <v>228</v>
      </c>
      <c r="D3874" s="650">
        <v>100</v>
      </c>
      <c r="E3874" s="650" t="s">
        <v>233</v>
      </c>
      <c r="F3874" s="650">
        <v>5.87</v>
      </c>
      <c r="G3874" s="650">
        <v>3.1</v>
      </c>
      <c r="H3874" s="650">
        <v>74.9568</v>
      </c>
      <c r="I3874" s="650">
        <v>48.8091</v>
      </c>
      <c r="J3874" s="650">
        <v>45.9704</v>
      </c>
      <c r="K3874" s="650">
        <v>26.1477</v>
      </c>
      <c r="L3874" s="676">
        <v>0.3488</v>
      </c>
      <c r="M3874" s="650">
        <v>518.1036</v>
      </c>
      <c r="N3874" s="650"/>
      <c r="O3874" s="650"/>
      <c r="P3874" s="650"/>
      <c r="Q3874" s="650">
        <v>11688</v>
      </c>
      <c r="R3874" s="650">
        <v>2279.8244</v>
      </c>
      <c r="S3874" s="676">
        <v>0.1951</v>
      </c>
      <c r="T3874" s="650">
        <v>0</v>
      </c>
      <c r="U3874" s="650">
        <v>0</v>
      </c>
      <c r="V3874" s="650">
        <v>0</v>
      </c>
      <c r="W3874" s="650">
        <v>0</v>
      </c>
      <c r="X3874" s="650">
        <v>0</v>
      </c>
      <c r="Y3874" s="650">
        <v>0</v>
      </c>
      <c r="Z3874" s="650">
        <v>0</v>
      </c>
      <c r="AA3874" s="650">
        <v>0</v>
      </c>
      <c r="AB3874" s="676">
        <v>1</v>
      </c>
      <c r="AC3874" s="575">
        <f t="shared" si="176"/>
        <v>0</v>
      </c>
      <c r="AD3874" s="620">
        <f t="shared" si="177"/>
        <v>0</v>
      </c>
    </row>
    <row r="3875" customHeight="1" spans="1:30">
      <c r="A3875" s="574">
        <v>45367</v>
      </c>
      <c r="B3875" s="650" t="s">
        <v>249</v>
      </c>
      <c r="C3875" s="650" t="s">
        <v>228</v>
      </c>
      <c r="D3875" s="650">
        <v>100</v>
      </c>
      <c r="E3875" s="650" t="s">
        <v>231</v>
      </c>
      <c r="F3875" s="650">
        <v>6.93</v>
      </c>
      <c r="G3875" s="650">
        <v>0</v>
      </c>
      <c r="H3875" s="650">
        <v>56.32</v>
      </c>
      <c r="I3875" s="650">
        <v>55.452</v>
      </c>
      <c r="J3875" s="650">
        <v>55.372</v>
      </c>
      <c r="K3875" s="650">
        <v>0</v>
      </c>
      <c r="L3875" s="676">
        <v>0</v>
      </c>
      <c r="M3875" s="650">
        <v>778.4021</v>
      </c>
      <c r="N3875" s="650"/>
      <c r="O3875" s="650"/>
      <c r="P3875" s="650"/>
      <c r="Q3875" s="650">
        <v>15134</v>
      </c>
      <c r="R3875" s="650">
        <v>2715.7494</v>
      </c>
      <c r="S3875" s="676">
        <v>0.1794</v>
      </c>
      <c r="T3875" s="650">
        <v>0</v>
      </c>
      <c r="U3875" s="650">
        <v>0</v>
      </c>
      <c r="V3875" s="650">
        <v>0</v>
      </c>
      <c r="W3875" s="650">
        <v>0</v>
      </c>
      <c r="X3875" s="650">
        <v>0</v>
      </c>
      <c r="Y3875" s="650">
        <v>0</v>
      </c>
      <c r="Z3875" s="650">
        <v>0</v>
      </c>
      <c r="AA3875" s="650">
        <v>0</v>
      </c>
      <c r="AB3875" s="676">
        <v>1</v>
      </c>
      <c r="AC3875" s="575">
        <f t="shared" si="176"/>
        <v>0</v>
      </c>
      <c r="AD3875" s="620">
        <f t="shared" si="177"/>
        <v>0</v>
      </c>
    </row>
    <row r="3876" customHeight="1" spans="1:30">
      <c r="A3876" s="574">
        <v>45367</v>
      </c>
      <c r="B3876" s="650" t="s">
        <v>251</v>
      </c>
      <c r="C3876" s="650" t="s">
        <v>250</v>
      </c>
      <c r="D3876" s="650">
        <v>15</v>
      </c>
      <c r="E3876" s="650" t="s">
        <v>233</v>
      </c>
      <c r="F3876" s="650">
        <v>0</v>
      </c>
      <c r="G3876" s="650">
        <v>11.3</v>
      </c>
      <c r="H3876" s="650">
        <v>29.5189</v>
      </c>
      <c r="I3876" s="650">
        <v>18.1406</v>
      </c>
      <c r="J3876" s="650">
        <v>18.06</v>
      </c>
      <c r="K3876" s="650">
        <v>11.3783</v>
      </c>
      <c r="L3876" s="676">
        <v>0.3855</v>
      </c>
      <c r="M3876" s="650">
        <v>139.545</v>
      </c>
      <c r="N3876" s="650"/>
      <c r="O3876" s="650"/>
      <c r="P3876" s="650"/>
      <c r="Q3876" s="650">
        <v>3444</v>
      </c>
      <c r="R3876" s="650">
        <v>467.775</v>
      </c>
      <c r="S3876" s="676">
        <v>0.1358</v>
      </c>
      <c r="T3876" s="650">
        <v>0</v>
      </c>
      <c r="U3876" s="650">
        <v>0</v>
      </c>
      <c r="V3876" s="650">
        <v>0</v>
      </c>
      <c r="W3876" s="650">
        <v>0</v>
      </c>
      <c r="X3876" s="650">
        <v>0</v>
      </c>
      <c r="Y3876" s="650">
        <v>0</v>
      </c>
      <c r="Z3876" s="650">
        <v>0</v>
      </c>
      <c r="AA3876" s="650">
        <v>0</v>
      </c>
      <c r="AB3876" s="676">
        <v>1</v>
      </c>
      <c r="AC3876" s="575">
        <f t="shared" si="176"/>
        <v>0</v>
      </c>
      <c r="AD3876" s="620">
        <f t="shared" si="177"/>
        <v>0</v>
      </c>
    </row>
    <row r="3877" customHeight="1" spans="1:30">
      <c r="A3877" s="574">
        <v>45367</v>
      </c>
      <c r="B3877" s="650" t="s">
        <v>253</v>
      </c>
      <c r="C3877" s="650" t="s">
        <v>250</v>
      </c>
      <c r="D3877" s="650">
        <v>200</v>
      </c>
      <c r="E3877" s="650" t="s">
        <v>233</v>
      </c>
      <c r="F3877" s="650">
        <v>0</v>
      </c>
      <c r="G3877" s="650">
        <v>12.22</v>
      </c>
      <c r="H3877" s="650">
        <v>424.3619</v>
      </c>
      <c r="I3877" s="650">
        <v>419.5776</v>
      </c>
      <c r="J3877" s="650">
        <v>409.2</v>
      </c>
      <c r="K3877" s="650">
        <v>4.7843</v>
      </c>
      <c r="L3877" s="676">
        <v>0.0113</v>
      </c>
      <c r="M3877" s="650">
        <v>2431.44</v>
      </c>
      <c r="N3877" s="650"/>
      <c r="O3877" s="650"/>
      <c r="P3877" s="650"/>
      <c r="Q3877" s="650">
        <v>61425</v>
      </c>
      <c r="R3877" s="650">
        <v>11076.12</v>
      </c>
      <c r="S3877" s="676">
        <v>0.1803</v>
      </c>
      <c r="T3877" s="650">
        <v>0</v>
      </c>
      <c r="U3877" s="650">
        <v>0</v>
      </c>
      <c r="V3877" s="650">
        <v>0</v>
      </c>
      <c r="W3877" s="650">
        <v>0</v>
      </c>
      <c r="X3877" s="650">
        <v>0</v>
      </c>
      <c r="Y3877" s="650">
        <v>0</v>
      </c>
      <c r="Z3877" s="650">
        <v>0</v>
      </c>
      <c r="AA3877" s="650">
        <v>0</v>
      </c>
      <c r="AB3877" s="676">
        <v>1</v>
      </c>
      <c r="AC3877" s="575">
        <f t="shared" si="176"/>
        <v>0</v>
      </c>
      <c r="AD3877" s="620">
        <f t="shared" si="177"/>
        <v>0</v>
      </c>
    </row>
    <row r="3878" customHeight="1" spans="1:30">
      <c r="A3878" s="574">
        <v>45367</v>
      </c>
      <c r="B3878" s="650" t="s">
        <v>259</v>
      </c>
      <c r="C3878" s="650" t="s">
        <v>250</v>
      </c>
      <c r="D3878" s="650">
        <v>60</v>
      </c>
      <c r="E3878" s="650" t="s">
        <v>233</v>
      </c>
      <c r="F3878" s="650">
        <v>0</v>
      </c>
      <c r="G3878" s="650">
        <v>12</v>
      </c>
      <c r="H3878" s="650">
        <v>129.4062</v>
      </c>
      <c r="I3878" s="650">
        <v>129.4062</v>
      </c>
      <c r="J3878" s="650">
        <v>128.52</v>
      </c>
      <c r="K3878" s="650">
        <v>0</v>
      </c>
      <c r="L3878" s="676">
        <v>0</v>
      </c>
      <c r="M3878" s="650">
        <v>805.35</v>
      </c>
      <c r="N3878" s="650"/>
      <c r="O3878" s="650"/>
      <c r="P3878" s="650"/>
      <c r="Q3878" s="650">
        <v>14049</v>
      </c>
      <c r="R3878" s="650">
        <v>3187.38</v>
      </c>
      <c r="S3878" s="676">
        <v>0.2269</v>
      </c>
      <c r="T3878" s="650">
        <v>0</v>
      </c>
      <c r="U3878" s="650">
        <v>0</v>
      </c>
      <c r="V3878" s="650">
        <v>0</v>
      </c>
      <c r="W3878" s="650">
        <v>0</v>
      </c>
      <c r="X3878" s="650">
        <v>0</v>
      </c>
      <c r="Y3878" s="650">
        <v>0</v>
      </c>
      <c r="Z3878" s="650">
        <v>0</v>
      </c>
      <c r="AA3878" s="650">
        <v>0</v>
      </c>
      <c r="AB3878" s="676">
        <v>1</v>
      </c>
      <c r="AC3878" s="575">
        <f t="shared" si="176"/>
        <v>0</v>
      </c>
      <c r="AD3878" s="620">
        <f t="shared" si="177"/>
        <v>0</v>
      </c>
    </row>
    <row r="3879" customHeight="1" spans="1:30">
      <c r="A3879" s="574">
        <v>45367</v>
      </c>
      <c r="B3879" s="650" t="s">
        <v>256</v>
      </c>
      <c r="C3879" s="650" t="s">
        <v>250</v>
      </c>
      <c r="D3879" s="650">
        <v>20.4</v>
      </c>
      <c r="E3879" s="650" t="s">
        <v>233</v>
      </c>
      <c r="F3879" s="650">
        <v>0</v>
      </c>
      <c r="G3879" s="650">
        <v>3.89</v>
      </c>
      <c r="H3879" s="650">
        <v>6.779</v>
      </c>
      <c r="I3879" s="650">
        <v>6.72</v>
      </c>
      <c r="J3879" s="650">
        <v>6.6792</v>
      </c>
      <c r="K3879" s="650">
        <v>0</v>
      </c>
      <c r="L3879" s="676">
        <v>0</v>
      </c>
      <c r="M3879" s="650">
        <v>296.8702</v>
      </c>
      <c r="N3879" s="650"/>
      <c r="O3879" s="650"/>
      <c r="P3879" s="650"/>
      <c r="Q3879" s="650">
        <v>5372</v>
      </c>
      <c r="R3879" s="650">
        <v>1292.0299</v>
      </c>
      <c r="S3879" s="676">
        <v>0.2405</v>
      </c>
      <c r="T3879" s="650">
        <v>0</v>
      </c>
      <c r="U3879" s="650">
        <v>0</v>
      </c>
      <c r="V3879" s="650">
        <v>0</v>
      </c>
      <c r="W3879" s="650">
        <v>0</v>
      </c>
      <c r="X3879" s="650">
        <v>0</v>
      </c>
      <c r="Y3879" s="650">
        <v>0</v>
      </c>
      <c r="Z3879" s="650">
        <v>0</v>
      </c>
      <c r="AA3879" s="650">
        <v>0</v>
      </c>
      <c r="AB3879" s="676">
        <v>1</v>
      </c>
      <c r="AC3879" s="575">
        <f t="shared" si="176"/>
        <v>0</v>
      </c>
      <c r="AD3879" s="620">
        <f t="shared" si="177"/>
        <v>0</v>
      </c>
    </row>
    <row r="3880" customHeight="1" spans="1:30">
      <c r="A3880" s="574">
        <v>45367</v>
      </c>
      <c r="B3880" s="650" t="s">
        <v>254</v>
      </c>
      <c r="C3880" s="650" t="s">
        <v>250</v>
      </c>
      <c r="D3880" s="650">
        <v>50</v>
      </c>
      <c r="E3880" s="650" t="s">
        <v>233</v>
      </c>
      <c r="F3880" s="650">
        <v>0</v>
      </c>
      <c r="G3880" s="650">
        <v>5.73</v>
      </c>
      <c r="H3880" s="650">
        <v>30.599</v>
      </c>
      <c r="I3880" s="650">
        <v>30.0798</v>
      </c>
      <c r="J3880" s="650">
        <v>28.98</v>
      </c>
      <c r="K3880" s="650">
        <v>0</v>
      </c>
      <c r="L3880" s="676">
        <v>0</v>
      </c>
      <c r="M3880" s="650">
        <v>785.82</v>
      </c>
      <c r="N3880" s="650"/>
      <c r="O3880" s="650"/>
      <c r="P3880" s="650"/>
      <c r="Q3880" s="650">
        <v>12070</v>
      </c>
      <c r="R3880" s="650">
        <v>3039.12</v>
      </c>
      <c r="S3880" s="676">
        <v>0.2518</v>
      </c>
      <c r="T3880" s="650">
        <v>0</v>
      </c>
      <c r="U3880" s="650">
        <v>0</v>
      </c>
      <c r="V3880" s="650">
        <v>0</v>
      </c>
      <c r="W3880" s="650">
        <v>0</v>
      </c>
      <c r="X3880" s="650">
        <v>0</v>
      </c>
      <c r="Y3880" s="650">
        <v>0</v>
      </c>
      <c r="Z3880" s="650">
        <v>0</v>
      </c>
      <c r="AA3880" s="650">
        <v>0</v>
      </c>
      <c r="AB3880" s="676">
        <v>1</v>
      </c>
      <c r="AC3880" s="575">
        <f t="shared" si="176"/>
        <v>0</v>
      </c>
      <c r="AD3880" s="620">
        <f t="shared" si="177"/>
        <v>0</v>
      </c>
    </row>
    <row r="3881" customHeight="1" spans="1:30">
      <c r="A3881" s="574">
        <v>45367</v>
      </c>
      <c r="B3881" s="650" t="s">
        <v>262</v>
      </c>
      <c r="C3881" s="650" t="s">
        <v>250</v>
      </c>
      <c r="D3881" s="650">
        <v>200</v>
      </c>
      <c r="E3881" s="650" t="s">
        <v>233</v>
      </c>
      <c r="F3881" s="650">
        <v>0</v>
      </c>
      <c r="G3881" s="650">
        <v>6.79</v>
      </c>
      <c r="H3881" s="650">
        <v>126.9373</v>
      </c>
      <c r="I3881" s="650">
        <v>83.4808</v>
      </c>
      <c r="J3881" s="650">
        <v>81.675</v>
      </c>
      <c r="K3881" s="650">
        <v>0</v>
      </c>
      <c r="L3881" s="676">
        <v>0</v>
      </c>
      <c r="M3881" s="650">
        <v>1896.675</v>
      </c>
      <c r="N3881" s="650"/>
      <c r="O3881" s="650"/>
      <c r="P3881" s="650"/>
      <c r="Q3881" s="650">
        <v>30140</v>
      </c>
      <c r="R3881" s="650">
        <v>9046.125</v>
      </c>
      <c r="S3881" s="676">
        <v>0.3001</v>
      </c>
      <c r="T3881" s="650">
        <v>31.9662</v>
      </c>
      <c r="U3881" s="650">
        <v>0.4728</v>
      </c>
      <c r="V3881" s="650">
        <v>0</v>
      </c>
      <c r="W3881" s="650">
        <v>0</v>
      </c>
      <c r="X3881" s="650">
        <v>0</v>
      </c>
      <c r="Y3881" s="650">
        <v>11.0175</v>
      </c>
      <c r="Z3881" s="650">
        <v>0</v>
      </c>
      <c r="AA3881" s="650">
        <v>0</v>
      </c>
      <c r="AB3881" s="676">
        <v>0.5339</v>
      </c>
      <c r="AC3881" s="575">
        <f t="shared" si="176"/>
        <v>0.4728</v>
      </c>
      <c r="AD3881" s="620">
        <f t="shared" si="177"/>
        <v>31.9662</v>
      </c>
    </row>
    <row r="3882" customHeight="1" spans="1:30">
      <c r="A3882" s="574">
        <v>45367</v>
      </c>
      <c r="B3882" s="650" t="s">
        <v>260</v>
      </c>
      <c r="C3882" s="650" t="s">
        <v>250</v>
      </c>
      <c r="D3882" s="650">
        <v>50</v>
      </c>
      <c r="E3882" s="650" t="s">
        <v>233</v>
      </c>
      <c r="F3882" s="650">
        <v>0</v>
      </c>
      <c r="G3882" s="650">
        <v>6.1</v>
      </c>
      <c r="H3882" s="650">
        <v>50.7343</v>
      </c>
      <c r="I3882" s="650">
        <v>50.4751</v>
      </c>
      <c r="J3882" s="650">
        <v>49.5</v>
      </c>
      <c r="K3882" s="650">
        <v>0</v>
      </c>
      <c r="L3882" s="676">
        <v>0</v>
      </c>
      <c r="M3882" s="650">
        <v>303.49</v>
      </c>
      <c r="N3882" s="650"/>
      <c r="O3882" s="650"/>
      <c r="P3882" s="650"/>
      <c r="Q3882" s="650">
        <v>12700</v>
      </c>
      <c r="R3882" s="650">
        <v>2026.112</v>
      </c>
      <c r="S3882" s="676">
        <v>0.1595</v>
      </c>
      <c r="T3882" s="650">
        <v>0</v>
      </c>
      <c r="U3882" s="650">
        <v>0</v>
      </c>
      <c r="V3882" s="650">
        <v>0</v>
      </c>
      <c r="W3882" s="650">
        <v>0</v>
      </c>
      <c r="X3882" s="650">
        <v>0</v>
      </c>
      <c r="Y3882" s="650">
        <v>0</v>
      </c>
      <c r="Z3882" s="650">
        <v>0</v>
      </c>
      <c r="AA3882" s="650">
        <v>0</v>
      </c>
      <c r="AB3882" s="676">
        <v>1</v>
      </c>
      <c r="AC3882" s="575">
        <f t="shared" si="176"/>
        <v>0</v>
      </c>
      <c r="AD3882" s="620">
        <f t="shared" si="177"/>
        <v>0</v>
      </c>
    </row>
    <row r="3883" customHeight="1" spans="1:30">
      <c r="A3883" s="574">
        <v>45367</v>
      </c>
      <c r="B3883" s="650" t="s">
        <v>261</v>
      </c>
      <c r="C3883" s="650" t="s">
        <v>250</v>
      </c>
      <c r="D3883" s="650">
        <v>100</v>
      </c>
      <c r="E3883" s="650" t="s">
        <v>233</v>
      </c>
      <c r="F3883" s="650">
        <v>0</v>
      </c>
      <c r="G3883" s="650">
        <v>10.37</v>
      </c>
      <c r="H3883" s="650">
        <v>174.6437</v>
      </c>
      <c r="I3883" s="650">
        <v>167.5957</v>
      </c>
      <c r="J3883" s="650">
        <v>164.472</v>
      </c>
      <c r="K3883" s="650">
        <v>5.5956</v>
      </c>
      <c r="L3883" s="676">
        <v>0.0323</v>
      </c>
      <c r="M3883" s="650">
        <v>1318.416</v>
      </c>
      <c r="N3883" s="650"/>
      <c r="O3883" s="650"/>
      <c r="P3883" s="650"/>
      <c r="Q3883" s="650">
        <v>25315</v>
      </c>
      <c r="R3883" s="650">
        <v>5616.468</v>
      </c>
      <c r="S3883" s="676">
        <v>0.2219</v>
      </c>
      <c r="T3883" s="650">
        <v>2.7724</v>
      </c>
      <c r="U3883" s="650">
        <v>0</v>
      </c>
      <c r="V3883" s="650">
        <v>0</v>
      </c>
      <c r="W3883" s="650">
        <v>0</v>
      </c>
      <c r="X3883" s="650">
        <v>0</v>
      </c>
      <c r="Y3883" s="650">
        <v>0</v>
      </c>
      <c r="Z3883" s="650">
        <v>0</v>
      </c>
      <c r="AA3883" s="650">
        <v>0</v>
      </c>
      <c r="AB3883" s="676">
        <v>0.98</v>
      </c>
      <c r="AC3883" s="575">
        <f t="shared" si="176"/>
        <v>0</v>
      </c>
      <c r="AD3883" s="620">
        <f t="shared" si="177"/>
        <v>2.7724</v>
      </c>
    </row>
    <row r="3884" customHeight="1" spans="1:30">
      <c r="A3884" s="574">
        <v>45367</v>
      </c>
      <c r="B3884" s="192" t="s">
        <v>61</v>
      </c>
      <c r="C3884" s="650" t="s">
        <v>250</v>
      </c>
      <c r="D3884" s="650">
        <v>275</v>
      </c>
      <c r="E3884" s="650" t="s">
        <v>233</v>
      </c>
      <c r="F3884" s="650">
        <v>0</v>
      </c>
      <c r="G3884" s="650">
        <v>13.19</v>
      </c>
      <c r="H3884" s="650">
        <v>558.0217</v>
      </c>
      <c r="I3884" s="650">
        <v>526.4279</v>
      </c>
      <c r="J3884" s="650">
        <v>518.32</v>
      </c>
      <c r="K3884" s="650">
        <v>31.5938</v>
      </c>
      <c r="L3884" s="676">
        <v>0.0566</v>
      </c>
      <c r="M3884" s="650">
        <v>3759.36</v>
      </c>
      <c r="N3884" s="650"/>
      <c r="O3884" s="650"/>
      <c r="P3884" s="650"/>
      <c r="Q3884" s="650">
        <v>83580</v>
      </c>
      <c r="R3884" s="650">
        <v>19169.48</v>
      </c>
      <c r="S3884" s="676">
        <v>0.2294</v>
      </c>
      <c r="T3884" s="650">
        <v>0</v>
      </c>
      <c r="U3884" s="650">
        <v>0</v>
      </c>
      <c r="V3884" s="650">
        <v>0</v>
      </c>
      <c r="W3884" s="650">
        <v>0</v>
      </c>
      <c r="X3884" s="650">
        <v>0</v>
      </c>
      <c r="Y3884" s="650">
        <v>0</v>
      </c>
      <c r="Z3884" s="650">
        <v>0</v>
      </c>
      <c r="AA3884" s="650">
        <v>0</v>
      </c>
      <c r="AB3884" s="676">
        <v>1</v>
      </c>
      <c r="AC3884" s="575">
        <f t="shared" si="176"/>
        <v>0</v>
      </c>
      <c r="AD3884" s="620">
        <f t="shared" si="177"/>
        <v>0</v>
      </c>
    </row>
    <row r="3885" customHeight="1" spans="1:30">
      <c r="A3885" s="574">
        <v>45367</v>
      </c>
      <c r="B3885" s="192" t="s">
        <v>62</v>
      </c>
      <c r="C3885" s="650" t="s">
        <v>250</v>
      </c>
      <c r="D3885" s="650">
        <v>200</v>
      </c>
      <c r="E3885" s="650" t="s">
        <v>233</v>
      </c>
      <c r="F3885" s="650">
        <v>0</v>
      </c>
      <c r="G3885" s="650">
        <v>14.62</v>
      </c>
      <c r="H3885" s="650">
        <v>412.5066</v>
      </c>
      <c r="I3885" s="650">
        <v>385.0702</v>
      </c>
      <c r="J3885" s="650">
        <v>374.88</v>
      </c>
      <c r="K3885" s="650">
        <v>27.4364</v>
      </c>
      <c r="L3885" s="676">
        <v>0.0665</v>
      </c>
      <c r="M3885" s="650">
        <v>2748.24</v>
      </c>
      <c r="N3885" s="650"/>
      <c r="O3885" s="650"/>
      <c r="P3885" s="650"/>
      <c r="Q3885" s="650">
        <v>61280</v>
      </c>
      <c r="R3885" s="650">
        <v>13172.28</v>
      </c>
      <c r="S3885" s="676">
        <v>0.215</v>
      </c>
      <c r="T3885" s="650">
        <v>0</v>
      </c>
      <c r="U3885" s="650">
        <v>0</v>
      </c>
      <c r="V3885" s="650">
        <v>0</v>
      </c>
      <c r="W3885" s="650">
        <v>0</v>
      </c>
      <c r="X3885" s="650">
        <v>0</v>
      </c>
      <c r="Y3885" s="650">
        <v>0</v>
      </c>
      <c r="Z3885" s="650">
        <v>0</v>
      </c>
      <c r="AA3885" s="650">
        <v>0</v>
      </c>
      <c r="AB3885" s="676">
        <v>1</v>
      </c>
      <c r="AC3885" s="575">
        <f t="shared" si="176"/>
        <v>0</v>
      </c>
      <c r="AD3885" s="620">
        <f t="shared" si="177"/>
        <v>0</v>
      </c>
    </row>
    <row r="3886" customHeight="1" spans="1:30">
      <c r="A3886" s="574">
        <v>45367</v>
      </c>
      <c r="B3886" s="650" t="s">
        <v>257</v>
      </c>
      <c r="C3886" s="650" t="s">
        <v>250</v>
      </c>
      <c r="D3886" s="650">
        <v>80</v>
      </c>
      <c r="E3886" s="650" t="s">
        <v>233</v>
      </c>
      <c r="F3886" s="650">
        <v>0</v>
      </c>
      <c r="G3886" s="650">
        <v>4.09</v>
      </c>
      <c r="H3886" s="650">
        <v>36.477</v>
      </c>
      <c r="I3886" s="650">
        <v>34.6467</v>
      </c>
      <c r="J3886" s="650">
        <v>34.1967</v>
      </c>
      <c r="K3886" s="650">
        <v>0</v>
      </c>
      <c r="L3886" s="676">
        <v>0</v>
      </c>
      <c r="M3886" s="650">
        <v>943.5351</v>
      </c>
      <c r="N3886" s="650"/>
      <c r="O3886" s="650"/>
      <c r="P3886" s="650"/>
      <c r="Q3886" s="650">
        <v>18237</v>
      </c>
      <c r="R3886" s="650">
        <v>4460.4516</v>
      </c>
      <c r="S3886" s="676">
        <v>0.2446</v>
      </c>
      <c r="T3886" s="650">
        <v>0</v>
      </c>
      <c r="U3886" s="650">
        <v>1</v>
      </c>
      <c r="V3886" s="650">
        <v>0</v>
      </c>
      <c r="W3886" s="650">
        <v>0</v>
      </c>
      <c r="X3886" s="650">
        <v>0</v>
      </c>
      <c r="Y3886" s="650">
        <v>0</v>
      </c>
      <c r="Z3886" s="650">
        <v>0</v>
      </c>
      <c r="AA3886" s="650">
        <v>0</v>
      </c>
      <c r="AB3886" s="676">
        <v>1</v>
      </c>
      <c r="AC3886" s="575">
        <f t="shared" si="176"/>
        <v>1</v>
      </c>
      <c r="AD3886" s="620">
        <f t="shared" si="177"/>
        <v>0</v>
      </c>
    </row>
    <row r="3887" customHeight="1" spans="1:30">
      <c r="A3887" s="574">
        <v>45367</v>
      </c>
      <c r="B3887" s="669" t="s">
        <v>55</v>
      </c>
      <c r="C3887" s="650" t="s">
        <v>250</v>
      </c>
      <c r="D3887" s="650">
        <v>100</v>
      </c>
      <c r="E3887" s="650" t="s">
        <v>233</v>
      </c>
      <c r="F3887" s="650">
        <v>0</v>
      </c>
      <c r="G3887" s="650">
        <v>7.05</v>
      </c>
      <c r="H3887" s="650">
        <v>121.25</v>
      </c>
      <c r="I3887" s="650">
        <v>117.9644</v>
      </c>
      <c r="J3887" s="650">
        <v>116.3816</v>
      </c>
      <c r="K3887" s="650">
        <v>3.0226</v>
      </c>
      <c r="L3887" s="676">
        <v>0.025</v>
      </c>
      <c r="M3887" s="650">
        <v>1433.955</v>
      </c>
      <c r="N3887" s="650"/>
      <c r="O3887" s="650"/>
      <c r="P3887" s="650"/>
      <c r="Q3887" s="650">
        <v>28860</v>
      </c>
      <c r="R3887" s="650">
        <v>5172.7595</v>
      </c>
      <c r="S3887" s="676">
        <v>0.1792</v>
      </c>
      <c r="T3887" s="650">
        <v>0.1515</v>
      </c>
      <c r="U3887" s="650">
        <v>0.1115</v>
      </c>
      <c r="V3887" s="650">
        <v>0</v>
      </c>
      <c r="W3887" s="650">
        <v>0</v>
      </c>
      <c r="X3887" s="650">
        <v>0</v>
      </c>
      <c r="Y3887" s="650">
        <v>0</v>
      </c>
      <c r="Z3887" s="650">
        <v>0</v>
      </c>
      <c r="AA3887" s="650">
        <v>0</v>
      </c>
      <c r="AB3887" s="676">
        <v>0.9988</v>
      </c>
      <c r="AC3887" s="575">
        <f t="shared" si="176"/>
        <v>0.1115</v>
      </c>
      <c r="AD3887" s="620">
        <f t="shared" si="177"/>
        <v>0.1515</v>
      </c>
    </row>
    <row r="3888" customHeight="1" spans="1:30">
      <c r="A3888" s="574">
        <v>45367</v>
      </c>
      <c r="B3888" s="192" t="s">
        <v>57</v>
      </c>
      <c r="C3888" s="650" t="s">
        <v>228</v>
      </c>
      <c r="D3888" s="650">
        <v>20</v>
      </c>
      <c r="E3888" s="650" t="s">
        <v>233</v>
      </c>
      <c r="F3888" s="650">
        <v>7.81</v>
      </c>
      <c r="G3888" s="650">
        <v>0</v>
      </c>
      <c r="H3888" s="650">
        <v>12.8953</v>
      </c>
      <c r="I3888" s="650">
        <v>9.6036</v>
      </c>
      <c r="J3888" s="650">
        <v>9.5074</v>
      </c>
      <c r="K3888" s="650">
        <v>3.2917</v>
      </c>
      <c r="L3888" s="676">
        <v>0.2553</v>
      </c>
      <c r="M3888" s="650">
        <v>158.475</v>
      </c>
      <c r="N3888" s="650"/>
      <c r="O3888" s="650"/>
      <c r="P3888" s="650"/>
      <c r="Q3888" s="650">
        <v>3541</v>
      </c>
      <c r="R3888" s="650">
        <v>659.5898</v>
      </c>
      <c r="S3888" s="676">
        <v>0.1863</v>
      </c>
      <c r="T3888" s="650">
        <v>0</v>
      </c>
      <c r="U3888" s="650">
        <v>0</v>
      </c>
      <c r="V3888" s="650">
        <v>0</v>
      </c>
      <c r="W3888" s="650">
        <v>0</v>
      </c>
      <c r="X3888" s="650">
        <v>0</v>
      </c>
      <c r="Y3888" s="650">
        <v>0</v>
      </c>
      <c r="Z3888" s="650">
        <v>0</v>
      </c>
      <c r="AA3888" s="650">
        <v>0</v>
      </c>
      <c r="AB3888" s="676">
        <v>1</v>
      </c>
      <c r="AC3888" s="575">
        <f t="shared" si="176"/>
        <v>0</v>
      </c>
      <c r="AD3888" s="620">
        <f t="shared" si="177"/>
        <v>0</v>
      </c>
    </row>
    <row r="3889" customHeight="1" spans="1:30">
      <c r="A3889" s="574">
        <v>45367</v>
      </c>
      <c r="B3889" s="650" t="s">
        <v>258</v>
      </c>
      <c r="C3889" s="650" t="s">
        <v>250</v>
      </c>
      <c r="D3889" s="650">
        <v>100</v>
      </c>
      <c r="E3889" s="650" t="s">
        <v>233</v>
      </c>
      <c r="F3889" s="650">
        <v>0</v>
      </c>
      <c r="G3889" s="650">
        <v>7.71</v>
      </c>
      <c r="H3889" s="650">
        <v>186.3615</v>
      </c>
      <c r="I3889" s="650">
        <v>111.7572</v>
      </c>
      <c r="J3889" s="650">
        <v>110.22</v>
      </c>
      <c r="K3889" s="650">
        <v>74.6043</v>
      </c>
      <c r="L3889" s="676">
        <v>0.4003</v>
      </c>
      <c r="M3889" s="650">
        <v>1298.88</v>
      </c>
      <c r="N3889" s="650"/>
      <c r="O3889" s="650"/>
      <c r="P3889" s="650"/>
      <c r="Q3889" s="650">
        <v>27774</v>
      </c>
      <c r="R3889" s="650">
        <v>4575.12</v>
      </c>
      <c r="S3889" s="676">
        <v>0.1647</v>
      </c>
      <c r="T3889" s="650">
        <v>0</v>
      </c>
      <c r="U3889" s="650">
        <v>0</v>
      </c>
      <c r="V3889" s="650">
        <v>0</v>
      </c>
      <c r="W3889" s="650">
        <v>0</v>
      </c>
      <c r="X3889" s="650">
        <v>0</v>
      </c>
      <c r="Y3889" s="650">
        <v>0</v>
      </c>
      <c r="Z3889" s="650">
        <v>0</v>
      </c>
      <c r="AA3889" s="650">
        <v>0</v>
      </c>
      <c r="AB3889" s="676">
        <v>1</v>
      </c>
      <c r="AC3889" s="575">
        <f t="shared" si="176"/>
        <v>0</v>
      </c>
      <c r="AD3889" s="620">
        <f t="shared" si="177"/>
        <v>0</v>
      </c>
    </row>
    <row r="3890" customHeight="1" spans="1:30">
      <c r="A3890" s="574">
        <v>45367</v>
      </c>
      <c r="B3890" s="650" t="s">
        <v>264</v>
      </c>
      <c r="C3890" s="650" t="s">
        <v>250</v>
      </c>
      <c r="D3890" s="650">
        <v>100</v>
      </c>
      <c r="E3890" s="650" t="s">
        <v>233</v>
      </c>
      <c r="F3890" s="650">
        <v>0</v>
      </c>
      <c r="G3890" s="650">
        <v>7.24</v>
      </c>
      <c r="H3890" s="650">
        <v>112.7104</v>
      </c>
      <c r="I3890" s="650">
        <v>78.5927</v>
      </c>
      <c r="J3890" s="650">
        <v>77.6622</v>
      </c>
      <c r="K3890" s="650">
        <v>30.788</v>
      </c>
      <c r="L3890" s="676">
        <v>0.2815</v>
      </c>
      <c r="M3890" s="650">
        <v>1326.4152</v>
      </c>
      <c r="N3890" s="650"/>
      <c r="O3890" s="650"/>
      <c r="P3890" s="650"/>
      <c r="Q3890" s="650">
        <v>24615</v>
      </c>
      <c r="R3890" s="650">
        <v>4491.4386</v>
      </c>
      <c r="S3890" s="676">
        <v>0.1825</v>
      </c>
      <c r="T3890" s="650">
        <v>3.3297</v>
      </c>
      <c r="U3890" s="650">
        <v>0</v>
      </c>
      <c r="V3890" s="650">
        <v>0</v>
      </c>
      <c r="W3890" s="650">
        <v>0</v>
      </c>
      <c r="X3890" s="650">
        <v>0</v>
      </c>
      <c r="Y3890" s="650">
        <v>0</v>
      </c>
      <c r="Z3890" s="650">
        <v>0</v>
      </c>
      <c r="AA3890" s="650">
        <v>0</v>
      </c>
      <c r="AB3890" s="676">
        <v>0.9361</v>
      </c>
      <c r="AC3890" s="575">
        <f t="shared" si="176"/>
        <v>0</v>
      </c>
      <c r="AD3890" s="620">
        <f t="shared" si="177"/>
        <v>3.3297</v>
      </c>
    </row>
    <row r="3891" customHeight="1" spans="1:30">
      <c r="A3891" s="574">
        <v>45367</v>
      </c>
      <c r="B3891" s="650" t="s">
        <v>266</v>
      </c>
      <c r="C3891" s="650" t="s">
        <v>250</v>
      </c>
      <c r="D3891" s="650">
        <v>200</v>
      </c>
      <c r="E3891" s="650" t="s">
        <v>231</v>
      </c>
      <c r="F3891" s="650">
        <v>0</v>
      </c>
      <c r="G3891" s="650">
        <v>11.88</v>
      </c>
      <c r="H3891" s="650">
        <v>474.407</v>
      </c>
      <c r="I3891" s="650">
        <v>285.2244</v>
      </c>
      <c r="J3891" s="650">
        <v>281.16</v>
      </c>
      <c r="K3891" s="650">
        <v>189.1826</v>
      </c>
      <c r="L3891" s="676">
        <v>0.3988</v>
      </c>
      <c r="M3891" s="650">
        <v>1798.5</v>
      </c>
      <c r="N3891" s="650"/>
      <c r="O3891" s="650"/>
      <c r="P3891" s="650"/>
      <c r="Q3891" s="650">
        <v>45530</v>
      </c>
      <c r="R3891" s="650">
        <v>6351.84</v>
      </c>
      <c r="S3891" s="676">
        <v>0.1395</v>
      </c>
      <c r="T3891" s="650">
        <v>0</v>
      </c>
      <c r="U3891" s="650">
        <v>0</v>
      </c>
      <c r="V3891" s="650">
        <v>0</v>
      </c>
      <c r="W3891" s="650">
        <v>0</v>
      </c>
      <c r="X3891" s="650">
        <v>0</v>
      </c>
      <c r="Y3891" s="650">
        <v>0</v>
      </c>
      <c r="Z3891" s="650">
        <v>0</v>
      </c>
      <c r="AA3891" s="650">
        <v>0</v>
      </c>
      <c r="AB3891" s="676">
        <v>1</v>
      </c>
      <c r="AC3891" s="575">
        <f t="shared" si="176"/>
        <v>0</v>
      </c>
      <c r="AD3891" s="620">
        <f t="shared" si="177"/>
        <v>0</v>
      </c>
    </row>
    <row r="3892" customHeight="1" spans="1:30">
      <c r="A3892" s="574">
        <v>45367</v>
      </c>
      <c r="B3892" s="650" t="s">
        <v>252</v>
      </c>
      <c r="C3892" s="650" t="s">
        <v>250</v>
      </c>
      <c r="D3892" s="650">
        <v>49.5</v>
      </c>
      <c r="E3892" s="650" t="s">
        <v>233</v>
      </c>
      <c r="F3892" s="650">
        <v>0</v>
      </c>
      <c r="G3892" s="650">
        <v>16.03</v>
      </c>
      <c r="H3892" s="650">
        <v>117.6034</v>
      </c>
      <c r="I3892" s="650">
        <v>86.8366</v>
      </c>
      <c r="J3892" s="650">
        <v>84.909</v>
      </c>
      <c r="K3892" s="650">
        <v>30.7668</v>
      </c>
      <c r="L3892" s="676">
        <v>0.2616</v>
      </c>
      <c r="M3892" s="650">
        <v>708.246</v>
      </c>
      <c r="N3892" s="650">
        <v>1021</v>
      </c>
      <c r="O3892" s="676">
        <v>0.6937</v>
      </c>
      <c r="P3892" s="676">
        <v>0.1776</v>
      </c>
      <c r="Q3892" s="650">
        <v>12723</v>
      </c>
      <c r="R3892" s="650">
        <v>1979.9736</v>
      </c>
      <c r="S3892" s="676">
        <v>0.1556</v>
      </c>
      <c r="T3892" s="650">
        <v>0</v>
      </c>
      <c r="U3892" s="650">
        <v>0</v>
      </c>
      <c r="V3892" s="650">
        <v>0</v>
      </c>
      <c r="W3892" s="650">
        <v>0</v>
      </c>
      <c r="X3892" s="650">
        <v>0</v>
      </c>
      <c r="Y3892" s="650">
        <v>0</v>
      </c>
      <c r="Z3892" s="650">
        <v>0</v>
      </c>
      <c r="AA3892" s="650">
        <v>0</v>
      </c>
      <c r="AB3892" s="676">
        <v>1</v>
      </c>
      <c r="AC3892" s="575">
        <f t="shared" si="176"/>
        <v>0</v>
      </c>
      <c r="AD3892" s="620">
        <f t="shared" si="177"/>
        <v>0</v>
      </c>
    </row>
    <row r="3893" customHeight="1" spans="1:30">
      <c r="A3893" s="574">
        <v>45367</v>
      </c>
      <c r="B3893" s="650" t="s">
        <v>265</v>
      </c>
      <c r="C3893" s="650" t="s">
        <v>250</v>
      </c>
      <c r="D3893" s="650">
        <v>50</v>
      </c>
      <c r="E3893" s="650" t="s">
        <v>233</v>
      </c>
      <c r="F3893" s="650">
        <v>0</v>
      </c>
      <c r="G3893" s="650">
        <v>5.56</v>
      </c>
      <c r="H3893" s="650">
        <v>42.909</v>
      </c>
      <c r="I3893" s="650">
        <v>16.1806</v>
      </c>
      <c r="J3893" s="650">
        <v>16.016</v>
      </c>
      <c r="K3893" s="650">
        <v>26.7284</v>
      </c>
      <c r="L3893" s="676">
        <v>0.6229</v>
      </c>
      <c r="M3893" s="650">
        <v>263.9032</v>
      </c>
      <c r="N3893" s="650"/>
      <c r="O3893" s="650"/>
      <c r="P3893" s="650"/>
      <c r="Q3893" s="650">
        <v>5770</v>
      </c>
      <c r="R3893" s="650">
        <v>786.6408</v>
      </c>
      <c r="S3893" s="676">
        <v>0.1363</v>
      </c>
      <c r="T3893" s="650">
        <v>0</v>
      </c>
      <c r="U3893" s="650">
        <v>0</v>
      </c>
      <c r="V3893" s="650">
        <v>0</v>
      </c>
      <c r="W3893" s="650">
        <v>0</v>
      </c>
      <c r="X3893" s="650">
        <v>0</v>
      </c>
      <c r="Y3893" s="650">
        <v>0</v>
      </c>
      <c r="Z3893" s="650">
        <v>0</v>
      </c>
      <c r="AA3893" s="650">
        <v>0</v>
      </c>
      <c r="AB3893" s="676">
        <v>1</v>
      </c>
      <c r="AC3893" s="575">
        <f t="shared" si="176"/>
        <v>0</v>
      </c>
      <c r="AD3893" s="620">
        <f t="shared" si="177"/>
        <v>0</v>
      </c>
    </row>
    <row r="3894" customHeight="1" spans="1:30">
      <c r="A3894" s="574">
        <v>45367</v>
      </c>
      <c r="B3894" s="650" t="s">
        <v>263</v>
      </c>
      <c r="C3894" s="650" t="s">
        <v>250</v>
      </c>
      <c r="D3894" s="650">
        <v>200</v>
      </c>
      <c r="E3894" s="650" t="s">
        <v>233</v>
      </c>
      <c r="F3894" s="650">
        <v>0</v>
      </c>
      <c r="G3894" s="650">
        <v>5.71</v>
      </c>
      <c r="H3894" s="650">
        <v>112.0278</v>
      </c>
      <c r="I3894" s="650">
        <v>45.4624</v>
      </c>
      <c r="J3894" s="650">
        <v>42.24</v>
      </c>
      <c r="K3894" s="650">
        <v>22.9712</v>
      </c>
      <c r="L3894" s="676">
        <v>0.3357</v>
      </c>
      <c r="M3894" s="650">
        <v>3124</v>
      </c>
      <c r="N3894" s="650"/>
      <c r="O3894" s="650"/>
      <c r="P3894" s="650"/>
      <c r="Q3894" s="650">
        <v>59159</v>
      </c>
      <c r="R3894" s="650">
        <v>16345.12</v>
      </c>
      <c r="S3894" s="676">
        <v>0.2763</v>
      </c>
      <c r="T3894" s="650">
        <v>0</v>
      </c>
      <c r="U3894" s="650">
        <v>0</v>
      </c>
      <c r="V3894" s="650">
        <v>0</v>
      </c>
      <c r="W3894" s="650">
        <v>0</v>
      </c>
      <c r="X3894" s="650">
        <v>0</v>
      </c>
      <c r="Y3894" s="650">
        <v>43.5942</v>
      </c>
      <c r="Z3894" s="650">
        <v>0</v>
      </c>
      <c r="AA3894" s="650">
        <v>0</v>
      </c>
      <c r="AB3894" s="676">
        <v>1</v>
      </c>
      <c r="AC3894" s="575">
        <f t="shared" si="176"/>
        <v>0</v>
      </c>
      <c r="AD3894" s="620">
        <f t="shared" si="177"/>
        <v>0</v>
      </c>
    </row>
    <row r="3895" customHeight="1" spans="1:30">
      <c r="A3895" s="574">
        <v>45367</v>
      </c>
      <c r="B3895" s="650" t="s">
        <v>267</v>
      </c>
      <c r="C3895" s="650" t="s">
        <v>250</v>
      </c>
      <c r="D3895" s="650">
        <v>150</v>
      </c>
      <c r="E3895" s="650" t="s">
        <v>233</v>
      </c>
      <c r="F3895" s="650">
        <v>0</v>
      </c>
      <c r="G3895" s="650">
        <v>2.21</v>
      </c>
      <c r="H3895" s="650">
        <v>5.4485</v>
      </c>
      <c r="I3895" s="650">
        <v>5.4485</v>
      </c>
      <c r="J3895" s="650">
        <v>5.28</v>
      </c>
      <c r="K3895" s="650">
        <v>0</v>
      </c>
      <c r="L3895" s="676">
        <v>0</v>
      </c>
      <c r="M3895" s="650">
        <v>1837.44</v>
      </c>
      <c r="N3895" s="650"/>
      <c r="O3895" s="650"/>
      <c r="P3895" s="650"/>
      <c r="Q3895" s="650">
        <v>38110</v>
      </c>
      <c r="R3895" s="650">
        <v>12260.16</v>
      </c>
      <c r="S3895" s="676">
        <v>0.3217</v>
      </c>
      <c r="T3895" s="650">
        <v>0</v>
      </c>
      <c r="U3895" s="650">
        <v>0</v>
      </c>
      <c r="V3895" s="650">
        <v>0</v>
      </c>
      <c r="W3895" s="650">
        <v>0</v>
      </c>
      <c r="X3895" s="650">
        <v>0</v>
      </c>
      <c r="Y3895" s="650">
        <v>0</v>
      </c>
      <c r="Z3895" s="650">
        <v>0</v>
      </c>
      <c r="AA3895" s="650">
        <v>0</v>
      </c>
      <c r="AB3895" s="676">
        <v>1</v>
      </c>
      <c r="AC3895" s="575">
        <f t="shared" si="176"/>
        <v>0</v>
      </c>
      <c r="AD3895" s="620">
        <f t="shared" si="177"/>
        <v>0</v>
      </c>
    </row>
    <row r="3896" customHeight="1" spans="1:30">
      <c r="A3896" s="574">
        <v>45367</v>
      </c>
      <c r="B3896" s="797" t="s">
        <v>332</v>
      </c>
      <c r="C3896" s="798" t="s">
        <v>327</v>
      </c>
      <c r="D3896" s="801">
        <v>100</v>
      </c>
      <c r="E3896" s="780" t="s">
        <v>161</v>
      </c>
      <c r="F3896" s="799">
        <v>6.44</v>
      </c>
      <c r="G3896" s="780">
        <v>1.64</v>
      </c>
      <c r="H3896" s="800">
        <v>74.1814</v>
      </c>
      <c r="I3896" s="800">
        <v>72.0906</v>
      </c>
      <c r="J3896" s="800">
        <v>69.041</v>
      </c>
      <c r="K3896" s="800">
        <v>0</v>
      </c>
      <c r="L3896" s="795">
        <v>0</v>
      </c>
      <c r="M3896" s="800">
        <v>680.456</v>
      </c>
      <c r="N3896" s="780">
        <v>1005</v>
      </c>
      <c r="O3896" s="795">
        <v>0.6771</v>
      </c>
      <c r="P3896" s="795">
        <v>0.29</v>
      </c>
      <c r="Q3896" s="780">
        <v>17605</v>
      </c>
      <c r="R3896" s="800">
        <v>2035.383</v>
      </c>
      <c r="S3896" s="795">
        <v>0.1156</v>
      </c>
      <c r="T3896" s="780">
        <v>0</v>
      </c>
      <c r="U3896" s="780">
        <v>0</v>
      </c>
      <c r="V3896" s="780">
        <v>0</v>
      </c>
      <c r="W3896" s="780">
        <v>0</v>
      </c>
      <c r="X3896" s="780">
        <v>0</v>
      </c>
      <c r="Y3896" s="780">
        <v>0</v>
      </c>
      <c r="Z3896" s="780">
        <v>0</v>
      </c>
      <c r="AA3896" s="800">
        <v>0</v>
      </c>
      <c r="AB3896" s="795">
        <v>1</v>
      </c>
      <c r="AC3896" s="575">
        <f t="shared" si="176"/>
        <v>0</v>
      </c>
      <c r="AD3896" s="620">
        <f t="shared" si="177"/>
        <v>0</v>
      </c>
    </row>
    <row r="3897" customHeight="1" spans="1:30">
      <c r="A3897" s="574">
        <v>45367</v>
      </c>
      <c r="B3897" s="797" t="s">
        <v>342</v>
      </c>
      <c r="C3897" s="779" t="s">
        <v>82</v>
      </c>
      <c r="D3897" s="802">
        <v>100</v>
      </c>
      <c r="E3897" s="780" t="s">
        <v>161</v>
      </c>
      <c r="F3897" s="660">
        <v>0</v>
      </c>
      <c r="G3897" s="660">
        <v>3.04</v>
      </c>
      <c r="H3897" s="660">
        <v>0</v>
      </c>
      <c r="I3897" s="660">
        <v>1.68</v>
      </c>
      <c r="J3897" s="660">
        <v>1.2848</v>
      </c>
      <c r="K3897" s="783">
        <v>0</v>
      </c>
      <c r="L3897" s="783">
        <v>0</v>
      </c>
      <c r="M3897" s="812">
        <v>93.7992</v>
      </c>
      <c r="N3897" s="660">
        <v>1373</v>
      </c>
      <c r="O3897" s="804">
        <v>0.0683</v>
      </c>
      <c r="P3897" s="791">
        <v>-0.4622</v>
      </c>
      <c r="Q3897" s="660">
        <v>13183</v>
      </c>
      <c r="R3897" s="812">
        <v>158.796</v>
      </c>
      <c r="S3897" s="804">
        <v>0.012</v>
      </c>
      <c r="T3897" s="780">
        <v>0</v>
      </c>
      <c r="U3897" s="780">
        <v>0</v>
      </c>
      <c r="V3897" s="780">
        <v>0</v>
      </c>
      <c r="W3897" s="780">
        <v>0</v>
      </c>
      <c r="X3897" s="780">
        <v>0</v>
      </c>
      <c r="Y3897" s="780">
        <v>0</v>
      </c>
      <c r="Z3897" s="780">
        <v>0</v>
      </c>
      <c r="AA3897" s="814">
        <v>2.099</v>
      </c>
      <c r="AB3897" s="795">
        <v>1</v>
      </c>
      <c r="AC3897" s="575">
        <f t="shared" si="176"/>
        <v>0</v>
      </c>
      <c r="AD3897" s="620">
        <f t="shared" si="177"/>
        <v>0</v>
      </c>
    </row>
    <row r="3898" customHeight="1" spans="1:30">
      <c r="A3898" s="574">
        <v>45367</v>
      </c>
      <c r="B3898" s="797" t="s">
        <v>343</v>
      </c>
      <c r="C3898" s="779" t="s">
        <v>82</v>
      </c>
      <c r="D3898" s="802">
        <v>33</v>
      </c>
      <c r="E3898" s="780" t="s">
        <v>161</v>
      </c>
      <c r="F3898" s="660" t="s">
        <v>80</v>
      </c>
      <c r="G3898" s="660">
        <v>5.89</v>
      </c>
      <c r="H3898" s="660">
        <v>34.3016</v>
      </c>
      <c r="I3898" s="660">
        <v>32.0046</v>
      </c>
      <c r="J3898" s="660">
        <v>31.68</v>
      </c>
      <c r="K3898" s="660">
        <v>2.297</v>
      </c>
      <c r="L3898" s="793">
        <v>0.067</v>
      </c>
      <c r="M3898" s="783">
        <v>430.32</v>
      </c>
      <c r="N3898" s="660">
        <v>832</v>
      </c>
      <c r="O3898" s="793">
        <v>0.5172</v>
      </c>
      <c r="P3898" s="791">
        <v>0.0021</v>
      </c>
      <c r="Q3898" s="660">
        <v>7604</v>
      </c>
      <c r="R3898" s="660">
        <v>1281.72</v>
      </c>
      <c r="S3898" s="791">
        <v>0.1686</v>
      </c>
      <c r="T3898" s="660">
        <v>0</v>
      </c>
      <c r="U3898" s="660">
        <v>0</v>
      </c>
      <c r="V3898" s="660">
        <v>0</v>
      </c>
      <c r="W3898" s="660">
        <v>0</v>
      </c>
      <c r="X3898" s="660">
        <v>0</v>
      </c>
      <c r="Y3898" s="660">
        <v>0</v>
      </c>
      <c r="Z3898" s="660">
        <v>0</v>
      </c>
      <c r="AA3898" s="660">
        <v>0</v>
      </c>
      <c r="AB3898" s="795">
        <v>1</v>
      </c>
      <c r="AC3898" s="575">
        <f t="shared" si="176"/>
        <v>0</v>
      </c>
      <c r="AD3898" s="620">
        <f t="shared" si="177"/>
        <v>0</v>
      </c>
    </row>
    <row r="3899" customHeight="1" spans="1:30">
      <c r="A3899" s="574">
        <v>45367</v>
      </c>
      <c r="B3899" s="797" t="s">
        <v>345</v>
      </c>
      <c r="C3899" s="783" t="s">
        <v>150</v>
      </c>
      <c r="D3899" s="783">
        <v>60</v>
      </c>
      <c r="E3899" s="790" t="s">
        <v>152</v>
      </c>
      <c r="F3899" s="790">
        <v>1.93</v>
      </c>
      <c r="G3899" s="790">
        <v>1.63</v>
      </c>
      <c r="H3899" s="784">
        <v>16.3151</v>
      </c>
      <c r="I3899" s="790">
        <v>16.5711</v>
      </c>
      <c r="J3899" s="790">
        <v>15.84</v>
      </c>
      <c r="K3899" s="790">
        <v>0</v>
      </c>
      <c r="L3899" s="791">
        <v>0</v>
      </c>
      <c r="M3899" s="783">
        <v>408.32</v>
      </c>
      <c r="N3899" s="783">
        <v>284</v>
      </c>
      <c r="O3899" s="791">
        <v>1.4377</v>
      </c>
      <c r="P3899" s="783" t="s">
        <v>149</v>
      </c>
      <c r="Q3899" s="783">
        <v>5420</v>
      </c>
      <c r="R3899" s="783">
        <v>1432.64</v>
      </c>
      <c r="S3899" s="791">
        <v>0.2643</v>
      </c>
      <c r="T3899" s="783">
        <v>0</v>
      </c>
      <c r="U3899" s="783">
        <v>0</v>
      </c>
      <c r="V3899" s="783">
        <v>0</v>
      </c>
      <c r="W3899" s="783">
        <v>0</v>
      </c>
      <c r="X3899" s="783">
        <v>0</v>
      </c>
      <c r="Y3899" s="783">
        <v>0</v>
      </c>
      <c r="Z3899" s="783">
        <v>0</v>
      </c>
      <c r="AA3899" s="783">
        <v>0</v>
      </c>
      <c r="AB3899" s="791">
        <v>1</v>
      </c>
      <c r="AC3899" s="575">
        <f t="shared" si="176"/>
        <v>0</v>
      </c>
      <c r="AD3899" s="620">
        <f t="shared" si="177"/>
        <v>0</v>
      </c>
    </row>
    <row r="3900" customHeight="1" spans="1:30">
      <c r="A3900" s="574">
        <v>45367</v>
      </c>
      <c r="B3900" s="797" t="s">
        <v>334</v>
      </c>
      <c r="C3900" s="779" t="s">
        <v>78</v>
      </c>
      <c r="D3900" s="802">
        <v>100</v>
      </c>
      <c r="E3900" s="809" t="s">
        <v>364</v>
      </c>
      <c r="F3900" s="660">
        <v>4.62</v>
      </c>
      <c r="G3900" s="660">
        <v>2.01</v>
      </c>
      <c r="H3900" s="660">
        <v>12.8472</v>
      </c>
      <c r="I3900" s="660">
        <v>7.16</v>
      </c>
      <c r="J3900" s="660">
        <v>6.93</v>
      </c>
      <c r="K3900" s="660">
        <v>5.69</v>
      </c>
      <c r="L3900" s="793">
        <v>0.4429</v>
      </c>
      <c r="M3900" s="720">
        <v>103.9962</v>
      </c>
      <c r="N3900" s="781">
        <v>32</v>
      </c>
      <c r="O3900" s="789">
        <v>3.2499</v>
      </c>
      <c r="P3900" s="793">
        <v>2.7338</v>
      </c>
      <c r="Q3900" s="660">
        <v>5723</v>
      </c>
      <c r="R3900" s="781">
        <v>357.6034</v>
      </c>
      <c r="S3900" s="805">
        <v>0.0625</v>
      </c>
      <c r="T3900" s="660">
        <v>0</v>
      </c>
      <c r="U3900" s="660">
        <v>0</v>
      </c>
      <c r="V3900" s="660">
        <v>0</v>
      </c>
      <c r="W3900" s="660">
        <v>0</v>
      </c>
      <c r="X3900" s="660">
        <v>0</v>
      </c>
      <c r="Y3900" s="660">
        <v>0</v>
      </c>
      <c r="Z3900" s="660">
        <v>0</v>
      </c>
      <c r="AA3900" s="660">
        <v>0.0432</v>
      </c>
      <c r="AB3900" s="795">
        <v>1</v>
      </c>
      <c r="AC3900" s="575">
        <f t="shared" si="176"/>
        <v>0</v>
      </c>
      <c r="AD3900" s="620">
        <f t="shared" si="177"/>
        <v>0</v>
      </c>
    </row>
    <row r="3901" customHeight="1" spans="1:30">
      <c r="A3901" s="574">
        <v>45367</v>
      </c>
      <c r="B3901" s="797" t="s">
        <v>335</v>
      </c>
      <c r="C3901" s="779" t="s">
        <v>86</v>
      </c>
      <c r="D3901" s="802">
        <v>50</v>
      </c>
      <c r="E3901" s="809" t="s">
        <v>364</v>
      </c>
      <c r="F3901" s="660">
        <v>6.61</v>
      </c>
      <c r="G3901" s="769">
        <v>1.26</v>
      </c>
      <c r="H3901" s="769">
        <v>24.8467</v>
      </c>
      <c r="I3901" s="769">
        <v>16.1966</v>
      </c>
      <c r="J3901" s="769">
        <v>16.1764</v>
      </c>
      <c r="K3901" s="769">
        <v>8.45</v>
      </c>
      <c r="L3901" s="794">
        <v>0.3401</v>
      </c>
      <c r="M3901" s="660">
        <v>284.1804</v>
      </c>
      <c r="N3901" s="769">
        <v>713</v>
      </c>
      <c r="O3901" s="793">
        <v>0.3986</v>
      </c>
      <c r="P3901" s="783" t="s">
        <v>149</v>
      </c>
      <c r="Q3901" s="769">
        <v>6458</v>
      </c>
      <c r="R3901" s="660">
        <v>1027.268</v>
      </c>
      <c r="S3901" s="793">
        <v>0.1591</v>
      </c>
      <c r="T3901" s="660">
        <v>0</v>
      </c>
      <c r="U3901" s="660">
        <v>0</v>
      </c>
      <c r="V3901" s="660">
        <v>0</v>
      </c>
      <c r="W3901" s="660">
        <v>0</v>
      </c>
      <c r="X3901" s="660">
        <v>0</v>
      </c>
      <c r="Y3901" s="660">
        <v>0</v>
      </c>
      <c r="Z3901" s="660">
        <v>0</v>
      </c>
      <c r="AA3901" s="660">
        <v>0</v>
      </c>
      <c r="AB3901" s="795">
        <v>1</v>
      </c>
      <c r="AC3901" s="575">
        <f t="shared" si="176"/>
        <v>0</v>
      </c>
      <c r="AD3901" s="620">
        <f t="shared" si="177"/>
        <v>0</v>
      </c>
    </row>
    <row r="3902" customHeight="1" spans="1:29">
      <c r="A3902" s="661" t="s">
        <v>365</v>
      </c>
      <c r="B3902" s="662"/>
      <c r="C3902" s="662"/>
      <c r="D3902" s="662"/>
      <c r="E3902" s="662"/>
      <c r="F3902" s="662"/>
      <c r="G3902" s="662"/>
      <c r="H3902" s="662"/>
      <c r="I3902" s="662"/>
      <c r="J3902" s="662"/>
      <c r="K3902" s="662"/>
      <c r="L3902" s="662"/>
      <c r="M3902" s="662"/>
      <c r="N3902" s="662"/>
      <c r="O3902" s="662"/>
      <c r="P3902" s="662"/>
      <c r="Q3902" s="662"/>
      <c r="R3902" s="662"/>
      <c r="S3902" s="662"/>
      <c r="T3902" s="662"/>
      <c r="U3902" s="662"/>
      <c r="V3902" s="662"/>
      <c r="W3902" s="662"/>
      <c r="X3902" s="662"/>
      <c r="Y3902" s="662"/>
      <c r="Z3902" s="662"/>
      <c r="AA3902" s="662"/>
      <c r="AB3902" s="662"/>
      <c r="AC3902" s="662"/>
    </row>
    <row r="3903" customHeight="1" spans="1:30">
      <c r="A3903" s="663" t="s">
        <v>199</v>
      </c>
      <c r="B3903" s="664" t="s">
        <v>200</v>
      </c>
      <c r="C3903" s="664" t="s">
        <v>201</v>
      </c>
      <c r="D3903" s="664" t="s">
        <v>202</v>
      </c>
      <c r="E3903" s="664" t="s">
        <v>203</v>
      </c>
      <c r="F3903" s="664" t="s">
        <v>204</v>
      </c>
      <c r="G3903" s="664" t="s">
        <v>205</v>
      </c>
      <c r="H3903" s="664" t="s">
        <v>206</v>
      </c>
      <c r="I3903" s="664" t="s">
        <v>207</v>
      </c>
      <c r="J3903" s="664" t="s">
        <v>208</v>
      </c>
      <c r="K3903" s="664" t="s">
        <v>209</v>
      </c>
      <c r="L3903" s="664" t="s">
        <v>210</v>
      </c>
      <c r="M3903" s="664" t="s">
        <v>211</v>
      </c>
      <c r="N3903" s="664" t="s">
        <v>212</v>
      </c>
      <c r="O3903" s="664" t="s">
        <v>213</v>
      </c>
      <c r="P3903" s="664" t="s">
        <v>214</v>
      </c>
      <c r="Q3903" s="664" t="s">
        <v>215</v>
      </c>
      <c r="R3903" s="664" t="s">
        <v>216</v>
      </c>
      <c r="S3903" s="664" t="s">
        <v>217</v>
      </c>
      <c r="T3903" s="664" t="s">
        <v>218</v>
      </c>
      <c r="U3903" s="664" t="s">
        <v>219</v>
      </c>
      <c r="V3903" s="664" t="s">
        <v>220</v>
      </c>
      <c r="W3903" s="664" t="s">
        <v>221</v>
      </c>
      <c r="X3903" s="664" t="s">
        <v>222</v>
      </c>
      <c r="Y3903" s="664" t="s">
        <v>223</v>
      </c>
      <c r="Z3903" s="664" t="s">
        <v>224</v>
      </c>
      <c r="AA3903" s="664" t="s">
        <v>225</v>
      </c>
      <c r="AB3903" s="664" t="s">
        <v>226</v>
      </c>
      <c r="AC3903" s="813" t="s">
        <v>29</v>
      </c>
      <c r="AD3903" s="813" t="s">
        <v>30</v>
      </c>
    </row>
    <row r="3904" customHeight="1" spans="1:30">
      <c r="A3904" s="574">
        <v>45368</v>
      </c>
      <c r="B3904" s="650" t="s">
        <v>230</v>
      </c>
      <c r="C3904" s="650" t="s">
        <v>228</v>
      </c>
      <c r="D3904" s="650">
        <v>10</v>
      </c>
      <c r="E3904" s="650" t="s">
        <v>235</v>
      </c>
      <c r="F3904" s="650">
        <v>3.85</v>
      </c>
      <c r="G3904" s="650">
        <v>0.65</v>
      </c>
      <c r="H3904" s="650">
        <v>3.4371</v>
      </c>
      <c r="I3904" s="650">
        <v>3.3685</v>
      </c>
      <c r="J3904" s="650">
        <v>3.3</v>
      </c>
      <c r="K3904" s="650">
        <v>0</v>
      </c>
      <c r="L3904" s="676">
        <v>0</v>
      </c>
      <c r="M3904" s="650">
        <v>66.66</v>
      </c>
      <c r="N3904" s="650"/>
      <c r="O3904" s="650"/>
      <c r="P3904" s="650"/>
      <c r="Q3904" s="650">
        <v>1258</v>
      </c>
      <c r="R3904" s="650">
        <v>257.4</v>
      </c>
      <c r="S3904" s="676">
        <v>0.2046</v>
      </c>
      <c r="T3904" s="650">
        <v>0</v>
      </c>
      <c r="U3904" s="650">
        <v>0</v>
      </c>
      <c r="V3904" s="650">
        <v>0</v>
      </c>
      <c r="W3904" s="650">
        <v>0</v>
      </c>
      <c r="X3904" s="650">
        <v>0</v>
      </c>
      <c r="Y3904" s="650">
        <v>0</v>
      </c>
      <c r="Z3904" s="650">
        <v>0</v>
      </c>
      <c r="AA3904" s="650">
        <v>0</v>
      </c>
      <c r="AB3904" s="676">
        <v>1</v>
      </c>
      <c r="AC3904" s="575">
        <f t="shared" ref="AC3904:AC3946" si="178">U3904+W3904</f>
        <v>0</v>
      </c>
      <c r="AD3904" s="620">
        <f t="shared" ref="AD3904:AD3946" si="179">T3904+V3904</f>
        <v>0</v>
      </c>
    </row>
    <row r="3905" customHeight="1" spans="1:30">
      <c r="A3905" s="574">
        <v>45368</v>
      </c>
      <c r="B3905" s="650" t="s">
        <v>227</v>
      </c>
      <c r="C3905" s="650" t="s">
        <v>228</v>
      </c>
      <c r="D3905" s="650">
        <v>100</v>
      </c>
      <c r="E3905" s="650" t="s">
        <v>284</v>
      </c>
      <c r="F3905" s="650">
        <v>3.83</v>
      </c>
      <c r="G3905" s="650">
        <v>1.38</v>
      </c>
      <c r="H3905" s="650">
        <v>36.2336</v>
      </c>
      <c r="I3905" s="650">
        <v>35.8749</v>
      </c>
      <c r="J3905" s="650">
        <v>35.7875</v>
      </c>
      <c r="K3905" s="650">
        <v>0</v>
      </c>
      <c r="L3905" s="676">
        <v>0</v>
      </c>
      <c r="M3905" s="650">
        <v>711.2</v>
      </c>
      <c r="N3905" s="650"/>
      <c r="O3905" s="650"/>
      <c r="P3905" s="650"/>
      <c r="Q3905" s="650">
        <v>14972</v>
      </c>
      <c r="R3905" s="650">
        <v>2747.4125</v>
      </c>
      <c r="S3905" s="676">
        <v>0.1835</v>
      </c>
      <c r="T3905" s="650">
        <v>0.051</v>
      </c>
      <c r="U3905" s="650">
        <v>0</v>
      </c>
      <c r="V3905" s="650">
        <v>0</v>
      </c>
      <c r="W3905" s="650">
        <v>0</v>
      </c>
      <c r="X3905" s="650">
        <v>0</v>
      </c>
      <c r="Y3905" s="650">
        <v>0</v>
      </c>
      <c r="Z3905" s="650">
        <v>0</v>
      </c>
      <c r="AA3905" s="650">
        <v>0</v>
      </c>
      <c r="AB3905" s="676">
        <v>0.9988</v>
      </c>
      <c r="AC3905" s="575">
        <f t="shared" si="178"/>
        <v>0</v>
      </c>
      <c r="AD3905" s="620">
        <f t="shared" si="179"/>
        <v>0.051</v>
      </c>
    </row>
    <row r="3906" customHeight="1" spans="1:30">
      <c r="A3906" s="574">
        <v>45368</v>
      </c>
      <c r="B3906" s="650" t="s">
        <v>232</v>
      </c>
      <c r="C3906" s="650" t="s">
        <v>228</v>
      </c>
      <c r="D3906" s="650">
        <v>80</v>
      </c>
      <c r="E3906" s="650" t="s">
        <v>231</v>
      </c>
      <c r="F3906" s="650">
        <v>2.98</v>
      </c>
      <c r="G3906" s="650">
        <v>1.09</v>
      </c>
      <c r="H3906" s="650">
        <v>20.9924</v>
      </c>
      <c r="I3906" s="650">
        <v>20.44</v>
      </c>
      <c r="J3906" s="650">
        <v>20.35</v>
      </c>
      <c r="K3906" s="650">
        <v>0</v>
      </c>
      <c r="L3906" s="676">
        <v>0</v>
      </c>
      <c r="M3906" s="650">
        <v>584.1</v>
      </c>
      <c r="N3906" s="650"/>
      <c r="O3906" s="650"/>
      <c r="P3906" s="650"/>
      <c r="Q3906" s="650">
        <v>9570</v>
      </c>
      <c r="R3906" s="650">
        <v>2339.7</v>
      </c>
      <c r="S3906" s="676">
        <v>0.2445</v>
      </c>
      <c r="T3906" s="650">
        <v>0</v>
      </c>
      <c r="U3906" s="650">
        <v>0</v>
      </c>
      <c r="V3906" s="650">
        <v>0</v>
      </c>
      <c r="W3906" s="650">
        <v>0</v>
      </c>
      <c r="X3906" s="650">
        <v>0</v>
      </c>
      <c r="Y3906" s="650">
        <v>0</v>
      </c>
      <c r="Z3906" s="650">
        <v>0</v>
      </c>
      <c r="AA3906" s="650">
        <v>0</v>
      </c>
      <c r="AB3906" s="676">
        <v>1</v>
      </c>
      <c r="AC3906" s="575">
        <f t="shared" si="178"/>
        <v>0</v>
      </c>
      <c r="AD3906" s="620">
        <f t="shared" si="179"/>
        <v>0</v>
      </c>
    </row>
    <row r="3907" customHeight="1" spans="1:30">
      <c r="A3907" s="574">
        <v>45368</v>
      </c>
      <c r="B3907" s="650" t="s">
        <v>237</v>
      </c>
      <c r="C3907" s="650" t="s">
        <v>228</v>
      </c>
      <c r="D3907" s="650">
        <v>5.48</v>
      </c>
      <c r="E3907" s="650" t="s">
        <v>285</v>
      </c>
      <c r="F3907" s="650">
        <v>5.34</v>
      </c>
      <c r="G3907" s="650">
        <v>0</v>
      </c>
      <c r="H3907" s="650">
        <v>2.61</v>
      </c>
      <c r="I3907" s="650">
        <v>2.26</v>
      </c>
      <c r="J3907" s="650">
        <v>2.016</v>
      </c>
      <c r="K3907" s="650">
        <v>0.35</v>
      </c>
      <c r="L3907" s="676">
        <v>0.1341</v>
      </c>
      <c r="M3907" s="650">
        <v>29.12</v>
      </c>
      <c r="N3907" s="650"/>
      <c r="O3907" s="650"/>
      <c r="P3907" s="650"/>
      <c r="Q3907" s="650">
        <v>554</v>
      </c>
      <c r="R3907" s="650">
        <v>98.54</v>
      </c>
      <c r="S3907" s="676">
        <v>0.1779</v>
      </c>
      <c r="T3907" s="650">
        <v>0</v>
      </c>
      <c r="U3907" s="650">
        <v>0</v>
      </c>
      <c r="V3907" s="650">
        <v>0</v>
      </c>
      <c r="W3907" s="650">
        <v>0</v>
      </c>
      <c r="X3907" s="650">
        <v>0</v>
      </c>
      <c r="Y3907" s="650">
        <v>0</v>
      </c>
      <c r="Z3907" s="650">
        <v>0</v>
      </c>
      <c r="AA3907" s="650">
        <v>0</v>
      </c>
      <c r="AB3907" s="676">
        <v>1</v>
      </c>
      <c r="AC3907" s="575">
        <f t="shared" si="178"/>
        <v>0</v>
      </c>
      <c r="AD3907" s="620">
        <f t="shared" si="179"/>
        <v>0</v>
      </c>
    </row>
    <row r="3908" customHeight="1" spans="1:30">
      <c r="A3908" s="574">
        <v>45368</v>
      </c>
      <c r="B3908" s="650" t="s">
        <v>242</v>
      </c>
      <c r="C3908" s="650" t="s">
        <v>228</v>
      </c>
      <c r="D3908" s="650">
        <v>50</v>
      </c>
      <c r="E3908" s="650" t="s">
        <v>287</v>
      </c>
      <c r="F3908" s="650">
        <v>0.97</v>
      </c>
      <c r="G3908" s="650">
        <v>1.41</v>
      </c>
      <c r="H3908" s="650">
        <v>4.17</v>
      </c>
      <c r="I3908" s="650">
        <v>4.053</v>
      </c>
      <c r="J3908" s="650">
        <v>3.96</v>
      </c>
      <c r="K3908" s="650">
        <v>0</v>
      </c>
      <c r="L3908" s="676">
        <v>0</v>
      </c>
      <c r="M3908" s="650">
        <v>281.16</v>
      </c>
      <c r="N3908" s="650"/>
      <c r="O3908" s="650"/>
      <c r="P3908" s="650"/>
      <c r="Q3908" s="650">
        <v>7203</v>
      </c>
      <c r="R3908" s="650">
        <v>1120.24</v>
      </c>
      <c r="S3908" s="676">
        <v>0.1555</v>
      </c>
      <c r="T3908" s="650">
        <v>0.0106</v>
      </c>
      <c r="U3908" s="650">
        <v>0</v>
      </c>
      <c r="V3908" s="650">
        <v>0</v>
      </c>
      <c r="W3908" s="650">
        <v>0</v>
      </c>
      <c r="X3908" s="650">
        <v>0</v>
      </c>
      <c r="Y3908" s="650">
        <v>0</v>
      </c>
      <c r="Z3908" s="650">
        <v>0</v>
      </c>
      <c r="AA3908" s="650">
        <v>0</v>
      </c>
      <c r="AB3908" s="676">
        <v>0.9966</v>
      </c>
      <c r="AC3908" s="575">
        <f t="shared" si="178"/>
        <v>0</v>
      </c>
      <c r="AD3908" s="620">
        <f t="shared" si="179"/>
        <v>0.0106</v>
      </c>
    </row>
    <row r="3909" customHeight="1" spans="1:30">
      <c r="A3909" s="574">
        <v>45368</v>
      </c>
      <c r="B3909" s="650" t="s">
        <v>234</v>
      </c>
      <c r="C3909" s="650" t="s">
        <v>228</v>
      </c>
      <c r="D3909" s="650">
        <v>20</v>
      </c>
      <c r="E3909" s="650" t="s">
        <v>235</v>
      </c>
      <c r="F3909" s="650">
        <v>6.61</v>
      </c>
      <c r="G3909" s="650">
        <v>6</v>
      </c>
      <c r="H3909" s="650">
        <v>13.228</v>
      </c>
      <c r="I3909" s="650">
        <v>8.774</v>
      </c>
      <c r="J3909" s="650">
        <v>8.7528</v>
      </c>
      <c r="K3909" s="650">
        <v>4.454</v>
      </c>
      <c r="L3909" s="676">
        <v>0.3367</v>
      </c>
      <c r="M3909" s="650">
        <v>161.1898</v>
      </c>
      <c r="N3909" s="650"/>
      <c r="O3909" s="650"/>
      <c r="P3909" s="650"/>
      <c r="Q3909" s="650">
        <v>4106</v>
      </c>
      <c r="R3909" s="650">
        <v>735.0887</v>
      </c>
      <c r="S3909" s="676">
        <v>0.179</v>
      </c>
      <c r="T3909" s="650">
        <v>0</v>
      </c>
      <c r="U3909" s="650">
        <v>0</v>
      </c>
      <c r="V3909" s="650">
        <v>0</v>
      </c>
      <c r="W3909" s="650">
        <v>0</v>
      </c>
      <c r="X3909" s="650">
        <v>0</v>
      </c>
      <c r="Y3909" s="650">
        <v>0</v>
      </c>
      <c r="Z3909" s="650">
        <v>0</v>
      </c>
      <c r="AA3909" s="650">
        <v>0</v>
      </c>
      <c r="AB3909" s="676">
        <v>1</v>
      </c>
      <c r="AC3909" s="575">
        <f t="shared" si="178"/>
        <v>0</v>
      </c>
      <c r="AD3909" s="620">
        <f t="shared" si="179"/>
        <v>0</v>
      </c>
    </row>
    <row r="3910" customHeight="1" spans="1:30">
      <c r="A3910" s="574">
        <v>45368</v>
      </c>
      <c r="B3910" s="650" t="s">
        <v>239</v>
      </c>
      <c r="C3910" s="650" t="s">
        <v>228</v>
      </c>
      <c r="D3910" s="650">
        <v>30</v>
      </c>
      <c r="E3910" s="650" t="s">
        <v>233</v>
      </c>
      <c r="F3910" s="650">
        <v>7.7</v>
      </c>
      <c r="G3910" s="650">
        <v>0</v>
      </c>
      <c r="H3910" s="650">
        <v>20.45</v>
      </c>
      <c r="I3910" s="650">
        <v>20.45</v>
      </c>
      <c r="J3910" s="650">
        <v>20.2224</v>
      </c>
      <c r="K3910" s="650">
        <v>0</v>
      </c>
      <c r="L3910" s="676">
        <v>0</v>
      </c>
      <c r="M3910" s="650">
        <v>281.5296</v>
      </c>
      <c r="N3910" s="650"/>
      <c r="O3910" s="650"/>
      <c r="P3910" s="650"/>
      <c r="Q3910" s="650">
        <v>4805</v>
      </c>
      <c r="R3910" s="650">
        <v>982.08</v>
      </c>
      <c r="S3910" s="676">
        <v>0.2044</v>
      </c>
      <c r="T3910" s="650">
        <v>0</v>
      </c>
      <c r="U3910" s="650">
        <v>0</v>
      </c>
      <c r="V3910" s="650">
        <v>0</v>
      </c>
      <c r="W3910" s="650">
        <v>0</v>
      </c>
      <c r="X3910" s="650">
        <v>0</v>
      </c>
      <c r="Y3910" s="650">
        <v>0</v>
      </c>
      <c r="Z3910" s="650">
        <v>0</v>
      </c>
      <c r="AA3910" s="650">
        <v>0</v>
      </c>
      <c r="AB3910" s="676">
        <v>1</v>
      </c>
      <c r="AC3910" s="575">
        <f t="shared" si="178"/>
        <v>0</v>
      </c>
      <c r="AD3910" s="620">
        <f t="shared" si="179"/>
        <v>0</v>
      </c>
    </row>
    <row r="3911" customHeight="1" spans="1:30">
      <c r="A3911" s="574">
        <v>45368</v>
      </c>
      <c r="B3911" s="650" t="s">
        <v>245</v>
      </c>
      <c r="C3911" s="650" t="s">
        <v>228</v>
      </c>
      <c r="D3911" s="650">
        <v>50</v>
      </c>
      <c r="E3911" s="650" t="s">
        <v>235</v>
      </c>
      <c r="F3911" s="650">
        <v>5.18</v>
      </c>
      <c r="G3911" s="650">
        <v>0</v>
      </c>
      <c r="H3911" s="650">
        <v>21.8532</v>
      </c>
      <c r="I3911" s="650">
        <v>11.55</v>
      </c>
      <c r="J3911" s="650">
        <v>11.48</v>
      </c>
      <c r="K3911" s="650">
        <v>10.3032</v>
      </c>
      <c r="L3911" s="676">
        <v>0.4715</v>
      </c>
      <c r="M3911" s="650">
        <v>260.05</v>
      </c>
      <c r="N3911" s="650"/>
      <c r="O3911" s="650"/>
      <c r="P3911" s="650"/>
      <c r="Q3911" s="650">
        <v>6762</v>
      </c>
      <c r="R3911" s="650">
        <v>924.98</v>
      </c>
      <c r="S3911" s="676">
        <v>0.1368</v>
      </c>
      <c r="T3911" s="650">
        <v>0</v>
      </c>
      <c r="U3911" s="650">
        <v>0</v>
      </c>
      <c r="V3911" s="650">
        <v>0</v>
      </c>
      <c r="W3911" s="650">
        <v>0</v>
      </c>
      <c r="X3911" s="650">
        <v>0</v>
      </c>
      <c r="Y3911" s="650">
        <v>0</v>
      </c>
      <c r="Z3911" s="650">
        <v>0</v>
      </c>
      <c r="AA3911" s="650">
        <v>0</v>
      </c>
      <c r="AB3911" s="676">
        <v>1</v>
      </c>
      <c r="AC3911" s="575">
        <f t="shared" si="178"/>
        <v>0</v>
      </c>
      <c r="AD3911" s="620">
        <f t="shared" si="179"/>
        <v>0</v>
      </c>
    </row>
    <row r="3912" customHeight="1" spans="1:30">
      <c r="A3912" s="574">
        <v>45368</v>
      </c>
      <c r="B3912" s="650" t="s">
        <v>241</v>
      </c>
      <c r="C3912" s="650" t="s">
        <v>228</v>
      </c>
      <c r="D3912" s="650">
        <v>150</v>
      </c>
      <c r="E3912" s="650" t="s">
        <v>235</v>
      </c>
      <c r="F3912" s="650">
        <v>4.18</v>
      </c>
      <c r="G3912" s="650">
        <v>3.43</v>
      </c>
      <c r="H3912" s="650">
        <v>69.8573</v>
      </c>
      <c r="I3912" s="650">
        <v>48.9807</v>
      </c>
      <c r="J3912" s="650">
        <v>52.5966</v>
      </c>
      <c r="K3912" s="650">
        <v>20.88</v>
      </c>
      <c r="L3912" s="676">
        <v>0.2989</v>
      </c>
      <c r="M3912" s="650">
        <v>867.986</v>
      </c>
      <c r="N3912" s="650">
        <v>1932</v>
      </c>
      <c r="O3912" s="676">
        <v>0.4493</v>
      </c>
      <c r="P3912" s="676">
        <v>-0.0991</v>
      </c>
      <c r="Q3912" s="650">
        <v>24402</v>
      </c>
      <c r="R3912" s="650">
        <v>3390.8287</v>
      </c>
      <c r="S3912" s="676">
        <v>0.139</v>
      </c>
      <c r="T3912" s="650">
        <v>0</v>
      </c>
      <c r="U3912" s="650">
        <v>0</v>
      </c>
      <c r="V3912" s="650">
        <v>0</v>
      </c>
      <c r="W3912" s="650">
        <v>0</v>
      </c>
      <c r="X3912" s="650">
        <v>0</v>
      </c>
      <c r="Y3912" s="650">
        <v>0</v>
      </c>
      <c r="Z3912" s="650">
        <v>0</v>
      </c>
      <c r="AA3912" s="650">
        <v>0</v>
      </c>
      <c r="AB3912" s="676">
        <v>1</v>
      </c>
      <c r="AC3912" s="575">
        <f t="shared" si="178"/>
        <v>0</v>
      </c>
      <c r="AD3912" s="620">
        <f t="shared" si="179"/>
        <v>0</v>
      </c>
    </row>
    <row r="3913" customHeight="1" spans="1:30">
      <c r="A3913" s="574">
        <v>45368</v>
      </c>
      <c r="B3913" s="650" t="s">
        <v>236</v>
      </c>
      <c r="C3913" s="650" t="s">
        <v>228</v>
      </c>
      <c r="D3913" s="650">
        <v>30</v>
      </c>
      <c r="E3913" s="650" t="s">
        <v>235</v>
      </c>
      <c r="F3913" s="650">
        <v>7.62</v>
      </c>
      <c r="G3913" s="650">
        <v>1.22</v>
      </c>
      <c r="H3913" s="650">
        <v>18.3252</v>
      </c>
      <c r="I3913" s="650">
        <v>14.1497</v>
      </c>
      <c r="J3913" s="650">
        <v>14.1295</v>
      </c>
      <c r="K3913" s="650">
        <v>3.975</v>
      </c>
      <c r="L3913" s="676">
        <v>0.2193</v>
      </c>
      <c r="M3913" s="650">
        <v>267.5026</v>
      </c>
      <c r="N3913" s="650"/>
      <c r="O3913" s="650"/>
      <c r="P3913" s="650"/>
      <c r="Q3913" s="650">
        <v>3672</v>
      </c>
      <c r="R3913" s="650">
        <v>999.5215</v>
      </c>
      <c r="S3913" s="676">
        <v>0.2722</v>
      </c>
      <c r="T3913" s="650">
        <v>0</v>
      </c>
      <c r="U3913" s="650">
        <v>0</v>
      </c>
      <c r="V3913" s="650">
        <v>0</v>
      </c>
      <c r="W3913" s="650">
        <v>0</v>
      </c>
      <c r="X3913" s="650">
        <v>0</v>
      </c>
      <c r="Y3913" s="650">
        <v>0</v>
      </c>
      <c r="Z3913" s="650">
        <v>0</v>
      </c>
      <c r="AA3913" s="650">
        <v>0</v>
      </c>
      <c r="AB3913" s="676">
        <v>1</v>
      </c>
      <c r="AC3913" s="575">
        <f t="shared" si="178"/>
        <v>0</v>
      </c>
      <c r="AD3913" s="620">
        <f t="shared" si="179"/>
        <v>0</v>
      </c>
    </row>
    <row r="3914" customHeight="1" spans="1:30">
      <c r="A3914" s="574">
        <v>45368</v>
      </c>
      <c r="B3914" s="650" t="s">
        <v>240</v>
      </c>
      <c r="C3914" s="650" t="s">
        <v>228</v>
      </c>
      <c r="D3914" s="650">
        <v>100</v>
      </c>
      <c r="E3914" s="650" t="s">
        <v>233</v>
      </c>
      <c r="F3914" s="650">
        <v>4.49</v>
      </c>
      <c r="G3914" s="650">
        <v>0</v>
      </c>
      <c r="H3914" s="650">
        <v>38.2946</v>
      </c>
      <c r="I3914" s="650">
        <v>38.135</v>
      </c>
      <c r="J3914" s="650">
        <v>36.775</v>
      </c>
      <c r="K3914" s="650">
        <v>0</v>
      </c>
      <c r="L3914" s="676">
        <v>0</v>
      </c>
      <c r="M3914" s="650">
        <v>754.994</v>
      </c>
      <c r="N3914" s="650"/>
      <c r="O3914" s="650"/>
      <c r="P3914" s="650"/>
      <c r="Q3914" s="650">
        <v>15895</v>
      </c>
      <c r="R3914" s="650">
        <v>2637.216</v>
      </c>
      <c r="S3914" s="676">
        <v>0.1659</v>
      </c>
      <c r="T3914" s="650">
        <v>0.1064</v>
      </c>
      <c r="U3914" s="650">
        <v>0</v>
      </c>
      <c r="V3914" s="650">
        <v>0</v>
      </c>
      <c r="W3914" s="650">
        <v>0</v>
      </c>
      <c r="X3914" s="650">
        <v>0</v>
      </c>
      <c r="Y3914" s="650">
        <v>0.0532</v>
      </c>
      <c r="Z3914" s="650">
        <v>0</v>
      </c>
      <c r="AA3914" s="650">
        <v>0</v>
      </c>
      <c r="AB3914" s="676">
        <v>0.9972</v>
      </c>
      <c r="AC3914" s="575">
        <f t="shared" si="178"/>
        <v>0</v>
      </c>
      <c r="AD3914" s="620">
        <f t="shared" si="179"/>
        <v>0.1064</v>
      </c>
    </row>
    <row r="3915" customHeight="1" spans="1:30">
      <c r="A3915" s="574">
        <v>45368</v>
      </c>
      <c r="B3915" s="650" t="s">
        <v>243</v>
      </c>
      <c r="C3915" s="650" t="s">
        <v>228</v>
      </c>
      <c r="D3915" s="650">
        <v>30</v>
      </c>
      <c r="E3915" s="650" t="s">
        <v>233</v>
      </c>
      <c r="F3915" s="650">
        <v>6.95</v>
      </c>
      <c r="G3915" s="650">
        <v>0.8</v>
      </c>
      <c r="H3915" s="650">
        <v>17.4502</v>
      </c>
      <c r="I3915" s="650">
        <v>17.108</v>
      </c>
      <c r="J3915" s="650">
        <v>17.08</v>
      </c>
      <c r="K3915" s="650">
        <v>0</v>
      </c>
      <c r="L3915" s="676">
        <v>0</v>
      </c>
      <c r="M3915" s="650">
        <v>283.584</v>
      </c>
      <c r="N3915" s="650"/>
      <c r="O3915" s="650"/>
      <c r="P3915" s="650"/>
      <c r="Q3915" s="650">
        <v>4708</v>
      </c>
      <c r="R3915" s="650">
        <v>1117.648</v>
      </c>
      <c r="S3915" s="676">
        <v>0.2374</v>
      </c>
      <c r="T3915" s="650">
        <v>0</v>
      </c>
      <c r="U3915" s="650">
        <v>0</v>
      </c>
      <c r="V3915" s="650">
        <v>0</v>
      </c>
      <c r="W3915" s="650">
        <v>0</v>
      </c>
      <c r="X3915" s="650">
        <v>0</v>
      </c>
      <c r="Y3915" s="650">
        <v>0</v>
      </c>
      <c r="Z3915" s="650">
        <v>0</v>
      </c>
      <c r="AA3915" s="650">
        <v>0</v>
      </c>
      <c r="AB3915" s="676">
        <v>1</v>
      </c>
      <c r="AC3915" s="575">
        <f t="shared" si="178"/>
        <v>0</v>
      </c>
      <c r="AD3915" s="620">
        <f t="shared" si="179"/>
        <v>0</v>
      </c>
    </row>
    <row r="3916" customHeight="1" spans="1:30">
      <c r="A3916" s="574">
        <v>45368</v>
      </c>
      <c r="B3916" s="650" t="s">
        <v>246</v>
      </c>
      <c r="C3916" s="650" t="s">
        <v>228</v>
      </c>
      <c r="D3916" s="650">
        <v>300</v>
      </c>
      <c r="E3916" s="650" t="s">
        <v>235</v>
      </c>
      <c r="F3916" s="650">
        <v>5.48</v>
      </c>
      <c r="G3916" s="650">
        <v>0</v>
      </c>
      <c r="H3916" s="650">
        <v>162.3302</v>
      </c>
      <c r="I3916" s="650">
        <v>157.71</v>
      </c>
      <c r="J3916" s="650">
        <v>157.377</v>
      </c>
      <c r="K3916" s="650">
        <v>4.6202</v>
      </c>
      <c r="L3916" s="676">
        <v>0.0285</v>
      </c>
      <c r="M3916" s="650">
        <v>2954.721</v>
      </c>
      <c r="N3916" s="650"/>
      <c r="O3916" s="650"/>
      <c r="P3916" s="650"/>
      <c r="Q3916" s="650">
        <v>57321</v>
      </c>
      <c r="R3916" s="650">
        <v>10719.754</v>
      </c>
      <c r="S3916" s="676">
        <v>0.187</v>
      </c>
      <c r="T3916" s="650">
        <v>0</v>
      </c>
      <c r="U3916" s="650">
        <v>0</v>
      </c>
      <c r="V3916" s="650">
        <v>0</v>
      </c>
      <c r="W3916" s="650">
        <v>0</v>
      </c>
      <c r="X3916" s="650">
        <v>0</v>
      </c>
      <c r="Y3916" s="650">
        <v>0</v>
      </c>
      <c r="Z3916" s="650">
        <v>0</v>
      </c>
      <c r="AA3916" s="650">
        <v>0</v>
      </c>
      <c r="AB3916" s="676">
        <v>1</v>
      </c>
      <c r="AC3916" s="575">
        <f t="shared" si="178"/>
        <v>0</v>
      </c>
      <c r="AD3916" s="620">
        <f t="shared" si="179"/>
        <v>0</v>
      </c>
    </row>
    <row r="3917" customHeight="1" spans="1:30">
      <c r="A3917" s="574">
        <v>45368</v>
      </c>
      <c r="B3917" s="650" t="s">
        <v>244</v>
      </c>
      <c r="C3917" s="650" t="s">
        <v>228</v>
      </c>
      <c r="D3917" s="650">
        <v>100</v>
      </c>
      <c r="E3917" s="650" t="s">
        <v>233</v>
      </c>
      <c r="F3917" s="650">
        <v>6.31</v>
      </c>
      <c r="G3917" s="650">
        <v>0.8</v>
      </c>
      <c r="H3917" s="650">
        <v>58.1232</v>
      </c>
      <c r="I3917" s="650">
        <v>45.2987</v>
      </c>
      <c r="J3917" s="650">
        <v>43.8921</v>
      </c>
      <c r="K3917" s="650">
        <v>12.8245</v>
      </c>
      <c r="L3917" s="676">
        <v>0.2206</v>
      </c>
      <c r="M3917" s="650">
        <v>570.8304</v>
      </c>
      <c r="N3917" s="650"/>
      <c r="O3917" s="650"/>
      <c r="P3917" s="650"/>
      <c r="Q3917" s="650">
        <v>14225</v>
      </c>
      <c r="R3917" s="650">
        <v>2489.466</v>
      </c>
      <c r="S3917" s="676">
        <v>0.175</v>
      </c>
      <c r="T3917" s="650">
        <v>0</v>
      </c>
      <c r="U3917" s="650">
        <v>0</v>
      </c>
      <c r="V3917" s="650">
        <v>0</v>
      </c>
      <c r="W3917" s="650">
        <v>0</v>
      </c>
      <c r="X3917" s="650">
        <v>0</v>
      </c>
      <c r="Y3917" s="650">
        <v>0</v>
      </c>
      <c r="Z3917" s="650">
        <v>0</v>
      </c>
      <c r="AA3917" s="650">
        <v>0</v>
      </c>
      <c r="AB3917" s="676">
        <v>1</v>
      </c>
      <c r="AC3917" s="575">
        <f t="shared" si="178"/>
        <v>0</v>
      </c>
      <c r="AD3917" s="620">
        <f t="shared" si="179"/>
        <v>0</v>
      </c>
    </row>
    <row r="3918" customHeight="1" spans="1:30">
      <c r="A3918" s="574">
        <v>45368</v>
      </c>
      <c r="B3918" s="650" t="s">
        <v>247</v>
      </c>
      <c r="C3918" s="650" t="s">
        <v>228</v>
      </c>
      <c r="D3918" s="650">
        <v>150</v>
      </c>
      <c r="E3918" s="650" t="s">
        <v>233</v>
      </c>
      <c r="F3918" s="650">
        <v>8.02</v>
      </c>
      <c r="G3918" s="650">
        <v>3</v>
      </c>
      <c r="H3918" s="650">
        <v>105.1006</v>
      </c>
      <c r="I3918" s="650">
        <v>105.1006</v>
      </c>
      <c r="J3918" s="650">
        <v>104.475</v>
      </c>
      <c r="K3918" s="650">
        <v>0</v>
      </c>
      <c r="L3918" s="676">
        <v>0</v>
      </c>
      <c r="M3918" s="650">
        <v>1466.85</v>
      </c>
      <c r="N3918" s="650"/>
      <c r="O3918" s="650"/>
      <c r="P3918" s="650"/>
      <c r="Q3918" s="650">
        <v>25456</v>
      </c>
      <c r="R3918" s="650">
        <v>5362.875</v>
      </c>
      <c r="S3918" s="676">
        <v>0.2107</v>
      </c>
      <c r="T3918" s="650">
        <v>0</v>
      </c>
      <c r="U3918" s="650">
        <v>0</v>
      </c>
      <c r="V3918" s="650">
        <v>0</v>
      </c>
      <c r="W3918" s="650">
        <v>0</v>
      </c>
      <c r="X3918" s="650">
        <v>0</v>
      </c>
      <c r="Y3918" s="650">
        <v>0</v>
      </c>
      <c r="Z3918" s="650">
        <v>0</v>
      </c>
      <c r="AA3918" s="650">
        <v>0</v>
      </c>
      <c r="AB3918" s="676">
        <v>1</v>
      </c>
      <c r="AC3918" s="575">
        <f t="shared" si="178"/>
        <v>0</v>
      </c>
      <c r="AD3918" s="620">
        <f t="shared" si="179"/>
        <v>0</v>
      </c>
    </row>
    <row r="3919" customHeight="1" spans="1:30">
      <c r="A3919" s="574">
        <v>45368</v>
      </c>
      <c r="B3919" s="650" t="s">
        <v>248</v>
      </c>
      <c r="C3919" s="650" t="s">
        <v>228</v>
      </c>
      <c r="D3919" s="650">
        <v>100</v>
      </c>
      <c r="E3919" s="650" t="s">
        <v>233</v>
      </c>
      <c r="F3919" s="650">
        <v>4.6</v>
      </c>
      <c r="G3919" s="650">
        <v>2.3</v>
      </c>
      <c r="H3919" s="650">
        <v>58.376</v>
      </c>
      <c r="I3919" s="650">
        <v>42.2192</v>
      </c>
      <c r="J3919" s="650">
        <v>41.7172</v>
      </c>
      <c r="K3919" s="650">
        <v>16.1568</v>
      </c>
      <c r="L3919" s="676">
        <v>0.2768</v>
      </c>
      <c r="M3919" s="650">
        <v>559.8208</v>
      </c>
      <c r="N3919" s="650"/>
      <c r="O3919" s="650"/>
      <c r="P3919" s="650"/>
      <c r="Q3919" s="650">
        <v>11688</v>
      </c>
      <c r="R3919" s="650">
        <v>2321.5416</v>
      </c>
      <c r="S3919" s="676">
        <v>0.1986</v>
      </c>
      <c r="T3919" s="650">
        <v>0</v>
      </c>
      <c r="U3919" s="650">
        <v>0</v>
      </c>
      <c r="V3919" s="650">
        <v>0</v>
      </c>
      <c r="W3919" s="650">
        <v>0</v>
      </c>
      <c r="X3919" s="650">
        <v>0</v>
      </c>
      <c r="Y3919" s="650">
        <v>0</v>
      </c>
      <c r="Z3919" s="650">
        <v>0</v>
      </c>
      <c r="AA3919" s="650">
        <v>0</v>
      </c>
      <c r="AB3919" s="676">
        <v>1</v>
      </c>
      <c r="AC3919" s="575">
        <f t="shared" si="178"/>
        <v>0</v>
      </c>
      <c r="AD3919" s="620">
        <f t="shared" si="179"/>
        <v>0</v>
      </c>
    </row>
    <row r="3920" customHeight="1" spans="1:30">
      <c r="A3920" s="574">
        <v>45368</v>
      </c>
      <c r="B3920" s="650" t="s">
        <v>249</v>
      </c>
      <c r="C3920" s="650" t="s">
        <v>228</v>
      </c>
      <c r="D3920" s="650">
        <v>100</v>
      </c>
      <c r="E3920" s="650" t="s">
        <v>231</v>
      </c>
      <c r="F3920" s="650">
        <v>7.08</v>
      </c>
      <c r="G3920" s="650">
        <v>0</v>
      </c>
      <c r="H3920" s="650">
        <v>57.573</v>
      </c>
      <c r="I3920" s="650">
        <v>56.6639</v>
      </c>
      <c r="J3920" s="650">
        <v>56.567</v>
      </c>
      <c r="K3920" s="650">
        <v>0</v>
      </c>
      <c r="L3920" s="676">
        <v>0</v>
      </c>
      <c r="M3920" s="650">
        <v>834.9691</v>
      </c>
      <c r="N3920" s="650"/>
      <c r="O3920" s="650"/>
      <c r="P3920" s="650"/>
      <c r="Q3920" s="650">
        <v>15134</v>
      </c>
      <c r="R3920" s="650">
        <v>2772.3164</v>
      </c>
      <c r="S3920" s="676">
        <v>0.1832</v>
      </c>
      <c r="T3920" s="650">
        <v>0</v>
      </c>
      <c r="U3920" s="650">
        <v>0</v>
      </c>
      <c r="V3920" s="650">
        <v>0</v>
      </c>
      <c r="W3920" s="650">
        <v>0</v>
      </c>
      <c r="X3920" s="650">
        <v>0</v>
      </c>
      <c r="Y3920" s="650">
        <v>0</v>
      </c>
      <c r="Z3920" s="650">
        <v>0</v>
      </c>
      <c r="AA3920" s="650">
        <v>0</v>
      </c>
      <c r="AB3920" s="676">
        <v>1</v>
      </c>
      <c r="AC3920" s="575">
        <f t="shared" si="178"/>
        <v>0</v>
      </c>
      <c r="AD3920" s="620">
        <f t="shared" si="179"/>
        <v>0</v>
      </c>
    </row>
    <row r="3921" customHeight="1" spans="1:30">
      <c r="A3921" s="574">
        <v>45368</v>
      </c>
      <c r="B3921" s="669" t="s">
        <v>55</v>
      </c>
      <c r="C3921" s="650" t="s">
        <v>250</v>
      </c>
      <c r="D3921" s="650">
        <v>100</v>
      </c>
      <c r="E3921" s="650" t="s">
        <v>233</v>
      </c>
      <c r="F3921" s="650">
        <v>0</v>
      </c>
      <c r="G3921" s="650">
        <v>7.95</v>
      </c>
      <c r="H3921" s="650">
        <v>128.488</v>
      </c>
      <c r="I3921" s="650">
        <v>117.8429</v>
      </c>
      <c r="J3921" s="650">
        <v>115.9391</v>
      </c>
      <c r="K3921" s="650">
        <v>10.4264</v>
      </c>
      <c r="L3921" s="676">
        <v>0.0813</v>
      </c>
      <c r="M3921" s="650">
        <v>1549.8941</v>
      </c>
      <c r="N3921" s="650"/>
      <c r="O3921" s="650"/>
      <c r="P3921" s="650"/>
      <c r="Q3921" s="650">
        <v>28860</v>
      </c>
      <c r="R3921" s="650">
        <v>5288.6986</v>
      </c>
      <c r="S3921" s="676">
        <v>0.1833</v>
      </c>
      <c r="T3921" s="650">
        <v>0</v>
      </c>
      <c r="U3921" s="650">
        <v>0.2187</v>
      </c>
      <c r="V3921" s="650">
        <v>0</v>
      </c>
      <c r="W3921" s="650">
        <v>0</v>
      </c>
      <c r="X3921" s="650">
        <v>0</v>
      </c>
      <c r="Y3921" s="650">
        <v>0</v>
      </c>
      <c r="Z3921" s="650">
        <v>0</v>
      </c>
      <c r="AA3921" s="650">
        <v>0</v>
      </c>
      <c r="AB3921" s="676">
        <v>1</v>
      </c>
      <c r="AC3921" s="575">
        <f t="shared" si="178"/>
        <v>0.2187</v>
      </c>
      <c r="AD3921" s="620">
        <f t="shared" si="179"/>
        <v>0</v>
      </c>
    </row>
    <row r="3922" customHeight="1" spans="1:30">
      <c r="A3922" s="574">
        <v>45368</v>
      </c>
      <c r="B3922" s="192" t="s">
        <v>57</v>
      </c>
      <c r="C3922" s="650" t="s">
        <v>228</v>
      </c>
      <c r="D3922" s="650">
        <v>20</v>
      </c>
      <c r="E3922" s="650" t="s">
        <v>233</v>
      </c>
      <c r="F3922" s="650">
        <v>6.55</v>
      </c>
      <c r="G3922" s="650">
        <v>0</v>
      </c>
      <c r="H3922" s="650">
        <v>12.5183</v>
      </c>
      <c r="I3922" s="650">
        <v>10.1484</v>
      </c>
      <c r="J3922" s="650">
        <v>10.0459</v>
      </c>
      <c r="K3922" s="650">
        <v>2.3699</v>
      </c>
      <c r="L3922" s="676">
        <v>0.1893</v>
      </c>
      <c r="M3922" s="650">
        <v>168.5209</v>
      </c>
      <c r="N3922" s="650"/>
      <c r="O3922" s="650"/>
      <c r="P3922" s="650"/>
      <c r="Q3922" s="650">
        <v>3541</v>
      </c>
      <c r="R3922" s="650">
        <v>669.6357</v>
      </c>
      <c r="S3922" s="676">
        <v>0.1891</v>
      </c>
      <c r="T3922" s="650">
        <v>0</v>
      </c>
      <c r="U3922" s="650">
        <v>0</v>
      </c>
      <c r="V3922" s="650">
        <v>0</v>
      </c>
      <c r="W3922" s="650">
        <v>0</v>
      </c>
      <c r="X3922" s="650">
        <v>0</v>
      </c>
      <c r="Y3922" s="650">
        <v>0</v>
      </c>
      <c r="Z3922" s="650">
        <v>0</v>
      </c>
      <c r="AA3922" s="650">
        <v>0</v>
      </c>
      <c r="AB3922" s="676">
        <v>1</v>
      </c>
      <c r="AC3922" s="575">
        <f t="shared" si="178"/>
        <v>0</v>
      </c>
      <c r="AD3922" s="620">
        <f t="shared" si="179"/>
        <v>0</v>
      </c>
    </row>
    <row r="3923" customHeight="1" spans="1:30">
      <c r="A3923" s="574">
        <v>45368</v>
      </c>
      <c r="B3923" s="650" t="s">
        <v>251</v>
      </c>
      <c r="C3923" s="650" t="s">
        <v>250</v>
      </c>
      <c r="D3923" s="650">
        <v>15</v>
      </c>
      <c r="E3923" s="650" t="s">
        <v>233</v>
      </c>
      <c r="F3923" s="650">
        <v>0</v>
      </c>
      <c r="G3923" s="650">
        <v>7.73</v>
      </c>
      <c r="H3923" s="650">
        <v>21.7063</v>
      </c>
      <c r="I3923" s="650">
        <v>15.1056</v>
      </c>
      <c r="J3923" s="650">
        <v>15.015</v>
      </c>
      <c r="K3923" s="650">
        <v>6.6007</v>
      </c>
      <c r="L3923" s="676">
        <v>0.3041</v>
      </c>
      <c r="M3923" s="650">
        <v>154.56</v>
      </c>
      <c r="N3923" s="650"/>
      <c r="O3923" s="650"/>
      <c r="P3923" s="650"/>
      <c r="Q3923" s="650">
        <v>3444</v>
      </c>
      <c r="R3923" s="650">
        <v>482.79</v>
      </c>
      <c r="S3923" s="676">
        <v>0.1402</v>
      </c>
      <c r="T3923" s="650">
        <v>0</v>
      </c>
      <c r="U3923" s="650">
        <v>0</v>
      </c>
      <c r="V3923" s="650">
        <v>0</v>
      </c>
      <c r="W3923" s="650">
        <v>0</v>
      </c>
      <c r="X3923" s="650">
        <v>0</v>
      </c>
      <c r="Y3923" s="650">
        <v>0</v>
      </c>
      <c r="Z3923" s="650">
        <v>0</v>
      </c>
      <c r="AA3923" s="650">
        <v>0</v>
      </c>
      <c r="AB3923" s="676">
        <v>1</v>
      </c>
      <c r="AC3923" s="575">
        <f t="shared" si="178"/>
        <v>0</v>
      </c>
      <c r="AD3923" s="620">
        <f t="shared" si="179"/>
        <v>0</v>
      </c>
    </row>
    <row r="3924" customHeight="1" spans="1:30">
      <c r="A3924" s="574">
        <v>45368</v>
      </c>
      <c r="B3924" s="650" t="s">
        <v>259</v>
      </c>
      <c r="C3924" s="650" t="s">
        <v>250</v>
      </c>
      <c r="D3924" s="650">
        <v>60</v>
      </c>
      <c r="E3924" s="650" t="s">
        <v>233</v>
      </c>
      <c r="F3924" s="650">
        <v>0</v>
      </c>
      <c r="G3924" s="650">
        <v>6.84</v>
      </c>
      <c r="H3924" s="650">
        <v>62.0774</v>
      </c>
      <c r="I3924" s="650">
        <v>62.0774</v>
      </c>
      <c r="J3924" s="650">
        <v>61.32</v>
      </c>
      <c r="K3924" s="650">
        <v>0</v>
      </c>
      <c r="L3924" s="676">
        <v>0</v>
      </c>
      <c r="M3924" s="650">
        <v>866.67</v>
      </c>
      <c r="N3924" s="650"/>
      <c r="O3924" s="650"/>
      <c r="P3924" s="650"/>
      <c r="Q3924" s="650">
        <v>14049</v>
      </c>
      <c r="R3924" s="650">
        <v>3248.7</v>
      </c>
      <c r="S3924" s="676">
        <v>0.2312</v>
      </c>
      <c r="T3924" s="650">
        <v>0</v>
      </c>
      <c r="U3924" s="650">
        <v>0</v>
      </c>
      <c r="V3924" s="650">
        <v>0</v>
      </c>
      <c r="W3924" s="650">
        <v>0</v>
      </c>
      <c r="X3924" s="650">
        <v>0</v>
      </c>
      <c r="Y3924" s="650">
        <v>0</v>
      </c>
      <c r="Z3924" s="650">
        <v>0</v>
      </c>
      <c r="AA3924" s="650">
        <v>0</v>
      </c>
      <c r="AB3924" s="676">
        <v>1</v>
      </c>
      <c r="AC3924" s="575">
        <f t="shared" si="178"/>
        <v>0</v>
      </c>
      <c r="AD3924" s="620">
        <f t="shared" si="179"/>
        <v>0</v>
      </c>
    </row>
    <row r="3925" customHeight="1" spans="1:30">
      <c r="A3925" s="574">
        <v>45368</v>
      </c>
      <c r="B3925" s="650" t="s">
        <v>254</v>
      </c>
      <c r="C3925" s="650" t="s">
        <v>250</v>
      </c>
      <c r="D3925" s="650">
        <v>50</v>
      </c>
      <c r="E3925" s="650" t="s">
        <v>233</v>
      </c>
      <c r="F3925" s="650">
        <v>0</v>
      </c>
      <c r="G3925" s="650">
        <v>7.27</v>
      </c>
      <c r="H3925" s="650">
        <v>61.9246</v>
      </c>
      <c r="I3925" s="650">
        <v>48.2987</v>
      </c>
      <c r="J3925" s="650">
        <v>47.25</v>
      </c>
      <c r="K3925" s="650">
        <v>13.21</v>
      </c>
      <c r="L3925" s="676">
        <v>0.2148</v>
      </c>
      <c r="M3925" s="650">
        <v>833.07</v>
      </c>
      <c r="N3925" s="650"/>
      <c r="O3925" s="650"/>
      <c r="P3925" s="650"/>
      <c r="Q3925" s="650">
        <v>12070</v>
      </c>
      <c r="R3925" s="650">
        <v>3086.37</v>
      </c>
      <c r="S3925" s="676">
        <v>0.2557</v>
      </c>
      <c r="T3925" s="650">
        <v>0</v>
      </c>
      <c r="U3925" s="650">
        <v>0</v>
      </c>
      <c r="V3925" s="650">
        <v>0</v>
      </c>
      <c r="W3925" s="650">
        <v>0</v>
      </c>
      <c r="X3925" s="650">
        <v>0</v>
      </c>
      <c r="Y3925" s="650">
        <v>0</v>
      </c>
      <c r="Z3925" s="650">
        <v>0</v>
      </c>
      <c r="AA3925" s="650">
        <v>0</v>
      </c>
      <c r="AB3925" s="676">
        <v>1</v>
      </c>
      <c r="AC3925" s="575">
        <f t="shared" si="178"/>
        <v>0</v>
      </c>
      <c r="AD3925" s="620">
        <f t="shared" si="179"/>
        <v>0</v>
      </c>
    </row>
    <row r="3926" customHeight="1" spans="1:30">
      <c r="A3926" s="574">
        <v>45368</v>
      </c>
      <c r="B3926" s="650" t="s">
        <v>256</v>
      </c>
      <c r="C3926" s="650" t="s">
        <v>250</v>
      </c>
      <c r="D3926" s="650">
        <v>20.4</v>
      </c>
      <c r="E3926" s="650" t="s">
        <v>233</v>
      </c>
      <c r="F3926" s="650">
        <v>0</v>
      </c>
      <c r="G3926" s="650">
        <v>6.45</v>
      </c>
      <c r="H3926" s="650">
        <v>25.4778</v>
      </c>
      <c r="I3926" s="650">
        <v>25.242</v>
      </c>
      <c r="J3926" s="650">
        <v>25.1684</v>
      </c>
      <c r="K3926" s="650">
        <v>0.0688</v>
      </c>
      <c r="L3926" s="676">
        <v>0.0027</v>
      </c>
      <c r="M3926" s="650">
        <v>322.0386</v>
      </c>
      <c r="N3926" s="650"/>
      <c r="O3926" s="650"/>
      <c r="P3926" s="650"/>
      <c r="Q3926" s="650">
        <v>5372</v>
      </c>
      <c r="R3926" s="650">
        <v>1317.1983</v>
      </c>
      <c r="S3926" s="676">
        <v>0.2452</v>
      </c>
      <c r="T3926" s="650">
        <v>0</v>
      </c>
      <c r="U3926" s="650">
        <v>0</v>
      </c>
      <c r="V3926" s="650">
        <v>0</v>
      </c>
      <c r="W3926" s="650">
        <v>0</v>
      </c>
      <c r="X3926" s="650">
        <v>0</v>
      </c>
      <c r="Y3926" s="650">
        <v>0</v>
      </c>
      <c r="Z3926" s="650">
        <v>0</v>
      </c>
      <c r="AA3926" s="650">
        <v>0</v>
      </c>
      <c r="AB3926" s="676">
        <v>1</v>
      </c>
      <c r="AC3926" s="575">
        <f t="shared" si="178"/>
        <v>0</v>
      </c>
      <c r="AD3926" s="620">
        <f t="shared" si="179"/>
        <v>0</v>
      </c>
    </row>
    <row r="3927" customHeight="1" spans="1:30">
      <c r="A3927" s="574">
        <v>45368</v>
      </c>
      <c r="B3927" s="650" t="s">
        <v>253</v>
      </c>
      <c r="C3927" s="650" t="s">
        <v>250</v>
      </c>
      <c r="D3927" s="650">
        <v>200</v>
      </c>
      <c r="E3927" s="650" t="s">
        <v>233</v>
      </c>
      <c r="F3927" s="650">
        <v>0</v>
      </c>
      <c r="G3927" s="650">
        <v>7.23</v>
      </c>
      <c r="H3927" s="650">
        <v>213.159</v>
      </c>
      <c r="I3927" s="650">
        <v>212.6248</v>
      </c>
      <c r="J3927" s="650">
        <v>207.24</v>
      </c>
      <c r="K3927" s="650">
        <v>0</v>
      </c>
      <c r="L3927" s="676">
        <v>0</v>
      </c>
      <c r="M3927" s="650">
        <v>2638.68</v>
      </c>
      <c r="N3927" s="650"/>
      <c r="O3927" s="650"/>
      <c r="P3927" s="650"/>
      <c r="Q3927" s="650">
        <v>61425</v>
      </c>
      <c r="R3927" s="650">
        <v>11283.36</v>
      </c>
      <c r="S3927" s="676">
        <v>0.1837</v>
      </c>
      <c r="T3927" s="650">
        <v>0.5342</v>
      </c>
      <c r="U3927" s="650">
        <v>0</v>
      </c>
      <c r="V3927" s="650">
        <v>0</v>
      </c>
      <c r="W3927" s="650">
        <v>0</v>
      </c>
      <c r="X3927" s="650">
        <v>0</v>
      </c>
      <c r="Y3927" s="650">
        <v>0</v>
      </c>
      <c r="Z3927" s="650">
        <v>0</v>
      </c>
      <c r="AA3927" s="650">
        <v>0</v>
      </c>
      <c r="AB3927" s="676">
        <v>0.9975</v>
      </c>
      <c r="AC3927" s="575">
        <f t="shared" si="178"/>
        <v>0</v>
      </c>
      <c r="AD3927" s="620">
        <f t="shared" si="179"/>
        <v>0.5342</v>
      </c>
    </row>
    <row r="3928" customHeight="1" spans="1:30">
      <c r="A3928" s="574">
        <v>45368</v>
      </c>
      <c r="B3928" s="650" t="s">
        <v>260</v>
      </c>
      <c r="C3928" s="650" t="s">
        <v>250</v>
      </c>
      <c r="D3928" s="650">
        <v>50</v>
      </c>
      <c r="E3928" s="650" t="s">
        <v>233</v>
      </c>
      <c r="F3928" s="650">
        <v>0</v>
      </c>
      <c r="G3928" s="650">
        <v>5.6</v>
      </c>
      <c r="H3928" s="650">
        <v>41.0894</v>
      </c>
      <c r="I3928" s="650">
        <v>41.0321</v>
      </c>
      <c r="J3928" s="650">
        <v>40.48</v>
      </c>
      <c r="K3928" s="650">
        <v>0</v>
      </c>
      <c r="L3928" s="676">
        <v>0</v>
      </c>
      <c r="M3928" s="650">
        <v>343.97</v>
      </c>
      <c r="N3928" s="650"/>
      <c r="O3928" s="650"/>
      <c r="P3928" s="650"/>
      <c r="Q3928" s="650">
        <v>12700</v>
      </c>
      <c r="R3928" s="650">
        <v>2066.592</v>
      </c>
      <c r="S3928" s="676">
        <v>0.1627</v>
      </c>
      <c r="T3928" s="650">
        <v>0</v>
      </c>
      <c r="U3928" s="650">
        <v>0</v>
      </c>
      <c r="V3928" s="650">
        <v>0</v>
      </c>
      <c r="W3928" s="650">
        <v>0</v>
      </c>
      <c r="X3928" s="650">
        <v>0</v>
      </c>
      <c r="Y3928" s="650">
        <v>0</v>
      </c>
      <c r="Z3928" s="650">
        <v>0</v>
      </c>
      <c r="AA3928" s="650">
        <v>0</v>
      </c>
      <c r="AB3928" s="676">
        <v>1</v>
      </c>
      <c r="AC3928" s="575">
        <f t="shared" si="178"/>
        <v>0</v>
      </c>
      <c r="AD3928" s="620">
        <f t="shared" si="179"/>
        <v>0</v>
      </c>
    </row>
    <row r="3929" customHeight="1" spans="1:30">
      <c r="A3929" s="574">
        <v>45368</v>
      </c>
      <c r="B3929" s="192" t="s">
        <v>61</v>
      </c>
      <c r="C3929" s="650" t="s">
        <v>250</v>
      </c>
      <c r="D3929" s="650">
        <v>275</v>
      </c>
      <c r="E3929" s="650" t="s">
        <v>233</v>
      </c>
      <c r="F3929" s="650">
        <v>0</v>
      </c>
      <c r="G3929" s="650">
        <v>7</v>
      </c>
      <c r="H3929" s="650">
        <v>265.6537</v>
      </c>
      <c r="I3929" s="650">
        <v>258.709</v>
      </c>
      <c r="J3929" s="650">
        <v>254.32</v>
      </c>
      <c r="K3929" s="650">
        <v>6.9447</v>
      </c>
      <c r="L3929" s="676">
        <v>0.0261</v>
      </c>
      <c r="M3929" s="650">
        <v>4013.68</v>
      </c>
      <c r="N3929" s="650"/>
      <c r="O3929" s="650"/>
      <c r="P3929" s="650"/>
      <c r="Q3929" s="650">
        <v>83580</v>
      </c>
      <c r="R3929" s="650">
        <v>19423.8</v>
      </c>
      <c r="S3929" s="676">
        <v>0.2324</v>
      </c>
      <c r="T3929" s="650">
        <v>0</v>
      </c>
      <c r="U3929" s="650">
        <v>0</v>
      </c>
      <c r="V3929" s="650">
        <v>0</v>
      </c>
      <c r="W3929" s="650">
        <v>0</v>
      </c>
      <c r="X3929" s="650">
        <v>0</v>
      </c>
      <c r="Y3929" s="650">
        <v>0</v>
      </c>
      <c r="Z3929" s="650">
        <v>0</v>
      </c>
      <c r="AA3929" s="650">
        <v>0</v>
      </c>
      <c r="AB3929" s="676">
        <v>1</v>
      </c>
      <c r="AC3929" s="575">
        <f t="shared" si="178"/>
        <v>0</v>
      </c>
      <c r="AD3929" s="620">
        <f t="shared" si="179"/>
        <v>0</v>
      </c>
    </row>
    <row r="3930" customHeight="1" spans="1:30">
      <c r="A3930" s="574">
        <v>45368</v>
      </c>
      <c r="B3930" s="192" t="s">
        <v>62</v>
      </c>
      <c r="C3930" s="650" t="s">
        <v>250</v>
      </c>
      <c r="D3930" s="650">
        <v>200</v>
      </c>
      <c r="E3930" s="650" t="s">
        <v>233</v>
      </c>
      <c r="F3930" s="650">
        <v>0</v>
      </c>
      <c r="G3930" s="650">
        <v>8.12</v>
      </c>
      <c r="H3930" s="650">
        <v>202.048</v>
      </c>
      <c r="I3930" s="650">
        <v>196.8748</v>
      </c>
      <c r="J3930" s="650">
        <v>190.08</v>
      </c>
      <c r="K3930" s="650">
        <v>5.1732</v>
      </c>
      <c r="L3930" s="676">
        <v>0.0256</v>
      </c>
      <c r="M3930" s="650">
        <v>2938.32</v>
      </c>
      <c r="N3930" s="650"/>
      <c r="O3930" s="650"/>
      <c r="P3930" s="650"/>
      <c r="Q3930" s="650">
        <v>61280</v>
      </c>
      <c r="R3930" s="650">
        <v>13362.36</v>
      </c>
      <c r="S3930" s="676">
        <v>0.2181</v>
      </c>
      <c r="T3930" s="650">
        <v>0</v>
      </c>
      <c r="U3930" s="650">
        <v>0</v>
      </c>
      <c r="V3930" s="650">
        <v>0</v>
      </c>
      <c r="W3930" s="650">
        <v>0</v>
      </c>
      <c r="X3930" s="650">
        <v>0</v>
      </c>
      <c r="Y3930" s="650">
        <v>0</v>
      </c>
      <c r="Z3930" s="650">
        <v>0</v>
      </c>
      <c r="AA3930" s="650">
        <v>0</v>
      </c>
      <c r="AB3930" s="676">
        <v>1</v>
      </c>
      <c r="AC3930" s="575">
        <f t="shared" si="178"/>
        <v>0</v>
      </c>
      <c r="AD3930" s="620">
        <f t="shared" si="179"/>
        <v>0</v>
      </c>
    </row>
    <row r="3931" customHeight="1" spans="1:30">
      <c r="A3931" s="574">
        <v>45368</v>
      </c>
      <c r="B3931" s="650" t="s">
        <v>257</v>
      </c>
      <c r="C3931" s="650" t="s">
        <v>250</v>
      </c>
      <c r="D3931" s="650">
        <v>80</v>
      </c>
      <c r="E3931" s="650" t="s">
        <v>233</v>
      </c>
      <c r="F3931" s="650">
        <v>0</v>
      </c>
      <c r="G3931" s="650">
        <v>6.52</v>
      </c>
      <c r="H3931" s="650">
        <v>93.371</v>
      </c>
      <c r="I3931" s="650">
        <v>91.1276</v>
      </c>
      <c r="J3931" s="650">
        <v>89.3024</v>
      </c>
      <c r="K3931" s="650">
        <v>12.45</v>
      </c>
      <c r="L3931" s="676">
        <v>0.1202</v>
      </c>
      <c r="M3931" s="650">
        <v>1032.8375</v>
      </c>
      <c r="N3931" s="650"/>
      <c r="O3931" s="650"/>
      <c r="P3931" s="650"/>
      <c r="Q3931" s="650">
        <v>18237</v>
      </c>
      <c r="R3931" s="650">
        <v>4549.754</v>
      </c>
      <c r="S3931" s="676">
        <v>0.2495</v>
      </c>
      <c r="T3931" s="650">
        <v>0</v>
      </c>
      <c r="U3931" s="650">
        <v>2.3</v>
      </c>
      <c r="V3931" s="650">
        <v>0</v>
      </c>
      <c r="W3931" s="650">
        <v>0</v>
      </c>
      <c r="X3931" s="650">
        <v>0</v>
      </c>
      <c r="Y3931" s="650">
        <v>0</v>
      </c>
      <c r="Z3931" s="650">
        <v>0</v>
      </c>
      <c r="AA3931" s="650">
        <v>0</v>
      </c>
      <c r="AB3931" s="676">
        <v>1</v>
      </c>
      <c r="AC3931" s="575">
        <f t="shared" si="178"/>
        <v>2.3</v>
      </c>
      <c r="AD3931" s="620">
        <f t="shared" si="179"/>
        <v>0</v>
      </c>
    </row>
    <row r="3932" customHeight="1" spans="1:30">
      <c r="A3932" s="574">
        <v>45368</v>
      </c>
      <c r="B3932" s="650" t="s">
        <v>261</v>
      </c>
      <c r="C3932" s="650" t="s">
        <v>250</v>
      </c>
      <c r="D3932" s="650">
        <v>100</v>
      </c>
      <c r="E3932" s="650" t="s">
        <v>233</v>
      </c>
      <c r="F3932" s="650">
        <v>0</v>
      </c>
      <c r="G3932" s="650">
        <v>6.81</v>
      </c>
      <c r="H3932" s="650">
        <v>95.359</v>
      </c>
      <c r="I3932" s="650">
        <v>88.3193</v>
      </c>
      <c r="J3932" s="650">
        <v>86.856</v>
      </c>
      <c r="K3932" s="650">
        <v>4.9453</v>
      </c>
      <c r="L3932" s="676">
        <v>0.053</v>
      </c>
      <c r="M3932" s="650">
        <v>1405.272</v>
      </c>
      <c r="N3932" s="650"/>
      <c r="O3932" s="650"/>
      <c r="P3932" s="650"/>
      <c r="Q3932" s="650">
        <v>25315</v>
      </c>
      <c r="R3932" s="650">
        <v>5703.324</v>
      </c>
      <c r="S3932" s="676">
        <v>0.2253</v>
      </c>
      <c r="T3932" s="650">
        <v>2.0944</v>
      </c>
      <c r="U3932" s="650">
        <v>0</v>
      </c>
      <c r="V3932" s="650">
        <v>0</v>
      </c>
      <c r="W3932" s="650">
        <v>0</v>
      </c>
      <c r="X3932" s="650">
        <v>0</v>
      </c>
      <c r="Y3932" s="650">
        <v>0</v>
      </c>
      <c r="Z3932" s="650">
        <v>0</v>
      </c>
      <c r="AA3932" s="650">
        <v>0</v>
      </c>
      <c r="AB3932" s="676">
        <v>0.98</v>
      </c>
      <c r="AC3932" s="575">
        <f t="shared" si="178"/>
        <v>0</v>
      </c>
      <c r="AD3932" s="620">
        <f t="shared" si="179"/>
        <v>2.0944</v>
      </c>
    </row>
    <row r="3933" customHeight="1" spans="1:30">
      <c r="A3933" s="574">
        <v>45368</v>
      </c>
      <c r="B3933" s="650" t="s">
        <v>258</v>
      </c>
      <c r="C3933" s="650" t="s">
        <v>250</v>
      </c>
      <c r="D3933" s="650">
        <v>100</v>
      </c>
      <c r="E3933" s="650" t="s">
        <v>233</v>
      </c>
      <c r="F3933" s="650">
        <v>0</v>
      </c>
      <c r="G3933" s="650">
        <v>7.35</v>
      </c>
      <c r="H3933" s="650">
        <v>174.9026</v>
      </c>
      <c r="I3933" s="650">
        <v>147.7326</v>
      </c>
      <c r="J3933" s="650">
        <v>145.86</v>
      </c>
      <c r="K3933" s="650">
        <v>26.8532</v>
      </c>
      <c r="L3933" s="676">
        <v>0.1538</v>
      </c>
      <c r="M3933" s="650">
        <v>1444.74</v>
      </c>
      <c r="N3933" s="650"/>
      <c r="O3933" s="650"/>
      <c r="P3933" s="650"/>
      <c r="Q3933" s="650">
        <v>27774</v>
      </c>
      <c r="R3933" s="650">
        <v>4720.98</v>
      </c>
      <c r="S3933" s="676">
        <v>0.17</v>
      </c>
      <c r="T3933" s="650">
        <v>0</v>
      </c>
      <c r="U3933" s="650">
        <v>0.3168</v>
      </c>
      <c r="V3933" s="650">
        <v>0</v>
      </c>
      <c r="W3933" s="650">
        <v>0</v>
      </c>
      <c r="X3933" s="650">
        <v>0</v>
      </c>
      <c r="Y3933" s="650">
        <v>0</v>
      </c>
      <c r="Z3933" s="650">
        <v>0</v>
      </c>
      <c r="AA3933" s="650">
        <v>0</v>
      </c>
      <c r="AB3933" s="676">
        <v>1</v>
      </c>
      <c r="AC3933" s="575">
        <f t="shared" si="178"/>
        <v>0.3168</v>
      </c>
      <c r="AD3933" s="620">
        <f t="shared" si="179"/>
        <v>0</v>
      </c>
    </row>
    <row r="3934" customHeight="1" spans="1:30">
      <c r="A3934" s="574">
        <v>45368</v>
      </c>
      <c r="B3934" s="650" t="s">
        <v>252</v>
      </c>
      <c r="C3934" s="650" t="s">
        <v>250</v>
      </c>
      <c r="D3934" s="650">
        <v>49.5</v>
      </c>
      <c r="E3934" s="650" t="s">
        <v>233</v>
      </c>
      <c r="F3934" s="650">
        <v>0</v>
      </c>
      <c r="G3934" s="650">
        <v>10.01</v>
      </c>
      <c r="H3934" s="650">
        <v>96.3158</v>
      </c>
      <c r="I3934" s="650">
        <v>65.5015</v>
      </c>
      <c r="J3934" s="650">
        <v>63.921</v>
      </c>
      <c r="K3934" s="650">
        <v>30.8143</v>
      </c>
      <c r="L3934" s="676">
        <v>0.3199</v>
      </c>
      <c r="M3934" s="650">
        <v>772.167</v>
      </c>
      <c r="N3934" s="650">
        <v>1021</v>
      </c>
      <c r="O3934" s="676">
        <v>0.7563</v>
      </c>
      <c r="P3934" s="676">
        <v>0.2079</v>
      </c>
      <c r="Q3934" s="650">
        <v>12723</v>
      </c>
      <c r="R3934" s="650">
        <v>2043.8946</v>
      </c>
      <c r="S3934" s="676">
        <v>0.1606</v>
      </c>
      <c r="T3934" s="650">
        <v>0</v>
      </c>
      <c r="U3934" s="650">
        <v>0</v>
      </c>
      <c r="V3934" s="650">
        <v>0</v>
      </c>
      <c r="W3934" s="650">
        <v>0</v>
      </c>
      <c r="X3934" s="650">
        <v>0</v>
      </c>
      <c r="Y3934" s="650">
        <v>0</v>
      </c>
      <c r="Z3934" s="650">
        <v>0</v>
      </c>
      <c r="AA3934" s="650">
        <v>0</v>
      </c>
      <c r="AB3934" s="676">
        <v>1</v>
      </c>
      <c r="AC3934" s="575">
        <f t="shared" si="178"/>
        <v>0</v>
      </c>
      <c r="AD3934" s="620">
        <f t="shared" si="179"/>
        <v>0</v>
      </c>
    </row>
    <row r="3935" customHeight="1" spans="1:30">
      <c r="A3935" s="574">
        <v>45368</v>
      </c>
      <c r="B3935" s="650" t="s">
        <v>262</v>
      </c>
      <c r="C3935" s="650" t="s">
        <v>250</v>
      </c>
      <c r="D3935" s="650">
        <v>200</v>
      </c>
      <c r="E3935" s="650" t="s">
        <v>233</v>
      </c>
      <c r="F3935" s="650">
        <v>0</v>
      </c>
      <c r="G3935" s="650">
        <v>6.31</v>
      </c>
      <c r="H3935" s="650">
        <v>120.3233</v>
      </c>
      <c r="I3935" s="650">
        <v>67.257</v>
      </c>
      <c r="J3935" s="650">
        <v>64.35</v>
      </c>
      <c r="K3935" s="650">
        <v>0</v>
      </c>
      <c r="L3935" s="676">
        <v>0</v>
      </c>
      <c r="M3935" s="650">
        <v>1961.025</v>
      </c>
      <c r="N3935" s="650"/>
      <c r="O3935" s="650"/>
      <c r="P3935" s="650"/>
      <c r="Q3935" s="650">
        <v>30140</v>
      </c>
      <c r="R3935" s="650">
        <v>9110.475</v>
      </c>
      <c r="S3935" s="676">
        <v>0.3023</v>
      </c>
      <c r="T3935" s="650">
        <v>49.3315</v>
      </c>
      <c r="U3935" s="650">
        <v>0.8023</v>
      </c>
      <c r="V3935" s="650">
        <v>0</v>
      </c>
      <c r="W3935" s="650">
        <v>0</v>
      </c>
      <c r="X3935" s="650">
        <v>0</v>
      </c>
      <c r="Y3935" s="650">
        <v>2.9325</v>
      </c>
      <c r="Z3935" s="650">
        <v>0</v>
      </c>
      <c r="AA3935" s="650">
        <v>0</v>
      </c>
      <c r="AB3935" s="676">
        <v>0.5238</v>
      </c>
      <c r="AC3935" s="575">
        <f t="shared" si="178"/>
        <v>0.8023</v>
      </c>
      <c r="AD3935" s="620">
        <f t="shared" si="179"/>
        <v>49.3315</v>
      </c>
    </row>
    <row r="3936" customHeight="1" spans="1:30">
      <c r="A3936" s="574">
        <v>45368</v>
      </c>
      <c r="B3936" s="650" t="s">
        <v>266</v>
      </c>
      <c r="C3936" s="650" t="s">
        <v>250</v>
      </c>
      <c r="D3936" s="650">
        <v>200</v>
      </c>
      <c r="E3936" s="650" t="s">
        <v>231</v>
      </c>
      <c r="F3936" s="650">
        <v>0</v>
      </c>
      <c r="G3936" s="650">
        <v>7.73</v>
      </c>
      <c r="H3936" s="650">
        <v>272.964</v>
      </c>
      <c r="I3936" s="650">
        <v>156.4234</v>
      </c>
      <c r="J3936" s="650">
        <v>153.12</v>
      </c>
      <c r="K3936" s="650">
        <v>116.4346</v>
      </c>
      <c r="L3936" s="676">
        <v>0.4267</v>
      </c>
      <c r="M3936" s="650">
        <v>1951.62</v>
      </c>
      <c r="N3936" s="650"/>
      <c r="O3936" s="650"/>
      <c r="P3936" s="650"/>
      <c r="Q3936" s="650">
        <v>45530</v>
      </c>
      <c r="R3936" s="650">
        <v>6504.96</v>
      </c>
      <c r="S3936" s="676">
        <v>0.1429</v>
      </c>
      <c r="T3936" s="650">
        <v>0</v>
      </c>
      <c r="U3936" s="650">
        <v>0.106</v>
      </c>
      <c r="V3936" s="650">
        <v>0</v>
      </c>
      <c r="W3936" s="650">
        <v>0</v>
      </c>
      <c r="X3936" s="650">
        <v>0</v>
      </c>
      <c r="Y3936" s="650">
        <v>0</v>
      </c>
      <c r="Z3936" s="650">
        <v>0</v>
      </c>
      <c r="AA3936" s="650">
        <v>0</v>
      </c>
      <c r="AB3936" s="676">
        <v>1</v>
      </c>
      <c r="AC3936" s="575">
        <f t="shared" si="178"/>
        <v>0.106</v>
      </c>
      <c r="AD3936" s="620">
        <f t="shared" si="179"/>
        <v>0</v>
      </c>
    </row>
    <row r="3937" customHeight="1" spans="1:30">
      <c r="A3937" s="574">
        <v>45368</v>
      </c>
      <c r="B3937" s="650" t="s">
        <v>264</v>
      </c>
      <c r="C3937" s="650" t="s">
        <v>250</v>
      </c>
      <c r="D3937" s="650">
        <v>100</v>
      </c>
      <c r="E3937" s="650" t="s">
        <v>233</v>
      </c>
      <c r="F3937" s="650">
        <v>0</v>
      </c>
      <c r="G3937" s="650">
        <v>2.13</v>
      </c>
      <c r="H3937" s="650">
        <v>24.6619</v>
      </c>
      <c r="I3937" s="650">
        <v>23.2259</v>
      </c>
      <c r="J3937" s="650">
        <v>22.7304</v>
      </c>
      <c r="K3937" s="650">
        <v>0</v>
      </c>
      <c r="L3937" s="676">
        <v>0</v>
      </c>
      <c r="M3937" s="650">
        <v>1349.1456</v>
      </c>
      <c r="N3937" s="650"/>
      <c r="O3937" s="650"/>
      <c r="P3937" s="650"/>
      <c r="Q3937" s="650">
        <v>24615</v>
      </c>
      <c r="R3937" s="650">
        <v>4514.169</v>
      </c>
      <c r="S3937" s="676">
        <v>0.1834</v>
      </c>
      <c r="T3937" s="650">
        <v>1.436</v>
      </c>
      <c r="U3937" s="650">
        <v>0</v>
      </c>
      <c r="V3937" s="650">
        <v>0</v>
      </c>
      <c r="W3937" s="650">
        <v>0</v>
      </c>
      <c r="X3937" s="650">
        <v>0</v>
      </c>
      <c r="Y3937" s="650">
        <v>0</v>
      </c>
      <c r="Z3937" s="650">
        <v>0</v>
      </c>
      <c r="AA3937" s="650">
        <v>0</v>
      </c>
      <c r="AB3937" s="676">
        <v>0.9356</v>
      </c>
      <c r="AC3937" s="575">
        <f t="shared" si="178"/>
        <v>0</v>
      </c>
      <c r="AD3937" s="620">
        <f t="shared" si="179"/>
        <v>1.436</v>
      </c>
    </row>
    <row r="3938" customHeight="1" spans="1:30">
      <c r="A3938" s="574">
        <v>45368</v>
      </c>
      <c r="B3938" s="650" t="s">
        <v>267</v>
      </c>
      <c r="C3938" s="650" t="s">
        <v>250</v>
      </c>
      <c r="D3938" s="650">
        <v>150</v>
      </c>
      <c r="E3938" s="650" t="s">
        <v>233</v>
      </c>
      <c r="F3938" s="650">
        <v>0</v>
      </c>
      <c r="G3938" s="650">
        <v>4.93</v>
      </c>
      <c r="H3938" s="650">
        <v>58.4094</v>
      </c>
      <c r="I3938" s="650">
        <v>58.1296</v>
      </c>
      <c r="J3938" s="650">
        <v>56.32</v>
      </c>
      <c r="K3938" s="650">
        <v>0</v>
      </c>
      <c r="L3938" s="676">
        <v>0</v>
      </c>
      <c r="M3938" s="650">
        <v>1893.76</v>
      </c>
      <c r="N3938" s="650"/>
      <c r="O3938" s="650"/>
      <c r="P3938" s="650"/>
      <c r="Q3938" s="650">
        <v>38110</v>
      </c>
      <c r="R3938" s="650">
        <v>12316.48</v>
      </c>
      <c r="S3938" s="676">
        <v>0.3232</v>
      </c>
      <c r="T3938" s="650">
        <v>0</v>
      </c>
      <c r="U3938" s="650">
        <v>0.2798</v>
      </c>
      <c r="V3938" s="650">
        <v>0</v>
      </c>
      <c r="W3938" s="650">
        <v>0</v>
      </c>
      <c r="X3938" s="650">
        <v>0</v>
      </c>
      <c r="Y3938" s="650">
        <v>0</v>
      </c>
      <c r="Z3938" s="650">
        <v>0</v>
      </c>
      <c r="AA3938" s="650">
        <v>0</v>
      </c>
      <c r="AB3938" s="676">
        <v>1</v>
      </c>
      <c r="AC3938" s="575">
        <f t="shared" si="178"/>
        <v>0.2798</v>
      </c>
      <c r="AD3938" s="620">
        <f t="shared" si="179"/>
        <v>0</v>
      </c>
    </row>
    <row r="3939" customHeight="1" spans="1:30">
      <c r="A3939" s="574">
        <v>45368</v>
      </c>
      <c r="B3939" s="650" t="s">
        <v>263</v>
      </c>
      <c r="C3939" s="650" t="s">
        <v>250</v>
      </c>
      <c r="D3939" s="650">
        <v>200</v>
      </c>
      <c r="E3939" s="650" t="s">
        <v>233</v>
      </c>
      <c r="F3939" s="650">
        <v>0</v>
      </c>
      <c r="G3939" s="650">
        <v>5.78</v>
      </c>
      <c r="H3939" s="650">
        <v>174.8638</v>
      </c>
      <c r="I3939" s="650">
        <v>125.3446</v>
      </c>
      <c r="J3939" s="650">
        <v>124.96</v>
      </c>
      <c r="K3939" s="650">
        <v>45.8638</v>
      </c>
      <c r="L3939" s="676">
        <v>0.2679</v>
      </c>
      <c r="M3939" s="650">
        <v>3248.96</v>
      </c>
      <c r="N3939" s="650"/>
      <c r="O3939" s="650"/>
      <c r="P3939" s="650"/>
      <c r="Q3939" s="650">
        <v>59159</v>
      </c>
      <c r="R3939" s="650">
        <v>16470.08</v>
      </c>
      <c r="S3939" s="676">
        <v>0.2784</v>
      </c>
      <c r="T3939" s="650">
        <v>0</v>
      </c>
      <c r="U3939" s="650">
        <v>0.6426</v>
      </c>
      <c r="V3939" s="650">
        <v>0</v>
      </c>
      <c r="W3939" s="650">
        <v>0</v>
      </c>
      <c r="X3939" s="650">
        <v>0</v>
      </c>
      <c r="Y3939" s="650">
        <v>3.0128</v>
      </c>
      <c r="Z3939" s="650">
        <v>0</v>
      </c>
      <c r="AA3939" s="650">
        <v>0</v>
      </c>
      <c r="AB3939" s="676">
        <v>1</v>
      </c>
      <c r="AC3939" s="575">
        <f t="shared" si="178"/>
        <v>0.6426</v>
      </c>
      <c r="AD3939" s="620">
        <f t="shared" si="179"/>
        <v>0</v>
      </c>
    </row>
    <row r="3940" customHeight="1" spans="1:30">
      <c r="A3940" s="574">
        <v>45368</v>
      </c>
      <c r="B3940" s="650" t="s">
        <v>265</v>
      </c>
      <c r="C3940" s="650" t="s">
        <v>250</v>
      </c>
      <c r="D3940" s="650">
        <v>50</v>
      </c>
      <c r="E3940" s="650" t="s">
        <v>233</v>
      </c>
      <c r="F3940" s="650">
        <v>0</v>
      </c>
      <c r="G3940" s="650">
        <v>6.45</v>
      </c>
      <c r="H3940" s="650">
        <v>52.418</v>
      </c>
      <c r="I3940" s="650">
        <v>24.292</v>
      </c>
      <c r="J3940" s="650">
        <v>23.562</v>
      </c>
      <c r="K3940" s="650">
        <v>28.126</v>
      </c>
      <c r="L3940" s="676">
        <v>0.5366</v>
      </c>
      <c r="M3940" s="650">
        <v>287.4652</v>
      </c>
      <c r="N3940" s="650"/>
      <c r="O3940" s="650"/>
      <c r="P3940" s="650"/>
      <c r="Q3940" s="650">
        <v>5770</v>
      </c>
      <c r="R3940" s="650">
        <v>810.2028</v>
      </c>
      <c r="S3940" s="676">
        <v>0.1404</v>
      </c>
      <c r="T3940" s="650">
        <v>0</v>
      </c>
      <c r="U3940" s="650">
        <v>0</v>
      </c>
      <c r="V3940" s="650">
        <v>0</v>
      </c>
      <c r="W3940" s="650">
        <v>0</v>
      </c>
      <c r="X3940" s="650">
        <v>0</v>
      </c>
      <c r="Y3940" s="650">
        <v>0</v>
      </c>
      <c r="Z3940" s="650">
        <v>0</v>
      </c>
      <c r="AA3940" s="650">
        <v>0</v>
      </c>
      <c r="AB3940" s="676">
        <v>1</v>
      </c>
      <c r="AC3940" s="575">
        <f t="shared" si="178"/>
        <v>0</v>
      </c>
      <c r="AD3940" s="620">
        <f t="shared" si="179"/>
        <v>0</v>
      </c>
    </row>
    <row r="3941" s="557" customFormat="1" customHeight="1" spans="1:30">
      <c r="A3941" s="574">
        <v>45368</v>
      </c>
      <c r="B3941" s="669" t="s">
        <v>77</v>
      </c>
      <c r="C3941" s="671" t="s">
        <v>32</v>
      </c>
      <c r="D3941" s="687">
        <v>100</v>
      </c>
      <c r="E3941" s="671" t="s">
        <v>33</v>
      </c>
      <c r="F3941" s="672">
        <v>6.86</v>
      </c>
      <c r="G3941" s="671">
        <v>3.93</v>
      </c>
      <c r="H3941" s="673">
        <v>70.4469</v>
      </c>
      <c r="I3941" s="673">
        <v>46.9802</v>
      </c>
      <c r="J3941" s="673">
        <v>50.253</v>
      </c>
      <c r="K3941" s="673">
        <v>23.4667</v>
      </c>
      <c r="L3941" s="679">
        <v>0.3331</v>
      </c>
      <c r="M3941" s="673">
        <v>730.709</v>
      </c>
      <c r="N3941" s="671">
        <v>1005</v>
      </c>
      <c r="O3941" s="679">
        <v>0.7271</v>
      </c>
      <c r="P3941" s="679">
        <v>0.3077</v>
      </c>
      <c r="Q3941" s="671">
        <v>17606</v>
      </c>
      <c r="R3941" s="673">
        <v>2085.636</v>
      </c>
      <c r="S3941" s="679">
        <v>0.1185</v>
      </c>
      <c r="T3941" s="671">
        <v>0</v>
      </c>
      <c r="U3941" s="671">
        <v>0</v>
      </c>
      <c r="V3941" s="671">
        <v>0</v>
      </c>
      <c r="W3941" s="671">
        <v>0</v>
      </c>
      <c r="X3941" s="671">
        <v>0</v>
      </c>
      <c r="Y3941" s="671">
        <v>0</v>
      </c>
      <c r="Z3941" s="671">
        <v>0</v>
      </c>
      <c r="AA3941" s="673">
        <v>23.4667</v>
      </c>
      <c r="AB3941" s="679">
        <v>1</v>
      </c>
      <c r="AC3941" s="575">
        <f t="shared" si="178"/>
        <v>0</v>
      </c>
      <c r="AD3941" s="620">
        <f t="shared" si="179"/>
        <v>0</v>
      </c>
    </row>
    <row r="3942" s="557" customFormat="1" customHeight="1" spans="1:30">
      <c r="A3942" s="574">
        <v>45368</v>
      </c>
      <c r="B3942" s="669" t="s">
        <v>81</v>
      </c>
      <c r="C3942" s="670" t="s">
        <v>175</v>
      </c>
      <c r="D3942" s="687">
        <v>100</v>
      </c>
      <c r="E3942" s="671" t="s">
        <v>39</v>
      </c>
      <c r="F3942" s="671" t="s">
        <v>176</v>
      </c>
      <c r="G3942" s="671">
        <v>6.98</v>
      </c>
      <c r="H3942" s="671">
        <v>0</v>
      </c>
      <c r="I3942" s="671">
        <v>9.45</v>
      </c>
      <c r="J3942" s="671">
        <v>7.6824</v>
      </c>
      <c r="K3942" s="671">
        <v>0</v>
      </c>
      <c r="L3942" s="671">
        <v>0</v>
      </c>
      <c r="M3942" s="673">
        <v>101.4816</v>
      </c>
      <c r="N3942" s="671">
        <v>1373</v>
      </c>
      <c r="O3942" s="679">
        <v>0.0739</v>
      </c>
      <c r="P3942" s="679">
        <v>-0.4887</v>
      </c>
      <c r="Q3942" s="671">
        <v>13183</v>
      </c>
      <c r="R3942" s="675">
        <v>166.4784</v>
      </c>
      <c r="S3942" s="679">
        <v>0.0126</v>
      </c>
      <c r="T3942" s="671">
        <v>0</v>
      </c>
      <c r="U3942" s="671">
        <v>0</v>
      </c>
      <c r="V3942" s="671">
        <v>0</v>
      </c>
      <c r="W3942" s="671">
        <v>0</v>
      </c>
      <c r="X3942" s="671">
        <v>0</v>
      </c>
      <c r="Y3942" s="671">
        <v>0</v>
      </c>
      <c r="Z3942" s="671">
        <v>0</v>
      </c>
      <c r="AA3942" s="673">
        <v>14.6814</v>
      </c>
      <c r="AB3942" s="679">
        <v>1</v>
      </c>
      <c r="AC3942" s="575">
        <f t="shared" si="178"/>
        <v>0</v>
      </c>
      <c r="AD3942" s="620">
        <f t="shared" si="179"/>
        <v>0</v>
      </c>
    </row>
    <row r="3943" s="557" customFormat="1" customHeight="1" spans="1:30">
      <c r="A3943" s="574">
        <v>45368</v>
      </c>
      <c r="B3943" s="669" t="s">
        <v>84</v>
      </c>
      <c r="C3943" s="670" t="s">
        <v>175</v>
      </c>
      <c r="D3943" s="687">
        <v>33</v>
      </c>
      <c r="E3943" s="671" t="s">
        <v>35</v>
      </c>
      <c r="F3943" s="671" t="s">
        <v>176</v>
      </c>
      <c r="G3943" s="671">
        <v>6</v>
      </c>
      <c r="H3943" s="671">
        <v>39.5149</v>
      </c>
      <c r="I3943" s="671">
        <v>38.9183</v>
      </c>
      <c r="J3943" s="671">
        <v>38.28</v>
      </c>
      <c r="K3943" s="671">
        <v>0</v>
      </c>
      <c r="L3943" s="679">
        <v>0</v>
      </c>
      <c r="M3943" s="671">
        <v>468.6</v>
      </c>
      <c r="N3943" s="671">
        <v>832</v>
      </c>
      <c r="O3943" s="679">
        <v>0.5632</v>
      </c>
      <c r="P3943" s="679">
        <v>0.027</v>
      </c>
      <c r="Q3943" s="671">
        <v>7604</v>
      </c>
      <c r="R3943" s="671">
        <v>1320</v>
      </c>
      <c r="S3943" s="679">
        <v>0.1736</v>
      </c>
      <c r="T3943" s="671">
        <v>0</v>
      </c>
      <c r="U3943" s="671">
        <v>0.4104</v>
      </c>
      <c r="V3943" s="671">
        <v>0</v>
      </c>
      <c r="W3943" s="671">
        <v>0</v>
      </c>
      <c r="X3943" s="671">
        <v>0</v>
      </c>
      <c r="Y3943" s="671">
        <v>0</v>
      </c>
      <c r="Z3943" s="671">
        <v>0</v>
      </c>
      <c r="AA3943" s="671">
        <v>0</v>
      </c>
      <c r="AB3943" s="679">
        <v>1</v>
      </c>
      <c r="AC3943" s="575">
        <f t="shared" si="178"/>
        <v>0.4104</v>
      </c>
      <c r="AD3943" s="620">
        <f t="shared" si="179"/>
        <v>0</v>
      </c>
    </row>
    <row r="3944" s="557" customFormat="1" customHeight="1" spans="1:30">
      <c r="A3944" s="574">
        <v>45368</v>
      </c>
      <c r="B3944" s="669" t="s">
        <v>85</v>
      </c>
      <c r="C3944" s="671" t="s">
        <v>177</v>
      </c>
      <c r="D3944" s="671">
        <v>60</v>
      </c>
      <c r="E3944" s="671" t="s">
        <v>91</v>
      </c>
      <c r="F3944" s="669">
        <v>0.57</v>
      </c>
      <c r="G3944" s="669">
        <v>4.97</v>
      </c>
      <c r="H3944" s="673">
        <v>5.5129</v>
      </c>
      <c r="I3944" s="669">
        <v>7.7973</v>
      </c>
      <c r="J3944" s="669">
        <v>6.16</v>
      </c>
      <c r="K3944" s="669">
        <v>0</v>
      </c>
      <c r="L3944" s="679">
        <v>0</v>
      </c>
      <c r="M3944" s="671">
        <v>414.48</v>
      </c>
      <c r="N3944" s="671">
        <v>284</v>
      </c>
      <c r="O3944" s="679">
        <v>1.4594</v>
      </c>
      <c r="P3944" s="671" t="s">
        <v>176</v>
      </c>
      <c r="Q3944" s="671">
        <v>5420</v>
      </c>
      <c r="R3944" s="671">
        <v>1438.8</v>
      </c>
      <c r="S3944" s="679">
        <v>0.2655</v>
      </c>
      <c r="T3944" s="671">
        <v>0</v>
      </c>
      <c r="U3944" s="671">
        <v>0</v>
      </c>
      <c r="V3944" s="671">
        <v>0</v>
      </c>
      <c r="W3944" s="671">
        <v>0</v>
      </c>
      <c r="X3944" s="671">
        <v>0</v>
      </c>
      <c r="Y3944" s="671">
        <v>0</v>
      </c>
      <c r="Z3944" s="671">
        <v>0</v>
      </c>
      <c r="AA3944" s="671">
        <v>0</v>
      </c>
      <c r="AB3944" s="679">
        <v>1</v>
      </c>
      <c r="AC3944" s="575">
        <f t="shared" si="178"/>
        <v>0</v>
      </c>
      <c r="AD3944" s="620">
        <f t="shared" si="179"/>
        <v>0</v>
      </c>
    </row>
    <row r="3945" s="557" customFormat="1" customHeight="1" spans="1:30">
      <c r="A3945" s="574">
        <v>45368</v>
      </c>
      <c r="B3945" s="669" t="s">
        <v>87</v>
      </c>
      <c r="C3945" s="670" t="s">
        <v>32</v>
      </c>
      <c r="D3945" s="687">
        <v>100</v>
      </c>
      <c r="E3945" s="672" t="s">
        <v>91</v>
      </c>
      <c r="F3945" s="671">
        <v>0.83</v>
      </c>
      <c r="G3945" s="671">
        <v>1.99</v>
      </c>
      <c r="H3945" s="671">
        <v>2.31</v>
      </c>
      <c r="I3945" s="671">
        <v>2.75</v>
      </c>
      <c r="J3945" s="671">
        <v>2.6026</v>
      </c>
      <c r="K3945" s="671">
        <v>0</v>
      </c>
      <c r="L3945" s="679">
        <v>0</v>
      </c>
      <c r="M3945" s="807">
        <v>106.5988</v>
      </c>
      <c r="N3945" s="674">
        <v>32</v>
      </c>
      <c r="O3945" s="680">
        <v>3.3312</v>
      </c>
      <c r="P3945" s="679">
        <v>2.7828</v>
      </c>
      <c r="Q3945" s="671">
        <v>5723</v>
      </c>
      <c r="R3945" s="674">
        <v>360.206</v>
      </c>
      <c r="S3945" s="680">
        <v>0.0629</v>
      </c>
      <c r="T3945" s="671">
        <v>0</v>
      </c>
      <c r="U3945" s="671">
        <v>0</v>
      </c>
      <c r="V3945" s="671">
        <v>0</v>
      </c>
      <c r="W3945" s="671">
        <v>0</v>
      </c>
      <c r="X3945" s="671">
        <v>0</v>
      </c>
      <c r="Y3945" s="671">
        <v>0</v>
      </c>
      <c r="Z3945" s="671">
        <v>0</v>
      </c>
      <c r="AA3945" s="671">
        <v>0.0018</v>
      </c>
      <c r="AB3945" s="679">
        <v>1</v>
      </c>
      <c r="AC3945" s="575">
        <f t="shared" si="178"/>
        <v>0</v>
      </c>
      <c r="AD3945" s="620">
        <f t="shared" si="179"/>
        <v>0</v>
      </c>
    </row>
    <row r="3946" s="557" customFormat="1" customHeight="1" spans="1:30">
      <c r="A3946" s="574">
        <v>45368</v>
      </c>
      <c r="B3946" s="669" t="s">
        <v>88</v>
      </c>
      <c r="C3946" s="670" t="s">
        <v>177</v>
      </c>
      <c r="D3946" s="687">
        <v>50</v>
      </c>
      <c r="E3946" s="672" t="s">
        <v>33</v>
      </c>
      <c r="F3946" s="671">
        <v>6.39</v>
      </c>
      <c r="G3946" s="671">
        <v>1.22</v>
      </c>
      <c r="H3946" s="671">
        <v>24.0257</v>
      </c>
      <c r="I3946" s="671">
        <v>14.1003</v>
      </c>
      <c r="J3946" s="671">
        <v>14.08</v>
      </c>
      <c r="K3946" s="671">
        <v>9.725</v>
      </c>
      <c r="L3946" s="679">
        <v>0.4048</v>
      </c>
      <c r="M3946" s="671">
        <v>298.2604</v>
      </c>
      <c r="N3946" s="671">
        <v>713</v>
      </c>
      <c r="O3946" s="679">
        <v>0.4183</v>
      </c>
      <c r="P3946" s="671" t="s">
        <v>176</v>
      </c>
      <c r="Q3946" s="671">
        <v>6458</v>
      </c>
      <c r="R3946" s="671">
        <v>1041.348</v>
      </c>
      <c r="S3946" s="679">
        <v>0.1613</v>
      </c>
      <c r="T3946" s="671">
        <v>0</v>
      </c>
      <c r="U3946" s="671">
        <v>0</v>
      </c>
      <c r="V3946" s="671">
        <v>0</v>
      </c>
      <c r="W3946" s="671">
        <v>0</v>
      </c>
      <c r="X3946" s="671">
        <v>0</v>
      </c>
      <c r="Y3946" s="671">
        <v>0</v>
      </c>
      <c r="Z3946" s="671">
        <v>0</v>
      </c>
      <c r="AA3946" s="671">
        <v>0</v>
      </c>
      <c r="AB3946" s="679">
        <v>1</v>
      </c>
      <c r="AC3946" s="575">
        <f t="shared" si="178"/>
        <v>0</v>
      </c>
      <c r="AD3946" s="620">
        <f t="shared" si="179"/>
        <v>0</v>
      </c>
    </row>
    <row r="3947" customHeight="1" spans="1:29">
      <c r="A3947" s="661" t="s">
        <v>366</v>
      </c>
      <c r="B3947" s="662"/>
      <c r="C3947" s="662"/>
      <c r="D3947" s="662"/>
      <c r="E3947" s="662"/>
      <c r="F3947" s="662"/>
      <c r="G3947" s="662"/>
      <c r="H3947" s="662"/>
      <c r="I3947" s="662"/>
      <c r="J3947" s="662"/>
      <c r="K3947" s="662"/>
      <c r="L3947" s="662"/>
      <c r="M3947" s="662"/>
      <c r="N3947" s="662"/>
      <c r="O3947" s="662"/>
      <c r="P3947" s="662"/>
      <c r="Q3947" s="662"/>
      <c r="R3947" s="662"/>
      <c r="S3947" s="662"/>
      <c r="T3947" s="662"/>
      <c r="U3947" s="662"/>
      <c r="V3947" s="662"/>
      <c r="W3947" s="662"/>
      <c r="X3947" s="662"/>
      <c r="Y3947" s="662"/>
      <c r="Z3947" s="662"/>
      <c r="AA3947" s="662"/>
      <c r="AB3947" s="662"/>
      <c r="AC3947" s="662"/>
    </row>
    <row r="3948" customHeight="1" spans="1:30">
      <c r="A3948" s="663" t="s">
        <v>199</v>
      </c>
      <c r="B3948" s="664" t="s">
        <v>200</v>
      </c>
      <c r="C3948" s="664" t="s">
        <v>201</v>
      </c>
      <c r="D3948" s="664" t="s">
        <v>202</v>
      </c>
      <c r="E3948" s="664" t="s">
        <v>203</v>
      </c>
      <c r="F3948" s="664" t="s">
        <v>204</v>
      </c>
      <c r="G3948" s="664" t="s">
        <v>205</v>
      </c>
      <c r="H3948" s="664" t="s">
        <v>206</v>
      </c>
      <c r="I3948" s="664" t="s">
        <v>207</v>
      </c>
      <c r="J3948" s="664" t="s">
        <v>208</v>
      </c>
      <c r="K3948" s="664" t="s">
        <v>209</v>
      </c>
      <c r="L3948" s="664" t="s">
        <v>210</v>
      </c>
      <c r="M3948" s="664" t="s">
        <v>211</v>
      </c>
      <c r="N3948" s="664" t="s">
        <v>212</v>
      </c>
      <c r="O3948" s="664" t="s">
        <v>213</v>
      </c>
      <c r="P3948" s="664" t="s">
        <v>214</v>
      </c>
      <c r="Q3948" s="664" t="s">
        <v>215</v>
      </c>
      <c r="R3948" s="664" t="s">
        <v>216</v>
      </c>
      <c r="S3948" s="664" t="s">
        <v>217</v>
      </c>
      <c r="T3948" s="664" t="s">
        <v>218</v>
      </c>
      <c r="U3948" s="664" t="s">
        <v>219</v>
      </c>
      <c r="V3948" s="664" t="s">
        <v>220</v>
      </c>
      <c r="W3948" s="664" t="s">
        <v>221</v>
      </c>
      <c r="X3948" s="664" t="s">
        <v>222</v>
      </c>
      <c r="Y3948" s="664" t="s">
        <v>223</v>
      </c>
      <c r="Z3948" s="664" t="s">
        <v>224</v>
      </c>
      <c r="AA3948" s="664" t="s">
        <v>225</v>
      </c>
      <c r="AB3948" s="664" t="s">
        <v>226</v>
      </c>
      <c r="AC3948" s="813" t="s">
        <v>29</v>
      </c>
      <c r="AD3948" s="813" t="s">
        <v>30</v>
      </c>
    </row>
    <row r="3949" customHeight="1" spans="1:30">
      <c r="A3949" s="574">
        <v>45369</v>
      </c>
      <c r="B3949" s="650" t="s">
        <v>227</v>
      </c>
      <c r="C3949" s="650" t="s">
        <v>228</v>
      </c>
      <c r="D3949" s="650">
        <v>100</v>
      </c>
      <c r="E3949" s="650" t="s">
        <v>235</v>
      </c>
      <c r="F3949" s="650">
        <v>5.55</v>
      </c>
      <c r="G3949" s="650">
        <v>4.64</v>
      </c>
      <c r="H3949" s="650">
        <v>50.725</v>
      </c>
      <c r="I3949" s="650">
        <v>27.125</v>
      </c>
      <c r="J3949" s="650">
        <v>26.95</v>
      </c>
      <c r="K3949" s="650">
        <v>23.6</v>
      </c>
      <c r="L3949" s="676">
        <v>0.4653</v>
      </c>
      <c r="M3949" s="650">
        <v>738.15</v>
      </c>
      <c r="N3949" s="650"/>
      <c r="O3949" s="650"/>
      <c r="P3949" s="650"/>
      <c r="Q3949" s="650">
        <v>14972</v>
      </c>
      <c r="R3949" s="650">
        <v>2774.3625</v>
      </c>
      <c r="S3949" s="676">
        <v>0.1853</v>
      </c>
      <c r="T3949" s="650">
        <v>0.033</v>
      </c>
      <c r="U3949" s="650">
        <v>0</v>
      </c>
      <c r="V3949" s="650">
        <v>0</v>
      </c>
      <c r="W3949" s="650">
        <v>0</v>
      </c>
      <c r="X3949" s="650">
        <v>0</v>
      </c>
      <c r="Y3949" s="650">
        <v>0</v>
      </c>
      <c r="Z3949" s="650">
        <v>0</v>
      </c>
      <c r="AA3949" s="650">
        <v>0</v>
      </c>
      <c r="AB3949" s="676">
        <v>0.9988</v>
      </c>
      <c r="AC3949" s="575">
        <f t="shared" ref="AC3949:AC3991" si="180">U3949+W3949</f>
        <v>0</v>
      </c>
      <c r="AD3949" s="620">
        <f t="shared" ref="AD3949:AD3991" si="181">T3949+V3949</f>
        <v>0.033</v>
      </c>
    </row>
    <row r="3950" customHeight="1" spans="1:30">
      <c r="A3950" s="574">
        <v>45369</v>
      </c>
      <c r="B3950" s="650" t="s">
        <v>232</v>
      </c>
      <c r="C3950" s="650" t="s">
        <v>228</v>
      </c>
      <c r="D3950" s="650">
        <v>80</v>
      </c>
      <c r="E3950" s="650" t="s">
        <v>235</v>
      </c>
      <c r="F3950" s="650">
        <v>5.09</v>
      </c>
      <c r="G3950" s="650">
        <v>2.45</v>
      </c>
      <c r="H3950" s="650">
        <v>36.3365</v>
      </c>
      <c r="I3950" s="650">
        <v>34.86</v>
      </c>
      <c r="J3950" s="650">
        <v>34.65</v>
      </c>
      <c r="K3950" s="650">
        <v>0</v>
      </c>
      <c r="L3950" s="676">
        <v>0</v>
      </c>
      <c r="M3950" s="650">
        <v>618.75</v>
      </c>
      <c r="N3950" s="650"/>
      <c r="O3950" s="650"/>
      <c r="P3950" s="650"/>
      <c r="Q3950" s="650">
        <v>9570</v>
      </c>
      <c r="R3950" s="650">
        <v>2374.35</v>
      </c>
      <c r="S3950" s="676">
        <v>0.2481</v>
      </c>
      <c r="T3950" s="650">
        <v>0</v>
      </c>
      <c r="U3950" s="650">
        <v>0</v>
      </c>
      <c r="V3950" s="650">
        <v>0</v>
      </c>
      <c r="W3950" s="650">
        <v>0</v>
      </c>
      <c r="X3950" s="650">
        <v>0</v>
      </c>
      <c r="Y3950" s="650">
        <v>0</v>
      </c>
      <c r="Z3950" s="650">
        <v>0</v>
      </c>
      <c r="AA3950" s="650">
        <v>0</v>
      </c>
      <c r="AB3950" s="676">
        <v>1</v>
      </c>
      <c r="AC3950" s="575">
        <f t="shared" si="180"/>
        <v>0</v>
      </c>
      <c r="AD3950" s="620">
        <f t="shared" si="181"/>
        <v>0</v>
      </c>
    </row>
    <row r="3951" customHeight="1" spans="1:30">
      <c r="A3951" s="574">
        <v>45369</v>
      </c>
      <c r="B3951" s="650" t="s">
        <v>239</v>
      </c>
      <c r="C3951" s="650" t="s">
        <v>228</v>
      </c>
      <c r="D3951" s="650">
        <v>30</v>
      </c>
      <c r="E3951" s="650" t="s">
        <v>235</v>
      </c>
      <c r="F3951" s="650">
        <v>6.8</v>
      </c>
      <c r="G3951" s="650">
        <v>0</v>
      </c>
      <c r="H3951" s="650">
        <v>18.2924</v>
      </c>
      <c r="I3951" s="650">
        <v>16.8877</v>
      </c>
      <c r="J3951" s="650">
        <v>16.7376</v>
      </c>
      <c r="K3951" s="650">
        <v>1.4047</v>
      </c>
      <c r="L3951" s="676">
        <v>0.0768</v>
      </c>
      <c r="M3951" s="650">
        <v>298.2672</v>
      </c>
      <c r="N3951" s="650"/>
      <c r="O3951" s="650"/>
      <c r="P3951" s="650"/>
      <c r="Q3951" s="650">
        <v>4805</v>
      </c>
      <c r="R3951" s="650">
        <v>998.8176</v>
      </c>
      <c r="S3951" s="676">
        <v>0.2079</v>
      </c>
      <c r="T3951" s="650">
        <v>0</v>
      </c>
      <c r="U3951" s="650">
        <v>0</v>
      </c>
      <c r="V3951" s="650">
        <v>0</v>
      </c>
      <c r="W3951" s="650">
        <v>0</v>
      </c>
      <c r="X3951" s="650">
        <v>0</v>
      </c>
      <c r="Y3951" s="650">
        <v>0</v>
      </c>
      <c r="Z3951" s="650">
        <v>0</v>
      </c>
      <c r="AA3951" s="650">
        <v>0</v>
      </c>
      <c r="AB3951" s="676">
        <v>1</v>
      </c>
      <c r="AC3951" s="575">
        <f t="shared" si="180"/>
        <v>0</v>
      </c>
      <c r="AD3951" s="620">
        <f t="shared" si="181"/>
        <v>0</v>
      </c>
    </row>
    <row r="3952" customHeight="1" spans="1:30">
      <c r="A3952" s="574">
        <v>45369</v>
      </c>
      <c r="B3952" s="650" t="s">
        <v>237</v>
      </c>
      <c r="C3952" s="650" t="s">
        <v>228</v>
      </c>
      <c r="D3952" s="650">
        <v>5.48</v>
      </c>
      <c r="E3952" s="650" t="s">
        <v>285</v>
      </c>
      <c r="F3952" s="650">
        <v>4.5</v>
      </c>
      <c r="G3952" s="650">
        <v>0</v>
      </c>
      <c r="H3952" s="650">
        <v>1.72</v>
      </c>
      <c r="I3952" s="650">
        <v>1.72</v>
      </c>
      <c r="J3952" s="650">
        <v>1.512</v>
      </c>
      <c r="K3952" s="650">
        <v>0</v>
      </c>
      <c r="L3952" s="676">
        <v>0</v>
      </c>
      <c r="M3952" s="650">
        <v>30.632</v>
      </c>
      <c r="N3952" s="650"/>
      <c r="O3952" s="650"/>
      <c r="P3952" s="650"/>
      <c r="Q3952" s="650">
        <v>554</v>
      </c>
      <c r="R3952" s="650">
        <v>100.052</v>
      </c>
      <c r="S3952" s="676">
        <v>0.1806</v>
      </c>
      <c r="T3952" s="650">
        <v>0</v>
      </c>
      <c r="U3952" s="650">
        <v>0</v>
      </c>
      <c r="V3952" s="650">
        <v>0</v>
      </c>
      <c r="W3952" s="650">
        <v>0</v>
      </c>
      <c r="X3952" s="650">
        <v>0</v>
      </c>
      <c r="Y3952" s="650">
        <v>0</v>
      </c>
      <c r="Z3952" s="650">
        <v>0</v>
      </c>
      <c r="AA3952" s="650">
        <v>0</v>
      </c>
      <c r="AB3952" s="676">
        <v>1</v>
      </c>
      <c r="AC3952" s="575">
        <f t="shared" si="180"/>
        <v>0</v>
      </c>
      <c r="AD3952" s="620">
        <f t="shared" si="181"/>
        <v>0</v>
      </c>
    </row>
    <row r="3953" customHeight="1" spans="1:30">
      <c r="A3953" s="574">
        <v>45369</v>
      </c>
      <c r="B3953" s="650" t="s">
        <v>240</v>
      </c>
      <c r="C3953" s="650" t="s">
        <v>228</v>
      </c>
      <c r="D3953" s="650">
        <v>100</v>
      </c>
      <c r="E3953" s="650" t="s">
        <v>233</v>
      </c>
      <c r="F3953" s="650">
        <v>6.81</v>
      </c>
      <c r="G3953" s="650">
        <v>0</v>
      </c>
      <c r="H3953" s="650">
        <v>50.614</v>
      </c>
      <c r="I3953" s="650">
        <v>47.8314</v>
      </c>
      <c r="J3953" s="650">
        <v>46.597</v>
      </c>
      <c r="K3953" s="650">
        <v>2.6026</v>
      </c>
      <c r="L3953" s="676">
        <v>0.0516</v>
      </c>
      <c r="M3953" s="650">
        <v>801.591</v>
      </c>
      <c r="N3953" s="650"/>
      <c r="O3953" s="650"/>
      <c r="P3953" s="650"/>
      <c r="Q3953" s="650">
        <v>15895</v>
      </c>
      <c r="R3953" s="650">
        <v>2683.813</v>
      </c>
      <c r="S3953" s="676">
        <v>0.1688</v>
      </c>
      <c r="T3953" s="650">
        <v>0.105</v>
      </c>
      <c r="U3953" s="650">
        <v>0</v>
      </c>
      <c r="V3953" s="650">
        <v>0</v>
      </c>
      <c r="W3953" s="650">
        <v>0</v>
      </c>
      <c r="X3953" s="650">
        <v>0</v>
      </c>
      <c r="Y3953" s="650">
        <v>0.075</v>
      </c>
      <c r="Z3953" s="650">
        <v>0</v>
      </c>
      <c r="AA3953" s="650">
        <v>0</v>
      </c>
      <c r="AB3953" s="676">
        <v>0.9979</v>
      </c>
      <c r="AC3953" s="575">
        <f t="shared" si="180"/>
        <v>0</v>
      </c>
      <c r="AD3953" s="620">
        <f t="shared" si="181"/>
        <v>0.105</v>
      </c>
    </row>
    <row r="3954" customHeight="1" spans="1:30">
      <c r="A3954" s="574">
        <v>45369</v>
      </c>
      <c r="B3954" s="650" t="s">
        <v>243</v>
      </c>
      <c r="C3954" s="650" t="s">
        <v>228</v>
      </c>
      <c r="D3954" s="650">
        <v>30</v>
      </c>
      <c r="E3954" s="650" t="s">
        <v>233</v>
      </c>
      <c r="F3954" s="650">
        <v>7.09</v>
      </c>
      <c r="G3954" s="650">
        <v>1.33</v>
      </c>
      <c r="H3954" s="650">
        <v>17.7358</v>
      </c>
      <c r="I3954" s="650">
        <v>17.388</v>
      </c>
      <c r="J3954" s="650">
        <v>17.36</v>
      </c>
      <c r="K3954" s="650">
        <v>0</v>
      </c>
      <c r="L3954" s="676">
        <v>0</v>
      </c>
      <c r="M3954" s="650">
        <v>300.944</v>
      </c>
      <c r="N3954" s="650"/>
      <c r="O3954" s="650"/>
      <c r="P3954" s="650"/>
      <c r="Q3954" s="650">
        <v>4708</v>
      </c>
      <c r="R3954" s="650">
        <v>1135.008</v>
      </c>
      <c r="S3954" s="676">
        <v>0.2411</v>
      </c>
      <c r="T3954" s="650">
        <v>0</v>
      </c>
      <c r="U3954" s="650">
        <v>0</v>
      </c>
      <c r="V3954" s="650">
        <v>0</v>
      </c>
      <c r="W3954" s="650">
        <v>0</v>
      </c>
      <c r="X3954" s="650">
        <v>0</v>
      </c>
      <c r="Y3954" s="650">
        <v>0</v>
      </c>
      <c r="Z3954" s="650">
        <v>0</v>
      </c>
      <c r="AA3954" s="650">
        <v>0</v>
      </c>
      <c r="AB3954" s="676">
        <v>1</v>
      </c>
      <c r="AC3954" s="575">
        <f t="shared" si="180"/>
        <v>0</v>
      </c>
      <c r="AD3954" s="620">
        <f t="shared" si="181"/>
        <v>0</v>
      </c>
    </row>
    <row r="3955" customHeight="1" spans="1:30">
      <c r="A3955" s="574">
        <v>45369</v>
      </c>
      <c r="B3955" s="650" t="s">
        <v>234</v>
      </c>
      <c r="C3955" s="650" t="s">
        <v>228</v>
      </c>
      <c r="D3955" s="650">
        <v>20</v>
      </c>
      <c r="E3955" s="650" t="s">
        <v>233</v>
      </c>
      <c r="F3955" s="650">
        <v>7.64</v>
      </c>
      <c r="G3955" s="650">
        <v>2.4</v>
      </c>
      <c r="H3955" s="650">
        <v>16.0746</v>
      </c>
      <c r="I3955" s="650">
        <v>8.617</v>
      </c>
      <c r="J3955" s="650">
        <v>8.5543</v>
      </c>
      <c r="K3955" s="650">
        <v>7.4576</v>
      </c>
      <c r="L3955" s="676">
        <v>0.4639</v>
      </c>
      <c r="M3955" s="650">
        <v>169.7441</v>
      </c>
      <c r="N3955" s="650"/>
      <c r="O3955" s="650"/>
      <c r="P3955" s="650"/>
      <c r="Q3955" s="650">
        <v>4106</v>
      </c>
      <c r="R3955" s="650">
        <v>743.643</v>
      </c>
      <c r="S3955" s="676">
        <v>0.1811</v>
      </c>
      <c r="T3955" s="650">
        <v>0</v>
      </c>
      <c r="U3955" s="650">
        <v>0</v>
      </c>
      <c r="V3955" s="650">
        <v>0</v>
      </c>
      <c r="W3955" s="650">
        <v>0</v>
      </c>
      <c r="X3955" s="650">
        <v>0</v>
      </c>
      <c r="Y3955" s="650">
        <v>0</v>
      </c>
      <c r="Z3955" s="650">
        <v>0</v>
      </c>
      <c r="AA3955" s="650">
        <v>0</v>
      </c>
      <c r="AB3955" s="676">
        <v>1</v>
      </c>
      <c r="AC3955" s="575">
        <f t="shared" si="180"/>
        <v>0</v>
      </c>
      <c r="AD3955" s="620">
        <f t="shared" si="181"/>
        <v>0</v>
      </c>
    </row>
    <row r="3956" customHeight="1" spans="1:30">
      <c r="A3956" s="574">
        <v>45369</v>
      </c>
      <c r="B3956" s="650" t="s">
        <v>246</v>
      </c>
      <c r="C3956" s="650" t="s">
        <v>228</v>
      </c>
      <c r="D3956" s="650">
        <v>300</v>
      </c>
      <c r="E3956" s="650" t="s">
        <v>235</v>
      </c>
      <c r="F3956" s="650">
        <v>7.25</v>
      </c>
      <c r="G3956" s="650">
        <v>0</v>
      </c>
      <c r="H3956" s="650">
        <v>213.2597</v>
      </c>
      <c r="I3956" s="650">
        <v>181.9099</v>
      </c>
      <c r="J3956" s="650">
        <v>178.2</v>
      </c>
      <c r="K3956" s="650">
        <v>31.3498</v>
      </c>
      <c r="L3956" s="676">
        <v>0.147</v>
      </c>
      <c r="M3956" s="650">
        <v>3132.921</v>
      </c>
      <c r="N3956" s="650"/>
      <c r="O3956" s="650"/>
      <c r="P3956" s="650"/>
      <c r="Q3956" s="650">
        <v>57321</v>
      </c>
      <c r="R3956" s="650">
        <v>10897.954</v>
      </c>
      <c r="S3956" s="676">
        <v>0.1901</v>
      </c>
      <c r="T3956" s="650">
        <v>0</v>
      </c>
      <c r="U3956" s="650">
        <v>0</v>
      </c>
      <c r="V3956" s="650">
        <v>0</v>
      </c>
      <c r="W3956" s="650">
        <v>0</v>
      </c>
      <c r="X3956" s="650">
        <v>0</v>
      </c>
      <c r="Y3956" s="650">
        <v>0</v>
      </c>
      <c r="Z3956" s="650">
        <v>0</v>
      </c>
      <c r="AA3956" s="650">
        <v>0</v>
      </c>
      <c r="AB3956" s="676">
        <v>1</v>
      </c>
      <c r="AC3956" s="575">
        <f t="shared" si="180"/>
        <v>0</v>
      </c>
      <c r="AD3956" s="620">
        <f t="shared" si="181"/>
        <v>0</v>
      </c>
    </row>
    <row r="3957" customHeight="1" spans="1:30">
      <c r="A3957" s="574">
        <v>45369</v>
      </c>
      <c r="B3957" s="650" t="s">
        <v>242</v>
      </c>
      <c r="C3957" s="650" t="s">
        <v>228</v>
      </c>
      <c r="D3957" s="650">
        <v>50</v>
      </c>
      <c r="E3957" s="650" t="s">
        <v>235</v>
      </c>
      <c r="F3957" s="650">
        <v>5.52</v>
      </c>
      <c r="G3957" s="650">
        <v>2.34</v>
      </c>
      <c r="H3957" s="650">
        <v>23.5352</v>
      </c>
      <c r="I3957" s="650">
        <v>23.415</v>
      </c>
      <c r="J3957" s="650">
        <v>23.32</v>
      </c>
      <c r="K3957" s="650">
        <v>0.3</v>
      </c>
      <c r="L3957" s="676">
        <v>0.0127</v>
      </c>
      <c r="M3957" s="650">
        <v>304.48</v>
      </c>
      <c r="N3957" s="650"/>
      <c r="O3957" s="650"/>
      <c r="P3957" s="650"/>
      <c r="Q3957" s="650">
        <v>7203</v>
      </c>
      <c r="R3957" s="650">
        <v>1143.56</v>
      </c>
      <c r="S3957" s="676">
        <v>0.1588</v>
      </c>
      <c r="T3957" s="650">
        <v>0.0879</v>
      </c>
      <c r="U3957" s="650">
        <v>0</v>
      </c>
      <c r="V3957" s="650">
        <v>0</v>
      </c>
      <c r="W3957" s="650">
        <v>0</v>
      </c>
      <c r="X3957" s="650">
        <v>0</v>
      </c>
      <c r="Y3957" s="650">
        <v>0</v>
      </c>
      <c r="Z3957" s="650">
        <v>0</v>
      </c>
      <c r="AA3957" s="650">
        <v>0</v>
      </c>
      <c r="AB3957" s="676">
        <v>0.9955</v>
      </c>
      <c r="AC3957" s="575">
        <f t="shared" si="180"/>
        <v>0</v>
      </c>
      <c r="AD3957" s="620">
        <f t="shared" si="181"/>
        <v>0.0879</v>
      </c>
    </row>
    <row r="3958" customHeight="1" spans="1:30">
      <c r="A3958" s="574">
        <v>45369</v>
      </c>
      <c r="B3958" s="650" t="s">
        <v>236</v>
      </c>
      <c r="C3958" s="650" t="s">
        <v>228</v>
      </c>
      <c r="D3958" s="650">
        <v>30</v>
      </c>
      <c r="E3958" s="650" t="s">
        <v>235</v>
      </c>
      <c r="F3958" s="650">
        <v>7.2</v>
      </c>
      <c r="G3958" s="650">
        <v>1.28</v>
      </c>
      <c r="H3958" s="650">
        <v>17.3219</v>
      </c>
      <c r="I3958" s="650">
        <v>15.0819</v>
      </c>
      <c r="J3958" s="650">
        <v>15.0617</v>
      </c>
      <c r="K3958" s="650">
        <v>2.04</v>
      </c>
      <c r="L3958" s="676">
        <v>0.1191</v>
      </c>
      <c r="M3958" s="650">
        <v>282.5643</v>
      </c>
      <c r="N3958" s="650"/>
      <c r="O3958" s="650"/>
      <c r="P3958" s="650"/>
      <c r="Q3958" s="650">
        <v>3672</v>
      </c>
      <c r="R3958" s="650">
        <v>1014.5832</v>
      </c>
      <c r="S3958" s="676">
        <v>0.2763</v>
      </c>
      <c r="T3958" s="650">
        <v>0</v>
      </c>
      <c r="U3958" s="650">
        <v>0</v>
      </c>
      <c r="V3958" s="650">
        <v>0</v>
      </c>
      <c r="W3958" s="650">
        <v>0</v>
      </c>
      <c r="X3958" s="650">
        <v>0</v>
      </c>
      <c r="Y3958" s="650">
        <v>0</v>
      </c>
      <c r="Z3958" s="650">
        <v>0</v>
      </c>
      <c r="AA3958" s="650">
        <v>0</v>
      </c>
      <c r="AB3958" s="676">
        <v>1</v>
      </c>
      <c r="AC3958" s="575">
        <f t="shared" si="180"/>
        <v>0</v>
      </c>
      <c r="AD3958" s="620">
        <f t="shared" si="181"/>
        <v>0</v>
      </c>
    </row>
    <row r="3959" customHeight="1" spans="1:30">
      <c r="A3959" s="574">
        <v>45369</v>
      </c>
      <c r="B3959" s="650" t="s">
        <v>241</v>
      </c>
      <c r="C3959" s="650" t="s">
        <v>228</v>
      </c>
      <c r="D3959" s="650">
        <v>150</v>
      </c>
      <c r="E3959" s="650" t="s">
        <v>235</v>
      </c>
      <c r="F3959" s="650">
        <v>6.8</v>
      </c>
      <c r="G3959" s="650">
        <v>3.84</v>
      </c>
      <c r="H3959" s="650">
        <v>121.3559</v>
      </c>
      <c r="I3959" s="650">
        <v>52.5713</v>
      </c>
      <c r="J3959" s="650">
        <v>46.1895</v>
      </c>
      <c r="K3959" s="650">
        <v>68.78</v>
      </c>
      <c r="L3959" s="676">
        <v>0.5668</v>
      </c>
      <c r="M3959" s="650">
        <v>914.1755</v>
      </c>
      <c r="N3959" s="650">
        <v>1932</v>
      </c>
      <c r="O3959" s="676">
        <v>0.4732</v>
      </c>
      <c r="P3959" s="676">
        <v>-0.1074</v>
      </c>
      <c r="Q3959" s="650">
        <v>24402</v>
      </c>
      <c r="R3959" s="650">
        <v>3437.0182</v>
      </c>
      <c r="S3959" s="676">
        <v>0.1408</v>
      </c>
      <c r="T3959" s="650">
        <v>0</v>
      </c>
      <c r="U3959" s="650">
        <v>0</v>
      </c>
      <c r="V3959" s="650">
        <v>0</v>
      </c>
      <c r="W3959" s="650">
        <v>0</v>
      </c>
      <c r="X3959" s="650">
        <v>0</v>
      </c>
      <c r="Y3959" s="650">
        <v>0</v>
      </c>
      <c r="Z3959" s="650">
        <v>0</v>
      </c>
      <c r="AA3959" s="650">
        <v>0</v>
      </c>
      <c r="AB3959" s="676">
        <v>1</v>
      </c>
      <c r="AC3959" s="575">
        <f t="shared" si="180"/>
        <v>0</v>
      </c>
      <c r="AD3959" s="620">
        <f t="shared" si="181"/>
        <v>0</v>
      </c>
    </row>
    <row r="3960" customHeight="1" spans="1:30">
      <c r="A3960" s="574">
        <v>45369</v>
      </c>
      <c r="B3960" s="650" t="s">
        <v>230</v>
      </c>
      <c r="C3960" s="650" t="s">
        <v>228</v>
      </c>
      <c r="D3960" s="650">
        <v>10</v>
      </c>
      <c r="E3960" s="650" t="s">
        <v>235</v>
      </c>
      <c r="F3960" s="650">
        <v>4.51</v>
      </c>
      <c r="G3960" s="650">
        <v>1.24</v>
      </c>
      <c r="H3960" s="650">
        <v>4.2336</v>
      </c>
      <c r="I3960" s="650">
        <v>1.37</v>
      </c>
      <c r="J3960" s="650">
        <v>1.32</v>
      </c>
      <c r="K3960" s="650">
        <v>2.8636</v>
      </c>
      <c r="L3960" s="676">
        <v>0.6764</v>
      </c>
      <c r="M3960" s="650">
        <v>67.98</v>
      </c>
      <c r="N3960" s="650"/>
      <c r="O3960" s="650"/>
      <c r="P3960" s="650"/>
      <c r="Q3960" s="650">
        <v>1258</v>
      </c>
      <c r="R3960" s="650">
        <v>258.72</v>
      </c>
      <c r="S3960" s="676">
        <v>0.2057</v>
      </c>
      <c r="T3960" s="650">
        <v>0</v>
      </c>
      <c r="U3960" s="650">
        <v>0</v>
      </c>
      <c r="V3960" s="650">
        <v>0</v>
      </c>
      <c r="W3960" s="650">
        <v>0</v>
      </c>
      <c r="X3960" s="650">
        <v>0</v>
      </c>
      <c r="Y3960" s="650">
        <v>0</v>
      </c>
      <c r="Z3960" s="650">
        <v>0</v>
      </c>
      <c r="AA3960" s="650">
        <v>0</v>
      </c>
      <c r="AB3960" s="676">
        <v>1</v>
      </c>
      <c r="AC3960" s="575">
        <f t="shared" si="180"/>
        <v>0</v>
      </c>
      <c r="AD3960" s="620">
        <f t="shared" si="181"/>
        <v>0</v>
      </c>
    </row>
    <row r="3961" customHeight="1" spans="1:30">
      <c r="A3961" s="574">
        <v>45369</v>
      </c>
      <c r="B3961" s="650" t="s">
        <v>245</v>
      </c>
      <c r="C3961" s="650" t="s">
        <v>228</v>
      </c>
      <c r="D3961" s="650">
        <v>50</v>
      </c>
      <c r="E3961" s="650" t="s">
        <v>315</v>
      </c>
      <c r="F3961" s="650">
        <v>2.47</v>
      </c>
      <c r="G3961" s="650">
        <v>0</v>
      </c>
      <c r="H3961" s="650">
        <v>10.7717</v>
      </c>
      <c r="I3961" s="650">
        <v>10.535</v>
      </c>
      <c r="J3961" s="650">
        <v>10.5</v>
      </c>
      <c r="K3961" s="650">
        <v>0</v>
      </c>
      <c r="L3961" s="676">
        <v>0</v>
      </c>
      <c r="M3961" s="650">
        <v>270.55</v>
      </c>
      <c r="N3961" s="650"/>
      <c r="O3961" s="650"/>
      <c r="P3961" s="650"/>
      <c r="Q3961" s="650">
        <v>6762</v>
      </c>
      <c r="R3961" s="650">
        <v>935.48</v>
      </c>
      <c r="S3961" s="676">
        <v>0.1383</v>
      </c>
      <c r="T3961" s="650">
        <v>0.2367</v>
      </c>
      <c r="U3961" s="650">
        <v>0</v>
      </c>
      <c r="V3961" s="650">
        <v>0</v>
      </c>
      <c r="W3961" s="650">
        <v>0</v>
      </c>
      <c r="X3961" s="650">
        <v>0</v>
      </c>
      <c r="Y3961" s="650">
        <v>0</v>
      </c>
      <c r="Z3961" s="650">
        <v>0</v>
      </c>
      <c r="AA3961" s="650">
        <v>0</v>
      </c>
      <c r="AB3961" s="676">
        <v>0.9799</v>
      </c>
      <c r="AC3961" s="575">
        <f t="shared" si="180"/>
        <v>0</v>
      </c>
      <c r="AD3961" s="620">
        <f t="shared" si="181"/>
        <v>0.2367</v>
      </c>
    </row>
    <row r="3962" customHeight="1" spans="1:30">
      <c r="A3962" s="574">
        <v>45369</v>
      </c>
      <c r="B3962" s="650" t="s">
        <v>244</v>
      </c>
      <c r="C3962" s="650" t="s">
        <v>228</v>
      </c>
      <c r="D3962" s="650">
        <v>100</v>
      </c>
      <c r="E3962" s="650" t="s">
        <v>233</v>
      </c>
      <c r="F3962" s="650">
        <v>6.13</v>
      </c>
      <c r="G3962" s="650">
        <v>0.7</v>
      </c>
      <c r="H3962" s="650">
        <v>56.3568</v>
      </c>
      <c r="I3962" s="650">
        <v>43.9963</v>
      </c>
      <c r="J3962" s="650">
        <v>42.6216</v>
      </c>
      <c r="K3962" s="650">
        <v>12.3605</v>
      </c>
      <c r="L3962" s="676">
        <v>0.2193</v>
      </c>
      <c r="M3962" s="650">
        <v>613.452</v>
      </c>
      <c r="N3962" s="650"/>
      <c r="O3962" s="650"/>
      <c r="P3962" s="650"/>
      <c r="Q3962" s="650">
        <v>14225</v>
      </c>
      <c r="R3962" s="650">
        <v>2532.0876</v>
      </c>
      <c r="S3962" s="676">
        <v>0.178</v>
      </c>
      <c r="T3962" s="650">
        <v>0</v>
      </c>
      <c r="U3962" s="650">
        <v>0</v>
      </c>
      <c r="V3962" s="650">
        <v>0</v>
      </c>
      <c r="W3962" s="650">
        <v>0</v>
      </c>
      <c r="X3962" s="650">
        <v>0</v>
      </c>
      <c r="Y3962" s="650">
        <v>0</v>
      </c>
      <c r="Z3962" s="650">
        <v>0</v>
      </c>
      <c r="AA3962" s="650">
        <v>0</v>
      </c>
      <c r="AB3962" s="676">
        <v>1</v>
      </c>
      <c r="AC3962" s="575">
        <f t="shared" si="180"/>
        <v>0</v>
      </c>
      <c r="AD3962" s="620">
        <f t="shared" si="181"/>
        <v>0</v>
      </c>
    </row>
    <row r="3963" customHeight="1" spans="1:30">
      <c r="A3963" s="574">
        <v>45369</v>
      </c>
      <c r="B3963" s="650" t="s">
        <v>248</v>
      </c>
      <c r="C3963" s="650" t="s">
        <v>228</v>
      </c>
      <c r="D3963" s="650">
        <v>100</v>
      </c>
      <c r="E3963" s="650" t="s">
        <v>233</v>
      </c>
      <c r="F3963" s="650">
        <v>5.13</v>
      </c>
      <c r="G3963" s="650">
        <v>1.2</v>
      </c>
      <c r="H3963" s="650">
        <v>63.6704</v>
      </c>
      <c r="I3963" s="650">
        <v>41.8599</v>
      </c>
      <c r="J3963" s="650">
        <v>41.4904</v>
      </c>
      <c r="K3963" s="650">
        <v>21.8105</v>
      </c>
      <c r="L3963" s="676">
        <v>0.3426</v>
      </c>
      <c r="M3963" s="650">
        <v>601.3112</v>
      </c>
      <c r="N3963" s="650"/>
      <c r="O3963" s="650"/>
      <c r="P3963" s="650"/>
      <c r="Q3963" s="650">
        <v>11688</v>
      </c>
      <c r="R3963" s="650">
        <v>2363.032</v>
      </c>
      <c r="S3963" s="676">
        <v>0.2022</v>
      </c>
      <c r="T3963" s="650">
        <v>0</v>
      </c>
      <c r="U3963" s="650">
        <v>0</v>
      </c>
      <c r="V3963" s="650">
        <v>0</v>
      </c>
      <c r="W3963" s="650">
        <v>0</v>
      </c>
      <c r="X3963" s="650">
        <v>0</v>
      </c>
      <c r="Y3963" s="650">
        <v>0</v>
      </c>
      <c r="Z3963" s="650">
        <v>0</v>
      </c>
      <c r="AA3963" s="650">
        <v>0</v>
      </c>
      <c r="AB3963" s="676">
        <v>1</v>
      </c>
      <c r="AC3963" s="575">
        <f t="shared" si="180"/>
        <v>0</v>
      </c>
      <c r="AD3963" s="620">
        <f t="shared" si="181"/>
        <v>0</v>
      </c>
    </row>
    <row r="3964" customHeight="1" spans="1:30">
      <c r="A3964" s="574">
        <v>45369</v>
      </c>
      <c r="B3964" s="650" t="s">
        <v>247</v>
      </c>
      <c r="C3964" s="650" t="s">
        <v>228</v>
      </c>
      <c r="D3964" s="650">
        <v>150</v>
      </c>
      <c r="E3964" s="650" t="s">
        <v>233</v>
      </c>
      <c r="F3964" s="650">
        <v>7.16</v>
      </c>
      <c r="G3964" s="650">
        <v>3</v>
      </c>
      <c r="H3964" s="650">
        <v>92.542</v>
      </c>
      <c r="I3964" s="650">
        <v>92.542</v>
      </c>
      <c r="J3964" s="650">
        <v>91.875</v>
      </c>
      <c r="K3964" s="650">
        <v>0</v>
      </c>
      <c r="L3964" s="676">
        <v>0</v>
      </c>
      <c r="M3964" s="650">
        <v>1558.725</v>
      </c>
      <c r="N3964" s="650"/>
      <c r="O3964" s="650"/>
      <c r="P3964" s="650"/>
      <c r="Q3964" s="650">
        <v>25456</v>
      </c>
      <c r="R3964" s="650">
        <v>5454.75</v>
      </c>
      <c r="S3964" s="676">
        <v>0.2143</v>
      </c>
      <c r="T3964" s="650">
        <v>0</v>
      </c>
      <c r="U3964" s="650">
        <v>0</v>
      </c>
      <c r="V3964" s="650">
        <v>0</v>
      </c>
      <c r="W3964" s="650">
        <v>0</v>
      </c>
      <c r="X3964" s="650">
        <v>0</v>
      </c>
      <c r="Y3964" s="650">
        <v>0</v>
      </c>
      <c r="Z3964" s="650">
        <v>0</v>
      </c>
      <c r="AA3964" s="650">
        <v>0</v>
      </c>
      <c r="AB3964" s="676">
        <v>1</v>
      </c>
      <c r="AC3964" s="575">
        <f t="shared" si="180"/>
        <v>0</v>
      </c>
      <c r="AD3964" s="620">
        <f t="shared" si="181"/>
        <v>0</v>
      </c>
    </row>
    <row r="3965" customHeight="1" spans="1:30">
      <c r="A3965" s="574">
        <v>45369</v>
      </c>
      <c r="B3965" s="650" t="s">
        <v>249</v>
      </c>
      <c r="C3965" s="650" t="s">
        <v>228</v>
      </c>
      <c r="D3965" s="650">
        <v>100</v>
      </c>
      <c r="E3965" s="650" t="s">
        <v>231</v>
      </c>
      <c r="F3965" s="650">
        <v>6.66</v>
      </c>
      <c r="G3965" s="650">
        <v>0</v>
      </c>
      <c r="H3965" s="650">
        <v>54.279</v>
      </c>
      <c r="I3965" s="650">
        <v>53.3879</v>
      </c>
      <c r="J3965" s="650">
        <v>53.3209</v>
      </c>
      <c r="K3965" s="650">
        <v>0</v>
      </c>
      <c r="L3965" s="676">
        <v>0</v>
      </c>
      <c r="M3965" s="650">
        <v>888.29</v>
      </c>
      <c r="N3965" s="650"/>
      <c r="O3965" s="650"/>
      <c r="P3965" s="650"/>
      <c r="Q3965" s="650">
        <v>15134</v>
      </c>
      <c r="R3965" s="650">
        <v>2825.6373</v>
      </c>
      <c r="S3965" s="676">
        <v>0.1867</v>
      </c>
      <c r="T3965" s="650">
        <v>0</v>
      </c>
      <c r="U3965" s="650">
        <v>0</v>
      </c>
      <c r="V3965" s="650">
        <v>0</v>
      </c>
      <c r="W3965" s="650">
        <v>0</v>
      </c>
      <c r="X3965" s="650">
        <v>0</v>
      </c>
      <c r="Y3965" s="650">
        <v>0</v>
      </c>
      <c r="Z3965" s="650">
        <v>0</v>
      </c>
      <c r="AA3965" s="650">
        <v>0</v>
      </c>
      <c r="AB3965" s="676">
        <v>1</v>
      </c>
      <c r="AC3965" s="575">
        <f t="shared" si="180"/>
        <v>0</v>
      </c>
      <c r="AD3965" s="620">
        <f t="shared" si="181"/>
        <v>0</v>
      </c>
    </row>
    <row r="3966" customHeight="1" spans="1:30">
      <c r="A3966" s="574">
        <v>45369</v>
      </c>
      <c r="B3966" s="650" t="s">
        <v>253</v>
      </c>
      <c r="C3966" s="650" t="s">
        <v>250</v>
      </c>
      <c r="D3966" s="650">
        <v>200</v>
      </c>
      <c r="E3966" s="650" t="s">
        <v>233</v>
      </c>
      <c r="F3966" s="650">
        <v>0</v>
      </c>
      <c r="G3966" s="650">
        <v>8.01</v>
      </c>
      <c r="H3966" s="650">
        <v>244.7865</v>
      </c>
      <c r="I3966" s="650">
        <v>244.094</v>
      </c>
      <c r="J3966" s="650">
        <v>234.96</v>
      </c>
      <c r="K3966" s="650">
        <v>0</v>
      </c>
      <c r="L3966" s="676">
        <v>0</v>
      </c>
      <c r="M3966" s="650">
        <v>2873.64</v>
      </c>
      <c r="N3966" s="650"/>
      <c r="O3966" s="650"/>
      <c r="P3966" s="650"/>
      <c r="Q3966" s="650">
        <v>61425</v>
      </c>
      <c r="R3966" s="650">
        <v>11518.32</v>
      </c>
      <c r="S3966" s="676">
        <v>0.1875</v>
      </c>
      <c r="T3966" s="650">
        <v>0.6925</v>
      </c>
      <c r="U3966" s="650">
        <v>0</v>
      </c>
      <c r="V3966" s="650">
        <v>0</v>
      </c>
      <c r="W3966" s="650">
        <v>0</v>
      </c>
      <c r="X3966" s="650">
        <v>0</v>
      </c>
      <c r="Y3966" s="650">
        <v>0</v>
      </c>
      <c r="Z3966" s="650">
        <v>0</v>
      </c>
      <c r="AA3966" s="650">
        <v>0</v>
      </c>
      <c r="AB3966" s="676">
        <v>0.9972</v>
      </c>
      <c r="AC3966" s="575">
        <f t="shared" si="180"/>
        <v>0</v>
      </c>
      <c r="AD3966" s="620">
        <f t="shared" si="181"/>
        <v>0.6925</v>
      </c>
    </row>
    <row r="3967" customHeight="1" spans="1:30">
      <c r="A3967" s="574">
        <v>45369</v>
      </c>
      <c r="B3967" s="650" t="s">
        <v>259</v>
      </c>
      <c r="C3967" s="650" t="s">
        <v>250</v>
      </c>
      <c r="D3967" s="650">
        <v>60</v>
      </c>
      <c r="E3967" s="650" t="s">
        <v>233</v>
      </c>
      <c r="F3967" s="650">
        <v>0</v>
      </c>
      <c r="G3967" s="650">
        <v>8.18</v>
      </c>
      <c r="H3967" s="650">
        <v>76.8022</v>
      </c>
      <c r="I3967" s="650">
        <v>76.8022</v>
      </c>
      <c r="J3967" s="650">
        <v>76.23</v>
      </c>
      <c r="K3967" s="650">
        <v>0</v>
      </c>
      <c r="L3967" s="676">
        <v>0</v>
      </c>
      <c r="M3967" s="650">
        <v>942.9</v>
      </c>
      <c r="N3967" s="650"/>
      <c r="O3967" s="650"/>
      <c r="P3967" s="650"/>
      <c r="Q3967" s="650">
        <v>14049</v>
      </c>
      <c r="R3967" s="650">
        <v>3324.93</v>
      </c>
      <c r="S3967" s="676">
        <v>0.2367</v>
      </c>
      <c r="T3967" s="650">
        <v>0</v>
      </c>
      <c r="U3967" s="650">
        <v>0</v>
      </c>
      <c r="V3967" s="650">
        <v>0</v>
      </c>
      <c r="W3967" s="650">
        <v>0</v>
      </c>
      <c r="X3967" s="650">
        <v>0</v>
      </c>
      <c r="Y3967" s="650">
        <v>0</v>
      </c>
      <c r="Z3967" s="650">
        <v>0</v>
      </c>
      <c r="AA3967" s="650">
        <v>0</v>
      </c>
      <c r="AB3967" s="676">
        <v>1</v>
      </c>
      <c r="AC3967" s="575">
        <f t="shared" si="180"/>
        <v>0</v>
      </c>
      <c r="AD3967" s="620">
        <f t="shared" si="181"/>
        <v>0</v>
      </c>
    </row>
    <row r="3968" customHeight="1" spans="1:30">
      <c r="A3968" s="574">
        <v>45369</v>
      </c>
      <c r="B3968" s="650" t="s">
        <v>251</v>
      </c>
      <c r="C3968" s="650" t="s">
        <v>250</v>
      </c>
      <c r="D3968" s="650">
        <v>15</v>
      </c>
      <c r="E3968" s="650" t="s">
        <v>233</v>
      </c>
      <c r="F3968" s="650">
        <v>0</v>
      </c>
      <c r="G3968" s="650">
        <v>5.49</v>
      </c>
      <c r="H3968" s="650">
        <v>12.0192</v>
      </c>
      <c r="I3968" s="650">
        <v>11.4056</v>
      </c>
      <c r="J3968" s="650">
        <v>11.34</v>
      </c>
      <c r="K3968" s="650">
        <v>0.6136</v>
      </c>
      <c r="L3968" s="676">
        <v>0.0511</v>
      </c>
      <c r="M3968" s="650">
        <v>165.9</v>
      </c>
      <c r="N3968" s="650"/>
      <c r="O3968" s="650"/>
      <c r="P3968" s="650"/>
      <c r="Q3968" s="650">
        <v>3444</v>
      </c>
      <c r="R3968" s="650">
        <v>494.13</v>
      </c>
      <c r="S3968" s="676">
        <v>0.1435</v>
      </c>
      <c r="T3968" s="650">
        <v>0</v>
      </c>
      <c r="U3968" s="650">
        <v>0</v>
      </c>
      <c r="V3968" s="650">
        <v>0</v>
      </c>
      <c r="W3968" s="650">
        <v>0</v>
      </c>
      <c r="X3968" s="650">
        <v>0</v>
      </c>
      <c r="Y3968" s="650">
        <v>0</v>
      </c>
      <c r="Z3968" s="650">
        <v>0</v>
      </c>
      <c r="AA3968" s="650">
        <v>0</v>
      </c>
      <c r="AB3968" s="676">
        <v>1</v>
      </c>
      <c r="AC3968" s="575">
        <f t="shared" si="180"/>
        <v>0</v>
      </c>
      <c r="AD3968" s="620">
        <f t="shared" si="181"/>
        <v>0</v>
      </c>
    </row>
    <row r="3969" customHeight="1" spans="1:30">
      <c r="A3969" s="574">
        <v>45369</v>
      </c>
      <c r="B3969" s="650" t="s">
        <v>256</v>
      </c>
      <c r="C3969" s="650" t="s">
        <v>250</v>
      </c>
      <c r="D3969" s="650">
        <v>20.4</v>
      </c>
      <c r="E3969" s="650" t="s">
        <v>233</v>
      </c>
      <c r="F3969" s="650">
        <v>0</v>
      </c>
      <c r="G3969" s="650">
        <v>4.11</v>
      </c>
      <c r="H3969" s="650">
        <v>12.0096</v>
      </c>
      <c r="I3969" s="650">
        <v>11.928</v>
      </c>
      <c r="J3969" s="650">
        <v>11.9216</v>
      </c>
      <c r="K3969" s="650">
        <v>0</v>
      </c>
      <c r="L3969" s="676">
        <v>0</v>
      </c>
      <c r="M3969" s="650">
        <v>333.9602</v>
      </c>
      <c r="N3969" s="650"/>
      <c r="O3969" s="650"/>
      <c r="P3969" s="650"/>
      <c r="Q3969" s="650">
        <v>5372</v>
      </c>
      <c r="R3969" s="650">
        <v>1329.1199</v>
      </c>
      <c r="S3969" s="676">
        <v>0.2474</v>
      </c>
      <c r="T3969" s="650">
        <v>0</v>
      </c>
      <c r="U3969" s="650">
        <v>0</v>
      </c>
      <c r="V3969" s="650">
        <v>0</v>
      </c>
      <c r="W3969" s="650">
        <v>0</v>
      </c>
      <c r="X3969" s="650">
        <v>0</v>
      </c>
      <c r="Y3969" s="650">
        <v>0</v>
      </c>
      <c r="Z3969" s="650">
        <v>0</v>
      </c>
      <c r="AA3969" s="650">
        <v>0</v>
      </c>
      <c r="AB3969" s="676">
        <v>1</v>
      </c>
      <c r="AC3969" s="575">
        <f t="shared" si="180"/>
        <v>0</v>
      </c>
      <c r="AD3969" s="620">
        <f t="shared" si="181"/>
        <v>0</v>
      </c>
    </row>
    <row r="3970" customHeight="1" spans="1:30">
      <c r="A3970" s="574">
        <v>45369</v>
      </c>
      <c r="B3970" s="650" t="s">
        <v>254</v>
      </c>
      <c r="C3970" s="650" t="s">
        <v>250</v>
      </c>
      <c r="D3970" s="650">
        <v>50</v>
      </c>
      <c r="E3970" s="650" t="s">
        <v>233</v>
      </c>
      <c r="F3970" s="650">
        <v>0</v>
      </c>
      <c r="G3970" s="650">
        <v>9.11</v>
      </c>
      <c r="H3970" s="650">
        <v>93.2615</v>
      </c>
      <c r="I3970" s="650">
        <v>92.8568</v>
      </c>
      <c r="J3970" s="650">
        <v>89.46</v>
      </c>
      <c r="K3970" s="650">
        <v>0</v>
      </c>
      <c r="L3970" s="676">
        <v>0</v>
      </c>
      <c r="M3970" s="650">
        <v>922.53</v>
      </c>
      <c r="N3970" s="650"/>
      <c r="O3970" s="650"/>
      <c r="P3970" s="650"/>
      <c r="Q3970" s="650">
        <v>12070</v>
      </c>
      <c r="R3970" s="650">
        <v>3175.83</v>
      </c>
      <c r="S3970" s="676">
        <v>0.2631</v>
      </c>
      <c r="T3970" s="650">
        <v>0</v>
      </c>
      <c r="U3970" s="650">
        <v>0</v>
      </c>
      <c r="V3970" s="650">
        <v>0</v>
      </c>
      <c r="W3970" s="650">
        <v>0</v>
      </c>
      <c r="X3970" s="650">
        <v>0</v>
      </c>
      <c r="Y3970" s="650">
        <v>0</v>
      </c>
      <c r="Z3970" s="650">
        <v>0</v>
      </c>
      <c r="AA3970" s="650">
        <v>0</v>
      </c>
      <c r="AB3970" s="676">
        <v>1</v>
      </c>
      <c r="AC3970" s="575">
        <f t="shared" si="180"/>
        <v>0</v>
      </c>
      <c r="AD3970" s="620">
        <f t="shared" si="181"/>
        <v>0</v>
      </c>
    </row>
    <row r="3971" customHeight="1" spans="1:30">
      <c r="A3971" s="574">
        <v>45369</v>
      </c>
      <c r="B3971" s="669" t="s">
        <v>55</v>
      </c>
      <c r="C3971" s="650" t="s">
        <v>250</v>
      </c>
      <c r="D3971" s="650">
        <v>100</v>
      </c>
      <c r="E3971" s="650" t="s">
        <v>233</v>
      </c>
      <c r="F3971" s="650">
        <v>0</v>
      </c>
      <c r="G3971" s="650">
        <v>10.8</v>
      </c>
      <c r="H3971" s="650">
        <v>195.745</v>
      </c>
      <c r="I3971" s="650">
        <v>142.8088</v>
      </c>
      <c r="J3971" s="650">
        <v>141.0471</v>
      </c>
      <c r="K3971" s="650">
        <v>52.9362</v>
      </c>
      <c r="L3971" s="676">
        <v>0.2704</v>
      </c>
      <c r="M3971" s="650">
        <v>1690.9412</v>
      </c>
      <c r="N3971" s="650"/>
      <c r="O3971" s="650"/>
      <c r="P3971" s="650"/>
      <c r="Q3971" s="650">
        <v>28860</v>
      </c>
      <c r="R3971" s="650">
        <v>5429.7457</v>
      </c>
      <c r="S3971" s="676">
        <v>0.1881</v>
      </c>
      <c r="T3971" s="650">
        <v>0</v>
      </c>
      <c r="U3971" s="650">
        <v>0</v>
      </c>
      <c r="V3971" s="650">
        <v>0</v>
      </c>
      <c r="W3971" s="650">
        <v>0</v>
      </c>
      <c r="X3971" s="650">
        <v>0</v>
      </c>
      <c r="Y3971" s="650">
        <v>0</v>
      </c>
      <c r="Z3971" s="650">
        <v>0</v>
      </c>
      <c r="AA3971" s="650">
        <v>0</v>
      </c>
      <c r="AB3971" s="676">
        <v>1</v>
      </c>
      <c r="AC3971" s="575">
        <f t="shared" si="180"/>
        <v>0</v>
      </c>
      <c r="AD3971" s="620">
        <f t="shared" si="181"/>
        <v>0</v>
      </c>
    </row>
    <row r="3972" customHeight="1" spans="1:30">
      <c r="A3972" s="574">
        <v>45369</v>
      </c>
      <c r="B3972" s="192" t="s">
        <v>57</v>
      </c>
      <c r="C3972" s="650" t="s">
        <v>228</v>
      </c>
      <c r="D3972" s="650">
        <v>20</v>
      </c>
      <c r="E3972" s="650" t="s">
        <v>233</v>
      </c>
      <c r="F3972" s="650">
        <v>8.2</v>
      </c>
      <c r="G3972" s="650">
        <v>0</v>
      </c>
      <c r="H3972" s="650">
        <v>14.1041</v>
      </c>
      <c r="I3972" s="650">
        <v>10.1165</v>
      </c>
      <c r="J3972" s="650">
        <v>10.0559</v>
      </c>
      <c r="K3972" s="650">
        <v>3.9876</v>
      </c>
      <c r="L3972" s="676">
        <v>0.2827</v>
      </c>
      <c r="M3972" s="650">
        <v>178.5768</v>
      </c>
      <c r="N3972" s="650"/>
      <c r="O3972" s="650"/>
      <c r="P3972" s="650"/>
      <c r="Q3972" s="650">
        <v>3541</v>
      </c>
      <c r="R3972" s="650">
        <v>679.6916</v>
      </c>
      <c r="S3972" s="676">
        <v>0.1919</v>
      </c>
      <c r="T3972" s="650">
        <v>0</v>
      </c>
      <c r="U3972" s="650">
        <v>0</v>
      </c>
      <c r="V3972" s="650">
        <v>0</v>
      </c>
      <c r="W3972" s="650">
        <v>0</v>
      </c>
      <c r="X3972" s="650">
        <v>0</v>
      </c>
      <c r="Y3972" s="650">
        <v>0</v>
      </c>
      <c r="Z3972" s="650">
        <v>0</v>
      </c>
      <c r="AA3972" s="650">
        <v>0</v>
      </c>
      <c r="AB3972" s="676">
        <v>1</v>
      </c>
      <c r="AC3972" s="575">
        <f t="shared" si="180"/>
        <v>0</v>
      </c>
      <c r="AD3972" s="620">
        <f t="shared" si="181"/>
        <v>0</v>
      </c>
    </row>
    <row r="3973" customHeight="1" spans="1:30">
      <c r="A3973" s="574">
        <v>45369</v>
      </c>
      <c r="B3973" s="650" t="s">
        <v>262</v>
      </c>
      <c r="C3973" s="650" t="s">
        <v>250</v>
      </c>
      <c r="D3973" s="650">
        <v>200</v>
      </c>
      <c r="E3973" s="650" t="s">
        <v>233</v>
      </c>
      <c r="F3973" s="650">
        <v>0</v>
      </c>
      <c r="G3973" s="650">
        <v>9.22</v>
      </c>
      <c r="H3973" s="650">
        <v>235.3653</v>
      </c>
      <c r="I3973" s="650">
        <v>135.3106</v>
      </c>
      <c r="J3973" s="650">
        <v>132.825</v>
      </c>
      <c r="K3973" s="650">
        <v>0</v>
      </c>
      <c r="L3973" s="676">
        <v>0</v>
      </c>
      <c r="M3973" s="650">
        <v>2093.85</v>
      </c>
      <c r="N3973" s="650"/>
      <c r="O3973" s="650"/>
      <c r="P3973" s="650"/>
      <c r="Q3973" s="650">
        <v>30140</v>
      </c>
      <c r="R3973" s="650">
        <v>9243.3</v>
      </c>
      <c r="S3973" s="676">
        <v>0.3067</v>
      </c>
      <c r="T3973" s="650">
        <v>100.0547</v>
      </c>
      <c r="U3973" s="650">
        <v>0</v>
      </c>
      <c r="V3973" s="650">
        <v>0</v>
      </c>
      <c r="W3973" s="650">
        <v>0</v>
      </c>
      <c r="X3973" s="650">
        <v>0</v>
      </c>
      <c r="Y3973" s="650">
        <v>0</v>
      </c>
      <c r="Z3973" s="650">
        <v>0</v>
      </c>
      <c r="AA3973" s="650">
        <v>0</v>
      </c>
      <c r="AB3973" s="676">
        <v>0.5238</v>
      </c>
      <c r="AC3973" s="575">
        <f t="shared" si="180"/>
        <v>0</v>
      </c>
      <c r="AD3973" s="620">
        <f t="shared" si="181"/>
        <v>100.0547</v>
      </c>
    </row>
    <row r="3974" customHeight="1" spans="1:30">
      <c r="A3974" s="574">
        <v>45369</v>
      </c>
      <c r="B3974" s="192" t="s">
        <v>61</v>
      </c>
      <c r="C3974" s="650" t="s">
        <v>250</v>
      </c>
      <c r="D3974" s="650">
        <v>275</v>
      </c>
      <c r="E3974" s="650" t="s">
        <v>233</v>
      </c>
      <c r="F3974" s="650">
        <v>0</v>
      </c>
      <c r="G3974" s="650">
        <v>7.73</v>
      </c>
      <c r="H3974" s="650">
        <v>317.6261</v>
      </c>
      <c r="I3974" s="650">
        <v>301.1709</v>
      </c>
      <c r="J3974" s="650">
        <v>293.92</v>
      </c>
      <c r="K3974" s="650">
        <v>16.4552</v>
      </c>
      <c r="L3974" s="676">
        <v>0.0518</v>
      </c>
      <c r="M3974" s="650">
        <v>4307.6</v>
      </c>
      <c r="N3974" s="650"/>
      <c r="O3974" s="650"/>
      <c r="P3974" s="650"/>
      <c r="Q3974" s="650">
        <v>83580</v>
      </c>
      <c r="R3974" s="650">
        <v>19717.72</v>
      </c>
      <c r="S3974" s="676">
        <v>0.2359</v>
      </c>
      <c r="T3974" s="650">
        <v>0</v>
      </c>
      <c r="U3974" s="650">
        <v>0</v>
      </c>
      <c r="V3974" s="650">
        <v>0</v>
      </c>
      <c r="W3974" s="650">
        <v>0</v>
      </c>
      <c r="X3974" s="650">
        <v>0</v>
      </c>
      <c r="Y3974" s="650">
        <v>0</v>
      </c>
      <c r="Z3974" s="650">
        <v>0</v>
      </c>
      <c r="AA3974" s="650">
        <v>0</v>
      </c>
      <c r="AB3974" s="676">
        <v>1</v>
      </c>
      <c r="AC3974" s="575">
        <f t="shared" si="180"/>
        <v>0</v>
      </c>
      <c r="AD3974" s="620">
        <f t="shared" si="181"/>
        <v>0</v>
      </c>
    </row>
    <row r="3975" customHeight="1" spans="1:30">
      <c r="A3975" s="574">
        <v>45369</v>
      </c>
      <c r="B3975" s="192" t="s">
        <v>62</v>
      </c>
      <c r="C3975" s="650" t="s">
        <v>250</v>
      </c>
      <c r="D3975" s="650">
        <v>200</v>
      </c>
      <c r="E3975" s="650" t="s">
        <v>233</v>
      </c>
      <c r="F3975" s="650">
        <v>0</v>
      </c>
      <c r="G3975" s="650">
        <v>9.26</v>
      </c>
      <c r="H3975" s="650">
        <v>244.0119</v>
      </c>
      <c r="I3975" s="650">
        <v>234.0645</v>
      </c>
      <c r="J3975" s="650">
        <v>229.68</v>
      </c>
      <c r="K3975" s="650">
        <v>9.9474</v>
      </c>
      <c r="L3975" s="676">
        <v>0.0408</v>
      </c>
      <c r="M3975" s="650">
        <v>3168</v>
      </c>
      <c r="N3975" s="650"/>
      <c r="O3975" s="650"/>
      <c r="P3975" s="650"/>
      <c r="Q3975" s="650">
        <v>61280</v>
      </c>
      <c r="R3975" s="650">
        <v>13592.04</v>
      </c>
      <c r="S3975" s="676">
        <v>0.2218</v>
      </c>
      <c r="T3975" s="650">
        <v>0</v>
      </c>
      <c r="U3975" s="650">
        <v>0</v>
      </c>
      <c r="V3975" s="650">
        <v>0</v>
      </c>
      <c r="W3975" s="650">
        <v>0</v>
      </c>
      <c r="X3975" s="650">
        <v>0</v>
      </c>
      <c r="Y3975" s="650">
        <v>0</v>
      </c>
      <c r="Z3975" s="650">
        <v>0</v>
      </c>
      <c r="AA3975" s="650">
        <v>0</v>
      </c>
      <c r="AB3975" s="676">
        <v>1</v>
      </c>
      <c r="AC3975" s="575">
        <f t="shared" si="180"/>
        <v>0</v>
      </c>
      <c r="AD3975" s="620">
        <f t="shared" si="181"/>
        <v>0</v>
      </c>
    </row>
    <row r="3976" customHeight="1" spans="1:30">
      <c r="A3976" s="574">
        <v>45369</v>
      </c>
      <c r="B3976" s="650" t="s">
        <v>261</v>
      </c>
      <c r="C3976" s="650" t="s">
        <v>250</v>
      </c>
      <c r="D3976" s="650">
        <v>100</v>
      </c>
      <c r="E3976" s="650" t="s">
        <v>233</v>
      </c>
      <c r="F3976" s="650">
        <v>0</v>
      </c>
      <c r="G3976" s="650">
        <v>5.66</v>
      </c>
      <c r="H3976" s="650">
        <v>74.8132</v>
      </c>
      <c r="I3976" s="650">
        <v>74.8132</v>
      </c>
      <c r="J3976" s="650">
        <v>73.524</v>
      </c>
      <c r="K3976" s="650">
        <v>0</v>
      </c>
      <c r="L3976" s="676">
        <v>0</v>
      </c>
      <c r="M3976" s="650">
        <v>1478.796</v>
      </c>
      <c r="N3976" s="650"/>
      <c r="O3976" s="650"/>
      <c r="P3976" s="650"/>
      <c r="Q3976" s="650">
        <v>25315</v>
      </c>
      <c r="R3976" s="650">
        <v>5776.848</v>
      </c>
      <c r="S3976" s="676">
        <v>0.2282</v>
      </c>
      <c r="T3976" s="650">
        <v>0</v>
      </c>
      <c r="U3976" s="650">
        <v>0</v>
      </c>
      <c r="V3976" s="650">
        <v>0</v>
      </c>
      <c r="W3976" s="650">
        <v>0</v>
      </c>
      <c r="X3976" s="650">
        <v>0</v>
      </c>
      <c r="Y3976" s="650">
        <v>0</v>
      </c>
      <c r="Z3976" s="650">
        <v>0</v>
      </c>
      <c r="AA3976" s="650">
        <v>0</v>
      </c>
      <c r="AB3976" s="676">
        <v>1</v>
      </c>
      <c r="AC3976" s="575">
        <f t="shared" si="180"/>
        <v>0</v>
      </c>
      <c r="AD3976" s="620">
        <f t="shared" si="181"/>
        <v>0</v>
      </c>
    </row>
    <row r="3977" customHeight="1" spans="1:30">
      <c r="A3977" s="574">
        <v>45369</v>
      </c>
      <c r="B3977" s="650" t="s">
        <v>263</v>
      </c>
      <c r="C3977" s="650" t="s">
        <v>250</v>
      </c>
      <c r="D3977" s="650">
        <v>200</v>
      </c>
      <c r="E3977" s="650" t="s">
        <v>233</v>
      </c>
      <c r="F3977" s="650">
        <v>0</v>
      </c>
      <c r="G3977" s="650">
        <v>7.69</v>
      </c>
      <c r="H3977" s="650">
        <v>270.7652</v>
      </c>
      <c r="I3977" s="650">
        <v>234.3002</v>
      </c>
      <c r="J3977" s="650">
        <v>229.68</v>
      </c>
      <c r="K3977" s="650">
        <v>30.3454</v>
      </c>
      <c r="L3977" s="676">
        <v>0.1147</v>
      </c>
      <c r="M3977" s="650">
        <v>3478.64</v>
      </c>
      <c r="N3977" s="650"/>
      <c r="O3977" s="650"/>
      <c r="P3977" s="650"/>
      <c r="Q3977" s="650">
        <v>59159</v>
      </c>
      <c r="R3977" s="650">
        <v>16699.76</v>
      </c>
      <c r="S3977" s="676">
        <v>0.2823</v>
      </c>
      <c r="T3977" s="650">
        <v>0</v>
      </c>
      <c r="U3977" s="650">
        <v>3.0914</v>
      </c>
      <c r="V3977" s="650">
        <v>3.0282</v>
      </c>
      <c r="W3977" s="650">
        <v>0</v>
      </c>
      <c r="X3977" s="650">
        <v>0</v>
      </c>
      <c r="Y3977" s="650">
        <v>0</v>
      </c>
      <c r="Z3977" s="650">
        <v>0</v>
      </c>
      <c r="AA3977" s="650">
        <v>0</v>
      </c>
      <c r="AB3977" s="676">
        <v>1</v>
      </c>
      <c r="AC3977" s="575">
        <f t="shared" si="180"/>
        <v>3.0914</v>
      </c>
      <c r="AD3977" s="620">
        <f t="shared" si="181"/>
        <v>3.0282</v>
      </c>
    </row>
    <row r="3978" customHeight="1" spans="1:30">
      <c r="A3978" s="574">
        <v>45369</v>
      </c>
      <c r="B3978" s="650" t="s">
        <v>252</v>
      </c>
      <c r="C3978" s="650" t="s">
        <v>250</v>
      </c>
      <c r="D3978" s="650">
        <v>49.5</v>
      </c>
      <c r="E3978" s="650" t="s">
        <v>233</v>
      </c>
      <c r="F3978" s="650">
        <v>0</v>
      </c>
      <c r="G3978" s="650">
        <v>4.79</v>
      </c>
      <c r="H3978" s="650">
        <v>18.4122</v>
      </c>
      <c r="I3978" s="650">
        <v>18.4122</v>
      </c>
      <c r="J3978" s="650">
        <v>17.919</v>
      </c>
      <c r="K3978" s="650">
        <v>0</v>
      </c>
      <c r="L3978" s="676">
        <v>0</v>
      </c>
      <c r="M3978" s="650">
        <v>790.086</v>
      </c>
      <c r="N3978" s="650">
        <v>1021</v>
      </c>
      <c r="O3978" s="676">
        <v>0.7738</v>
      </c>
      <c r="P3978" s="676">
        <v>0.1932</v>
      </c>
      <c r="Q3978" s="650">
        <v>12723</v>
      </c>
      <c r="R3978" s="650">
        <v>2061.8136</v>
      </c>
      <c r="S3978" s="676">
        <v>0.1621</v>
      </c>
      <c r="T3978" s="650">
        <v>0</v>
      </c>
      <c r="U3978" s="650">
        <v>0</v>
      </c>
      <c r="V3978" s="650">
        <v>0</v>
      </c>
      <c r="W3978" s="650">
        <v>0</v>
      </c>
      <c r="X3978" s="650">
        <v>0</v>
      </c>
      <c r="Y3978" s="650">
        <v>0</v>
      </c>
      <c r="Z3978" s="650">
        <v>0</v>
      </c>
      <c r="AA3978" s="650">
        <v>0</v>
      </c>
      <c r="AB3978" s="676">
        <v>1</v>
      </c>
      <c r="AC3978" s="575">
        <f t="shared" si="180"/>
        <v>0</v>
      </c>
      <c r="AD3978" s="620">
        <f t="shared" si="181"/>
        <v>0</v>
      </c>
    </row>
    <row r="3979" customHeight="1" spans="1:30">
      <c r="A3979" s="574">
        <v>45369</v>
      </c>
      <c r="B3979" s="650" t="s">
        <v>257</v>
      </c>
      <c r="C3979" s="650" t="s">
        <v>250</v>
      </c>
      <c r="D3979" s="650">
        <v>80</v>
      </c>
      <c r="E3979" s="650" t="s">
        <v>233</v>
      </c>
      <c r="F3979" s="650">
        <v>0</v>
      </c>
      <c r="G3979" s="650">
        <v>3.4</v>
      </c>
      <c r="H3979" s="650">
        <v>16.08</v>
      </c>
      <c r="I3979" s="650">
        <v>15.4729</v>
      </c>
      <c r="J3979" s="650">
        <v>15.1536</v>
      </c>
      <c r="K3979" s="650">
        <v>0</v>
      </c>
      <c r="L3979" s="676">
        <v>0</v>
      </c>
      <c r="M3979" s="650">
        <v>1047.9911</v>
      </c>
      <c r="N3979" s="650"/>
      <c r="O3979" s="650"/>
      <c r="P3979" s="650"/>
      <c r="Q3979" s="650">
        <v>18237</v>
      </c>
      <c r="R3979" s="650">
        <v>4564.9076</v>
      </c>
      <c r="S3979" s="676">
        <v>0.2503</v>
      </c>
      <c r="T3979" s="650">
        <v>0</v>
      </c>
      <c r="U3979" s="650">
        <v>0.43</v>
      </c>
      <c r="V3979" s="650">
        <v>0</v>
      </c>
      <c r="W3979" s="650">
        <v>0</v>
      </c>
      <c r="X3979" s="650">
        <v>0</v>
      </c>
      <c r="Y3979" s="650">
        <v>0</v>
      </c>
      <c r="Z3979" s="650">
        <v>0</v>
      </c>
      <c r="AA3979" s="650">
        <v>0</v>
      </c>
      <c r="AB3979" s="676">
        <v>1</v>
      </c>
      <c r="AC3979" s="575">
        <f t="shared" si="180"/>
        <v>0.43</v>
      </c>
      <c r="AD3979" s="620">
        <f t="shared" si="181"/>
        <v>0</v>
      </c>
    </row>
    <row r="3980" customHeight="1" spans="1:30">
      <c r="A3980" s="574">
        <v>45369</v>
      </c>
      <c r="B3980" s="650" t="s">
        <v>258</v>
      </c>
      <c r="C3980" s="650" t="s">
        <v>250</v>
      </c>
      <c r="D3980" s="650">
        <v>100</v>
      </c>
      <c r="E3980" s="650" t="s">
        <v>233</v>
      </c>
      <c r="F3980" s="650">
        <v>0</v>
      </c>
      <c r="G3980" s="650">
        <v>3.88</v>
      </c>
      <c r="H3980" s="650">
        <v>33.506</v>
      </c>
      <c r="I3980" s="650">
        <v>33.2348</v>
      </c>
      <c r="J3980" s="650">
        <v>32.34</v>
      </c>
      <c r="K3980" s="650">
        <v>0</v>
      </c>
      <c r="L3980" s="676">
        <v>0</v>
      </c>
      <c r="M3980" s="650">
        <v>1477.08</v>
      </c>
      <c r="N3980" s="650"/>
      <c r="O3980" s="650"/>
      <c r="P3980" s="650"/>
      <c r="Q3980" s="650">
        <v>27774</v>
      </c>
      <c r="R3980" s="650">
        <v>4753.32</v>
      </c>
      <c r="S3980" s="676">
        <v>0.1711</v>
      </c>
      <c r="T3980" s="650">
        <v>0</v>
      </c>
      <c r="U3980" s="650">
        <v>0.2712</v>
      </c>
      <c r="V3980" s="650">
        <v>0</v>
      </c>
      <c r="W3980" s="650">
        <v>0</v>
      </c>
      <c r="X3980" s="650">
        <v>0</v>
      </c>
      <c r="Y3980" s="650">
        <v>0</v>
      </c>
      <c r="Z3980" s="650">
        <v>0</v>
      </c>
      <c r="AA3980" s="650">
        <v>0</v>
      </c>
      <c r="AB3980" s="676">
        <v>1</v>
      </c>
      <c r="AC3980" s="575">
        <f t="shared" si="180"/>
        <v>0.2712</v>
      </c>
      <c r="AD3980" s="620">
        <f t="shared" si="181"/>
        <v>0</v>
      </c>
    </row>
    <row r="3981" customHeight="1" spans="1:30">
      <c r="A3981" s="574">
        <v>45369</v>
      </c>
      <c r="B3981" s="650" t="s">
        <v>266</v>
      </c>
      <c r="C3981" s="650" t="s">
        <v>250</v>
      </c>
      <c r="D3981" s="650">
        <v>200</v>
      </c>
      <c r="E3981" s="650" t="s">
        <v>231</v>
      </c>
      <c r="F3981" s="650">
        <v>0</v>
      </c>
      <c r="G3981" s="650">
        <v>4.83</v>
      </c>
      <c r="H3981" s="650">
        <v>87.689</v>
      </c>
      <c r="I3981" s="650">
        <v>86.2002</v>
      </c>
      <c r="J3981" s="650">
        <v>84.48</v>
      </c>
      <c r="K3981" s="650">
        <v>1.2812</v>
      </c>
      <c r="L3981" s="676">
        <v>0.0146</v>
      </c>
      <c r="M3981" s="650">
        <v>2036.1</v>
      </c>
      <c r="N3981" s="650"/>
      <c r="O3981" s="650"/>
      <c r="P3981" s="650"/>
      <c r="Q3981" s="650">
        <v>45530</v>
      </c>
      <c r="R3981" s="650">
        <v>6589.44</v>
      </c>
      <c r="S3981" s="676">
        <v>0.1447</v>
      </c>
      <c r="T3981" s="650">
        <v>0</v>
      </c>
      <c r="U3981" s="650">
        <v>0.2076</v>
      </c>
      <c r="V3981" s="650">
        <v>0</v>
      </c>
      <c r="W3981" s="650">
        <v>0</v>
      </c>
      <c r="X3981" s="650">
        <v>0</v>
      </c>
      <c r="Y3981" s="650">
        <v>0</v>
      </c>
      <c r="Z3981" s="650">
        <v>0</v>
      </c>
      <c r="AA3981" s="650">
        <v>0</v>
      </c>
      <c r="AB3981" s="676">
        <v>1</v>
      </c>
      <c r="AC3981" s="575">
        <f t="shared" si="180"/>
        <v>0.2076</v>
      </c>
      <c r="AD3981" s="620">
        <f t="shared" si="181"/>
        <v>0</v>
      </c>
    </row>
    <row r="3982" customHeight="1" spans="1:30">
      <c r="A3982" s="574">
        <v>45369</v>
      </c>
      <c r="B3982" s="650" t="s">
        <v>264</v>
      </c>
      <c r="C3982" s="650" t="s">
        <v>250</v>
      </c>
      <c r="D3982" s="650">
        <v>100</v>
      </c>
      <c r="E3982" s="650" t="s">
        <v>233</v>
      </c>
      <c r="F3982" s="650">
        <v>0</v>
      </c>
      <c r="G3982" s="650">
        <v>5.72</v>
      </c>
      <c r="H3982" s="650">
        <v>73.1722</v>
      </c>
      <c r="I3982" s="650">
        <v>69.0353</v>
      </c>
      <c r="J3982" s="650">
        <v>66.5016</v>
      </c>
      <c r="K3982" s="650">
        <v>0</v>
      </c>
      <c r="L3982" s="676">
        <v>0</v>
      </c>
      <c r="M3982" s="650">
        <v>1415.6472</v>
      </c>
      <c r="N3982" s="650"/>
      <c r="O3982" s="650"/>
      <c r="P3982" s="650"/>
      <c r="Q3982" s="650">
        <v>24615</v>
      </c>
      <c r="R3982" s="650">
        <v>4580.6706</v>
      </c>
      <c r="S3982" s="676">
        <v>0.1861</v>
      </c>
      <c r="T3982" s="650">
        <v>4.1369</v>
      </c>
      <c r="U3982" s="650">
        <v>0</v>
      </c>
      <c r="V3982" s="650">
        <v>0</v>
      </c>
      <c r="W3982" s="650">
        <v>0</v>
      </c>
      <c r="X3982" s="650">
        <v>0</v>
      </c>
      <c r="Y3982" s="650">
        <v>0</v>
      </c>
      <c r="Z3982" s="650">
        <v>0</v>
      </c>
      <c r="AA3982" s="650">
        <v>0</v>
      </c>
      <c r="AB3982" s="676">
        <v>0.927</v>
      </c>
      <c r="AC3982" s="575">
        <f t="shared" si="180"/>
        <v>0</v>
      </c>
      <c r="AD3982" s="620">
        <f t="shared" si="181"/>
        <v>4.1369</v>
      </c>
    </row>
    <row r="3983" customHeight="1" spans="1:30">
      <c r="A3983" s="574">
        <v>45369</v>
      </c>
      <c r="B3983" s="650" t="s">
        <v>265</v>
      </c>
      <c r="C3983" s="650" t="s">
        <v>250</v>
      </c>
      <c r="D3983" s="650">
        <v>50</v>
      </c>
      <c r="E3983" s="650" t="s">
        <v>233</v>
      </c>
      <c r="F3983" s="650">
        <v>0</v>
      </c>
      <c r="G3983" s="650">
        <v>4.79</v>
      </c>
      <c r="H3983" s="650">
        <v>21.4328</v>
      </c>
      <c r="I3983" s="650">
        <v>20.8807</v>
      </c>
      <c r="J3983" s="650">
        <v>20.6888</v>
      </c>
      <c r="K3983" s="650">
        <v>0</v>
      </c>
      <c r="L3983" s="676">
        <v>0</v>
      </c>
      <c r="M3983" s="650">
        <v>308.154</v>
      </c>
      <c r="N3983" s="650"/>
      <c r="O3983" s="650"/>
      <c r="P3983" s="650"/>
      <c r="Q3983" s="650">
        <v>5770</v>
      </c>
      <c r="R3983" s="650">
        <v>830.8916</v>
      </c>
      <c r="S3983" s="676">
        <v>0.144</v>
      </c>
      <c r="T3983" s="650">
        <v>0</v>
      </c>
      <c r="U3983" s="650">
        <v>0.5521</v>
      </c>
      <c r="V3983" s="650">
        <v>0</v>
      </c>
      <c r="W3983" s="650">
        <v>0</v>
      </c>
      <c r="X3983" s="650">
        <v>0</v>
      </c>
      <c r="Y3983" s="650">
        <v>0</v>
      </c>
      <c r="Z3983" s="650">
        <v>0</v>
      </c>
      <c r="AA3983" s="650">
        <v>0</v>
      </c>
      <c r="AB3983" s="676">
        <v>1</v>
      </c>
      <c r="AC3983" s="575">
        <f t="shared" si="180"/>
        <v>0.5521</v>
      </c>
      <c r="AD3983" s="620">
        <f t="shared" si="181"/>
        <v>0</v>
      </c>
    </row>
    <row r="3984" customHeight="1" spans="1:30">
      <c r="A3984" s="574">
        <v>45369</v>
      </c>
      <c r="B3984" s="650" t="s">
        <v>267</v>
      </c>
      <c r="C3984" s="650" t="s">
        <v>250</v>
      </c>
      <c r="D3984" s="650">
        <v>150</v>
      </c>
      <c r="E3984" s="650" t="s">
        <v>233</v>
      </c>
      <c r="F3984" s="650">
        <v>0</v>
      </c>
      <c r="G3984" s="650">
        <v>10.15</v>
      </c>
      <c r="H3984" s="650">
        <v>303.7434</v>
      </c>
      <c r="I3984" s="650">
        <v>269.8384</v>
      </c>
      <c r="J3984" s="650">
        <v>265.76</v>
      </c>
      <c r="K3984" s="650">
        <v>33.905</v>
      </c>
      <c r="L3984" s="676">
        <v>0.1116</v>
      </c>
      <c r="M3984" s="650">
        <v>2159.52</v>
      </c>
      <c r="N3984" s="650"/>
      <c r="O3984" s="650"/>
      <c r="P3984" s="650"/>
      <c r="Q3984" s="650">
        <v>38110</v>
      </c>
      <c r="R3984" s="650">
        <v>12582.24</v>
      </c>
      <c r="S3984" s="676">
        <v>0.3302</v>
      </c>
      <c r="T3984" s="650">
        <v>0</v>
      </c>
      <c r="U3984" s="650">
        <v>0</v>
      </c>
      <c r="V3984" s="650">
        <v>0</v>
      </c>
      <c r="W3984" s="650">
        <v>0</v>
      </c>
      <c r="X3984" s="650">
        <v>0</v>
      </c>
      <c r="Y3984" s="650">
        <v>0</v>
      </c>
      <c r="Z3984" s="650">
        <v>0</v>
      </c>
      <c r="AA3984" s="650">
        <v>0</v>
      </c>
      <c r="AB3984" s="676">
        <v>1</v>
      </c>
      <c r="AC3984" s="575">
        <f t="shared" si="180"/>
        <v>0</v>
      </c>
      <c r="AD3984" s="620">
        <f t="shared" si="181"/>
        <v>0</v>
      </c>
    </row>
    <row r="3985" customHeight="1" spans="1:30">
      <c r="A3985" s="574">
        <v>45369</v>
      </c>
      <c r="B3985" s="797" t="s">
        <v>332</v>
      </c>
      <c r="C3985" s="798" t="s">
        <v>327</v>
      </c>
      <c r="D3985" s="801">
        <v>100</v>
      </c>
      <c r="E3985" s="780" t="s">
        <v>161</v>
      </c>
      <c r="F3985" s="799">
        <v>7.73</v>
      </c>
      <c r="G3985" s="780">
        <v>2.14</v>
      </c>
      <c r="H3985" s="800">
        <v>84.9075</v>
      </c>
      <c r="I3985" s="800">
        <v>51.9425</v>
      </c>
      <c r="J3985" s="800">
        <v>44.919</v>
      </c>
      <c r="K3985" s="800">
        <v>32.965</v>
      </c>
      <c r="L3985" s="795">
        <v>0.3882</v>
      </c>
      <c r="M3985" s="800">
        <v>775.628</v>
      </c>
      <c r="N3985" s="780">
        <v>1005</v>
      </c>
      <c r="O3985" s="795">
        <v>0.7718</v>
      </c>
      <c r="P3985" s="795">
        <v>0.3202</v>
      </c>
      <c r="Q3985" s="780">
        <v>17607</v>
      </c>
      <c r="R3985" s="800">
        <v>2130.555</v>
      </c>
      <c r="S3985" s="795">
        <v>0.121</v>
      </c>
      <c r="T3985" s="780">
        <v>0</v>
      </c>
      <c r="U3985" s="780">
        <v>0</v>
      </c>
      <c r="V3985" s="780">
        <v>0</v>
      </c>
      <c r="W3985" s="780">
        <v>0</v>
      </c>
      <c r="X3985" s="780">
        <v>0</v>
      </c>
      <c r="Y3985" s="780">
        <v>0</v>
      </c>
      <c r="Z3985" s="780">
        <v>0</v>
      </c>
      <c r="AA3985" s="800">
        <v>32.965</v>
      </c>
      <c r="AB3985" s="795">
        <v>1</v>
      </c>
      <c r="AC3985" s="575">
        <f t="shared" si="180"/>
        <v>0</v>
      </c>
      <c r="AD3985" s="620">
        <f t="shared" si="181"/>
        <v>0</v>
      </c>
    </row>
    <row r="3986" customHeight="1" spans="1:30">
      <c r="A3986" s="574">
        <v>45369</v>
      </c>
      <c r="B3986" s="797" t="s">
        <v>342</v>
      </c>
      <c r="C3986" s="779" t="s">
        <v>82</v>
      </c>
      <c r="D3986" s="802">
        <v>100</v>
      </c>
      <c r="E3986" s="780" t="s">
        <v>161</v>
      </c>
      <c r="F3986" s="660" t="s">
        <v>80</v>
      </c>
      <c r="G3986" s="660">
        <v>4.52</v>
      </c>
      <c r="H3986" s="660">
        <v>0</v>
      </c>
      <c r="I3986" s="660">
        <v>5.25</v>
      </c>
      <c r="J3986" s="660">
        <v>6.3448</v>
      </c>
      <c r="K3986" s="783">
        <v>0</v>
      </c>
      <c r="L3986" s="783">
        <v>0</v>
      </c>
      <c r="M3986" s="815">
        <v>107.8264</v>
      </c>
      <c r="N3986" s="660">
        <v>1373</v>
      </c>
      <c r="O3986" s="804">
        <v>0.0785</v>
      </c>
      <c r="P3986" s="791">
        <v>-0.5182</v>
      </c>
      <c r="Q3986" s="660">
        <v>13183</v>
      </c>
      <c r="R3986" s="718">
        <v>172.8232</v>
      </c>
      <c r="S3986" s="804">
        <v>0.0131</v>
      </c>
      <c r="T3986" s="780">
        <v>0</v>
      </c>
      <c r="U3986" s="780">
        <v>0</v>
      </c>
      <c r="V3986" s="780">
        <v>0</v>
      </c>
      <c r="W3986" s="780">
        <v>0</v>
      </c>
      <c r="X3986" s="780">
        <v>0</v>
      </c>
      <c r="Y3986" s="780">
        <v>0</v>
      </c>
      <c r="Z3986" s="780">
        <v>0</v>
      </c>
      <c r="AA3986" s="812">
        <v>7.0188</v>
      </c>
      <c r="AB3986" s="795">
        <v>1</v>
      </c>
      <c r="AC3986" s="575">
        <f t="shared" si="180"/>
        <v>0</v>
      </c>
      <c r="AD3986" s="620">
        <f t="shared" si="181"/>
        <v>0</v>
      </c>
    </row>
    <row r="3987" customHeight="1" spans="1:30">
      <c r="A3987" s="574">
        <v>45369</v>
      </c>
      <c r="B3987" s="797" t="s">
        <v>343</v>
      </c>
      <c r="C3987" s="779" t="s">
        <v>82</v>
      </c>
      <c r="D3987" s="802">
        <v>33</v>
      </c>
      <c r="E3987" s="780" t="s">
        <v>161</v>
      </c>
      <c r="F3987" s="660" t="s">
        <v>80</v>
      </c>
      <c r="G3987" s="660">
        <v>4.65</v>
      </c>
      <c r="H3987" s="660">
        <v>21.619</v>
      </c>
      <c r="I3987" s="660">
        <v>21.1262</v>
      </c>
      <c r="J3987" s="660">
        <v>21.12</v>
      </c>
      <c r="K3987" s="660">
        <v>0</v>
      </c>
      <c r="L3987" s="793">
        <v>0</v>
      </c>
      <c r="M3987" s="783">
        <v>489.72</v>
      </c>
      <c r="N3987" s="660">
        <v>832</v>
      </c>
      <c r="O3987" s="793">
        <v>0.5886</v>
      </c>
      <c r="P3987" s="791">
        <v>0.0137</v>
      </c>
      <c r="Q3987" s="660">
        <v>7604</v>
      </c>
      <c r="R3987" s="660">
        <v>1341.12</v>
      </c>
      <c r="S3987" s="791">
        <v>0.1764</v>
      </c>
      <c r="T3987" s="660">
        <v>0</v>
      </c>
      <c r="U3987" s="660">
        <v>0.0448</v>
      </c>
      <c r="V3987" s="660">
        <v>0</v>
      </c>
      <c r="W3987" s="660">
        <v>0</v>
      </c>
      <c r="X3987" s="660">
        <v>0</v>
      </c>
      <c r="Y3987" s="660">
        <v>0</v>
      </c>
      <c r="Z3987" s="660">
        <v>0</v>
      </c>
      <c r="AA3987" s="660">
        <v>0</v>
      </c>
      <c r="AB3987" s="795">
        <v>1</v>
      </c>
      <c r="AC3987" s="575">
        <f t="shared" si="180"/>
        <v>0.0448</v>
      </c>
      <c r="AD3987" s="620">
        <f t="shared" si="181"/>
        <v>0</v>
      </c>
    </row>
    <row r="3988" customHeight="1" spans="1:30">
      <c r="A3988" s="574">
        <v>45369</v>
      </c>
      <c r="B3988" s="797" t="s">
        <v>345</v>
      </c>
      <c r="C3988" s="783" t="s">
        <v>150</v>
      </c>
      <c r="D3988" s="783">
        <v>60</v>
      </c>
      <c r="E3988" s="790" t="s">
        <v>346</v>
      </c>
      <c r="F3988" s="790">
        <v>0.33</v>
      </c>
      <c r="G3988" s="790">
        <v>2.75</v>
      </c>
      <c r="H3988" s="784">
        <v>0</v>
      </c>
      <c r="I3988" s="790">
        <v>0</v>
      </c>
      <c r="J3988" s="790">
        <v>0</v>
      </c>
      <c r="K3988" s="790">
        <v>0</v>
      </c>
      <c r="L3988" s="679">
        <v>0</v>
      </c>
      <c r="M3988" s="783">
        <v>414.48</v>
      </c>
      <c r="N3988" s="783">
        <v>284</v>
      </c>
      <c r="O3988" s="791">
        <v>1.4594</v>
      </c>
      <c r="P3988" s="783" t="s">
        <v>149</v>
      </c>
      <c r="Q3988" s="783">
        <v>5420</v>
      </c>
      <c r="R3988" s="783">
        <v>1438.8</v>
      </c>
      <c r="S3988" s="791">
        <v>0.2655</v>
      </c>
      <c r="T3988" s="783">
        <v>0</v>
      </c>
      <c r="U3988" s="783">
        <v>0</v>
      </c>
      <c r="V3988" s="783">
        <v>0</v>
      </c>
      <c r="W3988" s="783">
        <v>0</v>
      </c>
      <c r="X3988" s="783">
        <v>0</v>
      </c>
      <c r="Y3988" s="783">
        <v>0</v>
      </c>
      <c r="Z3988" s="783">
        <v>0</v>
      </c>
      <c r="AA3988" s="783">
        <v>0</v>
      </c>
      <c r="AB3988" s="791">
        <v>1</v>
      </c>
      <c r="AC3988" s="575">
        <f t="shared" si="180"/>
        <v>0</v>
      </c>
      <c r="AD3988" s="620">
        <f t="shared" si="181"/>
        <v>0</v>
      </c>
    </row>
    <row r="3989" customHeight="1" spans="1:30">
      <c r="A3989" s="574">
        <v>45369</v>
      </c>
      <c r="B3989" s="797" t="s">
        <v>334</v>
      </c>
      <c r="C3989" s="779" t="s">
        <v>78</v>
      </c>
      <c r="D3989" s="802">
        <v>100</v>
      </c>
      <c r="E3989" s="809" t="s">
        <v>364</v>
      </c>
      <c r="F3989" s="660">
        <v>5.05</v>
      </c>
      <c r="G3989" s="660">
        <v>1.999</v>
      </c>
      <c r="H3989" s="660">
        <v>14.0657</v>
      </c>
      <c r="I3989" s="660">
        <v>2.96</v>
      </c>
      <c r="J3989" s="660">
        <v>2.7104</v>
      </c>
      <c r="K3989" s="660">
        <v>11.1057</v>
      </c>
      <c r="L3989" s="793">
        <v>0.7896</v>
      </c>
      <c r="M3989" s="720">
        <v>109.3092</v>
      </c>
      <c r="N3989" s="781">
        <v>32</v>
      </c>
      <c r="O3989" s="789">
        <v>3.4159</v>
      </c>
      <c r="P3989" s="793">
        <v>2.8353</v>
      </c>
      <c r="Q3989" s="660">
        <v>5723</v>
      </c>
      <c r="R3989" s="781">
        <v>362.9164</v>
      </c>
      <c r="S3989" s="805">
        <v>0.0634</v>
      </c>
      <c r="T3989" s="660">
        <v>0</v>
      </c>
      <c r="U3989" s="660">
        <v>0</v>
      </c>
      <c r="V3989" s="660">
        <v>0</v>
      </c>
      <c r="W3989" s="660">
        <v>0</v>
      </c>
      <c r="X3989" s="660">
        <v>0</v>
      </c>
      <c r="Y3989" s="660">
        <v>0</v>
      </c>
      <c r="Z3989" s="660">
        <v>0</v>
      </c>
      <c r="AA3989" s="660">
        <v>0.0009</v>
      </c>
      <c r="AB3989" s="795">
        <v>1</v>
      </c>
      <c r="AC3989" s="575">
        <f t="shared" si="180"/>
        <v>0</v>
      </c>
      <c r="AD3989" s="620">
        <f t="shared" si="181"/>
        <v>0</v>
      </c>
    </row>
    <row r="3990" customHeight="1" spans="1:30">
      <c r="A3990" s="574">
        <v>45369</v>
      </c>
      <c r="B3990" s="797" t="s">
        <v>335</v>
      </c>
      <c r="C3990" s="779" t="s">
        <v>86</v>
      </c>
      <c r="D3990" s="802">
        <v>50</v>
      </c>
      <c r="E3990" s="809" t="s">
        <v>364</v>
      </c>
      <c r="F3990" s="660">
        <v>6.67</v>
      </c>
      <c r="G3990" s="769">
        <v>1.28</v>
      </c>
      <c r="H3990" s="769">
        <v>25.0848</v>
      </c>
      <c r="I3990" s="769">
        <v>11.7546</v>
      </c>
      <c r="J3990" s="769">
        <v>11.7343</v>
      </c>
      <c r="K3990" s="769">
        <v>13.13</v>
      </c>
      <c r="L3990" s="794">
        <v>0.5234</v>
      </c>
      <c r="M3990" s="660">
        <v>309.9947</v>
      </c>
      <c r="N3990" s="769">
        <v>713</v>
      </c>
      <c r="O3990" s="793">
        <v>0.4348</v>
      </c>
      <c r="P3990" s="783" t="s">
        <v>149</v>
      </c>
      <c r="Q3990" s="769">
        <v>6458</v>
      </c>
      <c r="R3990" s="660">
        <v>1053.082</v>
      </c>
      <c r="S3990" s="793">
        <v>0.1631</v>
      </c>
      <c r="T3990" s="660">
        <v>0</v>
      </c>
      <c r="U3990" s="660">
        <v>0</v>
      </c>
      <c r="V3990" s="660">
        <v>0</v>
      </c>
      <c r="W3990" s="660">
        <v>0</v>
      </c>
      <c r="X3990" s="660">
        <v>0</v>
      </c>
      <c r="Y3990" s="660">
        <v>0</v>
      </c>
      <c r="Z3990" s="660">
        <v>0</v>
      </c>
      <c r="AA3990" s="660">
        <v>0</v>
      </c>
      <c r="AB3990" s="795">
        <v>1</v>
      </c>
      <c r="AC3990" s="575">
        <f t="shared" si="180"/>
        <v>0</v>
      </c>
      <c r="AD3990" s="620">
        <f t="shared" si="181"/>
        <v>0</v>
      </c>
    </row>
    <row r="3991" customHeight="1" spans="1:30">
      <c r="A3991" s="574">
        <v>45369</v>
      </c>
      <c r="B3991" s="650" t="s">
        <v>260</v>
      </c>
      <c r="C3991" s="650" t="s">
        <v>250</v>
      </c>
      <c r="D3991" s="650">
        <v>50</v>
      </c>
      <c r="E3991" s="650" t="s">
        <v>233</v>
      </c>
      <c r="F3991" s="650">
        <v>0</v>
      </c>
      <c r="G3991" s="650">
        <v>5.5</v>
      </c>
      <c r="H3991" s="650">
        <v>43.5894</v>
      </c>
      <c r="I3991" s="650">
        <v>42.9427</v>
      </c>
      <c r="J3991" s="650">
        <v>42.13</v>
      </c>
      <c r="K3991" s="650">
        <v>0</v>
      </c>
      <c r="L3991" s="676">
        <v>0</v>
      </c>
      <c r="M3991" s="650">
        <v>386.1</v>
      </c>
      <c r="N3991" s="650"/>
      <c r="O3991" s="650"/>
      <c r="P3991" s="650"/>
      <c r="Q3991" s="650">
        <v>12700</v>
      </c>
      <c r="R3991" s="650">
        <v>2108.722</v>
      </c>
      <c r="S3991" s="676">
        <v>0.166</v>
      </c>
      <c r="T3991" s="650">
        <v>0</v>
      </c>
      <c r="U3991" s="650">
        <v>0</v>
      </c>
      <c r="V3991" s="650">
        <v>0</v>
      </c>
      <c r="W3991" s="650">
        <v>0</v>
      </c>
      <c r="X3991" s="650">
        <v>0</v>
      </c>
      <c r="Y3991" s="650">
        <v>0</v>
      </c>
      <c r="Z3991" s="650">
        <v>0</v>
      </c>
      <c r="AA3991" s="650">
        <v>0</v>
      </c>
      <c r="AB3991" s="676">
        <v>1</v>
      </c>
      <c r="AC3991" s="575">
        <f t="shared" si="180"/>
        <v>0</v>
      </c>
      <c r="AD3991" s="620">
        <f t="shared" si="181"/>
        <v>0</v>
      </c>
    </row>
    <row r="3992" customHeight="1" spans="1:29">
      <c r="A3992" s="661" t="s">
        <v>367</v>
      </c>
      <c r="B3992" s="662"/>
      <c r="C3992" s="662"/>
      <c r="D3992" s="662"/>
      <c r="E3992" s="662"/>
      <c r="F3992" s="662"/>
      <c r="G3992" s="662"/>
      <c r="H3992" s="662"/>
      <c r="I3992" s="662"/>
      <c r="J3992" s="662"/>
      <c r="K3992" s="662"/>
      <c r="L3992" s="662"/>
      <c r="M3992" s="662"/>
      <c r="N3992" s="662"/>
      <c r="O3992" s="662"/>
      <c r="P3992" s="662"/>
      <c r="Q3992" s="662"/>
      <c r="R3992" s="662"/>
      <c r="S3992" s="662"/>
      <c r="T3992" s="662"/>
      <c r="U3992" s="662"/>
      <c r="V3992" s="662"/>
      <c r="W3992" s="662"/>
      <c r="X3992" s="662"/>
      <c r="Y3992" s="662"/>
      <c r="Z3992" s="662"/>
      <c r="AA3992" s="662"/>
      <c r="AB3992" s="662"/>
      <c r="AC3992" s="662"/>
    </row>
    <row r="3993" customHeight="1" spans="1:30">
      <c r="A3993" s="663" t="s">
        <v>199</v>
      </c>
      <c r="B3993" s="664" t="s">
        <v>200</v>
      </c>
      <c r="C3993" s="664" t="s">
        <v>201</v>
      </c>
      <c r="D3993" s="664" t="s">
        <v>202</v>
      </c>
      <c r="E3993" s="664" t="s">
        <v>203</v>
      </c>
      <c r="F3993" s="664" t="s">
        <v>204</v>
      </c>
      <c r="G3993" s="664" t="s">
        <v>205</v>
      </c>
      <c r="H3993" s="664" t="s">
        <v>206</v>
      </c>
      <c r="I3993" s="664" t="s">
        <v>207</v>
      </c>
      <c r="J3993" s="664" t="s">
        <v>208</v>
      </c>
      <c r="K3993" s="664" t="s">
        <v>209</v>
      </c>
      <c r="L3993" s="664" t="s">
        <v>210</v>
      </c>
      <c r="M3993" s="664" t="s">
        <v>211</v>
      </c>
      <c r="N3993" s="664" t="s">
        <v>212</v>
      </c>
      <c r="O3993" s="664" t="s">
        <v>213</v>
      </c>
      <c r="P3993" s="664" t="s">
        <v>214</v>
      </c>
      <c r="Q3993" s="664" t="s">
        <v>215</v>
      </c>
      <c r="R3993" s="664" t="s">
        <v>216</v>
      </c>
      <c r="S3993" s="664" t="s">
        <v>217</v>
      </c>
      <c r="T3993" s="664" t="s">
        <v>218</v>
      </c>
      <c r="U3993" s="664" t="s">
        <v>219</v>
      </c>
      <c r="V3993" s="664" t="s">
        <v>220</v>
      </c>
      <c r="W3993" s="664" t="s">
        <v>221</v>
      </c>
      <c r="X3993" s="664" t="s">
        <v>222</v>
      </c>
      <c r="Y3993" s="664" t="s">
        <v>223</v>
      </c>
      <c r="Z3993" s="664" t="s">
        <v>224</v>
      </c>
      <c r="AA3993" s="664" t="s">
        <v>225</v>
      </c>
      <c r="AB3993" s="664" t="s">
        <v>226</v>
      </c>
      <c r="AC3993" s="813" t="s">
        <v>29</v>
      </c>
      <c r="AD3993" s="813" t="s">
        <v>30</v>
      </c>
    </row>
    <row r="3994" customHeight="1" spans="1:30">
      <c r="A3994" s="574">
        <v>45370</v>
      </c>
      <c r="B3994" s="650" t="s">
        <v>227</v>
      </c>
      <c r="C3994" s="650" t="s">
        <v>228</v>
      </c>
      <c r="D3994" s="650">
        <v>100</v>
      </c>
      <c r="E3994" s="650" t="s">
        <v>233</v>
      </c>
      <c r="F3994" s="650">
        <v>6.88</v>
      </c>
      <c r="G3994" s="650">
        <v>3.9</v>
      </c>
      <c r="H3994" s="650">
        <v>61.15</v>
      </c>
      <c r="I3994" s="650">
        <v>10.85</v>
      </c>
      <c r="J3994" s="650">
        <v>10.675</v>
      </c>
      <c r="K3994" s="650">
        <v>50.3</v>
      </c>
      <c r="L3994" s="676">
        <v>0.8226</v>
      </c>
      <c r="M3994" s="650">
        <v>748.825</v>
      </c>
      <c r="N3994" s="650"/>
      <c r="O3994" s="650"/>
      <c r="P3994" s="650"/>
      <c r="Q3994" s="650">
        <v>14972</v>
      </c>
      <c r="R3994" s="650">
        <v>2785.0375</v>
      </c>
      <c r="S3994" s="676">
        <v>0.186</v>
      </c>
      <c r="T3994" s="650">
        <v>0.013</v>
      </c>
      <c r="U3994" s="650">
        <v>0</v>
      </c>
      <c r="V3994" s="650">
        <v>0</v>
      </c>
      <c r="W3994" s="650">
        <v>0</v>
      </c>
      <c r="X3994" s="650">
        <v>0</v>
      </c>
      <c r="Y3994" s="650">
        <v>0</v>
      </c>
      <c r="Z3994" s="650">
        <v>0</v>
      </c>
      <c r="AA3994" s="650">
        <v>0</v>
      </c>
      <c r="AB3994" s="676">
        <v>0.9988</v>
      </c>
      <c r="AC3994" s="575">
        <f t="shared" ref="AC3994:AC4036" si="182">U3994+W3994</f>
        <v>0</v>
      </c>
      <c r="AD3994" s="620">
        <f t="shared" ref="AD3994:AD4036" si="183">T3994+V3994</f>
        <v>0.013</v>
      </c>
    </row>
    <row r="3995" customHeight="1" spans="1:30">
      <c r="A3995" s="574">
        <v>45370</v>
      </c>
      <c r="B3995" s="650" t="s">
        <v>232</v>
      </c>
      <c r="C3995" s="650" t="s">
        <v>228</v>
      </c>
      <c r="D3995" s="650">
        <v>80</v>
      </c>
      <c r="E3995" s="650" t="s">
        <v>233</v>
      </c>
      <c r="F3995" s="650">
        <v>7.18</v>
      </c>
      <c r="G3995" s="650">
        <v>2.4</v>
      </c>
      <c r="H3995" s="650">
        <v>49.8385</v>
      </c>
      <c r="I3995" s="650">
        <v>49.14</v>
      </c>
      <c r="J3995" s="650">
        <v>48.95</v>
      </c>
      <c r="K3995" s="650">
        <v>0</v>
      </c>
      <c r="L3995" s="676">
        <v>0</v>
      </c>
      <c r="M3995" s="650">
        <v>667.7</v>
      </c>
      <c r="N3995" s="650"/>
      <c r="O3995" s="650"/>
      <c r="P3995" s="650"/>
      <c r="Q3995" s="650">
        <v>9570</v>
      </c>
      <c r="R3995" s="650">
        <v>2423.3</v>
      </c>
      <c r="S3995" s="676">
        <v>0.2532</v>
      </c>
      <c r="T3995" s="650">
        <v>0</v>
      </c>
      <c r="U3995" s="650">
        <v>0</v>
      </c>
      <c r="V3995" s="650">
        <v>0</v>
      </c>
      <c r="W3995" s="650">
        <v>0</v>
      </c>
      <c r="X3995" s="650">
        <v>0</v>
      </c>
      <c r="Y3995" s="650">
        <v>0</v>
      </c>
      <c r="Z3995" s="650">
        <v>0</v>
      </c>
      <c r="AA3995" s="650">
        <v>0</v>
      </c>
      <c r="AB3995" s="676">
        <v>1</v>
      </c>
      <c r="AC3995" s="575">
        <f t="shared" si="182"/>
        <v>0</v>
      </c>
      <c r="AD3995" s="620">
        <f t="shared" si="183"/>
        <v>0</v>
      </c>
    </row>
    <row r="3996" customHeight="1" spans="1:30">
      <c r="A3996" s="574">
        <v>45370</v>
      </c>
      <c r="B3996" s="650" t="s">
        <v>230</v>
      </c>
      <c r="C3996" s="650" t="s">
        <v>228</v>
      </c>
      <c r="D3996" s="650">
        <v>10</v>
      </c>
      <c r="E3996" s="650" t="s">
        <v>233</v>
      </c>
      <c r="F3996" s="650">
        <v>6.84</v>
      </c>
      <c r="G3996" s="650">
        <v>1.01</v>
      </c>
      <c r="H3996" s="650">
        <v>6.7635</v>
      </c>
      <c r="I3996" s="650">
        <v>6.6555</v>
      </c>
      <c r="J3996" s="650">
        <v>6.6</v>
      </c>
      <c r="K3996" s="650">
        <v>0</v>
      </c>
      <c r="L3996" s="676">
        <v>0</v>
      </c>
      <c r="M3996" s="650">
        <v>74.58</v>
      </c>
      <c r="N3996" s="650"/>
      <c r="O3996" s="650"/>
      <c r="P3996" s="650"/>
      <c r="Q3996" s="650">
        <v>1258</v>
      </c>
      <c r="R3996" s="650">
        <v>265.32</v>
      </c>
      <c r="S3996" s="676">
        <v>0.2109</v>
      </c>
      <c r="T3996" s="650">
        <v>0</v>
      </c>
      <c r="U3996" s="650">
        <v>0</v>
      </c>
      <c r="V3996" s="650">
        <v>0</v>
      </c>
      <c r="W3996" s="650">
        <v>0</v>
      </c>
      <c r="X3996" s="650">
        <v>0</v>
      </c>
      <c r="Y3996" s="650">
        <v>0</v>
      </c>
      <c r="Z3996" s="650">
        <v>0</v>
      </c>
      <c r="AA3996" s="650">
        <v>0</v>
      </c>
      <c r="AB3996" s="676">
        <v>1</v>
      </c>
      <c r="AC3996" s="575">
        <f t="shared" si="182"/>
        <v>0</v>
      </c>
      <c r="AD3996" s="620">
        <f t="shared" si="183"/>
        <v>0</v>
      </c>
    </row>
    <row r="3997" customHeight="1" spans="1:30">
      <c r="A3997" s="574">
        <v>45370</v>
      </c>
      <c r="B3997" s="650" t="s">
        <v>242</v>
      </c>
      <c r="C3997" s="650" t="s">
        <v>228</v>
      </c>
      <c r="D3997" s="650">
        <v>50</v>
      </c>
      <c r="E3997" s="650" t="s">
        <v>233</v>
      </c>
      <c r="F3997" s="650">
        <v>6.86</v>
      </c>
      <c r="G3997" s="650">
        <v>2.57</v>
      </c>
      <c r="H3997" s="650">
        <v>29.2123</v>
      </c>
      <c r="I3997" s="650">
        <v>27.804</v>
      </c>
      <c r="J3997" s="650">
        <v>27.72</v>
      </c>
      <c r="K3997" s="650">
        <v>1.3108</v>
      </c>
      <c r="L3997" s="676">
        <v>0.045</v>
      </c>
      <c r="M3997" s="650">
        <v>332.2</v>
      </c>
      <c r="N3997" s="650"/>
      <c r="O3997" s="650"/>
      <c r="P3997" s="650"/>
      <c r="Q3997" s="650">
        <v>7203</v>
      </c>
      <c r="R3997" s="650">
        <v>1171.28</v>
      </c>
      <c r="S3997" s="676">
        <v>0.1626</v>
      </c>
      <c r="T3997" s="650">
        <v>0.0975</v>
      </c>
      <c r="U3997" s="650">
        <v>0</v>
      </c>
      <c r="V3997" s="650">
        <v>0</v>
      </c>
      <c r="W3997" s="650">
        <v>0</v>
      </c>
      <c r="X3997" s="650">
        <v>0</v>
      </c>
      <c r="Y3997" s="650">
        <v>0</v>
      </c>
      <c r="Z3997" s="650">
        <v>0</v>
      </c>
      <c r="AA3997" s="650">
        <v>0</v>
      </c>
      <c r="AB3997" s="676">
        <v>0.9955</v>
      </c>
      <c r="AC3997" s="575">
        <f t="shared" si="182"/>
        <v>0</v>
      </c>
      <c r="AD3997" s="620">
        <f t="shared" si="183"/>
        <v>0.0975</v>
      </c>
    </row>
    <row r="3998" customHeight="1" spans="1:30">
      <c r="A3998" s="574">
        <v>45370</v>
      </c>
      <c r="B3998" s="650" t="s">
        <v>237</v>
      </c>
      <c r="C3998" s="650" t="s">
        <v>228</v>
      </c>
      <c r="D3998" s="650">
        <v>5.48</v>
      </c>
      <c r="E3998" s="650" t="s">
        <v>285</v>
      </c>
      <c r="F3998" s="650">
        <v>6.99</v>
      </c>
      <c r="G3998" s="650">
        <v>0</v>
      </c>
      <c r="H3998" s="650">
        <v>3.29</v>
      </c>
      <c r="I3998" s="650">
        <v>2.23</v>
      </c>
      <c r="J3998" s="650">
        <v>2.016</v>
      </c>
      <c r="K3998" s="650">
        <v>1.06</v>
      </c>
      <c r="L3998" s="676">
        <v>0.3222</v>
      </c>
      <c r="M3998" s="650">
        <v>32.648</v>
      </c>
      <c r="N3998" s="650"/>
      <c r="O3998" s="650"/>
      <c r="P3998" s="650"/>
      <c r="Q3998" s="650">
        <v>554</v>
      </c>
      <c r="R3998" s="650">
        <v>102.068</v>
      </c>
      <c r="S3998" s="676">
        <v>0.1842</v>
      </c>
      <c r="T3998" s="650">
        <v>0</v>
      </c>
      <c r="U3998" s="650">
        <v>0</v>
      </c>
      <c r="V3998" s="650">
        <v>0</v>
      </c>
      <c r="W3998" s="650">
        <v>0</v>
      </c>
      <c r="X3998" s="650">
        <v>0</v>
      </c>
      <c r="Y3998" s="650">
        <v>0</v>
      </c>
      <c r="Z3998" s="650">
        <v>0</v>
      </c>
      <c r="AA3998" s="650">
        <v>0</v>
      </c>
      <c r="AB3998" s="676">
        <v>1</v>
      </c>
      <c r="AC3998" s="575">
        <f t="shared" si="182"/>
        <v>0</v>
      </c>
      <c r="AD3998" s="620">
        <f t="shared" si="183"/>
        <v>0</v>
      </c>
    </row>
    <row r="3999" customHeight="1" spans="1:30">
      <c r="A3999" s="574">
        <v>45370</v>
      </c>
      <c r="B3999" s="650" t="s">
        <v>236</v>
      </c>
      <c r="C3999" s="650" t="s">
        <v>228</v>
      </c>
      <c r="D3999" s="650">
        <v>30</v>
      </c>
      <c r="E3999" s="650" t="s">
        <v>235</v>
      </c>
      <c r="F3999" s="650">
        <v>6.12</v>
      </c>
      <c r="G3999" s="650">
        <v>1.32</v>
      </c>
      <c r="H3999" s="650">
        <v>14.8988</v>
      </c>
      <c r="I3999" s="650">
        <v>14.7008</v>
      </c>
      <c r="J3999" s="650">
        <v>14.681</v>
      </c>
      <c r="K3999" s="650">
        <v>0</v>
      </c>
      <c r="L3999" s="676">
        <v>0</v>
      </c>
      <c r="M3999" s="650">
        <v>297.2453</v>
      </c>
      <c r="N3999" s="650"/>
      <c r="O3999" s="650"/>
      <c r="P3999" s="650"/>
      <c r="Q3999" s="650">
        <v>3672</v>
      </c>
      <c r="R3999" s="650">
        <v>1029.2642</v>
      </c>
      <c r="S3999" s="676">
        <v>0.2803</v>
      </c>
      <c r="T3999" s="650">
        <v>0</v>
      </c>
      <c r="U3999" s="650">
        <v>0</v>
      </c>
      <c r="V3999" s="650">
        <v>0</v>
      </c>
      <c r="W3999" s="650">
        <v>0</v>
      </c>
      <c r="X3999" s="650">
        <v>0</v>
      </c>
      <c r="Y3999" s="650">
        <v>0</v>
      </c>
      <c r="Z3999" s="650">
        <v>0</v>
      </c>
      <c r="AA3999" s="650">
        <v>0</v>
      </c>
      <c r="AB3999" s="676">
        <v>1</v>
      </c>
      <c r="AC3999" s="575">
        <f t="shared" si="182"/>
        <v>0</v>
      </c>
      <c r="AD3999" s="620">
        <f t="shared" si="183"/>
        <v>0</v>
      </c>
    </row>
    <row r="4000" customHeight="1" spans="1:30">
      <c r="A4000" s="574">
        <v>45370</v>
      </c>
      <c r="B4000" s="650" t="s">
        <v>234</v>
      </c>
      <c r="C4000" s="650" t="s">
        <v>228</v>
      </c>
      <c r="D4000" s="650">
        <v>20</v>
      </c>
      <c r="E4000" s="650" t="s">
        <v>233</v>
      </c>
      <c r="F4000" s="650">
        <v>4.33</v>
      </c>
      <c r="G4000" s="650">
        <v>3.1</v>
      </c>
      <c r="H4000" s="650">
        <v>8.7826</v>
      </c>
      <c r="I4000" s="650">
        <v>7.5248</v>
      </c>
      <c r="J4000" s="650">
        <v>7.509</v>
      </c>
      <c r="K4000" s="650">
        <v>1.2578</v>
      </c>
      <c r="L4000" s="676">
        <v>0.1432</v>
      </c>
      <c r="M4000" s="650">
        <v>177.2531</v>
      </c>
      <c r="N4000" s="650"/>
      <c r="O4000" s="650"/>
      <c r="P4000" s="650"/>
      <c r="Q4000" s="650">
        <v>4106</v>
      </c>
      <c r="R4000" s="650">
        <v>751.152</v>
      </c>
      <c r="S4000" s="676">
        <v>0.1829</v>
      </c>
      <c r="T4000" s="650">
        <v>0</v>
      </c>
      <c r="U4000" s="650">
        <v>0</v>
      </c>
      <c r="V4000" s="650">
        <v>0</v>
      </c>
      <c r="W4000" s="650">
        <v>0</v>
      </c>
      <c r="X4000" s="650">
        <v>0</v>
      </c>
      <c r="Y4000" s="650">
        <v>0</v>
      </c>
      <c r="Z4000" s="650">
        <v>0</v>
      </c>
      <c r="AA4000" s="650">
        <v>0</v>
      </c>
      <c r="AB4000" s="676">
        <v>1</v>
      </c>
      <c r="AC4000" s="575">
        <f t="shared" si="182"/>
        <v>0</v>
      </c>
      <c r="AD4000" s="620">
        <f t="shared" si="183"/>
        <v>0</v>
      </c>
    </row>
    <row r="4001" customHeight="1" spans="1:30">
      <c r="A4001" s="574">
        <v>45370</v>
      </c>
      <c r="B4001" s="650" t="s">
        <v>239</v>
      </c>
      <c r="C4001" s="650" t="s">
        <v>228</v>
      </c>
      <c r="D4001" s="650">
        <v>30</v>
      </c>
      <c r="E4001" s="650" t="s">
        <v>235</v>
      </c>
      <c r="F4001" s="650">
        <v>4.4</v>
      </c>
      <c r="G4001" s="650">
        <v>0</v>
      </c>
      <c r="H4001" s="650">
        <v>11.3338</v>
      </c>
      <c r="I4001" s="650">
        <v>11.3338</v>
      </c>
      <c r="J4001" s="650">
        <v>11.2464</v>
      </c>
      <c r="K4001" s="650">
        <v>0</v>
      </c>
      <c r="L4001" s="676">
        <v>0</v>
      </c>
      <c r="M4001" s="650">
        <v>309.5136</v>
      </c>
      <c r="N4001" s="650"/>
      <c r="O4001" s="650"/>
      <c r="P4001" s="650"/>
      <c r="Q4001" s="650">
        <v>4805</v>
      </c>
      <c r="R4001" s="650">
        <v>1010.064</v>
      </c>
      <c r="S4001" s="676">
        <v>0.2102</v>
      </c>
      <c r="T4001" s="650">
        <v>0</v>
      </c>
      <c r="U4001" s="650">
        <v>0</v>
      </c>
      <c r="V4001" s="650">
        <v>0</v>
      </c>
      <c r="W4001" s="650">
        <v>0</v>
      </c>
      <c r="X4001" s="650">
        <v>0</v>
      </c>
      <c r="Y4001" s="650">
        <v>0</v>
      </c>
      <c r="Z4001" s="650">
        <v>0</v>
      </c>
      <c r="AA4001" s="650">
        <v>0</v>
      </c>
      <c r="AB4001" s="676">
        <v>1</v>
      </c>
      <c r="AC4001" s="575">
        <f t="shared" si="182"/>
        <v>0</v>
      </c>
      <c r="AD4001" s="620">
        <f t="shared" si="183"/>
        <v>0</v>
      </c>
    </row>
    <row r="4002" customHeight="1" spans="1:30">
      <c r="A4002" s="574">
        <v>45370</v>
      </c>
      <c r="B4002" s="650" t="s">
        <v>243</v>
      </c>
      <c r="C4002" s="650" t="s">
        <v>228</v>
      </c>
      <c r="D4002" s="650">
        <v>30</v>
      </c>
      <c r="E4002" s="650" t="s">
        <v>235</v>
      </c>
      <c r="F4002" s="650">
        <v>5.52</v>
      </c>
      <c r="G4002" s="650">
        <v>0.8</v>
      </c>
      <c r="H4002" s="650">
        <v>13.7945</v>
      </c>
      <c r="I4002" s="650">
        <v>13.524</v>
      </c>
      <c r="J4002" s="650">
        <v>13.496</v>
      </c>
      <c r="K4002" s="650">
        <v>0</v>
      </c>
      <c r="L4002" s="676">
        <v>0</v>
      </c>
      <c r="M4002" s="650">
        <v>314.44</v>
      </c>
      <c r="N4002" s="650"/>
      <c r="O4002" s="650"/>
      <c r="P4002" s="650"/>
      <c r="Q4002" s="650">
        <v>4708</v>
      </c>
      <c r="R4002" s="650">
        <v>1148.504</v>
      </c>
      <c r="S4002" s="676">
        <v>0.2439</v>
      </c>
      <c r="T4002" s="650">
        <v>0</v>
      </c>
      <c r="U4002" s="650">
        <v>0</v>
      </c>
      <c r="V4002" s="650">
        <v>0</v>
      </c>
      <c r="W4002" s="650">
        <v>0</v>
      </c>
      <c r="X4002" s="650">
        <v>0</v>
      </c>
      <c r="Y4002" s="650">
        <v>0</v>
      </c>
      <c r="Z4002" s="650">
        <v>0</v>
      </c>
      <c r="AA4002" s="650">
        <v>0</v>
      </c>
      <c r="AB4002" s="676">
        <v>1</v>
      </c>
      <c r="AC4002" s="575">
        <f t="shared" si="182"/>
        <v>0</v>
      </c>
      <c r="AD4002" s="620">
        <f t="shared" si="183"/>
        <v>0</v>
      </c>
    </row>
    <row r="4003" customHeight="1" spans="1:30">
      <c r="A4003" s="574">
        <v>45370</v>
      </c>
      <c r="B4003" s="650" t="s">
        <v>240</v>
      </c>
      <c r="C4003" s="650" t="s">
        <v>228</v>
      </c>
      <c r="D4003" s="650">
        <v>100</v>
      </c>
      <c r="E4003" s="650" t="s">
        <v>233</v>
      </c>
      <c r="F4003" s="650">
        <v>8.28</v>
      </c>
      <c r="G4003" s="650">
        <v>0</v>
      </c>
      <c r="H4003" s="650">
        <v>67.538</v>
      </c>
      <c r="I4003" s="650">
        <v>56.516</v>
      </c>
      <c r="J4003" s="650">
        <v>54.217</v>
      </c>
      <c r="K4003" s="650">
        <v>10.8102</v>
      </c>
      <c r="L4003" s="676">
        <v>0.1606</v>
      </c>
      <c r="M4003" s="650">
        <v>855.808</v>
      </c>
      <c r="N4003" s="650"/>
      <c r="O4003" s="650"/>
      <c r="P4003" s="650"/>
      <c r="Q4003" s="650">
        <v>15895</v>
      </c>
      <c r="R4003" s="650">
        <v>2738.03</v>
      </c>
      <c r="S4003" s="676">
        <v>0.1723</v>
      </c>
      <c r="T4003" s="650">
        <v>0.1225</v>
      </c>
      <c r="U4003" s="650">
        <v>0</v>
      </c>
      <c r="V4003" s="650">
        <v>0</v>
      </c>
      <c r="W4003" s="650">
        <v>0</v>
      </c>
      <c r="X4003" s="650">
        <v>0</v>
      </c>
      <c r="Y4003" s="650">
        <v>0.0893</v>
      </c>
      <c r="Z4003" s="650">
        <v>0</v>
      </c>
      <c r="AA4003" s="650">
        <v>0</v>
      </c>
      <c r="AB4003" s="676">
        <v>0.9982</v>
      </c>
      <c r="AC4003" s="575">
        <f t="shared" si="182"/>
        <v>0</v>
      </c>
      <c r="AD4003" s="620">
        <f t="shared" si="183"/>
        <v>0.1225</v>
      </c>
    </row>
    <row r="4004" customHeight="1" spans="1:30">
      <c r="A4004" s="574">
        <v>45370</v>
      </c>
      <c r="B4004" s="650" t="s">
        <v>241</v>
      </c>
      <c r="C4004" s="650" t="s">
        <v>228</v>
      </c>
      <c r="D4004" s="650">
        <v>150</v>
      </c>
      <c r="E4004" s="650" t="s">
        <v>233</v>
      </c>
      <c r="F4004" s="650">
        <v>7.11</v>
      </c>
      <c r="G4004" s="650">
        <v>1.3</v>
      </c>
      <c r="H4004" s="650">
        <v>123.7517</v>
      </c>
      <c r="I4004" s="650">
        <v>53.808</v>
      </c>
      <c r="J4004" s="650">
        <v>57.778</v>
      </c>
      <c r="K4004" s="650">
        <v>69.94</v>
      </c>
      <c r="L4004" s="676">
        <v>0.5652</v>
      </c>
      <c r="M4004" s="650">
        <v>971.9535</v>
      </c>
      <c r="N4004" s="650">
        <v>1932</v>
      </c>
      <c r="O4004" s="676">
        <v>0.5031</v>
      </c>
      <c r="P4004" s="676">
        <v>-0.1098</v>
      </c>
      <c r="Q4004" s="650">
        <v>24402</v>
      </c>
      <c r="R4004" s="650">
        <v>3494.7962</v>
      </c>
      <c r="S4004" s="676">
        <v>0.1432</v>
      </c>
      <c r="T4004" s="650">
        <v>0</v>
      </c>
      <c r="U4004" s="650">
        <v>0</v>
      </c>
      <c r="V4004" s="650">
        <v>0</v>
      </c>
      <c r="W4004" s="650">
        <v>0</v>
      </c>
      <c r="X4004" s="650">
        <v>0</v>
      </c>
      <c r="Y4004" s="650">
        <v>0</v>
      </c>
      <c r="Z4004" s="650">
        <v>0</v>
      </c>
      <c r="AA4004" s="650">
        <v>0</v>
      </c>
      <c r="AB4004" s="676">
        <v>1</v>
      </c>
      <c r="AC4004" s="575">
        <f t="shared" si="182"/>
        <v>0</v>
      </c>
      <c r="AD4004" s="620">
        <f t="shared" si="183"/>
        <v>0</v>
      </c>
    </row>
    <row r="4005" customHeight="1" spans="1:30">
      <c r="A4005" s="574">
        <v>45370</v>
      </c>
      <c r="B4005" s="650" t="s">
        <v>245</v>
      </c>
      <c r="C4005" s="650" t="s">
        <v>228</v>
      </c>
      <c r="D4005" s="650">
        <v>50</v>
      </c>
      <c r="E4005" s="650" t="s">
        <v>233</v>
      </c>
      <c r="F4005" s="650">
        <v>7</v>
      </c>
      <c r="G4005" s="650">
        <v>0</v>
      </c>
      <c r="H4005" s="650">
        <v>29.5038</v>
      </c>
      <c r="I4005" s="650">
        <v>14.455</v>
      </c>
      <c r="J4005" s="650">
        <v>14.42</v>
      </c>
      <c r="K4005" s="650">
        <v>15.0488</v>
      </c>
      <c r="L4005" s="676">
        <v>0.5101</v>
      </c>
      <c r="M4005" s="650">
        <v>284.97</v>
      </c>
      <c r="N4005" s="650"/>
      <c r="O4005" s="650"/>
      <c r="P4005" s="650"/>
      <c r="Q4005" s="650">
        <v>6762</v>
      </c>
      <c r="R4005" s="650">
        <v>949.9</v>
      </c>
      <c r="S4005" s="676">
        <v>0.1405</v>
      </c>
      <c r="T4005" s="650">
        <v>0</v>
      </c>
      <c r="U4005" s="650">
        <v>0</v>
      </c>
      <c r="V4005" s="650">
        <v>0</v>
      </c>
      <c r="W4005" s="650">
        <v>0</v>
      </c>
      <c r="X4005" s="650">
        <v>0</v>
      </c>
      <c r="Y4005" s="650">
        <v>0</v>
      </c>
      <c r="Z4005" s="650">
        <v>0</v>
      </c>
      <c r="AA4005" s="650">
        <v>0</v>
      </c>
      <c r="AB4005" s="676">
        <v>1</v>
      </c>
      <c r="AC4005" s="575">
        <f t="shared" si="182"/>
        <v>0</v>
      </c>
      <c r="AD4005" s="620">
        <f t="shared" si="183"/>
        <v>0</v>
      </c>
    </row>
    <row r="4006" customHeight="1" spans="1:30">
      <c r="A4006" s="574">
        <v>45370</v>
      </c>
      <c r="B4006" s="650" t="s">
        <v>246</v>
      </c>
      <c r="C4006" s="650" t="s">
        <v>228</v>
      </c>
      <c r="D4006" s="650">
        <v>300</v>
      </c>
      <c r="E4006" s="650" t="s">
        <v>233</v>
      </c>
      <c r="F4006" s="650">
        <v>8.15</v>
      </c>
      <c r="G4006" s="650">
        <v>0</v>
      </c>
      <c r="H4006" s="650">
        <v>243.2758</v>
      </c>
      <c r="I4006" s="650">
        <v>212.2199</v>
      </c>
      <c r="J4006" s="650">
        <v>208.593</v>
      </c>
      <c r="K4006" s="650">
        <v>31.0559</v>
      </c>
      <c r="L4006" s="676">
        <v>0.1277</v>
      </c>
      <c r="M4006" s="650">
        <v>3341.514</v>
      </c>
      <c r="N4006" s="650"/>
      <c r="O4006" s="650"/>
      <c r="P4006" s="650"/>
      <c r="Q4006" s="650">
        <v>57321</v>
      </c>
      <c r="R4006" s="650">
        <v>11106.547</v>
      </c>
      <c r="S4006" s="676">
        <v>0.1938</v>
      </c>
      <c r="T4006" s="650">
        <v>0</v>
      </c>
      <c r="U4006" s="650">
        <v>0</v>
      </c>
      <c r="V4006" s="650">
        <v>0</v>
      </c>
      <c r="W4006" s="650">
        <v>0</v>
      </c>
      <c r="X4006" s="650">
        <v>0</v>
      </c>
      <c r="Y4006" s="650">
        <v>0</v>
      </c>
      <c r="Z4006" s="650">
        <v>0</v>
      </c>
      <c r="AA4006" s="650">
        <v>0</v>
      </c>
      <c r="AB4006" s="676">
        <v>1</v>
      </c>
      <c r="AC4006" s="575">
        <f t="shared" si="182"/>
        <v>0</v>
      </c>
      <c r="AD4006" s="620">
        <f t="shared" si="183"/>
        <v>0</v>
      </c>
    </row>
    <row r="4007" customHeight="1" spans="1:30">
      <c r="A4007" s="574">
        <v>45370</v>
      </c>
      <c r="B4007" s="650" t="s">
        <v>244</v>
      </c>
      <c r="C4007" s="650" t="s">
        <v>228</v>
      </c>
      <c r="D4007" s="650">
        <v>100</v>
      </c>
      <c r="E4007" s="650" t="s">
        <v>233</v>
      </c>
      <c r="F4007" s="650">
        <v>6.41</v>
      </c>
      <c r="G4007" s="650">
        <v>0.3</v>
      </c>
      <c r="H4007" s="650">
        <v>59.1232</v>
      </c>
      <c r="I4007" s="650">
        <v>47.2687</v>
      </c>
      <c r="J4007" s="650">
        <v>45.8262</v>
      </c>
      <c r="K4007" s="650">
        <v>11.8545</v>
      </c>
      <c r="L4007" s="676">
        <v>0.2005</v>
      </c>
      <c r="M4007" s="650">
        <v>659.2782</v>
      </c>
      <c r="N4007" s="650"/>
      <c r="O4007" s="650"/>
      <c r="P4007" s="650"/>
      <c r="Q4007" s="650">
        <v>14225</v>
      </c>
      <c r="R4007" s="650">
        <v>2577.9138</v>
      </c>
      <c r="S4007" s="676">
        <v>0.1812</v>
      </c>
      <c r="T4007" s="650">
        <v>0</v>
      </c>
      <c r="U4007" s="650">
        <v>0</v>
      </c>
      <c r="V4007" s="650">
        <v>0</v>
      </c>
      <c r="W4007" s="650">
        <v>0</v>
      </c>
      <c r="X4007" s="650">
        <v>0</v>
      </c>
      <c r="Y4007" s="650">
        <v>0</v>
      </c>
      <c r="Z4007" s="650">
        <v>0</v>
      </c>
      <c r="AA4007" s="650">
        <v>0</v>
      </c>
      <c r="AB4007" s="676">
        <v>1</v>
      </c>
      <c r="AC4007" s="575">
        <f t="shared" si="182"/>
        <v>0</v>
      </c>
      <c r="AD4007" s="620">
        <f t="shared" si="183"/>
        <v>0</v>
      </c>
    </row>
    <row r="4008" customHeight="1" spans="1:30">
      <c r="A4008" s="574">
        <v>45370</v>
      </c>
      <c r="B4008" s="650" t="s">
        <v>247</v>
      </c>
      <c r="C4008" s="650" t="s">
        <v>228</v>
      </c>
      <c r="D4008" s="650">
        <v>150</v>
      </c>
      <c r="E4008" s="650" t="s">
        <v>233</v>
      </c>
      <c r="F4008" s="650">
        <v>7.04</v>
      </c>
      <c r="G4008" s="650">
        <v>5</v>
      </c>
      <c r="H4008" s="650">
        <v>89.6624</v>
      </c>
      <c r="I4008" s="650">
        <v>89.6624</v>
      </c>
      <c r="J4008" s="650">
        <v>88.725</v>
      </c>
      <c r="K4008" s="650">
        <v>0</v>
      </c>
      <c r="L4008" s="676">
        <v>0</v>
      </c>
      <c r="M4008" s="650">
        <v>1647.45</v>
      </c>
      <c r="N4008" s="650"/>
      <c r="O4008" s="650"/>
      <c r="P4008" s="650"/>
      <c r="Q4008" s="650">
        <v>25456</v>
      </c>
      <c r="R4008" s="650">
        <v>5543.475</v>
      </c>
      <c r="S4008" s="676">
        <v>0.2178</v>
      </c>
      <c r="T4008" s="650">
        <v>0</v>
      </c>
      <c r="U4008" s="650">
        <v>0</v>
      </c>
      <c r="V4008" s="650">
        <v>0</v>
      </c>
      <c r="W4008" s="650">
        <v>0</v>
      </c>
      <c r="X4008" s="650">
        <v>0</v>
      </c>
      <c r="Y4008" s="650">
        <v>0</v>
      </c>
      <c r="Z4008" s="650">
        <v>0</v>
      </c>
      <c r="AA4008" s="650">
        <v>0</v>
      </c>
      <c r="AB4008" s="676">
        <v>1</v>
      </c>
      <c r="AC4008" s="575">
        <f t="shared" si="182"/>
        <v>0</v>
      </c>
      <c r="AD4008" s="620">
        <f t="shared" si="183"/>
        <v>0</v>
      </c>
    </row>
    <row r="4009" customHeight="1" spans="1:30">
      <c r="A4009" s="574">
        <v>45370</v>
      </c>
      <c r="B4009" s="650" t="s">
        <v>248</v>
      </c>
      <c r="C4009" s="650" t="s">
        <v>228</v>
      </c>
      <c r="D4009" s="650">
        <v>100</v>
      </c>
      <c r="E4009" s="650" t="s">
        <v>233</v>
      </c>
      <c r="F4009" s="650">
        <v>5.29</v>
      </c>
      <c r="G4009" s="650">
        <v>1.4</v>
      </c>
      <c r="H4009" s="650">
        <v>63.5184</v>
      </c>
      <c r="I4009" s="650">
        <v>48.9983</v>
      </c>
      <c r="J4009" s="650">
        <v>48.3196</v>
      </c>
      <c r="K4009" s="650">
        <v>14.5201</v>
      </c>
      <c r="L4009" s="676">
        <v>0.2286</v>
      </c>
      <c r="M4009" s="650">
        <v>649.6308</v>
      </c>
      <c r="N4009" s="650"/>
      <c r="O4009" s="650"/>
      <c r="P4009" s="650"/>
      <c r="Q4009" s="650">
        <v>11688</v>
      </c>
      <c r="R4009" s="650">
        <v>2411.3516</v>
      </c>
      <c r="S4009" s="676">
        <v>0.2063</v>
      </c>
      <c r="T4009" s="650">
        <v>0</v>
      </c>
      <c r="U4009" s="650">
        <v>0</v>
      </c>
      <c r="V4009" s="650">
        <v>0</v>
      </c>
      <c r="W4009" s="650">
        <v>0</v>
      </c>
      <c r="X4009" s="650">
        <v>0</v>
      </c>
      <c r="Y4009" s="650">
        <v>0</v>
      </c>
      <c r="Z4009" s="650">
        <v>0</v>
      </c>
      <c r="AA4009" s="650">
        <v>0</v>
      </c>
      <c r="AB4009" s="676">
        <v>1</v>
      </c>
      <c r="AC4009" s="575">
        <f t="shared" si="182"/>
        <v>0</v>
      </c>
      <c r="AD4009" s="620">
        <f t="shared" si="183"/>
        <v>0</v>
      </c>
    </row>
    <row r="4010" customHeight="1" spans="1:30">
      <c r="A4010" s="574">
        <v>45370</v>
      </c>
      <c r="B4010" s="650" t="s">
        <v>249</v>
      </c>
      <c r="C4010" s="650" t="s">
        <v>228</v>
      </c>
      <c r="D4010" s="650">
        <v>100</v>
      </c>
      <c r="E4010" s="650" t="s">
        <v>231</v>
      </c>
      <c r="F4010" s="650">
        <v>7.11</v>
      </c>
      <c r="G4010" s="650">
        <v>0</v>
      </c>
      <c r="H4010" s="650">
        <v>57.765</v>
      </c>
      <c r="I4010" s="650">
        <v>56.88</v>
      </c>
      <c r="J4010" s="650">
        <v>56.7579</v>
      </c>
      <c r="K4010" s="650">
        <v>0</v>
      </c>
      <c r="L4010" s="676">
        <v>0</v>
      </c>
      <c r="M4010" s="650">
        <v>945.0479</v>
      </c>
      <c r="N4010" s="650"/>
      <c r="O4010" s="650"/>
      <c r="P4010" s="650"/>
      <c r="Q4010" s="650">
        <v>15134</v>
      </c>
      <c r="R4010" s="650">
        <v>2882.3952</v>
      </c>
      <c r="S4010" s="676">
        <v>0.1905</v>
      </c>
      <c r="T4010" s="650">
        <v>0</v>
      </c>
      <c r="U4010" s="650">
        <v>0</v>
      </c>
      <c r="V4010" s="650">
        <v>0</v>
      </c>
      <c r="W4010" s="650">
        <v>0</v>
      </c>
      <c r="X4010" s="650">
        <v>0</v>
      </c>
      <c r="Y4010" s="650">
        <v>0</v>
      </c>
      <c r="Z4010" s="650">
        <v>0</v>
      </c>
      <c r="AA4010" s="650">
        <v>0</v>
      </c>
      <c r="AB4010" s="676">
        <v>1</v>
      </c>
      <c r="AC4010" s="575">
        <f t="shared" si="182"/>
        <v>0</v>
      </c>
      <c r="AD4010" s="620">
        <f t="shared" si="183"/>
        <v>0</v>
      </c>
    </row>
    <row r="4011" customHeight="1" spans="1:30">
      <c r="A4011" s="574">
        <v>45370</v>
      </c>
      <c r="B4011" s="650" t="s">
        <v>251</v>
      </c>
      <c r="C4011" s="650" t="s">
        <v>250</v>
      </c>
      <c r="D4011" s="650">
        <v>15</v>
      </c>
      <c r="E4011" s="650" t="s">
        <v>233</v>
      </c>
      <c r="F4011" s="650">
        <v>0</v>
      </c>
      <c r="G4011" s="650">
        <v>3.9</v>
      </c>
      <c r="H4011" s="650">
        <v>4.0392</v>
      </c>
      <c r="I4011" s="650">
        <v>4.0392</v>
      </c>
      <c r="J4011" s="650">
        <v>3.99</v>
      </c>
      <c r="K4011" s="650">
        <v>0</v>
      </c>
      <c r="L4011" s="676">
        <v>0</v>
      </c>
      <c r="M4011" s="650">
        <v>169.89</v>
      </c>
      <c r="N4011" s="650"/>
      <c r="O4011" s="650"/>
      <c r="P4011" s="650"/>
      <c r="Q4011" s="650">
        <v>3444</v>
      </c>
      <c r="R4011" s="650">
        <v>498.12</v>
      </c>
      <c r="S4011" s="676">
        <v>0.1446</v>
      </c>
      <c r="T4011" s="650">
        <v>0</v>
      </c>
      <c r="U4011" s="650">
        <v>0</v>
      </c>
      <c r="V4011" s="650">
        <v>0</v>
      </c>
      <c r="W4011" s="650">
        <v>0</v>
      </c>
      <c r="X4011" s="650">
        <v>0</v>
      </c>
      <c r="Y4011" s="650">
        <v>0</v>
      </c>
      <c r="Z4011" s="650">
        <v>0</v>
      </c>
      <c r="AA4011" s="650">
        <v>0</v>
      </c>
      <c r="AB4011" s="676">
        <v>0.9606</v>
      </c>
      <c r="AC4011" s="575">
        <f t="shared" si="182"/>
        <v>0</v>
      </c>
      <c r="AD4011" s="620">
        <f t="shared" si="183"/>
        <v>0</v>
      </c>
    </row>
    <row r="4012" customHeight="1" spans="1:30">
      <c r="A4012" s="574">
        <v>45370</v>
      </c>
      <c r="B4012" s="650" t="s">
        <v>253</v>
      </c>
      <c r="C4012" s="650" t="s">
        <v>250</v>
      </c>
      <c r="D4012" s="650">
        <v>200</v>
      </c>
      <c r="E4012" s="650" t="s">
        <v>233</v>
      </c>
      <c r="F4012" s="650">
        <v>0</v>
      </c>
      <c r="G4012" s="650">
        <v>9.06</v>
      </c>
      <c r="H4012" s="650">
        <v>319.3649</v>
      </c>
      <c r="I4012" s="650">
        <v>306.323</v>
      </c>
      <c r="J4012" s="650">
        <v>302.28</v>
      </c>
      <c r="K4012" s="650">
        <v>13.0419</v>
      </c>
      <c r="L4012" s="676">
        <v>0.0408</v>
      </c>
      <c r="M4012" s="650">
        <v>3175.92</v>
      </c>
      <c r="N4012" s="650"/>
      <c r="O4012" s="650"/>
      <c r="P4012" s="650"/>
      <c r="Q4012" s="650">
        <v>61425</v>
      </c>
      <c r="R4012" s="650">
        <v>11820.6</v>
      </c>
      <c r="S4012" s="676">
        <v>0.1924</v>
      </c>
      <c r="T4012" s="650">
        <v>0</v>
      </c>
      <c r="U4012" s="650">
        <v>0</v>
      </c>
      <c r="V4012" s="650">
        <v>0</v>
      </c>
      <c r="W4012" s="650">
        <v>0</v>
      </c>
      <c r="X4012" s="650">
        <v>0</v>
      </c>
      <c r="Y4012" s="650">
        <v>0</v>
      </c>
      <c r="Z4012" s="650">
        <v>0</v>
      </c>
      <c r="AA4012" s="650">
        <v>0</v>
      </c>
      <c r="AB4012" s="676">
        <v>1</v>
      </c>
      <c r="AC4012" s="575">
        <f t="shared" si="182"/>
        <v>0</v>
      </c>
      <c r="AD4012" s="620">
        <f t="shared" si="183"/>
        <v>0</v>
      </c>
    </row>
    <row r="4013" customHeight="1" spans="1:30">
      <c r="A4013" s="574">
        <v>45370</v>
      </c>
      <c r="B4013" s="192" t="s">
        <v>61</v>
      </c>
      <c r="C4013" s="650" t="s">
        <v>250</v>
      </c>
      <c r="D4013" s="650">
        <v>275</v>
      </c>
      <c r="E4013" s="650" t="s">
        <v>233</v>
      </c>
      <c r="F4013" s="650">
        <v>0</v>
      </c>
      <c r="G4013" s="650">
        <v>9.34</v>
      </c>
      <c r="H4013" s="650">
        <v>448.2328</v>
      </c>
      <c r="I4013" s="650">
        <v>426.8043</v>
      </c>
      <c r="J4013" s="650">
        <v>422.84</v>
      </c>
      <c r="K4013" s="650">
        <v>21.4285</v>
      </c>
      <c r="L4013" s="676">
        <v>0.0478</v>
      </c>
      <c r="M4013" s="650">
        <v>4730.44</v>
      </c>
      <c r="N4013" s="650"/>
      <c r="O4013" s="650"/>
      <c r="P4013" s="650"/>
      <c r="Q4013" s="650">
        <v>83580</v>
      </c>
      <c r="R4013" s="650">
        <v>20140.56</v>
      </c>
      <c r="S4013" s="676">
        <v>0.241</v>
      </c>
      <c r="T4013" s="650">
        <v>0</v>
      </c>
      <c r="U4013" s="650">
        <v>0</v>
      </c>
      <c r="V4013" s="650">
        <v>0</v>
      </c>
      <c r="W4013" s="650">
        <v>0</v>
      </c>
      <c r="X4013" s="650">
        <v>0</v>
      </c>
      <c r="Y4013" s="650">
        <v>0</v>
      </c>
      <c r="Z4013" s="650">
        <v>0</v>
      </c>
      <c r="AA4013" s="650">
        <v>0</v>
      </c>
      <c r="AB4013" s="676">
        <v>1</v>
      </c>
      <c r="AC4013" s="575">
        <f t="shared" si="182"/>
        <v>0</v>
      </c>
      <c r="AD4013" s="620">
        <f t="shared" si="183"/>
        <v>0</v>
      </c>
    </row>
    <row r="4014" customHeight="1" spans="1:30">
      <c r="A4014" s="574">
        <v>45370</v>
      </c>
      <c r="B4014" s="192" t="s">
        <v>62</v>
      </c>
      <c r="C4014" s="650" t="s">
        <v>250</v>
      </c>
      <c r="D4014" s="650">
        <v>200</v>
      </c>
      <c r="E4014" s="650" t="s">
        <v>233</v>
      </c>
      <c r="F4014" s="650">
        <v>0</v>
      </c>
      <c r="G4014" s="650">
        <v>10.63</v>
      </c>
      <c r="H4014" s="650">
        <v>329.7778</v>
      </c>
      <c r="I4014" s="650">
        <v>318.2234</v>
      </c>
      <c r="J4014" s="650">
        <v>307.56</v>
      </c>
      <c r="K4014" s="650">
        <v>11.5544</v>
      </c>
      <c r="L4014" s="676">
        <v>0.035</v>
      </c>
      <c r="M4014" s="650">
        <v>3475.56</v>
      </c>
      <c r="N4014" s="650"/>
      <c r="O4014" s="650"/>
      <c r="P4014" s="650"/>
      <c r="Q4014" s="650">
        <v>61280</v>
      </c>
      <c r="R4014" s="650">
        <v>13899.6</v>
      </c>
      <c r="S4014" s="676">
        <v>0.2268</v>
      </c>
      <c r="T4014" s="650">
        <v>0</v>
      </c>
      <c r="U4014" s="650">
        <v>0</v>
      </c>
      <c r="V4014" s="650">
        <v>0</v>
      </c>
      <c r="W4014" s="650">
        <v>0</v>
      </c>
      <c r="X4014" s="650">
        <v>0</v>
      </c>
      <c r="Y4014" s="650">
        <v>0</v>
      </c>
      <c r="Z4014" s="650">
        <v>0</v>
      </c>
      <c r="AA4014" s="650">
        <v>0</v>
      </c>
      <c r="AB4014" s="676">
        <v>1</v>
      </c>
      <c r="AC4014" s="575">
        <f t="shared" si="182"/>
        <v>0</v>
      </c>
      <c r="AD4014" s="620">
        <f t="shared" si="183"/>
        <v>0</v>
      </c>
    </row>
    <row r="4015" customHeight="1" spans="1:30">
      <c r="A4015" s="574">
        <v>45370</v>
      </c>
      <c r="B4015" s="669" t="s">
        <v>55</v>
      </c>
      <c r="C4015" s="650" t="s">
        <v>250</v>
      </c>
      <c r="D4015" s="650">
        <v>100</v>
      </c>
      <c r="E4015" s="650" t="s">
        <v>233</v>
      </c>
      <c r="F4015" s="650">
        <v>0</v>
      </c>
      <c r="G4015" s="650">
        <v>6.13</v>
      </c>
      <c r="H4015" s="650">
        <v>94.3915</v>
      </c>
      <c r="I4015" s="650">
        <v>80.5284</v>
      </c>
      <c r="J4015" s="650">
        <v>79.1514</v>
      </c>
      <c r="K4015" s="650">
        <v>13.7337</v>
      </c>
      <c r="L4015" s="676">
        <v>0.1457</v>
      </c>
      <c r="M4015" s="650">
        <v>1770.0926</v>
      </c>
      <c r="N4015" s="650"/>
      <c r="O4015" s="650"/>
      <c r="P4015" s="650"/>
      <c r="Q4015" s="650">
        <v>28860</v>
      </c>
      <c r="R4015" s="650">
        <v>5508.8971</v>
      </c>
      <c r="S4015" s="676">
        <v>0.1909</v>
      </c>
      <c r="T4015" s="650">
        <v>0</v>
      </c>
      <c r="U4015" s="650">
        <v>0.1294</v>
      </c>
      <c r="V4015" s="650">
        <v>0</v>
      </c>
      <c r="W4015" s="650">
        <v>0</v>
      </c>
      <c r="X4015" s="650">
        <v>0</v>
      </c>
      <c r="Y4015" s="650">
        <v>0</v>
      </c>
      <c r="Z4015" s="650">
        <v>0</v>
      </c>
      <c r="AA4015" s="650">
        <v>0</v>
      </c>
      <c r="AB4015" s="676">
        <v>1</v>
      </c>
      <c r="AC4015" s="575">
        <f t="shared" si="182"/>
        <v>0.1294</v>
      </c>
      <c r="AD4015" s="620">
        <f t="shared" si="183"/>
        <v>0</v>
      </c>
    </row>
    <row r="4016" customHeight="1" spans="1:30">
      <c r="A4016" s="574">
        <v>45370</v>
      </c>
      <c r="B4016" s="192" t="s">
        <v>57</v>
      </c>
      <c r="C4016" s="650" t="s">
        <v>228</v>
      </c>
      <c r="D4016" s="650">
        <v>20</v>
      </c>
      <c r="E4016" s="650" t="s">
        <v>233</v>
      </c>
      <c r="F4016" s="650">
        <v>9.32</v>
      </c>
      <c r="G4016" s="650">
        <v>0</v>
      </c>
      <c r="H4016" s="650">
        <v>15.4208</v>
      </c>
      <c r="I4016" s="650">
        <v>12.1584</v>
      </c>
      <c r="J4016" s="650">
        <v>11.9896</v>
      </c>
      <c r="K4016" s="650">
        <v>3.2624</v>
      </c>
      <c r="L4016" s="676">
        <v>0.2116</v>
      </c>
      <c r="M4016" s="650">
        <v>190.5664</v>
      </c>
      <c r="N4016" s="650"/>
      <c r="O4016" s="650"/>
      <c r="P4016" s="650"/>
      <c r="Q4016" s="650">
        <v>3541</v>
      </c>
      <c r="R4016" s="650">
        <v>691.6812</v>
      </c>
      <c r="S4016" s="676">
        <v>0.1953</v>
      </c>
      <c r="T4016" s="650">
        <v>0</v>
      </c>
      <c r="U4016" s="650">
        <v>0</v>
      </c>
      <c r="V4016" s="650">
        <v>0</v>
      </c>
      <c r="W4016" s="650">
        <v>0</v>
      </c>
      <c r="X4016" s="650">
        <v>0</v>
      </c>
      <c r="Y4016" s="650">
        <v>0</v>
      </c>
      <c r="Z4016" s="650">
        <v>0</v>
      </c>
      <c r="AA4016" s="650">
        <v>0</v>
      </c>
      <c r="AB4016" s="676">
        <v>1</v>
      </c>
      <c r="AC4016" s="575">
        <f t="shared" si="182"/>
        <v>0</v>
      </c>
      <c r="AD4016" s="620">
        <f t="shared" si="183"/>
        <v>0</v>
      </c>
    </row>
    <row r="4017" customHeight="1" spans="1:30">
      <c r="A4017" s="574">
        <v>45370</v>
      </c>
      <c r="B4017" s="650" t="s">
        <v>259</v>
      </c>
      <c r="C4017" s="650" t="s">
        <v>250</v>
      </c>
      <c r="D4017" s="650">
        <v>60</v>
      </c>
      <c r="E4017" s="650" t="s">
        <v>233</v>
      </c>
      <c r="F4017" s="650">
        <v>0</v>
      </c>
      <c r="G4017" s="650">
        <v>10.24</v>
      </c>
      <c r="H4017" s="650">
        <v>96.354</v>
      </c>
      <c r="I4017" s="650">
        <v>81.7181</v>
      </c>
      <c r="J4017" s="650">
        <v>80.85</v>
      </c>
      <c r="K4017" s="650">
        <v>14.6359</v>
      </c>
      <c r="L4017" s="676">
        <v>0.1519</v>
      </c>
      <c r="M4017" s="650">
        <v>1023.75</v>
      </c>
      <c r="N4017" s="650"/>
      <c r="O4017" s="650"/>
      <c r="P4017" s="650"/>
      <c r="Q4017" s="650">
        <v>14049</v>
      </c>
      <c r="R4017" s="650">
        <v>3405.78</v>
      </c>
      <c r="S4017" s="676">
        <v>0.2424</v>
      </c>
      <c r="T4017" s="650">
        <v>0</v>
      </c>
      <c r="U4017" s="650">
        <v>0</v>
      </c>
      <c r="V4017" s="650">
        <v>0</v>
      </c>
      <c r="W4017" s="650">
        <v>0</v>
      </c>
      <c r="X4017" s="650">
        <v>0</v>
      </c>
      <c r="Y4017" s="650">
        <v>0</v>
      </c>
      <c r="Z4017" s="650">
        <v>0</v>
      </c>
      <c r="AA4017" s="650">
        <v>0</v>
      </c>
      <c r="AB4017" s="676">
        <v>1</v>
      </c>
      <c r="AC4017" s="575">
        <f t="shared" si="182"/>
        <v>0</v>
      </c>
      <c r="AD4017" s="620">
        <f t="shared" si="183"/>
        <v>0</v>
      </c>
    </row>
    <row r="4018" customHeight="1" spans="1:30">
      <c r="A4018" s="574">
        <v>45370</v>
      </c>
      <c r="B4018" s="650" t="s">
        <v>256</v>
      </c>
      <c r="C4018" s="650" t="s">
        <v>250</v>
      </c>
      <c r="D4018" s="650">
        <v>20.4</v>
      </c>
      <c r="E4018" s="650" t="s">
        <v>233</v>
      </c>
      <c r="F4018" s="650">
        <v>0</v>
      </c>
      <c r="G4018" s="650">
        <v>6.23</v>
      </c>
      <c r="H4018" s="650">
        <v>25.1371</v>
      </c>
      <c r="I4018" s="650">
        <v>24.738</v>
      </c>
      <c r="J4018" s="650">
        <v>24.6859</v>
      </c>
      <c r="K4018" s="650">
        <v>0.2011</v>
      </c>
      <c r="L4018" s="676">
        <v>0.0081</v>
      </c>
      <c r="M4018" s="650">
        <v>358.6461</v>
      </c>
      <c r="N4018" s="650"/>
      <c r="O4018" s="650"/>
      <c r="P4018" s="650"/>
      <c r="Q4018" s="650">
        <v>5372</v>
      </c>
      <c r="R4018" s="650">
        <v>1353.8058</v>
      </c>
      <c r="S4018" s="676">
        <v>0.252</v>
      </c>
      <c r="T4018" s="650">
        <v>0</v>
      </c>
      <c r="U4018" s="650">
        <v>0</v>
      </c>
      <c r="V4018" s="650">
        <v>0</v>
      </c>
      <c r="W4018" s="650">
        <v>0</v>
      </c>
      <c r="X4018" s="650">
        <v>0</v>
      </c>
      <c r="Y4018" s="650">
        <v>0</v>
      </c>
      <c r="Z4018" s="650">
        <v>0</v>
      </c>
      <c r="AA4018" s="650">
        <v>0</v>
      </c>
      <c r="AB4018" s="676">
        <v>1</v>
      </c>
      <c r="AC4018" s="575">
        <f t="shared" si="182"/>
        <v>0</v>
      </c>
      <c r="AD4018" s="620">
        <f t="shared" si="183"/>
        <v>0</v>
      </c>
    </row>
    <row r="4019" customHeight="1" spans="1:30">
      <c r="A4019" s="574">
        <v>45370</v>
      </c>
      <c r="B4019" s="650" t="s">
        <v>254</v>
      </c>
      <c r="C4019" s="650" t="s">
        <v>250</v>
      </c>
      <c r="D4019" s="650">
        <v>50</v>
      </c>
      <c r="E4019" s="650" t="s">
        <v>233</v>
      </c>
      <c r="F4019" s="650">
        <v>0</v>
      </c>
      <c r="G4019" s="650">
        <v>7.29</v>
      </c>
      <c r="H4019" s="650">
        <v>59.7538</v>
      </c>
      <c r="I4019" s="650">
        <v>53.6267</v>
      </c>
      <c r="J4019" s="650">
        <v>52.08</v>
      </c>
      <c r="K4019" s="650">
        <v>5.71</v>
      </c>
      <c r="L4019" s="676">
        <v>0.0962</v>
      </c>
      <c r="M4019" s="650">
        <v>974.61</v>
      </c>
      <c r="N4019" s="650"/>
      <c r="O4019" s="650"/>
      <c r="P4019" s="650"/>
      <c r="Q4019" s="650">
        <v>12070</v>
      </c>
      <c r="R4019" s="650">
        <v>3227.91</v>
      </c>
      <c r="S4019" s="676">
        <v>0.2674</v>
      </c>
      <c r="T4019" s="650">
        <v>0</v>
      </c>
      <c r="U4019" s="650">
        <v>0</v>
      </c>
      <c r="V4019" s="650">
        <v>0</v>
      </c>
      <c r="W4019" s="650">
        <v>0</v>
      </c>
      <c r="X4019" s="650">
        <v>0</v>
      </c>
      <c r="Y4019" s="650">
        <v>0</v>
      </c>
      <c r="Z4019" s="650">
        <v>0</v>
      </c>
      <c r="AA4019" s="650">
        <v>0</v>
      </c>
      <c r="AB4019" s="676">
        <v>1</v>
      </c>
      <c r="AC4019" s="575">
        <f t="shared" si="182"/>
        <v>0</v>
      </c>
      <c r="AD4019" s="620">
        <f t="shared" si="183"/>
        <v>0</v>
      </c>
    </row>
    <row r="4020" customHeight="1" spans="1:30">
      <c r="A4020" s="574">
        <v>45370</v>
      </c>
      <c r="B4020" s="650" t="s">
        <v>261</v>
      </c>
      <c r="C4020" s="650" t="s">
        <v>250</v>
      </c>
      <c r="D4020" s="650">
        <v>100</v>
      </c>
      <c r="E4020" s="650" t="s">
        <v>233</v>
      </c>
      <c r="F4020" s="650">
        <v>0</v>
      </c>
      <c r="G4020" s="650">
        <v>3.34</v>
      </c>
      <c r="H4020" s="650">
        <v>18.5363</v>
      </c>
      <c r="I4020" s="650">
        <v>18.5363</v>
      </c>
      <c r="J4020" s="650">
        <v>17.952</v>
      </c>
      <c r="K4020" s="650">
        <v>0</v>
      </c>
      <c r="L4020" s="676">
        <v>0</v>
      </c>
      <c r="M4020" s="650">
        <v>1496.748</v>
      </c>
      <c r="N4020" s="650"/>
      <c r="O4020" s="650"/>
      <c r="P4020" s="650"/>
      <c r="Q4020" s="650">
        <v>25315</v>
      </c>
      <c r="R4020" s="650">
        <v>5794.8</v>
      </c>
      <c r="S4020" s="676">
        <v>0.2289</v>
      </c>
      <c r="T4020" s="650">
        <v>0</v>
      </c>
      <c r="U4020" s="650">
        <v>0</v>
      </c>
      <c r="V4020" s="650">
        <v>0</v>
      </c>
      <c r="W4020" s="650">
        <v>0</v>
      </c>
      <c r="X4020" s="650">
        <v>0</v>
      </c>
      <c r="Y4020" s="650">
        <v>0</v>
      </c>
      <c r="Z4020" s="650">
        <v>0</v>
      </c>
      <c r="AA4020" s="650">
        <v>0</v>
      </c>
      <c r="AB4020" s="676">
        <v>1</v>
      </c>
      <c r="AC4020" s="575">
        <f t="shared" si="182"/>
        <v>0</v>
      </c>
      <c r="AD4020" s="620">
        <f t="shared" si="183"/>
        <v>0</v>
      </c>
    </row>
    <row r="4021" customHeight="1" spans="1:30">
      <c r="A4021" s="574">
        <v>45370</v>
      </c>
      <c r="B4021" s="650" t="s">
        <v>252</v>
      </c>
      <c r="C4021" s="650" t="s">
        <v>250</v>
      </c>
      <c r="D4021" s="650">
        <v>49.5</v>
      </c>
      <c r="E4021" s="650" t="s">
        <v>233</v>
      </c>
      <c r="F4021" s="650">
        <v>0</v>
      </c>
      <c r="G4021" s="650">
        <v>3.49</v>
      </c>
      <c r="H4021" s="650">
        <v>7.2758</v>
      </c>
      <c r="I4021" s="650">
        <v>7.2758</v>
      </c>
      <c r="J4021" s="650">
        <v>6.435</v>
      </c>
      <c r="K4021" s="650">
        <v>0</v>
      </c>
      <c r="L4021" s="676">
        <v>0</v>
      </c>
      <c r="M4021" s="650">
        <v>796.521</v>
      </c>
      <c r="N4021" s="650">
        <v>1021</v>
      </c>
      <c r="O4021" s="676">
        <v>0.7801</v>
      </c>
      <c r="P4021" s="676">
        <v>0.1672</v>
      </c>
      <c r="Q4021" s="650">
        <v>12723</v>
      </c>
      <c r="R4021" s="650">
        <v>2068.2486</v>
      </c>
      <c r="S4021" s="676">
        <v>0.1626</v>
      </c>
      <c r="T4021" s="650">
        <v>0</v>
      </c>
      <c r="U4021" s="650">
        <v>0</v>
      </c>
      <c r="V4021" s="650">
        <v>0</v>
      </c>
      <c r="W4021" s="650">
        <v>0</v>
      </c>
      <c r="X4021" s="650">
        <v>0</v>
      </c>
      <c r="Y4021" s="650">
        <v>0</v>
      </c>
      <c r="Z4021" s="650">
        <v>0</v>
      </c>
      <c r="AA4021" s="650">
        <v>0</v>
      </c>
      <c r="AB4021" s="676">
        <v>1</v>
      </c>
      <c r="AC4021" s="575">
        <f t="shared" si="182"/>
        <v>0</v>
      </c>
      <c r="AD4021" s="620">
        <f t="shared" si="183"/>
        <v>0</v>
      </c>
    </row>
    <row r="4022" customHeight="1" spans="1:30">
      <c r="A4022" s="574">
        <v>45370</v>
      </c>
      <c r="B4022" s="650" t="s">
        <v>257</v>
      </c>
      <c r="C4022" s="650" t="s">
        <v>250</v>
      </c>
      <c r="D4022" s="650">
        <v>80</v>
      </c>
      <c r="E4022" s="650" t="s">
        <v>233</v>
      </c>
      <c r="F4022" s="650">
        <v>0</v>
      </c>
      <c r="G4022" s="650">
        <v>7.07</v>
      </c>
      <c r="H4022" s="650">
        <v>113.2</v>
      </c>
      <c r="I4022" s="650">
        <v>106.2638</v>
      </c>
      <c r="J4022" s="650">
        <v>103.7168</v>
      </c>
      <c r="K4022" s="650">
        <v>3.4</v>
      </c>
      <c r="L4022" s="676">
        <v>0.031</v>
      </c>
      <c r="M4022" s="650">
        <v>1151.7079</v>
      </c>
      <c r="N4022" s="650"/>
      <c r="O4022" s="650"/>
      <c r="P4022" s="650"/>
      <c r="Q4022" s="650">
        <v>18237</v>
      </c>
      <c r="R4022" s="650">
        <v>4668.6244</v>
      </c>
      <c r="S4022" s="676">
        <v>0.256</v>
      </c>
      <c r="T4022" s="650">
        <v>0</v>
      </c>
      <c r="U4022" s="650">
        <v>2.7</v>
      </c>
      <c r="V4022" s="650">
        <v>0</v>
      </c>
      <c r="W4022" s="650">
        <v>0</v>
      </c>
      <c r="X4022" s="650">
        <v>0</v>
      </c>
      <c r="Y4022" s="650">
        <v>0</v>
      </c>
      <c r="Z4022" s="650">
        <v>0</v>
      </c>
      <c r="AA4022" s="650">
        <v>0</v>
      </c>
      <c r="AB4022" s="676">
        <v>1</v>
      </c>
      <c r="AC4022" s="575">
        <f t="shared" si="182"/>
        <v>2.7</v>
      </c>
      <c r="AD4022" s="620">
        <f t="shared" si="183"/>
        <v>0</v>
      </c>
    </row>
    <row r="4023" customHeight="1" spans="1:30">
      <c r="A4023" s="574">
        <v>45370</v>
      </c>
      <c r="B4023" s="650" t="s">
        <v>258</v>
      </c>
      <c r="C4023" s="650" t="s">
        <v>250</v>
      </c>
      <c r="D4023" s="650">
        <v>100</v>
      </c>
      <c r="E4023" s="650" t="s">
        <v>233</v>
      </c>
      <c r="F4023" s="650">
        <v>0</v>
      </c>
      <c r="G4023" s="650">
        <v>3.1</v>
      </c>
      <c r="H4023" s="650">
        <v>19.763</v>
      </c>
      <c r="I4023" s="650">
        <v>19.763</v>
      </c>
      <c r="J4023" s="650">
        <v>19.14</v>
      </c>
      <c r="K4023" s="650">
        <v>0</v>
      </c>
      <c r="L4023" s="676">
        <v>0</v>
      </c>
      <c r="M4023" s="650">
        <v>1496.22</v>
      </c>
      <c r="N4023" s="650"/>
      <c r="O4023" s="650"/>
      <c r="P4023" s="650"/>
      <c r="Q4023" s="650">
        <v>27774</v>
      </c>
      <c r="R4023" s="650">
        <v>4772.46</v>
      </c>
      <c r="S4023" s="676">
        <v>0.1718</v>
      </c>
      <c r="T4023" s="650">
        <v>0</v>
      </c>
      <c r="U4023" s="650">
        <v>0</v>
      </c>
      <c r="V4023" s="650">
        <v>0</v>
      </c>
      <c r="W4023" s="650">
        <v>0</v>
      </c>
      <c r="X4023" s="650">
        <v>0</v>
      </c>
      <c r="Y4023" s="650">
        <v>0</v>
      </c>
      <c r="Z4023" s="650">
        <v>0</v>
      </c>
      <c r="AA4023" s="650">
        <v>0</v>
      </c>
      <c r="AB4023" s="676">
        <v>1</v>
      </c>
      <c r="AC4023" s="575">
        <f t="shared" si="182"/>
        <v>0</v>
      </c>
      <c r="AD4023" s="620">
        <f t="shared" si="183"/>
        <v>0</v>
      </c>
    </row>
    <row r="4024" customHeight="1" spans="1:30">
      <c r="A4024" s="574">
        <v>45370</v>
      </c>
      <c r="B4024" s="650" t="s">
        <v>262</v>
      </c>
      <c r="C4024" s="650" t="s">
        <v>250</v>
      </c>
      <c r="D4024" s="650">
        <v>200</v>
      </c>
      <c r="E4024" s="650" t="s">
        <v>233</v>
      </c>
      <c r="F4024" s="650">
        <v>0</v>
      </c>
      <c r="G4024" s="650">
        <v>7.5</v>
      </c>
      <c r="H4024" s="650">
        <v>171.8346</v>
      </c>
      <c r="I4024" s="650">
        <v>101.0488</v>
      </c>
      <c r="J4024" s="650">
        <v>99</v>
      </c>
      <c r="K4024" s="650">
        <v>27.2419</v>
      </c>
      <c r="L4024" s="676">
        <v>0.2123</v>
      </c>
      <c r="M4024" s="650">
        <v>2192.85</v>
      </c>
      <c r="N4024" s="650"/>
      <c r="O4024" s="650"/>
      <c r="P4024" s="650"/>
      <c r="Q4024" s="650">
        <v>30140</v>
      </c>
      <c r="R4024" s="650">
        <v>9342.3</v>
      </c>
      <c r="S4024" s="676">
        <v>0.31</v>
      </c>
      <c r="T4024" s="650">
        <v>39.8629</v>
      </c>
      <c r="U4024" s="650">
        <v>3.681</v>
      </c>
      <c r="V4024" s="650">
        <v>0</v>
      </c>
      <c r="W4024" s="650">
        <v>0</v>
      </c>
      <c r="X4024" s="650">
        <v>0</v>
      </c>
      <c r="Y4024" s="650">
        <v>0</v>
      </c>
      <c r="Z4024" s="650">
        <v>0</v>
      </c>
      <c r="AA4024" s="650">
        <v>0</v>
      </c>
      <c r="AB4024" s="676">
        <v>0.5238</v>
      </c>
      <c r="AC4024" s="575">
        <f t="shared" si="182"/>
        <v>3.681</v>
      </c>
      <c r="AD4024" s="620">
        <f t="shared" si="183"/>
        <v>39.8629</v>
      </c>
    </row>
    <row r="4025" customHeight="1" spans="1:30">
      <c r="A4025" s="574">
        <v>45370</v>
      </c>
      <c r="B4025" s="650" t="s">
        <v>260</v>
      </c>
      <c r="C4025" s="650" t="s">
        <v>250</v>
      </c>
      <c r="D4025" s="650">
        <v>50</v>
      </c>
      <c r="E4025" s="650" t="s">
        <v>233</v>
      </c>
      <c r="F4025" s="650">
        <v>0</v>
      </c>
      <c r="G4025" s="650">
        <v>6.91</v>
      </c>
      <c r="H4025" s="650">
        <v>57.4609</v>
      </c>
      <c r="I4025" s="650">
        <v>56.5864</v>
      </c>
      <c r="J4025" s="650">
        <v>54.89</v>
      </c>
      <c r="K4025" s="650">
        <v>0.184</v>
      </c>
      <c r="L4025" s="676">
        <v>0.0032</v>
      </c>
      <c r="M4025" s="650">
        <v>440.99</v>
      </c>
      <c r="N4025" s="650"/>
      <c r="O4025" s="650"/>
      <c r="P4025" s="650"/>
      <c r="Q4025" s="650">
        <v>12700</v>
      </c>
      <c r="R4025" s="650">
        <v>2163.612</v>
      </c>
      <c r="S4025" s="676">
        <v>0.1704</v>
      </c>
      <c r="T4025" s="650">
        <v>0</v>
      </c>
      <c r="U4025" s="650">
        <v>0</v>
      </c>
      <c r="V4025" s="650">
        <v>0</v>
      </c>
      <c r="W4025" s="650">
        <v>0</v>
      </c>
      <c r="X4025" s="650">
        <v>0</v>
      </c>
      <c r="Y4025" s="650">
        <v>0</v>
      </c>
      <c r="Z4025" s="650">
        <v>0</v>
      </c>
      <c r="AA4025" s="650">
        <v>0</v>
      </c>
      <c r="AB4025" s="676">
        <v>1</v>
      </c>
      <c r="AC4025" s="575">
        <f t="shared" si="182"/>
        <v>0</v>
      </c>
      <c r="AD4025" s="620">
        <f t="shared" si="183"/>
        <v>0</v>
      </c>
    </row>
    <row r="4026" customHeight="1" spans="1:30">
      <c r="A4026" s="574">
        <v>45370</v>
      </c>
      <c r="B4026" s="650" t="s">
        <v>267</v>
      </c>
      <c r="C4026" s="650" t="s">
        <v>250</v>
      </c>
      <c r="D4026" s="650">
        <v>150</v>
      </c>
      <c r="E4026" s="650" t="s">
        <v>233</v>
      </c>
      <c r="F4026" s="650">
        <v>0</v>
      </c>
      <c r="G4026" s="650">
        <v>9.61</v>
      </c>
      <c r="H4026" s="650">
        <v>235.641</v>
      </c>
      <c r="I4026" s="650">
        <v>139.9938</v>
      </c>
      <c r="J4026" s="650">
        <v>135.52</v>
      </c>
      <c r="K4026" s="650">
        <v>95.6472</v>
      </c>
      <c r="L4026" s="676">
        <v>0.4059</v>
      </c>
      <c r="M4026" s="650">
        <v>2295.04</v>
      </c>
      <c r="N4026" s="650"/>
      <c r="O4026" s="650"/>
      <c r="P4026" s="650"/>
      <c r="Q4026" s="650">
        <v>38110</v>
      </c>
      <c r="R4026" s="650">
        <v>12717.76</v>
      </c>
      <c r="S4026" s="676">
        <v>0.3337</v>
      </c>
      <c r="T4026" s="650">
        <v>0</v>
      </c>
      <c r="U4026" s="650">
        <v>0</v>
      </c>
      <c r="V4026" s="650">
        <v>0</v>
      </c>
      <c r="W4026" s="650">
        <v>0</v>
      </c>
      <c r="X4026" s="650">
        <v>0</v>
      </c>
      <c r="Y4026" s="650">
        <v>0</v>
      </c>
      <c r="Z4026" s="650">
        <v>0</v>
      </c>
      <c r="AA4026" s="650">
        <v>0</v>
      </c>
      <c r="AB4026" s="676">
        <v>1</v>
      </c>
      <c r="AC4026" s="575">
        <f t="shared" si="182"/>
        <v>0</v>
      </c>
      <c r="AD4026" s="620">
        <f t="shared" si="183"/>
        <v>0</v>
      </c>
    </row>
    <row r="4027" customHeight="1" spans="1:30">
      <c r="A4027" s="574">
        <v>45370</v>
      </c>
      <c r="B4027" s="650" t="s">
        <v>266</v>
      </c>
      <c r="C4027" s="650" t="s">
        <v>250</v>
      </c>
      <c r="D4027" s="650">
        <v>200</v>
      </c>
      <c r="E4027" s="650" t="s">
        <v>231</v>
      </c>
      <c r="F4027" s="650">
        <v>0</v>
      </c>
      <c r="G4027" s="650">
        <v>3.92</v>
      </c>
      <c r="H4027" s="650">
        <v>47.9372</v>
      </c>
      <c r="I4027" s="650">
        <v>47.6114</v>
      </c>
      <c r="J4027" s="650">
        <v>46.2</v>
      </c>
      <c r="K4027" s="650">
        <v>0</v>
      </c>
      <c r="L4027" s="676">
        <v>0</v>
      </c>
      <c r="M4027" s="650">
        <v>2082.3</v>
      </c>
      <c r="N4027" s="650"/>
      <c r="O4027" s="650"/>
      <c r="P4027" s="650"/>
      <c r="Q4027" s="650">
        <v>45530</v>
      </c>
      <c r="R4027" s="650">
        <v>6635.64</v>
      </c>
      <c r="S4027" s="676">
        <v>0.1457</v>
      </c>
      <c r="T4027" s="650">
        <v>0</v>
      </c>
      <c r="U4027" s="650">
        <v>0.3258</v>
      </c>
      <c r="V4027" s="650">
        <v>0</v>
      </c>
      <c r="W4027" s="650">
        <v>0</v>
      </c>
      <c r="X4027" s="650">
        <v>0</v>
      </c>
      <c r="Y4027" s="650">
        <v>0</v>
      </c>
      <c r="Z4027" s="650">
        <v>0</v>
      </c>
      <c r="AA4027" s="650">
        <v>0</v>
      </c>
      <c r="AB4027" s="676">
        <v>1</v>
      </c>
      <c r="AC4027" s="575">
        <f t="shared" si="182"/>
        <v>0.3258</v>
      </c>
      <c r="AD4027" s="620">
        <f t="shared" si="183"/>
        <v>0</v>
      </c>
    </row>
    <row r="4028" customHeight="1" spans="1:30">
      <c r="A4028" s="574">
        <v>45370</v>
      </c>
      <c r="B4028" s="650" t="s">
        <v>265</v>
      </c>
      <c r="C4028" s="650" t="s">
        <v>250</v>
      </c>
      <c r="D4028" s="650">
        <v>50</v>
      </c>
      <c r="E4028" s="650" t="s">
        <v>233</v>
      </c>
      <c r="F4028" s="650">
        <v>0</v>
      </c>
      <c r="G4028" s="650">
        <v>3.04</v>
      </c>
      <c r="H4028" s="650">
        <v>6.5207</v>
      </c>
      <c r="I4028" s="650">
        <v>6.5207</v>
      </c>
      <c r="J4028" s="650">
        <v>6.4196</v>
      </c>
      <c r="K4028" s="650">
        <v>0</v>
      </c>
      <c r="L4028" s="676">
        <v>0</v>
      </c>
      <c r="M4028" s="650">
        <v>314.5736</v>
      </c>
      <c r="N4028" s="650"/>
      <c r="O4028" s="650"/>
      <c r="P4028" s="650"/>
      <c r="Q4028" s="650">
        <v>5770</v>
      </c>
      <c r="R4028" s="650">
        <v>837.3112</v>
      </c>
      <c r="S4028" s="676">
        <v>0.1451</v>
      </c>
      <c r="T4028" s="650">
        <v>0</v>
      </c>
      <c r="U4028" s="650">
        <v>0</v>
      </c>
      <c r="V4028" s="650">
        <v>0</v>
      </c>
      <c r="W4028" s="650">
        <v>0</v>
      </c>
      <c r="X4028" s="650">
        <v>0</v>
      </c>
      <c r="Y4028" s="650">
        <v>0</v>
      </c>
      <c r="Z4028" s="650">
        <v>0</v>
      </c>
      <c r="AA4028" s="650">
        <v>0</v>
      </c>
      <c r="AB4028" s="676">
        <v>1</v>
      </c>
      <c r="AC4028" s="575">
        <f t="shared" si="182"/>
        <v>0</v>
      </c>
      <c r="AD4028" s="620">
        <f t="shared" si="183"/>
        <v>0</v>
      </c>
    </row>
    <row r="4029" customHeight="1" spans="1:30">
      <c r="A4029" s="574">
        <v>45370</v>
      </c>
      <c r="B4029" s="650" t="s">
        <v>263</v>
      </c>
      <c r="C4029" s="650" t="s">
        <v>250</v>
      </c>
      <c r="D4029" s="650">
        <v>200</v>
      </c>
      <c r="E4029" s="650" t="s">
        <v>233</v>
      </c>
      <c r="F4029" s="650">
        <v>0</v>
      </c>
      <c r="G4029" s="650">
        <v>7.1</v>
      </c>
      <c r="H4029" s="650">
        <v>248.5176</v>
      </c>
      <c r="I4029" s="650">
        <v>229.068</v>
      </c>
      <c r="J4029" s="650">
        <v>224.4</v>
      </c>
      <c r="K4029" s="650">
        <v>6.6727</v>
      </c>
      <c r="L4029" s="676">
        <v>0.0283</v>
      </c>
      <c r="M4029" s="650">
        <v>3703.04</v>
      </c>
      <c r="N4029" s="650"/>
      <c r="O4029" s="650"/>
      <c r="P4029" s="650"/>
      <c r="Q4029" s="650">
        <v>59159</v>
      </c>
      <c r="R4029" s="650">
        <v>16924.16</v>
      </c>
      <c r="S4029" s="676">
        <v>0.2861</v>
      </c>
      <c r="T4029" s="650">
        <v>0</v>
      </c>
      <c r="U4029" s="650">
        <v>3.5804</v>
      </c>
      <c r="V4029" s="650">
        <v>9.1965</v>
      </c>
      <c r="W4029" s="650">
        <v>0</v>
      </c>
      <c r="X4029" s="650">
        <v>0</v>
      </c>
      <c r="Y4029" s="650">
        <v>0</v>
      </c>
      <c r="Z4029" s="650">
        <v>0</v>
      </c>
      <c r="AA4029" s="650">
        <v>0</v>
      </c>
      <c r="AB4029" s="676">
        <v>0.9952</v>
      </c>
      <c r="AC4029" s="575">
        <f t="shared" si="182"/>
        <v>3.5804</v>
      </c>
      <c r="AD4029" s="620">
        <f t="shared" si="183"/>
        <v>9.1965</v>
      </c>
    </row>
    <row r="4030" customHeight="1" spans="1:30">
      <c r="A4030" s="574">
        <v>45370</v>
      </c>
      <c r="B4030" s="650" t="s">
        <v>264</v>
      </c>
      <c r="C4030" s="650" t="s">
        <v>250</v>
      </c>
      <c r="D4030" s="650">
        <v>100</v>
      </c>
      <c r="E4030" s="650" t="s">
        <v>233</v>
      </c>
      <c r="F4030" s="650">
        <v>0</v>
      </c>
      <c r="G4030" s="650">
        <v>3.35</v>
      </c>
      <c r="H4030" s="650">
        <v>28.8556</v>
      </c>
      <c r="I4030" s="650">
        <v>26.6596</v>
      </c>
      <c r="J4030" s="650">
        <v>24.1098</v>
      </c>
      <c r="K4030" s="650">
        <v>0</v>
      </c>
      <c r="L4030" s="676">
        <v>0</v>
      </c>
      <c r="M4030" s="650">
        <v>1439.757</v>
      </c>
      <c r="N4030" s="650"/>
      <c r="O4030" s="650"/>
      <c r="P4030" s="650"/>
      <c r="Q4030" s="650">
        <v>24615</v>
      </c>
      <c r="R4030" s="650">
        <v>4604.7804</v>
      </c>
      <c r="S4030" s="676">
        <v>0.1871</v>
      </c>
      <c r="T4030" s="650">
        <v>2.196</v>
      </c>
      <c r="U4030" s="650">
        <v>0</v>
      </c>
      <c r="V4030" s="650">
        <v>0</v>
      </c>
      <c r="W4030" s="650">
        <v>0</v>
      </c>
      <c r="X4030" s="650">
        <v>0</v>
      </c>
      <c r="Y4030" s="650">
        <v>0</v>
      </c>
      <c r="Z4030" s="650">
        <v>0</v>
      </c>
      <c r="AA4030" s="650">
        <v>0</v>
      </c>
      <c r="AB4030" s="676">
        <v>0.9259</v>
      </c>
      <c r="AC4030" s="575">
        <f t="shared" si="182"/>
        <v>0</v>
      </c>
      <c r="AD4030" s="620">
        <f t="shared" si="183"/>
        <v>2.196</v>
      </c>
    </row>
    <row r="4031" s="557" customFormat="1" customHeight="1" spans="1:30">
      <c r="A4031" s="574">
        <v>45370</v>
      </c>
      <c r="B4031" s="669" t="s">
        <v>77</v>
      </c>
      <c r="C4031" s="671" t="s">
        <v>32</v>
      </c>
      <c r="D4031" s="687">
        <v>100</v>
      </c>
      <c r="E4031" s="671" t="s">
        <v>35</v>
      </c>
      <c r="F4031" s="672">
        <v>7.98</v>
      </c>
      <c r="G4031" s="671">
        <v>2.72</v>
      </c>
      <c r="H4031" s="673">
        <v>80.1544</v>
      </c>
      <c r="I4031" s="673">
        <v>40.813</v>
      </c>
      <c r="J4031" s="673">
        <v>43.281</v>
      </c>
      <c r="K4031" s="673">
        <v>39.3414</v>
      </c>
      <c r="L4031" s="679">
        <v>0.4908</v>
      </c>
      <c r="M4031" s="673">
        <v>818.909</v>
      </c>
      <c r="N4031" s="671">
        <v>1005</v>
      </c>
      <c r="O4031" s="679">
        <v>0.8148</v>
      </c>
      <c r="P4031" s="679">
        <v>0.331</v>
      </c>
      <c r="Q4031" s="671">
        <v>17608</v>
      </c>
      <c r="R4031" s="673">
        <v>2173.836</v>
      </c>
      <c r="S4031" s="679">
        <v>0.1235</v>
      </c>
      <c r="T4031" s="671">
        <v>0</v>
      </c>
      <c r="U4031" s="671">
        <v>0</v>
      </c>
      <c r="V4031" s="671">
        <v>0</v>
      </c>
      <c r="W4031" s="671">
        <v>0</v>
      </c>
      <c r="X4031" s="671">
        <v>0</v>
      </c>
      <c r="Y4031" s="671">
        <v>0</v>
      </c>
      <c r="Z4031" s="671">
        <v>0</v>
      </c>
      <c r="AA4031" s="673">
        <v>39.3414</v>
      </c>
      <c r="AB4031" s="679">
        <v>1</v>
      </c>
      <c r="AC4031" s="575">
        <f t="shared" si="182"/>
        <v>0</v>
      </c>
      <c r="AD4031" s="620">
        <f t="shared" si="183"/>
        <v>0</v>
      </c>
    </row>
    <row r="4032" s="557" customFormat="1" customHeight="1" spans="1:30">
      <c r="A4032" s="574">
        <v>45370</v>
      </c>
      <c r="B4032" s="669" t="s">
        <v>81</v>
      </c>
      <c r="C4032" s="670" t="s">
        <v>175</v>
      </c>
      <c r="D4032" s="687">
        <v>100</v>
      </c>
      <c r="E4032" s="671" t="s">
        <v>33</v>
      </c>
      <c r="F4032" s="671">
        <v>0</v>
      </c>
      <c r="G4032" s="671">
        <v>4.29</v>
      </c>
      <c r="H4032" s="671">
        <v>0</v>
      </c>
      <c r="I4032" s="671">
        <v>7.56</v>
      </c>
      <c r="J4032" s="671">
        <v>7.4272</v>
      </c>
      <c r="K4032" s="671">
        <v>0</v>
      </c>
      <c r="L4032" s="671">
        <v>0</v>
      </c>
      <c r="M4032" s="675">
        <v>115.2536</v>
      </c>
      <c r="N4032" s="671">
        <v>1373</v>
      </c>
      <c r="O4032" s="679">
        <v>0.084</v>
      </c>
      <c r="P4032" s="679">
        <v>-0.546</v>
      </c>
      <c r="Q4032" s="671">
        <v>13183</v>
      </c>
      <c r="R4032" s="675">
        <v>180.2504</v>
      </c>
      <c r="S4032" s="679">
        <v>0.0137</v>
      </c>
      <c r="T4032" s="671">
        <v>0</v>
      </c>
      <c r="U4032" s="671">
        <v>0</v>
      </c>
      <c r="V4032" s="671">
        <v>0</v>
      </c>
      <c r="W4032" s="671">
        <v>0</v>
      </c>
      <c r="X4032" s="671">
        <v>0</v>
      </c>
      <c r="Y4032" s="671">
        <v>0</v>
      </c>
      <c r="Z4032" s="671">
        <v>0</v>
      </c>
      <c r="AA4032" s="673">
        <v>7.509</v>
      </c>
      <c r="AB4032" s="679">
        <v>1</v>
      </c>
      <c r="AC4032" s="575">
        <f t="shared" si="182"/>
        <v>0</v>
      </c>
      <c r="AD4032" s="620">
        <f t="shared" si="183"/>
        <v>0</v>
      </c>
    </row>
    <row r="4033" s="557" customFormat="1" customHeight="1" spans="1:30">
      <c r="A4033" s="574">
        <v>45370</v>
      </c>
      <c r="B4033" s="669" t="s">
        <v>84</v>
      </c>
      <c r="C4033" s="670" t="s">
        <v>175</v>
      </c>
      <c r="D4033" s="687">
        <v>33</v>
      </c>
      <c r="E4033" s="671" t="s">
        <v>35</v>
      </c>
      <c r="F4033" s="671" t="s">
        <v>176</v>
      </c>
      <c r="G4033" s="671">
        <v>8.03</v>
      </c>
      <c r="H4033" s="671">
        <v>50.0827</v>
      </c>
      <c r="I4033" s="671">
        <v>42.9877</v>
      </c>
      <c r="J4033" s="671">
        <v>41.58</v>
      </c>
      <c r="K4033" s="671">
        <v>7.095</v>
      </c>
      <c r="L4033" s="679">
        <v>0.1417</v>
      </c>
      <c r="M4033" s="671">
        <v>531.3</v>
      </c>
      <c r="N4033" s="671">
        <v>832</v>
      </c>
      <c r="O4033" s="679">
        <v>0.6386</v>
      </c>
      <c r="P4033" s="679">
        <v>0.0419</v>
      </c>
      <c r="Q4033" s="671">
        <v>7604</v>
      </c>
      <c r="R4033" s="671">
        <v>1382.7</v>
      </c>
      <c r="S4033" s="679">
        <v>0.1818</v>
      </c>
      <c r="T4033" s="671">
        <v>0</v>
      </c>
      <c r="U4033" s="671">
        <v>0</v>
      </c>
      <c r="V4033" s="671">
        <v>0</v>
      </c>
      <c r="W4033" s="671">
        <v>0</v>
      </c>
      <c r="X4033" s="671">
        <v>0</v>
      </c>
      <c r="Y4033" s="671">
        <v>0</v>
      </c>
      <c r="Z4033" s="671">
        <v>0</v>
      </c>
      <c r="AA4033" s="671">
        <v>0</v>
      </c>
      <c r="AB4033" s="679">
        <v>1</v>
      </c>
      <c r="AC4033" s="575">
        <f t="shared" si="182"/>
        <v>0</v>
      </c>
      <c r="AD4033" s="620">
        <f t="shared" si="183"/>
        <v>0</v>
      </c>
    </row>
    <row r="4034" s="557" customFormat="1" customHeight="1" spans="1:30">
      <c r="A4034" s="574">
        <v>45370</v>
      </c>
      <c r="B4034" s="669" t="s">
        <v>85</v>
      </c>
      <c r="C4034" s="671" t="s">
        <v>177</v>
      </c>
      <c r="D4034" s="671">
        <v>60</v>
      </c>
      <c r="E4034" s="671" t="s">
        <v>35</v>
      </c>
      <c r="F4034" s="674">
        <v>5.69</v>
      </c>
      <c r="G4034" s="674">
        <v>2.72</v>
      </c>
      <c r="H4034" s="673">
        <v>0</v>
      </c>
      <c r="I4034" s="674">
        <v>0</v>
      </c>
      <c r="J4034" s="674">
        <v>0</v>
      </c>
      <c r="K4034" s="674">
        <v>0</v>
      </c>
      <c r="L4034" s="679" t="e">
        <v>#DIV/0!</v>
      </c>
      <c r="M4034" s="671">
        <v>414.48</v>
      </c>
      <c r="N4034" s="671">
        <v>284</v>
      </c>
      <c r="O4034" s="679">
        <v>1.4594</v>
      </c>
      <c r="P4034" s="671" t="s">
        <v>176</v>
      </c>
      <c r="Q4034" s="671">
        <v>5420</v>
      </c>
      <c r="R4034" s="671">
        <v>1438.8</v>
      </c>
      <c r="S4034" s="679">
        <v>0.2655</v>
      </c>
      <c r="T4034" s="671">
        <v>0</v>
      </c>
      <c r="U4034" s="671">
        <v>0</v>
      </c>
      <c r="V4034" s="671">
        <v>0</v>
      </c>
      <c r="W4034" s="671">
        <v>0</v>
      </c>
      <c r="X4034" s="671">
        <v>0</v>
      </c>
      <c r="Y4034" s="671">
        <v>0</v>
      </c>
      <c r="Z4034" s="671">
        <v>0</v>
      </c>
      <c r="AA4034" s="671">
        <v>0</v>
      </c>
      <c r="AB4034" s="679">
        <v>1</v>
      </c>
      <c r="AC4034" s="575">
        <f t="shared" si="182"/>
        <v>0</v>
      </c>
      <c r="AD4034" s="620">
        <f t="shared" si="183"/>
        <v>0</v>
      </c>
    </row>
    <row r="4035" s="557" customFormat="1" customHeight="1" spans="1:30">
      <c r="A4035" s="574">
        <v>45370</v>
      </c>
      <c r="B4035" s="669" t="s">
        <v>87</v>
      </c>
      <c r="C4035" s="670" t="s">
        <v>32</v>
      </c>
      <c r="D4035" s="687">
        <v>100</v>
      </c>
      <c r="E4035" s="672" t="s">
        <v>35</v>
      </c>
      <c r="F4035" s="671">
        <v>7.32</v>
      </c>
      <c r="G4035" s="671">
        <v>2.65</v>
      </c>
      <c r="H4035" s="671">
        <v>20.3675</v>
      </c>
      <c r="I4035" s="671">
        <v>1.91</v>
      </c>
      <c r="J4035" s="671">
        <v>1.617</v>
      </c>
      <c r="K4035" s="671">
        <v>18.4575</v>
      </c>
      <c r="L4035" s="679">
        <v>0.9062</v>
      </c>
      <c r="M4035" s="807">
        <v>110.9262</v>
      </c>
      <c r="N4035" s="674">
        <v>32</v>
      </c>
      <c r="O4035" s="680">
        <v>3.4664</v>
      </c>
      <c r="P4035" s="679">
        <v>2.8535</v>
      </c>
      <c r="Q4035" s="671">
        <v>5723</v>
      </c>
      <c r="R4035" s="674">
        <v>364.5334</v>
      </c>
      <c r="S4035" s="680">
        <v>0.0637</v>
      </c>
      <c r="T4035" s="671">
        <v>0</v>
      </c>
      <c r="U4035" s="671">
        <v>0</v>
      </c>
      <c r="V4035" s="671">
        <v>0</v>
      </c>
      <c r="W4035" s="671">
        <v>0</v>
      </c>
      <c r="X4035" s="671">
        <v>0</v>
      </c>
      <c r="Y4035" s="671">
        <v>0</v>
      </c>
      <c r="Z4035" s="671">
        <v>0</v>
      </c>
      <c r="AA4035" s="671">
        <v>0.01</v>
      </c>
      <c r="AB4035" s="679">
        <v>1</v>
      </c>
      <c r="AC4035" s="575">
        <f t="shared" si="182"/>
        <v>0</v>
      </c>
      <c r="AD4035" s="620">
        <f t="shared" si="183"/>
        <v>0</v>
      </c>
    </row>
    <row r="4036" s="557" customFormat="1" customHeight="1" spans="1:30">
      <c r="A4036" s="574">
        <v>45370</v>
      </c>
      <c r="B4036" s="669" t="s">
        <v>88</v>
      </c>
      <c r="C4036" s="670" t="s">
        <v>177</v>
      </c>
      <c r="D4036" s="687">
        <v>50</v>
      </c>
      <c r="E4036" s="672" t="s">
        <v>35</v>
      </c>
      <c r="F4036" s="671">
        <v>6.69</v>
      </c>
      <c r="G4036" s="671">
        <v>1.32</v>
      </c>
      <c r="H4036" s="671">
        <v>25.1528</v>
      </c>
      <c r="I4036" s="671">
        <v>19.0648</v>
      </c>
      <c r="J4036" s="671">
        <v>19.045</v>
      </c>
      <c r="K4036" s="671">
        <v>5.89</v>
      </c>
      <c r="L4036" s="679">
        <v>0.2342</v>
      </c>
      <c r="M4036" s="671">
        <v>329.0397</v>
      </c>
      <c r="N4036" s="671">
        <v>713</v>
      </c>
      <c r="O4036" s="679">
        <v>0.4615</v>
      </c>
      <c r="P4036" s="671" t="s">
        <v>176</v>
      </c>
      <c r="Q4036" s="671">
        <v>6458</v>
      </c>
      <c r="R4036" s="671">
        <v>1072.127</v>
      </c>
      <c r="S4036" s="679">
        <v>0.166</v>
      </c>
      <c r="T4036" s="671">
        <v>0</v>
      </c>
      <c r="U4036" s="671">
        <v>0</v>
      </c>
      <c r="V4036" s="671">
        <v>0</v>
      </c>
      <c r="W4036" s="671">
        <v>0</v>
      </c>
      <c r="X4036" s="671">
        <v>0</v>
      </c>
      <c r="Y4036" s="671">
        <v>0</v>
      </c>
      <c r="Z4036" s="671">
        <v>0</v>
      </c>
      <c r="AA4036" s="671">
        <v>0</v>
      </c>
      <c r="AB4036" s="679">
        <v>1</v>
      </c>
      <c r="AC4036" s="575">
        <f t="shared" si="182"/>
        <v>0</v>
      </c>
      <c r="AD4036" s="620">
        <f t="shared" si="183"/>
        <v>0</v>
      </c>
    </row>
    <row r="4037" customHeight="1" spans="1:29">
      <c r="A4037" s="661" t="s">
        <v>368</v>
      </c>
      <c r="B4037" s="662"/>
      <c r="C4037" s="662"/>
      <c r="D4037" s="662"/>
      <c r="E4037" s="662"/>
      <c r="F4037" s="662"/>
      <c r="G4037" s="662"/>
      <c r="H4037" s="662"/>
      <c r="I4037" s="662"/>
      <c r="J4037" s="662"/>
      <c r="K4037" s="662"/>
      <c r="L4037" s="662"/>
      <c r="M4037" s="662"/>
      <c r="N4037" s="662"/>
      <c r="O4037" s="662"/>
      <c r="P4037" s="662"/>
      <c r="Q4037" s="662"/>
      <c r="R4037" s="662"/>
      <c r="S4037" s="662"/>
      <c r="T4037" s="662"/>
      <c r="U4037" s="662"/>
      <c r="V4037" s="662"/>
      <c r="W4037" s="662"/>
      <c r="X4037" s="662"/>
      <c r="Y4037" s="662"/>
      <c r="Z4037" s="662"/>
      <c r="AA4037" s="662"/>
      <c r="AB4037" s="662"/>
      <c r="AC4037" s="662"/>
    </row>
    <row r="4038" customHeight="1" spans="1:30">
      <c r="A4038" s="663" t="s">
        <v>199</v>
      </c>
      <c r="B4038" s="664" t="s">
        <v>200</v>
      </c>
      <c r="C4038" s="664" t="s">
        <v>201</v>
      </c>
      <c r="D4038" s="664" t="s">
        <v>202</v>
      </c>
      <c r="E4038" s="664" t="s">
        <v>203</v>
      </c>
      <c r="F4038" s="664" t="s">
        <v>204</v>
      </c>
      <c r="G4038" s="664" t="s">
        <v>205</v>
      </c>
      <c r="H4038" s="664" t="s">
        <v>206</v>
      </c>
      <c r="I4038" s="664" t="s">
        <v>207</v>
      </c>
      <c r="J4038" s="664" t="s">
        <v>208</v>
      </c>
      <c r="K4038" s="664" t="s">
        <v>209</v>
      </c>
      <c r="L4038" s="664" t="s">
        <v>210</v>
      </c>
      <c r="M4038" s="664" t="s">
        <v>211</v>
      </c>
      <c r="N4038" s="664" t="s">
        <v>212</v>
      </c>
      <c r="O4038" s="664" t="s">
        <v>213</v>
      </c>
      <c r="P4038" s="664" t="s">
        <v>214</v>
      </c>
      <c r="Q4038" s="664" t="s">
        <v>215</v>
      </c>
      <c r="R4038" s="664" t="s">
        <v>216</v>
      </c>
      <c r="S4038" s="664" t="s">
        <v>217</v>
      </c>
      <c r="T4038" s="664" t="s">
        <v>218</v>
      </c>
      <c r="U4038" s="664" t="s">
        <v>219</v>
      </c>
      <c r="V4038" s="664" t="s">
        <v>220</v>
      </c>
      <c r="W4038" s="664" t="s">
        <v>221</v>
      </c>
      <c r="X4038" s="664" t="s">
        <v>222</v>
      </c>
      <c r="Y4038" s="664" t="s">
        <v>223</v>
      </c>
      <c r="Z4038" s="664" t="s">
        <v>224</v>
      </c>
      <c r="AA4038" s="664" t="s">
        <v>225</v>
      </c>
      <c r="AB4038" s="664" t="s">
        <v>226</v>
      </c>
      <c r="AC4038" s="813" t="s">
        <v>29</v>
      </c>
      <c r="AD4038" s="813" t="s">
        <v>30</v>
      </c>
    </row>
    <row r="4039" customHeight="1" spans="1:30">
      <c r="A4039" s="574">
        <v>45371</v>
      </c>
      <c r="B4039" s="650" t="s">
        <v>227</v>
      </c>
      <c r="C4039" s="650" t="s">
        <v>228</v>
      </c>
      <c r="D4039" s="650">
        <v>100</v>
      </c>
      <c r="E4039" s="650" t="s">
        <v>233</v>
      </c>
      <c r="F4039" s="650">
        <v>6.78</v>
      </c>
      <c r="G4039" s="650">
        <v>1.3</v>
      </c>
      <c r="H4039" s="650">
        <v>60.32</v>
      </c>
      <c r="I4039" s="650">
        <v>41.65</v>
      </c>
      <c r="J4039" s="650">
        <v>41.475</v>
      </c>
      <c r="K4039" s="650">
        <v>18.67</v>
      </c>
      <c r="L4039" s="676">
        <v>0.3095</v>
      </c>
      <c r="M4039" s="650">
        <v>790.3</v>
      </c>
      <c r="N4039" s="650"/>
      <c r="O4039" s="650"/>
      <c r="P4039" s="650"/>
      <c r="Q4039" s="650">
        <v>14972</v>
      </c>
      <c r="R4039" s="650">
        <v>2826.5125</v>
      </c>
      <c r="S4039" s="676">
        <v>0.1888</v>
      </c>
      <c r="T4039" s="650">
        <v>0.05</v>
      </c>
      <c r="U4039" s="650">
        <v>0</v>
      </c>
      <c r="V4039" s="650">
        <v>0</v>
      </c>
      <c r="W4039" s="650">
        <v>0</v>
      </c>
      <c r="X4039" s="650">
        <v>0</v>
      </c>
      <c r="Y4039" s="650">
        <v>0</v>
      </c>
      <c r="Z4039" s="650">
        <v>0</v>
      </c>
      <c r="AA4039" s="650">
        <v>0</v>
      </c>
      <c r="AB4039" s="676">
        <v>0.9988</v>
      </c>
      <c r="AC4039" s="575">
        <f t="shared" ref="AC4039:AC4081" si="184">U4039+W4039</f>
        <v>0</v>
      </c>
      <c r="AD4039" s="620">
        <f t="shared" ref="AD4039:AD4081" si="185">T4039+V4039</f>
        <v>0.05</v>
      </c>
    </row>
    <row r="4040" customHeight="1" spans="1:30">
      <c r="A4040" s="574">
        <v>45371</v>
      </c>
      <c r="B4040" s="650" t="s">
        <v>240</v>
      </c>
      <c r="C4040" s="650" t="s">
        <v>228</v>
      </c>
      <c r="D4040" s="650">
        <v>100</v>
      </c>
      <c r="E4040" s="650" t="s">
        <v>233</v>
      </c>
      <c r="F4040" s="650">
        <v>7.38</v>
      </c>
      <c r="G4040" s="650">
        <v>0</v>
      </c>
      <c r="H4040" s="650">
        <v>57.72</v>
      </c>
      <c r="I4040" s="650">
        <v>52.4042</v>
      </c>
      <c r="J4040" s="650">
        <v>50.731</v>
      </c>
      <c r="K4040" s="650">
        <v>4.9318</v>
      </c>
      <c r="L4040" s="676">
        <v>0.086</v>
      </c>
      <c r="M4040" s="650">
        <v>906.539</v>
      </c>
      <c r="N4040" s="650"/>
      <c r="O4040" s="650"/>
      <c r="P4040" s="650"/>
      <c r="Q4040" s="650">
        <v>15895</v>
      </c>
      <c r="R4040" s="650">
        <v>2788.761</v>
      </c>
      <c r="S4040" s="676">
        <v>0.1754</v>
      </c>
      <c r="T4040" s="650">
        <v>0.224</v>
      </c>
      <c r="U4040" s="650">
        <v>0</v>
      </c>
      <c r="V4040" s="650">
        <v>0</v>
      </c>
      <c r="W4040" s="650">
        <v>0</v>
      </c>
      <c r="X4040" s="650">
        <v>0</v>
      </c>
      <c r="Y4040" s="650">
        <v>0.16</v>
      </c>
      <c r="Z4040" s="650">
        <v>0</v>
      </c>
      <c r="AA4040" s="650">
        <v>0</v>
      </c>
      <c r="AB4040" s="676">
        <v>0.9961</v>
      </c>
      <c r="AC4040" s="575">
        <f t="shared" si="184"/>
        <v>0</v>
      </c>
      <c r="AD4040" s="620">
        <f t="shared" si="185"/>
        <v>0.224</v>
      </c>
    </row>
    <row r="4041" customHeight="1" spans="1:30">
      <c r="A4041" s="574">
        <v>45371</v>
      </c>
      <c r="B4041" s="650" t="s">
        <v>232</v>
      </c>
      <c r="C4041" s="650" t="s">
        <v>228</v>
      </c>
      <c r="D4041" s="650">
        <v>80</v>
      </c>
      <c r="E4041" s="650" t="s">
        <v>233</v>
      </c>
      <c r="F4041" s="650">
        <v>7.06</v>
      </c>
      <c r="G4041" s="650">
        <v>0.88</v>
      </c>
      <c r="H4041" s="650">
        <v>49.2196</v>
      </c>
      <c r="I4041" s="650">
        <v>48.16</v>
      </c>
      <c r="J4041" s="650">
        <v>47.85</v>
      </c>
      <c r="K4041" s="650">
        <v>0</v>
      </c>
      <c r="L4041" s="676">
        <v>0</v>
      </c>
      <c r="M4041" s="650">
        <v>715.55</v>
      </c>
      <c r="N4041" s="650"/>
      <c r="O4041" s="650"/>
      <c r="P4041" s="650"/>
      <c r="Q4041" s="650">
        <v>9570</v>
      </c>
      <c r="R4041" s="650">
        <v>2471.15</v>
      </c>
      <c r="S4041" s="676">
        <v>0.2582</v>
      </c>
      <c r="T4041" s="650">
        <v>0</v>
      </c>
      <c r="U4041" s="650">
        <v>0</v>
      </c>
      <c r="V4041" s="650">
        <v>0</v>
      </c>
      <c r="W4041" s="650">
        <v>0</v>
      </c>
      <c r="X4041" s="650">
        <v>0</v>
      </c>
      <c r="Y4041" s="650">
        <v>0</v>
      </c>
      <c r="Z4041" s="650">
        <v>0</v>
      </c>
      <c r="AA4041" s="650">
        <v>0</v>
      </c>
      <c r="AB4041" s="676">
        <v>1</v>
      </c>
      <c r="AC4041" s="575">
        <f t="shared" si="184"/>
        <v>0</v>
      </c>
      <c r="AD4041" s="620">
        <f t="shared" si="185"/>
        <v>0</v>
      </c>
    </row>
    <row r="4042" customHeight="1" spans="1:30">
      <c r="A4042" s="574">
        <v>45371</v>
      </c>
      <c r="B4042" s="650" t="s">
        <v>236</v>
      </c>
      <c r="C4042" s="650" t="s">
        <v>228</v>
      </c>
      <c r="D4042" s="650">
        <v>30</v>
      </c>
      <c r="E4042" s="650" t="s">
        <v>235</v>
      </c>
      <c r="F4042" s="650">
        <v>4.75</v>
      </c>
      <c r="G4042" s="650">
        <v>1.3</v>
      </c>
      <c r="H4042" s="650">
        <v>11.5222</v>
      </c>
      <c r="I4042" s="650">
        <v>11.3242</v>
      </c>
      <c r="J4042" s="650">
        <v>11.3044</v>
      </c>
      <c r="K4042" s="650">
        <v>0</v>
      </c>
      <c r="L4042" s="676">
        <v>0</v>
      </c>
      <c r="M4042" s="650">
        <v>308.5497</v>
      </c>
      <c r="N4042" s="650"/>
      <c r="O4042" s="650"/>
      <c r="P4042" s="650"/>
      <c r="Q4042" s="650">
        <v>3672</v>
      </c>
      <c r="R4042" s="650">
        <v>1040.5686</v>
      </c>
      <c r="S4042" s="676">
        <v>0.2834</v>
      </c>
      <c r="T4042" s="650">
        <v>0</v>
      </c>
      <c r="U4042" s="650">
        <v>0</v>
      </c>
      <c r="V4042" s="650">
        <v>0</v>
      </c>
      <c r="W4042" s="650">
        <v>0</v>
      </c>
      <c r="X4042" s="650">
        <v>0</v>
      </c>
      <c r="Y4042" s="650">
        <v>0</v>
      </c>
      <c r="Z4042" s="650">
        <v>0</v>
      </c>
      <c r="AA4042" s="650">
        <v>0</v>
      </c>
      <c r="AB4042" s="676">
        <v>1</v>
      </c>
      <c r="AC4042" s="575">
        <f t="shared" si="184"/>
        <v>0</v>
      </c>
      <c r="AD4042" s="620">
        <f t="shared" si="185"/>
        <v>0</v>
      </c>
    </row>
    <row r="4043" customHeight="1" spans="1:30">
      <c r="A4043" s="574">
        <v>45371</v>
      </c>
      <c r="B4043" s="650" t="s">
        <v>237</v>
      </c>
      <c r="C4043" s="650" t="s">
        <v>228</v>
      </c>
      <c r="D4043" s="650">
        <v>5.48</v>
      </c>
      <c r="E4043" s="650" t="s">
        <v>285</v>
      </c>
      <c r="F4043" s="650">
        <v>6.81</v>
      </c>
      <c r="G4043" s="650">
        <v>0</v>
      </c>
      <c r="H4043" s="650">
        <v>3.25</v>
      </c>
      <c r="I4043" s="650">
        <v>2.2</v>
      </c>
      <c r="J4043" s="650">
        <v>2.016</v>
      </c>
      <c r="K4043" s="650">
        <v>1.05</v>
      </c>
      <c r="L4043" s="676">
        <v>0.3231</v>
      </c>
      <c r="M4043" s="650">
        <v>34.664</v>
      </c>
      <c r="N4043" s="650"/>
      <c r="O4043" s="650"/>
      <c r="P4043" s="650"/>
      <c r="Q4043" s="650">
        <v>554</v>
      </c>
      <c r="R4043" s="650">
        <v>104.084</v>
      </c>
      <c r="S4043" s="676">
        <v>0.1879</v>
      </c>
      <c r="T4043" s="650">
        <v>0</v>
      </c>
      <c r="U4043" s="650">
        <v>0</v>
      </c>
      <c r="V4043" s="650">
        <v>0</v>
      </c>
      <c r="W4043" s="650">
        <v>0</v>
      </c>
      <c r="X4043" s="650">
        <v>0</v>
      </c>
      <c r="Y4043" s="650">
        <v>0</v>
      </c>
      <c r="Z4043" s="650">
        <v>0</v>
      </c>
      <c r="AA4043" s="650">
        <v>0</v>
      </c>
      <c r="AB4043" s="676">
        <v>1</v>
      </c>
      <c r="AC4043" s="575">
        <f t="shared" si="184"/>
        <v>0</v>
      </c>
      <c r="AD4043" s="620">
        <f t="shared" si="185"/>
        <v>0</v>
      </c>
    </row>
    <row r="4044" customHeight="1" spans="1:30">
      <c r="A4044" s="574">
        <v>45371</v>
      </c>
      <c r="B4044" s="650" t="s">
        <v>242</v>
      </c>
      <c r="C4044" s="650" t="s">
        <v>228</v>
      </c>
      <c r="D4044" s="650">
        <v>50</v>
      </c>
      <c r="E4044" s="650" t="s">
        <v>233</v>
      </c>
      <c r="F4044" s="650">
        <v>6.97</v>
      </c>
      <c r="G4044" s="650">
        <v>2.02</v>
      </c>
      <c r="H4044" s="650">
        <v>29.6884</v>
      </c>
      <c r="I4044" s="650">
        <v>29.568</v>
      </c>
      <c r="J4044" s="650">
        <v>29.48</v>
      </c>
      <c r="K4044" s="650">
        <v>0</v>
      </c>
      <c r="L4044" s="676">
        <v>0</v>
      </c>
      <c r="M4044" s="650">
        <v>361.68</v>
      </c>
      <c r="N4044" s="650"/>
      <c r="O4044" s="650"/>
      <c r="P4044" s="650"/>
      <c r="Q4044" s="650">
        <v>7203</v>
      </c>
      <c r="R4044" s="650">
        <v>1200.76</v>
      </c>
      <c r="S4044" s="676">
        <v>0.1667</v>
      </c>
      <c r="T4044" s="650">
        <v>0.1081</v>
      </c>
      <c r="U4044" s="650">
        <v>0</v>
      </c>
      <c r="V4044" s="650">
        <v>0</v>
      </c>
      <c r="W4044" s="650">
        <v>0</v>
      </c>
      <c r="X4044" s="650">
        <v>0</v>
      </c>
      <c r="Y4044" s="650">
        <v>0</v>
      </c>
      <c r="Z4044" s="650">
        <v>0</v>
      </c>
      <c r="AA4044" s="650">
        <v>0</v>
      </c>
      <c r="AB4044" s="676">
        <v>0.9955</v>
      </c>
      <c r="AC4044" s="575">
        <f t="shared" si="184"/>
        <v>0</v>
      </c>
      <c r="AD4044" s="620">
        <f t="shared" si="185"/>
        <v>0.1081</v>
      </c>
    </row>
    <row r="4045" customHeight="1" spans="1:30">
      <c r="A4045" s="574">
        <v>45371</v>
      </c>
      <c r="B4045" s="650" t="s">
        <v>230</v>
      </c>
      <c r="C4045" s="650" t="s">
        <v>228</v>
      </c>
      <c r="D4045" s="650">
        <v>10</v>
      </c>
      <c r="E4045" s="650" t="s">
        <v>233</v>
      </c>
      <c r="F4045" s="650">
        <v>6.55</v>
      </c>
      <c r="G4045" s="650">
        <v>1.12</v>
      </c>
      <c r="H4045" s="650">
        <v>6.2946</v>
      </c>
      <c r="I4045" s="650">
        <v>5.9842</v>
      </c>
      <c r="J4045" s="650">
        <v>5.94</v>
      </c>
      <c r="K4045" s="650">
        <v>0.3104</v>
      </c>
      <c r="L4045" s="676">
        <v>0.0493</v>
      </c>
      <c r="M4045" s="650">
        <v>80.52</v>
      </c>
      <c r="N4045" s="650"/>
      <c r="O4045" s="650"/>
      <c r="P4045" s="650"/>
      <c r="Q4045" s="650">
        <v>1258</v>
      </c>
      <c r="R4045" s="650">
        <v>271.26</v>
      </c>
      <c r="S4045" s="676">
        <v>0.2156</v>
      </c>
      <c r="T4045" s="650">
        <v>0</v>
      </c>
      <c r="U4045" s="650">
        <v>0</v>
      </c>
      <c r="V4045" s="650">
        <v>0</v>
      </c>
      <c r="W4045" s="650">
        <v>0</v>
      </c>
      <c r="X4045" s="650">
        <v>0</v>
      </c>
      <c r="Y4045" s="650">
        <v>0</v>
      </c>
      <c r="Z4045" s="650">
        <v>0</v>
      </c>
      <c r="AA4045" s="650">
        <v>0</v>
      </c>
      <c r="AB4045" s="676">
        <v>1</v>
      </c>
      <c r="AC4045" s="575">
        <f t="shared" si="184"/>
        <v>0</v>
      </c>
      <c r="AD4045" s="620">
        <f t="shared" si="185"/>
        <v>0</v>
      </c>
    </row>
    <row r="4046" customHeight="1" spans="1:30">
      <c r="A4046" s="574">
        <v>45371</v>
      </c>
      <c r="B4046" s="650" t="s">
        <v>239</v>
      </c>
      <c r="C4046" s="650" t="s">
        <v>228</v>
      </c>
      <c r="D4046" s="650">
        <v>30</v>
      </c>
      <c r="E4046" s="650" t="s">
        <v>233</v>
      </c>
      <c r="F4046" s="650">
        <v>7.43</v>
      </c>
      <c r="G4046" s="650">
        <v>0</v>
      </c>
      <c r="H4046" s="650">
        <v>20.2002</v>
      </c>
      <c r="I4046" s="650">
        <v>20.2002</v>
      </c>
      <c r="J4046" s="650">
        <v>20.0112</v>
      </c>
      <c r="K4046" s="650">
        <v>0</v>
      </c>
      <c r="L4046" s="676">
        <v>0</v>
      </c>
      <c r="M4046" s="650">
        <v>329.5248</v>
      </c>
      <c r="N4046" s="650"/>
      <c r="O4046" s="650"/>
      <c r="P4046" s="650"/>
      <c r="Q4046" s="650">
        <v>4805</v>
      </c>
      <c r="R4046" s="650">
        <v>1030.0752</v>
      </c>
      <c r="S4046" s="676">
        <v>0.2144</v>
      </c>
      <c r="T4046" s="650">
        <v>0</v>
      </c>
      <c r="U4046" s="650">
        <v>0</v>
      </c>
      <c r="V4046" s="650">
        <v>0</v>
      </c>
      <c r="W4046" s="650">
        <v>0</v>
      </c>
      <c r="X4046" s="650">
        <v>0</v>
      </c>
      <c r="Y4046" s="650">
        <v>0</v>
      </c>
      <c r="Z4046" s="650">
        <v>0</v>
      </c>
      <c r="AA4046" s="650">
        <v>0</v>
      </c>
      <c r="AB4046" s="676">
        <v>1</v>
      </c>
      <c r="AC4046" s="575">
        <f t="shared" si="184"/>
        <v>0</v>
      </c>
      <c r="AD4046" s="620">
        <f t="shared" si="185"/>
        <v>0</v>
      </c>
    </row>
    <row r="4047" customHeight="1" spans="1:30">
      <c r="A4047" s="574">
        <v>45371</v>
      </c>
      <c r="B4047" s="650" t="s">
        <v>246</v>
      </c>
      <c r="C4047" s="650" t="s">
        <v>228</v>
      </c>
      <c r="D4047" s="650">
        <v>300</v>
      </c>
      <c r="E4047" s="650" t="s">
        <v>233</v>
      </c>
      <c r="F4047" s="650">
        <v>7.81</v>
      </c>
      <c r="G4047" s="650">
        <v>0</v>
      </c>
      <c r="H4047" s="650">
        <v>231.8845</v>
      </c>
      <c r="I4047" s="650">
        <v>204.2169</v>
      </c>
      <c r="J4047" s="650">
        <v>199.155</v>
      </c>
      <c r="K4047" s="650">
        <v>27.6675</v>
      </c>
      <c r="L4047" s="676">
        <v>0.1193</v>
      </c>
      <c r="M4047" s="650">
        <v>3540.669</v>
      </c>
      <c r="N4047" s="650"/>
      <c r="O4047" s="650"/>
      <c r="P4047" s="650"/>
      <c r="Q4047" s="650">
        <v>57321</v>
      </c>
      <c r="R4047" s="650">
        <v>11305.702</v>
      </c>
      <c r="S4047" s="676">
        <v>0.1972</v>
      </c>
      <c r="T4047" s="650">
        <v>0</v>
      </c>
      <c r="U4047" s="650">
        <v>0</v>
      </c>
      <c r="V4047" s="650">
        <v>0</v>
      </c>
      <c r="W4047" s="650">
        <v>0</v>
      </c>
      <c r="X4047" s="650">
        <v>0</v>
      </c>
      <c r="Y4047" s="650">
        <v>0</v>
      </c>
      <c r="Z4047" s="650">
        <v>0</v>
      </c>
      <c r="AA4047" s="650">
        <v>0</v>
      </c>
      <c r="AB4047" s="676">
        <v>1</v>
      </c>
      <c r="AC4047" s="575">
        <f t="shared" si="184"/>
        <v>0</v>
      </c>
      <c r="AD4047" s="620">
        <f t="shared" si="185"/>
        <v>0</v>
      </c>
    </row>
    <row r="4048" customHeight="1" spans="1:30">
      <c r="A4048" s="574">
        <v>45371</v>
      </c>
      <c r="B4048" s="650" t="s">
        <v>234</v>
      </c>
      <c r="C4048" s="650" t="s">
        <v>228</v>
      </c>
      <c r="D4048" s="650">
        <v>20</v>
      </c>
      <c r="E4048" s="650" t="s">
        <v>233</v>
      </c>
      <c r="F4048" s="650">
        <v>6.72</v>
      </c>
      <c r="G4048" s="650">
        <v>2.2</v>
      </c>
      <c r="H4048" s="650">
        <v>12.4859</v>
      </c>
      <c r="I4048" s="650">
        <v>7.0673</v>
      </c>
      <c r="J4048" s="650">
        <v>7.0358</v>
      </c>
      <c r="K4048" s="650">
        <v>5.4186</v>
      </c>
      <c r="L4048" s="676">
        <v>0.434</v>
      </c>
      <c r="M4048" s="650">
        <v>184.2889</v>
      </c>
      <c r="N4048" s="650"/>
      <c r="O4048" s="650"/>
      <c r="P4048" s="650"/>
      <c r="Q4048" s="650">
        <v>4106</v>
      </c>
      <c r="R4048" s="650">
        <v>758.1878</v>
      </c>
      <c r="S4048" s="676">
        <v>0.1847</v>
      </c>
      <c r="T4048" s="650">
        <v>0</v>
      </c>
      <c r="U4048" s="650">
        <v>0</v>
      </c>
      <c r="V4048" s="650">
        <v>0</v>
      </c>
      <c r="W4048" s="650">
        <v>0</v>
      </c>
      <c r="X4048" s="650">
        <v>0</v>
      </c>
      <c r="Y4048" s="650">
        <v>0</v>
      </c>
      <c r="Z4048" s="650">
        <v>0</v>
      </c>
      <c r="AA4048" s="650">
        <v>0</v>
      </c>
      <c r="AB4048" s="676">
        <v>1</v>
      </c>
      <c r="AC4048" s="575">
        <f t="shared" si="184"/>
        <v>0</v>
      </c>
      <c r="AD4048" s="620">
        <f t="shared" si="185"/>
        <v>0</v>
      </c>
    </row>
    <row r="4049" customHeight="1" spans="1:30">
      <c r="A4049" s="574">
        <v>45371</v>
      </c>
      <c r="B4049" s="650" t="s">
        <v>243</v>
      </c>
      <c r="C4049" s="650" t="s">
        <v>228</v>
      </c>
      <c r="D4049" s="650">
        <v>30</v>
      </c>
      <c r="E4049" s="650" t="s">
        <v>231</v>
      </c>
      <c r="F4049" s="650">
        <v>3.53</v>
      </c>
      <c r="G4049" s="650">
        <v>1.32</v>
      </c>
      <c r="H4049" s="650">
        <v>8.825</v>
      </c>
      <c r="I4049" s="650">
        <v>8.652</v>
      </c>
      <c r="J4049" s="650">
        <v>8.624</v>
      </c>
      <c r="K4049" s="650">
        <v>0</v>
      </c>
      <c r="L4049" s="676">
        <v>0</v>
      </c>
      <c r="M4049" s="650">
        <v>323.064</v>
      </c>
      <c r="N4049" s="650"/>
      <c r="O4049" s="650"/>
      <c r="P4049" s="650"/>
      <c r="Q4049" s="650">
        <v>4708</v>
      </c>
      <c r="R4049" s="650">
        <v>1157.128</v>
      </c>
      <c r="S4049" s="676">
        <v>0.2458</v>
      </c>
      <c r="T4049" s="650">
        <v>0</v>
      </c>
      <c r="U4049" s="650">
        <v>0</v>
      </c>
      <c r="V4049" s="650">
        <v>0</v>
      </c>
      <c r="W4049" s="650">
        <v>0</v>
      </c>
      <c r="X4049" s="650">
        <v>0</v>
      </c>
      <c r="Y4049" s="650">
        <v>0</v>
      </c>
      <c r="Z4049" s="650">
        <v>0</v>
      </c>
      <c r="AA4049" s="650">
        <v>0</v>
      </c>
      <c r="AB4049" s="676">
        <v>1</v>
      </c>
      <c r="AC4049" s="575">
        <f t="shared" si="184"/>
        <v>0</v>
      </c>
      <c r="AD4049" s="620">
        <f t="shared" si="185"/>
        <v>0</v>
      </c>
    </row>
    <row r="4050" customHeight="1" spans="1:30">
      <c r="A4050" s="574">
        <v>45371</v>
      </c>
      <c r="B4050" s="650" t="s">
        <v>241</v>
      </c>
      <c r="C4050" s="650" t="s">
        <v>228</v>
      </c>
      <c r="D4050" s="650">
        <v>150</v>
      </c>
      <c r="E4050" s="650" t="s">
        <v>233</v>
      </c>
      <c r="F4050" s="650">
        <v>7.04</v>
      </c>
      <c r="G4050" s="650">
        <v>1.48</v>
      </c>
      <c r="H4050" s="650">
        <v>115.2562</v>
      </c>
      <c r="I4050" s="650">
        <v>52.2348</v>
      </c>
      <c r="J4050" s="650">
        <v>51.3282</v>
      </c>
      <c r="K4050" s="650">
        <v>63.02</v>
      </c>
      <c r="L4050" s="676">
        <v>0.5468</v>
      </c>
      <c r="M4050" s="650">
        <v>1023.2817</v>
      </c>
      <c r="N4050" s="650">
        <v>1932</v>
      </c>
      <c r="O4050" s="676">
        <v>0.5296</v>
      </c>
      <c r="P4050" s="676">
        <v>-0.1156</v>
      </c>
      <c r="Q4050" s="650">
        <v>24402</v>
      </c>
      <c r="R4050" s="650">
        <v>3546.1244</v>
      </c>
      <c r="S4050" s="676">
        <v>0.1453</v>
      </c>
      <c r="T4050" s="650">
        <v>0</v>
      </c>
      <c r="U4050" s="650">
        <v>0</v>
      </c>
      <c r="V4050" s="650">
        <v>0</v>
      </c>
      <c r="W4050" s="650">
        <v>0</v>
      </c>
      <c r="X4050" s="650">
        <v>0</v>
      </c>
      <c r="Y4050" s="650">
        <v>0</v>
      </c>
      <c r="Z4050" s="650">
        <v>0</v>
      </c>
      <c r="AA4050" s="650">
        <v>0</v>
      </c>
      <c r="AB4050" s="676">
        <v>1</v>
      </c>
      <c r="AC4050" s="575">
        <f t="shared" si="184"/>
        <v>0</v>
      </c>
      <c r="AD4050" s="620">
        <f t="shared" si="185"/>
        <v>0</v>
      </c>
    </row>
    <row r="4051" customHeight="1" spans="1:30">
      <c r="A4051" s="574">
        <v>45371</v>
      </c>
      <c r="B4051" s="650" t="s">
        <v>244</v>
      </c>
      <c r="C4051" s="650" t="s">
        <v>228</v>
      </c>
      <c r="D4051" s="650">
        <v>100</v>
      </c>
      <c r="E4051" s="650" t="s">
        <v>233</v>
      </c>
      <c r="F4051" s="650">
        <v>6.3</v>
      </c>
      <c r="G4051" s="650">
        <v>0.1</v>
      </c>
      <c r="H4051" s="650">
        <v>58.0064</v>
      </c>
      <c r="I4051" s="650">
        <v>46.3445</v>
      </c>
      <c r="J4051" s="650">
        <v>44.9001</v>
      </c>
      <c r="K4051" s="650">
        <v>11.6619</v>
      </c>
      <c r="L4051" s="676">
        <v>0.201</v>
      </c>
      <c r="M4051" s="650">
        <v>704.1783</v>
      </c>
      <c r="N4051" s="650"/>
      <c r="O4051" s="650"/>
      <c r="P4051" s="650"/>
      <c r="Q4051" s="650">
        <v>14225</v>
      </c>
      <c r="R4051" s="650">
        <v>2622.8139</v>
      </c>
      <c r="S4051" s="676">
        <v>0.1844</v>
      </c>
      <c r="T4051" s="650">
        <v>0</v>
      </c>
      <c r="U4051" s="650">
        <v>0</v>
      </c>
      <c r="V4051" s="650">
        <v>0</v>
      </c>
      <c r="W4051" s="650">
        <v>0</v>
      </c>
      <c r="X4051" s="650">
        <v>0</v>
      </c>
      <c r="Y4051" s="650">
        <v>0</v>
      </c>
      <c r="Z4051" s="650">
        <v>0</v>
      </c>
      <c r="AA4051" s="650">
        <v>0</v>
      </c>
      <c r="AB4051" s="676">
        <v>1</v>
      </c>
      <c r="AC4051" s="575">
        <f t="shared" si="184"/>
        <v>0</v>
      </c>
      <c r="AD4051" s="620">
        <f t="shared" si="185"/>
        <v>0</v>
      </c>
    </row>
    <row r="4052" customHeight="1" spans="1:30">
      <c r="A4052" s="574">
        <v>45371</v>
      </c>
      <c r="B4052" s="650" t="s">
        <v>245</v>
      </c>
      <c r="C4052" s="650" t="s">
        <v>228</v>
      </c>
      <c r="D4052" s="650">
        <v>50</v>
      </c>
      <c r="E4052" s="650" t="s">
        <v>233</v>
      </c>
      <c r="F4052" s="650">
        <v>7.08</v>
      </c>
      <c r="G4052" s="650">
        <v>0</v>
      </c>
      <c r="H4052" s="650">
        <v>30.2019</v>
      </c>
      <c r="I4052" s="650">
        <v>29.855</v>
      </c>
      <c r="J4052" s="650">
        <v>29.68</v>
      </c>
      <c r="K4052" s="650">
        <v>0.3469</v>
      </c>
      <c r="L4052" s="676">
        <v>0.0115</v>
      </c>
      <c r="M4052" s="650">
        <v>314.65</v>
      </c>
      <c r="N4052" s="650"/>
      <c r="O4052" s="650"/>
      <c r="P4052" s="650"/>
      <c r="Q4052" s="650">
        <v>6762</v>
      </c>
      <c r="R4052" s="650">
        <v>979.58</v>
      </c>
      <c r="S4052" s="676">
        <v>0.1449</v>
      </c>
      <c r="T4052" s="650">
        <v>0</v>
      </c>
      <c r="U4052" s="650">
        <v>0</v>
      </c>
      <c r="V4052" s="650">
        <v>0</v>
      </c>
      <c r="W4052" s="650">
        <v>0</v>
      </c>
      <c r="X4052" s="650">
        <v>0</v>
      </c>
      <c r="Y4052" s="650">
        <v>0</v>
      </c>
      <c r="Z4052" s="650">
        <v>0</v>
      </c>
      <c r="AA4052" s="650">
        <v>0</v>
      </c>
      <c r="AB4052" s="676">
        <v>1</v>
      </c>
      <c r="AC4052" s="575">
        <f t="shared" si="184"/>
        <v>0</v>
      </c>
      <c r="AD4052" s="620">
        <f t="shared" si="185"/>
        <v>0</v>
      </c>
    </row>
    <row r="4053" customHeight="1" spans="1:30">
      <c r="A4053" s="574">
        <v>45371</v>
      </c>
      <c r="B4053" s="650" t="s">
        <v>247</v>
      </c>
      <c r="C4053" s="650" t="s">
        <v>228</v>
      </c>
      <c r="D4053" s="650">
        <v>150</v>
      </c>
      <c r="E4053" s="650" t="s">
        <v>233</v>
      </c>
      <c r="F4053" s="650">
        <v>4.29</v>
      </c>
      <c r="G4053" s="650">
        <v>3</v>
      </c>
      <c r="H4053" s="650">
        <v>54.255</v>
      </c>
      <c r="I4053" s="650">
        <v>54.255</v>
      </c>
      <c r="J4053" s="650">
        <v>53.55</v>
      </c>
      <c r="K4053" s="650">
        <v>0</v>
      </c>
      <c r="L4053" s="676">
        <v>0</v>
      </c>
      <c r="M4053" s="650">
        <v>1701</v>
      </c>
      <c r="N4053" s="650"/>
      <c r="O4053" s="650"/>
      <c r="P4053" s="650"/>
      <c r="Q4053" s="650">
        <v>25456</v>
      </c>
      <c r="R4053" s="650">
        <v>5597.025</v>
      </c>
      <c r="S4053" s="676">
        <v>0.2199</v>
      </c>
      <c r="T4053" s="650">
        <v>0</v>
      </c>
      <c r="U4053" s="650">
        <v>0</v>
      </c>
      <c r="V4053" s="650">
        <v>0</v>
      </c>
      <c r="W4053" s="650">
        <v>0</v>
      </c>
      <c r="X4053" s="650">
        <v>0</v>
      </c>
      <c r="Y4053" s="650">
        <v>0</v>
      </c>
      <c r="Z4053" s="650">
        <v>0</v>
      </c>
      <c r="AA4053" s="650">
        <v>0</v>
      </c>
      <c r="AB4053" s="676">
        <v>1</v>
      </c>
      <c r="AC4053" s="575">
        <f t="shared" si="184"/>
        <v>0</v>
      </c>
      <c r="AD4053" s="620">
        <f t="shared" si="185"/>
        <v>0</v>
      </c>
    </row>
    <row r="4054" customHeight="1" spans="1:30">
      <c r="A4054" s="574">
        <v>45371</v>
      </c>
      <c r="B4054" s="650" t="s">
        <v>248</v>
      </c>
      <c r="C4054" s="650" t="s">
        <v>228</v>
      </c>
      <c r="D4054" s="650">
        <v>100</v>
      </c>
      <c r="E4054" s="650" t="s">
        <v>233</v>
      </c>
      <c r="F4054" s="650">
        <v>4.99</v>
      </c>
      <c r="G4054" s="650">
        <v>1.3</v>
      </c>
      <c r="H4054" s="650">
        <v>64.6944</v>
      </c>
      <c r="I4054" s="650">
        <v>43.6603</v>
      </c>
      <c r="J4054" s="650">
        <v>43.0276</v>
      </c>
      <c r="K4054" s="650">
        <v>21.0341</v>
      </c>
      <c r="L4054" s="676">
        <v>0.3251</v>
      </c>
      <c r="M4054" s="650">
        <v>692.6584</v>
      </c>
      <c r="N4054" s="650"/>
      <c r="O4054" s="650"/>
      <c r="P4054" s="650"/>
      <c r="Q4054" s="650">
        <v>11688</v>
      </c>
      <c r="R4054" s="650">
        <v>2454.3792</v>
      </c>
      <c r="S4054" s="676">
        <v>0.21</v>
      </c>
      <c r="T4054" s="650">
        <v>0</v>
      </c>
      <c r="U4054" s="650">
        <v>0</v>
      </c>
      <c r="V4054" s="650">
        <v>0</v>
      </c>
      <c r="W4054" s="650">
        <v>0</v>
      </c>
      <c r="X4054" s="650">
        <v>0</v>
      </c>
      <c r="Y4054" s="650">
        <v>0</v>
      </c>
      <c r="Z4054" s="650">
        <v>0</v>
      </c>
      <c r="AA4054" s="650">
        <v>0</v>
      </c>
      <c r="AB4054" s="676">
        <v>1</v>
      </c>
      <c r="AC4054" s="575">
        <f t="shared" si="184"/>
        <v>0</v>
      </c>
      <c r="AD4054" s="620">
        <f t="shared" si="185"/>
        <v>0</v>
      </c>
    </row>
    <row r="4055" customHeight="1" spans="1:30">
      <c r="A4055" s="574">
        <v>45371</v>
      </c>
      <c r="B4055" s="650" t="s">
        <v>249</v>
      </c>
      <c r="C4055" s="650" t="s">
        <v>228</v>
      </c>
      <c r="D4055" s="650">
        <v>100</v>
      </c>
      <c r="E4055" s="650" t="s">
        <v>231</v>
      </c>
      <c r="F4055" s="650">
        <v>7.02</v>
      </c>
      <c r="G4055" s="650">
        <v>0</v>
      </c>
      <c r="H4055" s="650">
        <v>57.269</v>
      </c>
      <c r="I4055" s="650">
        <v>56.3519</v>
      </c>
      <c r="J4055" s="650">
        <v>56.2619</v>
      </c>
      <c r="K4055" s="650">
        <v>0</v>
      </c>
      <c r="L4055" s="676">
        <v>0</v>
      </c>
      <c r="M4055" s="650">
        <v>1001.3098</v>
      </c>
      <c r="N4055" s="650"/>
      <c r="O4055" s="650"/>
      <c r="P4055" s="650"/>
      <c r="Q4055" s="650">
        <v>15134</v>
      </c>
      <c r="R4055" s="650">
        <v>2938.6571</v>
      </c>
      <c r="S4055" s="676">
        <v>0.1942</v>
      </c>
      <c r="T4055" s="650">
        <v>0</v>
      </c>
      <c r="U4055" s="650">
        <v>0</v>
      </c>
      <c r="V4055" s="650">
        <v>0</v>
      </c>
      <c r="W4055" s="650">
        <v>0</v>
      </c>
      <c r="X4055" s="650">
        <v>0</v>
      </c>
      <c r="Y4055" s="650">
        <v>0</v>
      </c>
      <c r="Z4055" s="650">
        <v>0</v>
      </c>
      <c r="AA4055" s="650">
        <v>0</v>
      </c>
      <c r="AB4055" s="676">
        <v>1</v>
      </c>
      <c r="AC4055" s="575">
        <f t="shared" si="184"/>
        <v>0</v>
      </c>
      <c r="AD4055" s="620">
        <f t="shared" si="185"/>
        <v>0</v>
      </c>
    </row>
    <row r="4056" customHeight="1" spans="1:30">
      <c r="A4056" s="574">
        <v>45371</v>
      </c>
      <c r="B4056" s="669" t="s">
        <v>55</v>
      </c>
      <c r="C4056" s="650" t="s">
        <v>250</v>
      </c>
      <c r="D4056" s="650">
        <v>100</v>
      </c>
      <c r="E4056" s="650" t="s">
        <v>233</v>
      </c>
      <c r="F4056" s="650">
        <v>0</v>
      </c>
      <c r="G4056" s="650">
        <v>7.85</v>
      </c>
      <c r="H4056" s="650">
        <v>139.2529</v>
      </c>
      <c r="I4056" s="650">
        <v>132.4086</v>
      </c>
      <c r="J4056" s="650">
        <v>130.2022</v>
      </c>
      <c r="K4056" s="650">
        <v>6.8443</v>
      </c>
      <c r="L4056" s="676">
        <v>0.0492</v>
      </c>
      <c r="M4056" s="650">
        <v>1900.2948</v>
      </c>
      <c r="N4056" s="650"/>
      <c r="O4056" s="650"/>
      <c r="P4056" s="650"/>
      <c r="Q4056" s="650">
        <v>28860</v>
      </c>
      <c r="R4056" s="650">
        <v>5639.0993</v>
      </c>
      <c r="S4056" s="676">
        <v>0.1954</v>
      </c>
      <c r="T4056" s="650">
        <v>0</v>
      </c>
      <c r="U4056" s="650">
        <v>0</v>
      </c>
      <c r="V4056" s="650">
        <v>0</v>
      </c>
      <c r="W4056" s="650">
        <v>0</v>
      </c>
      <c r="X4056" s="650">
        <v>0</v>
      </c>
      <c r="Y4056" s="650">
        <v>0</v>
      </c>
      <c r="Z4056" s="650">
        <v>0</v>
      </c>
      <c r="AA4056" s="650">
        <v>0</v>
      </c>
      <c r="AB4056" s="676">
        <v>1</v>
      </c>
      <c r="AC4056" s="575">
        <f t="shared" si="184"/>
        <v>0</v>
      </c>
      <c r="AD4056" s="620">
        <f t="shared" si="185"/>
        <v>0</v>
      </c>
    </row>
    <row r="4057" customHeight="1" spans="1:30">
      <c r="A4057" s="574">
        <v>45371</v>
      </c>
      <c r="B4057" s="192" t="s">
        <v>57</v>
      </c>
      <c r="C4057" s="650" t="s">
        <v>228</v>
      </c>
      <c r="D4057" s="650">
        <v>20</v>
      </c>
      <c r="E4057" s="650" t="s">
        <v>233</v>
      </c>
      <c r="F4057" s="650">
        <v>7.81</v>
      </c>
      <c r="G4057" s="650">
        <v>0</v>
      </c>
      <c r="H4057" s="650">
        <v>14.9851</v>
      </c>
      <c r="I4057" s="650">
        <v>11.1384</v>
      </c>
      <c r="J4057" s="650">
        <v>11.0138</v>
      </c>
      <c r="K4057" s="650">
        <v>3.8467</v>
      </c>
      <c r="L4057" s="676">
        <v>0.2567</v>
      </c>
      <c r="M4057" s="650">
        <v>201.5802</v>
      </c>
      <c r="N4057" s="650"/>
      <c r="O4057" s="650"/>
      <c r="P4057" s="650"/>
      <c r="Q4057" s="650">
        <v>3541</v>
      </c>
      <c r="R4057" s="650">
        <v>702.695</v>
      </c>
      <c r="S4057" s="676">
        <v>0.1984</v>
      </c>
      <c r="T4057" s="650">
        <v>0</v>
      </c>
      <c r="U4057" s="650">
        <v>0</v>
      </c>
      <c r="V4057" s="650">
        <v>0</v>
      </c>
      <c r="W4057" s="650">
        <v>0</v>
      </c>
      <c r="X4057" s="650">
        <v>0</v>
      </c>
      <c r="Y4057" s="650">
        <v>0</v>
      </c>
      <c r="Z4057" s="650">
        <v>0</v>
      </c>
      <c r="AA4057" s="650">
        <v>0</v>
      </c>
      <c r="AB4057" s="676">
        <v>1</v>
      </c>
      <c r="AC4057" s="575">
        <f t="shared" si="184"/>
        <v>0</v>
      </c>
      <c r="AD4057" s="620">
        <f t="shared" si="185"/>
        <v>0</v>
      </c>
    </row>
    <row r="4058" customHeight="1" spans="1:30">
      <c r="A4058" s="574">
        <v>45371</v>
      </c>
      <c r="B4058" s="650" t="s">
        <v>251</v>
      </c>
      <c r="C4058" s="650" t="s">
        <v>250</v>
      </c>
      <c r="D4058" s="650">
        <v>15</v>
      </c>
      <c r="E4058" s="650" t="s">
        <v>233</v>
      </c>
      <c r="F4058" s="650">
        <v>0</v>
      </c>
      <c r="G4058" s="650">
        <v>2.98</v>
      </c>
      <c r="H4058" s="650">
        <v>1.8417</v>
      </c>
      <c r="I4058" s="650">
        <v>1.8417</v>
      </c>
      <c r="J4058" s="650">
        <v>1.785</v>
      </c>
      <c r="K4058" s="650">
        <v>0</v>
      </c>
      <c r="L4058" s="676">
        <v>0</v>
      </c>
      <c r="M4058" s="650">
        <v>171.675</v>
      </c>
      <c r="N4058" s="650"/>
      <c r="O4058" s="650"/>
      <c r="P4058" s="650"/>
      <c r="Q4058" s="650">
        <v>3444</v>
      </c>
      <c r="R4058" s="650">
        <v>499.905</v>
      </c>
      <c r="S4058" s="676">
        <v>0.1452</v>
      </c>
      <c r="T4058" s="650">
        <v>0</v>
      </c>
      <c r="U4058" s="650">
        <v>0</v>
      </c>
      <c r="V4058" s="650">
        <v>0</v>
      </c>
      <c r="W4058" s="650">
        <v>0</v>
      </c>
      <c r="X4058" s="650">
        <v>0</v>
      </c>
      <c r="Y4058" s="650">
        <v>0</v>
      </c>
      <c r="Z4058" s="650">
        <v>0</v>
      </c>
      <c r="AA4058" s="650">
        <v>0</v>
      </c>
      <c r="AB4058" s="676">
        <v>0.9784</v>
      </c>
      <c r="AC4058" s="575">
        <f t="shared" si="184"/>
        <v>0</v>
      </c>
      <c r="AD4058" s="620">
        <f t="shared" si="185"/>
        <v>0</v>
      </c>
    </row>
    <row r="4059" customHeight="1" spans="1:30">
      <c r="A4059" s="574">
        <v>45371</v>
      </c>
      <c r="B4059" s="650" t="s">
        <v>253</v>
      </c>
      <c r="C4059" s="650" t="s">
        <v>250</v>
      </c>
      <c r="D4059" s="650">
        <v>200</v>
      </c>
      <c r="E4059" s="650" t="s">
        <v>233</v>
      </c>
      <c r="F4059" s="650">
        <v>0</v>
      </c>
      <c r="G4059" s="650">
        <v>4.18</v>
      </c>
      <c r="H4059" s="650">
        <v>65.8748</v>
      </c>
      <c r="I4059" s="650">
        <v>65.8748</v>
      </c>
      <c r="J4059" s="650">
        <v>60.72</v>
      </c>
      <c r="K4059" s="650">
        <v>0</v>
      </c>
      <c r="L4059" s="676">
        <v>0</v>
      </c>
      <c r="M4059" s="650">
        <v>3236.64</v>
      </c>
      <c r="N4059" s="650"/>
      <c r="O4059" s="650"/>
      <c r="P4059" s="650"/>
      <c r="Q4059" s="650">
        <v>61425</v>
      </c>
      <c r="R4059" s="650">
        <v>11881.32</v>
      </c>
      <c r="S4059" s="676">
        <v>0.1934</v>
      </c>
      <c r="T4059" s="650">
        <v>0</v>
      </c>
      <c r="U4059" s="650">
        <v>0</v>
      </c>
      <c r="V4059" s="650">
        <v>0</v>
      </c>
      <c r="W4059" s="650">
        <v>0</v>
      </c>
      <c r="X4059" s="650">
        <v>0</v>
      </c>
      <c r="Y4059" s="650">
        <v>0</v>
      </c>
      <c r="Z4059" s="650">
        <v>0</v>
      </c>
      <c r="AA4059" s="650">
        <v>0</v>
      </c>
      <c r="AB4059" s="676">
        <v>1</v>
      </c>
      <c r="AC4059" s="575">
        <f t="shared" si="184"/>
        <v>0</v>
      </c>
      <c r="AD4059" s="620">
        <f t="shared" si="185"/>
        <v>0</v>
      </c>
    </row>
    <row r="4060" customHeight="1" spans="1:30">
      <c r="A4060" s="574">
        <v>45371</v>
      </c>
      <c r="B4060" s="650" t="s">
        <v>259</v>
      </c>
      <c r="C4060" s="650" t="s">
        <v>250</v>
      </c>
      <c r="D4060" s="650">
        <v>60</v>
      </c>
      <c r="E4060" s="650" t="s">
        <v>233</v>
      </c>
      <c r="F4060" s="650">
        <v>0</v>
      </c>
      <c r="G4060" s="650">
        <v>5.25</v>
      </c>
      <c r="H4060" s="650">
        <v>38.9659</v>
      </c>
      <c r="I4060" s="650">
        <v>38.9659</v>
      </c>
      <c r="J4060" s="650">
        <v>38.01</v>
      </c>
      <c r="K4060" s="650">
        <v>0</v>
      </c>
      <c r="L4060" s="676">
        <v>0</v>
      </c>
      <c r="M4060" s="650">
        <v>1061.76</v>
      </c>
      <c r="N4060" s="650"/>
      <c r="O4060" s="650"/>
      <c r="P4060" s="650"/>
      <c r="Q4060" s="650">
        <v>14049</v>
      </c>
      <c r="R4060" s="650">
        <v>3443.79</v>
      </c>
      <c r="S4060" s="676">
        <v>0.2451</v>
      </c>
      <c r="T4060" s="650">
        <v>0</v>
      </c>
      <c r="U4060" s="650">
        <v>0</v>
      </c>
      <c r="V4060" s="650">
        <v>0</v>
      </c>
      <c r="W4060" s="650">
        <v>0</v>
      </c>
      <c r="X4060" s="650">
        <v>0</v>
      </c>
      <c r="Y4060" s="650">
        <v>0</v>
      </c>
      <c r="Z4060" s="650">
        <v>0</v>
      </c>
      <c r="AA4060" s="650">
        <v>0</v>
      </c>
      <c r="AB4060" s="676">
        <v>1</v>
      </c>
      <c r="AC4060" s="575">
        <f t="shared" si="184"/>
        <v>0</v>
      </c>
      <c r="AD4060" s="620">
        <f t="shared" si="185"/>
        <v>0</v>
      </c>
    </row>
    <row r="4061" customHeight="1" spans="1:30">
      <c r="A4061" s="574">
        <v>45371</v>
      </c>
      <c r="B4061" s="650" t="s">
        <v>256</v>
      </c>
      <c r="C4061" s="650" t="s">
        <v>250</v>
      </c>
      <c r="D4061" s="650">
        <v>20.4</v>
      </c>
      <c r="E4061" s="650" t="s">
        <v>233</v>
      </c>
      <c r="F4061" s="650">
        <v>0</v>
      </c>
      <c r="G4061" s="650">
        <v>6.38</v>
      </c>
      <c r="H4061" s="650">
        <v>24.117</v>
      </c>
      <c r="I4061" s="650">
        <v>23.814</v>
      </c>
      <c r="J4061" s="650">
        <v>23.7291</v>
      </c>
      <c r="K4061" s="650">
        <v>0.0959</v>
      </c>
      <c r="L4061" s="676">
        <v>0.004</v>
      </c>
      <c r="M4061" s="650">
        <v>382.3752</v>
      </c>
      <c r="N4061" s="650"/>
      <c r="O4061" s="650"/>
      <c r="P4061" s="650"/>
      <c r="Q4061" s="650">
        <v>5372</v>
      </c>
      <c r="R4061" s="650">
        <v>1377.5349</v>
      </c>
      <c r="S4061" s="676">
        <v>0.2564</v>
      </c>
      <c r="T4061" s="650">
        <v>0</v>
      </c>
      <c r="U4061" s="650">
        <v>0</v>
      </c>
      <c r="V4061" s="650">
        <v>0</v>
      </c>
      <c r="W4061" s="650">
        <v>0</v>
      </c>
      <c r="X4061" s="650">
        <v>0</v>
      </c>
      <c r="Y4061" s="650">
        <v>0</v>
      </c>
      <c r="Z4061" s="650">
        <v>0</v>
      </c>
      <c r="AA4061" s="650">
        <v>0</v>
      </c>
      <c r="AB4061" s="676">
        <v>1</v>
      </c>
      <c r="AC4061" s="575">
        <f t="shared" si="184"/>
        <v>0</v>
      </c>
      <c r="AD4061" s="620">
        <f t="shared" si="185"/>
        <v>0</v>
      </c>
    </row>
    <row r="4062" customHeight="1" spans="1:30">
      <c r="A4062" s="574">
        <v>45371</v>
      </c>
      <c r="B4062" s="650" t="s">
        <v>258</v>
      </c>
      <c r="C4062" s="650" t="s">
        <v>250</v>
      </c>
      <c r="D4062" s="650">
        <v>100</v>
      </c>
      <c r="E4062" s="650" t="s">
        <v>233</v>
      </c>
      <c r="F4062" s="650">
        <v>0</v>
      </c>
      <c r="G4062" s="650">
        <v>5.53</v>
      </c>
      <c r="H4062" s="650">
        <v>81.13</v>
      </c>
      <c r="I4062" s="650">
        <v>74.7432</v>
      </c>
      <c r="J4062" s="650">
        <v>73.92</v>
      </c>
      <c r="K4062" s="650">
        <v>6.3868</v>
      </c>
      <c r="L4062" s="676">
        <v>0.0787</v>
      </c>
      <c r="M4062" s="650">
        <v>1570.14</v>
      </c>
      <c r="N4062" s="650"/>
      <c r="O4062" s="650"/>
      <c r="P4062" s="650"/>
      <c r="Q4062" s="650">
        <v>27774</v>
      </c>
      <c r="R4062" s="650">
        <v>4846.38</v>
      </c>
      <c r="S4062" s="676">
        <v>0.1745</v>
      </c>
      <c r="T4062" s="650">
        <v>0</v>
      </c>
      <c r="U4062" s="650">
        <v>0</v>
      </c>
      <c r="V4062" s="650">
        <v>0</v>
      </c>
      <c r="W4062" s="650">
        <v>0</v>
      </c>
      <c r="X4062" s="650">
        <v>0</v>
      </c>
      <c r="Y4062" s="650">
        <v>0</v>
      </c>
      <c r="Z4062" s="650">
        <v>0</v>
      </c>
      <c r="AA4062" s="650">
        <v>0</v>
      </c>
      <c r="AB4062" s="676">
        <v>1</v>
      </c>
      <c r="AC4062" s="575">
        <f t="shared" si="184"/>
        <v>0</v>
      </c>
      <c r="AD4062" s="620">
        <f t="shared" si="185"/>
        <v>0</v>
      </c>
    </row>
    <row r="4063" customHeight="1" spans="1:30">
      <c r="A4063" s="574">
        <v>45371</v>
      </c>
      <c r="B4063" s="650" t="s">
        <v>261</v>
      </c>
      <c r="C4063" s="650" t="s">
        <v>250</v>
      </c>
      <c r="D4063" s="650">
        <v>100</v>
      </c>
      <c r="E4063" s="650" t="s">
        <v>233</v>
      </c>
      <c r="F4063" s="650">
        <v>0</v>
      </c>
      <c r="G4063" s="650">
        <v>4.82</v>
      </c>
      <c r="H4063" s="650">
        <v>60.4707</v>
      </c>
      <c r="I4063" s="650">
        <v>59.9548</v>
      </c>
      <c r="J4063" s="650">
        <v>59.004</v>
      </c>
      <c r="K4063" s="650">
        <v>0</v>
      </c>
      <c r="L4063" s="676">
        <v>0</v>
      </c>
      <c r="M4063" s="650">
        <v>1555.752</v>
      </c>
      <c r="N4063" s="650"/>
      <c r="O4063" s="650"/>
      <c r="P4063" s="650"/>
      <c r="Q4063" s="650">
        <v>25315</v>
      </c>
      <c r="R4063" s="650">
        <v>5853.804</v>
      </c>
      <c r="S4063" s="676">
        <v>0.2312</v>
      </c>
      <c r="T4063" s="650">
        <v>0</v>
      </c>
      <c r="U4063" s="650">
        <v>0.5159</v>
      </c>
      <c r="V4063" s="650">
        <v>0</v>
      </c>
      <c r="W4063" s="650">
        <v>0</v>
      </c>
      <c r="X4063" s="650">
        <v>0</v>
      </c>
      <c r="Y4063" s="650">
        <v>0</v>
      </c>
      <c r="Z4063" s="650">
        <v>0</v>
      </c>
      <c r="AA4063" s="650">
        <v>0</v>
      </c>
      <c r="AB4063" s="676">
        <v>1</v>
      </c>
      <c r="AC4063" s="575">
        <f t="shared" si="184"/>
        <v>0.5159</v>
      </c>
      <c r="AD4063" s="620">
        <f t="shared" si="185"/>
        <v>0</v>
      </c>
    </row>
    <row r="4064" customHeight="1" spans="1:30">
      <c r="A4064" s="574">
        <v>45371</v>
      </c>
      <c r="B4064" s="650" t="s">
        <v>254</v>
      </c>
      <c r="C4064" s="650" t="s">
        <v>250</v>
      </c>
      <c r="D4064" s="650">
        <v>50</v>
      </c>
      <c r="E4064" s="650" t="s">
        <v>233</v>
      </c>
      <c r="F4064" s="650">
        <v>0</v>
      </c>
      <c r="G4064" s="650">
        <v>7.44</v>
      </c>
      <c r="H4064" s="650">
        <v>58.3131</v>
      </c>
      <c r="I4064" s="650">
        <v>57.3594</v>
      </c>
      <c r="J4064" s="650">
        <v>55.65</v>
      </c>
      <c r="K4064" s="650">
        <v>0.41</v>
      </c>
      <c r="L4064" s="676">
        <v>0.0071</v>
      </c>
      <c r="M4064" s="650">
        <v>1030.26</v>
      </c>
      <c r="N4064" s="650"/>
      <c r="O4064" s="650"/>
      <c r="P4064" s="650"/>
      <c r="Q4064" s="650">
        <v>12070</v>
      </c>
      <c r="R4064" s="650">
        <v>3283.56</v>
      </c>
      <c r="S4064" s="676">
        <v>0.272</v>
      </c>
      <c r="T4064" s="650">
        <v>0.59</v>
      </c>
      <c r="U4064" s="650">
        <v>0</v>
      </c>
      <c r="V4064" s="650">
        <v>0</v>
      </c>
      <c r="W4064" s="650">
        <v>0</v>
      </c>
      <c r="X4064" s="650">
        <v>0</v>
      </c>
      <c r="Y4064" s="650">
        <v>0</v>
      </c>
      <c r="Z4064" s="650">
        <v>0</v>
      </c>
      <c r="AA4064" s="650">
        <v>0</v>
      </c>
      <c r="AB4064" s="676">
        <v>1</v>
      </c>
      <c r="AC4064" s="575">
        <f t="shared" si="184"/>
        <v>0</v>
      </c>
      <c r="AD4064" s="620">
        <f t="shared" si="185"/>
        <v>0.59</v>
      </c>
    </row>
    <row r="4065" customHeight="1" spans="1:30">
      <c r="A4065" s="574">
        <v>45371</v>
      </c>
      <c r="B4065" s="650" t="s">
        <v>260</v>
      </c>
      <c r="C4065" s="650" t="s">
        <v>250</v>
      </c>
      <c r="D4065" s="650">
        <v>50</v>
      </c>
      <c r="E4065" s="650" t="s">
        <v>233</v>
      </c>
      <c r="F4065" s="650">
        <v>0</v>
      </c>
      <c r="G4065" s="650">
        <v>5.05</v>
      </c>
      <c r="H4065" s="650">
        <v>36.3165</v>
      </c>
      <c r="I4065" s="650">
        <v>36.1792</v>
      </c>
      <c r="J4065" s="650">
        <v>35.86</v>
      </c>
      <c r="K4065" s="650">
        <v>0</v>
      </c>
      <c r="L4065" s="676">
        <v>0</v>
      </c>
      <c r="M4065" s="650">
        <v>476.85</v>
      </c>
      <c r="N4065" s="650"/>
      <c r="O4065" s="650"/>
      <c r="P4065" s="650"/>
      <c r="Q4065" s="650">
        <v>12700</v>
      </c>
      <c r="R4065" s="650">
        <v>2199.472</v>
      </c>
      <c r="S4065" s="676">
        <v>0.1732</v>
      </c>
      <c r="T4065" s="650">
        <v>0</v>
      </c>
      <c r="U4065" s="650">
        <v>0</v>
      </c>
      <c r="V4065" s="650">
        <v>0</v>
      </c>
      <c r="W4065" s="650">
        <v>0</v>
      </c>
      <c r="X4065" s="650">
        <v>0</v>
      </c>
      <c r="Y4065" s="650">
        <v>0</v>
      </c>
      <c r="Z4065" s="650">
        <v>0</v>
      </c>
      <c r="AA4065" s="650">
        <v>0</v>
      </c>
      <c r="AB4065" s="676">
        <v>1</v>
      </c>
      <c r="AC4065" s="575">
        <f t="shared" si="184"/>
        <v>0</v>
      </c>
      <c r="AD4065" s="620">
        <f t="shared" si="185"/>
        <v>0</v>
      </c>
    </row>
    <row r="4066" customHeight="1" spans="1:30">
      <c r="A4066" s="574">
        <v>45371</v>
      </c>
      <c r="B4066" s="192" t="s">
        <v>61</v>
      </c>
      <c r="C4066" s="650" t="s">
        <v>250</v>
      </c>
      <c r="D4066" s="650">
        <v>275</v>
      </c>
      <c r="E4066" s="650" t="s">
        <v>233</v>
      </c>
      <c r="F4066" s="650">
        <v>0</v>
      </c>
      <c r="G4066" s="650">
        <v>5.11</v>
      </c>
      <c r="H4066" s="650">
        <v>129.2346</v>
      </c>
      <c r="I4066" s="650">
        <v>129.2346</v>
      </c>
      <c r="J4066" s="650">
        <v>123.64</v>
      </c>
      <c r="K4066" s="650">
        <v>0</v>
      </c>
      <c r="L4066" s="676">
        <v>0</v>
      </c>
      <c r="M4066" s="650">
        <v>4854.08</v>
      </c>
      <c r="N4066" s="650"/>
      <c r="O4066" s="650"/>
      <c r="P4066" s="650"/>
      <c r="Q4066" s="650">
        <v>83580</v>
      </c>
      <c r="R4066" s="650">
        <v>20264.2</v>
      </c>
      <c r="S4066" s="676">
        <v>0.2425</v>
      </c>
      <c r="T4066" s="650">
        <v>0</v>
      </c>
      <c r="U4066" s="650">
        <v>0</v>
      </c>
      <c r="V4066" s="650">
        <v>0</v>
      </c>
      <c r="W4066" s="650">
        <v>0</v>
      </c>
      <c r="X4066" s="650">
        <v>0</v>
      </c>
      <c r="Y4066" s="650">
        <v>0</v>
      </c>
      <c r="Z4066" s="650">
        <v>0</v>
      </c>
      <c r="AA4066" s="650">
        <v>0</v>
      </c>
      <c r="AB4066" s="676">
        <v>1</v>
      </c>
      <c r="AC4066" s="575">
        <f t="shared" si="184"/>
        <v>0</v>
      </c>
      <c r="AD4066" s="620">
        <f t="shared" si="185"/>
        <v>0</v>
      </c>
    </row>
    <row r="4067" customHeight="1" spans="1:30">
      <c r="A4067" s="574">
        <v>45371</v>
      </c>
      <c r="B4067" s="192" t="s">
        <v>62</v>
      </c>
      <c r="C4067" s="650" t="s">
        <v>250</v>
      </c>
      <c r="D4067" s="650">
        <v>200</v>
      </c>
      <c r="E4067" s="650" t="s">
        <v>233</v>
      </c>
      <c r="F4067" s="650">
        <v>0</v>
      </c>
      <c r="G4067" s="650">
        <v>5.15</v>
      </c>
      <c r="H4067" s="650">
        <v>86.4784</v>
      </c>
      <c r="I4067" s="650">
        <v>86.4784</v>
      </c>
      <c r="J4067" s="650">
        <v>83.16</v>
      </c>
      <c r="K4067" s="650">
        <v>0</v>
      </c>
      <c r="L4067" s="676">
        <v>0</v>
      </c>
      <c r="M4067" s="650">
        <v>3558.72</v>
      </c>
      <c r="N4067" s="650"/>
      <c r="O4067" s="650"/>
      <c r="P4067" s="650"/>
      <c r="Q4067" s="650">
        <v>61280</v>
      </c>
      <c r="R4067" s="650">
        <v>13982.76</v>
      </c>
      <c r="S4067" s="676">
        <v>0.2282</v>
      </c>
      <c r="T4067" s="650">
        <v>0</v>
      </c>
      <c r="U4067" s="650">
        <v>0</v>
      </c>
      <c r="V4067" s="650">
        <v>0</v>
      </c>
      <c r="W4067" s="650">
        <v>0</v>
      </c>
      <c r="X4067" s="650">
        <v>0</v>
      </c>
      <c r="Y4067" s="650">
        <v>0</v>
      </c>
      <c r="Z4067" s="650">
        <v>0</v>
      </c>
      <c r="AA4067" s="650">
        <v>0</v>
      </c>
      <c r="AB4067" s="676">
        <v>1</v>
      </c>
      <c r="AC4067" s="575">
        <f t="shared" si="184"/>
        <v>0</v>
      </c>
      <c r="AD4067" s="620">
        <f t="shared" si="185"/>
        <v>0</v>
      </c>
    </row>
    <row r="4068" customHeight="1" spans="1:30">
      <c r="A4068" s="574">
        <v>45371</v>
      </c>
      <c r="B4068" s="650" t="s">
        <v>252</v>
      </c>
      <c r="C4068" s="650" t="s">
        <v>250</v>
      </c>
      <c r="D4068" s="650">
        <v>49.5</v>
      </c>
      <c r="E4068" s="650" t="s">
        <v>233</v>
      </c>
      <c r="F4068" s="650">
        <v>0</v>
      </c>
      <c r="G4068" s="650">
        <v>6.73</v>
      </c>
      <c r="H4068" s="650">
        <v>40.5577</v>
      </c>
      <c r="I4068" s="650">
        <v>40.5577</v>
      </c>
      <c r="J4068" s="650">
        <v>38.445</v>
      </c>
      <c r="K4068" s="650">
        <v>0</v>
      </c>
      <c r="L4068" s="676">
        <v>0</v>
      </c>
      <c r="M4068" s="650">
        <v>834.966</v>
      </c>
      <c r="N4068" s="650">
        <v>1021</v>
      </c>
      <c r="O4068" s="676">
        <v>0.8178</v>
      </c>
      <c r="P4068" s="676">
        <v>0.1726</v>
      </c>
      <c r="Q4068" s="650">
        <v>12723</v>
      </c>
      <c r="R4068" s="650">
        <v>2106.6936</v>
      </c>
      <c r="S4068" s="676">
        <v>0.1656</v>
      </c>
      <c r="T4068" s="650">
        <v>0</v>
      </c>
      <c r="U4068" s="650">
        <v>0</v>
      </c>
      <c r="V4068" s="650">
        <v>0</v>
      </c>
      <c r="W4068" s="650">
        <v>0</v>
      </c>
      <c r="X4068" s="650">
        <v>0</v>
      </c>
      <c r="Y4068" s="650">
        <v>0</v>
      </c>
      <c r="Z4068" s="650">
        <v>0</v>
      </c>
      <c r="AA4068" s="650">
        <v>0</v>
      </c>
      <c r="AB4068" s="676">
        <v>1</v>
      </c>
      <c r="AC4068" s="575">
        <f t="shared" si="184"/>
        <v>0</v>
      </c>
      <c r="AD4068" s="620">
        <f t="shared" si="185"/>
        <v>0</v>
      </c>
    </row>
    <row r="4069" customHeight="1" spans="1:30">
      <c r="A4069" s="574">
        <v>45371</v>
      </c>
      <c r="B4069" s="650" t="s">
        <v>257</v>
      </c>
      <c r="C4069" s="650" t="s">
        <v>250</v>
      </c>
      <c r="D4069" s="650">
        <v>80</v>
      </c>
      <c r="E4069" s="650" t="s">
        <v>233</v>
      </c>
      <c r="F4069" s="650">
        <v>0</v>
      </c>
      <c r="G4069" s="650">
        <v>5.76</v>
      </c>
      <c r="H4069" s="650">
        <v>76.371</v>
      </c>
      <c r="I4069" s="650">
        <v>71.3656</v>
      </c>
      <c r="J4069" s="650">
        <v>70.0127</v>
      </c>
      <c r="K4069" s="650">
        <v>1.4</v>
      </c>
      <c r="L4069" s="676">
        <v>0.0192</v>
      </c>
      <c r="M4069" s="650">
        <v>1221.7206</v>
      </c>
      <c r="N4069" s="650"/>
      <c r="O4069" s="650"/>
      <c r="P4069" s="650"/>
      <c r="Q4069" s="650">
        <v>18237</v>
      </c>
      <c r="R4069" s="650">
        <v>4738.6371</v>
      </c>
      <c r="S4069" s="676">
        <v>0.2598</v>
      </c>
      <c r="T4069" s="650">
        <v>0.5</v>
      </c>
      <c r="U4069" s="650">
        <v>2</v>
      </c>
      <c r="V4069" s="650">
        <v>0</v>
      </c>
      <c r="W4069" s="650">
        <v>0</v>
      </c>
      <c r="X4069" s="650">
        <v>0</v>
      </c>
      <c r="Y4069" s="650">
        <v>0</v>
      </c>
      <c r="Z4069" s="650">
        <v>0</v>
      </c>
      <c r="AA4069" s="650">
        <v>0</v>
      </c>
      <c r="AB4069" s="676">
        <v>0.9995</v>
      </c>
      <c r="AC4069" s="575">
        <f t="shared" si="184"/>
        <v>2</v>
      </c>
      <c r="AD4069" s="620">
        <f t="shared" si="185"/>
        <v>0.5</v>
      </c>
    </row>
    <row r="4070" customHeight="1" spans="1:30">
      <c r="A4070" s="574">
        <v>45371</v>
      </c>
      <c r="B4070" s="650" t="s">
        <v>266</v>
      </c>
      <c r="C4070" s="650" t="s">
        <v>250</v>
      </c>
      <c r="D4070" s="650">
        <v>200</v>
      </c>
      <c r="E4070" s="650" t="s">
        <v>231</v>
      </c>
      <c r="F4070" s="650">
        <v>0</v>
      </c>
      <c r="G4070" s="650">
        <v>6.57</v>
      </c>
      <c r="H4070" s="650">
        <v>207.09</v>
      </c>
      <c r="I4070" s="650">
        <v>204.0656</v>
      </c>
      <c r="J4070" s="650">
        <v>200.64</v>
      </c>
      <c r="K4070" s="650">
        <v>2.8348</v>
      </c>
      <c r="L4070" s="676">
        <v>0.0137</v>
      </c>
      <c r="M4070" s="650">
        <v>2282.94</v>
      </c>
      <c r="N4070" s="650"/>
      <c r="O4070" s="650"/>
      <c r="P4070" s="650"/>
      <c r="Q4070" s="650">
        <v>45530</v>
      </c>
      <c r="R4070" s="650">
        <v>6836.28</v>
      </c>
      <c r="S4070" s="676">
        <v>0.1501</v>
      </c>
      <c r="T4070" s="650">
        <v>0.1896</v>
      </c>
      <c r="U4070" s="650">
        <v>0</v>
      </c>
      <c r="V4070" s="650">
        <v>0</v>
      </c>
      <c r="W4070" s="650">
        <v>0</v>
      </c>
      <c r="X4070" s="650">
        <v>0</v>
      </c>
      <c r="Y4070" s="650">
        <v>0</v>
      </c>
      <c r="Z4070" s="650">
        <v>0</v>
      </c>
      <c r="AA4070" s="650">
        <v>0</v>
      </c>
      <c r="AB4070" s="676">
        <v>0.9981</v>
      </c>
      <c r="AC4070" s="575">
        <f t="shared" si="184"/>
        <v>0</v>
      </c>
      <c r="AD4070" s="620">
        <f t="shared" si="185"/>
        <v>0.1896</v>
      </c>
    </row>
    <row r="4071" customHeight="1" spans="1:30">
      <c r="A4071" s="574">
        <v>45371</v>
      </c>
      <c r="B4071" s="650" t="s">
        <v>264</v>
      </c>
      <c r="C4071" s="650" t="s">
        <v>250</v>
      </c>
      <c r="D4071" s="650">
        <v>100</v>
      </c>
      <c r="E4071" s="650" t="s">
        <v>233</v>
      </c>
      <c r="F4071" s="650">
        <v>0</v>
      </c>
      <c r="G4071" s="650">
        <v>5.49</v>
      </c>
      <c r="H4071" s="650">
        <v>65.1403</v>
      </c>
      <c r="I4071" s="650">
        <v>62.1093</v>
      </c>
      <c r="J4071" s="650">
        <v>61.974</v>
      </c>
      <c r="K4071" s="650">
        <v>0</v>
      </c>
      <c r="L4071" s="676">
        <v>0</v>
      </c>
      <c r="M4071" s="650">
        <v>1501.731</v>
      </c>
      <c r="N4071" s="650"/>
      <c r="O4071" s="650"/>
      <c r="P4071" s="650"/>
      <c r="Q4071" s="650">
        <v>24615</v>
      </c>
      <c r="R4071" s="650">
        <v>4666.7544</v>
      </c>
      <c r="S4071" s="676">
        <v>0.1896</v>
      </c>
      <c r="T4071" s="650">
        <v>3.031</v>
      </c>
      <c r="U4071" s="650">
        <v>0</v>
      </c>
      <c r="V4071" s="650">
        <v>0</v>
      </c>
      <c r="W4071" s="650">
        <v>0</v>
      </c>
      <c r="X4071" s="650">
        <v>0</v>
      </c>
      <c r="Y4071" s="650">
        <v>0</v>
      </c>
      <c r="Z4071" s="650">
        <v>0</v>
      </c>
      <c r="AA4071" s="650">
        <v>0</v>
      </c>
      <c r="AB4071" s="676">
        <v>0.9367</v>
      </c>
      <c r="AC4071" s="575">
        <f t="shared" si="184"/>
        <v>0</v>
      </c>
      <c r="AD4071" s="620">
        <f t="shared" si="185"/>
        <v>3.031</v>
      </c>
    </row>
    <row r="4072" customHeight="1" spans="1:30">
      <c r="A4072" s="574">
        <v>45371</v>
      </c>
      <c r="B4072" s="650" t="s">
        <v>265</v>
      </c>
      <c r="C4072" s="650" t="s">
        <v>250</v>
      </c>
      <c r="D4072" s="650">
        <v>50</v>
      </c>
      <c r="E4072" s="650" t="s">
        <v>233</v>
      </c>
      <c r="F4072" s="650">
        <v>0</v>
      </c>
      <c r="G4072" s="650">
        <v>2.18</v>
      </c>
      <c r="H4072" s="650">
        <v>0.7948</v>
      </c>
      <c r="I4072" s="650">
        <v>0.7948</v>
      </c>
      <c r="J4072" s="650">
        <v>0.7568</v>
      </c>
      <c r="K4072" s="650">
        <v>0</v>
      </c>
      <c r="L4072" s="676">
        <v>0</v>
      </c>
      <c r="M4072" s="650">
        <v>315.3304</v>
      </c>
      <c r="N4072" s="650"/>
      <c r="O4072" s="650"/>
      <c r="P4072" s="650"/>
      <c r="Q4072" s="650">
        <v>5770</v>
      </c>
      <c r="R4072" s="650">
        <v>838.068</v>
      </c>
      <c r="S4072" s="676">
        <v>0.1452</v>
      </c>
      <c r="T4072" s="650">
        <v>0</v>
      </c>
      <c r="U4072" s="650">
        <v>0</v>
      </c>
      <c r="V4072" s="650">
        <v>0</v>
      </c>
      <c r="W4072" s="650">
        <v>0</v>
      </c>
      <c r="X4072" s="650">
        <v>0</v>
      </c>
      <c r="Y4072" s="650">
        <v>0</v>
      </c>
      <c r="Z4072" s="650">
        <v>0</v>
      </c>
      <c r="AA4072" s="650">
        <v>0</v>
      </c>
      <c r="AB4072" s="676">
        <v>1</v>
      </c>
      <c r="AC4072" s="575">
        <f t="shared" si="184"/>
        <v>0</v>
      </c>
      <c r="AD4072" s="620">
        <f t="shared" si="185"/>
        <v>0</v>
      </c>
    </row>
    <row r="4073" customHeight="1" spans="1:30">
      <c r="A4073" s="574">
        <v>45371</v>
      </c>
      <c r="B4073" s="650" t="s">
        <v>267</v>
      </c>
      <c r="C4073" s="650" t="s">
        <v>250</v>
      </c>
      <c r="D4073" s="650">
        <v>150</v>
      </c>
      <c r="E4073" s="650" t="s">
        <v>233</v>
      </c>
      <c r="F4073" s="650">
        <v>0</v>
      </c>
      <c r="G4073" s="650">
        <v>4.27</v>
      </c>
      <c r="H4073" s="650">
        <v>53.0976</v>
      </c>
      <c r="I4073" s="650">
        <v>52.9208</v>
      </c>
      <c r="J4073" s="650">
        <v>51.04</v>
      </c>
      <c r="K4073" s="650">
        <v>0</v>
      </c>
      <c r="L4073" s="676">
        <v>0</v>
      </c>
      <c r="M4073" s="650">
        <v>2346.08</v>
      </c>
      <c r="N4073" s="650"/>
      <c r="O4073" s="650"/>
      <c r="P4073" s="650"/>
      <c r="Q4073" s="650">
        <v>38110</v>
      </c>
      <c r="R4073" s="650">
        <v>12768.8</v>
      </c>
      <c r="S4073" s="676">
        <v>0.3351</v>
      </c>
      <c r="T4073" s="650">
        <v>0</v>
      </c>
      <c r="U4073" s="650">
        <v>0.1768</v>
      </c>
      <c r="V4073" s="650">
        <v>0</v>
      </c>
      <c r="W4073" s="650">
        <v>0</v>
      </c>
      <c r="X4073" s="650">
        <v>0</v>
      </c>
      <c r="Y4073" s="650">
        <v>0</v>
      </c>
      <c r="Z4073" s="650">
        <v>0</v>
      </c>
      <c r="AA4073" s="650">
        <v>0</v>
      </c>
      <c r="AB4073" s="676">
        <v>1</v>
      </c>
      <c r="AC4073" s="575">
        <f t="shared" si="184"/>
        <v>0.1768</v>
      </c>
      <c r="AD4073" s="620">
        <f t="shared" si="185"/>
        <v>0</v>
      </c>
    </row>
    <row r="4074" customHeight="1" spans="1:30">
      <c r="A4074" s="574">
        <v>45371</v>
      </c>
      <c r="B4074" s="650" t="s">
        <v>263</v>
      </c>
      <c r="C4074" s="650" t="s">
        <v>250</v>
      </c>
      <c r="D4074" s="650">
        <v>200</v>
      </c>
      <c r="E4074" s="650" t="s">
        <v>233</v>
      </c>
      <c r="F4074" s="650">
        <v>0</v>
      </c>
      <c r="G4074" s="650">
        <v>8.31</v>
      </c>
      <c r="H4074" s="650">
        <v>289.1653</v>
      </c>
      <c r="I4074" s="650">
        <v>114.9052</v>
      </c>
      <c r="J4074" s="650">
        <v>112.64</v>
      </c>
      <c r="K4074" s="650">
        <v>174.2601</v>
      </c>
      <c r="L4074" s="676">
        <v>0.6026</v>
      </c>
      <c r="M4074" s="650">
        <v>3815.68</v>
      </c>
      <c r="N4074" s="650"/>
      <c r="O4074" s="650"/>
      <c r="P4074" s="650"/>
      <c r="Q4074" s="650">
        <v>59159</v>
      </c>
      <c r="R4074" s="650">
        <v>17036.8</v>
      </c>
      <c r="S4074" s="676">
        <v>0.288</v>
      </c>
      <c r="T4074" s="650">
        <v>0</v>
      </c>
      <c r="U4074" s="650">
        <v>0</v>
      </c>
      <c r="V4074" s="650">
        <v>0</v>
      </c>
      <c r="W4074" s="650">
        <v>0</v>
      </c>
      <c r="X4074" s="650">
        <v>0</v>
      </c>
      <c r="Y4074" s="650">
        <v>0</v>
      </c>
      <c r="Z4074" s="650">
        <v>0</v>
      </c>
      <c r="AA4074" s="650">
        <v>0</v>
      </c>
      <c r="AB4074" s="676">
        <v>1</v>
      </c>
      <c r="AC4074" s="575">
        <f t="shared" si="184"/>
        <v>0</v>
      </c>
      <c r="AD4074" s="620">
        <f t="shared" si="185"/>
        <v>0</v>
      </c>
    </row>
    <row r="4075" customHeight="1" spans="1:30">
      <c r="A4075" s="574">
        <v>45371</v>
      </c>
      <c r="B4075" s="650" t="s">
        <v>262</v>
      </c>
      <c r="C4075" s="650" t="s">
        <v>250</v>
      </c>
      <c r="D4075" s="650">
        <v>200</v>
      </c>
      <c r="E4075" s="650" t="s">
        <v>233</v>
      </c>
      <c r="F4075" s="650">
        <v>0</v>
      </c>
      <c r="G4075" s="650">
        <v>12.56</v>
      </c>
      <c r="H4075" s="650">
        <v>282.5189</v>
      </c>
      <c r="I4075" s="650">
        <v>142.7534</v>
      </c>
      <c r="J4075" s="650">
        <v>139.425</v>
      </c>
      <c r="K4075" s="650">
        <v>32.9298</v>
      </c>
      <c r="L4075" s="676">
        <v>0.1874</v>
      </c>
      <c r="M4075" s="650">
        <v>2332.275</v>
      </c>
      <c r="N4075" s="650"/>
      <c r="O4075" s="650"/>
      <c r="P4075" s="650"/>
      <c r="Q4075" s="650">
        <v>30140</v>
      </c>
      <c r="R4075" s="650">
        <v>9481.725</v>
      </c>
      <c r="S4075" s="676">
        <v>0.3146</v>
      </c>
      <c r="T4075" s="650">
        <v>105.382</v>
      </c>
      <c r="U4075" s="650">
        <v>0</v>
      </c>
      <c r="V4075" s="650">
        <v>1.4537</v>
      </c>
      <c r="W4075" s="650">
        <v>0</v>
      </c>
      <c r="X4075" s="650">
        <v>0</v>
      </c>
      <c r="Y4075" s="650">
        <v>0</v>
      </c>
      <c r="Z4075" s="650">
        <v>0</v>
      </c>
      <c r="AA4075" s="650">
        <v>0</v>
      </c>
      <c r="AB4075" s="676">
        <v>0.5213</v>
      </c>
      <c r="AC4075" s="575">
        <f t="shared" si="184"/>
        <v>0</v>
      </c>
      <c r="AD4075" s="620">
        <f t="shared" si="185"/>
        <v>106.8357</v>
      </c>
    </row>
    <row r="4076" s="557" customFormat="1" customHeight="1" spans="1:30">
      <c r="A4076" s="574">
        <v>45371</v>
      </c>
      <c r="B4076" s="669" t="s">
        <v>77</v>
      </c>
      <c r="C4076" s="671" t="s">
        <v>32</v>
      </c>
      <c r="D4076" s="687">
        <v>100</v>
      </c>
      <c r="E4076" s="671" t="s">
        <v>33</v>
      </c>
      <c r="F4076" s="672">
        <v>7.41</v>
      </c>
      <c r="G4076" s="671">
        <v>2.36</v>
      </c>
      <c r="H4076" s="673">
        <v>75.8271</v>
      </c>
      <c r="I4076" s="673">
        <v>41.6038</v>
      </c>
      <c r="J4076" s="673">
        <v>35.357</v>
      </c>
      <c r="K4076" s="673">
        <v>34.2233</v>
      </c>
      <c r="L4076" s="679">
        <v>0.4513</v>
      </c>
      <c r="M4076" s="673">
        <v>854.266</v>
      </c>
      <c r="N4076" s="671">
        <v>1005</v>
      </c>
      <c r="O4076" s="679">
        <v>0.85</v>
      </c>
      <c r="P4076" s="679">
        <v>0.3339</v>
      </c>
      <c r="Q4076" s="671">
        <v>17609</v>
      </c>
      <c r="R4076" s="673">
        <v>2209.193</v>
      </c>
      <c r="S4076" s="679">
        <v>0.1255</v>
      </c>
      <c r="T4076" s="671">
        <v>0</v>
      </c>
      <c r="U4076" s="671">
        <v>0</v>
      </c>
      <c r="V4076" s="671">
        <v>0</v>
      </c>
      <c r="W4076" s="671">
        <v>0</v>
      </c>
      <c r="X4076" s="671">
        <v>0</v>
      </c>
      <c r="Y4076" s="671">
        <v>0</v>
      </c>
      <c r="Z4076" s="671">
        <v>0</v>
      </c>
      <c r="AA4076" s="673">
        <v>34.2233</v>
      </c>
      <c r="AB4076" s="679">
        <v>1</v>
      </c>
      <c r="AC4076" s="575">
        <f t="shared" si="184"/>
        <v>0</v>
      </c>
      <c r="AD4076" s="620">
        <f t="shared" si="185"/>
        <v>0</v>
      </c>
    </row>
    <row r="4077" s="557" customFormat="1" customHeight="1" spans="1:30">
      <c r="A4077" s="574">
        <v>45371</v>
      </c>
      <c r="B4077" s="669" t="s">
        <v>81</v>
      </c>
      <c r="C4077" s="670" t="s">
        <v>175</v>
      </c>
      <c r="D4077" s="687">
        <v>100</v>
      </c>
      <c r="E4077" s="671" t="s">
        <v>33</v>
      </c>
      <c r="F4077" s="671">
        <v>0</v>
      </c>
      <c r="G4077" s="671">
        <v>5.16</v>
      </c>
      <c r="H4077" s="671">
        <v>0</v>
      </c>
      <c r="I4077" s="671">
        <v>15.75</v>
      </c>
      <c r="J4077" s="671">
        <v>15.3296</v>
      </c>
      <c r="K4077" s="671">
        <v>0</v>
      </c>
      <c r="L4077" s="671">
        <v>0</v>
      </c>
      <c r="M4077" s="675">
        <v>130.5832</v>
      </c>
      <c r="N4077" s="671">
        <v>1373</v>
      </c>
      <c r="O4077" s="679">
        <v>0.0951</v>
      </c>
      <c r="P4077" s="679">
        <v>-0.5679</v>
      </c>
      <c r="Q4077" s="671">
        <v>13183</v>
      </c>
      <c r="R4077" s="675">
        <v>195.58</v>
      </c>
      <c r="S4077" s="679">
        <v>0.0148</v>
      </c>
      <c r="T4077" s="671">
        <v>0</v>
      </c>
      <c r="U4077" s="671">
        <v>0</v>
      </c>
      <c r="V4077" s="671">
        <v>0</v>
      </c>
      <c r="W4077" s="671">
        <v>0</v>
      </c>
      <c r="X4077" s="671">
        <v>0</v>
      </c>
      <c r="Y4077" s="671">
        <v>0</v>
      </c>
      <c r="Z4077" s="671">
        <v>0</v>
      </c>
      <c r="AA4077" s="673">
        <v>0</v>
      </c>
      <c r="AB4077" s="679">
        <v>1</v>
      </c>
      <c r="AC4077" s="575">
        <f t="shared" si="184"/>
        <v>0</v>
      </c>
      <c r="AD4077" s="620">
        <f t="shared" si="185"/>
        <v>0</v>
      </c>
    </row>
    <row r="4078" s="557" customFormat="1" customHeight="1" spans="1:30">
      <c r="A4078" s="574">
        <v>45371</v>
      </c>
      <c r="B4078" s="669" t="s">
        <v>84</v>
      </c>
      <c r="C4078" s="670" t="s">
        <v>175</v>
      </c>
      <c r="D4078" s="687">
        <v>33</v>
      </c>
      <c r="E4078" s="671" t="s">
        <v>35</v>
      </c>
      <c r="F4078" s="671" t="s">
        <v>176</v>
      </c>
      <c r="G4078" s="671">
        <v>4.89</v>
      </c>
      <c r="H4078" s="671">
        <v>23.5882</v>
      </c>
      <c r="I4078" s="671">
        <v>22.4868</v>
      </c>
      <c r="J4078" s="671">
        <v>22.44</v>
      </c>
      <c r="K4078" s="671">
        <v>0</v>
      </c>
      <c r="L4078" s="679">
        <v>0</v>
      </c>
      <c r="M4078" s="671">
        <v>553.74</v>
      </c>
      <c r="N4078" s="671">
        <v>832</v>
      </c>
      <c r="O4078" s="679">
        <v>0.6656</v>
      </c>
      <c r="P4078" s="679">
        <v>0.0316</v>
      </c>
      <c r="Q4078" s="671">
        <v>7604</v>
      </c>
      <c r="R4078" s="671">
        <v>1405.14</v>
      </c>
      <c r="S4078" s="679">
        <v>0.1848</v>
      </c>
      <c r="T4078" s="671">
        <v>0</v>
      </c>
      <c r="U4078" s="671">
        <v>0.9515</v>
      </c>
      <c r="V4078" s="671">
        <v>0</v>
      </c>
      <c r="W4078" s="671">
        <v>0</v>
      </c>
      <c r="X4078" s="671">
        <v>0</v>
      </c>
      <c r="Y4078" s="671">
        <v>0</v>
      </c>
      <c r="Z4078" s="671">
        <v>0</v>
      </c>
      <c r="AA4078" s="671">
        <v>0</v>
      </c>
      <c r="AB4078" s="679">
        <v>1</v>
      </c>
      <c r="AC4078" s="575">
        <f t="shared" si="184"/>
        <v>0.9515</v>
      </c>
      <c r="AD4078" s="620">
        <f t="shared" si="185"/>
        <v>0</v>
      </c>
    </row>
    <row r="4079" s="557" customFormat="1" customHeight="1" spans="1:30">
      <c r="A4079" s="574">
        <v>45371</v>
      </c>
      <c r="B4079" s="669" t="s">
        <v>85</v>
      </c>
      <c r="C4079" s="671" t="s">
        <v>177</v>
      </c>
      <c r="D4079" s="671">
        <v>60</v>
      </c>
      <c r="E4079" s="669" t="s">
        <v>35</v>
      </c>
      <c r="F4079" s="669">
        <v>6.67</v>
      </c>
      <c r="G4079" s="669">
        <v>1</v>
      </c>
      <c r="H4079" s="673">
        <v>0</v>
      </c>
      <c r="I4079" s="669">
        <v>0</v>
      </c>
      <c r="J4079" s="669">
        <v>0</v>
      </c>
      <c r="K4079" s="669">
        <v>0</v>
      </c>
      <c r="L4079" s="679" t="e">
        <v>#DIV/0!</v>
      </c>
      <c r="M4079" s="671">
        <v>414.48</v>
      </c>
      <c r="N4079" s="671">
        <v>284</v>
      </c>
      <c r="O4079" s="679">
        <v>1.4594</v>
      </c>
      <c r="P4079" s="671" t="s">
        <v>176</v>
      </c>
      <c r="Q4079" s="671">
        <v>5420</v>
      </c>
      <c r="R4079" s="671">
        <v>1438.8</v>
      </c>
      <c r="S4079" s="679">
        <v>0.2655</v>
      </c>
      <c r="T4079" s="671">
        <v>0</v>
      </c>
      <c r="U4079" s="671">
        <v>0</v>
      </c>
      <c r="V4079" s="671">
        <v>0</v>
      </c>
      <c r="W4079" s="671">
        <v>0</v>
      </c>
      <c r="X4079" s="671">
        <v>0</v>
      </c>
      <c r="Y4079" s="671">
        <v>0</v>
      </c>
      <c r="Z4079" s="671">
        <v>0</v>
      </c>
      <c r="AA4079" s="671">
        <v>0</v>
      </c>
      <c r="AB4079" s="679">
        <v>1</v>
      </c>
      <c r="AC4079" s="575">
        <f t="shared" si="184"/>
        <v>0</v>
      </c>
      <c r="AD4079" s="620">
        <f t="shared" si="185"/>
        <v>0</v>
      </c>
    </row>
    <row r="4080" s="557" customFormat="1" customHeight="1" spans="1:30">
      <c r="A4080" s="574">
        <v>45371</v>
      </c>
      <c r="B4080" s="669" t="s">
        <v>87</v>
      </c>
      <c r="C4080" s="670" t="s">
        <v>32</v>
      </c>
      <c r="D4080" s="687">
        <v>100</v>
      </c>
      <c r="E4080" s="672" t="s">
        <v>35</v>
      </c>
      <c r="F4080" s="671">
        <v>6.9</v>
      </c>
      <c r="G4080" s="671">
        <v>3.62</v>
      </c>
      <c r="H4080" s="671">
        <v>19.2047</v>
      </c>
      <c r="I4080" s="671">
        <v>7.85</v>
      </c>
      <c r="J4080" s="671">
        <v>7.8386</v>
      </c>
      <c r="K4080" s="671">
        <v>11.35</v>
      </c>
      <c r="L4080" s="679">
        <v>0.591</v>
      </c>
      <c r="M4080" s="807">
        <v>118.7648</v>
      </c>
      <c r="N4080" s="674">
        <v>32</v>
      </c>
      <c r="O4080" s="680">
        <v>3.7114</v>
      </c>
      <c r="P4080" s="679">
        <v>3.0662</v>
      </c>
      <c r="Q4080" s="671">
        <v>5723</v>
      </c>
      <c r="R4080" s="674">
        <v>372.372</v>
      </c>
      <c r="S4080" s="680">
        <v>0.0651</v>
      </c>
      <c r="T4080" s="671">
        <v>0</v>
      </c>
      <c r="U4080" s="671">
        <v>0</v>
      </c>
      <c r="V4080" s="671">
        <v>0</v>
      </c>
      <c r="W4080" s="671">
        <v>0</v>
      </c>
      <c r="X4080" s="671">
        <v>0</v>
      </c>
      <c r="Y4080" s="671">
        <v>0</v>
      </c>
      <c r="Z4080" s="671">
        <v>0</v>
      </c>
      <c r="AA4080" s="671">
        <v>0.06425</v>
      </c>
      <c r="AB4080" s="679">
        <v>1</v>
      </c>
      <c r="AC4080" s="575">
        <f t="shared" si="184"/>
        <v>0</v>
      </c>
      <c r="AD4080" s="620">
        <f t="shared" si="185"/>
        <v>0</v>
      </c>
    </row>
    <row r="4081" s="557" customFormat="1" customHeight="1" spans="1:30">
      <c r="A4081" s="574">
        <v>45371</v>
      </c>
      <c r="B4081" s="669" t="s">
        <v>88</v>
      </c>
      <c r="C4081" s="670" t="s">
        <v>177</v>
      </c>
      <c r="D4081" s="687">
        <v>50</v>
      </c>
      <c r="E4081" s="672" t="s">
        <v>33</v>
      </c>
      <c r="F4081" s="671">
        <v>5.29</v>
      </c>
      <c r="G4081" s="671">
        <v>1.3</v>
      </c>
      <c r="H4081" s="671">
        <v>19.9059</v>
      </c>
      <c r="I4081" s="671">
        <v>19.7079</v>
      </c>
      <c r="J4081" s="671">
        <v>19.6881</v>
      </c>
      <c r="K4081" s="671">
        <v>0</v>
      </c>
      <c r="L4081" s="679">
        <v>0</v>
      </c>
      <c r="M4081" s="671">
        <v>348.7278</v>
      </c>
      <c r="N4081" s="671">
        <v>713</v>
      </c>
      <c r="O4081" s="679">
        <v>0.4891</v>
      </c>
      <c r="P4081" s="671" t="s">
        <v>176</v>
      </c>
      <c r="Q4081" s="671">
        <v>6458</v>
      </c>
      <c r="R4081" s="671">
        <v>1091.815</v>
      </c>
      <c r="S4081" s="679">
        <v>0.1691</v>
      </c>
      <c r="T4081" s="671">
        <v>0</v>
      </c>
      <c r="U4081" s="671">
        <v>0</v>
      </c>
      <c r="V4081" s="671">
        <v>0</v>
      </c>
      <c r="W4081" s="671">
        <v>0</v>
      </c>
      <c r="X4081" s="671">
        <v>0</v>
      </c>
      <c r="Y4081" s="671">
        <v>0</v>
      </c>
      <c r="Z4081" s="671">
        <v>0</v>
      </c>
      <c r="AA4081" s="671">
        <v>0</v>
      </c>
      <c r="AB4081" s="679">
        <v>1</v>
      </c>
      <c r="AC4081" s="575">
        <f t="shared" si="184"/>
        <v>0</v>
      </c>
      <c r="AD4081" s="620">
        <f t="shared" si="185"/>
        <v>0</v>
      </c>
    </row>
    <row r="4082" customHeight="1" spans="1:29">
      <c r="A4082" s="661" t="s">
        <v>369</v>
      </c>
      <c r="B4082" s="662"/>
      <c r="C4082" s="662"/>
      <c r="D4082" s="662"/>
      <c r="E4082" s="662"/>
      <c r="F4082" s="662"/>
      <c r="G4082" s="662"/>
      <c r="H4082" s="662"/>
      <c r="I4082" s="662"/>
      <c r="J4082" s="662"/>
      <c r="K4082" s="662"/>
      <c r="L4082" s="662"/>
      <c r="M4082" s="662"/>
      <c r="N4082" s="662"/>
      <c r="O4082" s="662"/>
      <c r="P4082" s="662"/>
      <c r="Q4082" s="662"/>
      <c r="R4082" s="662"/>
      <c r="S4082" s="662"/>
      <c r="T4082" s="662"/>
      <c r="U4082" s="662"/>
      <c r="V4082" s="662"/>
      <c r="W4082" s="662"/>
      <c r="X4082" s="662"/>
      <c r="Y4082" s="662"/>
      <c r="Z4082" s="662"/>
      <c r="AA4082" s="662"/>
      <c r="AB4082" s="662"/>
      <c r="AC4082" s="662"/>
    </row>
    <row r="4083" customHeight="1" spans="1:30">
      <c r="A4083" s="663" t="s">
        <v>199</v>
      </c>
      <c r="B4083" s="664" t="s">
        <v>200</v>
      </c>
      <c r="C4083" s="664" t="s">
        <v>201</v>
      </c>
      <c r="D4083" s="664" t="s">
        <v>202</v>
      </c>
      <c r="E4083" s="664" t="s">
        <v>203</v>
      </c>
      <c r="F4083" s="664" t="s">
        <v>204</v>
      </c>
      <c r="G4083" s="664" t="s">
        <v>205</v>
      </c>
      <c r="H4083" s="664" t="s">
        <v>206</v>
      </c>
      <c r="I4083" s="664" t="s">
        <v>207</v>
      </c>
      <c r="J4083" s="664" t="s">
        <v>208</v>
      </c>
      <c r="K4083" s="664" t="s">
        <v>209</v>
      </c>
      <c r="L4083" s="664" t="s">
        <v>210</v>
      </c>
      <c r="M4083" s="664" t="s">
        <v>211</v>
      </c>
      <c r="N4083" s="664" t="s">
        <v>212</v>
      </c>
      <c r="O4083" s="664" t="s">
        <v>213</v>
      </c>
      <c r="P4083" s="664" t="s">
        <v>214</v>
      </c>
      <c r="Q4083" s="664" t="s">
        <v>215</v>
      </c>
      <c r="R4083" s="664" t="s">
        <v>216</v>
      </c>
      <c r="S4083" s="664" t="s">
        <v>217</v>
      </c>
      <c r="T4083" s="664" t="s">
        <v>218</v>
      </c>
      <c r="U4083" s="664" t="s">
        <v>219</v>
      </c>
      <c r="V4083" s="664" t="s">
        <v>220</v>
      </c>
      <c r="W4083" s="664" t="s">
        <v>221</v>
      </c>
      <c r="X4083" s="664" t="s">
        <v>222</v>
      </c>
      <c r="Y4083" s="664" t="s">
        <v>223</v>
      </c>
      <c r="Z4083" s="664" t="s">
        <v>224</v>
      </c>
      <c r="AA4083" s="664" t="s">
        <v>225</v>
      </c>
      <c r="AB4083" s="664" t="s">
        <v>226</v>
      </c>
      <c r="AC4083" s="813" t="s">
        <v>29</v>
      </c>
      <c r="AD4083" s="813" t="s">
        <v>30</v>
      </c>
    </row>
    <row r="4084" customHeight="1" spans="1:30">
      <c r="A4084" s="574">
        <v>45372</v>
      </c>
      <c r="B4084" s="650" t="s">
        <v>234</v>
      </c>
      <c r="C4084" s="650" t="s">
        <v>228</v>
      </c>
      <c r="D4084" s="650">
        <v>20</v>
      </c>
      <c r="E4084" s="650" t="s">
        <v>235</v>
      </c>
      <c r="F4084" s="650">
        <v>6.46</v>
      </c>
      <c r="G4084" s="650">
        <v>2.4</v>
      </c>
      <c r="H4084" s="650">
        <v>13.8142</v>
      </c>
      <c r="I4084" s="650">
        <v>8.5756</v>
      </c>
      <c r="J4084" s="650">
        <v>8.5616</v>
      </c>
      <c r="K4084" s="650">
        <v>5.2387</v>
      </c>
      <c r="L4084" s="676">
        <v>0.3792</v>
      </c>
      <c r="M4084" s="650">
        <v>192.8505</v>
      </c>
      <c r="N4084" s="650"/>
      <c r="O4084" s="650"/>
      <c r="P4084" s="650"/>
      <c r="Q4084" s="650">
        <v>4106</v>
      </c>
      <c r="R4084" s="650">
        <v>766.7494</v>
      </c>
      <c r="S4084" s="676">
        <v>0.1867</v>
      </c>
      <c r="T4084" s="650">
        <v>0</v>
      </c>
      <c r="U4084" s="650">
        <v>0</v>
      </c>
      <c r="V4084" s="650">
        <v>0</v>
      </c>
      <c r="W4084" s="650">
        <v>0</v>
      </c>
      <c r="X4084" s="650">
        <v>0</v>
      </c>
      <c r="Y4084" s="650">
        <v>0</v>
      </c>
      <c r="Z4084" s="650">
        <v>0</v>
      </c>
      <c r="AA4084" s="650">
        <v>0</v>
      </c>
      <c r="AB4084" s="676">
        <v>1</v>
      </c>
      <c r="AC4084" s="575">
        <f t="shared" ref="AC4084:AC4126" si="186">U4084+W4084</f>
        <v>0</v>
      </c>
      <c r="AD4084" s="620">
        <f t="shared" ref="AD4084:AD4126" si="187">T4084+V4084</f>
        <v>0</v>
      </c>
    </row>
    <row r="4085" customHeight="1" spans="1:30">
      <c r="A4085" s="574">
        <v>45372</v>
      </c>
      <c r="B4085" s="650" t="s">
        <v>227</v>
      </c>
      <c r="C4085" s="650" t="s">
        <v>228</v>
      </c>
      <c r="D4085" s="650">
        <v>100</v>
      </c>
      <c r="E4085" s="650" t="s">
        <v>235</v>
      </c>
      <c r="F4085" s="650">
        <v>5.32</v>
      </c>
      <c r="G4085" s="650">
        <v>1.72</v>
      </c>
      <c r="H4085" s="650">
        <v>48.9596</v>
      </c>
      <c r="I4085" s="650">
        <v>48.4749</v>
      </c>
      <c r="J4085" s="650">
        <v>48.3875</v>
      </c>
      <c r="K4085" s="650">
        <v>0</v>
      </c>
      <c r="L4085" s="676">
        <v>0</v>
      </c>
      <c r="M4085" s="650">
        <v>838.6875</v>
      </c>
      <c r="N4085" s="650"/>
      <c r="O4085" s="650"/>
      <c r="P4085" s="650"/>
      <c r="Q4085" s="650">
        <v>14972</v>
      </c>
      <c r="R4085" s="650">
        <v>2874.9</v>
      </c>
      <c r="S4085" s="676">
        <v>0.192</v>
      </c>
      <c r="T4085" s="650">
        <v>0.052</v>
      </c>
      <c r="U4085" s="650">
        <v>0</v>
      </c>
      <c r="V4085" s="650">
        <v>0</v>
      </c>
      <c r="W4085" s="650">
        <v>0</v>
      </c>
      <c r="X4085" s="650">
        <v>0</v>
      </c>
      <c r="Y4085" s="650">
        <v>0</v>
      </c>
      <c r="Z4085" s="650">
        <v>0</v>
      </c>
      <c r="AA4085" s="650">
        <v>0</v>
      </c>
      <c r="AB4085" s="676">
        <v>0.9988</v>
      </c>
      <c r="AC4085" s="575">
        <f t="shared" si="186"/>
        <v>0</v>
      </c>
      <c r="AD4085" s="620">
        <f t="shared" si="187"/>
        <v>0.052</v>
      </c>
    </row>
    <row r="4086" customHeight="1" spans="1:30">
      <c r="A4086" s="574">
        <v>45372</v>
      </c>
      <c r="B4086" s="650" t="s">
        <v>237</v>
      </c>
      <c r="C4086" s="650" t="s">
        <v>228</v>
      </c>
      <c r="D4086" s="650">
        <v>5.48</v>
      </c>
      <c r="E4086" s="650" t="s">
        <v>238</v>
      </c>
      <c r="F4086" s="650">
        <v>3.68</v>
      </c>
      <c r="G4086" s="650">
        <v>0</v>
      </c>
      <c r="H4086" s="650">
        <v>1.72</v>
      </c>
      <c r="I4086" s="650">
        <v>1.72</v>
      </c>
      <c r="J4086" s="650">
        <v>1.512</v>
      </c>
      <c r="K4086" s="650">
        <v>0</v>
      </c>
      <c r="L4086" s="676">
        <v>0</v>
      </c>
      <c r="M4086" s="650">
        <v>36.176</v>
      </c>
      <c r="N4086" s="650"/>
      <c r="O4086" s="650"/>
      <c r="P4086" s="650"/>
      <c r="Q4086" s="650">
        <v>554</v>
      </c>
      <c r="R4086" s="650">
        <v>105.596</v>
      </c>
      <c r="S4086" s="676">
        <v>0.1906</v>
      </c>
      <c r="T4086" s="650">
        <v>0</v>
      </c>
      <c r="U4086" s="650">
        <v>0</v>
      </c>
      <c r="V4086" s="650">
        <v>0</v>
      </c>
      <c r="W4086" s="650">
        <v>0</v>
      </c>
      <c r="X4086" s="650">
        <v>0</v>
      </c>
      <c r="Y4086" s="650">
        <v>0</v>
      </c>
      <c r="Z4086" s="650">
        <v>0</v>
      </c>
      <c r="AA4086" s="650">
        <v>0</v>
      </c>
      <c r="AB4086" s="676">
        <v>1</v>
      </c>
      <c r="AC4086" s="575">
        <f t="shared" si="186"/>
        <v>0</v>
      </c>
      <c r="AD4086" s="620">
        <f t="shared" si="187"/>
        <v>0</v>
      </c>
    </row>
    <row r="4087" customHeight="1" spans="1:30">
      <c r="A4087" s="574">
        <v>45372</v>
      </c>
      <c r="B4087" s="650" t="s">
        <v>230</v>
      </c>
      <c r="C4087" s="650" t="s">
        <v>228</v>
      </c>
      <c r="D4087" s="650">
        <v>10</v>
      </c>
      <c r="E4087" s="650" t="s">
        <v>233</v>
      </c>
      <c r="F4087" s="650">
        <v>5.65</v>
      </c>
      <c r="G4087" s="650">
        <v>1.4</v>
      </c>
      <c r="H4087" s="650">
        <v>5.0193</v>
      </c>
      <c r="I4087" s="650">
        <v>4.0065</v>
      </c>
      <c r="J4087" s="650">
        <v>3.96</v>
      </c>
      <c r="K4087" s="650">
        <v>1.0128</v>
      </c>
      <c r="L4087" s="676">
        <v>0.2018</v>
      </c>
      <c r="M4087" s="650">
        <v>84.48</v>
      </c>
      <c r="N4087" s="650"/>
      <c r="O4087" s="650"/>
      <c r="P4087" s="650"/>
      <c r="Q4087" s="650">
        <v>1258</v>
      </c>
      <c r="R4087" s="650">
        <v>275.22</v>
      </c>
      <c r="S4087" s="676">
        <v>0.2188</v>
      </c>
      <c r="T4087" s="650">
        <v>0</v>
      </c>
      <c r="U4087" s="650">
        <v>0</v>
      </c>
      <c r="V4087" s="650">
        <v>0</v>
      </c>
      <c r="W4087" s="650">
        <v>0</v>
      </c>
      <c r="X4087" s="650">
        <v>0</v>
      </c>
      <c r="Y4087" s="650">
        <v>0</v>
      </c>
      <c r="Z4087" s="650">
        <v>0</v>
      </c>
      <c r="AA4087" s="650">
        <v>0</v>
      </c>
      <c r="AB4087" s="676">
        <v>1</v>
      </c>
      <c r="AC4087" s="575">
        <f t="shared" si="186"/>
        <v>0</v>
      </c>
      <c r="AD4087" s="620">
        <f t="shared" si="187"/>
        <v>0</v>
      </c>
    </row>
    <row r="4088" customHeight="1" spans="1:30">
      <c r="A4088" s="574">
        <v>45372</v>
      </c>
      <c r="B4088" s="650" t="s">
        <v>239</v>
      </c>
      <c r="C4088" s="650" t="s">
        <v>228</v>
      </c>
      <c r="D4088" s="650">
        <v>30</v>
      </c>
      <c r="E4088" s="650" t="s">
        <v>235</v>
      </c>
      <c r="F4088" s="650">
        <v>6.91</v>
      </c>
      <c r="G4088" s="650">
        <v>0</v>
      </c>
      <c r="H4088" s="650">
        <v>18.8136</v>
      </c>
      <c r="I4088" s="650">
        <v>17.9033</v>
      </c>
      <c r="J4088" s="650">
        <v>17.7408</v>
      </c>
      <c r="K4088" s="650">
        <v>0.9103</v>
      </c>
      <c r="L4088" s="676">
        <v>0.0484</v>
      </c>
      <c r="M4088" s="650">
        <v>347.2656</v>
      </c>
      <c r="N4088" s="650"/>
      <c r="O4088" s="650"/>
      <c r="P4088" s="650"/>
      <c r="Q4088" s="650">
        <v>4805</v>
      </c>
      <c r="R4088" s="650">
        <v>1047.816</v>
      </c>
      <c r="S4088" s="676">
        <v>0.2181</v>
      </c>
      <c r="T4088" s="650">
        <v>0</v>
      </c>
      <c r="U4088" s="650">
        <v>0</v>
      </c>
      <c r="V4088" s="650">
        <v>0</v>
      </c>
      <c r="W4088" s="650">
        <v>0</v>
      </c>
      <c r="X4088" s="650">
        <v>0</v>
      </c>
      <c r="Y4088" s="650">
        <v>0</v>
      </c>
      <c r="Z4088" s="650">
        <v>0</v>
      </c>
      <c r="AA4088" s="650">
        <v>0</v>
      </c>
      <c r="AB4088" s="676">
        <v>1</v>
      </c>
      <c r="AC4088" s="575">
        <f t="shared" si="186"/>
        <v>0</v>
      </c>
      <c r="AD4088" s="620">
        <f t="shared" si="187"/>
        <v>0</v>
      </c>
    </row>
    <row r="4089" customHeight="1" spans="1:30">
      <c r="A4089" s="574">
        <v>45372</v>
      </c>
      <c r="B4089" s="650" t="s">
        <v>232</v>
      </c>
      <c r="C4089" s="650" t="s">
        <v>228</v>
      </c>
      <c r="D4089" s="650">
        <v>80</v>
      </c>
      <c r="E4089" s="650" t="s">
        <v>233</v>
      </c>
      <c r="F4089" s="650">
        <v>6.06</v>
      </c>
      <c r="G4089" s="650">
        <v>1.24</v>
      </c>
      <c r="H4089" s="650">
        <v>42.4931</v>
      </c>
      <c r="I4089" s="650">
        <v>41.44</v>
      </c>
      <c r="J4089" s="650">
        <v>41.25</v>
      </c>
      <c r="K4089" s="650">
        <v>0</v>
      </c>
      <c r="L4089" s="676">
        <v>0</v>
      </c>
      <c r="M4089" s="650">
        <v>756.8</v>
      </c>
      <c r="N4089" s="650"/>
      <c r="O4089" s="650"/>
      <c r="P4089" s="650"/>
      <c r="Q4089" s="650">
        <v>9570</v>
      </c>
      <c r="R4089" s="650">
        <v>2512.4</v>
      </c>
      <c r="S4089" s="676">
        <v>0.2625</v>
      </c>
      <c r="T4089" s="650">
        <v>0</v>
      </c>
      <c r="U4089" s="650">
        <v>0</v>
      </c>
      <c r="V4089" s="650">
        <v>0</v>
      </c>
      <c r="W4089" s="650">
        <v>0</v>
      </c>
      <c r="X4089" s="650">
        <v>0</v>
      </c>
      <c r="Y4089" s="650">
        <v>0</v>
      </c>
      <c r="Z4089" s="650">
        <v>0</v>
      </c>
      <c r="AA4089" s="650">
        <v>0</v>
      </c>
      <c r="AB4089" s="676">
        <v>1</v>
      </c>
      <c r="AC4089" s="575">
        <f t="shared" si="186"/>
        <v>0</v>
      </c>
      <c r="AD4089" s="620">
        <f t="shared" si="187"/>
        <v>0</v>
      </c>
    </row>
    <row r="4090" customHeight="1" spans="1:30">
      <c r="A4090" s="574">
        <v>45372</v>
      </c>
      <c r="B4090" s="650" t="s">
        <v>240</v>
      </c>
      <c r="C4090" s="650" t="s">
        <v>228</v>
      </c>
      <c r="D4090" s="650">
        <v>100</v>
      </c>
      <c r="E4090" s="650" t="s">
        <v>233</v>
      </c>
      <c r="F4090" s="650">
        <v>4.68</v>
      </c>
      <c r="G4090" s="650">
        <v>0</v>
      </c>
      <c r="H4090" s="650">
        <v>36.979</v>
      </c>
      <c r="I4090" s="650">
        <v>30.6752</v>
      </c>
      <c r="J4090" s="650">
        <v>29.38</v>
      </c>
      <c r="K4090" s="650">
        <v>6.2113</v>
      </c>
      <c r="L4090" s="676">
        <v>0.1684</v>
      </c>
      <c r="M4090" s="650">
        <v>935.919</v>
      </c>
      <c r="N4090" s="650"/>
      <c r="O4090" s="650"/>
      <c r="P4090" s="650"/>
      <c r="Q4090" s="650">
        <v>15895</v>
      </c>
      <c r="R4090" s="650">
        <v>2818.141</v>
      </c>
      <c r="S4090" s="676">
        <v>0.1773</v>
      </c>
      <c r="T4090" s="650">
        <v>0.0539</v>
      </c>
      <c r="U4090" s="650">
        <v>0</v>
      </c>
      <c r="V4090" s="650">
        <v>0</v>
      </c>
      <c r="W4090" s="650">
        <v>0</v>
      </c>
      <c r="X4090" s="650">
        <v>0</v>
      </c>
      <c r="Y4090" s="650">
        <v>0.0386</v>
      </c>
      <c r="Z4090" s="650">
        <v>0</v>
      </c>
      <c r="AA4090" s="650">
        <v>0</v>
      </c>
      <c r="AB4090" s="676">
        <v>0.9985</v>
      </c>
      <c r="AC4090" s="575">
        <f t="shared" si="186"/>
        <v>0</v>
      </c>
      <c r="AD4090" s="620">
        <f t="shared" si="187"/>
        <v>0.0539</v>
      </c>
    </row>
    <row r="4091" customHeight="1" spans="1:30">
      <c r="A4091" s="574">
        <v>45372</v>
      </c>
      <c r="B4091" s="650" t="s">
        <v>242</v>
      </c>
      <c r="C4091" s="650" t="s">
        <v>228</v>
      </c>
      <c r="D4091" s="650">
        <v>50</v>
      </c>
      <c r="E4091" s="650" t="s">
        <v>233</v>
      </c>
      <c r="F4091" s="650">
        <v>6.97</v>
      </c>
      <c r="G4091" s="650">
        <v>2.05</v>
      </c>
      <c r="H4091" s="650">
        <v>29.709</v>
      </c>
      <c r="I4091" s="650">
        <v>29.589</v>
      </c>
      <c r="J4091" s="650">
        <v>29.48</v>
      </c>
      <c r="K4091" s="650">
        <v>0</v>
      </c>
      <c r="L4091" s="676">
        <v>0</v>
      </c>
      <c r="M4091" s="650">
        <v>391.16</v>
      </c>
      <c r="N4091" s="650"/>
      <c r="O4091" s="650"/>
      <c r="P4091" s="650"/>
      <c r="Q4091" s="650">
        <v>7203</v>
      </c>
      <c r="R4091" s="650">
        <v>1230.24</v>
      </c>
      <c r="S4091" s="676">
        <v>0.1708</v>
      </c>
      <c r="T4091" s="650">
        <v>0.1023</v>
      </c>
      <c r="U4091" s="650">
        <v>0</v>
      </c>
      <c r="V4091" s="650">
        <v>0</v>
      </c>
      <c r="W4091" s="650">
        <v>0</v>
      </c>
      <c r="X4091" s="650">
        <v>0</v>
      </c>
      <c r="Y4091" s="650">
        <v>0</v>
      </c>
      <c r="Z4091" s="650">
        <v>0</v>
      </c>
      <c r="AA4091" s="650">
        <v>0</v>
      </c>
      <c r="AB4091" s="676">
        <v>0.9966</v>
      </c>
      <c r="AC4091" s="575">
        <f t="shared" si="186"/>
        <v>0</v>
      </c>
      <c r="AD4091" s="620">
        <f t="shared" si="187"/>
        <v>0.1023</v>
      </c>
    </row>
    <row r="4092" customHeight="1" spans="1:30">
      <c r="A4092" s="574">
        <v>45372</v>
      </c>
      <c r="B4092" s="650" t="s">
        <v>243</v>
      </c>
      <c r="C4092" s="650" t="s">
        <v>228</v>
      </c>
      <c r="D4092" s="650">
        <v>30</v>
      </c>
      <c r="E4092" s="650" t="s">
        <v>233</v>
      </c>
      <c r="F4092" s="650">
        <v>6.91</v>
      </c>
      <c r="G4092" s="650">
        <v>0.8</v>
      </c>
      <c r="H4092" s="650">
        <v>17.1646</v>
      </c>
      <c r="I4092" s="650">
        <v>16.828</v>
      </c>
      <c r="J4092" s="650">
        <v>16.8</v>
      </c>
      <c r="K4092" s="650">
        <v>0</v>
      </c>
      <c r="L4092" s="676">
        <v>0</v>
      </c>
      <c r="M4092" s="650">
        <v>339.864</v>
      </c>
      <c r="N4092" s="650"/>
      <c r="O4092" s="650"/>
      <c r="P4092" s="650"/>
      <c r="Q4092" s="650">
        <v>4708</v>
      </c>
      <c r="R4092" s="650">
        <v>1173.928</v>
      </c>
      <c r="S4092" s="676">
        <v>0.2493</v>
      </c>
      <c r="T4092" s="650">
        <v>0</v>
      </c>
      <c r="U4092" s="650">
        <v>0</v>
      </c>
      <c r="V4092" s="650">
        <v>0</v>
      </c>
      <c r="W4092" s="650">
        <v>0</v>
      </c>
      <c r="X4092" s="650">
        <v>0</v>
      </c>
      <c r="Y4092" s="650">
        <v>0</v>
      </c>
      <c r="Z4092" s="650">
        <v>0</v>
      </c>
      <c r="AA4092" s="650">
        <v>0</v>
      </c>
      <c r="AB4092" s="676">
        <v>1</v>
      </c>
      <c r="AC4092" s="575">
        <f t="shared" si="186"/>
        <v>0</v>
      </c>
      <c r="AD4092" s="620">
        <f t="shared" si="187"/>
        <v>0</v>
      </c>
    </row>
    <row r="4093" customHeight="1" spans="1:30">
      <c r="A4093" s="574">
        <v>45372</v>
      </c>
      <c r="B4093" s="650" t="s">
        <v>236</v>
      </c>
      <c r="C4093" s="650" t="s">
        <v>228</v>
      </c>
      <c r="D4093" s="650">
        <v>30</v>
      </c>
      <c r="E4093" s="650" t="s">
        <v>235</v>
      </c>
      <c r="F4093" s="650">
        <v>6.19</v>
      </c>
      <c r="G4093" s="650">
        <v>1.32</v>
      </c>
      <c r="H4093" s="650">
        <v>15.0476</v>
      </c>
      <c r="I4093" s="650">
        <v>14.8496</v>
      </c>
      <c r="J4093" s="650">
        <v>14.8298</v>
      </c>
      <c r="K4093" s="650">
        <v>0</v>
      </c>
      <c r="L4093" s="676">
        <v>0</v>
      </c>
      <c r="M4093" s="650">
        <v>323.3795</v>
      </c>
      <c r="N4093" s="650"/>
      <c r="O4093" s="650"/>
      <c r="P4093" s="650"/>
      <c r="Q4093" s="650">
        <v>3672</v>
      </c>
      <c r="R4093" s="650">
        <v>1055.3984</v>
      </c>
      <c r="S4093" s="676">
        <v>0.2874</v>
      </c>
      <c r="T4093" s="650">
        <v>0</v>
      </c>
      <c r="U4093" s="650">
        <v>0</v>
      </c>
      <c r="V4093" s="650">
        <v>0</v>
      </c>
      <c r="W4093" s="650">
        <v>0</v>
      </c>
      <c r="X4093" s="650">
        <v>0</v>
      </c>
      <c r="Y4093" s="650">
        <v>0</v>
      </c>
      <c r="Z4093" s="650">
        <v>0</v>
      </c>
      <c r="AA4093" s="650">
        <v>0</v>
      </c>
      <c r="AB4093" s="676">
        <v>1</v>
      </c>
      <c r="AC4093" s="575">
        <f t="shared" si="186"/>
        <v>0</v>
      </c>
      <c r="AD4093" s="620">
        <f t="shared" si="187"/>
        <v>0</v>
      </c>
    </row>
    <row r="4094" customHeight="1" spans="1:30">
      <c r="A4094" s="574">
        <v>45372</v>
      </c>
      <c r="B4094" s="650" t="s">
        <v>241</v>
      </c>
      <c r="C4094" s="650" t="s">
        <v>228</v>
      </c>
      <c r="D4094" s="650">
        <v>150</v>
      </c>
      <c r="E4094" s="650" t="s">
        <v>235</v>
      </c>
      <c r="F4094" s="650">
        <v>5.78</v>
      </c>
      <c r="G4094" s="650">
        <v>2.43</v>
      </c>
      <c r="H4094" s="650">
        <v>99.8735</v>
      </c>
      <c r="I4094" s="650">
        <v>59.358</v>
      </c>
      <c r="J4094" s="650">
        <v>58.5081</v>
      </c>
      <c r="K4094" s="650">
        <v>40.52</v>
      </c>
      <c r="L4094" s="676">
        <v>0.4057</v>
      </c>
      <c r="M4094" s="650">
        <v>1081.7898</v>
      </c>
      <c r="N4094" s="650">
        <v>1932</v>
      </c>
      <c r="O4094" s="676">
        <v>0.5599</v>
      </c>
      <c r="P4094" s="676">
        <v>-0.1175</v>
      </c>
      <c r="Q4094" s="650">
        <v>24402</v>
      </c>
      <c r="R4094" s="650">
        <v>3604.6325</v>
      </c>
      <c r="S4094" s="676">
        <v>0.1477</v>
      </c>
      <c r="T4094" s="650">
        <v>0</v>
      </c>
      <c r="U4094" s="650">
        <v>0</v>
      </c>
      <c r="V4094" s="650">
        <v>0</v>
      </c>
      <c r="W4094" s="650">
        <v>0</v>
      </c>
      <c r="X4094" s="650">
        <v>0</v>
      </c>
      <c r="Y4094" s="650">
        <v>0</v>
      </c>
      <c r="Z4094" s="650">
        <v>0</v>
      </c>
      <c r="AA4094" s="650">
        <v>0</v>
      </c>
      <c r="AB4094" s="676">
        <v>1</v>
      </c>
      <c r="AC4094" s="575">
        <f t="shared" si="186"/>
        <v>0</v>
      </c>
      <c r="AD4094" s="620">
        <f t="shared" si="187"/>
        <v>0</v>
      </c>
    </row>
    <row r="4095" customHeight="1" spans="1:30">
      <c r="A4095" s="574">
        <v>45372</v>
      </c>
      <c r="B4095" s="650" t="s">
        <v>245</v>
      </c>
      <c r="C4095" s="650" t="s">
        <v>228</v>
      </c>
      <c r="D4095" s="650">
        <v>50</v>
      </c>
      <c r="E4095" s="650" t="s">
        <v>233</v>
      </c>
      <c r="F4095" s="650">
        <v>6.67</v>
      </c>
      <c r="G4095" s="650">
        <v>0</v>
      </c>
      <c r="H4095" s="650">
        <v>28.3348</v>
      </c>
      <c r="I4095" s="650">
        <v>13.545</v>
      </c>
      <c r="J4095" s="650">
        <v>13.51</v>
      </c>
      <c r="K4095" s="650">
        <v>14.7898</v>
      </c>
      <c r="L4095" s="676">
        <v>0.522</v>
      </c>
      <c r="M4095" s="650">
        <v>328.16</v>
      </c>
      <c r="N4095" s="650"/>
      <c r="O4095" s="650"/>
      <c r="P4095" s="650"/>
      <c r="Q4095" s="650">
        <v>6762</v>
      </c>
      <c r="R4095" s="650">
        <v>993.09</v>
      </c>
      <c r="S4095" s="676">
        <v>0.1469</v>
      </c>
      <c r="T4095" s="650">
        <v>0</v>
      </c>
      <c r="U4095" s="650">
        <v>0</v>
      </c>
      <c r="V4095" s="650">
        <v>0</v>
      </c>
      <c r="W4095" s="650">
        <v>0</v>
      </c>
      <c r="X4095" s="650">
        <v>0</v>
      </c>
      <c r="Y4095" s="650">
        <v>0</v>
      </c>
      <c r="Z4095" s="650">
        <v>0</v>
      </c>
      <c r="AA4095" s="650">
        <v>0</v>
      </c>
      <c r="AB4095" s="676">
        <v>1</v>
      </c>
      <c r="AC4095" s="575">
        <f t="shared" si="186"/>
        <v>0</v>
      </c>
      <c r="AD4095" s="620">
        <f t="shared" si="187"/>
        <v>0</v>
      </c>
    </row>
    <row r="4096" customHeight="1" spans="1:30">
      <c r="A4096" s="574">
        <v>45372</v>
      </c>
      <c r="B4096" s="650" t="s">
        <v>246</v>
      </c>
      <c r="C4096" s="650" t="s">
        <v>228</v>
      </c>
      <c r="D4096" s="650">
        <v>300</v>
      </c>
      <c r="E4096" s="650" t="s">
        <v>284</v>
      </c>
      <c r="F4096" s="650">
        <v>4.06</v>
      </c>
      <c r="G4096" s="650">
        <v>0</v>
      </c>
      <c r="H4096" s="650">
        <v>121.0632</v>
      </c>
      <c r="I4096" s="650">
        <v>113.8593</v>
      </c>
      <c r="J4096" s="650">
        <v>112.266</v>
      </c>
      <c r="K4096" s="650">
        <v>7.2039</v>
      </c>
      <c r="L4096" s="676">
        <v>0.0595</v>
      </c>
      <c r="M4096" s="650">
        <v>3652.935</v>
      </c>
      <c r="N4096" s="650"/>
      <c r="O4096" s="650"/>
      <c r="P4096" s="650"/>
      <c r="Q4096" s="650">
        <v>57321</v>
      </c>
      <c r="R4096" s="650">
        <v>11417.968</v>
      </c>
      <c r="S4096" s="676">
        <v>0.1992</v>
      </c>
      <c r="T4096" s="650">
        <v>0</v>
      </c>
      <c r="U4096" s="650">
        <v>0</v>
      </c>
      <c r="V4096" s="650">
        <v>0</v>
      </c>
      <c r="W4096" s="650">
        <v>0</v>
      </c>
      <c r="X4096" s="650">
        <v>0</v>
      </c>
      <c r="Y4096" s="650">
        <v>0</v>
      </c>
      <c r="Z4096" s="650">
        <v>0</v>
      </c>
      <c r="AA4096" s="650">
        <v>0</v>
      </c>
      <c r="AB4096" s="676">
        <v>1</v>
      </c>
      <c r="AC4096" s="575">
        <f t="shared" si="186"/>
        <v>0</v>
      </c>
      <c r="AD4096" s="620">
        <f t="shared" si="187"/>
        <v>0</v>
      </c>
    </row>
    <row r="4097" customHeight="1" spans="1:30">
      <c r="A4097" s="574">
        <v>45372</v>
      </c>
      <c r="B4097" s="650" t="s">
        <v>244</v>
      </c>
      <c r="C4097" s="650" t="s">
        <v>228</v>
      </c>
      <c r="D4097" s="650">
        <v>100</v>
      </c>
      <c r="E4097" s="650" t="s">
        <v>235</v>
      </c>
      <c r="F4097" s="650">
        <v>3.99</v>
      </c>
      <c r="G4097" s="650">
        <v>0.8</v>
      </c>
      <c r="H4097" s="650">
        <v>34.9561</v>
      </c>
      <c r="I4097" s="650">
        <v>34.9561</v>
      </c>
      <c r="J4097" s="650">
        <v>33.4047</v>
      </c>
      <c r="K4097" s="650">
        <v>0</v>
      </c>
      <c r="L4097" s="676">
        <v>0</v>
      </c>
      <c r="M4097" s="650">
        <v>737.583</v>
      </c>
      <c r="N4097" s="650"/>
      <c r="O4097" s="650"/>
      <c r="P4097" s="650"/>
      <c r="Q4097" s="650">
        <v>14225</v>
      </c>
      <c r="R4097" s="650">
        <v>2656.2186</v>
      </c>
      <c r="S4097" s="676">
        <v>0.1867</v>
      </c>
      <c r="T4097" s="650">
        <v>0</v>
      </c>
      <c r="U4097" s="650">
        <v>0</v>
      </c>
      <c r="V4097" s="650">
        <v>0</v>
      </c>
      <c r="W4097" s="650">
        <v>0</v>
      </c>
      <c r="X4097" s="650">
        <v>0</v>
      </c>
      <c r="Y4097" s="650">
        <v>0</v>
      </c>
      <c r="Z4097" s="650">
        <v>0</v>
      </c>
      <c r="AA4097" s="650">
        <v>0</v>
      </c>
      <c r="AB4097" s="676">
        <v>1</v>
      </c>
      <c r="AC4097" s="575">
        <f t="shared" si="186"/>
        <v>0</v>
      </c>
      <c r="AD4097" s="620">
        <f t="shared" si="187"/>
        <v>0</v>
      </c>
    </row>
    <row r="4098" customHeight="1" spans="1:30">
      <c r="A4098" s="574">
        <v>45372</v>
      </c>
      <c r="B4098" s="650" t="s">
        <v>247</v>
      </c>
      <c r="C4098" s="650" t="s">
        <v>228</v>
      </c>
      <c r="D4098" s="650">
        <v>150</v>
      </c>
      <c r="E4098" s="650" t="s">
        <v>233</v>
      </c>
      <c r="F4098" s="650">
        <v>6.17</v>
      </c>
      <c r="G4098" s="650">
        <v>2</v>
      </c>
      <c r="H4098" s="650">
        <v>78.6986</v>
      </c>
      <c r="I4098" s="650">
        <v>78.6986</v>
      </c>
      <c r="J4098" s="650">
        <v>77.7</v>
      </c>
      <c r="K4098" s="650">
        <v>0</v>
      </c>
      <c r="L4098" s="676">
        <v>0</v>
      </c>
      <c r="M4098" s="650">
        <v>1778.7</v>
      </c>
      <c r="N4098" s="650"/>
      <c r="O4098" s="650"/>
      <c r="P4098" s="650"/>
      <c r="Q4098" s="650">
        <v>25456</v>
      </c>
      <c r="R4098" s="650">
        <v>5674.725</v>
      </c>
      <c r="S4098" s="676">
        <v>0.2229</v>
      </c>
      <c r="T4098" s="650">
        <v>0</v>
      </c>
      <c r="U4098" s="650">
        <v>0</v>
      </c>
      <c r="V4098" s="650">
        <v>0</v>
      </c>
      <c r="W4098" s="650">
        <v>0</v>
      </c>
      <c r="X4098" s="650">
        <v>0</v>
      </c>
      <c r="Y4098" s="650">
        <v>0</v>
      </c>
      <c r="Z4098" s="650">
        <v>0</v>
      </c>
      <c r="AA4098" s="650">
        <v>0</v>
      </c>
      <c r="AB4098" s="676">
        <v>1</v>
      </c>
      <c r="AC4098" s="575">
        <f t="shared" si="186"/>
        <v>0</v>
      </c>
      <c r="AD4098" s="620">
        <f t="shared" si="187"/>
        <v>0</v>
      </c>
    </row>
    <row r="4099" customHeight="1" spans="1:30">
      <c r="A4099" s="574">
        <v>45372</v>
      </c>
      <c r="B4099" s="650" t="s">
        <v>248</v>
      </c>
      <c r="C4099" s="650" t="s">
        <v>228</v>
      </c>
      <c r="D4099" s="650">
        <v>100</v>
      </c>
      <c r="E4099" s="650" t="s">
        <v>233</v>
      </c>
      <c r="F4099" s="650">
        <v>4.69</v>
      </c>
      <c r="G4099" s="650">
        <v>1.6</v>
      </c>
      <c r="H4099" s="650">
        <v>59.0576</v>
      </c>
      <c r="I4099" s="650">
        <v>38.8528</v>
      </c>
      <c r="J4099" s="650">
        <v>38.6344</v>
      </c>
      <c r="K4099" s="650">
        <v>20.2048</v>
      </c>
      <c r="L4099" s="676">
        <v>0.3421</v>
      </c>
      <c r="M4099" s="650">
        <v>731.2928</v>
      </c>
      <c r="N4099" s="650"/>
      <c r="O4099" s="650"/>
      <c r="P4099" s="650"/>
      <c r="Q4099" s="650">
        <v>11688</v>
      </c>
      <c r="R4099" s="650">
        <v>2493.0136</v>
      </c>
      <c r="S4099" s="676">
        <v>0.2133</v>
      </c>
      <c r="T4099" s="650">
        <v>0</v>
      </c>
      <c r="U4099" s="650">
        <v>0</v>
      </c>
      <c r="V4099" s="650">
        <v>0</v>
      </c>
      <c r="W4099" s="650">
        <v>0</v>
      </c>
      <c r="X4099" s="650">
        <v>0</v>
      </c>
      <c r="Y4099" s="650">
        <v>0</v>
      </c>
      <c r="Z4099" s="650">
        <v>0</v>
      </c>
      <c r="AA4099" s="650">
        <v>0</v>
      </c>
      <c r="AB4099" s="676">
        <v>1</v>
      </c>
      <c r="AC4099" s="575">
        <f t="shared" si="186"/>
        <v>0</v>
      </c>
      <c r="AD4099" s="620">
        <f t="shared" si="187"/>
        <v>0</v>
      </c>
    </row>
    <row r="4100" customHeight="1" spans="1:30">
      <c r="A4100" s="574">
        <v>45372</v>
      </c>
      <c r="B4100" s="650" t="s">
        <v>249</v>
      </c>
      <c r="C4100" s="650" t="s">
        <v>228</v>
      </c>
      <c r="D4100" s="650">
        <v>100</v>
      </c>
      <c r="E4100" s="650" t="s">
        <v>231</v>
      </c>
      <c r="F4100" s="650">
        <v>6.49</v>
      </c>
      <c r="G4100" s="650">
        <v>0</v>
      </c>
      <c r="H4100" s="650">
        <v>50.92</v>
      </c>
      <c r="I4100" s="650">
        <v>50.112</v>
      </c>
      <c r="J4100" s="650">
        <v>50.01</v>
      </c>
      <c r="K4100" s="650">
        <v>0</v>
      </c>
      <c r="L4100" s="676">
        <v>0</v>
      </c>
      <c r="M4100" s="650">
        <v>1051.3198</v>
      </c>
      <c r="N4100" s="650"/>
      <c r="O4100" s="650"/>
      <c r="P4100" s="650"/>
      <c r="Q4100" s="650">
        <v>15134</v>
      </c>
      <c r="R4100" s="650">
        <v>2988.6671</v>
      </c>
      <c r="S4100" s="676">
        <v>0.1975</v>
      </c>
      <c r="T4100" s="650">
        <v>0</v>
      </c>
      <c r="U4100" s="650">
        <v>0</v>
      </c>
      <c r="V4100" s="650">
        <v>0</v>
      </c>
      <c r="W4100" s="650">
        <v>0</v>
      </c>
      <c r="X4100" s="650">
        <v>0</v>
      </c>
      <c r="Y4100" s="650">
        <v>0</v>
      </c>
      <c r="Z4100" s="650">
        <v>0</v>
      </c>
      <c r="AA4100" s="650">
        <v>0</v>
      </c>
      <c r="AB4100" s="676">
        <v>1</v>
      </c>
      <c r="AC4100" s="575">
        <f t="shared" si="186"/>
        <v>0</v>
      </c>
      <c r="AD4100" s="620">
        <f t="shared" si="187"/>
        <v>0</v>
      </c>
    </row>
    <row r="4101" customHeight="1" spans="1:30">
      <c r="A4101" s="574">
        <v>45372</v>
      </c>
      <c r="B4101" s="650" t="s">
        <v>251</v>
      </c>
      <c r="C4101" s="650" t="s">
        <v>250</v>
      </c>
      <c r="D4101" s="650">
        <v>15</v>
      </c>
      <c r="E4101" s="650" t="s">
        <v>233</v>
      </c>
      <c r="F4101" s="650">
        <v>0</v>
      </c>
      <c r="G4101" s="650">
        <v>4.57</v>
      </c>
      <c r="H4101" s="650">
        <v>7.4122</v>
      </c>
      <c r="I4101" s="650">
        <v>7.4122</v>
      </c>
      <c r="J4101" s="650">
        <v>7.35</v>
      </c>
      <c r="K4101" s="650">
        <v>0</v>
      </c>
      <c r="L4101" s="676">
        <v>0</v>
      </c>
      <c r="M4101" s="650">
        <v>179.025</v>
      </c>
      <c r="N4101" s="650"/>
      <c r="O4101" s="650"/>
      <c r="P4101" s="650"/>
      <c r="Q4101" s="650">
        <v>3444</v>
      </c>
      <c r="R4101" s="650">
        <v>507.255</v>
      </c>
      <c r="S4101" s="676">
        <v>0.1473</v>
      </c>
      <c r="T4101" s="650">
        <v>0</v>
      </c>
      <c r="U4101" s="650">
        <v>0</v>
      </c>
      <c r="V4101" s="650">
        <v>0</v>
      </c>
      <c r="W4101" s="650">
        <v>0</v>
      </c>
      <c r="X4101" s="650">
        <v>0</v>
      </c>
      <c r="Y4101" s="650">
        <v>0</v>
      </c>
      <c r="Z4101" s="650">
        <v>0</v>
      </c>
      <c r="AA4101" s="650">
        <v>0</v>
      </c>
      <c r="AB4101" s="676">
        <v>0.9701</v>
      </c>
      <c r="AC4101" s="575">
        <f t="shared" si="186"/>
        <v>0</v>
      </c>
      <c r="AD4101" s="620">
        <f t="shared" si="187"/>
        <v>0</v>
      </c>
    </row>
    <row r="4102" customHeight="1" spans="1:30">
      <c r="A4102" s="574">
        <v>45372</v>
      </c>
      <c r="B4102" s="669" t="s">
        <v>55</v>
      </c>
      <c r="C4102" s="650" t="s">
        <v>250</v>
      </c>
      <c r="D4102" s="650">
        <v>100</v>
      </c>
      <c r="E4102" s="650" t="s">
        <v>233</v>
      </c>
      <c r="F4102" s="650">
        <v>0</v>
      </c>
      <c r="G4102" s="650">
        <v>10.19</v>
      </c>
      <c r="H4102" s="650">
        <v>218.601</v>
      </c>
      <c r="I4102" s="650">
        <v>148.1364</v>
      </c>
      <c r="J4102" s="650">
        <v>145.8159</v>
      </c>
      <c r="K4102" s="650">
        <v>70.4646</v>
      </c>
      <c r="L4102" s="676">
        <v>0.3223</v>
      </c>
      <c r="M4102" s="650">
        <v>2046.1107</v>
      </c>
      <c r="N4102" s="650"/>
      <c r="O4102" s="650"/>
      <c r="P4102" s="650"/>
      <c r="Q4102" s="650">
        <v>28860</v>
      </c>
      <c r="R4102" s="650">
        <v>5784.9152</v>
      </c>
      <c r="S4102" s="676">
        <v>0.2004</v>
      </c>
      <c r="T4102" s="650">
        <v>0</v>
      </c>
      <c r="U4102" s="650">
        <v>0</v>
      </c>
      <c r="V4102" s="650">
        <v>0</v>
      </c>
      <c r="W4102" s="650">
        <v>0</v>
      </c>
      <c r="X4102" s="650">
        <v>0</v>
      </c>
      <c r="Y4102" s="650">
        <v>0</v>
      </c>
      <c r="Z4102" s="650">
        <v>0</v>
      </c>
      <c r="AA4102" s="650">
        <v>0</v>
      </c>
      <c r="AB4102" s="676">
        <v>1</v>
      </c>
      <c r="AC4102" s="575">
        <f t="shared" si="186"/>
        <v>0</v>
      </c>
      <c r="AD4102" s="620">
        <f t="shared" si="187"/>
        <v>0</v>
      </c>
    </row>
    <row r="4103" customHeight="1" spans="1:30">
      <c r="A4103" s="574">
        <v>45372</v>
      </c>
      <c r="B4103" s="192" t="s">
        <v>57</v>
      </c>
      <c r="C4103" s="650" t="s">
        <v>228</v>
      </c>
      <c r="D4103" s="650">
        <v>20</v>
      </c>
      <c r="E4103" s="650" t="s">
        <v>233</v>
      </c>
      <c r="F4103" s="650">
        <v>5.19</v>
      </c>
      <c r="G4103" s="650">
        <v>0</v>
      </c>
      <c r="H4103" s="650">
        <v>9.7288</v>
      </c>
      <c r="I4103" s="650">
        <v>6.9593</v>
      </c>
      <c r="J4103" s="650">
        <v>6.9051</v>
      </c>
      <c r="K4103" s="650">
        <v>2.7695</v>
      </c>
      <c r="L4103" s="676">
        <v>0.2847</v>
      </c>
      <c r="M4103" s="650">
        <v>208.4853</v>
      </c>
      <c r="N4103" s="650"/>
      <c r="O4103" s="650"/>
      <c r="P4103" s="650"/>
      <c r="Q4103" s="650">
        <v>3541</v>
      </c>
      <c r="R4103" s="650">
        <v>709.6001</v>
      </c>
      <c r="S4103" s="676">
        <v>0.2004</v>
      </c>
      <c r="T4103" s="650">
        <v>0</v>
      </c>
      <c r="U4103" s="650">
        <v>0</v>
      </c>
      <c r="V4103" s="650">
        <v>0</v>
      </c>
      <c r="W4103" s="650">
        <v>0</v>
      </c>
      <c r="X4103" s="650">
        <v>0</v>
      </c>
      <c r="Y4103" s="650">
        <v>0</v>
      </c>
      <c r="Z4103" s="650">
        <v>0</v>
      </c>
      <c r="AA4103" s="650">
        <v>0</v>
      </c>
      <c r="AB4103" s="676">
        <v>1</v>
      </c>
      <c r="AC4103" s="575">
        <f t="shared" si="186"/>
        <v>0</v>
      </c>
      <c r="AD4103" s="620">
        <f t="shared" si="187"/>
        <v>0</v>
      </c>
    </row>
    <row r="4104" customHeight="1" spans="1:30">
      <c r="A4104" s="574">
        <v>45372</v>
      </c>
      <c r="B4104" s="650" t="s">
        <v>253</v>
      </c>
      <c r="C4104" s="650" t="s">
        <v>250</v>
      </c>
      <c r="D4104" s="650">
        <v>200</v>
      </c>
      <c r="E4104" s="650" t="s">
        <v>233</v>
      </c>
      <c r="F4104" s="650">
        <v>0</v>
      </c>
      <c r="G4104" s="650">
        <v>10.17</v>
      </c>
      <c r="H4104" s="650">
        <v>393.4775</v>
      </c>
      <c r="I4104" s="650">
        <v>393.4775</v>
      </c>
      <c r="J4104" s="650">
        <v>386.76</v>
      </c>
      <c r="K4104" s="650">
        <v>0</v>
      </c>
      <c r="L4104" s="676">
        <v>0</v>
      </c>
      <c r="M4104" s="650">
        <v>3623.4</v>
      </c>
      <c r="N4104" s="650"/>
      <c r="O4104" s="650"/>
      <c r="P4104" s="650"/>
      <c r="Q4104" s="650">
        <v>61425</v>
      </c>
      <c r="R4104" s="650">
        <v>12268.08</v>
      </c>
      <c r="S4104" s="676">
        <v>0.1997</v>
      </c>
      <c r="T4104" s="650">
        <v>0</v>
      </c>
      <c r="U4104" s="650">
        <v>0</v>
      </c>
      <c r="V4104" s="650">
        <v>0</v>
      </c>
      <c r="W4104" s="650">
        <v>0</v>
      </c>
      <c r="X4104" s="650">
        <v>0</v>
      </c>
      <c r="Y4104" s="650">
        <v>0</v>
      </c>
      <c r="Z4104" s="650">
        <v>0</v>
      </c>
      <c r="AA4104" s="650">
        <v>0</v>
      </c>
      <c r="AB4104" s="676">
        <v>1</v>
      </c>
      <c r="AC4104" s="575">
        <f t="shared" si="186"/>
        <v>0</v>
      </c>
      <c r="AD4104" s="620">
        <f t="shared" si="187"/>
        <v>0</v>
      </c>
    </row>
    <row r="4105" customHeight="1" spans="1:30">
      <c r="A4105" s="574">
        <v>45372</v>
      </c>
      <c r="B4105" s="192" t="s">
        <v>61</v>
      </c>
      <c r="C4105" s="650" t="s">
        <v>250</v>
      </c>
      <c r="D4105" s="650">
        <v>275</v>
      </c>
      <c r="E4105" s="650" t="s">
        <v>233</v>
      </c>
      <c r="F4105" s="650">
        <v>0</v>
      </c>
      <c r="G4105" s="650">
        <v>10.88</v>
      </c>
      <c r="H4105" s="650">
        <v>579.85</v>
      </c>
      <c r="I4105" s="650">
        <v>562.3331</v>
      </c>
      <c r="J4105" s="650">
        <v>559.24</v>
      </c>
      <c r="K4105" s="650">
        <v>17.5169</v>
      </c>
      <c r="L4105" s="676">
        <v>0.0302</v>
      </c>
      <c r="M4105" s="650">
        <v>5413.32</v>
      </c>
      <c r="N4105" s="650"/>
      <c r="O4105" s="650"/>
      <c r="P4105" s="650"/>
      <c r="Q4105" s="650">
        <v>83580</v>
      </c>
      <c r="R4105" s="650">
        <v>20823.44</v>
      </c>
      <c r="S4105" s="676">
        <v>0.2491</v>
      </c>
      <c r="T4105" s="650">
        <v>0</v>
      </c>
      <c r="U4105" s="650">
        <v>0</v>
      </c>
      <c r="V4105" s="650">
        <v>0</v>
      </c>
      <c r="W4105" s="650">
        <v>0</v>
      </c>
      <c r="X4105" s="650">
        <v>0</v>
      </c>
      <c r="Y4105" s="650">
        <v>0</v>
      </c>
      <c r="Z4105" s="650">
        <v>0</v>
      </c>
      <c r="AA4105" s="650">
        <v>0</v>
      </c>
      <c r="AB4105" s="676">
        <v>1</v>
      </c>
      <c r="AC4105" s="575">
        <f t="shared" si="186"/>
        <v>0</v>
      </c>
      <c r="AD4105" s="620">
        <f t="shared" si="187"/>
        <v>0</v>
      </c>
    </row>
    <row r="4106" customHeight="1" spans="1:30">
      <c r="A4106" s="574">
        <v>45372</v>
      </c>
      <c r="B4106" s="192" t="s">
        <v>62</v>
      </c>
      <c r="C4106" s="650" t="s">
        <v>250</v>
      </c>
      <c r="D4106" s="650">
        <v>200</v>
      </c>
      <c r="E4106" s="650" t="s">
        <v>233</v>
      </c>
      <c r="F4106" s="650">
        <v>0</v>
      </c>
      <c r="G4106" s="650">
        <v>11.3</v>
      </c>
      <c r="H4106" s="650">
        <v>387.2352</v>
      </c>
      <c r="I4106" s="650">
        <v>377.6</v>
      </c>
      <c r="J4106" s="650">
        <v>373.56</v>
      </c>
      <c r="K4106" s="650">
        <v>9.6352</v>
      </c>
      <c r="L4106" s="676">
        <v>0.0249</v>
      </c>
      <c r="M4106" s="650">
        <v>3932.28</v>
      </c>
      <c r="N4106" s="650"/>
      <c r="O4106" s="650"/>
      <c r="P4106" s="650"/>
      <c r="Q4106" s="650">
        <v>61280</v>
      </c>
      <c r="R4106" s="650">
        <v>14356.32</v>
      </c>
      <c r="S4106" s="676">
        <v>0.2343</v>
      </c>
      <c r="T4106" s="650">
        <v>0</v>
      </c>
      <c r="U4106" s="650">
        <v>0</v>
      </c>
      <c r="V4106" s="650">
        <v>0</v>
      </c>
      <c r="W4106" s="650">
        <v>0</v>
      </c>
      <c r="X4106" s="650">
        <v>0</v>
      </c>
      <c r="Y4106" s="650">
        <v>0</v>
      </c>
      <c r="Z4106" s="650">
        <v>0</v>
      </c>
      <c r="AA4106" s="650">
        <v>0</v>
      </c>
      <c r="AB4106" s="676">
        <v>1</v>
      </c>
      <c r="AC4106" s="575">
        <f t="shared" si="186"/>
        <v>0</v>
      </c>
      <c r="AD4106" s="620">
        <f t="shared" si="187"/>
        <v>0</v>
      </c>
    </row>
    <row r="4107" customHeight="1" spans="1:30">
      <c r="A4107" s="574">
        <v>45372</v>
      </c>
      <c r="B4107" s="650" t="s">
        <v>254</v>
      </c>
      <c r="C4107" s="650" t="s">
        <v>250</v>
      </c>
      <c r="D4107" s="650">
        <v>50</v>
      </c>
      <c r="E4107" s="650" t="s">
        <v>233</v>
      </c>
      <c r="F4107" s="650">
        <v>0</v>
      </c>
      <c r="G4107" s="650">
        <v>11.65</v>
      </c>
      <c r="H4107" s="650">
        <v>108.6835</v>
      </c>
      <c r="I4107" s="650">
        <v>101.7435</v>
      </c>
      <c r="J4107" s="650">
        <v>98.49</v>
      </c>
      <c r="K4107" s="650">
        <v>6.52</v>
      </c>
      <c r="L4107" s="676">
        <v>0.0602</v>
      </c>
      <c r="M4107" s="650">
        <v>1128.75</v>
      </c>
      <c r="N4107" s="650"/>
      <c r="O4107" s="650"/>
      <c r="P4107" s="650"/>
      <c r="Q4107" s="650">
        <v>12070</v>
      </c>
      <c r="R4107" s="650">
        <v>3382.05</v>
      </c>
      <c r="S4107" s="676">
        <v>0.2802</v>
      </c>
      <c r="T4107" s="650">
        <v>0</v>
      </c>
      <c r="U4107" s="650">
        <v>0</v>
      </c>
      <c r="V4107" s="650">
        <v>0</v>
      </c>
      <c r="W4107" s="650">
        <v>0</v>
      </c>
      <c r="X4107" s="650">
        <v>0</v>
      </c>
      <c r="Y4107" s="650">
        <v>0</v>
      </c>
      <c r="Z4107" s="650">
        <v>0</v>
      </c>
      <c r="AA4107" s="650">
        <v>0</v>
      </c>
      <c r="AB4107" s="676">
        <v>1</v>
      </c>
      <c r="AC4107" s="575">
        <f t="shared" si="186"/>
        <v>0</v>
      </c>
      <c r="AD4107" s="620">
        <f t="shared" si="187"/>
        <v>0</v>
      </c>
    </row>
    <row r="4108" customHeight="1" spans="1:30">
      <c r="A4108" s="574">
        <v>45372</v>
      </c>
      <c r="B4108" s="650" t="s">
        <v>256</v>
      </c>
      <c r="C4108" s="650" t="s">
        <v>250</v>
      </c>
      <c r="D4108" s="650">
        <v>20.4</v>
      </c>
      <c r="E4108" s="650" t="s">
        <v>233</v>
      </c>
      <c r="F4108" s="650">
        <v>0</v>
      </c>
      <c r="G4108" s="650">
        <v>9.05</v>
      </c>
      <c r="H4108" s="650">
        <v>45.738</v>
      </c>
      <c r="I4108" s="650">
        <v>37.17</v>
      </c>
      <c r="J4108" s="650">
        <v>37.1137</v>
      </c>
      <c r="K4108" s="650">
        <v>8.2193</v>
      </c>
      <c r="L4108" s="676">
        <v>0.1811</v>
      </c>
      <c r="M4108" s="650">
        <v>419.4889</v>
      </c>
      <c r="N4108" s="650"/>
      <c r="O4108" s="650"/>
      <c r="P4108" s="650"/>
      <c r="Q4108" s="650">
        <v>5372</v>
      </c>
      <c r="R4108" s="650">
        <v>1414.6486</v>
      </c>
      <c r="S4108" s="676">
        <v>0.2633</v>
      </c>
      <c r="T4108" s="650">
        <v>0</v>
      </c>
      <c r="U4108" s="650">
        <v>0</v>
      </c>
      <c r="V4108" s="650">
        <v>0</v>
      </c>
      <c r="W4108" s="650">
        <v>0</v>
      </c>
      <c r="X4108" s="650">
        <v>0</v>
      </c>
      <c r="Y4108" s="650">
        <v>0</v>
      </c>
      <c r="Z4108" s="650">
        <v>0</v>
      </c>
      <c r="AA4108" s="650">
        <v>0</v>
      </c>
      <c r="AB4108" s="676">
        <v>1</v>
      </c>
      <c r="AC4108" s="575">
        <f t="shared" si="186"/>
        <v>0</v>
      </c>
      <c r="AD4108" s="620">
        <f t="shared" si="187"/>
        <v>0</v>
      </c>
    </row>
    <row r="4109" customHeight="1" spans="1:30">
      <c r="A4109" s="574">
        <v>45372</v>
      </c>
      <c r="B4109" s="650" t="s">
        <v>260</v>
      </c>
      <c r="C4109" s="650" t="s">
        <v>250</v>
      </c>
      <c r="D4109" s="650">
        <v>50</v>
      </c>
      <c r="E4109" s="650" t="s">
        <v>233</v>
      </c>
      <c r="F4109" s="650">
        <v>0</v>
      </c>
      <c r="G4109" s="650">
        <v>6.8</v>
      </c>
      <c r="H4109" s="650">
        <v>58.8806</v>
      </c>
      <c r="I4109" s="650">
        <v>58.1395</v>
      </c>
      <c r="J4109" s="650">
        <v>57.2</v>
      </c>
      <c r="K4109" s="650">
        <v>0</v>
      </c>
      <c r="L4109" s="676">
        <v>0</v>
      </c>
      <c r="M4109" s="650">
        <v>534.05</v>
      </c>
      <c r="N4109" s="650"/>
      <c r="O4109" s="650"/>
      <c r="P4109" s="650"/>
      <c r="Q4109" s="650">
        <v>12700</v>
      </c>
      <c r="R4109" s="650">
        <v>2256.672</v>
      </c>
      <c r="S4109" s="676">
        <v>0.1777</v>
      </c>
      <c r="T4109" s="650">
        <v>0</v>
      </c>
      <c r="U4109" s="650">
        <v>0</v>
      </c>
      <c r="V4109" s="650">
        <v>0</v>
      </c>
      <c r="W4109" s="650">
        <v>0</v>
      </c>
      <c r="X4109" s="650">
        <v>0</v>
      </c>
      <c r="Y4109" s="650">
        <v>0</v>
      </c>
      <c r="Z4109" s="650">
        <v>0</v>
      </c>
      <c r="AA4109" s="650">
        <v>0</v>
      </c>
      <c r="AB4109" s="676">
        <v>1</v>
      </c>
      <c r="AC4109" s="575">
        <f t="shared" si="186"/>
        <v>0</v>
      </c>
      <c r="AD4109" s="620">
        <f t="shared" si="187"/>
        <v>0</v>
      </c>
    </row>
    <row r="4110" customHeight="1" spans="1:30">
      <c r="A4110" s="574">
        <v>45372</v>
      </c>
      <c r="B4110" s="650" t="s">
        <v>259</v>
      </c>
      <c r="C4110" s="650" t="s">
        <v>250</v>
      </c>
      <c r="D4110" s="650">
        <v>60</v>
      </c>
      <c r="E4110" s="650" t="s">
        <v>233</v>
      </c>
      <c r="F4110" s="650">
        <v>0</v>
      </c>
      <c r="G4110" s="650">
        <v>5.73</v>
      </c>
      <c r="H4110" s="650">
        <v>48.0366</v>
      </c>
      <c r="I4110" s="650">
        <v>46.9129</v>
      </c>
      <c r="J4110" s="650">
        <v>46.2</v>
      </c>
      <c r="K4110" s="650">
        <v>1.1237</v>
      </c>
      <c r="L4110" s="676">
        <v>0.0234</v>
      </c>
      <c r="M4110" s="650">
        <v>1107.96</v>
      </c>
      <c r="N4110" s="650"/>
      <c r="O4110" s="650"/>
      <c r="P4110" s="650"/>
      <c r="Q4110" s="650">
        <v>14049</v>
      </c>
      <c r="R4110" s="650">
        <v>3489.99</v>
      </c>
      <c r="S4110" s="676">
        <v>0.2484</v>
      </c>
      <c r="T4110" s="650">
        <v>0</v>
      </c>
      <c r="U4110" s="650">
        <v>0</v>
      </c>
      <c r="V4110" s="650">
        <v>0</v>
      </c>
      <c r="W4110" s="650">
        <v>0</v>
      </c>
      <c r="X4110" s="650">
        <v>0</v>
      </c>
      <c r="Y4110" s="650">
        <v>0</v>
      </c>
      <c r="Z4110" s="650">
        <v>0</v>
      </c>
      <c r="AA4110" s="650">
        <v>0</v>
      </c>
      <c r="AB4110" s="676">
        <v>1</v>
      </c>
      <c r="AC4110" s="575">
        <f t="shared" si="186"/>
        <v>0</v>
      </c>
      <c r="AD4110" s="620">
        <f t="shared" si="187"/>
        <v>0</v>
      </c>
    </row>
    <row r="4111" customHeight="1" spans="1:30">
      <c r="A4111" s="574">
        <v>45372</v>
      </c>
      <c r="B4111" s="650" t="s">
        <v>252</v>
      </c>
      <c r="C4111" s="650" t="s">
        <v>250</v>
      </c>
      <c r="D4111" s="650">
        <v>49.5</v>
      </c>
      <c r="E4111" s="650" t="s">
        <v>233</v>
      </c>
      <c r="F4111" s="650">
        <v>0</v>
      </c>
      <c r="G4111" s="650">
        <v>10.31</v>
      </c>
      <c r="H4111" s="650">
        <v>112.2824</v>
      </c>
      <c r="I4111" s="650">
        <v>85.8329</v>
      </c>
      <c r="J4111" s="650">
        <v>84.051</v>
      </c>
      <c r="K4111" s="650">
        <v>26.4495</v>
      </c>
      <c r="L4111" s="676">
        <v>0.2356</v>
      </c>
      <c r="M4111" s="650">
        <v>919.017</v>
      </c>
      <c r="N4111" s="650">
        <v>1021</v>
      </c>
      <c r="O4111" s="676">
        <v>0.9001</v>
      </c>
      <c r="P4111" s="676">
        <v>0.2227</v>
      </c>
      <c r="Q4111" s="650">
        <v>12723</v>
      </c>
      <c r="R4111" s="650">
        <v>2190.7446</v>
      </c>
      <c r="S4111" s="676">
        <v>0.1722</v>
      </c>
      <c r="T4111" s="650">
        <v>0</v>
      </c>
      <c r="U4111" s="650">
        <v>0</v>
      </c>
      <c r="V4111" s="650">
        <v>0</v>
      </c>
      <c r="W4111" s="650">
        <v>0</v>
      </c>
      <c r="X4111" s="650">
        <v>0</v>
      </c>
      <c r="Y4111" s="650">
        <v>0</v>
      </c>
      <c r="Z4111" s="650">
        <v>0</v>
      </c>
      <c r="AA4111" s="650">
        <v>0</v>
      </c>
      <c r="AB4111" s="676">
        <v>1</v>
      </c>
      <c r="AC4111" s="575">
        <f t="shared" si="186"/>
        <v>0</v>
      </c>
      <c r="AD4111" s="620">
        <f t="shared" si="187"/>
        <v>0</v>
      </c>
    </row>
    <row r="4112" customHeight="1" spans="1:30">
      <c r="A4112" s="574">
        <v>45372</v>
      </c>
      <c r="B4112" s="650" t="s">
        <v>261</v>
      </c>
      <c r="C4112" s="650" t="s">
        <v>250</v>
      </c>
      <c r="D4112" s="650">
        <v>100</v>
      </c>
      <c r="E4112" s="650" t="s">
        <v>233</v>
      </c>
      <c r="F4112" s="650">
        <v>0</v>
      </c>
      <c r="G4112" s="650">
        <v>4.32</v>
      </c>
      <c r="H4112" s="650">
        <v>41.2935</v>
      </c>
      <c r="I4112" s="650">
        <v>41.2935</v>
      </c>
      <c r="J4112" s="650">
        <v>40.392</v>
      </c>
      <c r="K4112" s="650">
        <v>0</v>
      </c>
      <c r="L4112" s="676">
        <v>0</v>
      </c>
      <c r="M4112" s="650">
        <v>1596.144</v>
      </c>
      <c r="N4112" s="650"/>
      <c r="O4112" s="650"/>
      <c r="P4112" s="650"/>
      <c r="Q4112" s="650">
        <v>25315</v>
      </c>
      <c r="R4112" s="650">
        <v>5894.196</v>
      </c>
      <c r="S4112" s="676">
        <v>0.2328</v>
      </c>
      <c r="T4112" s="650">
        <v>0</v>
      </c>
      <c r="U4112" s="650">
        <v>0</v>
      </c>
      <c r="V4112" s="650">
        <v>0</v>
      </c>
      <c r="W4112" s="650">
        <v>0</v>
      </c>
      <c r="X4112" s="650">
        <v>0</v>
      </c>
      <c r="Y4112" s="650">
        <v>0</v>
      </c>
      <c r="Z4112" s="650">
        <v>0</v>
      </c>
      <c r="AA4112" s="650">
        <v>0</v>
      </c>
      <c r="AB4112" s="676">
        <v>1</v>
      </c>
      <c r="AC4112" s="575">
        <f t="shared" si="186"/>
        <v>0</v>
      </c>
      <c r="AD4112" s="620">
        <f t="shared" si="187"/>
        <v>0</v>
      </c>
    </row>
    <row r="4113" customHeight="1" spans="1:30">
      <c r="A4113" s="574">
        <v>45372</v>
      </c>
      <c r="B4113" s="650" t="s">
        <v>257</v>
      </c>
      <c r="C4113" s="650" t="s">
        <v>250</v>
      </c>
      <c r="D4113" s="650">
        <v>80</v>
      </c>
      <c r="E4113" s="650" t="s">
        <v>233</v>
      </c>
      <c r="F4113" s="650">
        <v>0</v>
      </c>
      <c r="G4113" s="650">
        <v>8.02</v>
      </c>
      <c r="H4113" s="650">
        <v>138.35</v>
      </c>
      <c r="I4113" s="650">
        <v>120.1326</v>
      </c>
      <c r="J4113" s="650">
        <v>117.8496</v>
      </c>
      <c r="K4113" s="650">
        <v>13.2</v>
      </c>
      <c r="L4113" s="676">
        <v>0.099</v>
      </c>
      <c r="M4113" s="650">
        <v>1339.5702</v>
      </c>
      <c r="N4113" s="650"/>
      <c r="O4113" s="650"/>
      <c r="P4113" s="650"/>
      <c r="Q4113" s="650">
        <v>18237</v>
      </c>
      <c r="R4113" s="650">
        <v>4856.4867</v>
      </c>
      <c r="S4113" s="676">
        <v>0.2663</v>
      </c>
      <c r="T4113" s="650">
        <v>0.8</v>
      </c>
      <c r="U4113" s="650">
        <v>3</v>
      </c>
      <c r="V4113" s="650">
        <v>0</v>
      </c>
      <c r="W4113" s="650">
        <v>0</v>
      </c>
      <c r="X4113" s="650">
        <v>0</v>
      </c>
      <c r="Y4113" s="650">
        <v>0</v>
      </c>
      <c r="Z4113" s="650">
        <v>0</v>
      </c>
      <c r="AA4113" s="650">
        <v>0</v>
      </c>
      <c r="AB4113" s="676">
        <v>0.9859</v>
      </c>
      <c r="AC4113" s="575">
        <f t="shared" si="186"/>
        <v>3</v>
      </c>
      <c r="AD4113" s="620">
        <f t="shared" si="187"/>
        <v>0.8</v>
      </c>
    </row>
    <row r="4114" customHeight="1" spans="1:30">
      <c r="A4114" s="574">
        <v>45372</v>
      </c>
      <c r="B4114" s="650" t="s">
        <v>264</v>
      </c>
      <c r="C4114" s="650" t="s">
        <v>250</v>
      </c>
      <c r="D4114" s="650">
        <v>100</v>
      </c>
      <c r="E4114" s="650" t="s">
        <v>233</v>
      </c>
      <c r="F4114" s="650">
        <v>0</v>
      </c>
      <c r="G4114" s="650">
        <v>4.38</v>
      </c>
      <c r="H4114" s="650">
        <v>52.5868</v>
      </c>
      <c r="I4114" s="650">
        <v>47.4977</v>
      </c>
      <c r="J4114" s="650">
        <v>45.4277</v>
      </c>
      <c r="K4114" s="650">
        <v>0</v>
      </c>
      <c r="L4114" s="676">
        <v>0</v>
      </c>
      <c r="M4114" s="650">
        <v>1547.1587</v>
      </c>
      <c r="N4114" s="650"/>
      <c r="O4114" s="650"/>
      <c r="P4114" s="650"/>
      <c r="Q4114" s="650">
        <v>24615</v>
      </c>
      <c r="R4114" s="650">
        <v>4712.1821</v>
      </c>
      <c r="S4114" s="676">
        <v>0.1914</v>
      </c>
      <c r="T4114" s="650">
        <v>4.2928</v>
      </c>
      <c r="U4114" s="650">
        <v>0.7963</v>
      </c>
      <c r="V4114" s="650">
        <v>0</v>
      </c>
      <c r="W4114" s="650">
        <v>0</v>
      </c>
      <c r="X4114" s="650">
        <v>0</v>
      </c>
      <c r="Y4114" s="650">
        <v>0</v>
      </c>
      <c r="Z4114" s="650">
        <v>0</v>
      </c>
      <c r="AA4114" s="650">
        <v>0</v>
      </c>
      <c r="AB4114" s="676">
        <v>0.9175</v>
      </c>
      <c r="AC4114" s="575">
        <f t="shared" si="186"/>
        <v>0.7963</v>
      </c>
      <c r="AD4114" s="620">
        <f t="shared" si="187"/>
        <v>4.2928</v>
      </c>
    </row>
    <row r="4115" customHeight="1" spans="1:30">
      <c r="A4115" s="574">
        <v>45372</v>
      </c>
      <c r="B4115" s="650" t="s">
        <v>266</v>
      </c>
      <c r="C4115" s="650" t="s">
        <v>250</v>
      </c>
      <c r="D4115" s="650">
        <v>200</v>
      </c>
      <c r="E4115" s="650" t="s">
        <v>231</v>
      </c>
      <c r="F4115" s="650">
        <v>0</v>
      </c>
      <c r="G4115" s="650">
        <v>3.25</v>
      </c>
      <c r="H4115" s="650">
        <v>19.9282</v>
      </c>
      <c r="I4115" s="650">
        <v>19.9282</v>
      </c>
      <c r="J4115" s="650">
        <v>17.82</v>
      </c>
      <c r="K4115" s="650">
        <v>0</v>
      </c>
      <c r="L4115" s="676">
        <v>0</v>
      </c>
      <c r="M4115" s="650">
        <v>2300.76</v>
      </c>
      <c r="N4115" s="650"/>
      <c r="O4115" s="650"/>
      <c r="P4115" s="650"/>
      <c r="Q4115" s="650">
        <v>45530</v>
      </c>
      <c r="R4115" s="650">
        <v>6854.1</v>
      </c>
      <c r="S4115" s="676">
        <v>0.1505</v>
      </c>
      <c r="T4115" s="650">
        <v>0</v>
      </c>
      <c r="U4115" s="650">
        <v>0</v>
      </c>
      <c r="V4115" s="650">
        <v>0</v>
      </c>
      <c r="W4115" s="650">
        <v>0</v>
      </c>
      <c r="X4115" s="650">
        <v>0</v>
      </c>
      <c r="Y4115" s="650">
        <v>0</v>
      </c>
      <c r="Z4115" s="650">
        <v>0</v>
      </c>
      <c r="AA4115" s="650">
        <v>0</v>
      </c>
      <c r="AB4115" s="676">
        <v>1</v>
      </c>
      <c r="AC4115" s="575">
        <f t="shared" si="186"/>
        <v>0</v>
      </c>
      <c r="AD4115" s="620">
        <f t="shared" si="187"/>
        <v>0</v>
      </c>
    </row>
    <row r="4116" customHeight="1" spans="1:30">
      <c r="A4116" s="574">
        <v>45372</v>
      </c>
      <c r="B4116" s="650" t="s">
        <v>263</v>
      </c>
      <c r="C4116" s="650" t="s">
        <v>250</v>
      </c>
      <c r="D4116" s="650">
        <v>200</v>
      </c>
      <c r="E4116" s="650" t="s">
        <v>233</v>
      </c>
      <c r="F4116" s="650">
        <v>0</v>
      </c>
      <c r="G4116" s="650">
        <v>3.86</v>
      </c>
      <c r="H4116" s="650">
        <v>41.168</v>
      </c>
      <c r="I4116" s="650">
        <v>40.7394</v>
      </c>
      <c r="J4116" s="650">
        <v>39.6</v>
      </c>
      <c r="K4116" s="650">
        <v>0</v>
      </c>
      <c r="L4116" s="676">
        <v>0</v>
      </c>
      <c r="M4116" s="650">
        <v>3855.28</v>
      </c>
      <c r="N4116" s="650"/>
      <c r="O4116" s="650"/>
      <c r="P4116" s="650"/>
      <c r="Q4116" s="650">
        <v>59159</v>
      </c>
      <c r="R4116" s="650">
        <v>17076.4</v>
      </c>
      <c r="S4116" s="676">
        <v>0.2887</v>
      </c>
      <c r="T4116" s="650">
        <v>0</v>
      </c>
      <c r="U4116" s="650">
        <v>0.4286</v>
      </c>
      <c r="V4116" s="650">
        <v>0</v>
      </c>
      <c r="W4116" s="650">
        <v>0</v>
      </c>
      <c r="X4116" s="650">
        <v>0</v>
      </c>
      <c r="Y4116" s="650">
        <v>0</v>
      </c>
      <c r="Z4116" s="650">
        <v>0</v>
      </c>
      <c r="AA4116" s="650">
        <v>0</v>
      </c>
      <c r="AB4116" s="676">
        <v>1</v>
      </c>
      <c r="AC4116" s="575">
        <f t="shared" si="186"/>
        <v>0.4286</v>
      </c>
      <c r="AD4116" s="620">
        <f t="shared" si="187"/>
        <v>0</v>
      </c>
    </row>
    <row r="4117" customHeight="1" spans="1:30">
      <c r="A4117" s="574">
        <v>45372</v>
      </c>
      <c r="B4117" s="650" t="s">
        <v>258</v>
      </c>
      <c r="C4117" s="650" t="s">
        <v>250</v>
      </c>
      <c r="D4117" s="650">
        <v>100</v>
      </c>
      <c r="E4117" s="650" t="s">
        <v>233</v>
      </c>
      <c r="F4117" s="650">
        <v>0</v>
      </c>
      <c r="G4117" s="650">
        <v>5.1</v>
      </c>
      <c r="H4117" s="650">
        <v>74.2586</v>
      </c>
      <c r="I4117" s="650">
        <v>73.8296</v>
      </c>
      <c r="J4117" s="650">
        <v>72.6</v>
      </c>
      <c r="K4117" s="650">
        <v>0</v>
      </c>
      <c r="L4117" s="676">
        <v>0</v>
      </c>
      <c r="M4117" s="650">
        <v>1642.74</v>
      </c>
      <c r="N4117" s="650"/>
      <c r="O4117" s="650"/>
      <c r="P4117" s="650"/>
      <c r="Q4117" s="650">
        <v>27774</v>
      </c>
      <c r="R4117" s="650">
        <v>4918.98</v>
      </c>
      <c r="S4117" s="676">
        <v>0.1771</v>
      </c>
      <c r="T4117" s="650">
        <v>0</v>
      </c>
      <c r="U4117" s="650">
        <v>0.429</v>
      </c>
      <c r="V4117" s="650">
        <v>0</v>
      </c>
      <c r="W4117" s="650">
        <v>0</v>
      </c>
      <c r="X4117" s="650">
        <v>0</v>
      </c>
      <c r="Y4117" s="650">
        <v>0</v>
      </c>
      <c r="Z4117" s="650">
        <v>0</v>
      </c>
      <c r="AA4117" s="650">
        <v>0</v>
      </c>
      <c r="AB4117" s="676">
        <v>1</v>
      </c>
      <c r="AC4117" s="575">
        <f t="shared" si="186"/>
        <v>0.429</v>
      </c>
      <c r="AD4117" s="620">
        <f t="shared" si="187"/>
        <v>0</v>
      </c>
    </row>
    <row r="4118" customHeight="1" spans="1:30">
      <c r="A4118" s="574">
        <v>45372</v>
      </c>
      <c r="B4118" s="650" t="s">
        <v>267</v>
      </c>
      <c r="C4118" s="650" t="s">
        <v>250</v>
      </c>
      <c r="D4118" s="650">
        <v>150</v>
      </c>
      <c r="E4118" s="650" t="s">
        <v>233</v>
      </c>
      <c r="F4118" s="650">
        <v>0</v>
      </c>
      <c r="G4118" s="650">
        <v>6.79</v>
      </c>
      <c r="H4118" s="650">
        <v>130.0794</v>
      </c>
      <c r="I4118" s="650">
        <v>126.7179</v>
      </c>
      <c r="J4118" s="650">
        <v>124.96</v>
      </c>
      <c r="K4118" s="650">
        <v>3.3615</v>
      </c>
      <c r="L4118" s="676">
        <v>0.0258</v>
      </c>
      <c r="M4118" s="650">
        <v>2471.04</v>
      </c>
      <c r="N4118" s="650"/>
      <c r="O4118" s="650"/>
      <c r="P4118" s="650"/>
      <c r="Q4118" s="650">
        <v>38110</v>
      </c>
      <c r="R4118" s="650">
        <v>12893.76</v>
      </c>
      <c r="S4118" s="676">
        <v>0.3383</v>
      </c>
      <c r="T4118" s="650">
        <v>0</v>
      </c>
      <c r="U4118" s="650">
        <v>0</v>
      </c>
      <c r="V4118" s="650">
        <v>0</v>
      </c>
      <c r="W4118" s="650">
        <v>0</v>
      </c>
      <c r="X4118" s="650">
        <v>0</v>
      </c>
      <c r="Y4118" s="650">
        <v>0</v>
      </c>
      <c r="Z4118" s="650">
        <v>0</v>
      </c>
      <c r="AA4118" s="650">
        <v>0</v>
      </c>
      <c r="AB4118" s="676">
        <v>1</v>
      </c>
      <c r="AC4118" s="575">
        <f t="shared" si="186"/>
        <v>0</v>
      </c>
      <c r="AD4118" s="620">
        <f t="shared" si="187"/>
        <v>0</v>
      </c>
    </row>
    <row r="4119" customHeight="1" spans="1:30">
      <c r="A4119" s="574">
        <v>45372</v>
      </c>
      <c r="B4119" s="650" t="s">
        <v>262</v>
      </c>
      <c r="C4119" s="650" t="s">
        <v>250</v>
      </c>
      <c r="D4119" s="650">
        <v>200</v>
      </c>
      <c r="E4119" s="650" t="s">
        <v>233</v>
      </c>
      <c r="F4119" s="650">
        <v>0</v>
      </c>
      <c r="G4119" s="650">
        <v>4.41</v>
      </c>
      <c r="H4119" s="650">
        <v>26.7316</v>
      </c>
      <c r="I4119" s="650">
        <v>15.4108</v>
      </c>
      <c r="J4119" s="650">
        <v>14.025</v>
      </c>
      <c r="K4119" s="650">
        <v>0</v>
      </c>
      <c r="L4119" s="676">
        <v>0</v>
      </c>
      <c r="M4119" s="650">
        <v>2346.3</v>
      </c>
      <c r="N4119" s="650"/>
      <c r="O4119" s="650"/>
      <c r="P4119" s="650"/>
      <c r="Q4119" s="650">
        <v>30140</v>
      </c>
      <c r="R4119" s="650">
        <v>9495.75</v>
      </c>
      <c r="S4119" s="676">
        <v>0.3151</v>
      </c>
      <c r="T4119" s="650">
        <v>11.2174</v>
      </c>
      <c r="U4119" s="650">
        <v>0.1034</v>
      </c>
      <c r="V4119" s="650">
        <v>0</v>
      </c>
      <c r="W4119" s="650">
        <v>0</v>
      </c>
      <c r="X4119" s="650">
        <v>0</v>
      </c>
      <c r="Y4119" s="650">
        <v>0</v>
      </c>
      <c r="Z4119" s="650">
        <v>0</v>
      </c>
      <c r="AA4119" s="650">
        <v>0</v>
      </c>
      <c r="AB4119" s="676">
        <v>0.5</v>
      </c>
      <c r="AC4119" s="575">
        <f t="shared" si="186"/>
        <v>0.1034</v>
      </c>
      <c r="AD4119" s="620">
        <f t="shared" si="187"/>
        <v>11.2174</v>
      </c>
    </row>
    <row r="4120" customHeight="1" spans="1:30">
      <c r="A4120" s="574">
        <v>45372</v>
      </c>
      <c r="B4120" s="650" t="s">
        <v>265</v>
      </c>
      <c r="C4120" s="650" t="s">
        <v>250</v>
      </c>
      <c r="D4120" s="650">
        <v>50</v>
      </c>
      <c r="E4120" s="650" t="s">
        <v>233</v>
      </c>
      <c r="F4120" s="650">
        <v>0</v>
      </c>
      <c r="G4120" s="650">
        <v>4.87</v>
      </c>
      <c r="H4120" s="650">
        <v>27.115</v>
      </c>
      <c r="I4120" s="650">
        <v>17.0108</v>
      </c>
      <c r="J4120" s="650">
        <v>16.9048</v>
      </c>
      <c r="K4120" s="650">
        <v>10.1042</v>
      </c>
      <c r="L4120" s="676">
        <v>0.3726</v>
      </c>
      <c r="M4120" s="650">
        <v>332.2352</v>
      </c>
      <c r="N4120" s="650"/>
      <c r="O4120" s="650"/>
      <c r="P4120" s="650"/>
      <c r="Q4120" s="650">
        <v>5770</v>
      </c>
      <c r="R4120" s="650">
        <v>854.9728</v>
      </c>
      <c r="S4120" s="676">
        <v>0.1482</v>
      </c>
      <c r="T4120" s="650">
        <v>0</v>
      </c>
      <c r="U4120" s="650">
        <v>0</v>
      </c>
      <c r="V4120" s="650">
        <v>0</v>
      </c>
      <c r="W4120" s="650">
        <v>0</v>
      </c>
      <c r="X4120" s="650">
        <v>0</v>
      </c>
      <c r="Y4120" s="650">
        <v>0</v>
      </c>
      <c r="Z4120" s="650">
        <v>0</v>
      </c>
      <c r="AA4120" s="650">
        <v>0</v>
      </c>
      <c r="AB4120" s="676">
        <v>1</v>
      </c>
      <c r="AC4120" s="575">
        <f t="shared" si="186"/>
        <v>0</v>
      </c>
      <c r="AD4120" s="620">
        <f t="shared" si="187"/>
        <v>0</v>
      </c>
    </row>
    <row r="4121" customHeight="1" spans="1:30">
      <c r="A4121" s="574">
        <v>45372</v>
      </c>
      <c r="B4121" s="797" t="s">
        <v>332</v>
      </c>
      <c r="C4121" s="798" t="s">
        <v>327</v>
      </c>
      <c r="D4121" s="801">
        <v>100</v>
      </c>
      <c r="E4121" s="780" t="s">
        <v>166</v>
      </c>
      <c r="F4121" s="799">
        <v>4.84</v>
      </c>
      <c r="G4121" s="780">
        <v>2.01</v>
      </c>
      <c r="H4121" s="800">
        <v>57.7254</v>
      </c>
      <c r="I4121" s="800">
        <v>46.8696</v>
      </c>
      <c r="J4121" s="800">
        <v>50.232</v>
      </c>
      <c r="K4121" s="800">
        <v>10.8558</v>
      </c>
      <c r="L4121" s="795">
        <v>0.1881</v>
      </c>
      <c r="M4121" s="800">
        <v>904.498</v>
      </c>
      <c r="N4121" s="780">
        <v>1005</v>
      </c>
      <c r="O4121" s="795">
        <v>0.9</v>
      </c>
      <c r="P4121" s="795">
        <v>0.3516</v>
      </c>
      <c r="Q4121" s="780">
        <v>17610</v>
      </c>
      <c r="R4121" s="800">
        <v>2259.425</v>
      </c>
      <c r="S4121" s="795">
        <v>0.1283</v>
      </c>
      <c r="T4121" s="780">
        <v>0</v>
      </c>
      <c r="U4121" s="780">
        <v>0</v>
      </c>
      <c r="V4121" s="780">
        <v>0</v>
      </c>
      <c r="W4121" s="780">
        <v>0</v>
      </c>
      <c r="X4121" s="780">
        <v>0</v>
      </c>
      <c r="Y4121" s="780">
        <v>0</v>
      </c>
      <c r="Z4121" s="780">
        <v>0</v>
      </c>
      <c r="AA4121" s="800">
        <v>10.8558</v>
      </c>
      <c r="AB4121" s="795">
        <v>1</v>
      </c>
      <c r="AC4121" s="575">
        <f t="shared" si="186"/>
        <v>0</v>
      </c>
      <c r="AD4121" s="620">
        <f t="shared" si="187"/>
        <v>0</v>
      </c>
    </row>
    <row r="4122" customHeight="1" spans="1:30">
      <c r="A4122" s="574">
        <v>45372</v>
      </c>
      <c r="B4122" s="797" t="s">
        <v>342</v>
      </c>
      <c r="C4122" s="779" t="s">
        <v>82</v>
      </c>
      <c r="D4122" s="802">
        <v>100</v>
      </c>
      <c r="E4122" s="780" t="s">
        <v>166</v>
      </c>
      <c r="F4122" s="660">
        <v>0</v>
      </c>
      <c r="G4122" s="660">
        <v>6.47</v>
      </c>
      <c r="H4122" s="660">
        <v>0</v>
      </c>
      <c r="I4122" s="660">
        <v>20.79</v>
      </c>
      <c r="J4122" s="660">
        <v>20.2488</v>
      </c>
      <c r="K4122" s="783">
        <v>0</v>
      </c>
      <c r="L4122" s="783">
        <v>0</v>
      </c>
      <c r="M4122" s="718">
        <v>150.832</v>
      </c>
      <c r="N4122" s="660">
        <v>1373</v>
      </c>
      <c r="O4122" s="804">
        <v>0.1099</v>
      </c>
      <c r="P4122" s="791">
        <v>-0.5861</v>
      </c>
      <c r="Q4122" s="660">
        <v>13183</v>
      </c>
      <c r="R4122" s="718">
        <v>215.8288</v>
      </c>
      <c r="S4122" s="804">
        <v>0.0164</v>
      </c>
      <c r="T4122" s="780">
        <v>0.3551</v>
      </c>
      <c r="U4122" s="780">
        <v>0</v>
      </c>
      <c r="V4122" s="780">
        <v>0</v>
      </c>
      <c r="W4122" s="780">
        <v>0</v>
      </c>
      <c r="X4122" s="780">
        <v>0</v>
      </c>
      <c r="Y4122" s="780">
        <v>0</v>
      </c>
      <c r="Z4122" s="780">
        <v>0</v>
      </c>
      <c r="AA4122" s="812">
        <v>0.3551</v>
      </c>
      <c r="AB4122" s="795">
        <v>1</v>
      </c>
      <c r="AC4122" s="575">
        <f t="shared" si="186"/>
        <v>0</v>
      </c>
      <c r="AD4122" s="620">
        <f t="shared" si="187"/>
        <v>0.3551</v>
      </c>
    </row>
    <row r="4123" customHeight="1" spans="1:30">
      <c r="A4123" s="574">
        <v>45372</v>
      </c>
      <c r="B4123" s="797" t="s">
        <v>343</v>
      </c>
      <c r="C4123" s="779" t="s">
        <v>82</v>
      </c>
      <c r="D4123" s="802">
        <v>33</v>
      </c>
      <c r="E4123" s="780" t="s">
        <v>161</v>
      </c>
      <c r="F4123" s="660">
        <v>0</v>
      </c>
      <c r="G4123" s="660">
        <v>5.7</v>
      </c>
      <c r="H4123" s="660">
        <v>33.48</v>
      </c>
      <c r="I4123" s="660">
        <v>32.87</v>
      </c>
      <c r="J4123" s="660">
        <v>32.34</v>
      </c>
      <c r="K4123" s="660">
        <v>0</v>
      </c>
      <c r="L4123" s="793">
        <v>0</v>
      </c>
      <c r="M4123" s="783">
        <v>586.08</v>
      </c>
      <c r="N4123" s="660">
        <v>832</v>
      </c>
      <c r="O4123" s="793">
        <v>0.7044</v>
      </c>
      <c r="P4123" s="791">
        <v>0.2147</v>
      </c>
      <c r="Q4123" s="660">
        <v>7604</v>
      </c>
      <c r="R4123" s="660">
        <v>1437.48</v>
      </c>
      <c r="S4123" s="791">
        <v>0.189</v>
      </c>
      <c r="T4123" s="660">
        <v>0</v>
      </c>
      <c r="U4123" s="660">
        <v>0</v>
      </c>
      <c r="V4123" s="660">
        <v>0</v>
      </c>
      <c r="W4123" s="660">
        <v>0</v>
      </c>
      <c r="X4123" s="660">
        <v>0</v>
      </c>
      <c r="Y4123" s="660">
        <v>0</v>
      </c>
      <c r="Z4123" s="660">
        <v>0</v>
      </c>
      <c r="AA4123" s="660">
        <v>0</v>
      </c>
      <c r="AB4123" s="795">
        <v>1</v>
      </c>
      <c r="AC4123" s="575">
        <f t="shared" si="186"/>
        <v>0</v>
      </c>
      <c r="AD4123" s="620">
        <f t="shared" si="187"/>
        <v>0</v>
      </c>
    </row>
    <row r="4124" customHeight="1" spans="1:30">
      <c r="A4124" s="574">
        <v>45372</v>
      </c>
      <c r="B4124" s="797" t="s">
        <v>345</v>
      </c>
      <c r="C4124" s="783" t="s">
        <v>150</v>
      </c>
      <c r="D4124" s="783">
        <v>60</v>
      </c>
      <c r="E4124" s="783" t="s">
        <v>148</v>
      </c>
      <c r="F4124" s="783">
        <v>5.57</v>
      </c>
      <c r="G4124" s="783">
        <v>2.97</v>
      </c>
      <c r="H4124" s="784">
        <v>0</v>
      </c>
      <c r="I4124" s="783">
        <v>0</v>
      </c>
      <c r="J4124" s="783">
        <v>0</v>
      </c>
      <c r="K4124" s="790">
        <v>0</v>
      </c>
      <c r="L4124" s="679">
        <v>0</v>
      </c>
      <c r="M4124" s="783">
        <v>414.48</v>
      </c>
      <c r="N4124" s="783">
        <v>284</v>
      </c>
      <c r="O4124" s="791">
        <v>1.4594</v>
      </c>
      <c r="P4124" s="783" t="s">
        <v>149</v>
      </c>
      <c r="Q4124" s="783">
        <v>5420</v>
      </c>
      <c r="R4124" s="783">
        <v>1438.8</v>
      </c>
      <c r="S4124" s="791">
        <v>0.2655</v>
      </c>
      <c r="T4124" s="783">
        <v>0</v>
      </c>
      <c r="U4124" s="783">
        <v>0</v>
      </c>
      <c r="V4124" s="783">
        <v>0</v>
      </c>
      <c r="W4124" s="783">
        <v>0</v>
      </c>
      <c r="X4124" s="783">
        <v>0</v>
      </c>
      <c r="Y4124" s="783">
        <v>0</v>
      </c>
      <c r="Z4124" s="783">
        <v>0</v>
      </c>
      <c r="AA4124" s="783">
        <v>0</v>
      </c>
      <c r="AB4124" s="791">
        <v>1</v>
      </c>
      <c r="AC4124" s="575">
        <f t="shared" si="186"/>
        <v>0</v>
      </c>
      <c r="AD4124" s="620">
        <f t="shared" si="187"/>
        <v>0</v>
      </c>
    </row>
    <row r="4125" customHeight="1" spans="1:30">
      <c r="A4125" s="574">
        <v>45372</v>
      </c>
      <c r="B4125" s="797" t="s">
        <v>334</v>
      </c>
      <c r="C4125" s="779" t="s">
        <v>78</v>
      </c>
      <c r="D4125" s="802">
        <v>100</v>
      </c>
      <c r="E4125" s="809" t="s">
        <v>330</v>
      </c>
      <c r="F4125" s="660">
        <v>6.54</v>
      </c>
      <c r="G4125" s="660">
        <v>2.99</v>
      </c>
      <c r="H4125" s="660">
        <v>20.2081</v>
      </c>
      <c r="I4125" s="660">
        <v>11.36</v>
      </c>
      <c r="J4125" s="660">
        <v>11.2805</v>
      </c>
      <c r="K4125" s="660">
        <v>6.848</v>
      </c>
      <c r="L4125" s="793">
        <v>0.3389</v>
      </c>
      <c r="M4125" s="720">
        <v>130.0453</v>
      </c>
      <c r="N4125" s="781">
        <v>32</v>
      </c>
      <c r="O4125" s="789">
        <v>4.0639</v>
      </c>
      <c r="P4125" s="793">
        <v>3.3865</v>
      </c>
      <c r="Q4125" s="660">
        <v>5723</v>
      </c>
      <c r="R4125" s="781">
        <v>383.6525</v>
      </c>
      <c r="S4125" s="805">
        <v>0.067</v>
      </c>
      <c r="T4125" s="660">
        <v>0</v>
      </c>
      <c r="U4125" s="660">
        <v>0</v>
      </c>
      <c r="V4125" s="660">
        <v>0</v>
      </c>
      <c r="W4125" s="660">
        <v>0</v>
      </c>
      <c r="X4125" s="660">
        <v>0</v>
      </c>
      <c r="Y4125" s="660">
        <v>0</v>
      </c>
      <c r="Z4125" s="660">
        <v>0</v>
      </c>
      <c r="AA4125" s="660">
        <v>2.0001</v>
      </c>
      <c r="AB4125" s="795">
        <v>1</v>
      </c>
      <c r="AC4125" s="575">
        <f t="shared" si="186"/>
        <v>0</v>
      </c>
      <c r="AD4125" s="620">
        <f t="shared" si="187"/>
        <v>0</v>
      </c>
    </row>
    <row r="4126" customHeight="1" spans="1:30">
      <c r="A4126" s="574">
        <v>45372</v>
      </c>
      <c r="B4126" s="797" t="s">
        <v>335</v>
      </c>
      <c r="C4126" s="779" t="s">
        <v>86</v>
      </c>
      <c r="D4126" s="802">
        <v>50</v>
      </c>
      <c r="E4126" s="809" t="s">
        <v>330</v>
      </c>
      <c r="F4126" s="660">
        <v>7.04</v>
      </c>
      <c r="G4126" s="769">
        <v>1.32</v>
      </c>
      <c r="H4126" s="769">
        <v>26.4545</v>
      </c>
      <c r="I4126" s="769">
        <v>19.6365</v>
      </c>
      <c r="J4126" s="769">
        <v>19.6167</v>
      </c>
      <c r="K4126" s="769">
        <v>6.62</v>
      </c>
      <c r="L4126" s="794">
        <v>0.2502</v>
      </c>
      <c r="M4126" s="660">
        <v>368.3445</v>
      </c>
      <c r="N4126" s="769">
        <v>713</v>
      </c>
      <c r="O4126" s="793">
        <v>0.5166</v>
      </c>
      <c r="P4126" s="783" t="s">
        <v>149</v>
      </c>
      <c r="Q4126" s="769">
        <v>6458</v>
      </c>
      <c r="R4126" s="660">
        <v>1111.432</v>
      </c>
      <c r="S4126" s="793">
        <v>0.1721</v>
      </c>
      <c r="T4126" s="660">
        <v>0</v>
      </c>
      <c r="U4126" s="660">
        <v>0</v>
      </c>
      <c r="V4126" s="660">
        <v>0</v>
      </c>
      <c r="W4126" s="660">
        <v>0</v>
      </c>
      <c r="X4126" s="660">
        <v>0</v>
      </c>
      <c r="Y4126" s="660">
        <v>0</v>
      </c>
      <c r="Z4126" s="660">
        <v>0</v>
      </c>
      <c r="AA4126" s="660">
        <v>0</v>
      </c>
      <c r="AB4126" s="795">
        <v>1</v>
      </c>
      <c r="AC4126" s="575">
        <f t="shared" si="186"/>
        <v>0</v>
      </c>
      <c r="AD4126" s="620">
        <f t="shared" si="187"/>
        <v>0</v>
      </c>
    </row>
    <row r="4127" customHeight="1" spans="1:29">
      <c r="A4127" s="661" t="s">
        <v>370</v>
      </c>
      <c r="B4127" s="662"/>
      <c r="C4127" s="662"/>
      <c r="D4127" s="662"/>
      <c r="E4127" s="662"/>
      <c r="F4127" s="662"/>
      <c r="G4127" s="662"/>
      <c r="H4127" s="662"/>
      <c r="I4127" s="662"/>
      <c r="J4127" s="662"/>
      <c r="K4127" s="662"/>
      <c r="L4127" s="662"/>
      <c r="M4127" s="662"/>
      <c r="N4127" s="662"/>
      <c r="O4127" s="662"/>
      <c r="P4127" s="662"/>
      <c r="Q4127" s="662"/>
      <c r="R4127" s="662"/>
      <c r="S4127" s="662"/>
      <c r="T4127" s="662"/>
      <c r="U4127" s="662"/>
      <c r="V4127" s="662"/>
      <c r="W4127" s="662"/>
      <c r="X4127" s="662"/>
      <c r="Y4127" s="662"/>
      <c r="Z4127" s="662"/>
      <c r="AA4127" s="662"/>
      <c r="AB4127" s="662"/>
      <c r="AC4127" s="662"/>
    </row>
    <row r="4128" customHeight="1" spans="1:30">
      <c r="A4128" s="663" t="s">
        <v>199</v>
      </c>
      <c r="B4128" s="664" t="s">
        <v>200</v>
      </c>
      <c r="C4128" s="664" t="s">
        <v>201</v>
      </c>
      <c r="D4128" s="664" t="s">
        <v>202</v>
      </c>
      <c r="E4128" s="664" t="s">
        <v>203</v>
      </c>
      <c r="F4128" s="664" t="s">
        <v>204</v>
      </c>
      <c r="G4128" s="664" t="s">
        <v>205</v>
      </c>
      <c r="H4128" s="664" t="s">
        <v>206</v>
      </c>
      <c r="I4128" s="664" t="s">
        <v>207</v>
      </c>
      <c r="J4128" s="664" t="s">
        <v>208</v>
      </c>
      <c r="K4128" s="664" t="s">
        <v>209</v>
      </c>
      <c r="L4128" s="664" t="s">
        <v>210</v>
      </c>
      <c r="M4128" s="664" t="s">
        <v>211</v>
      </c>
      <c r="N4128" s="664" t="s">
        <v>212</v>
      </c>
      <c r="O4128" s="664" t="s">
        <v>213</v>
      </c>
      <c r="P4128" s="664" t="s">
        <v>214</v>
      </c>
      <c r="Q4128" s="664" t="s">
        <v>215</v>
      </c>
      <c r="R4128" s="664" t="s">
        <v>216</v>
      </c>
      <c r="S4128" s="664" t="s">
        <v>217</v>
      </c>
      <c r="T4128" s="664" t="s">
        <v>218</v>
      </c>
      <c r="U4128" s="664" t="s">
        <v>219</v>
      </c>
      <c r="V4128" s="664" t="s">
        <v>220</v>
      </c>
      <c r="W4128" s="664" t="s">
        <v>221</v>
      </c>
      <c r="X4128" s="664" t="s">
        <v>222</v>
      </c>
      <c r="Y4128" s="664" t="s">
        <v>223</v>
      </c>
      <c r="Z4128" s="664" t="s">
        <v>224</v>
      </c>
      <c r="AA4128" s="664" t="s">
        <v>225</v>
      </c>
      <c r="AB4128" s="664" t="s">
        <v>226</v>
      </c>
      <c r="AC4128" s="813" t="s">
        <v>29</v>
      </c>
      <c r="AD4128" s="813" t="s">
        <v>30</v>
      </c>
    </row>
    <row r="4129" customHeight="1" spans="1:30">
      <c r="A4129" s="574">
        <v>45373</v>
      </c>
      <c r="B4129" s="650" t="s">
        <v>227</v>
      </c>
      <c r="C4129" s="650" t="s">
        <v>228</v>
      </c>
      <c r="D4129" s="650">
        <v>100</v>
      </c>
      <c r="E4129" s="650" t="s">
        <v>233</v>
      </c>
      <c r="F4129" s="650">
        <v>6.36</v>
      </c>
      <c r="G4129" s="650">
        <v>1.3</v>
      </c>
      <c r="H4129" s="650">
        <v>58.1508</v>
      </c>
      <c r="I4129" s="650">
        <v>57.575</v>
      </c>
      <c r="J4129" s="650">
        <v>57.4875</v>
      </c>
      <c r="K4129" s="650">
        <v>0</v>
      </c>
      <c r="L4129" s="676">
        <v>0</v>
      </c>
      <c r="M4129" s="650">
        <v>896.175</v>
      </c>
      <c r="N4129" s="650"/>
      <c r="O4129" s="650"/>
      <c r="P4129" s="650"/>
      <c r="Q4129" s="650">
        <v>14972</v>
      </c>
      <c r="R4129" s="650">
        <v>2932.3875</v>
      </c>
      <c r="S4129" s="676">
        <v>0.1959</v>
      </c>
      <c r="T4129" s="650">
        <v>0.066</v>
      </c>
      <c r="U4129" s="650">
        <v>0</v>
      </c>
      <c r="V4129" s="650">
        <v>0</v>
      </c>
      <c r="W4129" s="650">
        <v>0</v>
      </c>
      <c r="X4129" s="650">
        <v>0</v>
      </c>
      <c r="Y4129" s="650">
        <v>0</v>
      </c>
      <c r="Z4129" s="650">
        <v>0</v>
      </c>
      <c r="AA4129" s="650">
        <v>0</v>
      </c>
      <c r="AB4129" s="676">
        <v>0.9988</v>
      </c>
      <c r="AC4129" s="575">
        <f t="shared" ref="AC4129:AC4171" si="188">U4129+W4129</f>
        <v>0</v>
      </c>
      <c r="AD4129" s="620">
        <f t="shared" ref="AD4129:AD4171" si="189">T4129+V4129</f>
        <v>0.066</v>
      </c>
    </row>
    <row r="4130" customHeight="1" spans="1:30">
      <c r="A4130" s="574">
        <v>45373</v>
      </c>
      <c r="B4130" s="650" t="s">
        <v>232</v>
      </c>
      <c r="C4130" s="650" t="s">
        <v>228</v>
      </c>
      <c r="D4130" s="650">
        <v>80</v>
      </c>
      <c r="E4130" s="650" t="s">
        <v>235</v>
      </c>
      <c r="F4130" s="650">
        <v>5.1</v>
      </c>
      <c r="G4130" s="650">
        <v>0.71</v>
      </c>
      <c r="H4130" s="650">
        <v>35.9853</v>
      </c>
      <c r="I4130" s="650">
        <v>34.86</v>
      </c>
      <c r="J4130" s="650">
        <v>34.65</v>
      </c>
      <c r="K4130" s="650">
        <v>0</v>
      </c>
      <c r="L4130" s="676">
        <v>0</v>
      </c>
      <c r="M4130" s="650">
        <v>791.45</v>
      </c>
      <c r="N4130" s="650"/>
      <c r="O4130" s="650"/>
      <c r="P4130" s="650"/>
      <c r="Q4130" s="650">
        <v>9570</v>
      </c>
      <c r="R4130" s="650">
        <v>2547.05</v>
      </c>
      <c r="S4130" s="676">
        <v>0.2661</v>
      </c>
      <c r="T4130" s="650">
        <v>0</v>
      </c>
      <c r="U4130" s="650">
        <v>0</v>
      </c>
      <c r="V4130" s="650">
        <v>0</v>
      </c>
      <c r="W4130" s="650">
        <v>0</v>
      </c>
      <c r="X4130" s="650">
        <v>0</v>
      </c>
      <c r="Y4130" s="650">
        <v>0</v>
      </c>
      <c r="Z4130" s="650">
        <v>0</v>
      </c>
      <c r="AA4130" s="650">
        <v>0</v>
      </c>
      <c r="AB4130" s="676">
        <v>1</v>
      </c>
      <c r="AC4130" s="575">
        <f t="shared" si="188"/>
        <v>0</v>
      </c>
      <c r="AD4130" s="620">
        <f t="shared" si="189"/>
        <v>0</v>
      </c>
    </row>
    <row r="4131" customHeight="1" spans="1:30">
      <c r="A4131" s="574">
        <v>45373</v>
      </c>
      <c r="B4131" s="650" t="s">
        <v>237</v>
      </c>
      <c r="C4131" s="650" t="s">
        <v>228</v>
      </c>
      <c r="D4131" s="650">
        <v>5.48</v>
      </c>
      <c r="E4131" s="650" t="s">
        <v>233</v>
      </c>
      <c r="F4131" s="650">
        <v>6.51</v>
      </c>
      <c r="G4131" s="650">
        <v>0</v>
      </c>
      <c r="H4131" s="650">
        <v>3.01</v>
      </c>
      <c r="I4131" s="650">
        <v>2.68</v>
      </c>
      <c r="J4131" s="650">
        <v>2.52</v>
      </c>
      <c r="K4131" s="650">
        <v>0.33</v>
      </c>
      <c r="L4131" s="676">
        <v>0.1096</v>
      </c>
      <c r="M4131" s="650">
        <v>38.696</v>
      </c>
      <c r="N4131" s="650"/>
      <c r="O4131" s="650"/>
      <c r="P4131" s="650"/>
      <c r="Q4131" s="650">
        <v>554</v>
      </c>
      <c r="R4131" s="650">
        <v>108.116</v>
      </c>
      <c r="S4131" s="676">
        <v>0.1952</v>
      </c>
      <c r="T4131" s="650">
        <v>0</v>
      </c>
      <c r="U4131" s="650">
        <v>0</v>
      </c>
      <c r="V4131" s="650">
        <v>0</v>
      </c>
      <c r="W4131" s="650">
        <v>0</v>
      </c>
      <c r="X4131" s="650">
        <v>0</v>
      </c>
      <c r="Y4131" s="650">
        <v>0</v>
      </c>
      <c r="Z4131" s="650">
        <v>0</v>
      </c>
      <c r="AA4131" s="650">
        <v>0</v>
      </c>
      <c r="AB4131" s="676">
        <v>1</v>
      </c>
      <c r="AC4131" s="575">
        <f t="shared" si="188"/>
        <v>0</v>
      </c>
      <c r="AD4131" s="620">
        <f t="shared" si="189"/>
        <v>0</v>
      </c>
    </row>
    <row r="4132" customHeight="1" spans="1:30">
      <c r="A4132" s="574">
        <v>45373</v>
      </c>
      <c r="B4132" s="650" t="s">
        <v>242</v>
      </c>
      <c r="C4132" s="650" t="s">
        <v>228</v>
      </c>
      <c r="D4132" s="650">
        <v>50</v>
      </c>
      <c r="E4132" s="650" t="s">
        <v>235</v>
      </c>
      <c r="F4132" s="650">
        <v>6.04</v>
      </c>
      <c r="G4132" s="650">
        <v>1.98</v>
      </c>
      <c r="H4132" s="650">
        <v>25.741</v>
      </c>
      <c r="I4132" s="650">
        <v>25.62</v>
      </c>
      <c r="J4132" s="650">
        <v>25.52</v>
      </c>
      <c r="K4132" s="650">
        <v>0</v>
      </c>
      <c r="L4132" s="676">
        <v>0</v>
      </c>
      <c r="M4132" s="650">
        <v>416.68</v>
      </c>
      <c r="N4132" s="650"/>
      <c r="O4132" s="650"/>
      <c r="P4132" s="650"/>
      <c r="Q4132" s="650">
        <v>7203</v>
      </c>
      <c r="R4132" s="650">
        <v>1255.76</v>
      </c>
      <c r="S4132" s="676">
        <v>0.1743</v>
      </c>
      <c r="T4132" s="650">
        <v>0.0742</v>
      </c>
      <c r="U4132" s="650">
        <v>0</v>
      </c>
      <c r="V4132" s="650">
        <v>0</v>
      </c>
      <c r="W4132" s="650">
        <v>0</v>
      </c>
      <c r="X4132" s="650">
        <v>0</v>
      </c>
      <c r="Y4132" s="650">
        <v>0</v>
      </c>
      <c r="Z4132" s="650">
        <v>0</v>
      </c>
      <c r="AA4132" s="650">
        <v>0</v>
      </c>
      <c r="AB4132" s="676">
        <v>0.9967</v>
      </c>
      <c r="AC4132" s="575">
        <f t="shared" si="188"/>
        <v>0</v>
      </c>
      <c r="AD4132" s="620">
        <f t="shared" si="189"/>
        <v>0.0742</v>
      </c>
    </row>
    <row r="4133" customHeight="1" spans="1:30">
      <c r="A4133" s="574">
        <v>45373</v>
      </c>
      <c r="B4133" s="650" t="s">
        <v>240</v>
      </c>
      <c r="C4133" s="650" t="s">
        <v>228</v>
      </c>
      <c r="D4133" s="650">
        <v>100</v>
      </c>
      <c r="E4133" s="650" t="s">
        <v>233</v>
      </c>
      <c r="F4133" s="650">
        <v>7.41</v>
      </c>
      <c r="G4133" s="650">
        <v>0</v>
      </c>
      <c r="H4133" s="650">
        <v>59.366</v>
      </c>
      <c r="I4133" s="650">
        <v>57.9436</v>
      </c>
      <c r="J4133" s="650">
        <v>56.56</v>
      </c>
      <c r="K4133" s="650">
        <v>1.1776</v>
      </c>
      <c r="L4133" s="676">
        <v>0.0199</v>
      </c>
      <c r="M4133" s="650">
        <v>992.479</v>
      </c>
      <c r="N4133" s="650"/>
      <c r="O4133" s="650"/>
      <c r="P4133" s="650"/>
      <c r="Q4133" s="650">
        <v>15895</v>
      </c>
      <c r="R4133" s="650">
        <v>2874.701</v>
      </c>
      <c r="S4133" s="676">
        <v>0.1809</v>
      </c>
      <c r="T4133" s="650">
        <v>0.1428</v>
      </c>
      <c r="U4133" s="650">
        <v>0</v>
      </c>
      <c r="V4133" s="650">
        <v>0</v>
      </c>
      <c r="W4133" s="650">
        <v>0</v>
      </c>
      <c r="X4133" s="650">
        <v>0</v>
      </c>
      <c r="Y4133" s="650">
        <v>0.102</v>
      </c>
      <c r="Z4133" s="650">
        <v>0</v>
      </c>
      <c r="AA4133" s="650">
        <v>0</v>
      </c>
      <c r="AB4133" s="676">
        <v>0.9976</v>
      </c>
      <c r="AC4133" s="575">
        <f t="shared" si="188"/>
        <v>0</v>
      </c>
      <c r="AD4133" s="620">
        <f t="shared" si="189"/>
        <v>0.1428</v>
      </c>
    </row>
    <row r="4134" customHeight="1" spans="1:30">
      <c r="A4134" s="574">
        <v>45373</v>
      </c>
      <c r="B4134" s="650" t="s">
        <v>239</v>
      </c>
      <c r="C4134" s="650" t="s">
        <v>228</v>
      </c>
      <c r="D4134" s="650">
        <v>30</v>
      </c>
      <c r="E4134" s="650" t="s">
        <v>235</v>
      </c>
      <c r="F4134" s="650">
        <v>4.93</v>
      </c>
      <c r="G4134" s="650">
        <v>0</v>
      </c>
      <c r="H4134" s="650">
        <v>12.2515</v>
      </c>
      <c r="I4134" s="650">
        <v>12.2515</v>
      </c>
      <c r="J4134" s="650">
        <v>12.144</v>
      </c>
      <c r="K4134" s="650">
        <v>0</v>
      </c>
      <c r="L4134" s="676">
        <v>0</v>
      </c>
      <c r="M4134" s="650">
        <v>359.4096</v>
      </c>
      <c r="N4134" s="650"/>
      <c r="O4134" s="650"/>
      <c r="P4134" s="650"/>
      <c r="Q4134" s="650">
        <v>4805</v>
      </c>
      <c r="R4134" s="650">
        <v>1059.96</v>
      </c>
      <c r="S4134" s="676">
        <v>0.2206</v>
      </c>
      <c r="T4134" s="650">
        <v>0</v>
      </c>
      <c r="U4134" s="650">
        <v>0</v>
      </c>
      <c r="V4134" s="650">
        <v>0</v>
      </c>
      <c r="W4134" s="650">
        <v>0</v>
      </c>
      <c r="X4134" s="650">
        <v>0</v>
      </c>
      <c r="Y4134" s="650">
        <v>0</v>
      </c>
      <c r="Z4134" s="650">
        <v>0</v>
      </c>
      <c r="AA4134" s="650">
        <v>0</v>
      </c>
      <c r="AB4134" s="676">
        <v>1</v>
      </c>
      <c r="AC4134" s="575">
        <f t="shared" si="188"/>
        <v>0</v>
      </c>
      <c r="AD4134" s="620">
        <f t="shared" si="189"/>
        <v>0</v>
      </c>
    </row>
    <row r="4135" customHeight="1" spans="1:30">
      <c r="A4135" s="574">
        <v>45373</v>
      </c>
      <c r="B4135" s="650" t="s">
        <v>236</v>
      </c>
      <c r="C4135" s="650" t="s">
        <v>228</v>
      </c>
      <c r="D4135" s="650">
        <v>30</v>
      </c>
      <c r="E4135" s="650" t="s">
        <v>235</v>
      </c>
      <c r="F4135" s="650">
        <v>4.96</v>
      </c>
      <c r="G4135" s="650">
        <v>1.52</v>
      </c>
      <c r="H4135" s="650">
        <v>12.1219</v>
      </c>
      <c r="I4135" s="650">
        <v>11.9109</v>
      </c>
      <c r="J4135" s="650">
        <v>11.8788</v>
      </c>
      <c r="K4135" s="650">
        <v>0</v>
      </c>
      <c r="L4135" s="676">
        <v>0</v>
      </c>
      <c r="M4135" s="650">
        <v>335.2583</v>
      </c>
      <c r="N4135" s="650"/>
      <c r="O4135" s="650"/>
      <c r="P4135" s="650"/>
      <c r="Q4135" s="650">
        <v>3672</v>
      </c>
      <c r="R4135" s="650">
        <v>1067.2772</v>
      </c>
      <c r="S4135" s="676">
        <v>0.2907</v>
      </c>
      <c r="T4135" s="650">
        <v>0</v>
      </c>
      <c r="U4135" s="650">
        <v>0</v>
      </c>
      <c r="V4135" s="650">
        <v>0</v>
      </c>
      <c r="W4135" s="650">
        <v>0</v>
      </c>
      <c r="X4135" s="650">
        <v>0</v>
      </c>
      <c r="Y4135" s="650">
        <v>0</v>
      </c>
      <c r="Z4135" s="650">
        <v>0</v>
      </c>
      <c r="AA4135" s="650">
        <v>0</v>
      </c>
      <c r="AB4135" s="676">
        <v>1</v>
      </c>
      <c r="AC4135" s="575">
        <f t="shared" si="188"/>
        <v>0</v>
      </c>
      <c r="AD4135" s="620">
        <f t="shared" si="189"/>
        <v>0</v>
      </c>
    </row>
    <row r="4136" customHeight="1" spans="1:30">
      <c r="A4136" s="574">
        <v>45373</v>
      </c>
      <c r="B4136" s="650" t="s">
        <v>241</v>
      </c>
      <c r="C4136" s="650" t="s">
        <v>228</v>
      </c>
      <c r="D4136" s="650">
        <v>150</v>
      </c>
      <c r="E4136" s="650" t="s">
        <v>233</v>
      </c>
      <c r="F4136" s="650">
        <v>6.89</v>
      </c>
      <c r="G4136" s="650">
        <v>2.02</v>
      </c>
      <c r="H4136" s="650">
        <v>116.3979</v>
      </c>
      <c r="I4136" s="650">
        <v>66.7095</v>
      </c>
      <c r="J4136" s="650">
        <v>60.1874</v>
      </c>
      <c r="K4136" s="650">
        <v>49.69</v>
      </c>
      <c r="L4136" s="676">
        <v>0.4269</v>
      </c>
      <c r="M4136" s="650">
        <v>1141.9772</v>
      </c>
      <c r="N4136" s="650">
        <v>1932</v>
      </c>
      <c r="O4136" s="676">
        <v>0.5911</v>
      </c>
      <c r="P4136" s="676">
        <v>-0.1186</v>
      </c>
      <c r="Q4136" s="650">
        <v>24402</v>
      </c>
      <c r="R4136" s="650">
        <v>3664.8199</v>
      </c>
      <c r="S4136" s="676">
        <v>0.1502</v>
      </c>
      <c r="T4136" s="650">
        <v>0</v>
      </c>
      <c r="U4136" s="650">
        <v>0</v>
      </c>
      <c r="V4136" s="650">
        <v>0</v>
      </c>
      <c r="W4136" s="650">
        <v>0</v>
      </c>
      <c r="X4136" s="650">
        <v>0</v>
      </c>
      <c r="Y4136" s="650">
        <v>0</v>
      </c>
      <c r="Z4136" s="650">
        <v>0</v>
      </c>
      <c r="AA4136" s="650">
        <v>0</v>
      </c>
      <c r="AB4136" s="676">
        <v>1</v>
      </c>
      <c r="AC4136" s="575">
        <f t="shared" si="188"/>
        <v>0</v>
      </c>
      <c r="AD4136" s="620">
        <f t="shared" si="189"/>
        <v>0</v>
      </c>
    </row>
    <row r="4137" customHeight="1" spans="1:30">
      <c r="A4137" s="574">
        <v>45373</v>
      </c>
      <c r="B4137" s="650" t="s">
        <v>243</v>
      </c>
      <c r="C4137" s="650" t="s">
        <v>228</v>
      </c>
      <c r="D4137" s="650">
        <v>30</v>
      </c>
      <c r="E4137" s="650" t="s">
        <v>371</v>
      </c>
      <c r="F4137" s="650">
        <v>5.28</v>
      </c>
      <c r="G4137" s="650">
        <v>0.8</v>
      </c>
      <c r="H4137" s="650">
        <v>13.109</v>
      </c>
      <c r="I4137" s="650">
        <v>12.852</v>
      </c>
      <c r="J4137" s="650">
        <v>12.824</v>
      </c>
      <c r="K4137" s="650">
        <v>0</v>
      </c>
      <c r="L4137" s="676">
        <v>0</v>
      </c>
      <c r="M4137" s="650">
        <v>352.688</v>
      </c>
      <c r="N4137" s="650"/>
      <c r="O4137" s="650"/>
      <c r="P4137" s="650"/>
      <c r="Q4137" s="650">
        <v>4708</v>
      </c>
      <c r="R4137" s="650">
        <v>1186.752</v>
      </c>
      <c r="S4137" s="676">
        <v>0.2521</v>
      </c>
      <c r="T4137" s="650">
        <v>0</v>
      </c>
      <c r="U4137" s="650">
        <v>0</v>
      </c>
      <c r="V4137" s="650">
        <v>0</v>
      </c>
      <c r="W4137" s="650">
        <v>0</v>
      </c>
      <c r="X4137" s="650">
        <v>0</v>
      </c>
      <c r="Y4137" s="650">
        <v>0</v>
      </c>
      <c r="Z4137" s="650">
        <v>0</v>
      </c>
      <c r="AA4137" s="650">
        <v>0</v>
      </c>
      <c r="AB4137" s="676">
        <v>1</v>
      </c>
      <c r="AC4137" s="575">
        <f t="shared" si="188"/>
        <v>0</v>
      </c>
      <c r="AD4137" s="620">
        <f t="shared" si="189"/>
        <v>0</v>
      </c>
    </row>
    <row r="4138" customHeight="1" spans="1:30">
      <c r="A4138" s="574">
        <v>45373</v>
      </c>
      <c r="B4138" s="650" t="s">
        <v>234</v>
      </c>
      <c r="C4138" s="650" t="s">
        <v>228</v>
      </c>
      <c r="D4138" s="650">
        <v>20</v>
      </c>
      <c r="E4138" s="650" t="s">
        <v>231</v>
      </c>
      <c r="F4138" s="650">
        <v>4.58</v>
      </c>
      <c r="G4138" s="650">
        <v>2.7</v>
      </c>
      <c r="H4138" s="650">
        <v>9.8648</v>
      </c>
      <c r="I4138" s="650">
        <v>7.0412</v>
      </c>
      <c r="J4138" s="650">
        <v>6.9916</v>
      </c>
      <c r="K4138" s="650">
        <v>2.8235</v>
      </c>
      <c r="L4138" s="676">
        <v>0.2862</v>
      </c>
      <c r="M4138" s="650">
        <v>199.8421</v>
      </c>
      <c r="N4138" s="650"/>
      <c r="O4138" s="650"/>
      <c r="P4138" s="650"/>
      <c r="Q4138" s="650">
        <v>4106</v>
      </c>
      <c r="R4138" s="650">
        <v>773.741</v>
      </c>
      <c r="S4138" s="676">
        <v>0.1884</v>
      </c>
      <c r="T4138" s="650">
        <v>0</v>
      </c>
      <c r="U4138" s="650">
        <v>0</v>
      </c>
      <c r="V4138" s="650">
        <v>0</v>
      </c>
      <c r="W4138" s="650">
        <v>0</v>
      </c>
      <c r="X4138" s="650">
        <v>0</v>
      </c>
      <c r="Y4138" s="650">
        <v>0</v>
      </c>
      <c r="Z4138" s="650">
        <v>0</v>
      </c>
      <c r="AA4138" s="650">
        <v>0</v>
      </c>
      <c r="AB4138" s="676">
        <v>1</v>
      </c>
      <c r="AC4138" s="575">
        <f t="shared" si="188"/>
        <v>0</v>
      </c>
      <c r="AD4138" s="620">
        <f t="shared" si="189"/>
        <v>0</v>
      </c>
    </row>
    <row r="4139" customHeight="1" spans="1:30">
      <c r="A4139" s="574">
        <v>45373</v>
      </c>
      <c r="B4139" s="650" t="s">
        <v>230</v>
      </c>
      <c r="C4139" s="650" t="s">
        <v>228</v>
      </c>
      <c r="D4139" s="650">
        <v>10</v>
      </c>
      <c r="E4139" s="650" t="s">
        <v>233</v>
      </c>
      <c r="F4139" s="650">
        <v>6.22</v>
      </c>
      <c r="G4139" s="650">
        <v>0.84</v>
      </c>
      <c r="H4139" s="650">
        <v>6.3405</v>
      </c>
      <c r="I4139" s="650">
        <v>5.9886</v>
      </c>
      <c r="J4139" s="650">
        <v>5.94</v>
      </c>
      <c r="K4139" s="650">
        <v>0.3519</v>
      </c>
      <c r="L4139" s="676">
        <v>0.0555</v>
      </c>
      <c r="M4139" s="650">
        <v>90.42</v>
      </c>
      <c r="N4139" s="650"/>
      <c r="O4139" s="650"/>
      <c r="P4139" s="650"/>
      <c r="Q4139" s="650">
        <v>1258</v>
      </c>
      <c r="R4139" s="650">
        <v>281.16</v>
      </c>
      <c r="S4139" s="676">
        <v>0.2235</v>
      </c>
      <c r="T4139" s="650">
        <v>0</v>
      </c>
      <c r="U4139" s="650">
        <v>0</v>
      </c>
      <c r="V4139" s="650">
        <v>0</v>
      </c>
      <c r="W4139" s="650">
        <v>0</v>
      </c>
      <c r="X4139" s="650">
        <v>0</v>
      </c>
      <c r="Y4139" s="650">
        <v>0</v>
      </c>
      <c r="Z4139" s="650">
        <v>0</v>
      </c>
      <c r="AA4139" s="650">
        <v>0</v>
      </c>
      <c r="AB4139" s="676">
        <v>1</v>
      </c>
      <c r="AC4139" s="575">
        <f t="shared" si="188"/>
        <v>0</v>
      </c>
      <c r="AD4139" s="620">
        <f t="shared" si="189"/>
        <v>0</v>
      </c>
    </row>
    <row r="4140" customHeight="1" spans="1:30">
      <c r="A4140" s="574">
        <v>45373</v>
      </c>
      <c r="B4140" s="650" t="s">
        <v>245</v>
      </c>
      <c r="C4140" s="650" t="s">
        <v>228</v>
      </c>
      <c r="D4140" s="650">
        <v>50</v>
      </c>
      <c r="E4140" s="650" t="s">
        <v>235</v>
      </c>
      <c r="F4140" s="650">
        <v>5.41</v>
      </c>
      <c r="G4140" s="650">
        <v>0</v>
      </c>
      <c r="H4140" s="650">
        <v>22.9946</v>
      </c>
      <c r="I4140" s="650">
        <v>17.885</v>
      </c>
      <c r="J4140" s="650">
        <v>17.85</v>
      </c>
      <c r="K4140" s="650">
        <v>5.1096</v>
      </c>
      <c r="L4140" s="676">
        <v>0.2222</v>
      </c>
      <c r="M4140" s="650">
        <v>346.01</v>
      </c>
      <c r="N4140" s="650"/>
      <c r="O4140" s="650"/>
      <c r="P4140" s="650"/>
      <c r="Q4140" s="650">
        <v>6762</v>
      </c>
      <c r="R4140" s="650">
        <v>1010.94</v>
      </c>
      <c r="S4140" s="676">
        <v>0.1495</v>
      </c>
      <c r="T4140" s="650">
        <v>0</v>
      </c>
      <c r="U4140" s="650">
        <v>0</v>
      </c>
      <c r="V4140" s="650">
        <v>0</v>
      </c>
      <c r="W4140" s="650">
        <v>0</v>
      </c>
      <c r="X4140" s="650">
        <v>0</v>
      </c>
      <c r="Y4140" s="650">
        <v>0</v>
      </c>
      <c r="Z4140" s="650">
        <v>0</v>
      </c>
      <c r="AA4140" s="650">
        <v>0</v>
      </c>
      <c r="AB4140" s="676">
        <v>1</v>
      </c>
      <c r="AC4140" s="575">
        <f t="shared" si="188"/>
        <v>0</v>
      </c>
      <c r="AD4140" s="620">
        <f t="shared" si="189"/>
        <v>0</v>
      </c>
    </row>
    <row r="4141" customHeight="1" spans="1:30">
      <c r="A4141" s="574">
        <v>45373</v>
      </c>
      <c r="B4141" s="650" t="s">
        <v>246</v>
      </c>
      <c r="C4141" s="650" t="s">
        <v>228</v>
      </c>
      <c r="D4141" s="650">
        <v>300</v>
      </c>
      <c r="E4141" s="650" t="s">
        <v>233</v>
      </c>
      <c r="F4141" s="650">
        <v>7.21</v>
      </c>
      <c r="G4141" s="650">
        <v>0</v>
      </c>
      <c r="H4141" s="650">
        <v>211.8778</v>
      </c>
      <c r="I4141" s="650">
        <v>211.8778</v>
      </c>
      <c r="J4141" s="650">
        <v>209.682</v>
      </c>
      <c r="K4141" s="650">
        <v>0</v>
      </c>
      <c r="L4141" s="676">
        <v>0</v>
      </c>
      <c r="M4141" s="650">
        <v>3862.617</v>
      </c>
      <c r="N4141" s="650"/>
      <c r="O4141" s="650"/>
      <c r="P4141" s="650"/>
      <c r="Q4141" s="650">
        <v>57321</v>
      </c>
      <c r="R4141" s="650">
        <v>11627.65</v>
      </c>
      <c r="S4141" s="676">
        <v>0.2029</v>
      </c>
      <c r="T4141" s="650">
        <v>0</v>
      </c>
      <c r="U4141" s="650">
        <v>0</v>
      </c>
      <c r="V4141" s="650">
        <v>0</v>
      </c>
      <c r="W4141" s="650">
        <v>0</v>
      </c>
      <c r="X4141" s="650">
        <v>0</v>
      </c>
      <c r="Y4141" s="650">
        <v>0</v>
      </c>
      <c r="Z4141" s="650">
        <v>0</v>
      </c>
      <c r="AA4141" s="650">
        <v>0</v>
      </c>
      <c r="AB4141" s="676">
        <v>1</v>
      </c>
      <c r="AC4141" s="575">
        <f t="shared" si="188"/>
        <v>0</v>
      </c>
      <c r="AD4141" s="620">
        <f t="shared" si="189"/>
        <v>0</v>
      </c>
    </row>
    <row r="4142" customHeight="1" spans="1:30">
      <c r="A4142" s="574">
        <v>45373</v>
      </c>
      <c r="B4142" s="650" t="s">
        <v>244</v>
      </c>
      <c r="C4142" s="650" t="s">
        <v>228</v>
      </c>
      <c r="D4142" s="650">
        <v>100</v>
      </c>
      <c r="E4142" s="650" t="s">
        <v>235</v>
      </c>
      <c r="F4142" s="650">
        <v>4.87</v>
      </c>
      <c r="G4142" s="650">
        <v>0</v>
      </c>
      <c r="H4142" s="650">
        <v>43.7865</v>
      </c>
      <c r="I4142" s="650">
        <v>43.7865</v>
      </c>
      <c r="J4142" s="650">
        <v>42.5229</v>
      </c>
      <c r="K4142" s="650">
        <v>0</v>
      </c>
      <c r="L4142" s="676">
        <v>0</v>
      </c>
      <c r="M4142" s="650">
        <v>780.1059</v>
      </c>
      <c r="N4142" s="650"/>
      <c r="O4142" s="650"/>
      <c r="P4142" s="650"/>
      <c r="Q4142" s="650">
        <v>14225</v>
      </c>
      <c r="R4142" s="650">
        <v>2698.7415</v>
      </c>
      <c r="S4142" s="676">
        <v>0.1897</v>
      </c>
      <c r="T4142" s="650">
        <v>0</v>
      </c>
      <c r="U4142" s="650">
        <v>0</v>
      </c>
      <c r="V4142" s="650">
        <v>0</v>
      </c>
      <c r="W4142" s="650">
        <v>0</v>
      </c>
      <c r="X4142" s="650">
        <v>0</v>
      </c>
      <c r="Y4142" s="650">
        <v>0</v>
      </c>
      <c r="Z4142" s="650">
        <v>0</v>
      </c>
      <c r="AA4142" s="650">
        <v>0</v>
      </c>
      <c r="AB4142" s="676">
        <v>1</v>
      </c>
      <c r="AC4142" s="575">
        <f t="shared" si="188"/>
        <v>0</v>
      </c>
      <c r="AD4142" s="620">
        <f t="shared" si="189"/>
        <v>0</v>
      </c>
    </row>
    <row r="4143" customHeight="1" spans="1:30">
      <c r="A4143" s="574">
        <v>45373</v>
      </c>
      <c r="B4143" s="650" t="s">
        <v>247</v>
      </c>
      <c r="C4143" s="650" t="s">
        <v>228</v>
      </c>
      <c r="D4143" s="650">
        <v>150</v>
      </c>
      <c r="E4143" s="650" t="s">
        <v>233</v>
      </c>
      <c r="F4143" s="650">
        <v>2.55</v>
      </c>
      <c r="G4143" s="650">
        <v>3</v>
      </c>
      <c r="H4143" s="650">
        <v>36.9123</v>
      </c>
      <c r="I4143" s="650">
        <v>36.9123</v>
      </c>
      <c r="J4143" s="650">
        <v>36.225</v>
      </c>
      <c r="K4143" s="650">
        <v>0</v>
      </c>
      <c r="L4143" s="676">
        <v>0</v>
      </c>
      <c r="M4143" s="650">
        <v>1814.925</v>
      </c>
      <c r="N4143" s="650"/>
      <c r="O4143" s="650"/>
      <c r="P4143" s="650"/>
      <c r="Q4143" s="650">
        <v>25456</v>
      </c>
      <c r="R4143" s="650">
        <v>5710.95</v>
      </c>
      <c r="S4143" s="676">
        <v>0.2243</v>
      </c>
      <c r="T4143" s="650">
        <v>0</v>
      </c>
      <c r="U4143" s="650">
        <v>0</v>
      </c>
      <c r="V4143" s="650">
        <v>0</v>
      </c>
      <c r="W4143" s="650">
        <v>0</v>
      </c>
      <c r="X4143" s="650">
        <v>0</v>
      </c>
      <c r="Y4143" s="650">
        <v>0</v>
      </c>
      <c r="Z4143" s="650">
        <v>0</v>
      </c>
      <c r="AA4143" s="650">
        <v>0</v>
      </c>
      <c r="AB4143" s="676">
        <v>1</v>
      </c>
      <c r="AC4143" s="575">
        <f t="shared" si="188"/>
        <v>0</v>
      </c>
      <c r="AD4143" s="620">
        <f t="shared" si="189"/>
        <v>0</v>
      </c>
    </row>
    <row r="4144" customHeight="1" spans="1:30">
      <c r="A4144" s="574">
        <v>45373</v>
      </c>
      <c r="B4144" s="650" t="s">
        <v>248</v>
      </c>
      <c r="C4144" s="650" t="s">
        <v>228</v>
      </c>
      <c r="D4144" s="650">
        <v>100</v>
      </c>
      <c r="E4144" s="650" t="s">
        <v>235</v>
      </c>
      <c r="F4144" s="650">
        <v>7.43</v>
      </c>
      <c r="G4144" s="650">
        <v>5.4</v>
      </c>
      <c r="H4144" s="650">
        <v>25.2064</v>
      </c>
      <c r="I4144" s="650">
        <v>25.2064</v>
      </c>
      <c r="J4144" s="650">
        <v>24.472</v>
      </c>
      <c r="K4144" s="650">
        <v>0</v>
      </c>
      <c r="L4144" s="676">
        <v>0</v>
      </c>
      <c r="M4144" s="650">
        <v>755.7648</v>
      </c>
      <c r="N4144" s="650"/>
      <c r="O4144" s="650"/>
      <c r="P4144" s="650"/>
      <c r="Q4144" s="650">
        <v>11688</v>
      </c>
      <c r="R4144" s="650">
        <v>2517.4856</v>
      </c>
      <c r="S4144" s="676">
        <v>0.2154</v>
      </c>
      <c r="T4144" s="650">
        <v>0</v>
      </c>
      <c r="U4144" s="650">
        <v>0</v>
      </c>
      <c r="V4144" s="650">
        <v>0</v>
      </c>
      <c r="W4144" s="650">
        <v>0</v>
      </c>
      <c r="X4144" s="650">
        <v>0</v>
      </c>
      <c r="Y4144" s="650">
        <v>0</v>
      </c>
      <c r="Z4144" s="650">
        <v>0</v>
      </c>
      <c r="AA4144" s="650">
        <v>0</v>
      </c>
      <c r="AB4144" s="676">
        <v>1</v>
      </c>
      <c r="AC4144" s="575">
        <f t="shared" si="188"/>
        <v>0</v>
      </c>
      <c r="AD4144" s="620">
        <f t="shared" si="189"/>
        <v>0</v>
      </c>
    </row>
    <row r="4145" customHeight="1" spans="1:30">
      <c r="A4145" s="574">
        <v>45373</v>
      </c>
      <c r="B4145" s="650" t="s">
        <v>249</v>
      </c>
      <c r="C4145" s="650" t="s">
        <v>228</v>
      </c>
      <c r="D4145" s="650">
        <v>100</v>
      </c>
      <c r="E4145" s="650" t="s">
        <v>231</v>
      </c>
      <c r="F4145" s="650">
        <v>5.34</v>
      </c>
      <c r="G4145" s="650">
        <v>0</v>
      </c>
      <c r="H4145" s="650">
        <v>41.339</v>
      </c>
      <c r="I4145" s="650">
        <v>40.7999</v>
      </c>
      <c r="J4145" s="650">
        <v>40.7339</v>
      </c>
      <c r="K4145" s="650">
        <v>0</v>
      </c>
      <c r="L4145" s="676">
        <v>0</v>
      </c>
      <c r="M4145" s="650">
        <v>1092.0537</v>
      </c>
      <c r="N4145" s="650"/>
      <c r="O4145" s="650"/>
      <c r="P4145" s="650"/>
      <c r="Q4145" s="650">
        <v>15134</v>
      </c>
      <c r="R4145" s="650">
        <v>3029.401</v>
      </c>
      <c r="S4145" s="676">
        <v>0.2002</v>
      </c>
      <c r="T4145" s="650">
        <v>0</v>
      </c>
      <c r="U4145" s="650">
        <v>0</v>
      </c>
      <c r="V4145" s="650">
        <v>0</v>
      </c>
      <c r="W4145" s="650">
        <v>0</v>
      </c>
      <c r="X4145" s="650">
        <v>0</v>
      </c>
      <c r="Y4145" s="650">
        <v>0</v>
      </c>
      <c r="Z4145" s="650">
        <v>0</v>
      </c>
      <c r="AA4145" s="650">
        <v>0</v>
      </c>
      <c r="AB4145" s="676">
        <v>1</v>
      </c>
      <c r="AC4145" s="575">
        <f t="shared" si="188"/>
        <v>0</v>
      </c>
      <c r="AD4145" s="620">
        <f t="shared" si="189"/>
        <v>0</v>
      </c>
    </row>
    <row r="4146" customHeight="1" spans="1:30">
      <c r="A4146" s="574">
        <v>45373</v>
      </c>
      <c r="B4146" s="650" t="s">
        <v>251</v>
      </c>
      <c r="C4146" s="650" t="s">
        <v>250</v>
      </c>
      <c r="D4146" s="650">
        <v>15</v>
      </c>
      <c r="E4146" s="650" t="s">
        <v>233</v>
      </c>
      <c r="F4146" s="650">
        <v>0</v>
      </c>
      <c r="G4146" s="650">
        <v>7.35</v>
      </c>
      <c r="H4146" s="650">
        <v>21.0195</v>
      </c>
      <c r="I4146" s="650">
        <v>13.9991</v>
      </c>
      <c r="J4146" s="650">
        <v>13.86</v>
      </c>
      <c r="K4146" s="650">
        <v>7.0204</v>
      </c>
      <c r="L4146" s="676">
        <v>0.334</v>
      </c>
      <c r="M4146" s="650">
        <v>192.885</v>
      </c>
      <c r="N4146" s="650"/>
      <c r="O4146" s="650"/>
      <c r="P4146" s="650"/>
      <c r="Q4146" s="650">
        <v>3444</v>
      </c>
      <c r="R4146" s="650">
        <v>521.115</v>
      </c>
      <c r="S4146" s="676">
        <v>0.1513</v>
      </c>
      <c r="T4146" s="650">
        <v>0</v>
      </c>
      <c r="U4146" s="650">
        <v>0</v>
      </c>
      <c r="V4146" s="650">
        <v>0</v>
      </c>
      <c r="W4146" s="650">
        <v>0</v>
      </c>
      <c r="X4146" s="650">
        <v>0</v>
      </c>
      <c r="Y4146" s="650">
        <v>0</v>
      </c>
      <c r="Z4146" s="650">
        <v>0</v>
      </c>
      <c r="AA4146" s="650">
        <v>0</v>
      </c>
      <c r="AB4146" s="676">
        <v>1</v>
      </c>
      <c r="AC4146" s="575">
        <f t="shared" si="188"/>
        <v>0</v>
      </c>
      <c r="AD4146" s="620">
        <f t="shared" si="189"/>
        <v>0</v>
      </c>
    </row>
    <row r="4147" customHeight="1" spans="1:30">
      <c r="A4147" s="574">
        <v>45373</v>
      </c>
      <c r="B4147" s="650" t="s">
        <v>253</v>
      </c>
      <c r="C4147" s="650" t="s">
        <v>250</v>
      </c>
      <c r="D4147" s="650">
        <v>200</v>
      </c>
      <c r="E4147" s="650" t="s">
        <v>233</v>
      </c>
      <c r="F4147" s="650">
        <v>0</v>
      </c>
      <c r="G4147" s="650">
        <v>7.34</v>
      </c>
      <c r="H4147" s="650">
        <v>251.2109</v>
      </c>
      <c r="I4147" s="650">
        <v>250.3972</v>
      </c>
      <c r="J4147" s="650">
        <v>244.2</v>
      </c>
      <c r="K4147" s="650">
        <v>0</v>
      </c>
      <c r="L4147" s="676">
        <v>0</v>
      </c>
      <c r="M4147" s="650">
        <v>3867.6</v>
      </c>
      <c r="N4147" s="650"/>
      <c r="O4147" s="650"/>
      <c r="P4147" s="650"/>
      <c r="Q4147" s="650">
        <v>61425</v>
      </c>
      <c r="R4147" s="650">
        <v>12512.28</v>
      </c>
      <c r="S4147" s="676">
        <v>0.2037</v>
      </c>
      <c r="T4147" s="650">
        <v>0.8137</v>
      </c>
      <c r="U4147" s="650">
        <v>0</v>
      </c>
      <c r="V4147" s="650">
        <v>0</v>
      </c>
      <c r="W4147" s="650">
        <v>0</v>
      </c>
      <c r="X4147" s="650">
        <v>0</v>
      </c>
      <c r="Y4147" s="650">
        <v>0</v>
      </c>
      <c r="Z4147" s="650">
        <v>0</v>
      </c>
      <c r="AA4147" s="650">
        <v>0</v>
      </c>
      <c r="AB4147" s="676">
        <v>0.9968</v>
      </c>
      <c r="AC4147" s="575">
        <f t="shared" si="188"/>
        <v>0</v>
      </c>
      <c r="AD4147" s="620">
        <f t="shared" si="189"/>
        <v>0.8137</v>
      </c>
    </row>
    <row r="4148" customHeight="1" spans="1:30">
      <c r="A4148" s="574">
        <v>45373</v>
      </c>
      <c r="B4148" s="669" t="s">
        <v>55</v>
      </c>
      <c r="C4148" s="650" t="s">
        <v>250</v>
      </c>
      <c r="D4148" s="650">
        <v>100</v>
      </c>
      <c r="E4148" s="650" t="s">
        <v>233</v>
      </c>
      <c r="F4148" s="650">
        <v>0</v>
      </c>
      <c r="G4148" s="650">
        <v>3.8</v>
      </c>
      <c r="H4148" s="650">
        <v>18.4756</v>
      </c>
      <c r="I4148" s="650">
        <v>18.4756</v>
      </c>
      <c r="J4148" s="650">
        <v>17.6452</v>
      </c>
      <c r="K4148" s="650">
        <v>0</v>
      </c>
      <c r="L4148" s="676">
        <v>0</v>
      </c>
      <c r="M4148" s="650">
        <v>2063.7559</v>
      </c>
      <c r="N4148" s="650"/>
      <c r="O4148" s="650"/>
      <c r="P4148" s="650"/>
      <c r="Q4148" s="650">
        <v>28860</v>
      </c>
      <c r="R4148" s="650">
        <v>5802.5604</v>
      </c>
      <c r="S4148" s="676">
        <v>0.2011</v>
      </c>
      <c r="T4148" s="650">
        <v>0</v>
      </c>
      <c r="U4148" s="650">
        <v>0</v>
      </c>
      <c r="V4148" s="650">
        <v>0</v>
      </c>
      <c r="W4148" s="650">
        <v>0</v>
      </c>
      <c r="X4148" s="650">
        <v>0</v>
      </c>
      <c r="Y4148" s="650">
        <v>0</v>
      </c>
      <c r="Z4148" s="650">
        <v>0</v>
      </c>
      <c r="AA4148" s="650">
        <v>0</v>
      </c>
      <c r="AB4148" s="676">
        <v>1</v>
      </c>
      <c r="AC4148" s="575">
        <f t="shared" si="188"/>
        <v>0</v>
      </c>
      <c r="AD4148" s="620">
        <f t="shared" si="189"/>
        <v>0</v>
      </c>
    </row>
    <row r="4149" customHeight="1" spans="1:30">
      <c r="A4149" s="574">
        <v>45373</v>
      </c>
      <c r="B4149" s="192" t="s">
        <v>57</v>
      </c>
      <c r="C4149" s="650" t="s">
        <v>228</v>
      </c>
      <c r="D4149" s="650">
        <v>20</v>
      </c>
      <c r="E4149" s="650" t="s">
        <v>233</v>
      </c>
      <c r="F4149" s="650">
        <v>7.56</v>
      </c>
      <c r="G4149" s="650">
        <v>0</v>
      </c>
      <c r="H4149" s="650">
        <v>12.8807</v>
      </c>
      <c r="I4149" s="650">
        <v>12.8807</v>
      </c>
      <c r="J4149" s="650">
        <v>12.4418</v>
      </c>
      <c r="K4149" s="650">
        <v>0</v>
      </c>
      <c r="L4149" s="676">
        <v>0</v>
      </c>
      <c r="M4149" s="650">
        <v>220.9271</v>
      </c>
      <c r="N4149" s="650"/>
      <c r="O4149" s="650"/>
      <c r="P4149" s="650"/>
      <c r="Q4149" s="650">
        <v>3541</v>
      </c>
      <c r="R4149" s="650">
        <v>722.0419</v>
      </c>
      <c r="S4149" s="676">
        <v>0.2039</v>
      </c>
      <c r="T4149" s="650">
        <v>0</v>
      </c>
      <c r="U4149" s="650">
        <v>0</v>
      </c>
      <c r="V4149" s="650">
        <v>0</v>
      </c>
      <c r="W4149" s="650">
        <v>0</v>
      </c>
      <c r="X4149" s="650">
        <v>0</v>
      </c>
      <c r="Y4149" s="650">
        <v>0</v>
      </c>
      <c r="Z4149" s="650">
        <v>0</v>
      </c>
      <c r="AA4149" s="650">
        <v>0</v>
      </c>
      <c r="AB4149" s="676">
        <v>1</v>
      </c>
      <c r="AC4149" s="575">
        <f t="shared" si="188"/>
        <v>0</v>
      </c>
      <c r="AD4149" s="620">
        <f t="shared" si="189"/>
        <v>0</v>
      </c>
    </row>
    <row r="4150" customHeight="1" spans="1:30">
      <c r="A4150" s="574">
        <v>45373</v>
      </c>
      <c r="B4150" s="650" t="s">
        <v>256</v>
      </c>
      <c r="C4150" s="650" t="s">
        <v>250</v>
      </c>
      <c r="D4150" s="650">
        <v>20.4</v>
      </c>
      <c r="E4150" s="650" t="s">
        <v>233</v>
      </c>
      <c r="F4150" s="650">
        <v>0</v>
      </c>
      <c r="G4150" s="650">
        <v>6.26</v>
      </c>
      <c r="H4150" s="650">
        <v>25.9584</v>
      </c>
      <c r="I4150" s="650">
        <v>25.746</v>
      </c>
      <c r="J4150" s="650">
        <v>25.7023</v>
      </c>
      <c r="K4150" s="650">
        <v>0</v>
      </c>
      <c r="L4150" s="676">
        <v>0</v>
      </c>
      <c r="M4150" s="650">
        <v>445.1912</v>
      </c>
      <c r="N4150" s="650"/>
      <c r="O4150" s="650"/>
      <c r="P4150" s="650"/>
      <c r="Q4150" s="650">
        <v>5372</v>
      </c>
      <c r="R4150" s="650">
        <v>1440.3509</v>
      </c>
      <c r="S4150" s="676">
        <v>0.2681</v>
      </c>
      <c r="T4150" s="650">
        <v>0</v>
      </c>
      <c r="U4150" s="650">
        <v>0</v>
      </c>
      <c r="V4150" s="650">
        <v>0</v>
      </c>
      <c r="W4150" s="650">
        <v>0</v>
      </c>
      <c r="X4150" s="650">
        <v>0</v>
      </c>
      <c r="Y4150" s="650">
        <v>0</v>
      </c>
      <c r="Z4150" s="650">
        <v>0</v>
      </c>
      <c r="AA4150" s="650">
        <v>0</v>
      </c>
      <c r="AB4150" s="676">
        <v>1</v>
      </c>
      <c r="AC4150" s="575">
        <f t="shared" si="188"/>
        <v>0</v>
      </c>
      <c r="AD4150" s="620">
        <f t="shared" si="189"/>
        <v>0</v>
      </c>
    </row>
    <row r="4151" customHeight="1" spans="1:30">
      <c r="A4151" s="574">
        <v>45373</v>
      </c>
      <c r="B4151" s="650" t="s">
        <v>261</v>
      </c>
      <c r="C4151" s="650" t="s">
        <v>250</v>
      </c>
      <c r="D4151" s="650">
        <v>100</v>
      </c>
      <c r="E4151" s="650" t="s">
        <v>233</v>
      </c>
      <c r="F4151" s="650">
        <v>0</v>
      </c>
      <c r="G4151" s="650">
        <v>5.72</v>
      </c>
      <c r="H4151" s="650">
        <v>81.5784</v>
      </c>
      <c r="I4151" s="650">
        <v>81.5784</v>
      </c>
      <c r="J4151" s="650">
        <v>80.388</v>
      </c>
      <c r="K4151" s="650">
        <v>0</v>
      </c>
      <c r="L4151" s="676">
        <v>0</v>
      </c>
      <c r="M4151" s="650">
        <v>1676.532</v>
      </c>
      <c r="N4151" s="650"/>
      <c r="O4151" s="650"/>
      <c r="P4151" s="650"/>
      <c r="Q4151" s="650">
        <v>25315</v>
      </c>
      <c r="R4151" s="650">
        <v>5974.584</v>
      </c>
      <c r="S4151" s="676">
        <v>0.236</v>
      </c>
      <c r="T4151" s="650">
        <v>0</v>
      </c>
      <c r="U4151" s="650">
        <v>0</v>
      </c>
      <c r="V4151" s="650">
        <v>0</v>
      </c>
      <c r="W4151" s="650">
        <v>0</v>
      </c>
      <c r="X4151" s="650">
        <v>0</v>
      </c>
      <c r="Y4151" s="650">
        <v>0</v>
      </c>
      <c r="Z4151" s="650">
        <v>0</v>
      </c>
      <c r="AA4151" s="650">
        <v>0</v>
      </c>
      <c r="AB4151" s="676">
        <v>1</v>
      </c>
      <c r="AC4151" s="575">
        <f t="shared" si="188"/>
        <v>0</v>
      </c>
      <c r="AD4151" s="620">
        <f t="shared" si="189"/>
        <v>0</v>
      </c>
    </row>
    <row r="4152" customHeight="1" spans="1:30">
      <c r="A4152" s="574">
        <v>45373</v>
      </c>
      <c r="B4152" s="650" t="s">
        <v>254</v>
      </c>
      <c r="C4152" s="650" t="s">
        <v>250</v>
      </c>
      <c r="D4152" s="650">
        <v>50</v>
      </c>
      <c r="E4152" s="650" t="s">
        <v>233</v>
      </c>
      <c r="F4152" s="650">
        <v>0</v>
      </c>
      <c r="G4152" s="650">
        <v>6.41</v>
      </c>
      <c r="H4152" s="650">
        <v>38.3619</v>
      </c>
      <c r="I4152" s="650">
        <v>37.2542</v>
      </c>
      <c r="J4152" s="650">
        <v>36.96</v>
      </c>
      <c r="K4152" s="650">
        <v>0.74</v>
      </c>
      <c r="L4152" s="676">
        <v>0.0195</v>
      </c>
      <c r="M4152" s="650">
        <v>1165.71</v>
      </c>
      <c r="N4152" s="650"/>
      <c r="O4152" s="650"/>
      <c r="P4152" s="650"/>
      <c r="Q4152" s="650">
        <v>12070</v>
      </c>
      <c r="R4152" s="650">
        <v>3419.01</v>
      </c>
      <c r="S4152" s="676">
        <v>0.2833</v>
      </c>
      <c r="T4152" s="650">
        <v>0</v>
      </c>
      <c r="U4152" s="650">
        <v>0.13</v>
      </c>
      <c r="V4152" s="650">
        <v>0</v>
      </c>
      <c r="W4152" s="650">
        <v>0</v>
      </c>
      <c r="X4152" s="650">
        <v>0</v>
      </c>
      <c r="Y4152" s="650">
        <v>0</v>
      </c>
      <c r="Z4152" s="650">
        <v>0</v>
      </c>
      <c r="AA4152" s="650">
        <v>0</v>
      </c>
      <c r="AB4152" s="676">
        <v>1</v>
      </c>
      <c r="AC4152" s="575">
        <f t="shared" si="188"/>
        <v>0.13</v>
      </c>
      <c r="AD4152" s="620">
        <f t="shared" si="189"/>
        <v>0</v>
      </c>
    </row>
    <row r="4153" customHeight="1" spans="1:30">
      <c r="A4153" s="574">
        <v>45373</v>
      </c>
      <c r="B4153" s="650" t="s">
        <v>259</v>
      </c>
      <c r="C4153" s="650" t="s">
        <v>250</v>
      </c>
      <c r="D4153" s="650">
        <v>60</v>
      </c>
      <c r="E4153" s="650" t="s">
        <v>233</v>
      </c>
      <c r="F4153" s="650">
        <v>0</v>
      </c>
      <c r="G4153" s="650">
        <v>8.13</v>
      </c>
      <c r="H4153" s="650">
        <v>78.4458</v>
      </c>
      <c r="I4153" s="650">
        <v>65.1313</v>
      </c>
      <c r="J4153" s="650">
        <v>64.26</v>
      </c>
      <c r="K4153" s="650">
        <v>13.3145</v>
      </c>
      <c r="L4153" s="676">
        <v>0.1697</v>
      </c>
      <c r="M4153" s="650">
        <v>1172.22</v>
      </c>
      <c r="N4153" s="650"/>
      <c r="O4153" s="650"/>
      <c r="P4153" s="650"/>
      <c r="Q4153" s="650">
        <v>14049</v>
      </c>
      <c r="R4153" s="650">
        <v>3554.25</v>
      </c>
      <c r="S4153" s="676">
        <v>0.253</v>
      </c>
      <c r="T4153" s="650">
        <v>0</v>
      </c>
      <c r="U4153" s="650">
        <v>0</v>
      </c>
      <c r="V4153" s="650">
        <v>0</v>
      </c>
      <c r="W4153" s="650">
        <v>0</v>
      </c>
      <c r="X4153" s="650">
        <v>0</v>
      </c>
      <c r="Y4153" s="650">
        <v>0</v>
      </c>
      <c r="Z4153" s="650">
        <v>0</v>
      </c>
      <c r="AA4153" s="650">
        <v>0</v>
      </c>
      <c r="AB4153" s="676">
        <v>1</v>
      </c>
      <c r="AC4153" s="575">
        <f t="shared" si="188"/>
        <v>0</v>
      </c>
      <c r="AD4153" s="620">
        <f t="shared" si="189"/>
        <v>0</v>
      </c>
    </row>
    <row r="4154" customHeight="1" spans="1:30">
      <c r="A4154" s="574">
        <v>45373</v>
      </c>
      <c r="B4154" s="650" t="s">
        <v>258</v>
      </c>
      <c r="C4154" s="650" t="s">
        <v>250</v>
      </c>
      <c r="D4154" s="650">
        <v>100</v>
      </c>
      <c r="E4154" s="650" t="s">
        <v>233</v>
      </c>
      <c r="F4154" s="650">
        <v>0</v>
      </c>
      <c r="G4154" s="650">
        <v>7.07</v>
      </c>
      <c r="H4154" s="650">
        <v>156.3073</v>
      </c>
      <c r="I4154" s="650">
        <v>121.484</v>
      </c>
      <c r="J4154" s="650">
        <v>120.12</v>
      </c>
      <c r="K4154" s="650">
        <v>34.5109</v>
      </c>
      <c r="L4154" s="676">
        <v>0.2212</v>
      </c>
      <c r="M4154" s="650">
        <v>1762.86</v>
      </c>
      <c r="N4154" s="650"/>
      <c r="O4154" s="650"/>
      <c r="P4154" s="650"/>
      <c r="Q4154" s="650">
        <v>27774</v>
      </c>
      <c r="R4154" s="650">
        <v>5039.1</v>
      </c>
      <c r="S4154" s="676">
        <v>0.1814</v>
      </c>
      <c r="T4154" s="650">
        <v>0</v>
      </c>
      <c r="U4154" s="650">
        <v>0.3124</v>
      </c>
      <c r="V4154" s="650">
        <v>0</v>
      </c>
      <c r="W4154" s="650">
        <v>0</v>
      </c>
      <c r="X4154" s="650">
        <v>0</v>
      </c>
      <c r="Y4154" s="650">
        <v>0</v>
      </c>
      <c r="Z4154" s="650">
        <v>0</v>
      </c>
      <c r="AA4154" s="650">
        <v>0</v>
      </c>
      <c r="AB4154" s="676">
        <v>1</v>
      </c>
      <c r="AC4154" s="575">
        <f t="shared" si="188"/>
        <v>0.3124</v>
      </c>
      <c r="AD4154" s="620">
        <f t="shared" si="189"/>
        <v>0</v>
      </c>
    </row>
    <row r="4155" customHeight="1" spans="1:30">
      <c r="A4155" s="574">
        <v>45373</v>
      </c>
      <c r="B4155" s="650" t="s">
        <v>252</v>
      </c>
      <c r="C4155" s="650" t="s">
        <v>250</v>
      </c>
      <c r="D4155" s="650">
        <v>49.5</v>
      </c>
      <c r="E4155" s="650" t="s">
        <v>233</v>
      </c>
      <c r="F4155" s="650">
        <v>0</v>
      </c>
      <c r="G4155" s="650">
        <v>12.69</v>
      </c>
      <c r="H4155" s="650">
        <v>114.5311</v>
      </c>
      <c r="I4155" s="650">
        <v>87.8957</v>
      </c>
      <c r="J4155" s="650">
        <v>86.229</v>
      </c>
      <c r="K4155" s="650">
        <v>26.6354</v>
      </c>
      <c r="L4155" s="676">
        <v>0.2326</v>
      </c>
      <c r="M4155" s="650">
        <v>1005.246</v>
      </c>
      <c r="N4155" s="650">
        <v>1021</v>
      </c>
      <c r="O4155" s="676">
        <v>0.9846</v>
      </c>
      <c r="P4155" s="676">
        <v>0.2749</v>
      </c>
      <c r="Q4155" s="650">
        <v>12723</v>
      </c>
      <c r="R4155" s="650">
        <v>2276.9736</v>
      </c>
      <c r="S4155" s="676">
        <v>0.179</v>
      </c>
      <c r="T4155" s="650">
        <v>0</v>
      </c>
      <c r="U4155" s="650">
        <v>0</v>
      </c>
      <c r="V4155" s="650">
        <v>0</v>
      </c>
      <c r="W4155" s="650">
        <v>0</v>
      </c>
      <c r="X4155" s="650">
        <v>0</v>
      </c>
      <c r="Y4155" s="650">
        <v>0</v>
      </c>
      <c r="Z4155" s="650">
        <v>0</v>
      </c>
      <c r="AA4155" s="650">
        <v>0</v>
      </c>
      <c r="AB4155" s="676">
        <v>1</v>
      </c>
      <c r="AC4155" s="575">
        <f t="shared" si="188"/>
        <v>0</v>
      </c>
      <c r="AD4155" s="620">
        <f t="shared" si="189"/>
        <v>0</v>
      </c>
    </row>
    <row r="4156" customHeight="1" spans="1:30">
      <c r="A4156" s="574">
        <v>45373</v>
      </c>
      <c r="B4156" s="650" t="s">
        <v>263</v>
      </c>
      <c r="C4156" s="650" t="s">
        <v>250</v>
      </c>
      <c r="D4156" s="650">
        <v>200</v>
      </c>
      <c r="E4156" s="650" t="s">
        <v>233</v>
      </c>
      <c r="F4156" s="650">
        <v>0</v>
      </c>
      <c r="G4156" s="650">
        <v>5.87</v>
      </c>
      <c r="H4156" s="650">
        <v>139.7315</v>
      </c>
      <c r="I4156" s="650">
        <v>126.0194</v>
      </c>
      <c r="J4156" s="650">
        <v>123.2</v>
      </c>
      <c r="K4156" s="650">
        <v>8.319</v>
      </c>
      <c r="L4156" s="676">
        <v>0.0619</v>
      </c>
      <c r="M4156" s="650">
        <v>3978.48</v>
      </c>
      <c r="N4156" s="650"/>
      <c r="O4156" s="650"/>
      <c r="P4156" s="650"/>
      <c r="Q4156" s="650">
        <v>59159</v>
      </c>
      <c r="R4156" s="650">
        <v>17199.6</v>
      </c>
      <c r="S4156" s="676">
        <v>0.2907</v>
      </c>
      <c r="T4156" s="650">
        <v>0</v>
      </c>
      <c r="U4156" s="650">
        <v>0.751</v>
      </c>
      <c r="V4156" s="650">
        <v>0</v>
      </c>
      <c r="W4156" s="650">
        <v>0</v>
      </c>
      <c r="X4156" s="650">
        <v>0</v>
      </c>
      <c r="Y4156" s="650">
        <v>4.6421</v>
      </c>
      <c r="Z4156" s="650">
        <v>0</v>
      </c>
      <c r="AA4156" s="650">
        <v>0</v>
      </c>
      <c r="AB4156" s="676">
        <v>1</v>
      </c>
      <c r="AC4156" s="575">
        <f t="shared" si="188"/>
        <v>0.751</v>
      </c>
      <c r="AD4156" s="620">
        <f t="shared" si="189"/>
        <v>0</v>
      </c>
    </row>
    <row r="4157" customHeight="1" spans="1:30">
      <c r="A4157" s="574">
        <v>45373</v>
      </c>
      <c r="B4157" s="192" t="s">
        <v>61</v>
      </c>
      <c r="C4157" s="650" t="s">
        <v>250</v>
      </c>
      <c r="D4157" s="650">
        <v>275</v>
      </c>
      <c r="E4157" s="650" t="s">
        <v>233</v>
      </c>
      <c r="F4157" s="650">
        <v>0</v>
      </c>
      <c r="G4157" s="650">
        <v>8.44</v>
      </c>
      <c r="H4157" s="650">
        <v>402.3552</v>
      </c>
      <c r="I4157" s="650">
        <v>389.3168</v>
      </c>
      <c r="J4157" s="650">
        <v>381.92</v>
      </c>
      <c r="K4157" s="650">
        <v>13.0384</v>
      </c>
      <c r="L4157" s="676">
        <v>0.0324</v>
      </c>
      <c r="M4157" s="650">
        <v>5795.24</v>
      </c>
      <c r="N4157" s="650"/>
      <c r="O4157" s="650"/>
      <c r="P4157" s="650"/>
      <c r="Q4157" s="650">
        <v>83580</v>
      </c>
      <c r="R4157" s="650">
        <v>21205.36</v>
      </c>
      <c r="S4157" s="676">
        <v>0.2537</v>
      </c>
      <c r="T4157" s="650">
        <v>0</v>
      </c>
      <c r="U4157" s="650">
        <v>0</v>
      </c>
      <c r="V4157" s="650">
        <v>0</v>
      </c>
      <c r="W4157" s="650">
        <v>0</v>
      </c>
      <c r="X4157" s="650">
        <v>0</v>
      </c>
      <c r="Y4157" s="650">
        <v>0</v>
      </c>
      <c r="Z4157" s="650">
        <v>0</v>
      </c>
      <c r="AA4157" s="650">
        <v>0</v>
      </c>
      <c r="AB4157" s="676">
        <v>1</v>
      </c>
      <c r="AC4157" s="575">
        <f t="shared" si="188"/>
        <v>0</v>
      </c>
      <c r="AD4157" s="620">
        <f t="shared" si="189"/>
        <v>0</v>
      </c>
    </row>
    <row r="4158" customHeight="1" spans="1:30">
      <c r="A4158" s="574">
        <v>45373</v>
      </c>
      <c r="B4158" s="192" t="s">
        <v>62</v>
      </c>
      <c r="C4158" s="650" t="s">
        <v>250</v>
      </c>
      <c r="D4158" s="650">
        <v>200</v>
      </c>
      <c r="E4158" s="650" t="s">
        <v>233</v>
      </c>
      <c r="F4158" s="650">
        <v>0</v>
      </c>
      <c r="G4158" s="650">
        <v>8.19</v>
      </c>
      <c r="H4158" s="650">
        <v>251.0016</v>
      </c>
      <c r="I4158" s="650">
        <v>251.0016</v>
      </c>
      <c r="J4158" s="650">
        <v>242.88</v>
      </c>
      <c r="K4158" s="650">
        <v>0</v>
      </c>
      <c r="L4158" s="676">
        <v>0</v>
      </c>
      <c r="M4158" s="650">
        <v>4175.16</v>
      </c>
      <c r="N4158" s="650"/>
      <c r="O4158" s="650"/>
      <c r="P4158" s="650"/>
      <c r="Q4158" s="650">
        <v>61280</v>
      </c>
      <c r="R4158" s="650">
        <v>14599.2</v>
      </c>
      <c r="S4158" s="676">
        <v>0.2382</v>
      </c>
      <c r="T4158" s="650">
        <v>0</v>
      </c>
      <c r="U4158" s="650">
        <v>0</v>
      </c>
      <c r="V4158" s="650">
        <v>0</v>
      </c>
      <c r="W4158" s="650">
        <v>0</v>
      </c>
      <c r="X4158" s="650">
        <v>0</v>
      </c>
      <c r="Y4158" s="650">
        <v>0</v>
      </c>
      <c r="Z4158" s="650">
        <v>0</v>
      </c>
      <c r="AA4158" s="650">
        <v>0</v>
      </c>
      <c r="AB4158" s="676">
        <v>1</v>
      </c>
      <c r="AC4158" s="575">
        <f t="shared" si="188"/>
        <v>0</v>
      </c>
      <c r="AD4158" s="620">
        <f t="shared" si="189"/>
        <v>0</v>
      </c>
    </row>
    <row r="4159" customHeight="1" spans="1:30">
      <c r="A4159" s="574">
        <v>45373</v>
      </c>
      <c r="B4159" s="650" t="s">
        <v>257</v>
      </c>
      <c r="C4159" s="650" t="s">
        <v>250</v>
      </c>
      <c r="D4159" s="650">
        <v>80</v>
      </c>
      <c r="E4159" s="650" t="s">
        <v>233</v>
      </c>
      <c r="F4159" s="650">
        <v>0</v>
      </c>
      <c r="G4159" s="650">
        <v>5.54</v>
      </c>
      <c r="H4159" s="650">
        <v>72.093</v>
      </c>
      <c r="I4159" s="650">
        <v>64.715</v>
      </c>
      <c r="J4159" s="650">
        <v>62.7792</v>
      </c>
      <c r="K4159" s="650">
        <v>4.53</v>
      </c>
      <c r="L4159" s="676">
        <v>0.0654</v>
      </c>
      <c r="M4159" s="650">
        <v>1402.3494</v>
      </c>
      <c r="N4159" s="650"/>
      <c r="O4159" s="650"/>
      <c r="P4159" s="650"/>
      <c r="Q4159" s="650">
        <v>18237</v>
      </c>
      <c r="R4159" s="650">
        <v>4919.2659</v>
      </c>
      <c r="S4159" s="676">
        <v>0.2697</v>
      </c>
      <c r="T4159" s="650">
        <v>0</v>
      </c>
      <c r="U4159" s="650">
        <v>0.82</v>
      </c>
      <c r="V4159" s="650">
        <v>0</v>
      </c>
      <c r="W4159" s="650">
        <v>0</v>
      </c>
      <c r="X4159" s="650">
        <v>0</v>
      </c>
      <c r="Y4159" s="650">
        <v>0</v>
      </c>
      <c r="Z4159" s="650">
        <v>0</v>
      </c>
      <c r="AA4159" s="650">
        <v>0</v>
      </c>
      <c r="AB4159" s="676">
        <v>1</v>
      </c>
      <c r="AC4159" s="575">
        <f t="shared" si="188"/>
        <v>0.82</v>
      </c>
      <c r="AD4159" s="620">
        <f t="shared" si="189"/>
        <v>0</v>
      </c>
    </row>
    <row r="4160" customHeight="1" spans="1:30">
      <c r="A4160" s="574">
        <v>45373</v>
      </c>
      <c r="B4160" s="650" t="s">
        <v>267</v>
      </c>
      <c r="C4160" s="650" t="s">
        <v>250</v>
      </c>
      <c r="D4160" s="650">
        <v>150</v>
      </c>
      <c r="E4160" s="650" t="s">
        <v>233</v>
      </c>
      <c r="F4160" s="650">
        <v>0</v>
      </c>
      <c r="G4160" s="650">
        <v>5.75</v>
      </c>
      <c r="H4160" s="650">
        <v>80.4972</v>
      </c>
      <c r="I4160" s="650">
        <v>78.6976</v>
      </c>
      <c r="J4160" s="650">
        <v>77.44</v>
      </c>
      <c r="K4160" s="650">
        <v>1.7996</v>
      </c>
      <c r="L4160" s="676">
        <v>0.0224</v>
      </c>
      <c r="M4160" s="650">
        <v>2548.48</v>
      </c>
      <c r="N4160" s="650"/>
      <c r="O4160" s="650"/>
      <c r="P4160" s="650"/>
      <c r="Q4160" s="650">
        <v>38110</v>
      </c>
      <c r="R4160" s="650">
        <v>12971.2</v>
      </c>
      <c r="S4160" s="676">
        <v>0.3404</v>
      </c>
      <c r="T4160" s="650">
        <v>0</v>
      </c>
      <c r="U4160" s="650">
        <v>0</v>
      </c>
      <c r="V4160" s="650">
        <v>0</v>
      </c>
      <c r="W4160" s="650">
        <v>0</v>
      </c>
      <c r="X4160" s="650">
        <v>0</v>
      </c>
      <c r="Y4160" s="650">
        <v>0</v>
      </c>
      <c r="Z4160" s="650">
        <v>0</v>
      </c>
      <c r="AA4160" s="650">
        <v>0</v>
      </c>
      <c r="AB4160" s="676">
        <v>1</v>
      </c>
      <c r="AC4160" s="575">
        <f t="shared" si="188"/>
        <v>0</v>
      </c>
      <c r="AD4160" s="620">
        <f t="shared" si="189"/>
        <v>0</v>
      </c>
    </row>
    <row r="4161" customHeight="1" spans="1:30">
      <c r="A4161" s="574">
        <v>45373</v>
      </c>
      <c r="B4161" s="650" t="s">
        <v>266</v>
      </c>
      <c r="C4161" s="650" t="s">
        <v>250</v>
      </c>
      <c r="D4161" s="650">
        <v>200</v>
      </c>
      <c r="E4161" s="650" t="s">
        <v>231</v>
      </c>
      <c r="F4161" s="650">
        <v>0</v>
      </c>
      <c r="G4161" s="650">
        <v>7.99</v>
      </c>
      <c r="H4161" s="650">
        <v>258.977</v>
      </c>
      <c r="I4161" s="650">
        <v>193.2652</v>
      </c>
      <c r="J4161" s="650">
        <v>188.76</v>
      </c>
      <c r="K4161" s="650">
        <v>64.9594</v>
      </c>
      <c r="L4161" s="676">
        <v>0.2516</v>
      </c>
      <c r="M4161" s="650">
        <v>2489.52</v>
      </c>
      <c r="N4161" s="650"/>
      <c r="O4161" s="650"/>
      <c r="P4161" s="650"/>
      <c r="Q4161" s="650">
        <v>45530</v>
      </c>
      <c r="R4161" s="650">
        <v>7042.86</v>
      </c>
      <c r="S4161" s="676">
        <v>0.1547</v>
      </c>
      <c r="T4161" s="650">
        <v>0.7524</v>
      </c>
      <c r="U4161" s="650">
        <v>0</v>
      </c>
      <c r="V4161" s="650">
        <v>0</v>
      </c>
      <c r="W4161" s="650">
        <v>0</v>
      </c>
      <c r="X4161" s="650">
        <v>0</v>
      </c>
      <c r="Y4161" s="650">
        <v>0</v>
      </c>
      <c r="Z4161" s="650">
        <v>0</v>
      </c>
      <c r="AA4161" s="650">
        <v>0</v>
      </c>
      <c r="AB4161" s="676">
        <v>0.9961</v>
      </c>
      <c r="AC4161" s="575">
        <f t="shared" si="188"/>
        <v>0</v>
      </c>
      <c r="AD4161" s="620">
        <f t="shared" si="189"/>
        <v>0.7524</v>
      </c>
    </row>
    <row r="4162" customHeight="1" spans="1:30">
      <c r="A4162" s="574">
        <v>45373</v>
      </c>
      <c r="B4162" s="650" t="s">
        <v>262</v>
      </c>
      <c r="C4162" s="650" t="s">
        <v>250</v>
      </c>
      <c r="D4162" s="650">
        <v>200</v>
      </c>
      <c r="E4162" s="650" t="s">
        <v>233</v>
      </c>
      <c r="F4162" s="650">
        <v>0</v>
      </c>
      <c r="G4162" s="650">
        <v>6.54</v>
      </c>
      <c r="H4162" s="650">
        <v>123.3994</v>
      </c>
      <c r="I4162" s="650">
        <v>76.396</v>
      </c>
      <c r="J4162" s="650">
        <v>75.075</v>
      </c>
      <c r="K4162" s="650">
        <v>0</v>
      </c>
      <c r="L4162" s="676">
        <v>0</v>
      </c>
      <c r="M4162" s="650">
        <v>2421.375</v>
      </c>
      <c r="N4162" s="650"/>
      <c r="O4162" s="650"/>
      <c r="P4162" s="650"/>
      <c r="Q4162" s="650">
        <v>30140</v>
      </c>
      <c r="R4162" s="650">
        <v>9570.825</v>
      </c>
      <c r="S4162" s="676">
        <v>0.3175</v>
      </c>
      <c r="T4162" s="650">
        <v>46.3932</v>
      </c>
      <c r="U4162" s="650">
        <v>0.6102</v>
      </c>
      <c r="V4162" s="650">
        <v>0</v>
      </c>
      <c r="W4162" s="650">
        <v>0</v>
      </c>
      <c r="X4162" s="650">
        <v>0</v>
      </c>
      <c r="Y4162" s="650">
        <v>0</v>
      </c>
      <c r="Z4162" s="650">
        <v>0</v>
      </c>
      <c r="AA4162" s="650">
        <v>0</v>
      </c>
      <c r="AB4162" s="676">
        <v>0.5064</v>
      </c>
      <c r="AC4162" s="575">
        <f t="shared" si="188"/>
        <v>0.6102</v>
      </c>
      <c r="AD4162" s="620">
        <f t="shared" si="189"/>
        <v>46.3932</v>
      </c>
    </row>
    <row r="4163" customHeight="1" spans="1:30">
      <c r="A4163" s="574">
        <v>45373</v>
      </c>
      <c r="B4163" s="650" t="s">
        <v>264</v>
      </c>
      <c r="C4163" s="650" t="s">
        <v>250</v>
      </c>
      <c r="D4163" s="650">
        <v>100</v>
      </c>
      <c r="E4163" s="650" t="s">
        <v>233</v>
      </c>
      <c r="F4163" s="650">
        <v>0</v>
      </c>
      <c r="G4163" s="650">
        <v>7.11</v>
      </c>
      <c r="H4163" s="650">
        <v>111.096</v>
      </c>
      <c r="I4163" s="650">
        <v>100.4079</v>
      </c>
      <c r="J4163" s="650">
        <v>98.5248</v>
      </c>
      <c r="K4163" s="650">
        <v>3.3571</v>
      </c>
      <c r="L4163" s="676">
        <v>0.0324</v>
      </c>
      <c r="M4163" s="650">
        <v>1645.6835</v>
      </c>
      <c r="N4163" s="650"/>
      <c r="O4163" s="650"/>
      <c r="P4163" s="650"/>
      <c r="Q4163" s="650">
        <v>24615</v>
      </c>
      <c r="R4163" s="650">
        <v>4810.7069</v>
      </c>
      <c r="S4163" s="676">
        <v>0.1954</v>
      </c>
      <c r="T4163" s="650">
        <v>7.331</v>
      </c>
      <c r="U4163" s="650">
        <v>0</v>
      </c>
      <c r="V4163" s="650">
        <v>0</v>
      </c>
      <c r="W4163" s="650">
        <v>0</v>
      </c>
      <c r="X4163" s="650">
        <v>0</v>
      </c>
      <c r="Y4163" s="650">
        <v>0</v>
      </c>
      <c r="Z4163" s="650">
        <v>0</v>
      </c>
      <c r="AA4163" s="650">
        <v>0</v>
      </c>
      <c r="AB4163" s="676">
        <v>0.9294</v>
      </c>
      <c r="AC4163" s="575">
        <f t="shared" si="188"/>
        <v>0</v>
      </c>
      <c r="AD4163" s="620">
        <f t="shared" si="189"/>
        <v>7.331</v>
      </c>
    </row>
    <row r="4164" customHeight="1" spans="1:30">
      <c r="A4164" s="574">
        <v>45373</v>
      </c>
      <c r="B4164" s="650" t="s">
        <v>260</v>
      </c>
      <c r="C4164" s="650" t="s">
        <v>250</v>
      </c>
      <c r="D4164" s="650">
        <v>50</v>
      </c>
      <c r="E4164" s="650" t="s">
        <v>233</v>
      </c>
      <c r="F4164" s="650">
        <v>0</v>
      </c>
      <c r="G4164" s="650">
        <v>9.35</v>
      </c>
      <c r="H4164" s="650">
        <v>101.0698</v>
      </c>
      <c r="I4164" s="650">
        <v>97.1396</v>
      </c>
      <c r="J4164" s="650">
        <v>94.49</v>
      </c>
      <c r="K4164" s="650">
        <v>0</v>
      </c>
      <c r="L4164" s="676">
        <v>0</v>
      </c>
      <c r="M4164" s="650">
        <v>628.54</v>
      </c>
      <c r="N4164" s="650"/>
      <c r="O4164" s="650"/>
      <c r="P4164" s="650"/>
      <c r="Q4164" s="650">
        <v>12700</v>
      </c>
      <c r="R4164" s="650">
        <v>2351.162</v>
      </c>
      <c r="S4164" s="676">
        <v>0.1851</v>
      </c>
      <c r="T4164" s="650">
        <v>0</v>
      </c>
      <c r="U4164" s="650">
        <v>0</v>
      </c>
      <c r="V4164" s="650">
        <v>3.9302</v>
      </c>
      <c r="W4164" s="650">
        <v>0</v>
      </c>
      <c r="X4164" s="650">
        <v>0</v>
      </c>
      <c r="Y4164" s="650">
        <v>0</v>
      </c>
      <c r="Z4164" s="650">
        <v>0</v>
      </c>
      <c r="AA4164" s="650">
        <v>0</v>
      </c>
      <c r="AB4164" s="676">
        <v>1</v>
      </c>
      <c r="AC4164" s="575">
        <f t="shared" si="188"/>
        <v>0</v>
      </c>
      <c r="AD4164" s="620">
        <f t="shared" si="189"/>
        <v>3.9302</v>
      </c>
    </row>
    <row r="4165" customHeight="1" spans="1:30">
      <c r="A4165" s="574">
        <v>45373</v>
      </c>
      <c r="B4165" s="650" t="s">
        <v>265</v>
      </c>
      <c r="C4165" s="650" t="s">
        <v>250</v>
      </c>
      <c r="D4165" s="650">
        <v>50</v>
      </c>
      <c r="E4165" s="650" t="s">
        <v>233</v>
      </c>
      <c r="F4165" s="650">
        <v>0</v>
      </c>
      <c r="G4165" s="650">
        <v>8.4</v>
      </c>
      <c r="H4165" s="650">
        <v>77.578</v>
      </c>
      <c r="I4165" s="650">
        <v>26.1591</v>
      </c>
      <c r="J4165" s="650">
        <v>25.5684</v>
      </c>
      <c r="K4165" s="650">
        <v>51.4189</v>
      </c>
      <c r="L4165" s="676">
        <v>0.6628</v>
      </c>
      <c r="M4165" s="650">
        <v>357.8036</v>
      </c>
      <c r="N4165" s="650"/>
      <c r="O4165" s="650"/>
      <c r="P4165" s="650"/>
      <c r="Q4165" s="650">
        <v>5770</v>
      </c>
      <c r="R4165" s="650">
        <v>880.5412</v>
      </c>
      <c r="S4165" s="676">
        <v>0.1526</v>
      </c>
      <c r="T4165" s="650">
        <v>0</v>
      </c>
      <c r="U4165" s="650">
        <v>0</v>
      </c>
      <c r="V4165" s="650">
        <v>0</v>
      </c>
      <c r="W4165" s="650">
        <v>0</v>
      </c>
      <c r="X4165" s="650">
        <v>0</v>
      </c>
      <c r="Y4165" s="650">
        <v>0</v>
      </c>
      <c r="Z4165" s="650">
        <v>0</v>
      </c>
      <c r="AA4165" s="650">
        <v>0</v>
      </c>
      <c r="AB4165" s="676">
        <v>1</v>
      </c>
      <c r="AC4165" s="575">
        <f t="shared" si="188"/>
        <v>0</v>
      </c>
      <c r="AD4165" s="620">
        <f t="shared" si="189"/>
        <v>0</v>
      </c>
    </row>
    <row r="4166" customHeight="1" spans="1:30">
      <c r="A4166" s="574">
        <v>45373</v>
      </c>
      <c r="B4166" s="797" t="s">
        <v>332</v>
      </c>
      <c r="C4166" s="798" t="s">
        <v>327</v>
      </c>
      <c r="D4166" s="801">
        <v>100</v>
      </c>
      <c r="E4166" s="780" t="s">
        <v>344</v>
      </c>
      <c r="F4166" s="799">
        <v>4.14</v>
      </c>
      <c r="G4166" s="780">
        <v>2.13</v>
      </c>
      <c r="H4166" s="800">
        <v>51.1122</v>
      </c>
      <c r="I4166" s="800">
        <v>39.7643</v>
      </c>
      <c r="J4166" s="800">
        <v>32.655</v>
      </c>
      <c r="K4166" s="800">
        <v>11.3479</v>
      </c>
      <c r="L4166" s="795">
        <v>0.222</v>
      </c>
      <c r="M4166" s="800">
        <v>937.153</v>
      </c>
      <c r="N4166" s="780">
        <v>1005</v>
      </c>
      <c r="O4166" s="795">
        <v>0.9325</v>
      </c>
      <c r="P4166" s="795">
        <v>0.3518</v>
      </c>
      <c r="Q4166" s="780">
        <v>17611</v>
      </c>
      <c r="R4166" s="800">
        <v>2292.08</v>
      </c>
      <c r="S4166" s="795">
        <v>0.1302</v>
      </c>
      <c r="T4166" s="780">
        <v>0</v>
      </c>
      <c r="U4166" s="780">
        <v>0</v>
      </c>
      <c r="V4166" s="780">
        <v>0</v>
      </c>
      <c r="W4166" s="780">
        <v>0</v>
      </c>
      <c r="X4166" s="780">
        <v>0</v>
      </c>
      <c r="Y4166" s="780">
        <v>0</v>
      </c>
      <c r="Z4166" s="780">
        <v>0</v>
      </c>
      <c r="AA4166" s="800">
        <v>11.3479</v>
      </c>
      <c r="AB4166" s="795">
        <v>1</v>
      </c>
      <c r="AC4166" s="575">
        <f t="shared" si="188"/>
        <v>0</v>
      </c>
      <c r="AD4166" s="620">
        <f t="shared" si="189"/>
        <v>0</v>
      </c>
    </row>
    <row r="4167" customHeight="1" spans="1:30">
      <c r="A4167" s="574">
        <v>45373</v>
      </c>
      <c r="B4167" s="797" t="s">
        <v>342</v>
      </c>
      <c r="C4167" s="779" t="s">
        <v>82</v>
      </c>
      <c r="D4167" s="802">
        <v>100</v>
      </c>
      <c r="E4167" s="780" t="s">
        <v>166</v>
      </c>
      <c r="F4167" s="660">
        <v>0</v>
      </c>
      <c r="G4167" s="660">
        <v>5.86</v>
      </c>
      <c r="H4167" s="660">
        <v>0</v>
      </c>
      <c r="I4167" s="660">
        <v>19.11</v>
      </c>
      <c r="J4167" s="660">
        <v>18.4624</v>
      </c>
      <c r="K4167" s="783">
        <v>0</v>
      </c>
      <c r="L4167" s="783">
        <v>0</v>
      </c>
      <c r="M4167" s="718">
        <v>169.2944</v>
      </c>
      <c r="N4167" s="660">
        <v>1373</v>
      </c>
      <c r="O4167" s="804">
        <v>0.1233</v>
      </c>
      <c r="P4167" s="791">
        <v>-0.6055</v>
      </c>
      <c r="Q4167" s="660">
        <v>13183</v>
      </c>
      <c r="R4167" s="718">
        <v>234.2912</v>
      </c>
      <c r="S4167" s="804">
        <v>0.0178</v>
      </c>
      <c r="T4167" s="780">
        <v>0</v>
      </c>
      <c r="U4167" s="780">
        <v>0</v>
      </c>
      <c r="V4167" s="780">
        <v>0</v>
      </c>
      <c r="W4167" s="780">
        <v>0</v>
      </c>
      <c r="X4167" s="780">
        <v>0</v>
      </c>
      <c r="Y4167" s="780">
        <v>0</v>
      </c>
      <c r="Z4167" s="780">
        <v>0</v>
      </c>
      <c r="AA4167" s="812">
        <v>0</v>
      </c>
      <c r="AB4167" s="795">
        <v>1</v>
      </c>
      <c r="AC4167" s="575">
        <f t="shared" si="188"/>
        <v>0</v>
      </c>
      <c r="AD4167" s="620">
        <f t="shared" si="189"/>
        <v>0</v>
      </c>
    </row>
    <row r="4168" customHeight="1" spans="1:30">
      <c r="A4168" s="574">
        <v>45373</v>
      </c>
      <c r="B4168" s="797" t="s">
        <v>343</v>
      </c>
      <c r="C4168" s="779" t="s">
        <v>82</v>
      </c>
      <c r="D4168" s="802">
        <v>33</v>
      </c>
      <c r="E4168" s="780" t="s">
        <v>161</v>
      </c>
      <c r="F4168" s="660">
        <v>0</v>
      </c>
      <c r="G4168" s="660">
        <v>4.23</v>
      </c>
      <c r="H4168" s="660">
        <v>16.23</v>
      </c>
      <c r="I4168" s="660">
        <v>15.36</v>
      </c>
      <c r="J4168" s="660">
        <v>15.15</v>
      </c>
      <c r="K4168" s="660">
        <v>0.8677</v>
      </c>
      <c r="L4168" s="793">
        <v>0.0535</v>
      </c>
      <c r="M4168" s="783">
        <v>601.23</v>
      </c>
      <c r="N4168" s="660">
        <v>832</v>
      </c>
      <c r="O4168" s="793">
        <v>0.7227</v>
      </c>
      <c r="P4168" s="791">
        <v>0.0981</v>
      </c>
      <c r="Q4168" s="660">
        <v>7604</v>
      </c>
      <c r="R4168" s="660">
        <v>1452.66</v>
      </c>
      <c r="S4168" s="791">
        <v>0.191</v>
      </c>
      <c r="T4168" s="660">
        <v>0</v>
      </c>
      <c r="U4168" s="660">
        <v>0</v>
      </c>
      <c r="V4168" s="660">
        <v>0</v>
      </c>
      <c r="W4168" s="660">
        <v>0</v>
      </c>
      <c r="X4168" s="660">
        <v>0</v>
      </c>
      <c r="Y4168" s="660">
        <v>0</v>
      </c>
      <c r="Z4168" s="660">
        <v>0</v>
      </c>
      <c r="AA4168" s="660">
        <v>0</v>
      </c>
      <c r="AB4168" s="795">
        <v>1</v>
      </c>
      <c r="AC4168" s="575">
        <f t="shared" si="188"/>
        <v>0</v>
      </c>
      <c r="AD4168" s="620">
        <f t="shared" si="189"/>
        <v>0</v>
      </c>
    </row>
    <row r="4169" customHeight="1" spans="1:30">
      <c r="A4169" s="574">
        <v>45373</v>
      </c>
      <c r="B4169" s="797" t="s">
        <v>345</v>
      </c>
      <c r="C4169" s="783" t="s">
        <v>150</v>
      </c>
      <c r="D4169" s="783">
        <v>60</v>
      </c>
      <c r="E4169" s="783" t="s">
        <v>148</v>
      </c>
      <c r="F4169" s="783">
        <v>4.93</v>
      </c>
      <c r="G4169" s="783">
        <v>3.5</v>
      </c>
      <c r="H4169" s="784">
        <v>0</v>
      </c>
      <c r="I4169" s="783">
        <v>0</v>
      </c>
      <c r="J4169" s="783">
        <v>0</v>
      </c>
      <c r="K4169" s="790">
        <v>0</v>
      </c>
      <c r="L4169" s="679">
        <v>0</v>
      </c>
      <c r="M4169" s="783">
        <v>414.48</v>
      </c>
      <c r="N4169" s="783">
        <v>284</v>
      </c>
      <c r="O4169" s="791">
        <v>1.4594</v>
      </c>
      <c r="P4169" s="783" t="s">
        <v>149</v>
      </c>
      <c r="Q4169" s="783">
        <v>5420</v>
      </c>
      <c r="R4169" s="783">
        <v>1438.8</v>
      </c>
      <c r="S4169" s="791">
        <v>0.2655</v>
      </c>
      <c r="T4169" s="783">
        <v>0</v>
      </c>
      <c r="U4169" s="783">
        <v>0</v>
      </c>
      <c r="V4169" s="783">
        <v>0</v>
      </c>
      <c r="W4169" s="783">
        <v>0</v>
      </c>
      <c r="X4169" s="783">
        <v>0</v>
      </c>
      <c r="Y4169" s="783">
        <v>0</v>
      </c>
      <c r="Z4169" s="783">
        <v>0</v>
      </c>
      <c r="AA4169" s="783">
        <v>0</v>
      </c>
      <c r="AB4169" s="791">
        <v>1</v>
      </c>
      <c r="AC4169" s="575">
        <f t="shared" si="188"/>
        <v>0</v>
      </c>
      <c r="AD4169" s="620">
        <f t="shared" si="189"/>
        <v>0</v>
      </c>
    </row>
    <row r="4170" customHeight="1" spans="1:30">
      <c r="A4170" s="574">
        <v>45373</v>
      </c>
      <c r="B4170" s="797" t="s">
        <v>334</v>
      </c>
      <c r="C4170" s="779" t="s">
        <v>78</v>
      </c>
      <c r="D4170" s="802">
        <v>100</v>
      </c>
      <c r="E4170" s="809" t="s">
        <v>330</v>
      </c>
      <c r="F4170" s="660">
        <v>4.52</v>
      </c>
      <c r="G4170" s="660">
        <v>3.49</v>
      </c>
      <c r="H4170" s="660">
        <v>12.59</v>
      </c>
      <c r="I4170" s="660">
        <v>7.55</v>
      </c>
      <c r="J4170" s="660">
        <v>7.4921</v>
      </c>
      <c r="K4170" s="660">
        <v>3.5154</v>
      </c>
      <c r="L4170" s="793">
        <v>0.2792</v>
      </c>
      <c r="M4170" s="720">
        <v>137.5374</v>
      </c>
      <c r="N4170" s="781">
        <v>32</v>
      </c>
      <c r="O4170" s="789">
        <v>4.298</v>
      </c>
      <c r="P4170" s="793">
        <v>3.5884</v>
      </c>
      <c r="Q4170" s="660">
        <v>5723</v>
      </c>
      <c r="R4170" s="781">
        <v>391.1446</v>
      </c>
      <c r="S4170" s="805">
        <v>0.0683</v>
      </c>
      <c r="T4170" s="660">
        <v>0</v>
      </c>
      <c r="U4170" s="660">
        <v>0</v>
      </c>
      <c r="V4170" s="660">
        <v>0</v>
      </c>
      <c r="W4170" s="660">
        <v>0</v>
      </c>
      <c r="X4170" s="660">
        <v>0</v>
      </c>
      <c r="Y4170" s="660">
        <v>0</v>
      </c>
      <c r="Z4170" s="660">
        <v>0</v>
      </c>
      <c r="AA4170" s="660">
        <v>1.524</v>
      </c>
      <c r="AB4170" s="795">
        <v>1</v>
      </c>
      <c r="AC4170" s="575">
        <f t="shared" si="188"/>
        <v>0</v>
      </c>
      <c r="AD4170" s="620">
        <f t="shared" si="189"/>
        <v>0</v>
      </c>
    </row>
    <row r="4171" customHeight="1" spans="1:30">
      <c r="A4171" s="574">
        <v>45373</v>
      </c>
      <c r="B4171" s="797" t="s">
        <v>335</v>
      </c>
      <c r="C4171" s="779" t="s">
        <v>86</v>
      </c>
      <c r="D4171" s="802">
        <v>50</v>
      </c>
      <c r="E4171" s="809" t="s">
        <v>372</v>
      </c>
      <c r="F4171" s="660">
        <v>3.53</v>
      </c>
      <c r="G4171" s="769">
        <v>1.52</v>
      </c>
      <c r="H4171" s="769">
        <v>21.5083</v>
      </c>
      <c r="I4171" s="769">
        <v>13.0793</v>
      </c>
      <c r="J4171" s="769">
        <v>13.0472</v>
      </c>
      <c r="K4171" s="769">
        <v>8.23</v>
      </c>
      <c r="L4171" s="794">
        <v>0.3826</v>
      </c>
      <c r="M4171" s="660">
        <v>381.3917</v>
      </c>
      <c r="N4171" s="769">
        <v>713</v>
      </c>
      <c r="O4171" s="793">
        <v>0.5349</v>
      </c>
      <c r="P4171" s="783" t="s">
        <v>149</v>
      </c>
      <c r="Q4171" s="769">
        <v>6458</v>
      </c>
      <c r="R4171" s="660">
        <v>1124.479</v>
      </c>
      <c r="S4171" s="793">
        <v>0.1741</v>
      </c>
      <c r="T4171" s="660">
        <v>0</v>
      </c>
      <c r="U4171" s="660">
        <v>0</v>
      </c>
      <c r="V4171" s="660">
        <v>0</v>
      </c>
      <c r="W4171" s="660">
        <v>0</v>
      </c>
      <c r="X4171" s="660">
        <v>0</v>
      </c>
      <c r="Y4171" s="660">
        <v>0</v>
      </c>
      <c r="Z4171" s="660">
        <v>0</v>
      </c>
      <c r="AA4171" s="660">
        <v>0</v>
      </c>
      <c r="AB4171" s="795">
        <v>1</v>
      </c>
      <c r="AC4171" s="575">
        <f t="shared" si="188"/>
        <v>0</v>
      </c>
      <c r="AD4171" s="620">
        <f t="shared" si="189"/>
        <v>0</v>
      </c>
    </row>
    <row r="4172" customHeight="1" spans="1:29">
      <c r="A4172" s="661" t="s">
        <v>373</v>
      </c>
      <c r="B4172" s="662"/>
      <c r="C4172" s="662"/>
      <c r="D4172" s="662"/>
      <c r="E4172" s="662"/>
      <c r="F4172" s="662"/>
      <c r="G4172" s="662"/>
      <c r="H4172" s="662"/>
      <c r="I4172" s="662"/>
      <c r="J4172" s="662"/>
      <c r="K4172" s="662"/>
      <c r="L4172" s="662"/>
      <c r="M4172" s="662"/>
      <c r="N4172" s="662"/>
      <c r="O4172" s="662"/>
      <c r="P4172" s="662"/>
      <c r="Q4172" s="662"/>
      <c r="R4172" s="662"/>
      <c r="S4172" s="662"/>
      <c r="T4172" s="662"/>
      <c r="U4172" s="662"/>
      <c r="V4172" s="662"/>
      <c r="W4172" s="662"/>
      <c r="X4172" s="662"/>
      <c r="Y4172" s="662"/>
      <c r="Z4172" s="662"/>
      <c r="AA4172" s="662"/>
      <c r="AB4172" s="662"/>
      <c r="AC4172" s="662"/>
    </row>
    <row r="4173" customHeight="1" spans="1:30">
      <c r="A4173" s="663" t="s">
        <v>199</v>
      </c>
      <c r="B4173" s="664" t="s">
        <v>200</v>
      </c>
      <c r="C4173" s="664" t="s">
        <v>201</v>
      </c>
      <c r="D4173" s="664" t="s">
        <v>202</v>
      </c>
      <c r="E4173" s="664" t="s">
        <v>203</v>
      </c>
      <c r="F4173" s="664" t="s">
        <v>204</v>
      </c>
      <c r="G4173" s="664" t="s">
        <v>205</v>
      </c>
      <c r="H4173" s="664" t="s">
        <v>206</v>
      </c>
      <c r="I4173" s="664" t="s">
        <v>207</v>
      </c>
      <c r="J4173" s="664" t="s">
        <v>208</v>
      </c>
      <c r="K4173" s="664" t="s">
        <v>209</v>
      </c>
      <c r="L4173" s="664" t="s">
        <v>210</v>
      </c>
      <c r="M4173" s="664" t="s">
        <v>211</v>
      </c>
      <c r="N4173" s="664" t="s">
        <v>212</v>
      </c>
      <c r="O4173" s="664" t="s">
        <v>213</v>
      </c>
      <c r="P4173" s="664" t="s">
        <v>214</v>
      </c>
      <c r="Q4173" s="664" t="s">
        <v>215</v>
      </c>
      <c r="R4173" s="664" t="s">
        <v>216</v>
      </c>
      <c r="S4173" s="664" t="s">
        <v>217</v>
      </c>
      <c r="T4173" s="664" t="s">
        <v>218</v>
      </c>
      <c r="U4173" s="664" t="s">
        <v>219</v>
      </c>
      <c r="V4173" s="664" t="s">
        <v>220</v>
      </c>
      <c r="W4173" s="664" t="s">
        <v>221</v>
      </c>
      <c r="X4173" s="664" t="s">
        <v>222</v>
      </c>
      <c r="Y4173" s="664" t="s">
        <v>223</v>
      </c>
      <c r="Z4173" s="664" t="s">
        <v>224</v>
      </c>
      <c r="AA4173" s="664" t="s">
        <v>225</v>
      </c>
      <c r="AB4173" s="664" t="s">
        <v>226</v>
      </c>
      <c r="AC4173" s="813" t="s">
        <v>29</v>
      </c>
      <c r="AD4173" s="813" t="s">
        <v>30</v>
      </c>
    </row>
    <row r="4174" customHeight="1" spans="1:30">
      <c r="A4174" s="574">
        <v>45374</v>
      </c>
      <c r="B4174" s="650" t="s">
        <v>227</v>
      </c>
      <c r="C4174" s="650" t="s">
        <v>228</v>
      </c>
      <c r="D4174" s="650">
        <v>100</v>
      </c>
      <c r="E4174" s="650" t="s">
        <v>284</v>
      </c>
      <c r="F4174" s="650">
        <v>4.2</v>
      </c>
      <c r="G4174" s="650">
        <v>1.56</v>
      </c>
      <c r="H4174" s="650">
        <v>38.7081</v>
      </c>
      <c r="I4174" s="650">
        <v>38.3249</v>
      </c>
      <c r="J4174" s="650">
        <v>38.15</v>
      </c>
      <c r="K4174" s="650">
        <v>0</v>
      </c>
      <c r="L4174" s="676">
        <v>0</v>
      </c>
      <c r="M4174" s="650">
        <v>934.325</v>
      </c>
      <c r="N4174" s="650"/>
      <c r="O4174" s="650"/>
      <c r="P4174" s="650"/>
      <c r="Q4174" s="650">
        <v>14972</v>
      </c>
      <c r="R4174" s="650">
        <v>2970.5375</v>
      </c>
      <c r="S4174" s="676">
        <v>0.1984</v>
      </c>
      <c r="T4174" s="650">
        <v>0.045</v>
      </c>
      <c r="U4174" s="650">
        <v>0</v>
      </c>
      <c r="V4174" s="650">
        <v>0</v>
      </c>
      <c r="W4174" s="650">
        <v>0</v>
      </c>
      <c r="X4174" s="650">
        <v>0</v>
      </c>
      <c r="Y4174" s="650">
        <v>0</v>
      </c>
      <c r="Z4174" s="650">
        <v>0</v>
      </c>
      <c r="AA4174" s="650">
        <v>0</v>
      </c>
      <c r="AB4174" s="676">
        <v>0.9988</v>
      </c>
      <c r="AC4174" s="575">
        <f t="shared" ref="AC4174:AC4216" si="190">U4174+W4174</f>
        <v>0</v>
      </c>
      <c r="AD4174" s="620">
        <f t="shared" ref="AD4174:AD4216" si="191">T4174+V4174</f>
        <v>0.045</v>
      </c>
    </row>
    <row r="4175" customHeight="1" spans="1:30">
      <c r="A4175" s="574">
        <v>45374</v>
      </c>
      <c r="B4175" s="650" t="s">
        <v>237</v>
      </c>
      <c r="C4175" s="650" t="s">
        <v>228</v>
      </c>
      <c r="D4175" s="650">
        <v>5.48</v>
      </c>
      <c r="E4175" s="650" t="s">
        <v>233</v>
      </c>
      <c r="F4175" s="650">
        <v>4.01</v>
      </c>
      <c r="G4175" s="650">
        <v>0</v>
      </c>
      <c r="H4175" s="650">
        <v>1.72</v>
      </c>
      <c r="I4175" s="650">
        <v>1.72</v>
      </c>
      <c r="J4175" s="650">
        <v>1.512</v>
      </c>
      <c r="K4175" s="650">
        <v>0</v>
      </c>
      <c r="L4175" s="676">
        <v>0</v>
      </c>
      <c r="M4175" s="650">
        <v>40.208</v>
      </c>
      <c r="N4175" s="650"/>
      <c r="O4175" s="650"/>
      <c r="P4175" s="650"/>
      <c r="Q4175" s="650">
        <v>554</v>
      </c>
      <c r="R4175" s="650">
        <v>109.628</v>
      </c>
      <c r="S4175" s="676">
        <v>0.1979</v>
      </c>
      <c r="T4175" s="650">
        <v>0</v>
      </c>
      <c r="U4175" s="650">
        <v>0</v>
      </c>
      <c r="V4175" s="650">
        <v>0</v>
      </c>
      <c r="W4175" s="650">
        <v>0</v>
      </c>
      <c r="X4175" s="650">
        <v>0</v>
      </c>
      <c r="Y4175" s="650">
        <v>0</v>
      </c>
      <c r="Z4175" s="650">
        <v>0</v>
      </c>
      <c r="AA4175" s="650">
        <v>0</v>
      </c>
      <c r="AB4175" s="676">
        <v>1</v>
      </c>
      <c r="AC4175" s="575">
        <f t="shared" si="190"/>
        <v>0</v>
      </c>
      <c r="AD4175" s="620">
        <f t="shared" si="191"/>
        <v>0</v>
      </c>
    </row>
    <row r="4176" customHeight="1" spans="1:30">
      <c r="A4176" s="574">
        <v>45374</v>
      </c>
      <c r="B4176" s="650" t="s">
        <v>230</v>
      </c>
      <c r="C4176" s="650" t="s">
        <v>228</v>
      </c>
      <c r="D4176" s="650">
        <v>10</v>
      </c>
      <c r="E4176" s="650" t="s">
        <v>287</v>
      </c>
      <c r="F4176" s="650">
        <v>0.53</v>
      </c>
      <c r="G4176" s="650">
        <v>0.59</v>
      </c>
      <c r="H4176" s="650">
        <v>0.4932</v>
      </c>
      <c r="I4176" s="650">
        <v>0.4896</v>
      </c>
      <c r="J4176" s="650">
        <v>0</v>
      </c>
      <c r="K4176" s="650">
        <v>0</v>
      </c>
      <c r="L4176" s="676">
        <v>0</v>
      </c>
      <c r="M4176" s="650">
        <v>90.42</v>
      </c>
      <c r="N4176" s="650"/>
      <c r="O4176" s="650"/>
      <c r="P4176" s="650"/>
      <c r="Q4176" s="650">
        <v>1258</v>
      </c>
      <c r="R4176" s="650">
        <v>281.16</v>
      </c>
      <c r="S4176" s="676">
        <v>0.2235</v>
      </c>
      <c r="T4176" s="650">
        <v>0</v>
      </c>
      <c r="U4176" s="650">
        <v>0</v>
      </c>
      <c r="V4176" s="650">
        <v>0</v>
      </c>
      <c r="W4176" s="650">
        <v>0</v>
      </c>
      <c r="X4176" s="650">
        <v>0</v>
      </c>
      <c r="Y4176" s="650">
        <v>0</v>
      </c>
      <c r="Z4176" s="650">
        <v>0</v>
      </c>
      <c r="AA4176" s="650">
        <v>0</v>
      </c>
      <c r="AB4176" s="676">
        <v>1</v>
      </c>
      <c r="AC4176" s="575">
        <f t="shared" si="190"/>
        <v>0</v>
      </c>
      <c r="AD4176" s="620">
        <f t="shared" si="191"/>
        <v>0</v>
      </c>
    </row>
    <row r="4177" customHeight="1" spans="1:30">
      <c r="A4177" s="574">
        <v>45374</v>
      </c>
      <c r="B4177" s="650" t="s">
        <v>232</v>
      </c>
      <c r="C4177" s="650" t="s">
        <v>228</v>
      </c>
      <c r="D4177" s="650">
        <v>80</v>
      </c>
      <c r="E4177" s="650" t="s">
        <v>374</v>
      </c>
      <c r="F4177" s="650">
        <v>0.64</v>
      </c>
      <c r="G4177" s="650">
        <v>0.86</v>
      </c>
      <c r="H4177" s="650">
        <v>4.4447</v>
      </c>
      <c r="I4177" s="650">
        <v>4.34</v>
      </c>
      <c r="J4177" s="650">
        <v>3.85</v>
      </c>
      <c r="K4177" s="650">
        <v>0</v>
      </c>
      <c r="L4177" s="676">
        <v>0</v>
      </c>
      <c r="M4177" s="650">
        <v>795.3</v>
      </c>
      <c r="N4177" s="650"/>
      <c r="O4177" s="650"/>
      <c r="P4177" s="650"/>
      <c r="Q4177" s="650">
        <v>9570</v>
      </c>
      <c r="R4177" s="650">
        <v>2550.9</v>
      </c>
      <c r="S4177" s="676">
        <v>0.2666</v>
      </c>
      <c r="T4177" s="650">
        <v>0</v>
      </c>
      <c r="U4177" s="650">
        <v>0</v>
      </c>
      <c r="V4177" s="650">
        <v>0</v>
      </c>
      <c r="W4177" s="650">
        <v>0</v>
      </c>
      <c r="X4177" s="650">
        <v>0</v>
      </c>
      <c r="Y4177" s="650">
        <v>0</v>
      </c>
      <c r="Z4177" s="650">
        <v>0</v>
      </c>
      <c r="AA4177" s="650">
        <v>0</v>
      </c>
      <c r="AB4177" s="676">
        <v>1</v>
      </c>
      <c r="AC4177" s="575">
        <f t="shared" si="190"/>
        <v>0</v>
      </c>
      <c r="AD4177" s="620">
        <f t="shared" si="191"/>
        <v>0</v>
      </c>
    </row>
    <row r="4178" customHeight="1" spans="1:30">
      <c r="A4178" s="574">
        <v>45374</v>
      </c>
      <c r="B4178" s="650" t="s">
        <v>239</v>
      </c>
      <c r="C4178" s="650" t="s">
        <v>228</v>
      </c>
      <c r="D4178" s="650">
        <v>30</v>
      </c>
      <c r="E4178" s="650" t="s">
        <v>235</v>
      </c>
      <c r="F4178" s="650">
        <v>7.19</v>
      </c>
      <c r="G4178" s="650">
        <v>0</v>
      </c>
      <c r="H4178" s="650">
        <v>18.643</v>
      </c>
      <c r="I4178" s="650">
        <v>18.4009</v>
      </c>
      <c r="J4178" s="650">
        <v>18.216</v>
      </c>
      <c r="K4178" s="650">
        <v>0.2421</v>
      </c>
      <c r="L4178" s="676">
        <v>0.013</v>
      </c>
      <c r="M4178" s="650">
        <v>377.6256</v>
      </c>
      <c r="N4178" s="650"/>
      <c r="O4178" s="650"/>
      <c r="P4178" s="650"/>
      <c r="Q4178" s="650">
        <v>4805</v>
      </c>
      <c r="R4178" s="650">
        <v>1078.176</v>
      </c>
      <c r="S4178" s="676">
        <v>0.2244</v>
      </c>
      <c r="T4178" s="650">
        <v>0</v>
      </c>
      <c r="U4178" s="650">
        <v>0</v>
      </c>
      <c r="V4178" s="650">
        <v>0</v>
      </c>
      <c r="W4178" s="650">
        <v>0</v>
      </c>
      <c r="X4178" s="650">
        <v>0</v>
      </c>
      <c r="Y4178" s="650">
        <v>0</v>
      </c>
      <c r="Z4178" s="650">
        <v>0</v>
      </c>
      <c r="AA4178" s="650">
        <v>0</v>
      </c>
      <c r="AB4178" s="676">
        <v>1</v>
      </c>
      <c r="AC4178" s="575">
        <f t="shared" si="190"/>
        <v>0</v>
      </c>
      <c r="AD4178" s="620">
        <f t="shared" si="191"/>
        <v>0</v>
      </c>
    </row>
    <row r="4179" customHeight="1" spans="1:30">
      <c r="A4179" s="574">
        <v>45374</v>
      </c>
      <c r="B4179" s="650" t="s">
        <v>242</v>
      </c>
      <c r="C4179" s="650" t="s">
        <v>228</v>
      </c>
      <c r="D4179" s="650">
        <v>50</v>
      </c>
      <c r="E4179" s="650" t="s">
        <v>287</v>
      </c>
      <c r="F4179" s="650">
        <v>0.36</v>
      </c>
      <c r="G4179" s="650">
        <v>4.4</v>
      </c>
      <c r="H4179" s="650">
        <v>1.5484</v>
      </c>
      <c r="I4179" s="650">
        <v>1.428</v>
      </c>
      <c r="J4179" s="650">
        <v>1.32</v>
      </c>
      <c r="K4179" s="650">
        <v>0</v>
      </c>
      <c r="L4179" s="676">
        <v>0</v>
      </c>
      <c r="M4179" s="650">
        <v>418</v>
      </c>
      <c r="N4179" s="650"/>
      <c r="O4179" s="650"/>
      <c r="P4179" s="650"/>
      <c r="Q4179" s="650">
        <v>7203</v>
      </c>
      <c r="R4179" s="650">
        <v>1257.08</v>
      </c>
      <c r="S4179" s="676">
        <v>0.1745</v>
      </c>
      <c r="T4179" s="650">
        <v>0.0053</v>
      </c>
      <c r="U4179" s="650">
        <v>0</v>
      </c>
      <c r="V4179" s="650">
        <v>0</v>
      </c>
      <c r="W4179" s="650">
        <v>0</v>
      </c>
      <c r="X4179" s="650">
        <v>0</v>
      </c>
      <c r="Y4179" s="650">
        <v>0</v>
      </c>
      <c r="Z4179" s="650">
        <v>0</v>
      </c>
      <c r="AA4179" s="650">
        <v>0</v>
      </c>
      <c r="AB4179" s="676">
        <v>0.9966</v>
      </c>
      <c r="AC4179" s="575">
        <f t="shared" si="190"/>
        <v>0</v>
      </c>
      <c r="AD4179" s="620">
        <f t="shared" si="191"/>
        <v>0.0053</v>
      </c>
    </row>
    <row r="4180" customHeight="1" spans="1:30">
      <c r="A4180" s="574">
        <v>45374</v>
      </c>
      <c r="B4180" s="650" t="s">
        <v>234</v>
      </c>
      <c r="C4180" s="650" t="s">
        <v>228</v>
      </c>
      <c r="D4180" s="650">
        <v>20</v>
      </c>
      <c r="E4180" s="650" t="s">
        <v>233</v>
      </c>
      <c r="F4180" s="650">
        <v>6.22</v>
      </c>
      <c r="G4180" s="650">
        <v>2.1</v>
      </c>
      <c r="H4180" s="650">
        <v>13.4676</v>
      </c>
      <c r="I4180" s="650">
        <v>13.322</v>
      </c>
      <c r="J4180" s="650">
        <v>13.2726</v>
      </c>
      <c r="K4180" s="650">
        <v>0</v>
      </c>
      <c r="L4180" s="676">
        <v>0</v>
      </c>
      <c r="M4180" s="650">
        <v>213.1147</v>
      </c>
      <c r="N4180" s="650"/>
      <c r="O4180" s="650"/>
      <c r="P4180" s="650"/>
      <c r="Q4180" s="650">
        <v>4106</v>
      </c>
      <c r="R4180" s="650">
        <v>787.0136</v>
      </c>
      <c r="S4180" s="676">
        <v>0.1917</v>
      </c>
      <c r="T4180" s="650">
        <v>0</v>
      </c>
      <c r="U4180" s="650">
        <v>0</v>
      </c>
      <c r="V4180" s="650">
        <v>0</v>
      </c>
      <c r="W4180" s="650">
        <v>0</v>
      </c>
      <c r="X4180" s="650">
        <v>0</v>
      </c>
      <c r="Y4180" s="650">
        <v>0</v>
      </c>
      <c r="Z4180" s="650">
        <v>0</v>
      </c>
      <c r="AA4180" s="650">
        <v>0</v>
      </c>
      <c r="AB4180" s="676">
        <v>1</v>
      </c>
      <c r="AC4180" s="575">
        <f t="shared" si="190"/>
        <v>0</v>
      </c>
      <c r="AD4180" s="620">
        <f t="shared" si="191"/>
        <v>0</v>
      </c>
    </row>
    <row r="4181" customHeight="1" spans="1:30">
      <c r="A4181" s="574">
        <v>45374</v>
      </c>
      <c r="B4181" s="650" t="s">
        <v>236</v>
      </c>
      <c r="C4181" s="650" t="s">
        <v>228</v>
      </c>
      <c r="D4181" s="650">
        <v>30</v>
      </c>
      <c r="E4181" s="650" t="s">
        <v>235</v>
      </c>
      <c r="F4181" s="650">
        <v>5.88</v>
      </c>
      <c r="G4181" s="650">
        <v>1.32</v>
      </c>
      <c r="H4181" s="650">
        <v>14.3556</v>
      </c>
      <c r="I4181" s="650">
        <v>14.1326</v>
      </c>
      <c r="J4181" s="650">
        <v>14.1076</v>
      </c>
      <c r="K4181" s="650">
        <v>0</v>
      </c>
      <c r="L4181" s="676">
        <v>0</v>
      </c>
      <c r="M4181" s="650">
        <v>349.3659</v>
      </c>
      <c r="N4181" s="650"/>
      <c r="O4181" s="650"/>
      <c r="P4181" s="650"/>
      <c r="Q4181" s="650">
        <v>3672</v>
      </c>
      <c r="R4181" s="650">
        <v>1081.3848</v>
      </c>
      <c r="S4181" s="676">
        <v>0.2945</v>
      </c>
      <c r="T4181" s="650">
        <v>0</v>
      </c>
      <c r="U4181" s="650">
        <v>0</v>
      </c>
      <c r="V4181" s="650">
        <v>0</v>
      </c>
      <c r="W4181" s="650">
        <v>0</v>
      </c>
      <c r="X4181" s="650">
        <v>0</v>
      </c>
      <c r="Y4181" s="650">
        <v>0</v>
      </c>
      <c r="Z4181" s="650">
        <v>0</v>
      </c>
      <c r="AA4181" s="650">
        <v>0</v>
      </c>
      <c r="AB4181" s="676">
        <v>1</v>
      </c>
      <c r="AC4181" s="575">
        <f t="shared" si="190"/>
        <v>0</v>
      </c>
      <c r="AD4181" s="620">
        <f t="shared" si="191"/>
        <v>0</v>
      </c>
    </row>
    <row r="4182" customHeight="1" spans="1:30">
      <c r="A4182" s="574">
        <v>45374</v>
      </c>
      <c r="B4182" s="650" t="s">
        <v>243</v>
      </c>
      <c r="C4182" s="650" t="s">
        <v>228</v>
      </c>
      <c r="D4182" s="650">
        <v>30</v>
      </c>
      <c r="E4182" s="650" t="s">
        <v>233</v>
      </c>
      <c r="F4182" s="650">
        <v>7.59</v>
      </c>
      <c r="G4182" s="650">
        <v>0.8</v>
      </c>
      <c r="H4182" s="650">
        <v>18.7068</v>
      </c>
      <c r="I4182" s="650">
        <v>18.34</v>
      </c>
      <c r="J4182" s="650">
        <v>18.312</v>
      </c>
      <c r="K4182" s="650">
        <v>0</v>
      </c>
      <c r="L4182" s="676">
        <v>0</v>
      </c>
      <c r="M4182" s="650">
        <v>371</v>
      </c>
      <c r="N4182" s="650"/>
      <c r="O4182" s="650"/>
      <c r="P4182" s="650"/>
      <c r="Q4182" s="650">
        <v>4708</v>
      </c>
      <c r="R4182" s="650">
        <v>1205.064</v>
      </c>
      <c r="S4182" s="676">
        <v>0.256</v>
      </c>
      <c r="T4182" s="650">
        <v>0</v>
      </c>
      <c r="U4182" s="650">
        <v>0</v>
      </c>
      <c r="V4182" s="650">
        <v>0</v>
      </c>
      <c r="W4182" s="650">
        <v>0</v>
      </c>
      <c r="X4182" s="650">
        <v>0</v>
      </c>
      <c r="Y4182" s="650">
        <v>0</v>
      </c>
      <c r="Z4182" s="650">
        <v>0</v>
      </c>
      <c r="AA4182" s="650">
        <v>0</v>
      </c>
      <c r="AB4182" s="676">
        <v>1</v>
      </c>
      <c r="AC4182" s="575">
        <f t="shared" si="190"/>
        <v>0</v>
      </c>
      <c r="AD4182" s="620">
        <f t="shared" si="191"/>
        <v>0</v>
      </c>
    </row>
    <row r="4183" customHeight="1" spans="1:30">
      <c r="A4183" s="574">
        <v>45374</v>
      </c>
      <c r="B4183" s="650" t="s">
        <v>241</v>
      </c>
      <c r="C4183" s="650" t="s">
        <v>228</v>
      </c>
      <c r="D4183" s="650">
        <v>150</v>
      </c>
      <c r="E4183" s="650" t="s">
        <v>231</v>
      </c>
      <c r="F4183" s="650">
        <v>2.85</v>
      </c>
      <c r="G4183" s="650">
        <v>2.86</v>
      </c>
      <c r="H4183" s="650">
        <v>52.9094</v>
      </c>
      <c r="I4183" s="650">
        <v>52.7886</v>
      </c>
      <c r="J4183" s="650">
        <v>56.9338</v>
      </c>
      <c r="K4183" s="650">
        <v>0</v>
      </c>
      <c r="L4183" s="676">
        <v>0</v>
      </c>
      <c r="M4183" s="650">
        <v>1198.911</v>
      </c>
      <c r="N4183" s="650">
        <v>1932</v>
      </c>
      <c r="O4183" s="676">
        <v>0.6206</v>
      </c>
      <c r="P4183" s="676">
        <v>-0.1213</v>
      </c>
      <c r="Q4183" s="650">
        <v>24402</v>
      </c>
      <c r="R4183" s="650">
        <v>3721.7537</v>
      </c>
      <c r="S4183" s="676">
        <v>0.1525</v>
      </c>
      <c r="T4183" s="650">
        <v>0</v>
      </c>
      <c r="U4183" s="650">
        <v>0</v>
      </c>
      <c r="V4183" s="650">
        <v>0</v>
      </c>
      <c r="W4183" s="650">
        <v>0</v>
      </c>
      <c r="X4183" s="650">
        <v>0</v>
      </c>
      <c r="Y4183" s="650">
        <v>0</v>
      </c>
      <c r="Z4183" s="650">
        <v>0</v>
      </c>
      <c r="AA4183" s="650">
        <v>0</v>
      </c>
      <c r="AB4183" s="676">
        <v>1</v>
      </c>
      <c r="AC4183" s="575">
        <f t="shared" si="190"/>
        <v>0</v>
      </c>
      <c r="AD4183" s="620">
        <f t="shared" si="191"/>
        <v>0</v>
      </c>
    </row>
    <row r="4184" customHeight="1" spans="1:30">
      <c r="A4184" s="574">
        <v>45374</v>
      </c>
      <c r="B4184" s="650" t="s">
        <v>240</v>
      </c>
      <c r="C4184" s="650" t="s">
        <v>228</v>
      </c>
      <c r="D4184" s="650">
        <v>100</v>
      </c>
      <c r="E4184" s="650" t="s">
        <v>233</v>
      </c>
      <c r="F4184" s="650">
        <v>2.22</v>
      </c>
      <c r="G4184" s="650">
        <v>0</v>
      </c>
      <c r="H4184" s="650">
        <v>19.3257</v>
      </c>
      <c r="I4184" s="650">
        <v>19.1901</v>
      </c>
      <c r="J4184" s="650">
        <v>18.38</v>
      </c>
      <c r="K4184" s="650">
        <v>0</v>
      </c>
      <c r="L4184" s="676">
        <v>0</v>
      </c>
      <c r="M4184" s="650">
        <v>1010.859</v>
      </c>
      <c r="N4184" s="650"/>
      <c r="O4184" s="650"/>
      <c r="P4184" s="650"/>
      <c r="Q4184" s="650">
        <v>15895</v>
      </c>
      <c r="R4184" s="650">
        <v>2893.081</v>
      </c>
      <c r="S4184" s="676">
        <v>0.182</v>
      </c>
      <c r="T4184" s="650">
        <v>0.0791</v>
      </c>
      <c r="U4184" s="650">
        <v>0</v>
      </c>
      <c r="V4184" s="650">
        <v>0</v>
      </c>
      <c r="W4184" s="650">
        <v>0</v>
      </c>
      <c r="X4184" s="650">
        <v>0</v>
      </c>
      <c r="Y4184" s="650">
        <v>0.0565</v>
      </c>
      <c r="Z4184" s="650">
        <v>0</v>
      </c>
      <c r="AA4184" s="650">
        <v>0</v>
      </c>
      <c r="AB4184" s="676">
        <v>0.9959</v>
      </c>
      <c r="AC4184" s="575">
        <f t="shared" si="190"/>
        <v>0</v>
      </c>
      <c r="AD4184" s="620">
        <f t="shared" si="191"/>
        <v>0.0791</v>
      </c>
    </row>
    <row r="4185" customHeight="1" spans="1:30">
      <c r="A4185" s="574">
        <v>45374</v>
      </c>
      <c r="B4185" s="650" t="s">
        <v>245</v>
      </c>
      <c r="C4185" s="650" t="s">
        <v>228</v>
      </c>
      <c r="D4185" s="650">
        <v>50</v>
      </c>
      <c r="E4185" s="650" t="s">
        <v>235</v>
      </c>
      <c r="F4185" s="650">
        <v>5.36</v>
      </c>
      <c r="G4185" s="650">
        <v>0</v>
      </c>
      <c r="H4185" s="650">
        <v>22.8904</v>
      </c>
      <c r="I4185" s="650">
        <v>19.18</v>
      </c>
      <c r="J4185" s="650">
        <v>19.11</v>
      </c>
      <c r="K4185" s="650">
        <v>3.7104</v>
      </c>
      <c r="L4185" s="676">
        <v>0.1621</v>
      </c>
      <c r="M4185" s="650">
        <v>365.12</v>
      </c>
      <c r="N4185" s="650"/>
      <c r="O4185" s="650"/>
      <c r="P4185" s="650"/>
      <c r="Q4185" s="650">
        <v>6762</v>
      </c>
      <c r="R4185" s="650">
        <v>1030.05</v>
      </c>
      <c r="S4185" s="676">
        <v>0.1523</v>
      </c>
      <c r="T4185" s="650">
        <v>0</v>
      </c>
      <c r="U4185" s="650">
        <v>0</v>
      </c>
      <c r="V4185" s="650">
        <v>0</v>
      </c>
      <c r="W4185" s="650">
        <v>0</v>
      </c>
      <c r="X4185" s="650">
        <v>0</v>
      </c>
      <c r="Y4185" s="650">
        <v>0</v>
      </c>
      <c r="Z4185" s="650">
        <v>0</v>
      </c>
      <c r="AA4185" s="650">
        <v>0</v>
      </c>
      <c r="AB4185" s="676">
        <v>1</v>
      </c>
      <c r="AC4185" s="575">
        <f t="shared" si="190"/>
        <v>0</v>
      </c>
      <c r="AD4185" s="620">
        <f t="shared" si="191"/>
        <v>0</v>
      </c>
    </row>
    <row r="4186" customHeight="1" spans="1:30">
      <c r="A4186" s="574">
        <v>45374</v>
      </c>
      <c r="B4186" s="650" t="s">
        <v>246</v>
      </c>
      <c r="C4186" s="650" t="s">
        <v>228</v>
      </c>
      <c r="D4186" s="650">
        <v>300</v>
      </c>
      <c r="E4186" s="650" t="s">
        <v>231</v>
      </c>
      <c r="F4186" s="650">
        <v>2.53</v>
      </c>
      <c r="G4186" s="650">
        <v>0</v>
      </c>
      <c r="H4186" s="650">
        <v>74.6016</v>
      </c>
      <c r="I4186" s="650">
        <v>74.6016</v>
      </c>
      <c r="J4186" s="650">
        <v>73.392</v>
      </c>
      <c r="K4186" s="650">
        <v>0</v>
      </c>
      <c r="L4186" s="676">
        <v>0</v>
      </c>
      <c r="M4186" s="650">
        <v>3936.009</v>
      </c>
      <c r="N4186" s="650"/>
      <c r="O4186" s="650"/>
      <c r="P4186" s="650"/>
      <c r="Q4186" s="650">
        <v>57321</v>
      </c>
      <c r="R4186" s="650">
        <v>11701.042</v>
      </c>
      <c r="S4186" s="676">
        <v>0.2041</v>
      </c>
      <c r="T4186" s="650">
        <v>0</v>
      </c>
      <c r="U4186" s="650">
        <v>0</v>
      </c>
      <c r="V4186" s="650">
        <v>0</v>
      </c>
      <c r="W4186" s="650">
        <v>0</v>
      </c>
      <c r="X4186" s="650">
        <v>0</v>
      </c>
      <c r="Y4186" s="650">
        <v>0</v>
      </c>
      <c r="Z4186" s="650">
        <v>0</v>
      </c>
      <c r="AA4186" s="650">
        <v>0</v>
      </c>
      <c r="AB4186" s="676">
        <v>1</v>
      </c>
      <c r="AC4186" s="575">
        <f t="shared" si="190"/>
        <v>0</v>
      </c>
      <c r="AD4186" s="620">
        <f t="shared" si="191"/>
        <v>0</v>
      </c>
    </row>
    <row r="4187" customHeight="1" spans="1:30">
      <c r="A4187" s="574">
        <v>45374</v>
      </c>
      <c r="B4187" s="650" t="s">
        <v>244</v>
      </c>
      <c r="C4187" s="650" t="s">
        <v>228</v>
      </c>
      <c r="D4187" s="650">
        <v>100</v>
      </c>
      <c r="E4187" s="650" t="s">
        <v>233</v>
      </c>
      <c r="F4187" s="650">
        <v>6.56</v>
      </c>
      <c r="G4187" s="650">
        <v>1.5</v>
      </c>
      <c r="H4187" s="650">
        <v>60.656</v>
      </c>
      <c r="I4187" s="650">
        <v>55.0411</v>
      </c>
      <c r="J4187" s="650">
        <v>53.676</v>
      </c>
      <c r="K4187" s="650">
        <v>5.6149</v>
      </c>
      <c r="L4187" s="676">
        <v>0.0926</v>
      </c>
      <c r="M4187" s="650">
        <v>833.7819</v>
      </c>
      <c r="N4187" s="650"/>
      <c r="O4187" s="650"/>
      <c r="P4187" s="650"/>
      <c r="Q4187" s="650">
        <v>14225</v>
      </c>
      <c r="R4187" s="650">
        <v>2752.4175</v>
      </c>
      <c r="S4187" s="676">
        <v>0.1935</v>
      </c>
      <c r="T4187" s="650">
        <v>0</v>
      </c>
      <c r="U4187" s="650">
        <v>0</v>
      </c>
      <c r="V4187" s="650">
        <v>0</v>
      </c>
      <c r="W4187" s="650">
        <v>0</v>
      </c>
      <c r="X4187" s="650">
        <v>0</v>
      </c>
      <c r="Y4187" s="650">
        <v>0</v>
      </c>
      <c r="Z4187" s="650">
        <v>0</v>
      </c>
      <c r="AA4187" s="650">
        <v>0</v>
      </c>
      <c r="AB4187" s="676">
        <v>1</v>
      </c>
      <c r="AC4187" s="575">
        <f t="shared" si="190"/>
        <v>0</v>
      </c>
      <c r="AD4187" s="620">
        <f t="shared" si="191"/>
        <v>0</v>
      </c>
    </row>
    <row r="4188" customHeight="1" spans="1:30">
      <c r="A4188" s="574">
        <v>45374</v>
      </c>
      <c r="B4188" s="650" t="s">
        <v>247</v>
      </c>
      <c r="C4188" s="650" t="s">
        <v>228</v>
      </c>
      <c r="D4188" s="650">
        <v>150</v>
      </c>
      <c r="E4188" s="650" t="s">
        <v>233</v>
      </c>
      <c r="F4188" s="650">
        <v>6.63</v>
      </c>
      <c r="G4188" s="650">
        <v>5</v>
      </c>
      <c r="H4188" s="650">
        <v>84.8511</v>
      </c>
      <c r="I4188" s="650">
        <v>84.8511</v>
      </c>
      <c r="J4188" s="650">
        <v>84</v>
      </c>
      <c r="K4188" s="650">
        <v>0</v>
      </c>
      <c r="L4188" s="676">
        <v>0</v>
      </c>
      <c r="M4188" s="650">
        <v>1898.925</v>
      </c>
      <c r="N4188" s="650"/>
      <c r="O4188" s="650"/>
      <c r="P4188" s="650"/>
      <c r="Q4188" s="650">
        <v>25456</v>
      </c>
      <c r="R4188" s="650">
        <v>5794.95</v>
      </c>
      <c r="S4188" s="676">
        <v>0.2276</v>
      </c>
      <c r="T4188" s="650">
        <v>0</v>
      </c>
      <c r="U4188" s="650">
        <v>0</v>
      </c>
      <c r="V4188" s="650">
        <v>0</v>
      </c>
      <c r="W4188" s="650">
        <v>0</v>
      </c>
      <c r="X4188" s="650">
        <v>0</v>
      </c>
      <c r="Y4188" s="650">
        <v>0</v>
      </c>
      <c r="Z4188" s="650">
        <v>0</v>
      </c>
      <c r="AA4188" s="650">
        <v>0</v>
      </c>
      <c r="AB4188" s="676">
        <v>1</v>
      </c>
      <c r="AC4188" s="575">
        <f t="shared" si="190"/>
        <v>0</v>
      </c>
      <c r="AD4188" s="620">
        <f t="shared" si="191"/>
        <v>0</v>
      </c>
    </row>
    <row r="4189" customHeight="1" spans="1:30">
      <c r="A4189" s="574">
        <v>45374</v>
      </c>
      <c r="B4189" s="650" t="s">
        <v>248</v>
      </c>
      <c r="C4189" s="650" t="s">
        <v>228</v>
      </c>
      <c r="D4189" s="650">
        <v>100</v>
      </c>
      <c r="E4189" s="650" t="s">
        <v>233</v>
      </c>
      <c r="F4189" s="650">
        <v>6.29</v>
      </c>
      <c r="G4189" s="650">
        <v>1.5</v>
      </c>
      <c r="H4189" s="650">
        <v>77.9264</v>
      </c>
      <c r="I4189" s="650">
        <v>56.586</v>
      </c>
      <c r="J4189" s="650">
        <v>55.9272</v>
      </c>
      <c r="K4189" s="650">
        <v>21.3404</v>
      </c>
      <c r="L4189" s="676">
        <v>0.2739</v>
      </c>
      <c r="M4189" s="650">
        <v>811.692</v>
      </c>
      <c r="N4189" s="650"/>
      <c r="O4189" s="650"/>
      <c r="P4189" s="650"/>
      <c r="Q4189" s="650">
        <v>11688</v>
      </c>
      <c r="R4189" s="650">
        <v>2573.4128</v>
      </c>
      <c r="S4189" s="676">
        <v>0.2202</v>
      </c>
      <c r="T4189" s="650">
        <v>0</v>
      </c>
      <c r="U4189" s="650">
        <v>0</v>
      </c>
      <c r="V4189" s="650">
        <v>0</v>
      </c>
      <c r="W4189" s="650">
        <v>0</v>
      </c>
      <c r="X4189" s="650">
        <v>0</v>
      </c>
      <c r="Y4189" s="650">
        <v>0</v>
      </c>
      <c r="Z4189" s="650">
        <v>0</v>
      </c>
      <c r="AA4189" s="650">
        <v>0</v>
      </c>
      <c r="AB4189" s="676">
        <v>1</v>
      </c>
      <c r="AC4189" s="575">
        <f t="shared" si="190"/>
        <v>0</v>
      </c>
      <c r="AD4189" s="620">
        <f t="shared" si="191"/>
        <v>0</v>
      </c>
    </row>
    <row r="4190" customHeight="1" spans="1:30">
      <c r="A4190" s="574">
        <v>45374</v>
      </c>
      <c r="B4190" s="650" t="s">
        <v>249</v>
      </c>
      <c r="C4190" s="650" t="s">
        <v>228</v>
      </c>
      <c r="D4190" s="650">
        <v>100</v>
      </c>
      <c r="E4190" s="650" t="s">
        <v>231</v>
      </c>
      <c r="F4190" s="650">
        <v>6.42</v>
      </c>
      <c r="G4190" s="650">
        <v>0</v>
      </c>
      <c r="H4190" s="650">
        <v>51.42</v>
      </c>
      <c r="I4190" s="650">
        <v>50.64</v>
      </c>
      <c r="J4190" s="650">
        <v>50.521</v>
      </c>
      <c r="K4190" s="650">
        <v>0</v>
      </c>
      <c r="L4190" s="676">
        <v>0</v>
      </c>
      <c r="M4190" s="650">
        <v>1142.5747</v>
      </c>
      <c r="N4190" s="650"/>
      <c r="O4190" s="650"/>
      <c r="P4190" s="650"/>
      <c r="Q4190" s="650">
        <v>15134</v>
      </c>
      <c r="R4190" s="650">
        <v>3079.922</v>
      </c>
      <c r="S4190" s="676">
        <v>0.2035</v>
      </c>
      <c r="T4190" s="650">
        <v>0</v>
      </c>
      <c r="U4190" s="650">
        <v>0</v>
      </c>
      <c r="V4190" s="650">
        <v>0</v>
      </c>
      <c r="W4190" s="650">
        <v>0</v>
      </c>
      <c r="X4190" s="650">
        <v>0</v>
      </c>
      <c r="Y4190" s="650">
        <v>0</v>
      </c>
      <c r="Z4190" s="650">
        <v>0</v>
      </c>
      <c r="AA4190" s="650">
        <v>0</v>
      </c>
      <c r="AB4190" s="676">
        <v>1</v>
      </c>
      <c r="AC4190" s="575">
        <f t="shared" si="190"/>
        <v>0</v>
      </c>
      <c r="AD4190" s="620">
        <f t="shared" si="191"/>
        <v>0</v>
      </c>
    </row>
    <row r="4191" customHeight="1" spans="1:30">
      <c r="A4191" s="574">
        <v>45374</v>
      </c>
      <c r="B4191" s="650" t="s">
        <v>251</v>
      </c>
      <c r="C4191" s="650" t="s">
        <v>250</v>
      </c>
      <c r="D4191" s="650">
        <v>15</v>
      </c>
      <c r="E4191" s="650" t="s">
        <v>233</v>
      </c>
      <c r="F4191" s="650">
        <v>0</v>
      </c>
      <c r="G4191" s="650">
        <v>5.86</v>
      </c>
      <c r="H4191" s="650">
        <v>14.8557</v>
      </c>
      <c r="I4191" s="650">
        <v>12.4732</v>
      </c>
      <c r="J4191" s="650">
        <v>12.39</v>
      </c>
      <c r="K4191" s="650">
        <v>2.3825</v>
      </c>
      <c r="L4191" s="676">
        <v>0.1604</v>
      </c>
      <c r="M4191" s="650">
        <v>205.275</v>
      </c>
      <c r="N4191" s="650"/>
      <c r="O4191" s="650"/>
      <c r="P4191" s="650"/>
      <c r="Q4191" s="650">
        <v>3444</v>
      </c>
      <c r="R4191" s="650">
        <v>533.505</v>
      </c>
      <c r="S4191" s="676">
        <v>0.1549</v>
      </c>
      <c r="T4191" s="650">
        <v>0</v>
      </c>
      <c r="U4191" s="650">
        <v>0</v>
      </c>
      <c r="V4191" s="650">
        <v>0</v>
      </c>
      <c r="W4191" s="650">
        <v>0</v>
      </c>
      <c r="X4191" s="650">
        <v>0</v>
      </c>
      <c r="Y4191" s="650">
        <v>0</v>
      </c>
      <c r="Z4191" s="650">
        <v>0</v>
      </c>
      <c r="AA4191" s="650">
        <v>0</v>
      </c>
      <c r="AB4191" s="676">
        <v>1</v>
      </c>
      <c r="AC4191" s="575">
        <f t="shared" si="190"/>
        <v>0</v>
      </c>
      <c r="AD4191" s="620">
        <f t="shared" si="191"/>
        <v>0</v>
      </c>
    </row>
    <row r="4192" customHeight="1" spans="1:30">
      <c r="A4192" s="574">
        <v>45374</v>
      </c>
      <c r="B4192" s="669" t="s">
        <v>55</v>
      </c>
      <c r="C4192" s="650" t="s">
        <v>250</v>
      </c>
      <c r="D4192" s="650">
        <v>100</v>
      </c>
      <c r="E4192" s="650" t="s">
        <v>233</v>
      </c>
      <c r="F4192" s="650">
        <v>0</v>
      </c>
      <c r="G4192" s="650">
        <v>5.36</v>
      </c>
      <c r="H4192" s="650">
        <v>58.6585</v>
      </c>
      <c r="I4192" s="650">
        <v>56.5592</v>
      </c>
      <c r="J4192" s="650">
        <v>55.1495</v>
      </c>
      <c r="K4192" s="650">
        <v>1.6743</v>
      </c>
      <c r="L4192" s="676">
        <v>0.0288</v>
      </c>
      <c r="M4192" s="650">
        <v>2118.9054</v>
      </c>
      <c r="N4192" s="650"/>
      <c r="O4192" s="650"/>
      <c r="P4192" s="650"/>
      <c r="Q4192" s="650">
        <v>28860</v>
      </c>
      <c r="R4192" s="650">
        <v>5857.7099</v>
      </c>
      <c r="S4192" s="676">
        <v>0.203</v>
      </c>
      <c r="T4192" s="650">
        <v>0</v>
      </c>
      <c r="U4192" s="650">
        <v>0.425</v>
      </c>
      <c r="V4192" s="650">
        <v>0</v>
      </c>
      <c r="W4192" s="650">
        <v>0</v>
      </c>
      <c r="X4192" s="650">
        <v>0</v>
      </c>
      <c r="Y4192" s="650">
        <v>0</v>
      </c>
      <c r="Z4192" s="650">
        <v>0</v>
      </c>
      <c r="AA4192" s="650">
        <v>0</v>
      </c>
      <c r="AB4192" s="676">
        <v>1</v>
      </c>
      <c r="AC4192" s="575">
        <f t="shared" si="190"/>
        <v>0.425</v>
      </c>
      <c r="AD4192" s="620">
        <f t="shared" si="191"/>
        <v>0</v>
      </c>
    </row>
    <row r="4193" customHeight="1" spans="1:30">
      <c r="A4193" s="574">
        <v>45374</v>
      </c>
      <c r="B4193" s="192" t="s">
        <v>57</v>
      </c>
      <c r="C4193" s="650" t="s">
        <v>228</v>
      </c>
      <c r="D4193" s="650">
        <v>20</v>
      </c>
      <c r="E4193" s="650" t="s">
        <v>233</v>
      </c>
      <c r="F4193" s="650">
        <v>2.54</v>
      </c>
      <c r="G4193" s="650">
        <v>0</v>
      </c>
      <c r="H4193" s="650">
        <v>5.2981</v>
      </c>
      <c r="I4193" s="650">
        <v>4.9176</v>
      </c>
      <c r="J4193" s="650">
        <v>4.8565</v>
      </c>
      <c r="K4193" s="650">
        <v>0.3805</v>
      </c>
      <c r="L4193" s="676">
        <v>0.0718</v>
      </c>
      <c r="M4193" s="650">
        <v>225.7836</v>
      </c>
      <c r="N4193" s="650"/>
      <c r="O4193" s="650"/>
      <c r="P4193" s="650"/>
      <c r="Q4193" s="650">
        <v>3541</v>
      </c>
      <c r="R4193" s="650">
        <v>726.8984</v>
      </c>
      <c r="S4193" s="676">
        <v>0.2053</v>
      </c>
      <c r="T4193" s="650">
        <v>0</v>
      </c>
      <c r="U4193" s="650">
        <v>0</v>
      </c>
      <c r="V4193" s="650">
        <v>0</v>
      </c>
      <c r="W4193" s="650">
        <v>0</v>
      </c>
      <c r="X4193" s="650">
        <v>0</v>
      </c>
      <c r="Y4193" s="650">
        <v>0</v>
      </c>
      <c r="Z4193" s="650">
        <v>0</v>
      </c>
      <c r="AA4193" s="650">
        <v>0</v>
      </c>
      <c r="AB4193" s="676">
        <v>1</v>
      </c>
      <c r="AC4193" s="575">
        <f t="shared" si="190"/>
        <v>0</v>
      </c>
      <c r="AD4193" s="620">
        <f t="shared" si="191"/>
        <v>0</v>
      </c>
    </row>
    <row r="4194" customHeight="1" spans="1:30">
      <c r="A4194" s="574">
        <v>45374</v>
      </c>
      <c r="B4194" s="650" t="s">
        <v>253</v>
      </c>
      <c r="C4194" s="650" t="s">
        <v>250</v>
      </c>
      <c r="D4194" s="650">
        <v>200</v>
      </c>
      <c r="E4194" s="650" t="s">
        <v>233</v>
      </c>
      <c r="F4194" s="650">
        <v>0</v>
      </c>
      <c r="G4194" s="650">
        <v>6.82</v>
      </c>
      <c r="H4194" s="650">
        <v>205.0781</v>
      </c>
      <c r="I4194" s="650">
        <v>204.5355</v>
      </c>
      <c r="J4194" s="650">
        <v>198</v>
      </c>
      <c r="K4194" s="650">
        <v>0</v>
      </c>
      <c r="L4194" s="676">
        <v>0</v>
      </c>
      <c r="M4194" s="650">
        <v>4065.6</v>
      </c>
      <c r="N4194" s="650"/>
      <c r="O4194" s="650"/>
      <c r="P4194" s="650"/>
      <c r="Q4194" s="650">
        <v>61425</v>
      </c>
      <c r="R4194" s="650">
        <v>12710.28</v>
      </c>
      <c r="S4194" s="676">
        <v>0.2069</v>
      </c>
      <c r="T4194" s="650">
        <v>0</v>
      </c>
      <c r="U4194" s="650">
        <v>0.5426</v>
      </c>
      <c r="V4194" s="650">
        <v>0</v>
      </c>
      <c r="W4194" s="650">
        <v>0</v>
      </c>
      <c r="X4194" s="650">
        <v>0</v>
      </c>
      <c r="Y4194" s="650">
        <v>0</v>
      </c>
      <c r="Z4194" s="650">
        <v>0</v>
      </c>
      <c r="AA4194" s="650">
        <v>0</v>
      </c>
      <c r="AB4194" s="676">
        <v>1</v>
      </c>
      <c r="AC4194" s="575">
        <f t="shared" si="190"/>
        <v>0.5426</v>
      </c>
      <c r="AD4194" s="620">
        <f t="shared" si="191"/>
        <v>0</v>
      </c>
    </row>
    <row r="4195" customHeight="1" spans="1:30">
      <c r="A4195" s="574">
        <v>45374</v>
      </c>
      <c r="B4195" s="650" t="s">
        <v>259</v>
      </c>
      <c r="C4195" s="650" t="s">
        <v>250</v>
      </c>
      <c r="D4195" s="650">
        <v>60</v>
      </c>
      <c r="E4195" s="650" t="s">
        <v>233</v>
      </c>
      <c r="F4195" s="650">
        <v>0</v>
      </c>
      <c r="G4195" s="650">
        <v>5.22</v>
      </c>
      <c r="H4195" s="650">
        <v>39.6033</v>
      </c>
      <c r="I4195" s="650">
        <v>39.6033</v>
      </c>
      <c r="J4195" s="650">
        <v>38.85</v>
      </c>
      <c r="K4195" s="650">
        <v>0</v>
      </c>
      <c r="L4195" s="676">
        <v>0</v>
      </c>
      <c r="M4195" s="650">
        <v>1211.07</v>
      </c>
      <c r="N4195" s="650"/>
      <c r="O4195" s="650"/>
      <c r="P4195" s="650"/>
      <c r="Q4195" s="650">
        <v>14049</v>
      </c>
      <c r="R4195" s="650">
        <v>3593.1</v>
      </c>
      <c r="S4195" s="676">
        <v>0.2558</v>
      </c>
      <c r="T4195" s="650">
        <v>0</v>
      </c>
      <c r="U4195" s="650">
        <v>0</v>
      </c>
      <c r="V4195" s="650">
        <v>0</v>
      </c>
      <c r="W4195" s="650">
        <v>0</v>
      </c>
      <c r="X4195" s="650">
        <v>0</v>
      </c>
      <c r="Y4195" s="650">
        <v>0</v>
      </c>
      <c r="Z4195" s="650">
        <v>0</v>
      </c>
      <c r="AA4195" s="650">
        <v>0</v>
      </c>
      <c r="AB4195" s="676">
        <v>1</v>
      </c>
      <c r="AC4195" s="575">
        <f t="shared" si="190"/>
        <v>0</v>
      </c>
      <c r="AD4195" s="620">
        <f t="shared" si="191"/>
        <v>0</v>
      </c>
    </row>
    <row r="4196" customHeight="1" spans="1:30">
      <c r="A4196" s="574">
        <v>45374</v>
      </c>
      <c r="B4196" s="650" t="s">
        <v>254</v>
      </c>
      <c r="C4196" s="650" t="s">
        <v>250</v>
      </c>
      <c r="D4196" s="650">
        <v>50</v>
      </c>
      <c r="E4196" s="650" t="s">
        <v>231</v>
      </c>
      <c r="F4196" s="650">
        <v>0</v>
      </c>
      <c r="G4196" s="650">
        <v>8.37</v>
      </c>
      <c r="H4196" s="650">
        <v>73.9833</v>
      </c>
      <c r="I4196" s="650">
        <v>73.5302</v>
      </c>
      <c r="J4196" s="650">
        <v>70.35</v>
      </c>
      <c r="K4196" s="650">
        <v>0</v>
      </c>
      <c r="L4196" s="676">
        <v>0</v>
      </c>
      <c r="M4196" s="650">
        <v>1236.06</v>
      </c>
      <c r="N4196" s="650"/>
      <c r="O4196" s="650"/>
      <c r="P4196" s="650"/>
      <c r="Q4196" s="650">
        <v>12070</v>
      </c>
      <c r="R4196" s="650">
        <v>3489.36</v>
      </c>
      <c r="S4196" s="676">
        <v>0.2891</v>
      </c>
      <c r="T4196" s="650">
        <v>0</v>
      </c>
      <c r="U4196" s="650">
        <v>0</v>
      </c>
      <c r="V4196" s="650">
        <v>0</v>
      </c>
      <c r="W4196" s="650">
        <v>0</v>
      </c>
      <c r="X4196" s="650">
        <v>0</v>
      </c>
      <c r="Y4196" s="650">
        <v>0</v>
      </c>
      <c r="Z4196" s="650">
        <v>0</v>
      </c>
      <c r="AA4196" s="650">
        <v>0</v>
      </c>
      <c r="AB4196" s="676">
        <v>1</v>
      </c>
      <c r="AC4196" s="575">
        <f t="shared" si="190"/>
        <v>0</v>
      </c>
      <c r="AD4196" s="620">
        <f t="shared" si="191"/>
        <v>0</v>
      </c>
    </row>
    <row r="4197" customHeight="1" spans="1:30">
      <c r="A4197" s="574">
        <v>45374</v>
      </c>
      <c r="B4197" s="650" t="s">
        <v>256</v>
      </c>
      <c r="C4197" s="650" t="s">
        <v>250</v>
      </c>
      <c r="D4197" s="650">
        <v>20.4</v>
      </c>
      <c r="E4197" s="650" t="s">
        <v>287</v>
      </c>
      <c r="F4197" s="650">
        <v>0</v>
      </c>
      <c r="G4197" s="650">
        <v>8.32</v>
      </c>
      <c r="H4197" s="650">
        <v>41.8262</v>
      </c>
      <c r="I4197" s="650">
        <v>41.538</v>
      </c>
      <c r="J4197" s="650">
        <v>41.4619</v>
      </c>
      <c r="K4197" s="650">
        <v>0</v>
      </c>
      <c r="L4197" s="676">
        <v>0</v>
      </c>
      <c r="M4197" s="650">
        <v>486.6531</v>
      </c>
      <c r="N4197" s="650"/>
      <c r="O4197" s="650"/>
      <c r="P4197" s="650"/>
      <c r="Q4197" s="650">
        <v>5372</v>
      </c>
      <c r="R4197" s="650">
        <v>1481.8128</v>
      </c>
      <c r="S4197" s="676">
        <v>0.2758</v>
      </c>
      <c r="T4197" s="650">
        <v>0</v>
      </c>
      <c r="U4197" s="650">
        <v>0</v>
      </c>
      <c r="V4197" s="650">
        <v>0</v>
      </c>
      <c r="W4197" s="650">
        <v>0</v>
      </c>
      <c r="X4197" s="650">
        <v>0</v>
      </c>
      <c r="Y4197" s="650">
        <v>0</v>
      </c>
      <c r="Z4197" s="650">
        <v>0</v>
      </c>
      <c r="AA4197" s="650">
        <v>0</v>
      </c>
      <c r="AB4197" s="676">
        <v>1</v>
      </c>
      <c r="AC4197" s="575">
        <f t="shared" si="190"/>
        <v>0</v>
      </c>
      <c r="AD4197" s="620">
        <f t="shared" si="191"/>
        <v>0</v>
      </c>
    </row>
    <row r="4198" customHeight="1" spans="1:30">
      <c r="A4198" s="574">
        <v>45374</v>
      </c>
      <c r="B4198" s="650" t="s">
        <v>261</v>
      </c>
      <c r="C4198" s="650" t="s">
        <v>250</v>
      </c>
      <c r="D4198" s="650">
        <v>100</v>
      </c>
      <c r="E4198" s="650" t="s">
        <v>233</v>
      </c>
      <c r="F4198" s="650">
        <v>0</v>
      </c>
      <c r="G4198" s="650">
        <v>5.74</v>
      </c>
      <c r="H4198" s="650">
        <v>79.2229</v>
      </c>
      <c r="I4198" s="650">
        <v>79.0629</v>
      </c>
      <c r="J4198" s="650">
        <v>78.012</v>
      </c>
      <c r="K4198" s="650">
        <v>0</v>
      </c>
      <c r="L4198" s="676">
        <v>0</v>
      </c>
      <c r="M4198" s="650">
        <v>1754.544</v>
      </c>
      <c r="N4198" s="650"/>
      <c r="O4198" s="650"/>
      <c r="P4198" s="650"/>
      <c r="Q4198" s="650">
        <v>25315</v>
      </c>
      <c r="R4198" s="650">
        <v>6052.596</v>
      </c>
      <c r="S4198" s="676">
        <v>0.2391</v>
      </c>
      <c r="T4198" s="650">
        <v>0.16</v>
      </c>
      <c r="U4198" s="650">
        <v>0</v>
      </c>
      <c r="V4198" s="650">
        <v>0</v>
      </c>
      <c r="W4198" s="650">
        <v>0</v>
      </c>
      <c r="X4198" s="650">
        <v>0</v>
      </c>
      <c r="Y4198" s="650">
        <v>0</v>
      </c>
      <c r="Z4198" s="650">
        <v>0</v>
      </c>
      <c r="AA4198" s="650">
        <v>0</v>
      </c>
      <c r="AB4198" s="676">
        <v>1</v>
      </c>
      <c r="AC4198" s="575">
        <f t="shared" si="190"/>
        <v>0</v>
      </c>
      <c r="AD4198" s="620">
        <f t="shared" si="191"/>
        <v>0.16</v>
      </c>
    </row>
    <row r="4199" customHeight="1" spans="1:30">
      <c r="A4199" s="574">
        <v>45374</v>
      </c>
      <c r="B4199" s="650" t="s">
        <v>260</v>
      </c>
      <c r="C4199" s="650" t="s">
        <v>250</v>
      </c>
      <c r="D4199" s="650">
        <v>50</v>
      </c>
      <c r="E4199" s="650" t="s">
        <v>233</v>
      </c>
      <c r="F4199" s="650">
        <v>0</v>
      </c>
      <c r="G4199" s="650">
        <v>10.3</v>
      </c>
      <c r="H4199" s="650">
        <v>77.1156</v>
      </c>
      <c r="I4199" s="650">
        <v>67.6578</v>
      </c>
      <c r="J4199" s="650">
        <v>65.23</v>
      </c>
      <c r="K4199" s="650">
        <v>0</v>
      </c>
      <c r="L4199" s="676">
        <v>0</v>
      </c>
      <c r="M4199" s="650">
        <v>693.77</v>
      </c>
      <c r="N4199" s="650"/>
      <c r="O4199" s="650"/>
      <c r="P4199" s="650"/>
      <c r="Q4199" s="650">
        <v>12700</v>
      </c>
      <c r="R4199" s="650">
        <v>2416.392</v>
      </c>
      <c r="S4199" s="676">
        <v>0.1903</v>
      </c>
      <c r="T4199" s="650">
        <v>0</v>
      </c>
      <c r="U4199" s="650">
        <v>0</v>
      </c>
      <c r="V4199" s="650">
        <v>9.4578</v>
      </c>
      <c r="W4199" s="650">
        <v>0</v>
      </c>
      <c r="X4199" s="650">
        <v>0</v>
      </c>
      <c r="Y4199" s="650">
        <v>0</v>
      </c>
      <c r="Z4199" s="650">
        <v>0</v>
      </c>
      <c r="AA4199" s="650">
        <v>0</v>
      </c>
      <c r="AB4199" s="676">
        <v>1</v>
      </c>
      <c r="AC4199" s="575">
        <f t="shared" si="190"/>
        <v>0</v>
      </c>
      <c r="AD4199" s="620">
        <f t="shared" si="191"/>
        <v>9.4578</v>
      </c>
    </row>
    <row r="4200" customHeight="1" spans="1:30">
      <c r="A4200" s="574">
        <v>45374</v>
      </c>
      <c r="B4200" s="650" t="s">
        <v>262</v>
      </c>
      <c r="C4200" s="650" t="s">
        <v>250</v>
      </c>
      <c r="D4200" s="650">
        <v>200</v>
      </c>
      <c r="E4200" s="650" t="s">
        <v>233</v>
      </c>
      <c r="F4200" s="650">
        <v>0</v>
      </c>
      <c r="G4200" s="650">
        <v>5.68</v>
      </c>
      <c r="H4200" s="650">
        <v>65.0006</v>
      </c>
      <c r="I4200" s="650">
        <v>39.9416</v>
      </c>
      <c r="J4200" s="650">
        <v>37.95</v>
      </c>
      <c r="K4200" s="650">
        <v>0</v>
      </c>
      <c r="L4200" s="676">
        <v>0</v>
      </c>
      <c r="M4200" s="650">
        <v>2459.325</v>
      </c>
      <c r="N4200" s="650"/>
      <c r="O4200" s="650"/>
      <c r="P4200" s="650"/>
      <c r="Q4200" s="650">
        <v>30140</v>
      </c>
      <c r="R4200" s="650">
        <v>9608.775</v>
      </c>
      <c r="S4200" s="676">
        <v>0.3188</v>
      </c>
      <c r="T4200" s="650">
        <v>23.473</v>
      </c>
      <c r="U4200" s="650">
        <v>0</v>
      </c>
      <c r="V4200" s="650">
        <v>0</v>
      </c>
      <c r="W4200" s="650">
        <v>0</v>
      </c>
      <c r="X4200" s="650">
        <v>0</v>
      </c>
      <c r="Y4200" s="650">
        <v>1.586</v>
      </c>
      <c r="Z4200" s="650">
        <v>0</v>
      </c>
      <c r="AA4200" s="650">
        <v>0</v>
      </c>
      <c r="AB4200" s="676">
        <v>0.5238</v>
      </c>
      <c r="AC4200" s="575">
        <f t="shared" si="190"/>
        <v>0</v>
      </c>
      <c r="AD4200" s="620">
        <f t="shared" si="191"/>
        <v>23.473</v>
      </c>
    </row>
    <row r="4201" customHeight="1" spans="1:30">
      <c r="A4201" s="574">
        <v>45374</v>
      </c>
      <c r="B4201" s="650" t="s">
        <v>252</v>
      </c>
      <c r="C4201" s="650" t="s">
        <v>250</v>
      </c>
      <c r="D4201" s="650">
        <v>49.5</v>
      </c>
      <c r="E4201" s="650" t="s">
        <v>233</v>
      </c>
      <c r="F4201" s="650">
        <v>0</v>
      </c>
      <c r="G4201" s="650">
        <v>12.86</v>
      </c>
      <c r="H4201" s="650">
        <v>116.0834</v>
      </c>
      <c r="I4201" s="650">
        <v>103.7294</v>
      </c>
      <c r="J4201" s="650">
        <v>101.013</v>
      </c>
      <c r="K4201" s="650">
        <v>12.354</v>
      </c>
      <c r="L4201" s="676">
        <v>0.1064</v>
      </c>
      <c r="M4201" s="650">
        <v>1106.259</v>
      </c>
      <c r="N4201" s="650">
        <v>1021</v>
      </c>
      <c r="O4201" s="676">
        <v>1.0835</v>
      </c>
      <c r="P4201" s="676">
        <v>0.3416</v>
      </c>
      <c r="Q4201" s="650">
        <v>12723</v>
      </c>
      <c r="R4201" s="650">
        <v>2377.9866</v>
      </c>
      <c r="S4201" s="676">
        <v>0.1869</v>
      </c>
      <c r="T4201" s="650">
        <v>0</v>
      </c>
      <c r="U4201" s="650">
        <v>0</v>
      </c>
      <c r="V4201" s="650">
        <v>0</v>
      </c>
      <c r="W4201" s="650">
        <v>0</v>
      </c>
      <c r="X4201" s="650">
        <v>0</v>
      </c>
      <c r="Y4201" s="650">
        <v>0</v>
      </c>
      <c r="Z4201" s="650">
        <v>0</v>
      </c>
      <c r="AA4201" s="650">
        <v>0</v>
      </c>
      <c r="AB4201" s="676">
        <v>1</v>
      </c>
      <c r="AC4201" s="575">
        <f t="shared" si="190"/>
        <v>0</v>
      </c>
      <c r="AD4201" s="620">
        <f t="shared" si="191"/>
        <v>0</v>
      </c>
    </row>
    <row r="4202" customHeight="1" spans="1:30">
      <c r="A4202" s="574">
        <v>45374</v>
      </c>
      <c r="B4202" s="650" t="s">
        <v>263</v>
      </c>
      <c r="C4202" s="650" t="s">
        <v>250</v>
      </c>
      <c r="D4202" s="650">
        <v>200</v>
      </c>
      <c r="E4202" s="650" t="s">
        <v>233</v>
      </c>
      <c r="F4202" s="650">
        <v>0</v>
      </c>
      <c r="G4202" s="650">
        <v>4.73</v>
      </c>
      <c r="H4202" s="650">
        <v>75.8274</v>
      </c>
      <c r="I4202" s="650">
        <v>60.9994</v>
      </c>
      <c r="J4202" s="650">
        <v>60.72</v>
      </c>
      <c r="K4202" s="650">
        <v>0</v>
      </c>
      <c r="L4202" s="676">
        <v>0</v>
      </c>
      <c r="M4202" s="650">
        <v>4039.2</v>
      </c>
      <c r="N4202" s="650"/>
      <c r="O4202" s="650"/>
      <c r="P4202" s="650"/>
      <c r="Q4202" s="650">
        <v>59159</v>
      </c>
      <c r="R4202" s="650">
        <v>17260.32</v>
      </c>
      <c r="S4202" s="676">
        <v>0.2918</v>
      </c>
      <c r="T4202" s="650">
        <v>0</v>
      </c>
      <c r="U4202" s="650">
        <v>0</v>
      </c>
      <c r="V4202" s="650">
        <v>0</v>
      </c>
      <c r="W4202" s="650">
        <v>0</v>
      </c>
      <c r="X4202" s="650">
        <v>0</v>
      </c>
      <c r="Y4202" s="650">
        <v>14.828</v>
      </c>
      <c r="Z4202" s="650">
        <v>0</v>
      </c>
      <c r="AA4202" s="650">
        <v>0</v>
      </c>
      <c r="AB4202" s="676">
        <v>1</v>
      </c>
      <c r="AC4202" s="575">
        <f t="shared" si="190"/>
        <v>0</v>
      </c>
      <c r="AD4202" s="620">
        <f t="shared" si="191"/>
        <v>0</v>
      </c>
    </row>
    <row r="4203" customHeight="1" spans="1:30">
      <c r="A4203" s="574">
        <v>45374</v>
      </c>
      <c r="B4203" s="192" t="s">
        <v>61</v>
      </c>
      <c r="C4203" s="650" t="s">
        <v>250</v>
      </c>
      <c r="D4203" s="650">
        <v>275</v>
      </c>
      <c r="E4203" s="650" t="s">
        <v>233</v>
      </c>
      <c r="F4203" s="650">
        <v>0</v>
      </c>
      <c r="G4203" s="650">
        <v>6.74</v>
      </c>
      <c r="H4203" s="650">
        <v>252.9688</v>
      </c>
      <c r="I4203" s="650">
        <v>252.073</v>
      </c>
      <c r="J4203" s="650">
        <v>247.28</v>
      </c>
      <c r="K4203" s="650">
        <v>0</v>
      </c>
      <c r="L4203" s="676">
        <v>0</v>
      </c>
      <c r="M4203" s="650">
        <v>6042.52</v>
      </c>
      <c r="N4203" s="650"/>
      <c r="O4203" s="650"/>
      <c r="P4203" s="650"/>
      <c r="Q4203" s="650">
        <v>83580</v>
      </c>
      <c r="R4203" s="650">
        <v>21452.64</v>
      </c>
      <c r="S4203" s="676">
        <v>0.2567</v>
      </c>
      <c r="T4203" s="650">
        <v>0</v>
      </c>
      <c r="U4203" s="650">
        <v>0.8958</v>
      </c>
      <c r="V4203" s="650">
        <v>0</v>
      </c>
      <c r="W4203" s="650">
        <v>0</v>
      </c>
      <c r="X4203" s="650">
        <v>0</v>
      </c>
      <c r="Y4203" s="650">
        <v>0</v>
      </c>
      <c r="Z4203" s="650">
        <v>0</v>
      </c>
      <c r="AA4203" s="650">
        <v>0</v>
      </c>
      <c r="AB4203" s="676">
        <v>1</v>
      </c>
      <c r="AC4203" s="575">
        <f t="shared" si="190"/>
        <v>0.8958</v>
      </c>
      <c r="AD4203" s="620">
        <f t="shared" si="191"/>
        <v>0</v>
      </c>
    </row>
    <row r="4204" customHeight="1" spans="1:30">
      <c r="A4204" s="574">
        <v>45374</v>
      </c>
      <c r="B4204" s="192" t="s">
        <v>62</v>
      </c>
      <c r="C4204" s="650" t="s">
        <v>250</v>
      </c>
      <c r="D4204" s="650">
        <v>200</v>
      </c>
      <c r="E4204" s="650" t="s">
        <v>233</v>
      </c>
      <c r="F4204" s="650">
        <v>0</v>
      </c>
      <c r="G4204" s="650">
        <v>7.04</v>
      </c>
      <c r="H4204" s="650">
        <v>185.5951</v>
      </c>
      <c r="I4204" s="650">
        <v>185.5951</v>
      </c>
      <c r="J4204" s="650">
        <v>179.52</v>
      </c>
      <c r="K4204" s="650">
        <v>0</v>
      </c>
      <c r="L4204" s="676">
        <v>0</v>
      </c>
      <c r="M4204" s="650">
        <v>4354.68</v>
      </c>
      <c r="N4204" s="650"/>
      <c r="O4204" s="650"/>
      <c r="P4204" s="650"/>
      <c r="Q4204" s="650">
        <v>61280</v>
      </c>
      <c r="R4204" s="650">
        <v>14778.72</v>
      </c>
      <c r="S4204" s="676">
        <v>0.2412</v>
      </c>
      <c r="T4204" s="650">
        <v>0</v>
      </c>
      <c r="U4204" s="650">
        <v>0</v>
      </c>
      <c r="V4204" s="650">
        <v>0</v>
      </c>
      <c r="W4204" s="650">
        <v>0</v>
      </c>
      <c r="X4204" s="650">
        <v>0</v>
      </c>
      <c r="Y4204" s="650">
        <v>0</v>
      </c>
      <c r="Z4204" s="650">
        <v>0</v>
      </c>
      <c r="AA4204" s="650">
        <v>0</v>
      </c>
      <c r="AB4204" s="676">
        <v>1</v>
      </c>
      <c r="AC4204" s="575">
        <f t="shared" si="190"/>
        <v>0</v>
      </c>
      <c r="AD4204" s="620">
        <f t="shared" si="191"/>
        <v>0</v>
      </c>
    </row>
    <row r="4205" customHeight="1" spans="1:30">
      <c r="A4205" s="574">
        <v>45374</v>
      </c>
      <c r="B4205" s="650" t="s">
        <v>257</v>
      </c>
      <c r="C4205" s="650" t="s">
        <v>250</v>
      </c>
      <c r="D4205" s="650">
        <v>80</v>
      </c>
      <c r="E4205" s="650" t="s">
        <v>305</v>
      </c>
      <c r="F4205" s="650">
        <v>0</v>
      </c>
      <c r="G4205" s="650">
        <v>9.34</v>
      </c>
      <c r="H4205" s="650">
        <v>166.412</v>
      </c>
      <c r="I4205" s="650">
        <v>160.5279</v>
      </c>
      <c r="J4205" s="650">
        <v>157.1503</v>
      </c>
      <c r="K4205" s="650">
        <v>0</v>
      </c>
      <c r="L4205" s="676">
        <v>0</v>
      </c>
      <c r="M4205" s="650">
        <v>1559.4997</v>
      </c>
      <c r="N4205" s="650"/>
      <c r="O4205" s="650"/>
      <c r="P4205" s="650"/>
      <c r="Q4205" s="650">
        <v>18237</v>
      </c>
      <c r="R4205" s="650">
        <v>5076.4162</v>
      </c>
      <c r="S4205" s="676">
        <v>0.2784</v>
      </c>
      <c r="T4205" s="650">
        <v>0</v>
      </c>
      <c r="U4205" s="650">
        <v>1.9</v>
      </c>
      <c r="V4205" s="650">
        <v>0</v>
      </c>
      <c r="W4205" s="650">
        <v>0</v>
      </c>
      <c r="X4205" s="650">
        <v>0</v>
      </c>
      <c r="Y4205" s="650">
        <v>0</v>
      </c>
      <c r="Z4205" s="650">
        <v>0</v>
      </c>
      <c r="AA4205" s="650">
        <v>0</v>
      </c>
      <c r="AB4205" s="676">
        <v>1</v>
      </c>
      <c r="AC4205" s="575">
        <f t="shared" si="190"/>
        <v>1.9</v>
      </c>
      <c r="AD4205" s="620">
        <f t="shared" si="191"/>
        <v>0</v>
      </c>
    </row>
    <row r="4206" customHeight="1" spans="1:30">
      <c r="A4206" s="574">
        <v>45374</v>
      </c>
      <c r="B4206" s="650" t="s">
        <v>267</v>
      </c>
      <c r="C4206" s="650" t="s">
        <v>250</v>
      </c>
      <c r="D4206" s="650">
        <v>150</v>
      </c>
      <c r="E4206" s="650" t="s">
        <v>233</v>
      </c>
      <c r="F4206" s="650">
        <v>0</v>
      </c>
      <c r="G4206" s="650">
        <v>5</v>
      </c>
      <c r="H4206" s="650">
        <v>60.7913</v>
      </c>
      <c r="I4206" s="650">
        <v>60.7913</v>
      </c>
      <c r="J4206" s="650">
        <v>59.84</v>
      </c>
      <c r="K4206" s="650">
        <v>0</v>
      </c>
      <c r="L4206" s="676">
        <v>0</v>
      </c>
      <c r="M4206" s="650">
        <v>2608.32</v>
      </c>
      <c r="N4206" s="650"/>
      <c r="O4206" s="650"/>
      <c r="P4206" s="650"/>
      <c r="Q4206" s="650">
        <v>38110</v>
      </c>
      <c r="R4206" s="650">
        <v>13031.04</v>
      </c>
      <c r="S4206" s="676">
        <v>0.3419</v>
      </c>
      <c r="T4206" s="650">
        <v>0</v>
      </c>
      <c r="U4206" s="650">
        <v>0</v>
      </c>
      <c r="V4206" s="650">
        <v>0</v>
      </c>
      <c r="W4206" s="650">
        <v>0</v>
      </c>
      <c r="X4206" s="650">
        <v>0</v>
      </c>
      <c r="Y4206" s="650">
        <v>0</v>
      </c>
      <c r="Z4206" s="650">
        <v>0</v>
      </c>
      <c r="AA4206" s="650">
        <v>0</v>
      </c>
      <c r="AB4206" s="676">
        <v>1</v>
      </c>
      <c r="AC4206" s="575">
        <f t="shared" si="190"/>
        <v>0</v>
      </c>
      <c r="AD4206" s="620">
        <f t="shared" si="191"/>
        <v>0</v>
      </c>
    </row>
    <row r="4207" customHeight="1" spans="1:30">
      <c r="A4207" s="574">
        <v>45374</v>
      </c>
      <c r="B4207" s="650" t="s">
        <v>264</v>
      </c>
      <c r="C4207" s="650" t="s">
        <v>250</v>
      </c>
      <c r="D4207" s="650">
        <v>100</v>
      </c>
      <c r="E4207" s="650" t="s">
        <v>233</v>
      </c>
      <c r="F4207" s="650">
        <v>0</v>
      </c>
      <c r="G4207" s="650">
        <v>5.38</v>
      </c>
      <c r="H4207" s="650">
        <v>79.9862</v>
      </c>
      <c r="I4207" s="650">
        <v>73.1657</v>
      </c>
      <c r="J4207" s="650">
        <v>71.3658</v>
      </c>
      <c r="K4207" s="650">
        <v>0</v>
      </c>
      <c r="L4207" s="676">
        <v>0</v>
      </c>
      <c r="M4207" s="650">
        <v>1717.0493</v>
      </c>
      <c r="N4207" s="650"/>
      <c r="O4207" s="650"/>
      <c r="P4207" s="650"/>
      <c r="Q4207" s="650">
        <v>24615</v>
      </c>
      <c r="R4207" s="650">
        <v>4882.0727</v>
      </c>
      <c r="S4207" s="676">
        <v>0.1983</v>
      </c>
      <c r="T4207" s="650">
        <v>6.8205</v>
      </c>
      <c r="U4207" s="650">
        <v>0</v>
      </c>
      <c r="V4207" s="650">
        <v>0</v>
      </c>
      <c r="W4207" s="650">
        <v>0</v>
      </c>
      <c r="X4207" s="650">
        <v>0</v>
      </c>
      <c r="Y4207" s="650">
        <v>0</v>
      </c>
      <c r="Z4207" s="650">
        <v>0</v>
      </c>
      <c r="AA4207" s="650">
        <v>0</v>
      </c>
      <c r="AB4207" s="676">
        <v>0.9372</v>
      </c>
      <c r="AC4207" s="575">
        <f t="shared" si="190"/>
        <v>0</v>
      </c>
      <c r="AD4207" s="620">
        <f t="shared" si="191"/>
        <v>6.8205</v>
      </c>
    </row>
    <row r="4208" customHeight="1" spans="1:30">
      <c r="A4208" s="574">
        <v>45374</v>
      </c>
      <c r="B4208" s="650" t="s">
        <v>258</v>
      </c>
      <c r="C4208" s="650" t="s">
        <v>250</v>
      </c>
      <c r="D4208" s="650">
        <v>100</v>
      </c>
      <c r="E4208" s="650" t="s">
        <v>233</v>
      </c>
      <c r="F4208" s="650">
        <v>0</v>
      </c>
      <c r="G4208" s="650">
        <v>7.08</v>
      </c>
      <c r="H4208" s="650">
        <v>157.8672</v>
      </c>
      <c r="I4208" s="650">
        <v>136.7758</v>
      </c>
      <c r="J4208" s="650">
        <v>134.64</v>
      </c>
      <c r="K4208" s="650">
        <v>21.0914</v>
      </c>
      <c r="L4208" s="676">
        <v>0.1336</v>
      </c>
      <c r="M4208" s="650">
        <v>1897.5</v>
      </c>
      <c r="N4208" s="650"/>
      <c r="O4208" s="650"/>
      <c r="P4208" s="650"/>
      <c r="Q4208" s="650">
        <v>27774</v>
      </c>
      <c r="R4208" s="650">
        <v>5173.74</v>
      </c>
      <c r="S4208" s="676">
        <v>0.1863</v>
      </c>
      <c r="T4208" s="650">
        <v>0</v>
      </c>
      <c r="U4208" s="650">
        <v>0</v>
      </c>
      <c r="V4208" s="650">
        <v>0</v>
      </c>
      <c r="W4208" s="650">
        <v>0</v>
      </c>
      <c r="X4208" s="650">
        <v>0</v>
      </c>
      <c r="Y4208" s="650">
        <v>0</v>
      </c>
      <c r="Z4208" s="650">
        <v>0</v>
      </c>
      <c r="AA4208" s="650">
        <v>0</v>
      </c>
      <c r="AB4208" s="676">
        <v>1</v>
      </c>
      <c r="AC4208" s="575">
        <f t="shared" si="190"/>
        <v>0</v>
      </c>
      <c r="AD4208" s="620">
        <f t="shared" si="191"/>
        <v>0</v>
      </c>
    </row>
    <row r="4209" customHeight="1" spans="1:30">
      <c r="A4209" s="574">
        <v>45374</v>
      </c>
      <c r="B4209" s="650" t="s">
        <v>265</v>
      </c>
      <c r="C4209" s="650" t="s">
        <v>250</v>
      </c>
      <c r="D4209" s="650">
        <v>50</v>
      </c>
      <c r="E4209" s="650" t="s">
        <v>233</v>
      </c>
      <c r="F4209" s="650">
        <v>0</v>
      </c>
      <c r="G4209" s="650">
        <v>4.28</v>
      </c>
      <c r="H4209" s="650">
        <v>15.6476</v>
      </c>
      <c r="I4209" s="650">
        <v>15.6476</v>
      </c>
      <c r="J4209" s="650">
        <v>15.4748</v>
      </c>
      <c r="K4209" s="650">
        <v>0</v>
      </c>
      <c r="L4209" s="676">
        <v>0</v>
      </c>
      <c r="M4209" s="650">
        <v>373.2784</v>
      </c>
      <c r="N4209" s="650"/>
      <c r="O4209" s="650"/>
      <c r="P4209" s="650"/>
      <c r="Q4209" s="650">
        <v>5770</v>
      </c>
      <c r="R4209" s="650">
        <v>896.016</v>
      </c>
      <c r="S4209" s="676">
        <v>0.1553</v>
      </c>
      <c r="T4209" s="650">
        <v>0</v>
      </c>
      <c r="U4209" s="650">
        <v>0</v>
      </c>
      <c r="V4209" s="650">
        <v>0</v>
      </c>
      <c r="W4209" s="650">
        <v>0</v>
      </c>
      <c r="X4209" s="650">
        <v>0</v>
      </c>
      <c r="Y4209" s="650">
        <v>0</v>
      </c>
      <c r="Z4209" s="650">
        <v>0</v>
      </c>
      <c r="AA4209" s="650">
        <v>0</v>
      </c>
      <c r="AB4209" s="676">
        <v>1</v>
      </c>
      <c r="AC4209" s="575">
        <f t="shared" si="190"/>
        <v>0</v>
      </c>
      <c r="AD4209" s="620">
        <f t="shared" si="191"/>
        <v>0</v>
      </c>
    </row>
    <row r="4210" customHeight="1" spans="1:30">
      <c r="A4210" s="574">
        <v>45374</v>
      </c>
      <c r="B4210" s="650" t="s">
        <v>266</v>
      </c>
      <c r="C4210" s="650" t="s">
        <v>250</v>
      </c>
      <c r="D4210" s="650">
        <v>200</v>
      </c>
      <c r="E4210" s="650" t="s">
        <v>231</v>
      </c>
      <c r="F4210" s="650">
        <v>0</v>
      </c>
      <c r="G4210" s="650">
        <v>4.08</v>
      </c>
      <c r="H4210" s="650">
        <v>76.536</v>
      </c>
      <c r="I4210" s="650">
        <v>69.7926</v>
      </c>
      <c r="J4210" s="650">
        <v>67.32</v>
      </c>
      <c r="K4210" s="650">
        <v>6.7434</v>
      </c>
      <c r="L4210" s="676">
        <v>0.0881</v>
      </c>
      <c r="M4210" s="650">
        <v>2556.84</v>
      </c>
      <c r="N4210" s="650"/>
      <c r="O4210" s="650"/>
      <c r="P4210" s="650"/>
      <c r="Q4210" s="650">
        <v>45530</v>
      </c>
      <c r="R4210" s="650">
        <v>7110.18</v>
      </c>
      <c r="S4210" s="676">
        <v>0.1562</v>
      </c>
      <c r="T4210" s="650">
        <v>0</v>
      </c>
      <c r="U4210" s="650">
        <v>0</v>
      </c>
      <c r="V4210" s="650">
        <v>0</v>
      </c>
      <c r="W4210" s="650">
        <v>0</v>
      </c>
      <c r="X4210" s="650">
        <v>0</v>
      </c>
      <c r="Y4210" s="650">
        <v>0</v>
      </c>
      <c r="Z4210" s="650">
        <v>0</v>
      </c>
      <c r="AA4210" s="650">
        <v>0</v>
      </c>
      <c r="AB4210" s="676">
        <v>1</v>
      </c>
      <c r="AC4210" s="575">
        <f t="shared" si="190"/>
        <v>0</v>
      </c>
      <c r="AD4210" s="620">
        <f t="shared" si="191"/>
        <v>0</v>
      </c>
    </row>
    <row r="4211" customHeight="1" spans="1:30">
      <c r="A4211" s="574">
        <v>45374</v>
      </c>
      <c r="B4211" s="797" t="s">
        <v>332</v>
      </c>
      <c r="C4211" s="798" t="s">
        <v>327</v>
      </c>
      <c r="D4211" s="801">
        <v>100</v>
      </c>
      <c r="E4211" s="780" t="s">
        <v>161</v>
      </c>
      <c r="F4211" s="799">
        <v>5.75</v>
      </c>
      <c r="G4211" s="780">
        <v>1.6</v>
      </c>
      <c r="H4211" s="800">
        <v>67.8564</v>
      </c>
      <c r="I4211" s="800">
        <v>66.6627</v>
      </c>
      <c r="J4211" s="800">
        <v>70.546</v>
      </c>
      <c r="K4211" s="800">
        <v>0</v>
      </c>
      <c r="L4211" s="795">
        <v>0</v>
      </c>
      <c r="M4211" s="800">
        <v>1007.699</v>
      </c>
      <c r="N4211" s="780">
        <v>1005</v>
      </c>
      <c r="O4211" s="795">
        <v>1.0027</v>
      </c>
      <c r="P4211" s="795">
        <v>0.3898</v>
      </c>
      <c r="Q4211" s="780">
        <v>17612</v>
      </c>
      <c r="R4211" s="800">
        <v>2362.626</v>
      </c>
      <c r="S4211" s="795">
        <v>0.1341</v>
      </c>
      <c r="T4211" s="780">
        <v>0</v>
      </c>
      <c r="U4211" s="780">
        <v>0</v>
      </c>
      <c r="V4211" s="780">
        <v>0</v>
      </c>
      <c r="W4211" s="780">
        <v>0</v>
      </c>
      <c r="X4211" s="780">
        <v>0</v>
      </c>
      <c r="Y4211" s="780">
        <v>0</v>
      </c>
      <c r="Z4211" s="780">
        <v>0</v>
      </c>
      <c r="AA4211" s="800">
        <v>1.1937</v>
      </c>
      <c r="AB4211" s="795">
        <v>1</v>
      </c>
      <c r="AC4211" s="575">
        <f t="shared" si="190"/>
        <v>0</v>
      </c>
      <c r="AD4211" s="620">
        <f t="shared" si="191"/>
        <v>0</v>
      </c>
    </row>
    <row r="4212" customHeight="1" spans="1:30">
      <c r="A4212" s="574">
        <v>45374</v>
      </c>
      <c r="B4212" s="797" t="s">
        <v>342</v>
      </c>
      <c r="C4212" s="779" t="s">
        <v>82</v>
      </c>
      <c r="D4212" s="802">
        <v>100</v>
      </c>
      <c r="E4212" s="780" t="s">
        <v>375</v>
      </c>
      <c r="F4212" s="660">
        <v>0</v>
      </c>
      <c r="G4212" s="660">
        <v>4.78</v>
      </c>
      <c r="H4212" s="660">
        <v>0</v>
      </c>
      <c r="I4212" s="660">
        <v>5.46</v>
      </c>
      <c r="J4212" s="660">
        <v>5.4296</v>
      </c>
      <c r="K4212" s="783">
        <v>0</v>
      </c>
      <c r="L4212" s="783">
        <v>0</v>
      </c>
      <c r="M4212" s="718">
        <v>174.724</v>
      </c>
      <c r="N4212" s="660">
        <v>1373</v>
      </c>
      <c r="O4212" s="804">
        <v>0.1273</v>
      </c>
      <c r="P4212" s="791">
        <v>-0.6348</v>
      </c>
      <c r="Q4212" s="660">
        <v>13183</v>
      </c>
      <c r="R4212" s="718">
        <v>239.7208</v>
      </c>
      <c r="S4212" s="804">
        <v>0.0182</v>
      </c>
      <c r="T4212" s="780">
        <v>0</v>
      </c>
      <c r="U4212" s="780">
        <v>0</v>
      </c>
      <c r="V4212" s="780">
        <v>0</v>
      </c>
      <c r="W4212" s="780">
        <v>0</v>
      </c>
      <c r="X4212" s="780">
        <v>0</v>
      </c>
      <c r="Y4212" s="780">
        <v>0</v>
      </c>
      <c r="Z4212" s="780">
        <v>0</v>
      </c>
      <c r="AA4212" s="812">
        <v>20.4603</v>
      </c>
      <c r="AB4212" s="795">
        <v>1</v>
      </c>
      <c r="AC4212" s="575">
        <f t="shared" si="190"/>
        <v>0</v>
      </c>
      <c r="AD4212" s="620">
        <f t="shared" si="191"/>
        <v>0</v>
      </c>
    </row>
    <row r="4213" customHeight="1" spans="1:30">
      <c r="A4213" s="574">
        <v>45374</v>
      </c>
      <c r="B4213" s="797" t="s">
        <v>343</v>
      </c>
      <c r="C4213" s="779" t="s">
        <v>82</v>
      </c>
      <c r="D4213" s="802">
        <v>33</v>
      </c>
      <c r="E4213" s="780" t="s">
        <v>161</v>
      </c>
      <c r="F4213" s="660">
        <v>0</v>
      </c>
      <c r="G4213" s="660">
        <v>4.18</v>
      </c>
      <c r="H4213" s="816">
        <v>16.5351</v>
      </c>
      <c r="I4213" s="660">
        <v>15.9603</v>
      </c>
      <c r="J4213" s="660">
        <v>15.84</v>
      </c>
      <c r="K4213" s="660">
        <v>0</v>
      </c>
      <c r="L4213" s="793">
        <v>0</v>
      </c>
      <c r="M4213" s="783">
        <v>617.07</v>
      </c>
      <c r="N4213" s="660">
        <v>832</v>
      </c>
      <c r="O4213" s="793">
        <v>0.7417</v>
      </c>
      <c r="P4213" s="791">
        <v>-0.0119</v>
      </c>
      <c r="Q4213" s="660">
        <v>7604</v>
      </c>
      <c r="R4213" s="660">
        <v>1468.5</v>
      </c>
      <c r="S4213" s="791">
        <v>0.1931</v>
      </c>
      <c r="T4213" s="660">
        <v>0</v>
      </c>
      <c r="U4213" s="660">
        <v>0.77</v>
      </c>
      <c r="V4213" s="660">
        <v>0</v>
      </c>
      <c r="W4213" s="660">
        <v>0</v>
      </c>
      <c r="X4213" s="660">
        <v>0</v>
      </c>
      <c r="Y4213" s="660">
        <v>0</v>
      </c>
      <c r="Z4213" s="660">
        <v>0</v>
      </c>
      <c r="AA4213" s="660">
        <v>0</v>
      </c>
      <c r="AB4213" s="795">
        <v>1</v>
      </c>
      <c r="AC4213" s="575">
        <f t="shared" si="190"/>
        <v>0.77</v>
      </c>
      <c r="AD4213" s="620">
        <f t="shared" si="191"/>
        <v>0</v>
      </c>
    </row>
    <row r="4214" customHeight="1" spans="1:30">
      <c r="A4214" s="574">
        <v>45374</v>
      </c>
      <c r="B4214" s="797" t="s">
        <v>345</v>
      </c>
      <c r="C4214" s="783" t="s">
        <v>150</v>
      </c>
      <c r="D4214" s="783">
        <v>60</v>
      </c>
      <c r="E4214" s="817" t="s">
        <v>376</v>
      </c>
      <c r="F4214" s="817">
        <v>3.84</v>
      </c>
      <c r="G4214" s="817">
        <v>4.09</v>
      </c>
      <c r="H4214" s="784">
        <v>0</v>
      </c>
      <c r="I4214" s="817">
        <v>0</v>
      </c>
      <c r="J4214" s="817">
        <v>0</v>
      </c>
      <c r="K4214" s="790">
        <v>0</v>
      </c>
      <c r="L4214" s="679">
        <v>0</v>
      </c>
      <c r="M4214" s="783">
        <v>414.48</v>
      </c>
      <c r="N4214" s="783">
        <v>284</v>
      </c>
      <c r="O4214" s="791">
        <v>1.4594</v>
      </c>
      <c r="P4214" s="783" t="s">
        <v>149</v>
      </c>
      <c r="Q4214" s="783">
        <v>5420</v>
      </c>
      <c r="R4214" s="783">
        <v>1438.8</v>
      </c>
      <c r="S4214" s="791">
        <v>0.2655</v>
      </c>
      <c r="T4214" s="783">
        <v>0</v>
      </c>
      <c r="U4214" s="783">
        <v>0</v>
      </c>
      <c r="V4214" s="783">
        <v>0</v>
      </c>
      <c r="W4214" s="783">
        <v>0</v>
      </c>
      <c r="X4214" s="783">
        <v>0</v>
      </c>
      <c r="Y4214" s="783">
        <v>0</v>
      </c>
      <c r="Z4214" s="783">
        <v>0</v>
      </c>
      <c r="AA4214" s="783">
        <v>0</v>
      </c>
      <c r="AB4214" s="791">
        <v>1</v>
      </c>
      <c r="AC4214" s="575">
        <f t="shared" si="190"/>
        <v>0</v>
      </c>
      <c r="AD4214" s="620">
        <f t="shared" si="191"/>
        <v>0</v>
      </c>
    </row>
    <row r="4215" customHeight="1" spans="1:30">
      <c r="A4215" s="574">
        <v>45374</v>
      </c>
      <c r="B4215" s="797" t="s">
        <v>334</v>
      </c>
      <c r="C4215" s="779" t="s">
        <v>78</v>
      </c>
      <c r="D4215" s="802">
        <v>100</v>
      </c>
      <c r="E4215" s="809" t="s">
        <v>347</v>
      </c>
      <c r="F4215" s="660">
        <v>0.41</v>
      </c>
      <c r="G4215" s="660">
        <v>2.658</v>
      </c>
      <c r="H4215" s="660">
        <v>1.1445</v>
      </c>
      <c r="I4215" s="660">
        <v>1.24</v>
      </c>
      <c r="J4215" s="660">
        <v>1.1858</v>
      </c>
      <c r="K4215" s="660">
        <v>0</v>
      </c>
      <c r="L4215" s="793">
        <v>0</v>
      </c>
      <c r="M4215" s="720">
        <v>138.7232</v>
      </c>
      <c r="N4215" s="781">
        <v>32</v>
      </c>
      <c r="O4215" s="789">
        <v>4.3351</v>
      </c>
      <c r="P4215" s="793">
        <v>3.5932</v>
      </c>
      <c r="Q4215" s="660">
        <v>5723</v>
      </c>
      <c r="R4215" s="781">
        <v>392.3304</v>
      </c>
      <c r="S4215" s="805">
        <v>0.0686</v>
      </c>
      <c r="T4215" s="660">
        <v>0</v>
      </c>
      <c r="U4215" s="660">
        <v>0</v>
      </c>
      <c r="V4215" s="660">
        <v>0</v>
      </c>
      <c r="W4215" s="660">
        <v>0</v>
      </c>
      <c r="X4215" s="660">
        <v>0</v>
      </c>
      <c r="Y4215" s="660">
        <v>0</v>
      </c>
      <c r="Z4215" s="660">
        <v>0</v>
      </c>
      <c r="AA4215" s="660">
        <v>0</v>
      </c>
      <c r="AB4215" s="795">
        <v>1</v>
      </c>
      <c r="AC4215" s="575">
        <f t="shared" si="190"/>
        <v>0</v>
      </c>
      <c r="AD4215" s="620">
        <f t="shared" si="191"/>
        <v>0</v>
      </c>
    </row>
    <row r="4216" customHeight="1" spans="1:30">
      <c r="A4216" s="574">
        <v>45374</v>
      </c>
      <c r="B4216" s="797" t="s">
        <v>335</v>
      </c>
      <c r="C4216" s="779" t="s">
        <v>86</v>
      </c>
      <c r="D4216" s="802">
        <v>50</v>
      </c>
      <c r="E4216" s="809" t="s">
        <v>364</v>
      </c>
      <c r="F4216" s="660">
        <v>6.5</v>
      </c>
      <c r="G4216" s="769">
        <v>1.32</v>
      </c>
      <c r="H4216" s="769">
        <v>24.4247</v>
      </c>
      <c r="I4216" s="769">
        <v>23.1157</v>
      </c>
      <c r="J4216" s="769">
        <v>23.0944</v>
      </c>
      <c r="K4216" s="769">
        <v>1.11</v>
      </c>
      <c r="L4216" s="794">
        <v>0.0454</v>
      </c>
      <c r="M4216" s="660">
        <v>404.4861</v>
      </c>
      <c r="N4216" s="769">
        <v>713</v>
      </c>
      <c r="O4216" s="793">
        <v>0.5673</v>
      </c>
      <c r="P4216" s="793" t="s">
        <v>80</v>
      </c>
      <c r="Q4216" s="769">
        <v>6458</v>
      </c>
      <c r="R4216" s="660">
        <v>1147.573</v>
      </c>
      <c r="S4216" s="793">
        <v>0.1777</v>
      </c>
      <c r="T4216" s="660">
        <v>0</v>
      </c>
      <c r="U4216" s="660">
        <v>0</v>
      </c>
      <c r="V4216" s="660">
        <v>0</v>
      </c>
      <c r="W4216" s="660">
        <v>0</v>
      </c>
      <c r="X4216" s="660">
        <v>0</v>
      </c>
      <c r="Y4216" s="660">
        <v>0</v>
      </c>
      <c r="Z4216" s="660">
        <v>0</v>
      </c>
      <c r="AA4216" s="660">
        <v>0</v>
      </c>
      <c r="AB4216" s="795">
        <v>1</v>
      </c>
      <c r="AC4216" s="575">
        <f t="shared" si="190"/>
        <v>0</v>
      </c>
      <c r="AD4216" s="620">
        <f t="shared" si="191"/>
        <v>0</v>
      </c>
    </row>
    <row r="4217" customHeight="1" spans="1:29">
      <c r="A4217" s="661" t="s">
        <v>377</v>
      </c>
      <c r="B4217" s="662"/>
      <c r="C4217" s="662"/>
      <c r="D4217" s="662"/>
      <c r="E4217" s="662"/>
      <c r="F4217" s="662"/>
      <c r="G4217" s="662"/>
      <c r="H4217" s="662"/>
      <c r="I4217" s="662"/>
      <c r="J4217" s="662"/>
      <c r="K4217" s="662"/>
      <c r="L4217" s="662"/>
      <c r="M4217" s="662"/>
      <c r="N4217" s="662"/>
      <c r="O4217" s="662"/>
      <c r="P4217" s="662"/>
      <c r="Q4217" s="662"/>
      <c r="R4217" s="662"/>
      <c r="S4217" s="662"/>
      <c r="T4217" s="662"/>
      <c r="U4217" s="662"/>
      <c r="V4217" s="662"/>
      <c r="W4217" s="662"/>
      <c r="X4217" s="662"/>
      <c r="Y4217" s="662"/>
      <c r="Z4217" s="662"/>
      <c r="AA4217" s="662"/>
      <c r="AB4217" s="662"/>
      <c r="AC4217" s="662"/>
    </row>
    <row r="4218" customHeight="1" spans="1:30">
      <c r="A4218" s="663" t="s">
        <v>199</v>
      </c>
      <c r="B4218" s="664" t="s">
        <v>200</v>
      </c>
      <c r="C4218" s="664" t="s">
        <v>201</v>
      </c>
      <c r="D4218" s="664" t="s">
        <v>202</v>
      </c>
      <c r="E4218" s="664" t="s">
        <v>203</v>
      </c>
      <c r="F4218" s="664" t="s">
        <v>204</v>
      </c>
      <c r="G4218" s="664" t="s">
        <v>205</v>
      </c>
      <c r="H4218" s="664" t="s">
        <v>206</v>
      </c>
      <c r="I4218" s="664" t="s">
        <v>207</v>
      </c>
      <c r="J4218" s="664" t="s">
        <v>208</v>
      </c>
      <c r="K4218" s="664" t="s">
        <v>209</v>
      </c>
      <c r="L4218" s="664" t="s">
        <v>210</v>
      </c>
      <c r="M4218" s="664" t="s">
        <v>211</v>
      </c>
      <c r="N4218" s="664" t="s">
        <v>212</v>
      </c>
      <c r="O4218" s="664" t="s">
        <v>213</v>
      </c>
      <c r="P4218" s="664" t="s">
        <v>214</v>
      </c>
      <c r="Q4218" s="664" t="s">
        <v>215</v>
      </c>
      <c r="R4218" s="664" t="s">
        <v>216</v>
      </c>
      <c r="S4218" s="664" t="s">
        <v>217</v>
      </c>
      <c r="T4218" s="664" t="s">
        <v>218</v>
      </c>
      <c r="U4218" s="664" t="s">
        <v>219</v>
      </c>
      <c r="V4218" s="664" t="s">
        <v>220</v>
      </c>
      <c r="W4218" s="664" t="s">
        <v>221</v>
      </c>
      <c r="X4218" s="664" t="s">
        <v>222</v>
      </c>
      <c r="Y4218" s="664" t="s">
        <v>223</v>
      </c>
      <c r="Z4218" s="664" t="s">
        <v>224</v>
      </c>
      <c r="AA4218" s="664" t="s">
        <v>225</v>
      </c>
      <c r="AB4218" s="664" t="s">
        <v>226</v>
      </c>
      <c r="AC4218" s="813" t="s">
        <v>29</v>
      </c>
      <c r="AD4218" s="813" t="s">
        <v>30</v>
      </c>
    </row>
    <row r="4219" customHeight="1" spans="1:30">
      <c r="A4219" s="574">
        <v>45375</v>
      </c>
      <c r="B4219" s="650" t="s">
        <v>227</v>
      </c>
      <c r="C4219" s="650" t="s">
        <v>228</v>
      </c>
      <c r="D4219" s="650">
        <v>100</v>
      </c>
      <c r="E4219" s="650" t="s">
        <v>378</v>
      </c>
      <c r="F4219" s="650">
        <v>0.56</v>
      </c>
      <c r="G4219" s="650">
        <v>1.81</v>
      </c>
      <c r="H4219" s="650">
        <v>5.1256</v>
      </c>
      <c r="I4219" s="650">
        <v>5.0749</v>
      </c>
      <c r="J4219" s="650">
        <v>4.9</v>
      </c>
      <c r="K4219" s="650">
        <v>0</v>
      </c>
      <c r="L4219" s="676">
        <v>0</v>
      </c>
      <c r="M4219" s="650">
        <v>939.225</v>
      </c>
      <c r="N4219" s="650"/>
      <c r="O4219" s="650"/>
      <c r="P4219" s="650"/>
      <c r="Q4219" s="650">
        <v>14972</v>
      </c>
      <c r="R4219" s="650">
        <v>2975.4375</v>
      </c>
      <c r="S4219" s="676">
        <v>0.1987</v>
      </c>
      <c r="T4219" s="650">
        <v>0.0093</v>
      </c>
      <c r="U4219" s="650">
        <v>0</v>
      </c>
      <c r="V4219" s="650">
        <v>0</v>
      </c>
      <c r="W4219" s="650">
        <v>0</v>
      </c>
      <c r="X4219" s="650">
        <v>0</v>
      </c>
      <c r="Y4219" s="650">
        <v>0</v>
      </c>
      <c r="Z4219" s="650">
        <v>0</v>
      </c>
      <c r="AA4219" s="650">
        <v>0</v>
      </c>
      <c r="AB4219" s="676">
        <v>0.9988</v>
      </c>
      <c r="AC4219" s="575">
        <f t="shared" ref="AC4219:AC4261" si="192">U4219+W4219</f>
        <v>0</v>
      </c>
      <c r="AD4219" s="620">
        <f t="shared" ref="AD4219:AD4261" si="193">T4219+V4219</f>
        <v>0.0093</v>
      </c>
    </row>
    <row r="4220" customHeight="1" spans="1:30">
      <c r="A4220" s="574">
        <v>45375</v>
      </c>
      <c r="B4220" s="650" t="s">
        <v>237</v>
      </c>
      <c r="C4220" s="650" t="s">
        <v>228</v>
      </c>
      <c r="D4220" s="650">
        <v>5.48</v>
      </c>
      <c r="E4220" s="650" t="s">
        <v>233</v>
      </c>
      <c r="F4220" s="650">
        <v>2.09</v>
      </c>
      <c r="G4220" s="650">
        <v>0</v>
      </c>
      <c r="H4220" s="650">
        <v>1.64</v>
      </c>
      <c r="I4220" s="650">
        <v>1.21</v>
      </c>
      <c r="J4220" s="650">
        <v>1.008</v>
      </c>
      <c r="K4220" s="650">
        <v>0</v>
      </c>
      <c r="L4220" s="676">
        <v>0</v>
      </c>
      <c r="M4220" s="650">
        <v>41.216</v>
      </c>
      <c r="N4220" s="650"/>
      <c r="O4220" s="650"/>
      <c r="P4220" s="650"/>
      <c r="Q4220" s="650">
        <v>554</v>
      </c>
      <c r="R4220" s="650">
        <v>110.636</v>
      </c>
      <c r="S4220" s="676">
        <v>0.1997</v>
      </c>
      <c r="T4220" s="650">
        <v>0</v>
      </c>
      <c r="U4220" s="650">
        <v>0</v>
      </c>
      <c r="V4220" s="650">
        <v>0</v>
      </c>
      <c r="W4220" s="650">
        <v>0</v>
      </c>
      <c r="X4220" s="650">
        <v>0</v>
      </c>
      <c r="Y4220" s="650">
        <v>0</v>
      </c>
      <c r="Z4220" s="650">
        <v>0</v>
      </c>
      <c r="AA4220" s="650">
        <v>0</v>
      </c>
      <c r="AB4220" s="676">
        <v>0.7</v>
      </c>
      <c r="AC4220" s="575">
        <f t="shared" si="192"/>
        <v>0</v>
      </c>
      <c r="AD4220" s="620">
        <f t="shared" si="193"/>
        <v>0</v>
      </c>
    </row>
    <row r="4221" customHeight="1" spans="1:30">
      <c r="A4221" s="574">
        <v>45375</v>
      </c>
      <c r="B4221" s="650" t="s">
        <v>230</v>
      </c>
      <c r="C4221" s="650" t="s">
        <v>228</v>
      </c>
      <c r="D4221" s="650">
        <v>10</v>
      </c>
      <c r="E4221" s="650" t="s">
        <v>287</v>
      </c>
      <c r="F4221" s="650">
        <v>1.09</v>
      </c>
      <c r="G4221" s="650">
        <v>0.67</v>
      </c>
      <c r="H4221" s="650">
        <v>1.368</v>
      </c>
      <c r="I4221" s="650">
        <v>1.3696</v>
      </c>
      <c r="J4221" s="650">
        <v>1.32</v>
      </c>
      <c r="K4221" s="650">
        <v>0</v>
      </c>
      <c r="L4221" s="676">
        <v>0</v>
      </c>
      <c r="M4221" s="650">
        <v>91.74</v>
      </c>
      <c r="N4221" s="650"/>
      <c r="O4221" s="650"/>
      <c r="P4221" s="650"/>
      <c r="Q4221" s="650">
        <v>1258</v>
      </c>
      <c r="R4221" s="650">
        <v>282.48</v>
      </c>
      <c r="S4221" s="676">
        <v>0.2245</v>
      </c>
      <c r="T4221" s="650">
        <v>0</v>
      </c>
      <c r="U4221" s="650">
        <v>0</v>
      </c>
      <c r="V4221" s="650">
        <v>0</v>
      </c>
      <c r="W4221" s="650">
        <v>0</v>
      </c>
      <c r="X4221" s="650">
        <v>0</v>
      </c>
      <c r="Y4221" s="650">
        <v>0</v>
      </c>
      <c r="Z4221" s="650">
        <v>0</v>
      </c>
      <c r="AA4221" s="650">
        <v>0</v>
      </c>
      <c r="AB4221" s="676">
        <v>1</v>
      </c>
      <c r="AC4221" s="575">
        <f t="shared" si="192"/>
        <v>0</v>
      </c>
      <c r="AD4221" s="620">
        <f t="shared" si="193"/>
        <v>0</v>
      </c>
    </row>
    <row r="4222" customHeight="1" spans="1:30">
      <c r="A4222" s="574">
        <v>45375</v>
      </c>
      <c r="B4222" s="650" t="s">
        <v>232</v>
      </c>
      <c r="C4222" s="650" t="s">
        <v>228</v>
      </c>
      <c r="D4222" s="650">
        <v>80</v>
      </c>
      <c r="E4222" s="650" t="s">
        <v>374</v>
      </c>
      <c r="F4222" s="650">
        <v>0.66</v>
      </c>
      <c r="G4222" s="650">
        <v>0.65</v>
      </c>
      <c r="H4222" s="650">
        <v>4.5757</v>
      </c>
      <c r="I4222" s="650">
        <v>4.48</v>
      </c>
      <c r="J4222" s="650">
        <v>4.4</v>
      </c>
      <c r="K4222" s="650">
        <v>0</v>
      </c>
      <c r="L4222" s="676">
        <v>0</v>
      </c>
      <c r="M4222" s="650">
        <v>799.7</v>
      </c>
      <c r="N4222" s="650"/>
      <c r="O4222" s="650"/>
      <c r="P4222" s="650"/>
      <c r="Q4222" s="650">
        <v>9570</v>
      </c>
      <c r="R4222" s="650">
        <v>2555.3</v>
      </c>
      <c r="S4222" s="676">
        <v>0.267</v>
      </c>
      <c r="T4222" s="650">
        <v>0</v>
      </c>
      <c r="U4222" s="650">
        <v>0</v>
      </c>
      <c r="V4222" s="650">
        <v>0</v>
      </c>
      <c r="W4222" s="650">
        <v>0</v>
      </c>
      <c r="X4222" s="650">
        <v>0</v>
      </c>
      <c r="Y4222" s="650">
        <v>0</v>
      </c>
      <c r="Z4222" s="650">
        <v>0</v>
      </c>
      <c r="AA4222" s="650">
        <v>0</v>
      </c>
      <c r="AB4222" s="676">
        <v>1</v>
      </c>
      <c r="AC4222" s="575">
        <f t="shared" si="192"/>
        <v>0</v>
      </c>
      <c r="AD4222" s="620">
        <f t="shared" si="193"/>
        <v>0</v>
      </c>
    </row>
    <row r="4223" customHeight="1" spans="1:30">
      <c r="A4223" s="574">
        <v>45375</v>
      </c>
      <c r="B4223" s="650" t="s">
        <v>242</v>
      </c>
      <c r="C4223" s="650" t="s">
        <v>228</v>
      </c>
      <c r="D4223" s="650">
        <v>50</v>
      </c>
      <c r="E4223" s="650" t="s">
        <v>379</v>
      </c>
      <c r="F4223" s="650">
        <v>0.36</v>
      </c>
      <c r="G4223" s="650">
        <v>2.27</v>
      </c>
      <c r="H4223" s="650">
        <v>1.5484</v>
      </c>
      <c r="I4223" s="650">
        <v>1.428</v>
      </c>
      <c r="J4223" s="650">
        <v>1.32</v>
      </c>
      <c r="K4223" s="650">
        <v>0</v>
      </c>
      <c r="L4223" s="676">
        <v>0</v>
      </c>
      <c r="M4223" s="650">
        <v>419.32</v>
      </c>
      <c r="N4223" s="650"/>
      <c r="O4223" s="650"/>
      <c r="P4223" s="650"/>
      <c r="Q4223" s="650">
        <v>7203</v>
      </c>
      <c r="R4223" s="650">
        <v>1258.4</v>
      </c>
      <c r="S4223" s="676">
        <v>0.1747</v>
      </c>
      <c r="T4223" s="650">
        <v>0.005</v>
      </c>
      <c r="U4223" s="650">
        <v>0</v>
      </c>
      <c r="V4223" s="650">
        <v>0</v>
      </c>
      <c r="W4223" s="650">
        <v>0</v>
      </c>
      <c r="X4223" s="650">
        <v>0</v>
      </c>
      <c r="Y4223" s="650">
        <v>0</v>
      </c>
      <c r="Z4223" s="650">
        <v>0</v>
      </c>
      <c r="AA4223" s="650">
        <v>0</v>
      </c>
      <c r="AB4223" s="676">
        <v>0.9965</v>
      </c>
      <c r="AC4223" s="575">
        <f t="shared" si="192"/>
        <v>0</v>
      </c>
      <c r="AD4223" s="620">
        <f t="shared" si="193"/>
        <v>0.005</v>
      </c>
    </row>
    <row r="4224" customHeight="1" spans="1:30">
      <c r="A4224" s="574">
        <v>45375</v>
      </c>
      <c r="B4224" s="650" t="s">
        <v>239</v>
      </c>
      <c r="C4224" s="650" t="s">
        <v>228</v>
      </c>
      <c r="D4224" s="650">
        <v>30</v>
      </c>
      <c r="E4224" s="650" t="s">
        <v>235</v>
      </c>
      <c r="F4224" s="650">
        <v>4.03</v>
      </c>
      <c r="G4224" s="650">
        <v>0</v>
      </c>
      <c r="H4224" s="650">
        <v>11.6927</v>
      </c>
      <c r="I4224" s="650">
        <v>11.6927</v>
      </c>
      <c r="J4224" s="650">
        <v>11.616</v>
      </c>
      <c r="K4224" s="650">
        <v>0</v>
      </c>
      <c r="L4224" s="676">
        <v>0</v>
      </c>
      <c r="M4224" s="650">
        <v>389.2416</v>
      </c>
      <c r="N4224" s="650"/>
      <c r="O4224" s="650"/>
      <c r="P4224" s="650"/>
      <c r="Q4224" s="650">
        <v>4805</v>
      </c>
      <c r="R4224" s="650">
        <v>1089.792</v>
      </c>
      <c r="S4224" s="676">
        <v>0.2268</v>
      </c>
      <c r="T4224" s="650">
        <v>0</v>
      </c>
      <c r="U4224" s="650">
        <v>0</v>
      </c>
      <c r="V4224" s="650">
        <v>0</v>
      </c>
      <c r="W4224" s="650">
        <v>0</v>
      </c>
      <c r="X4224" s="650">
        <v>0</v>
      </c>
      <c r="Y4224" s="650">
        <v>0</v>
      </c>
      <c r="Z4224" s="650">
        <v>0</v>
      </c>
      <c r="AA4224" s="650">
        <v>0</v>
      </c>
      <c r="AB4224" s="676">
        <v>1</v>
      </c>
      <c r="AC4224" s="575">
        <f t="shared" si="192"/>
        <v>0</v>
      </c>
      <c r="AD4224" s="620">
        <f t="shared" si="193"/>
        <v>0</v>
      </c>
    </row>
    <row r="4225" customHeight="1" spans="1:30">
      <c r="A4225" s="574">
        <v>45375</v>
      </c>
      <c r="B4225" s="650" t="s">
        <v>234</v>
      </c>
      <c r="C4225" s="650" t="s">
        <v>228</v>
      </c>
      <c r="D4225" s="650">
        <v>20</v>
      </c>
      <c r="E4225" s="650" t="s">
        <v>233</v>
      </c>
      <c r="F4225" s="650">
        <v>6.38</v>
      </c>
      <c r="G4225" s="650">
        <v>2.4</v>
      </c>
      <c r="H4225" s="650">
        <v>13.8887</v>
      </c>
      <c r="I4225" s="650">
        <v>13.8221</v>
      </c>
      <c r="J4225" s="650">
        <v>13.748</v>
      </c>
      <c r="K4225" s="650">
        <v>0</v>
      </c>
      <c r="L4225" s="676">
        <v>0</v>
      </c>
      <c r="M4225" s="650">
        <v>226.8627</v>
      </c>
      <c r="N4225" s="650"/>
      <c r="O4225" s="650"/>
      <c r="P4225" s="650"/>
      <c r="Q4225" s="650">
        <v>4106</v>
      </c>
      <c r="R4225" s="650">
        <v>800.7616</v>
      </c>
      <c r="S4225" s="676">
        <v>0.195</v>
      </c>
      <c r="T4225" s="650">
        <v>0</v>
      </c>
      <c r="U4225" s="650">
        <v>0</v>
      </c>
      <c r="V4225" s="650">
        <v>0</v>
      </c>
      <c r="W4225" s="650">
        <v>0</v>
      </c>
      <c r="X4225" s="650">
        <v>0</v>
      </c>
      <c r="Y4225" s="650">
        <v>0</v>
      </c>
      <c r="Z4225" s="650">
        <v>0</v>
      </c>
      <c r="AA4225" s="650">
        <v>0</v>
      </c>
      <c r="AB4225" s="676">
        <v>1</v>
      </c>
      <c r="AC4225" s="575">
        <f t="shared" si="192"/>
        <v>0</v>
      </c>
      <c r="AD4225" s="620">
        <f t="shared" si="193"/>
        <v>0</v>
      </c>
    </row>
    <row r="4226" customHeight="1" spans="1:30">
      <c r="A4226" s="574">
        <v>45375</v>
      </c>
      <c r="B4226" s="650" t="s">
        <v>236</v>
      </c>
      <c r="C4226" s="650" t="s">
        <v>228</v>
      </c>
      <c r="D4226" s="650">
        <v>30</v>
      </c>
      <c r="E4226" s="650" t="s">
        <v>235</v>
      </c>
      <c r="F4226" s="650">
        <v>3.57</v>
      </c>
      <c r="G4226" s="650">
        <v>1.22</v>
      </c>
      <c r="H4226" s="650">
        <v>8.5925</v>
      </c>
      <c r="I4226" s="650">
        <v>8.5715</v>
      </c>
      <c r="J4226" s="650">
        <v>8.5515</v>
      </c>
      <c r="K4226" s="650">
        <v>0</v>
      </c>
      <c r="L4226" s="676">
        <v>0</v>
      </c>
      <c r="M4226" s="650">
        <v>357.9174</v>
      </c>
      <c r="N4226" s="650"/>
      <c r="O4226" s="650"/>
      <c r="P4226" s="650"/>
      <c r="Q4226" s="650">
        <v>3672</v>
      </c>
      <c r="R4226" s="650">
        <v>1089.9363</v>
      </c>
      <c r="S4226" s="676">
        <v>0.2968</v>
      </c>
      <c r="T4226" s="650">
        <v>0</v>
      </c>
      <c r="U4226" s="650">
        <v>0</v>
      </c>
      <c r="V4226" s="650">
        <v>0</v>
      </c>
      <c r="W4226" s="650">
        <v>0</v>
      </c>
      <c r="X4226" s="650">
        <v>0</v>
      </c>
      <c r="Y4226" s="650">
        <v>0</v>
      </c>
      <c r="Z4226" s="650">
        <v>0</v>
      </c>
      <c r="AA4226" s="650">
        <v>0</v>
      </c>
      <c r="AB4226" s="676">
        <v>1</v>
      </c>
      <c r="AC4226" s="575">
        <f t="shared" si="192"/>
        <v>0</v>
      </c>
      <c r="AD4226" s="620">
        <f t="shared" si="193"/>
        <v>0</v>
      </c>
    </row>
    <row r="4227" customHeight="1" spans="1:30">
      <c r="A4227" s="574">
        <v>45375</v>
      </c>
      <c r="B4227" s="650" t="s">
        <v>243</v>
      </c>
      <c r="C4227" s="650" t="s">
        <v>228</v>
      </c>
      <c r="D4227" s="650">
        <v>30</v>
      </c>
      <c r="E4227" s="650" t="s">
        <v>235</v>
      </c>
      <c r="F4227" s="650">
        <v>5.35</v>
      </c>
      <c r="G4227" s="650">
        <v>0.8</v>
      </c>
      <c r="H4227" s="650">
        <v>13.1662</v>
      </c>
      <c r="I4227" s="650">
        <v>12.908</v>
      </c>
      <c r="J4227" s="650">
        <v>12.88</v>
      </c>
      <c r="K4227" s="650">
        <v>0</v>
      </c>
      <c r="L4227" s="676">
        <v>0</v>
      </c>
      <c r="M4227" s="650">
        <v>383.88</v>
      </c>
      <c r="N4227" s="650"/>
      <c r="O4227" s="650"/>
      <c r="P4227" s="650"/>
      <c r="Q4227" s="650">
        <v>4708</v>
      </c>
      <c r="R4227" s="650">
        <v>1217.944</v>
      </c>
      <c r="S4227" s="676">
        <v>0.2587</v>
      </c>
      <c r="T4227" s="650">
        <v>0</v>
      </c>
      <c r="U4227" s="650">
        <v>0</v>
      </c>
      <c r="V4227" s="650">
        <v>0</v>
      </c>
      <c r="W4227" s="650">
        <v>0</v>
      </c>
      <c r="X4227" s="650">
        <v>0</v>
      </c>
      <c r="Y4227" s="650">
        <v>0</v>
      </c>
      <c r="Z4227" s="650">
        <v>0</v>
      </c>
      <c r="AA4227" s="650">
        <v>0</v>
      </c>
      <c r="AB4227" s="676">
        <v>1</v>
      </c>
      <c r="AC4227" s="575">
        <f t="shared" si="192"/>
        <v>0</v>
      </c>
      <c r="AD4227" s="620">
        <f t="shared" si="193"/>
        <v>0</v>
      </c>
    </row>
    <row r="4228" customHeight="1" spans="1:30">
      <c r="A4228" s="574">
        <v>45375</v>
      </c>
      <c r="B4228" s="650" t="s">
        <v>240</v>
      </c>
      <c r="C4228" s="650" t="s">
        <v>228</v>
      </c>
      <c r="D4228" s="650">
        <v>100</v>
      </c>
      <c r="E4228" s="650" t="s">
        <v>233</v>
      </c>
      <c r="F4228" s="650">
        <v>2.22</v>
      </c>
      <c r="G4228" s="650">
        <v>0</v>
      </c>
      <c r="H4228" s="650">
        <v>19.1618</v>
      </c>
      <c r="I4228" s="650">
        <v>19.0478</v>
      </c>
      <c r="J4228" s="650">
        <v>18.282</v>
      </c>
      <c r="K4228" s="650">
        <v>0</v>
      </c>
      <c r="L4228" s="676">
        <v>0</v>
      </c>
      <c r="M4228" s="650">
        <v>1029.141</v>
      </c>
      <c r="N4228" s="650"/>
      <c r="O4228" s="650"/>
      <c r="P4228" s="650"/>
      <c r="Q4228" s="650">
        <v>15895</v>
      </c>
      <c r="R4228" s="650">
        <v>2911.363</v>
      </c>
      <c r="S4228" s="676">
        <v>0.1832</v>
      </c>
      <c r="T4228" s="650">
        <v>0.0665</v>
      </c>
      <c r="U4228" s="650">
        <v>0</v>
      </c>
      <c r="V4228" s="650">
        <v>0</v>
      </c>
      <c r="W4228" s="650">
        <v>0</v>
      </c>
      <c r="X4228" s="650">
        <v>0</v>
      </c>
      <c r="Y4228" s="650">
        <v>0.0475</v>
      </c>
      <c r="Z4228" s="650">
        <v>0</v>
      </c>
      <c r="AA4228" s="650">
        <v>0</v>
      </c>
      <c r="AB4228" s="676">
        <v>0.9965</v>
      </c>
      <c r="AC4228" s="575">
        <f t="shared" si="192"/>
        <v>0</v>
      </c>
      <c r="AD4228" s="620">
        <f t="shared" si="193"/>
        <v>0.0665</v>
      </c>
    </row>
    <row r="4229" customHeight="1" spans="1:30">
      <c r="A4229" s="574">
        <v>45375</v>
      </c>
      <c r="B4229" s="650" t="s">
        <v>241</v>
      </c>
      <c r="C4229" s="650" t="s">
        <v>228</v>
      </c>
      <c r="D4229" s="650">
        <v>150</v>
      </c>
      <c r="E4229" s="650" t="s">
        <v>315</v>
      </c>
      <c r="F4229" s="650">
        <v>3.07</v>
      </c>
      <c r="G4229" s="650">
        <v>0.46</v>
      </c>
      <c r="H4229" s="650">
        <v>72.2855</v>
      </c>
      <c r="I4229" s="650">
        <v>34.3998</v>
      </c>
      <c r="J4229" s="650">
        <v>28.7882</v>
      </c>
      <c r="K4229" s="650">
        <v>37.89</v>
      </c>
      <c r="L4229" s="676">
        <v>0.5241</v>
      </c>
      <c r="M4229" s="650">
        <v>1227.6992</v>
      </c>
      <c r="N4229" s="650">
        <v>1932</v>
      </c>
      <c r="O4229" s="676">
        <v>0.6355</v>
      </c>
      <c r="P4229" s="676">
        <v>-0.1387</v>
      </c>
      <c r="Q4229" s="650">
        <v>24402</v>
      </c>
      <c r="R4229" s="650">
        <v>3750.5419</v>
      </c>
      <c r="S4229" s="676">
        <v>0.1537</v>
      </c>
      <c r="T4229" s="650">
        <v>0</v>
      </c>
      <c r="U4229" s="650">
        <v>0</v>
      </c>
      <c r="V4229" s="650">
        <v>0</v>
      </c>
      <c r="W4229" s="650">
        <v>0</v>
      </c>
      <c r="X4229" s="650">
        <v>0</v>
      </c>
      <c r="Y4229" s="650">
        <v>0</v>
      </c>
      <c r="Z4229" s="650">
        <v>0</v>
      </c>
      <c r="AA4229" s="650">
        <v>0</v>
      </c>
      <c r="AB4229" s="676">
        <v>1</v>
      </c>
      <c r="AC4229" s="575">
        <f t="shared" si="192"/>
        <v>0</v>
      </c>
      <c r="AD4229" s="620">
        <f t="shared" si="193"/>
        <v>0</v>
      </c>
    </row>
    <row r="4230" customHeight="1" spans="1:30">
      <c r="A4230" s="574">
        <v>45375</v>
      </c>
      <c r="B4230" s="650" t="s">
        <v>246</v>
      </c>
      <c r="C4230" s="650" t="s">
        <v>228</v>
      </c>
      <c r="D4230" s="650">
        <v>300</v>
      </c>
      <c r="E4230" s="650" t="s">
        <v>231</v>
      </c>
      <c r="F4230" s="650">
        <v>1.54</v>
      </c>
      <c r="G4230" s="650">
        <v>0</v>
      </c>
      <c r="H4230" s="650">
        <v>38.9011</v>
      </c>
      <c r="I4230" s="650">
        <v>38.9011</v>
      </c>
      <c r="J4230" s="650">
        <v>37.356</v>
      </c>
      <c r="K4230" s="650">
        <v>0</v>
      </c>
      <c r="L4230" s="676">
        <v>0</v>
      </c>
      <c r="M4230" s="650">
        <v>3973.365</v>
      </c>
      <c r="N4230" s="650"/>
      <c r="O4230" s="650"/>
      <c r="P4230" s="650"/>
      <c r="Q4230" s="650">
        <v>57321</v>
      </c>
      <c r="R4230" s="650">
        <v>11738.398</v>
      </c>
      <c r="S4230" s="676">
        <v>0.2048</v>
      </c>
      <c r="T4230" s="650">
        <v>0</v>
      </c>
      <c r="U4230" s="650">
        <v>0</v>
      </c>
      <c r="V4230" s="650">
        <v>0</v>
      </c>
      <c r="W4230" s="650">
        <v>0</v>
      </c>
      <c r="X4230" s="650">
        <v>0</v>
      </c>
      <c r="Y4230" s="650">
        <v>0</v>
      </c>
      <c r="Z4230" s="650">
        <v>0</v>
      </c>
      <c r="AA4230" s="650">
        <v>0</v>
      </c>
      <c r="AB4230" s="676">
        <v>1</v>
      </c>
      <c r="AC4230" s="575">
        <f t="shared" si="192"/>
        <v>0</v>
      </c>
      <c r="AD4230" s="620">
        <f t="shared" si="193"/>
        <v>0</v>
      </c>
    </row>
    <row r="4231" customHeight="1" spans="1:30">
      <c r="A4231" s="574">
        <v>45375</v>
      </c>
      <c r="B4231" s="650" t="s">
        <v>245</v>
      </c>
      <c r="C4231" s="650" t="s">
        <v>228</v>
      </c>
      <c r="D4231" s="650">
        <v>50</v>
      </c>
      <c r="E4231" s="650" t="s">
        <v>235</v>
      </c>
      <c r="F4231" s="650">
        <v>2.81</v>
      </c>
      <c r="G4231" s="650">
        <v>0</v>
      </c>
      <c r="H4231" s="650">
        <v>12.1127</v>
      </c>
      <c r="I4231" s="650">
        <v>11.235</v>
      </c>
      <c r="J4231" s="650">
        <v>11.2</v>
      </c>
      <c r="K4231" s="650">
        <v>0.8777</v>
      </c>
      <c r="L4231" s="676">
        <v>0.0725</v>
      </c>
      <c r="M4231" s="650">
        <v>376.32</v>
      </c>
      <c r="N4231" s="650"/>
      <c r="O4231" s="650"/>
      <c r="P4231" s="650"/>
      <c r="Q4231" s="650">
        <v>6762</v>
      </c>
      <c r="R4231" s="650">
        <v>1041.25</v>
      </c>
      <c r="S4231" s="676">
        <v>0.154</v>
      </c>
      <c r="T4231" s="650">
        <v>0</v>
      </c>
      <c r="U4231" s="650">
        <v>0</v>
      </c>
      <c r="V4231" s="650">
        <v>0</v>
      </c>
      <c r="W4231" s="650">
        <v>0</v>
      </c>
      <c r="X4231" s="650">
        <v>0</v>
      </c>
      <c r="Y4231" s="650">
        <v>0</v>
      </c>
      <c r="Z4231" s="650">
        <v>0</v>
      </c>
      <c r="AA4231" s="650">
        <v>0</v>
      </c>
      <c r="AB4231" s="676">
        <v>1</v>
      </c>
      <c r="AC4231" s="575">
        <f t="shared" si="192"/>
        <v>0</v>
      </c>
      <c r="AD4231" s="620">
        <f t="shared" si="193"/>
        <v>0</v>
      </c>
    </row>
    <row r="4232" customHeight="1" spans="1:30">
      <c r="A4232" s="574">
        <v>45375</v>
      </c>
      <c r="B4232" s="650" t="s">
        <v>244</v>
      </c>
      <c r="C4232" s="650" t="s">
        <v>228</v>
      </c>
      <c r="D4232" s="650">
        <v>100</v>
      </c>
      <c r="E4232" s="650" t="s">
        <v>233</v>
      </c>
      <c r="F4232" s="650">
        <v>6.23</v>
      </c>
      <c r="G4232" s="650">
        <v>0.2</v>
      </c>
      <c r="H4232" s="650">
        <v>57.3072</v>
      </c>
      <c r="I4232" s="650">
        <v>52.1334</v>
      </c>
      <c r="J4232" s="650">
        <v>49.0854</v>
      </c>
      <c r="K4232" s="650">
        <v>5.1738</v>
      </c>
      <c r="L4232" s="676">
        <v>0.0903</v>
      </c>
      <c r="M4232" s="650">
        <v>882.8673</v>
      </c>
      <c r="N4232" s="650"/>
      <c r="O4232" s="650"/>
      <c r="P4232" s="650"/>
      <c r="Q4232" s="650">
        <v>14225</v>
      </c>
      <c r="R4232" s="650">
        <v>2801.5029</v>
      </c>
      <c r="S4232" s="676">
        <v>0.1969</v>
      </c>
      <c r="T4232" s="650">
        <v>0</v>
      </c>
      <c r="U4232" s="650">
        <v>0</v>
      </c>
      <c r="V4232" s="650">
        <v>0</v>
      </c>
      <c r="W4232" s="650">
        <v>0</v>
      </c>
      <c r="X4232" s="650">
        <v>0</v>
      </c>
      <c r="Y4232" s="650">
        <v>0</v>
      </c>
      <c r="Z4232" s="650">
        <v>0</v>
      </c>
      <c r="AA4232" s="650">
        <v>0</v>
      </c>
      <c r="AB4232" s="676">
        <v>1</v>
      </c>
      <c r="AC4232" s="575">
        <f t="shared" si="192"/>
        <v>0</v>
      </c>
      <c r="AD4232" s="620">
        <f t="shared" si="193"/>
        <v>0</v>
      </c>
    </row>
    <row r="4233" customHeight="1" spans="1:30">
      <c r="A4233" s="574">
        <v>45375</v>
      </c>
      <c r="B4233" s="650" t="s">
        <v>247</v>
      </c>
      <c r="C4233" s="650" t="s">
        <v>228</v>
      </c>
      <c r="D4233" s="650">
        <v>150</v>
      </c>
      <c r="E4233" s="650" t="s">
        <v>233</v>
      </c>
      <c r="F4233" s="650">
        <v>7.51</v>
      </c>
      <c r="G4233" s="650">
        <v>3</v>
      </c>
      <c r="H4233" s="650">
        <v>95.285</v>
      </c>
      <c r="I4233" s="650">
        <v>95.285</v>
      </c>
      <c r="J4233" s="650">
        <v>94.5</v>
      </c>
      <c r="K4233" s="650">
        <v>0</v>
      </c>
      <c r="L4233" s="676">
        <v>0</v>
      </c>
      <c r="M4233" s="650">
        <v>1993.425</v>
      </c>
      <c r="N4233" s="650"/>
      <c r="O4233" s="650"/>
      <c r="P4233" s="650"/>
      <c r="Q4233" s="650">
        <v>25456</v>
      </c>
      <c r="R4233" s="650">
        <v>5889.45</v>
      </c>
      <c r="S4233" s="676">
        <v>0.2314</v>
      </c>
      <c r="T4233" s="650">
        <v>0</v>
      </c>
      <c r="U4233" s="650">
        <v>0</v>
      </c>
      <c r="V4233" s="650">
        <v>0</v>
      </c>
      <c r="W4233" s="650">
        <v>0</v>
      </c>
      <c r="X4233" s="650">
        <v>0</v>
      </c>
      <c r="Y4233" s="650">
        <v>0</v>
      </c>
      <c r="Z4233" s="650">
        <v>0</v>
      </c>
      <c r="AA4233" s="650">
        <v>0</v>
      </c>
      <c r="AB4233" s="676">
        <v>1</v>
      </c>
      <c r="AC4233" s="575">
        <f t="shared" si="192"/>
        <v>0</v>
      </c>
      <c r="AD4233" s="620">
        <f t="shared" si="193"/>
        <v>0</v>
      </c>
    </row>
    <row r="4234" customHeight="1" spans="1:30">
      <c r="A4234" s="574">
        <v>45375</v>
      </c>
      <c r="B4234" s="650" t="s">
        <v>248</v>
      </c>
      <c r="C4234" s="650" t="s">
        <v>228</v>
      </c>
      <c r="D4234" s="650">
        <v>100</v>
      </c>
      <c r="E4234" s="650" t="s">
        <v>235</v>
      </c>
      <c r="F4234" s="650">
        <v>4.25</v>
      </c>
      <c r="G4234" s="650">
        <v>8</v>
      </c>
      <c r="H4234" s="650">
        <v>57.5952</v>
      </c>
      <c r="I4234" s="650">
        <v>40.7021</v>
      </c>
      <c r="J4234" s="650">
        <v>39.522</v>
      </c>
      <c r="K4234" s="650">
        <v>16.8931</v>
      </c>
      <c r="L4234" s="676">
        <v>0.2933</v>
      </c>
      <c r="M4234" s="650">
        <v>851.214</v>
      </c>
      <c r="N4234" s="650"/>
      <c r="O4234" s="650"/>
      <c r="P4234" s="650"/>
      <c r="Q4234" s="650">
        <v>11688</v>
      </c>
      <c r="R4234" s="650">
        <v>2612.9348</v>
      </c>
      <c r="S4234" s="676">
        <v>0.2236</v>
      </c>
      <c r="T4234" s="650">
        <v>0</v>
      </c>
      <c r="U4234" s="650">
        <v>0</v>
      </c>
      <c r="V4234" s="650">
        <v>0</v>
      </c>
      <c r="W4234" s="650">
        <v>0</v>
      </c>
      <c r="X4234" s="650">
        <v>0</v>
      </c>
      <c r="Y4234" s="650">
        <v>0</v>
      </c>
      <c r="Z4234" s="650">
        <v>0</v>
      </c>
      <c r="AA4234" s="650">
        <v>0</v>
      </c>
      <c r="AB4234" s="676">
        <v>1</v>
      </c>
      <c r="AC4234" s="575">
        <f t="shared" si="192"/>
        <v>0</v>
      </c>
      <c r="AD4234" s="620">
        <f t="shared" si="193"/>
        <v>0</v>
      </c>
    </row>
    <row r="4235" customHeight="1" spans="1:30">
      <c r="A4235" s="574">
        <v>45375</v>
      </c>
      <c r="B4235" s="650" t="s">
        <v>249</v>
      </c>
      <c r="C4235" s="650" t="s">
        <v>228</v>
      </c>
      <c r="D4235" s="650">
        <v>100</v>
      </c>
      <c r="E4235" s="650" t="s">
        <v>231</v>
      </c>
      <c r="F4235" s="650">
        <v>6.55</v>
      </c>
      <c r="G4235" s="650">
        <v>0</v>
      </c>
      <c r="H4235" s="650">
        <v>51.296</v>
      </c>
      <c r="I4235" s="650">
        <v>50.472</v>
      </c>
      <c r="J4235" s="650">
        <v>50.3789</v>
      </c>
      <c r="K4235" s="650">
        <v>0</v>
      </c>
      <c r="L4235" s="676">
        <v>0</v>
      </c>
      <c r="M4235" s="650">
        <v>1192.9536</v>
      </c>
      <c r="N4235" s="650"/>
      <c r="O4235" s="650"/>
      <c r="P4235" s="650"/>
      <c r="Q4235" s="650">
        <v>15134</v>
      </c>
      <c r="R4235" s="650">
        <v>3130.3009</v>
      </c>
      <c r="S4235" s="676">
        <v>0.2068</v>
      </c>
      <c r="T4235" s="650">
        <v>0</v>
      </c>
      <c r="U4235" s="650">
        <v>0</v>
      </c>
      <c r="V4235" s="650">
        <v>0</v>
      </c>
      <c r="W4235" s="650">
        <v>0</v>
      </c>
      <c r="X4235" s="650">
        <v>0</v>
      </c>
      <c r="Y4235" s="650">
        <v>0</v>
      </c>
      <c r="Z4235" s="650">
        <v>0</v>
      </c>
      <c r="AA4235" s="650">
        <v>0</v>
      </c>
      <c r="AB4235" s="676">
        <v>1</v>
      </c>
      <c r="AC4235" s="575">
        <f t="shared" si="192"/>
        <v>0</v>
      </c>
      <c r="AD4235" s="620">
        <f t="shared" si="193"/>
        <v>0</v>
      </c>
    </row>
    <row r="4236" customHeight="1" spans="1:30">
      <c r="A4236" s="574">
        <v>45375</v>
      </c>
      <c r="B4236" s="669" t="s">
        <v>55</v>
      </c>
      <c r="C4236" s="650" t="s">
        <v>250</v>
      </c>
      <c r="D4236" s="650">
        <v>100</v>
      </c>
      <c r="E4236" s="650" t="s">
        <v>233</v>
      </c>
      <c r="F4236" s="650">
        <v>0</v>
      </c>
      <c r="G4236" s="650">
        <v>4.24</v>
      </c>
      <c r="H4236" s="650">
        <v>28.4958</v>
      </c>
      <c r="I4236" s="650">
        <v>27.8644</v>
      </c>
      <c r="J4236" s="650">
        <v>27.2424</v>
      </c>
      <c r="K4236" s="650">
        <v>0</v>
      </c>
      <c r="L4236" s="676">
        <v>0</v>
      </c>
      <c r="M4236" s="650">
        <v>2146.1478</v>
      </c>
      <c r="N4236" s="650"/>
      <c r="O4236" s="650"/>
      <c r="P4236" s="650"/>
      <c r="Q4236" s="650">
        <v>28860</v>
      </c>
      <c r="R4236" s="650">
        <v>5884.9523</v>
      </c>
      <c r="S4236" s="676">
        <v>0.2039</v>
      </c>
      <c r="T4236" s="650">
        <v>0</v>
      </c>
      <c r="U4236" s="650">
        <v>0.6314</v>
      </c>
      <c r="V4236" s="650">
        <v>0</v>
      </c>
      <c r="W4236" s="650">
        <v>0</v>
      </c>
      <c r="X4236" s="650">
        <v>0</v>
      </c>
      <c r="Y4236" s="650">
        <v>0</v>
      </c>
      <c r="Z4236" s="650">
        <v>0</v>
      </c>
      <c r="AA4236" s="650">
        <v>0</v>
      </c>
      <c r="AB4236" s="676">
        <v>1</v>
      </c>
      <c r="AC4236" s="575">
        <f t="shared" si="192"/>
        <v>0.6314</v>
      </c>
      <c r="AD4236" s="620">
        <f t="shared" si="193"/>
        <v>0</v>
      </c>
    </row>
    <row r="4237" customHeight="1" spans="1:30">
      <c r="A4237" s="574">
        <v>45375</v>
      </c>
      <c r="B4237" s="192" t="s">
        <v>57</v>
      </c>
      <c r="C4237" s="650" t="s">
        <v>228</v>
      </c>
      <c r="D4237" s="650">
        <v>20</v>
      </c>
      <c r="E4237" s="650" t="s">
        <v>233</v>
      </c>
      <c r="F4237" s="650">
        <v>4.01</v>
      </c>
      <c r="G4237" s="650">
        <v>0</v>
      </c>
      <c r="H4237" s="650">
        <v>7.1983</v>
      </c>
      <c r="I4237" s="650">
        <v>7.1983</v>
      </c>
      <c r="J4237" s="650">
        <v>7.0816</v>
      </c>
      <c r="K4237" s="650">
        <v>0</v>
      </c>
      <c r="L4237" s="676">
        <v>0</v>
      </c>
      <c r="M4237" s="650">
        <v>232.8652</v>
      </c>
      <c r="N4237" s="650"/>
      <c r="O4237" s="650"/>
      <c r="P4237" s="650"/>
      <c r="Q4237" s="650">
        <v>3541</v>
      </c>
      <c r="R4237" s="650">
        <v>733.98</v>
      </c>
      <c r="S4237" s="676">
        <v>0.2073</v>
      </c>
      <c r="T4237" s="650">
        <v>0</v>
      </c>
      <c r="U4237" s="650">
        <v>0</v>
      </c>
      <c r="V4237" s="650">
        <v>0</v>
      </c>
      <c r="W4237" s="650">
        <v>0</v>
      </c>
      <c r="X4237" s="650">
        <v>0</v>
      </c>
      <c r="Y4237" s="650">
        <v>0</v>
      </c>
      <c r="Z4237" s="650">
        <v>0</v>
      </c>
      <c r="AA4237" s="650">
        <v>0</v>
      </c>
      <c r="AB4237" s="676">
        <v>1</v>
      </c>
      <c r="AC4237" s="575">
        <f t="shared" si="192"/>
        <v>0</v>
      </c>
      <c r="AD4237" s="620">
        <f t="shared" si="193"/>
        <v>0</v>
      </c>
    </row>
    <row r="4238" customHeight="1" spans="1:30">
      <c r="A4238" s="574">
        <v>45375</v>
      </c>
      <c r="B4238" s="650" t="s">
        <v>253</v>
      </c>
      <c r="C4238" s="650" t="s">
        <v>250</v>
      </c>
      <c r="D4238" s="650">
        <v>200</v>
      </c>
      <c r="E4238" s="650" t="s">
        <v>233</v>
      </c>
      <c r="F4238" s="650">
        <v>0</v>
      </c>
      <c r="G4238" s="650">
        <v>4.53</v>
      </c>
      <c r="H4238" s="650">
        <v>105.661</v>
      </c>
      <c r="I4238" s="650">
        <v>105.661</v>
      </c>
      <c r="J4238" s="650">
        <v>101.64</v>
      </c>
      <c r="K4238" s="650">
        <v>0</v>
      </c>
      <c r="L4238" s="676">
        <v>0</v>
      </c>
      <c r="M4238" s="650">
        <v>4167.24</v>
      </c>
      <c r="N4238" s="650"/>
      <c r="O4238" s="650"/>
      <c r="P4238" s="650"/>
      <c r="Q4238" s="650">
        <v>61425</v>
      </c>
      <c r="R4238" s="650">
        <v>12811.92</v>
      </c>
      <c r="S4238" s="676">
        <v>0.2086</v>
      </c>
      <c r="T4238" s="650">
        <v>0</v>
      </c>
      <c r="U4238" s="650">
        <v>0</v>
      </c>
      <c r="V4238" s="650">
        <v>0</v>
      </c>
      <c r="W4238" s="650">
        <v>0</v>
      </c>
      <c r="X4238" s="650">
        <v>0</v>
      </c>
      <c r="Y4238" s="650">
        <v>0</v>
      </c>
      <c r="Z4238" s="650">
        <v>0</v>
      </c>
      <c r="AA4238" s="650">
        <v>0</v>
      </c>
      <c r="AB4238" s="676">
        <v>1</v>
      </c>
      <c r="AC4238" s="575">
        <f t="shared" si="192"/>
        <v>0</v>
      </c>
      <c r="AD4238" s="620">
        <f t="shared" si="193"/>
        <v>0</v>
      </c>
    </row>
    <row r="4239" customHeight="1" spans="1:30">
      <c r="A4239" s="574">
        <v>45375</v>
      </c>
      <c r="B4239" s="650" t="s">
        <v>259</v>
      </c>
      <c r="C4239" s="650" t="s">
        <v>250</v>
      </c>
      <c r="D4239" s="650">
        <v>60</v>
      </c>
      <c r="E4239" s="650" t="s">
        <v>233</v>
      </c>
      <c r="F4239" s="650">
        <v>0</v>
      </c>
      <c r="G4239" s="650">
        <v>4.04</v>
      </c>
      <c r="H4239" s="650">
        <v>26.3275</v>
      </c>
      <c r="I4239" s="650">
        <v>26.3275</v>
      </c>
      <c r="J4239" s="650">
        <v>25.83</v>
      </c>
      <c r="K4239" s="650">
        <v>0</v>
      </c>
      <c r="L4239" s="676">
        <v>0</v>
      </c>
      <c r="M4239" s="650">
        <v>1236.9</v>
      </c>
      <c r="N4239" s="650"/>
      <c r="O4239" s="650"/>
      <c r="P4239" s="650"/>
      <c r="Q4239" s="650">
        <v>14049</v>
      </c>
      <c r="R4239" s="650">
        <v>3618.93</v>
      </c>
      <c r="S4239" s="676">
        <v>0.2576</v>
      </c>
      <c r="T4239" s="650">
        <v>0</v>
      </c>
      <c r="U4239" s="650">
        <v>0</v>
      </c>
      <c r="V4239" s="650">
        <v>0</v>
      </c>
      <c r="W4239" s="650">
        <v>0</v>
      </c>
      <c r="X4239" s="650">
        <v>0</v>
      </c>
      <c r="Y4239" s="650">
        <v>0</v>
      </c>
      <c r="Z4239" s="650">
        <v>0</v>
      </c>
      <c r="AA4239" s="650">
        <v>0</v>
      </c>
      <c r="AB4239" s="676">
        <v>1</v>
      </c>
      <c r="AC4239" s="575">
        <f t="shared" si="192"/>
        <v>0</v>
      </c>
      <c r="AD4239" s="620">
        <f t="shared" si="193"/>
        <v>0</v>
      </c>
    </row>
    <row r="4240" customHeight="1" spans="1:30">
      <c r="A4240" s="574">
        <v>45375</v>
      </c>
      <c r="B4240" s="650" t="s">
        <v>261</v>
      </c>
      <c r="C4240" s="650" t="s">
        <v>250</v>
      </c>
      <c r="D4240" s="650">
        <v>100</v>
      </c>
      <c r="E4240" s="650" t="s">
        <v>233</v>
      </c>
      <c r="F4240" s="650">
        <v>0</v>
      </c>
      <c r="G4240" s="650">
        <v>7.72</v>
      </c>
      <c r="H4240" s="650">
        <v>134.0946</v>
      </c>
      <c r="I4240" s="650">
        <v>134.0946</v>
      </c>
      <c r="J4240" s="650">
        <v>132</v>
      </c>
      <c r="K4240" s="650">
        <v>0</v>
      </c>
      <c r="L4240" s="676">
        <v>0</v>
      </c>
      <c r="M4240" s="650">
        <v>1886.544</v>
      </c>
      <c r="N4240" s="650"/>
      <c r="O4240" s="650"/>
      <c r="P4240" s="650"/>
      <c r="Q4240" s="650">
        <v>25315</v>
      </c>
      <c r="R4240" s="650">
        <v>6184.596</v>
      </c>
      <c r="S4240" s="676">
        <v>0.2443</v>
      </c>
      <c r="T4240" s="650">
        <v>0</v>
      </c>
      <c r="U4240" s="650">
        <v>0</v>
      </c>
      <c r="V4240" s="650">
        <v>0</v>
      </c>
      <c r="W4240" s="650">
        <v>0</v>
      </c>
      <c r="X4240" s="650">
        <v>0</v>
      </c>
      <c r="Y4240" s="650">
        <v>0</v>
      </c>
      <c r="Z4240" s="650">
        <v>0</v>
      </c>
      <c r="AA4240" s="650">
        <v>0</v>
      </c>
      <c r="AB4240" s="676">
        <v>1</v>
      </c>
      <c r="AC4240" s="575">
        <f t="shared" si="192"/>
        <v>0</v>
      </c>
      <c r="AD4240" s="620">
        <f t="shared" si="193"/>
        <v>0</v>
      </c>
    </row>
    <row r="4241" customHeight="1" spans="1:30">
      <c r="A4241" s="574">
        <v>45375</v>
      </c>
      <c r="B4241" s="650" t="s">
        <v>254</v>
      </c>
      <c r="C4241" s="650" t="s">
        <v>250</v>
      </c>
      <c r="D4241" s="650">
        <v>50</v>
      </c>
      <c r="E4241" s="650" t="s">
        <v>231</v>
      </c>
      <c r="F4241" s="650">
        <v>0</v>
      </c>
      <c r="G4241" s="650">
        <v>7.78</v>
      </c>
      <c r="H4241" s="650">
        <v>63.5135</v>
      </c>
      <c r="I4241" s="650">
        <v>63.2359</v>
      </c>
      <c r="J4241" s="650">
        <v>61.53</v>
      </c>
      <c r="K4241" s="650">
        <v>0</v>
      </c>
      <c r="L4241" s="676">
        <v>0</v>
      </c>
      <c r="M4241" s="650">
        <v>1297.59</v>
      </c>
      <c r="N4241" s="650"/>
      <c r="O4241" s="650"/>
      <c r="P4241" s="650"/>
      <c r="Q4241" s="650">
        <v>12070</v>
      </c>
      <c r="R4241" s="650">
        <v>3550.89</v>
      </c>
      <c r="S4241" s="676">
        <v>0.2942</v>
      </c>
      <c r="T4241" s="650">
        <v>0</v>
      </c>
      <c r="U4241" s="650">
        <v>0</v>
      </c>
      <c r="V4241" s="650">
        <v>0</v>
      </c>
      <c r="W4241" s="650">
        <v>0</v>
      </c>
      <c r="X4241" s="650">
        <v>0</v>
      </c>
      <c r="Y4241" s="650">
        <v>0</v>
      </c>
      <c r="Z4241" s="650">
        <v>0</v>
      </c>
      <c r="AA4241" s="650">
        <v>0</v>
      </c>
      <c r="AB4241" s="676">
        <v>1</v>
      </c>
      <c r="AC4241" s="575">
        <f t="shared" si="192"/>
        <v>0</v>
      </c>
      <c r="AD4241" s="620">
        <f t="shared" si="193"/>
        <v>0</v>
      </c>
    </row>
    <row r="4242" customHeight="1" spans="1:30">
      <c r="A4242" s="574">
        <v>45375</v>
      </c>
      <c r="B4242" s="650" t="s">
        <v>258</v>
      </c>
      <c r="C4242" s="650" t="s">
        <v>250</v>
      </c>
      <c r="D4242" s="650">
        <v>100</v>
      </c>
      <c r="E4242" s="650" t="s">
        <v>233</v>
      </c>
      <c r="F4242" s="650">
        <v>0</v>
      </c>
      <c r="G4242" s="650">
        <v>3.67</v>
      </c>
      <c r="H4242" s="650">
        <v>40.0558</v>
      </c>
      <c r="I4242" s="650">
        <v>31.3916</v>
      </c>
      <c r="J4242" s="650">
        <v>29.7</v>
      </c>
      <c r="K4242" s="650">
        <v>8.6642</v>
      </c>
      <c r="L4242" s="676">
        <v>0.2163</v>
      </c>
      <c r="M4242" s="650">
        <v>1927.2</v>
      </c>
      <c r="N4242" s="650"/>
      <c r="O4242" s="650"/>
      <c r="P4242" s="650"/>
      <c r="Q4242" s="650">
        <v>27774</v>
      </c>
      <c r="R4242" s="650">
        <v>5203.44</v>
      </c>
      <c r="S4242" s="676">
        <v>0.1873</v>
      </c>
      <c r="T4242" s="650">
        <v>0</v>
      </c>
      <c r="U4242" s="650">
        <v>0</v>
      </c>
      <c r="V4242" s="650">
        <v>0</v>
      </c>
      <c r="W4242" s="650">
        <v>0</v>
      </c>
      <c r="X4242" s="650">
        <v>0</v>
      </c>
      <c r="Y4242" s="650">
        <v>0</v>
      </c>
      <c r="Z4242" s="650">
        <v>0</v>
      </c>
      <c r="AA4242" s="650">
        <v>0</v>
      </c>
      <c r="AB4242" s="676">
        <v>1</v>
      </c>
      <c r="AC4242" s="575">
        <f t="shared" si="192"/>
        <v>0</v>
      </c>
      <c r="AD4242" s="620">
        <f t="shared" si="193"/>
        <v>0</v>
      </c>
    </row>
    <row r="4243" customHeight="1" spans="1:30">
      <c r="A4243" s="574">
        <v>45375</v>
      </c>
      <c r="B4243" s="650" t="s">
        <v>252</v>
      </c>
      <c r="C4243" s="650" t="s">
        <v>250</v>
      </c>
      <c r="D4243" s="650">
        <v>49.5</v>
      </c>
      <c r="E4243" s="650" t="s">
        <v>233</v>
      </c>
      <c r="F4243" s="650">
        <v>0</v>
      </c>
      <c r="G4243" s="650">
        <v>5</v>
      </c>
      <c r="H4243" s="650">
        <v>28.0763</v>
      </c>
      <c r="I4243" s="650">
        <v>22.5248</v>
      </c>
      <c r="J4243" s="650">
        <v>21.615</v>
      </c>
      <c r="K4243" s="650">
        <v>5.5515</v>
      </c>
      <c r="L4243" s="676">
        <v>0.1977</v>
      </c>
      <c r="M4243" s="650">
        <v>1127.874</v>
      </c>
      <c r="N4243" s="650">
        <v>1021</v>
      </c>
      <c r="O4243" s="676">
        <v>1.1047</v>
      </c>
      <c r="P4243" s="676">
        <v>0.3305</v>
      </c>
      <c r="Q4243" s="650">
        <v>12723</v>
      </c>
      <c r="R4243" s="650">
        <v>2399.6016</v>
      </c>
      <c r="S4243" s="676">
        <v>0.1886</v>
      </c>
      <c r="T4243" s="650">
        <v>0</v>
      </c>
      <c r="U4243" s="650">
        <v>0</v>
      </c>
      <c r="V4243" s="650">
        <v>0</v>
      </c>
      <c r="W4243" s="650">
        <v>0</v>
      </c>
      <c r="X4243" s="650">
        <v>0</v>
      </c>
      <c r="Y4243" s="650">
        <v>0</v>
      </c>
      <c r="Z4243" s="650">
        <v>0</v>
      </c>
      <c r="AA4243" s="650">
        <v>0</v>
      </c>
      <c r="AB4243" s="676">
        <v>1</v>
      </c>
      <c r="AC4243" s="575">
        <f t="shared" si="192"/>
        <v>0</v>
      </c>
      <c r="AD4243" s="620">
        <f t="shared" si="193"/>
        <v>0</v>
      </c>
    </row>
    <row r="4244" customHeight="1" spans="1:30">
      <c r="A4244" s="574">
        <v>45375</v>
      </c>
      <c r="B4244" s="650" t="s">
        <v>256</v>
      </c>
      <c r="C4244" s="650" t="s">
        <v>250</v>
      </c>
      <c r="D4244" s="650">
        <v>20.4</v>
      </c>
      <c r="E4244" s="650" t="s">
        <v>287</v>
      </c>
      <c r="F4244" s="650">
        <v>0</v>
      </c>
      <c r="G4244" s="650">
        <v>5.89</v>
      </c>
      <c r="H4244" s="650">
        <v>19.459</v>
      </c>
      <c r="I4244" s="650">
        <v>19.236</v>
      </c>
      <c r="J4244" s="650">
        <v>19.1587</v>
      </c>
      <c r="K4244" s="650">
        <v>0</v>
      </c>
      <c r="L4244" s="676">
        <v>0</v>
      </c>
      <c r="M4244" s="650">
        <v>505.8118</v>
      </c>
      <c r="N4244" s="650"/>
      <c r="O4244" s="650"/>
      <c r="P4244" s="650"/>
      <c r="Q4244" s="650">
        <v>5372</v>
      </c>
      <c r="R4244" s="650">
        <v>1500.9715</v>
      </c>
      <c r="S4244" s="676">
        <v>0.2794</v>
      </c>
      <c r="T4244" s="650">
        <v>0</v>
      </c>
      <c r="U4244" s="650">
        <v>0</v>
      </c>
      <c r="V4244" s="650">
        <v>0</v>
      </c>
      <c r="W4244" s="650">
        <v>0</v>
      </c>
      <c r="X4244" s="650">
        <v>0</v>
      </c>
      <c r="Y4244" s="650">
        <v>0</v>
      </c>
      <c r="Z4244" s="650">
        <v>0</v>
      </c>
      <c r="AA4244" s="650">
        <v>0</v>
      </c>
      <c r="AB4244" s="676">
        <v>1</v>
      </c>
      <c r="AC4244" s="575">
        <f t="shared" si="192"/>
        <v>0</v>
      </c>
      <c r="AD4244" s="620">
        <f t="shared" si="193"/>
        <v>0</v>
      </c>
    </row>
    <row r="4245" customHeight="1" spans="1:30">
      <c r="A4245" s="574">
        <v>45375</v>
      </c>
      <c r="B4245" s="650" t="s">
        <v>263</v>
      </c>
      <c r="C4245" s="650" t="s">
        <v>250</v>
      </c>
      <c r="D4245" s="650">
        <v>200</v>
      </c>
      <c r="E4245" s="650" t="s">
        <v>233</v>
      </c>
      <c r="F4245" s="650">
        <v>0</v>
      </c>
      <c r="G4245" s="650">
        <v>4.79</v>
      </c>
      <c r="H4245" s="650">
        <v>82.2943</v>
      </c>
      <c r="I4245" s="650">
        <v>80.8876</v>
      </c>
      <c r="J4245" s="650">
        <v>78.32</v>
      </c>
      <c r="K4245" s="650">
        <v>0</v>
      </c>
      <c r="L4245" s="676">
        <v>0</v>
      </c>
      <c r="M4245" s="650">
        <v>4117.52</v>
      </c>
      <c r="N4245" s="650"/>
      <c r="O4245" s="650"/>
      <c r="P4245" s="650"/>
      <c r="Q4245" s="650">
        <v>59159</v>
      </c>
      <c r="R4245" s="650">
        <v>17338.64</v>
      </c>
      <c r="S4245" s="676">
        <v>0.2931</v>
      </c>
      <c r="T4245" s="650">
        <v>0</v>
      </c>
      <c r="U4245" s="650">
        <v>0.4337</v>
      </c>
      <c r="V4245" s="650">
        <v>0</v>
      </c>
      <c r="W4245" s="650">
        <v>0</v>
      </c>
      <c r="X4245" s="650">
        <v>0</v>
      </c>
      <c r="Y4245" s="650">
        <v>0.973</v>
      </c>
      <c r="Z4245" s="650">
        <v>0</v>
      </c>
      <c r="AA4245" s="650">
        <v>0</v>
      </c>
      <c r="AB4245" s="676">
        <v>1</v>
      </c>
      <c r="AC4245" s="575">
        <f t="shared" si="192"/>
        <v>0.4337</v>
      </c>
      <c r="AD4245" s="620">
        <f t="shared" si="193"/>
        <v>0</v>
      </c>
    </row>
    <row r="4246" customHeight="1" spans="1:30">
      <c r="A4246" s="574">
        <v>45375</v>
      </c>
      <c r="B4246" s="650" t="s">
        <v>251</v>
      </c>
      <c r="C4246" s="650" t="s">
        <v>250</v>
      </c>
      <c r="D4246" s="650">
        <v>15</v>
      </c>
      <c r="E4246" s="650" t="s">
        <v>233</v>
      </c>
      <c r="F4246" s="650">
        <v>0</v>
      </c>
      <c r="G4246" s="650">
        <v>7.43</v>
      </c>
      <c r="H4246" s="650">
        <v>19.7686</v>
      </c>
      <c r="I4246" s="650">
        <v>12.1734</v>
      </c>
      <c r="J4246" s="650">
        <v>12.075</v>
      </c>
      <c r="K4246" s="650">
        <v>7.5952</v>
      </c>
      <c r="L4246" s="676">
        <v>0.3842</v>
      </c>
      <c r="M4246" s="650">
        <v>217.35</v>
      </c>
      <c r="N4246" s="650"/>
      <c r="O4246" s="650"/>
      <c r="P4246" s="650"/>
      <c r="Q4246" s="650">
        <v>3444</v>
      </c>
      <c r="R4246" s="650">
        <v>545.58</v>
      </c>
      <c r="S4246" s="676">
        <v>0.1584</v>
      </c>
      <c r="T4246" s="650">
        <v>0</v>
      </c>
      <c r="U4246" s="650">
        <v>0</v>
      </c>
      <c r="V4246" s="650">
        <v>0</v>
      </c>
      <c r="W4246" s="650">
        <v>0</v>
      </c>
      <c r="X4246" s="650">
        <v>0</v>
      </c>
      <c r="Y4246" s="650">
        <v>0</v>
      </c>
      <c r="Z4246" s="650">
        <v>0</v>
      </c>
      <c r="AA4246" s="650">
        <v>0</v>
      </c>
      <c r="AB4246" s="676">
        <v>1</v>
      </c>
      <c r="AC4246" s="575">
        <f t="shared" si="192"/>
        <v>0</v>
      </c>
      <c r="AD4246" s="620">
        <f t="shared" si="193"/>
        <v>0</v>
      </c>
    </row>
    <row r="4247" customHeight="1" spans="1:30">
      <c r="A4247" s="574">
        <v>45375</v>
      </c>
      <c r="B4247" s="650" t="s">
        <v>257</v>
      </c>
      <c r="C4247" s="650" t="s">
        <v>250</v>
      </c>
      <c r="D4247" s="650">
        <v>80</v>
      </c>
      <c r="E4247" s="650" t="s">
        <v>231</v>
      </c>
      <c r="F4247" s="650">
        <v>0</v>
      </c>
      <c r="G4247" s="650">
        <v>6.84</v>
      </c>
      <c r="H4247" s="650">
        <v>109.484</v>
      </c>
      <c r="I4247" s="650">
        <v>104.8786</v>
      </c>
      <c r="J4247" s="650">
        <v>102.8896</v>
      </c>
      <c r="K4247" s="650">
        <v>0</v>
      </c>
      <c r="L4247" s="676">
        <v>0</v>
      </c>
      <c r="M4247" s="650">
        <v>1662.3893</v>
      </c>
      <c r="N4247" s="650"/>
      <c r="O4247" s="650"/>
      <c r="P4247" s="650"/>
      <c r="Q4247" s="650">
        <v>18237</v>
      </c>
      <c r="R4247" s="650">
        <v>5179.3058</v>
      </c>
      <c r="S4247" s="676">
        <v>0.284</v>
      </c>
      <c r="T4247" s="650">
        <v>0</v>
      </c>
      <c r="U4247" s="650">
        <v>2.3</v>
      </c>
      <c r="V4247" s="650">
        <v>0</v>
      </c>
      <c r="W4247" s="650">
        <v>0</v>
      </c>
      <c r="X4247" s="650">
        <v>0</v>
      </c>
      <c r="Y4247" s="650">
        <v>0</v>
      </c>
      <c r="Z4247" s="650">
        <v>0</v>
      </c>
      <c r="AA4247" s="650">
        <v>0</v>
      </c>
      <c r="AB4247" s="676">
        <v>1</v>
      </c>
      <c r="AC4247" s="575">
        <f t="shared" si="192"/>
        <v>2.3</v>
      </c>
      <c r="AD4247" s="620">
        <f t="shared" si="193"/>
        <v>0</v>
      </c>
    </row>
    <row r="4248" customHeight="1" spans="1:30">
      <c r="A4248" s="574">
        <v>45375</v>
      </c>
      <c r="B4248" s="650" t="s">
        <v>260</v>
      </c>
      <c r="C4248" s="650" t="s">
        <v>250</v>
      </c>
      <c r="D4248" s="650">
        <v>50</v>
      </c>
      <c r="E4248" s="650" t="s">
        <v>233</v>
      </c>
      <c r="F4248" s="650">
        <v>0</v>
      </c>
      <c r="G4248" s="650">
        <v>7.6</v>
      </c>
      <c r="H4248" s="650">
        <v>66.6546</v>
      </c>
      <c r="I4248" s="650">
        <v>45.9945</v>
      </c>
      <c r="J4248" s="650">
        <v>44.66</v>
      </c>
      <c r="K4248" s="650">
        <v>0</v>
      </c>
      <c r="L4248" s="676">
        <v>0</v>
      </c>
      <c r="M4248" s="650">
        <v>738.43</v>
      </c>
      <c r="N4248" s="650"/>
      <c r="O4248" s="650"/>
      <c r="P4248" s="650"/>
      <c r="Q4248" s="650">
        <v>12700</v>
      </c>
      <c r="R4248" s="650">
        <v>2461.052</v>
      </c>
      <c r="S4248" s="676">
        <v>0.1938</v>
      </c>
      <c r="T4248" s="650">
        <v>0</v>
      </c>
      <c r="U4248" s="650">
        <v>7.325</v>
      </c>
      <c r="V4248" s="650">
        <v>13.3351</v>
      </c>
      <c r="W4248" s="650">
        <v>0</v>
      </c>
      <c r="X4248" s="650">
        <v>0</v>
      </c>
      <c r="Y4248" s="650">
        <v>0</v>
      </c>
      <c r="Z4248" s="650">
        <v>0</v>
      </c>
      <c r="AA4248" s="650">
        <v>0</v>
      </c>
      <c r="AB4248" s="676">
        <v>1</v>
      </c>
      <c r="AC4248" s="575">
        <f t="shared" si="192"/>
        <v>7.325</v>
      </c>
      <c r="AD4248" s="620">
        <f t="shared" si="193"/>
        <v>13.3351</v>
      </c>
    </row>
    <row r="4249" customHeight="1" spans="1:30">
      <c r="A4249" s="574">
        <v>45375</v>
      </c>
      <c r="B4249" s="650" t="s">
        <v>262</v>
      </c>
      <c r="C4249" s="650" t="s">
        <v>250</v>
      </c>
      <c r="D4249" s="650">
        <v>200</v>
      </c>
      <c r="E4249" s="650" t="s">
        <v>233</v>
      </c>
      <c r="F4249" s="650">
        <v>0</v>
      </c>
      <c r="G4249" s="650">
        <v>6.12</v>
      </c>
      <c r="H4249" s="650">
        <v>84.6082</v>
      </c>
      <c r="I4249" s="650">
        <v>49.6592</v>
      </c>
      <c r="J4249" s="650">
        <v>47.025</v>
      </c>
      <c r="K4249" s="650">
        <v>0</v>
      </c>
      <c r="L4249" s="676">
        <v>0</v>
      </c>
      <c r="M4249" s="650">
        <v>2506.35</v>
      </c>
      <c r="N4249" s="650"/>
      <c r="O4249" s="650"/>
      <c r="P4249" s="650"/>
      <c r="Q4249" s="650">
        <v>30140</v>
      </c>
      <c r="R4249" s="650">
        <v>9655.8</v>
      </c>
      <c r="S4249" s="676">
        <v>0.3204</v>
      </c>
      <c r="T4249" s="650">
        <v>29.706</v>
      </c>
      <c r="U4249" s="650">
        <v>0</v>
      </c>
      <c r="V4249" s="650">
        <v>0</v>
      </c>
      <c r="W4249" s="650">
        <v>0</v>
      </c>
      <c r="X4249" s="650">
        <v>0</v>
      </c>
      <c r="Y4249" s="650">
        <v>5.243</v>
      </c>
      <c r="Z4249" s="650">
        <v>0</v>
      </c>
      <c r="AA4249" s="650">
        <v>0</v>
      </c>
      <c r="AB4249" s="676">
        <v>0.5372</v>
      </c>
      <c r="AC4249" s="575">
        <f t="shared" si="192"/>
        <v>0</v>
      </c>
      <c r="AD4249" s="620">
        <f t="shared" si="193"/>
        <v>29.706</v>
      </c>
    </row>
    <row r="4250" customHeight="1" spans="1:30">
      <c r="A4250" s="574">
        <v>45375</v>
      </c>
      <c r="B4250" s="650" t="s">
        <v>264</v>
      </c>
      <c r="C4250" s="650" t="s">
        <v>250</v>
      </c>
      <c r="D4250" s="650">
        <v>100</v>
      </c>
      <c r="E4250" s="650" t="s">
        <v>233</v>
      </c>
      <c r="F4250" s="650">
        <v>0</v>
      </c>
      <c r="G4250" s="650">
        <v>3.77</v>
      </c>
      <c r="H4250" s="650">
        <v>31.3546</v>
      </c>
      <c r="I4250" s="650">
        <v>27.9937</v>
      </c>
      <c r="J4250" s="650">
        <v>25.5486</v>
      </c>
      <c r="K4250" s="650">
        <v>0</v>
      </c>
      <c r="L4250" s="676">
        <v>0</v>
      </c>
      <c r="M4250" s="650">
        <v>1742.5979</v>
      </c>
      <c r="N4250" s="650"/>
      <c r="O4250" s="650"/>
      <c r="P4250" s="650"/>
      <c r="Q4250" s="650">
        <v>24615</v>
      </c>
      <c r="R4250" s="650">
        <v>4907.6213</v>
      </c>
      <c r="S4250" s="676">
        <v>0.1994</v>
      </c>
      <c r="T4250" s="650">
        <v>3.3609</v>
      </c>
      <c r="U4250" s="650">
        <v>0</v>
      </c>
      <c r="V4250" s="650">
        <v>0</v>
      </c>
      <c r="W4250" s="650">
        <v>0</v>
      </c>
      <c r="X4250" s="650">
        <v>0</v>
      </c>
      <c r="Y4250" s="650">
        <v>0</v>
      </c>
      <c r="Z4250" s="650">
        <v>0</v>
      </c>
      <c r="AA4250" s="650">
        <v>0</v>
      </c>
      <c r="AB4250" s="676">
        <v>0.9258</v>
      </c>
      <c r="AC4250" s="575">
        <f t="shared" si="192"/>
        <v>0</v>
      </c>
      <c r="AD4250" s="620">
        <f t="shared" si="193"/>
        <v>3.3609</v>
      </c>
    </row>
    <row r="4251" customHeight="1" spans="1:30">
      <c r="A4251" s="574">
        <v>45375</v>
      </c>
      <c r="B4251" s="650" t="s">
        <v>266</v>
      </c>
      <c r="C4251" s="650" t="s">
        <v>250</v>
      </c>
      <c r="D4251" s="650">
        <v>200</v>
      </c>
      <c r="E4251" s="650" t="s">
        <v>231</v>
      </c>
      <c r="F4251" s="650">
        <v>0</v>
      </c>
      <c r="G4251" s="650">
        <v>3.81</v>
      </c>
      <c r="H4251" s="650">
        <v>43.0026</v>
      </c>
      <c r="I4251" s="650">
        <v>43.0026</v>
      </c>
      <c r="J4251" s="650">
        <v>41.58</v>
      </c>
      <c r="K4251" s="650">
        <v>0</v>
      </c>
      <c r="L4251" s="676">
        <v>0</v>
      </c>
      <c r="M4251" s="650">
        <v>2598.42</v>
      </c>
      <c r="N4251" s="650"/>
      <c r="O4251" s="650"/>
      <c r="P4251" s="650"/>
      <c r="Q4251" s="650">
        <v>45530</v>
      </c>
      <c r="R4251" s="650">
        <v>7151.76</v>
      </c>
      <c r="S4251" s="676">
        <v>0.1571</v>
      </c>
      <c r="T4251" s="650">
        <v>0</v>
      </c>
      <c r="U4251" s="650">
        <v>0</v>
      </c>
      <c r="V4251" s="650">
        <v>0</v>
      </c>
      <c r="W4251" s="650">
        <v>0</v>
      </c>
      <c r="X4251" s="650">
        <v>0</v>
      </c>
      <c r="Y4251" s="650">
        <v>0</v>
      </c>
      <c r="Z4251" s="650">
        <v>0</v>
      </c>
      <c r="AA4251" s="650">
        <v>0</v>
      </c>
      <c r="AB4251" s="676">
        <v>1</v>
      </c>
      <c r="AC4251" s="575">
        <f t="shared" si="192"/>
        <v>0</v>
      </c>
      <c r="AD4251" s="620">
        <f t="shared" si="193"/>
        <v>0</v>
      </c>
    </row>
    <row r="4252" customHeight="1" spans="1:30">
      <c r="A4252" s="574">
        <v>45375</v>
      </c>
      <c r="B4252" s="650" t="s">
        <v>265</v>
      </c>
      <c r="C4252" s="650" t="s">
        <v>250</v>
      </c>
      <c r="D4252" s="650">
        <v>50</v>
      </c>
      <c r="E4252" s="650" t="s">
        <v>233</v>
      </c>
      <c r="F4252" s="650">
        <v>0</v>
      </c>
      <c r="G4252" s="650">
        <v>3.33</v>
      </c>
      <c r="H4252" s="650">
        <v>8.382</v>
      </c>
      <c r="I4252" s="650">
        <v>8.382</v>
      </c>
      <c r="J4252" s="650">
        <v>8.0344</v>
      </c>
      <c r="K4252" s="650">
        <v>0</v>
      </c>
      <c r="L4252" s="676">
        <v>0</v>
      </c>
      <c r="M4252" s="650">
        <v>381.3128</v>
      </c>
      <c r="N4252" s="650"/>
      <c r="O4252" s="650"/>
      <c r="P4252" s="650"/>
      <c r="Q4252" s="650">
        <v>5770</v>
      </c>
      <c r="R4252" s="650">
        <v>904.0504</v>
      </c>
      <c r="S4252" s="676">
        <v>0.1567</v>
      </c>
      <c r="T4252" s="650">
        <v>0</v>
      </c>
      <c r="U4252" s="650">
        <v>0</v>
      </c>
      <c r="V4252" s="650">
        <v>0</v>
      </c>
      <c r="W4252" s="650">
        <v>0</v>
      </c>
      <c r="X4252" s="650">
        <v>0</v>
      </c>
      <c r="Y4252" s="650">
        <v>0</v>
      </c>
      <c r="Z4252" s="650">
        <v>0</v>
      </c>
      <c r="AA4252" s="650">
        <v>0</v>
      </c>
      <c r="AB4252" s="676">
        <v>1</v>
      </c>
      <c r="AC4252" s="575">
        <f t="shared" si="192"/>
        <v>0</v>
      </c>
      <c r="AD4252" s="620">
        <f t="shared" si="193"/>
        <v>0</v>
      </c>
    </row>
    <row r="4253" customHeight="1" spans="1:30">
      <c r="A4253" s="574">
        <v>45375</v>
      </c>
      <c r="B4253" s="192" t="s">
        <v>61</v>
      </c>
      <c r="C4253" s="650" t="s">
        <v>250</v>
      </c>
      <c r="D4253" s="650">
        <v>275</v>
      </c>
      <c r="E4253" s="650" t="s">
        <v>233</v>
      </c>
      <c r="F4253" s="650">
        <v>0</v>
      </c>
      <c r="G4253" s="650">
        <v>5.04</v>
      </c>
      <c r="H4253" s="650">
        <v>154.0997</v>
      </c>
      <c r="I4253" s="650">
        <v>153.4527</v>
      </c>
      <c r="J4253" s="650">
        <v>148.72</v>
      </c>
      <c r="K4253" s="650">
        <v>0</v>
      </c>
      <c r="L4253" s="676">
        <v>0</v>
      </c>
      <c r="M4253" s="650">
        <v>6191.24</v>
      </c>
      <c r="N4253" s="650"/>
      <c r="O4253" s="650"/>
      <c r="P4253" s="650"/>
      <c r="Q4253" s="650">
        <v>83580</v>
      </c>
      <c r="R4253" s="650">
        <v>21601.36</v>
      </c>
      <c r="S4253" s="676">
        <v>0.2585</v>
      </c>
      <c r="T4253" s="650">
        <v>0</v>
      </c>
      <c r="U4253" s="650">
        <v>0.647</v>
      </c>
      <c r="V4253" s="650">
        <v>0</v>
      </c>
      <c r="W4253" s="650">
        <v>0</v>
      </c>
      <c r="X4253" s="650">
        <v>0</v>
      </c>
      <c r="Y4253" s="650">
        <v>0</v>
      </c>
      <c r="Z4253" s="650">
        <v>0</v>
      </c>
      <c r="AA4253" s="650">
        <v>0</v>
      </c>
      <c r="AB4253" s="676">
        <v>1</v>
      </c>
      <c r="AC4253" s="575">
        <f t="shared" si="192"/>
        <v>0.647</v>
      </c>
      <c r="AD4253" s="620">
        <f t="shared" si="193"/>
        <v>0</v>
      </c>
    </row>
    <row r="4254" customHeight="1" spans="1:30">
      <c r="A4254" s="574">
        <v>45375</v>
      </c>
      <c r="B4254" s="192" t="s">
        <v>62</v>
      </c>
      <c r="C4254" s="650" t="s">
        <v>250</v>
      </c>
      <c r="D4254" s="650">
        <v>200</v>
      </c>
      <c r="E4254" s="650" t="s">
        <v>233</v>
      </c>
      <c r="F4254" s="650">
        <v>0</v>
      </c>
      <c r="G4254" s="650">
        <v>5.24</v>
      </c>
      <c r="H4254" s="650">
        <v>100.8534</v>
      </c>
      <c r="I4254" s="650">
        <v>100.8534</v>
      </c>
      <c r="J4254" s="650">
        <v>97.68</v>
      </c>
      <c r="K4254" s="650">
        <v>0</v>
      </c>
      <c r="L4254" s="676">
        <v>0</v>
      </c>
      <c r="M4254" s="650">
        <v>4452.36</v>
      </c>
      <c r="N4254" s="650"/>
      <c r="O4254" s="650"/>
      <c r="P4254" s="650"/>
      <c r="Q4254" s="650">
        <v>61280</v>
      </c>
      <c r="R4254" s="650">
        <v>14876.4</v>
      </c>
      <c r="S4254" s="676">
        <v>0.2428</v>
      </c>
      <c r="T4254" s="650">
        <v>0</v>
      </c>
      <c r="U4254" s="650">
        <v>0</v>
      </c>
      <c r="V4254" s="650">
        <v>0</v>
      </c>
      <c r="W4254" s="650">
        <v>0</v>
      </c>
      <c r="X4254" s="650">
        <v>0</v>
      </c>
      <c r="Y4254" s="650">
        <v>0</v>
      </c>
      <c r="Z4254" s="650">
        <v>0</v>
      </c>
      <c r="AA4254" s="650">
        <v>0</v>
      </c>
      <c r="AB4254" s="676">
        <v>1</v>
      </c>
      <c r="AC4254" s="575">
        <f t="shared" si="192"/>
        <v>0</v>
      </c>
      <c r="AD4254" s="620">
        <f t="shared" si="193"/>
        <v>0</v>
      </c>
    </row>
    <row r="4255" customHeight="1" spans="1:30">
      <c r="A4255" s="574">
        <v>45375</v>
      </c>
      <c r="B4255" s="650" t="s">
        <v>267</v>
      </c>
      <c r="C4255" s="650" t="s">
        <v>250</v>
      </c>
      <c r="D4255" s="650">
        <v>150</v>
      </c>
      <c r="E4255" s="650" t="s">
        <v>233</v>
      </c>
      <c r="F4255" s="650">
        <v>0</v>
      </c>
      <c r="G4255" s="650">
        <v>8.11</v>
      </c>
      <c r="H4255" s="650">
        <v>235.7814</v>
      </c>
      <c r="I4255" s="650">
        <v>105.0058</v>
      </c>
      <c r="J4255" s="650">
        <v>103.84</v>
      </c>
      <c r="K4255" s="650">
        <v>130.7756</v>
      </c>
      <c r="L4255" s="676">
        <v>0.5546</v>
      </c>
      <c r="M4255" s="650">
        <v>2712.16</v>
      </c>
      <c r="N4255" s="650"/>
      <c r="O4255" s="650"/>
      <c r="P4255" s="650"/>
      <c r="Q4255" s="650">
        <v>38110</v>
      </c>
      <c r="R4255" s="650">
        <v>13134.88</v>
      </c>
      <c r="S4255" s="676">
        <v>0.3447</v>
      </c>
      <c r="T4255" s="650">
        <v>0</v>
      </c>
      <c r="U4255" s="650">
        <v>0</v>
      </c>
      <c r="V4255" s="650">
        <v>0</v>
      </c>
      <c r="W4255" s="650">
        <v>0</v>
      </c>
      <c r="X4255" s="650">
        <v>0</v>
      </c>
      <c r="Y4255" s="650">
        <v>0</v>
      </c>
      <c r="Z4255" s="650">
        <v>0</v>
      </c>
      <c r="AA4255" s="650">
        <v>0</v>
      </c>
      <c r="AB4255" s="676">
        <v>1</v>
      </c>
      <c r="AC4255" s="575">
        <f t="shared" si="192"/>
        <v>0</v>
      </c>
      <c r="AD4255" s="620">
        <f t="shared" si="193"/>
        <v>0</v>
      </c>
    </row>
    <row r="4256" customHeight="1" spans="1:30">
      <c r="A4256" s="574">
        <v>45375</v>
      </c>
      <c r="B4256" s="797" t="s">
        <v>332</v>
      </c>
      <c r="C4256" s="798" t="s">
        <v>327</v>
      </c>
      <c r="D4256" s="801">
        <v>100</v>
      </c>
      <c r="E4256" s="780" t="s">
        <v>161</v>
      </c>
      <c r="F4256" s="799">
        <v>6.44</v>
      </c>
      <c r="G4256" s="780">
        <v>1.92</v>
      </c>
      <c r="H4256" s="800">
        <v>69.8524</v>
      </c>
      <c r="I4256" s="800">
        <v>65.1209</v>
      </c>
      <c r="J4256" s="800">
        <v>58.681</v>
      </c>
      <c r="K4256" s="800">
        <v>0</v>
      </c>
      <c r="L4256" s="795">
        <v>0</v>
      </c>
      <c r="M4256" s="800">
        <v>1066.38</v>
      </c>
      <c r="N4256" s="780">
        <v>1005</v>
      </c>
      <c r="O4256" s="795">
        <v>1.0611</v>
      </c>
      <c r="P4256" s="795">
        <v>0.4159</v>
      </c>
      <c r="Q4256" s="780">
        <v>17613</v>
      </c>
      <c r="R4256" s="800">
        <v>2421.307</v>
      </c>
      <c r="S4256" s="795">
        <v>0.1375</v>
      </c>
      <c r="T4256" s="780">
        <v>0</v>
      </c>
      <c r="U4256" s="780">
        <v>0</v>
      </c>
      <c r="V4256" s="780">
        <v>0</v>
      </c>
      <c r="W4256" s="780">
        <v>0</v>
      </c>
      <c r="X4256" s="780">
        <v>0</v>
      </c>
      <c r="Y4256" s="780">
        <v>0</v>
      </c>
      <c r="Z4256" s="780">
        <v>0</v>
      </c>
      <c r="AA4256" s="800">
        <v>0</v>
      </c>
      <c r="AB4256" s="795">
        <v>1</v>
      </c>
      <c r="AC4256" s="575">
        <f t="shared" si="192"/>
        <v>0</v>
      </c>
      <c r="AD4256" s="620">
        <f t="shared" si="193"/>
        <v>0</v>
      </c>
    </row>
    <row r="4257" customHeight="1" spans="1:30">
      <c r="A4257" s="574">
        <v>45375</v>
      </c>
      <c r="B4257" s="797" t="s">
        <v>342</v>
      </c>
      <c r="C4257" s="779" t="s">
        <v>82</v>
      </c>
      <c r="D4257" s="802">
        <v>100</v>
      </c>
      <c r="E4257" s="780" t="s">
        <v>375</v>
      </c>
      <c r="F4257" s="660">
        <v>0</v>
      </c>
      <c r="G4257" s="660">
        <v>3.95</v>
      </c>
      <c r="H4257" s="660">
        <v>0</v>
      </c>
      <c r="I4257" s="660">
        <v>0</v>
      </c>
      <c r="J4257" s="660">
        <v>1.4608</v>
      </c>
      <c r="K4257" s="783">
        <v>0</v>
      </c>
      <c r="L4257" s="783">
        <v>0</v>
      </c>
      <c r="M4257" s="718">
        <v>176.1848</v>
      </c>
      <c r="N4257" s="660">
        <v>1373</v>
      </c>
      <c r="O4257" s="804">
        <v>0.1283</v>
      </c>
      <c r="P4257" s="812">
        <v>-0.6682</v>
      </c>
      <c r="Q4257" s="660">
        <v>13183</v>
      </c>
      <c r="R4257" s="812">
        <v>241.1816</v>
      </c>
      <c r="S4257" s="804">
        <v>0.0183</v>
      </c>
      <c r="T4257" s="780">
        <v>18.72</v>
      </c>
      <c r="U4257" s="780">
        <v>0</v>
      </c>
      <c r="V4257" s="780">
        <v>0</v>
      </c>
      <c r="W4257" s="780">
        <v>0</v>
      </c>
      <c r="X4257" s="780">
        <v>0</v>
      </c>
      <c r="Y4257" s="780">
        <v>0</v>
      </c>
      <c r="Z4257" s="780">
        <v>0</v>
      </c>
      <c r="AA4257" s="812">
        <v>18.72</v>
      </c>
      <c r="AB4257" s="795">
        <v>1</v>
      </c>
      <c r="AC4257" s="575">
        <f t="shared" si="192"/>
        <v>0</v>
      </c>
      <c r="AD4257" s="620">
        <f t="shared" si="193"/>
        <v>18.72</v>
      </c>
    </row>
    <row r="4258" customHeight="1" spans="1:30">
      <c r="A4258" s="574">
        <v>45375</v>
      </c>
      <c r="B4258" s="797" t="s">
        <v>343</v>
      </c>
      <c r="C4258" s="779" t="s">
        <v>82</v>
      </c>
      <c r="D4258" s="802">
        <v>33</v>
      </c>
      <c r="E4258" s="780" t="s">
        <v>380</v>
      </c>
      <c r="F4258" s="799">
        <v>0</v>
      </c>
      <c r="G4258" s="799">
        <v>4.61</v>
      </c>
      <c r="H4258" s="799">
        <v>23.13</v>
      </c>
      <c r="I4258" s="799">
        <v>22.92</v>
      </c>
      <c r="J4258" s="799">
        <v>22.47</v>
      </c>
      <c r="K4258" s="799">
        <v>0</v>
      </c>
      <c r="L4258" s="795">
        <v>0</v>
      </c>
      <c r="M4258" s="799">
        <v>639.51</v>
      </c>
      <c r="N4258" s="799">
        <v>832</v>
      </c>
      <c r="O4258" s="795">
        <v>0.7687</v>
      </c>
      <c r="P4258" s="799" t="s">
        <v>381</v>
      </c>
      <c r="Q4258" s="799">
        <v>7604</v>
      </c>
      <c r="R4258" s="799">
        <v>1490.94</v>
      </c>
      <c r="S4258" s="795">
        <v>0.1961</v>
      </c>
      <c r="T4258" s="799">
        <v>0</v>
      </c>
      <c r="U4258" s="799">
        <v>0</v>
      </c>
      <c r="V4258" s="799">
        <v>0</v>
      </c>
      <c r="W4258" s="799">
        <v>0</v>
      </c>
      <c r="X4258" s="799">
        <v>0</v>
      </c>
      <c r="Y4258" s="799">
        <v>0</v>
      </c>
      <c r="Z4258" s="799">
        <v>0</v>
      </c>
      <c r="AA4258" s="799">
        <v>0</v>
      </c>
      <c r="AB4258" s="795">
        <v>1</v>
      </c>
      <c r="AC4258" s="575">
        <f t="shared" si="192"/>
        <v>0</v>
      </c>
      <c r="AD4258" s="620">
        <f t="shared" si="193"/>
        <v>0</v>
      </c>
    </row>
    <row r="4259" customHeight="1" spans="1:30">
      <c r="A4259" s="574">
        <v>45375</v>
      </c>
      <c r="B4259" s="797" t="s">
        <v>345</v>
      </c>
      <c r="C4259" s="782" t="s">
        <v>150</v>
      </c>
      <c r="D4259" s="783">
        <v>60</v>
      </c>
      <c r="E4259" s="783" t="s">
        <v>382</v>
      </c>
      <c r="F4259" s="783">
        <v>4</v>
      </c>
      <c r="G4259" s="783">
        <v>3.25</v>
      </c>
      <c r="H4259" s="784">
        <v>0</v>
      </c>
      <c r="I4259" s="783">
        <v>0</v>
      </c>
      <c r="J4259" s="783">
        <v>0</v>
      </c>
      <c r="K4259" s="790">
        <v>0</v>
      </c>
      <c r="L4259" s="791">
        <v>0</v>
      </c>
      <c r="M4259" s="783">
        <v>414.48</v>
      </c>
      <c r="N4259" s="783">
        <v>284</v>
      </c>
      <c r="O4259" s="791">
        <v>1.4594</v>
      </c>
      <c r="P4259" s="783" t="s">
        <v>149</v>
      </c>
      <c r="Q4259" s="783">
        <v>5420</v>
      </c>
      <c r="R4259" s="783">
        <v>1438.8</v>
      </c>
      <c r="S4259" s="791">
        <v>0.2655</v>
      </c>
      <c r="T4259" s="783">
        <v>0</v>
      </c>
      <c r="U4259" s="783">
        <v>0</v>
      </c>
      <c r="V4259" s="783">
        <v>0</v>
      </c>
      <c r="W4259" s="783">
        <v>0</v>
      </c>
      <c r="X4259" s="783">
        <v>0</v>
      </c>
      <c r="Y4259" s="783">
        <v>0</v>
      </c>
      <c r="Z4259" s="783">
        <v>0</v>
      </c>
      <c r="AA4259" s="783">
        <v>0</v>
      </c>
      <c r="AB4259" s="791">
        <v>1</v>
      </c>
      <c r="AC4259" s="575">
        <f t="shared" si="192"/>
        <v>0</v>
      </c>
      <c r="AD4259" s="620">
        <f t="shared" si="193"/>
        <v>0</v>
      </c>
    </row>
    <row r="4260" customHeight="1" spans="1:30">
      <c r="A4260" s="574">
        <v>45375</v>
      </c>
      <c r="B4260" s="797" t="s">
        <v>334</v>
      </c>
      <c r="C4260" s="779" t="s">
        <v>78</v>
      </c>
      <c r="D4260" s="802">
        <v>100</v>
      </c>
      <c r="E4260" s="660" t="s">
        <v>383</v>
      </c>
      <c r="F4260" s="660">
        <v>0.18</v>
      </c>
      <c r="G4260" s="660">
        <v>2.666</v>
      </c>
      <c r="H4260" s="660">
        <v>0.491</v>
      </c>
      <c r="I4260" s="660">
        <v>0.65</v>
      </c>
      <c r="J4260" s="660">
        <v>0.462</v>
      </c>
      <c r="K4260" s="660">
        <v>0</v>
      </c>
      <c r="L4260" s="793">
        <v>0</v>
      </c>
      <c r="M4260" s="720">
        <v>139.1852</v>
      </c>
      <c r="N4260" s="781">
        <v>32</v>
      </c>
      <c r="O4260" s="789">
        <v>4.3495</v>
      </c>
      <c r="P4260" s="793">
        <v>3.5753</v>
      </c>
      <c r="Q4260" s="660">
        <v>5723</v>
      </c>
      <c r="R4260" s="781">
        <v>392.7924</v>
      </c>
      <c r="S4260" s="805">
        <v>0.0686</v>
      </c>
      <c r="T4260" s="660">
        <v>0</v>
      </c>
      <c r="U4260" s="660">
        <v>0</v>
      </c>
      <c r="V4260" s="660">
        <v>0</v>
      </c>
      <c r="W4260" s="660">
        <v>0</v>
      </c>
      <c r="X4260" s="660">
        <v>0</v>
      </c>
      <c r="Y4260" s="660">
        <v>0</v>
      </c>
      <c r="Z4260" s="660">
        <v>0</v>
      </c>
      <c r="AA4260" s="660">
        <v>0</v>
      </c>
      <c r="AB4260" s="795">
        <v>1</v>
      </c>
      <c r="AC4260" s="575">
        <f t="shared" si="192"/>
        <v>0</v>
      </c>
      <c r="AD4260" s="620">
        <f t="shared" si="193"/>
        <v>0</v>
      </c>
    </row>
    <row r="4261" customHeight="1" spans="1:30">
      <c r="A4261" s="574">
        <v>45375</v>
      </c>
      <c r="B4261" s="797" t="s">
        <v>335</v>
      </c>
      <c r="C4261" s="779" t="s">
        <v>86</v>
      </c>
      <c r="D4261" s="802">
        <v>50</v>
      </c>
      <c r="E4261" s="809" t="s">
        <v>372</v>
      </c>
      <c r="F4261" s="660">
        <v>3.53</v>
      </c>
      <c r="G4261" s="769">
        <v>1.22</v>
      </c>
      <c r="H4261" s="769">
        <v>13.283</v>
      </c>
      <c r="I4261" s="769">
        <v>12.363</v>
      </c>
      <c r="J4261" s="769">
        <v>12.343</v>
      </c>
      <c r="K4261" s="769">
        <v>0.74</v>
      </c>
      <c r="L4261" s="794">
        <v>0.0557</v>
      </c>
      <c r="M4261" s="660">
        <v>416.8291</v>
      </c>
      <c r="N4261" s="769">
        <v>713</v>
      </c>
      <c r="O4261" s="793">
        <v>0.5846</v>
      </c>
      <c r="P4261" s="783" t="s">
        <v>149</v>
      </c>
      <c r="Q4261" s="769">
        <v>6458</v>
      </c>
      <c r="R4261" s="660">
        <v>1159.916</v>
      </c>
      <c r="S4261" s="793">
        <v>17.961</v>
      </c>
      <c r="T4261" s="660">
        <v>0</v>
      </c>
      <c r="U4261" s="660">
        <v>0</v>
      </c>
      <c r="V4261" s="660">
        <v>0</v>
      </c>
      <c r="W4261" s="660">
        <v>0</v>
      </c>
      <c r="X4261" s="660">
        <v>0</v>
      </c>
      <c r="Y4261" s="660">
        <v>0</v>
      </c>
      <c r="Z4261" s="660">
        <v>0</v>
      </c>
      <c r="AA4261" s="660">
        <v>0</v>
      </c>
      <c r="AB4261" s="795">
        <v>1</v>
      </c>
      <c r="AC4261" s="575">
        <f t="shared" si="192"/>
        <v>0</v>
      </c>
      <c r="AD4261" s="620">
        <f t="shared" si="193"/>
        <v>0</v>
      </c>
    </row>
    <row r="4262" customHeight="1" spans="1:29">
      <c r="A4262" s="661" t="s">
        <v>384</v>
      </c>
      <c r="B4262" s="662"/>
      <c r="C4262" s="662"/>
      <c r="D4262" s="662"/>
      <c r="E4262" s="662"/>
      <c r="F4262" s="662"/>
      <c r="G4262" s="662"/>
      <c r="H4262" s="662"/>
      <c r="I4262" s="662"/>
      <c r="J4262" s="662"/>
      <c r="K4262" s="662"/>
      <c r="L4262" s="662"/>
      <c r="M4262" s="662"/>
      <c r="N4262" s="662"/>
      <c r="O4262" s="662"/>
      <c r="P4262" s="662"/>
      <c r="Q4262" s="662"/>
      <c r="R4262" s="662"/>
      <c r="S4262" s="662"/>
      <c r="T4262" s="662"/>
      <c r="U4262" s="662"/>
      <c r="V4262" s="662"/>
      <c r="W4262" s="662"/>
      <c r="X4262" s="662"/>
      <c r="Y4262" s="662"/>
      <c r="Z4262" s="662"/>
      <c r="AA4262" s="662"/>
      <c r="AB4262" s="662"/>
      <c r="AC4262" s="662"/>
    </row>
    <row r="4263" customHeight="1" spans="1:30">
      <c r="A4263" s="663" t="s">
        <v>199</v>
      </c>
      <c r="B4263" s="664" t="s">
        <v>200</v>
      </c>
      <c r="C4263" s="664" t="s">
        <v>201</v>
      </c>
      <c r="D4263" s="664" t="s">
        <v>202</v>
      </c>
      <c r="E4263" s="664" t="s">
        <v>203</v>
      </c>
      <c r="F4263" s="664" t="s">
        <v>204</v>
      </c>
      <c r="G4263" s="664" t="s">
        <v>205</v>
      </c>
      <c r="H4263" s="664" t="s">
        <v>206</v>
      </c>
      <c r="I4263" s="664" t="s">
        <v>207</v>
      </c>
      <c r="J4263" s="664" t="s">
        <v>208</v>
      </c>
      <c r="K4263" s="664" t="s">
        <v>209</v>
      </c>
      <c r="L4263" s="664" t="s">
        <v>210</v>
      </c>
      <c r="M4263" s="664" t="s">
        <v>211</v>
      </c>
      <c r="N4263" s="664" t="s">
        <v>212</v>
      </c>
      <c r="O4263" s="664" t="s">
        <v>213</v>
      </c>
      <c r="P4263" s="664" t="s">
        <v>214</v>
      </c>
      <c r="Q4263" s="664" t="s">
        <v>215</v>
      </c>
      <c r="R4263" s="664" t="s">
        <v>216</v>
      </c>
      <c r="S4263" s="664" t="s">
        <v>217</v>
      </c>
      <c r="T4263" s="664" t="s">
        <v>218</v>
      </c>
      <c r="U4263" s="664" t="s">
        <v>219</v>
      </c>
      <c r="V4263" s="664" t="s">
        <v>220</v>
      </c>
      <c r="W4263" s="664" t="s">
        <v>221</v>
      </c>
      <c r="X4263" s="664" t="s">
        <v>222</v>
      </c>
      <c r="Y4263" s="664" t="s">
        <v>223</v>
      </c>
      <c r="Z4263" s="664" t="s">
        <v>224</v>
      </c>
      <c r="AA4263" s="664" t="s">
        <v>225</v>
      </c>
      <c r="AB4263" s="664" t="s">
        <v>226</v>
      </c>
      <c r="AC4263" s="813" t="s">
        <v>29</v>
      </c>
      <c r="AD4263" s="813" t="s">
        <v>30</v>
      </c>
    </row>
    <row r="4264" customHeight="1" spans="1:30">
      <c r="A4264" s="574">
        <v>45376</v>
      </c>
      <c r="B4264" s="650" t="s">
        <v>227</v>
      </c>
      <c r="C4264" s="650" t="s">
        <v>228</v>
      </c>
      <c r="D4264" s="650">
        <v>100</v>
      </c>
      <c r="E4264" s="650" t="s">
        <v>235</v>
      </c>
      <c r="F4264" s="650">
        <v>4.78</v>
      </c>
      <c r="G4264" s="650">
        <v>0.9</v>
      </c>
      <c r="H4264" s="650">
        <v>44.1875</v>
      </c>
      <c r="I4264" s="650">
        <v>43.75</v>
      </c>
      <c r="J4264" s="650">
        <v>43.6625</v>
      </c>
      <c r="K4264" s="650">
        <v>0</v>
      </c>
      <c r="L4264" s="676">
        <v>0</v>
      </c>
      <c r="M4264" s="650">
        <v>982.8875</v>
      </c>
      <c r="N4264" s="650"/>
      <c r="O4264" s="650"/>
      <c r="P4264" s="650"/>
      <c r="Q4264" s="650">
        <v>14972</v>
      </c>
      <c r="R4264" s="650">
        <v>3019.1</v>
      </c>
      <c r="S4264" s="676">
        <v>0.2016</v>
      </c>
      <c r="T4264" s="650">
        <v>0.055</v>
      </c>
      <c r="U4264" s="650">
        <v>0</v>
      </c>
      <c r="V4264" s="650">
        <v>0</v>
      </c>
      <c r="W4264" s="650">
        <v>0</v>
      </c>
      <c r="X4264" s="650">
        <v>0</v>
      </c>
      <c r="Y4264" s="650">
        <v>0</v>
      </c>
      <c r="Z4264" s="650">
        <v>0</v>
      </c>
      <c r="AA4264" s="650">
        <v>0</v>
      </c>
      <c r="AB4264" s="676">
        <v>0.9988</v>
      </c>
      <c r="AC4264" s="575">
        <f t="shared" ref="AC4264:AC4306" si="194">U4264+W4264</f>
        <v>0</v>
      </c>
      <c r="AD4264" s="620">
        <f t="shared" ref="AD4264:AD4306" si="195">T4264+V4264</f>
        <v>0.055</v>
      </c>
    </row>
    <row r="4265" customHeight="1" spans="1:30">
      <c r="A4265" s="574">
        <v>45376</v>
      </c>
      <c r="B4265" s="650" t="s">
        <v>240</v>
      </c>
      <c r="C4265" s="650" t="s">
        <v>228</v>
      </c>
      <c r="D4265" s="650">
        <v>100</v>
      </c>
      <c r="E4265" s="650" t="s">
        <v>233</v>
      </c>
      <c r="F4265" s="650">
        <v>6.84</v>
      </c>
      <c r="G4265" s="650">
        <v>0</v>
      </c>
      <c r="H4265" s="650">
        <v>51.814</v>
      </c>
      <c r="I4265" s="650">
        <v>48.639</v>
      </c>
      <c r="J4265" s="650">
        <v>46.663</v>
      </c>
      <c r="K4265" s="650">
        <v>3.0148</v>
      </c>
      <c r="L4265" s="676">
        <v>0.0584</v>
      </c>
      <c r="M4265" s="650">
        <v>1075.804</v>
      </c>
      <c r="N4265" s="650"/>
      <c r="O4265" s="650"/>
      <c r="P4265" s="650"/>
      <c r="Q4265" s="650">
        <v>15895</v>
      </c>
      <c r="R4265" s="650">
        <v>2958.026</v>
      </c>
      <c r="S4265" s="676">
        <v>0.1861</v>
      </c>
      <c r="T4265" s="650">
        <v>0.0976</v>
      </c>
      <c r="U4265" s="650">
        <v>0</v>
      </c>
      <c r="V4265" s="650">
        <v>0</v>
      </c>
      <c r="W4265" s="650">
        <v>0</v>
      </c>
      <c r="X4265" s="650">
        <v>0</v>
      </c>
      <c r="Y4265" s="650">
        <v>0.0626</v>
      </c>
      <c r="Z4265" s="650">
        <v>0</v>
      </c>
      <c r="AA4265" s="650">
        <v>0</v>
      </c>
      <c r="AB4265" s="676">
        <v>0.9988</v>
      </c>
      <c r="AC4265" s="575">
        <f t="shared" si="194"/>
        <v>0</v>
      </c>
      <c r="AD4265" s="620">
        <f t="shared" si="195"/>
        <v>0.0976</v>
      </c>
    </row>
    <row r="4266" customHeight="1" spans="1:30">
      <c r="A4266" s="574">
        <v>45376</v>
      </c>
      <c r="B4266" s="650" t="s">
        <v>232</v>
      </c>
      <c r="C4266" s="650" t="s">
        <v>228</v>
      </c>
      <c r="D4266" s="650">
        <v>80</v>
      </c>
      <c r="E4266" s="650" t="s">
        <v>235</v>
      </c>
      <c r="F4266" s="650">
        <v>3.55</v>
      </c>
      <c r="G4266" s="650">
        <v>0.54</v>
      </c>
      <c r="H4266" s="650">
        <v>25.3357</v>
      </c>
      <c r="I4266" s="650">
        <v>24.36</v>
      </c>
      <c r="J4266" s="650">
        <v>24.2</v>
      </c>
      <c r="K4266" s="650">
        <v>0</v>
      </c>
      <c r="L4266" s="676">
        <v>0</v>
      </c>
      <c r="M4266" s="650">
        <v>823.9</v>
      </c>
      <c r="N4266" s="650"/>
      <c r="O4266" s="650"/>
      <c r="P4266" s="650"/>
      <c r="Q4266" s="650">
        <v>9570</v>
      </c>
      <c r="R4266" s="650">
        <v>2579.5</v>
      </c>
      <c r="S4266" s="676">
        <v>0.2695</v>
      </c>
      <c r="T4266" s="650">
        <v>0</v>
      </c>
      <c r="U4266" s="650">
        <v>0</v>
      </c>
      <c r="V4266" s="650">
        <v>0</v>
      </c>
      <c r="W4266" s="650">
        <v>0</v>
      </c>
      <c r="X4266" s="650">
        <v>0</v>
      </c>
      <c r="Y4266" s="650">
        <v>0</v>
      </c>
      <c r="Z4266" s="650">
        <v>0</v>
      </c>
      <c r="AA4266" s="650">
        <v>0</v>
      </c>
      <c r="AB4266" s="676">
        <v>1</v>
      </c>
      <c r="AC4266" s="575">
        <f t="shared" si="194"/>
        <v>0</v>
      </c>
      <c r="AD4266" s="620">
        <f t="shared" si="195"/>
        <v>0</v>
      </c>
    </row>
    <row r="4267" customHeight="1" spans="1:30">
      <c r="A4267" s="574">
        <v>45376</v>
      </c>
      <c r="B4267" s="650" t="s">
        <v>242</v>
      </c>
      <c r="C4267" s="650" t="s">
        <v>228</v>
      </c>
      <c r="D4267" s="650">
        <v>50</v>
      </c>
      <c r="E4267" s="650" t="s">
        <v>235</v>
      </c>
      <c r="F4267" s="650">
        <v>4.8</v>
      </c>
      <c r="G4267" s="650">
        <v>1.58</v>
      </c>
      <c r="H4267" s="650">
        <v>20.4691</v>
      </c>
      <c r="I4267" s="650">
        <v>20.349</v>
      </c>
      <c r="J4267" s="650">
        <v>20.24</v>
      </c>
      <c r="K4267" s="650">
        <v>0.3</v>
      </c>
      <c r="L4267" s="676">
        <v>0.0145</v>
      </c>
      <c r="M4267" s="650">
        <v>439.56</v>
      </c>
      <c r="N4267" s="650"/>
      <c r="O4267" s="650"/>
      <c r="P4267" s="650"/>
      <c r="Q4267" s="650">
        <v>7203</v>
      </c>
      <c r="R4267" s="650">
        <v>1278.64</v>
      </c>
      <c r="S4267" s="676">
        <v>0.1775</v>
      </c>
      <c r="T4267" s="650">
        <v>0.0652</v>
      </c>
      <c r="U4267" s="650">
        <v>0</v>
      </c>
      <c r="V4267" s="650">
        <v>0</v>
      </c>
      <c r="W4267" s="650">
        <v>0</v>
      </c>
      <c r="X4267" s="650">
        <v>0</v>
      </c>
      <c r="Y4267" s="650">
        <v>0</v>
      </c>
      <c r="Z4267" s="650">
        <v>0</v>
      </c>
      <c r="AA4267" s="650">
        <v>0</v>
      </c>
      <c r="AB4267" s="676">
        <v>0.9966</v>
      </c>
      <c r="AC4267" s="575">
        <f t="shared" si="194"/>
        <v>0</v>
      </c>
      <c r="AD4267" s="620">
        <f t="shared" si="195"/>
        <v>0.0652</v>
      </c>
    </row>
    <row r="4268" customHeight="1" spans="1:30">
      <c r="A4268" s="574">
        <v>45376</v>
      </c>
      <c r="B4268" s="650" t="s">
        <v>244</v>
      </c>
      <c r="C4268" s="650" t="s">
        <v>228</v>
      </c>
      <c r="D4268" s="650">
        <v>100</v>
      </c>
      <c r="E4268" s="650" t="s">
        <v>233</v>
      </c>
      <c r="F4268" s="650">
        <v>6.97</v>
      </c>
      <c r="G4268" s="650">
        <v>0.8</v>
      </c>
      <c r="H4268" s="650">
        <v>64.7696</v>
      </c>
      <c r="I4268" s="650">
        <v>53.8844</v>
      </c>
      <c r="J4268" s="650">
        <v>53.8776</v>
      </c>
      <c r="K4268" s="650">
        <v>10.8852</v>
      </c>
      <c r="L4268" s="676">
        <v>0.1681</v>
      </c>
      <c r="M4268" s="650">
        <v>936.7449</v>
      </c>
      <c r="N4268" s="650"/>
      <c r="O4268" s="650"/>
      <c r="P4268" s="650"/>
      <c r="Q4268" s="650">
        <v>14225</v>
      </c>
      <c r="R4268" s="650">
        <v>2855.3805</v>
      </c>
      <c r="S4268" s="676">
        <v>0.2007</v>
      </c>
      <c r="T4268" s="650">
        <v>0</v>
      </c>
      <c r="U4268" s="650">
        <v>0</v>
      </c>
      <c r="V4268" s="650">
        <v>0</v>
      </c>
      <c r="W4268" s="650">
        <v>0</v>
      </c>
      <c r="X4268" s="650">
        <v>0</v>
      </c>
      <c r="Y4268" s="650">
        <v>0</v>
      </c>
      <c r="Z4268" s="650">
        <v>0</v>
      </c>
      <c r="AA4268" s="650">
        <v>0</v>
      </c>
      <c r="AB4268" s="676">
        <v>1</v>
      </c>
      <c r="AC4268" s="575">
        <f t="shared" si="194"/>
        <v>0</v>
      </c>
      <c r="AD4268" s="620">
        <f t="shared" si="195"/>
        <v>0</v>
      </c>
    </row>
    <row r="4269" customHeight="1" spans="1:30">
      <c r="A4269" s="574">
        <v>45376</v>
      </c>
      <c r="B4269" s="650" t="s">
        <v>239</v>
      </c>
      <c r="C4269" s="650" t="s">
        <v>228</v>
      </c>
      <c r="D4269" s="650">
        <v>30</v>
      </c>
      <c r="E4269" s="650" t="s">
        <v>235</v>
      </c>
      <c r="F4269" s="650">
        <v>6.07</v>
      </c>
      <c r="G4269" s="650">
        <v>0</v>
      </c>
      <c r="H4269" s="650">
        <v>16.5731</v>
      </c>
      <c r="I4269" s="650">
        <v>16.0518</v>
      </c>
      <c r="J4269" s="650">
        <v>15.9456</v>
      </c>
      <c r="K4269" s="650">
        <v>0.5213</v>
      </c>
      <c r="L4269" s="676">
        <v>0.0315</v>
      </c>
      <c r="M4269" s="650">
        <v>405.1872</v>
      </c>
      <c r="N4269" s="650"/>
      <c r="O4269" s="650"/>
      <c r="P4269" s="650"/>
      <c r="Q4269" s="650">
        <v>4805</v>
      </c>
      <c r="R4269" s="650">
        <v>1105.7376</v>
      </c>
      <c r="S4269" s="676">
        <v>0.2301</v>
      </c>
      <c r="T4269" s="650">
        <v>0</v>
      </c>
      <c r="U4269" s="650">
        <v>0</v>
      </c>
      <c r="V4269" s="650">
        <v>0</v>
      </c>
      <c r="W4269" s="650">
        <v>0</v>
      </c>
      <c r="X4269" s="650">
        <v>0</v>
      </c>
      <c r="Y4269" s="650">
        <v>0</v>
      </c>
      <c r="Z4269" s="650">
        <v>0</v>
      </c>
      <c r="AA4269" s="650">
        <v>0</v>
      </c>
      <c r="AB4269" s="676">
        <v>1</v>
      </c>
      <c r="AC4269" s="575">
        <f t="shared" si="194"/>
        <v>0</v>
      </c>
      <c r="AD4269" s="620">
        <f t="shared" si="195"/>
        <v>0</v>
      </c>
    </row>
    <row r="4270" customHeight="1" spans="1:30">
      <c r="A4270" s="574">
        <v>45376</v>
      </c>
      <c r="B4270" s="650" t="s">
        <v>234</v>
      </c>
      <c r="C4270" s="650" t="s">
        <v>228</v>
      </c>
      <c r="D4270" s="650">
        <v>20</v>
      </c>
      <c r="E4270" s="650" t="s">
        <v>233</v>
      </c>
      <c r="F4270" s="650">
        <v>7.44</v>
      </c>
      <c r="G4270" s="650">
        <v>2.3</v>
      </c>
      <c r="H4270" s="650">
        <v>16.0794</v>
      </c>
      <c r="I4270" s="650">
        <v>11.5459</v>
      </c>
      <c r="J4270" s="650">
        <v>11.4884</v>
      </c>
      <c r="K4270" s="650">
        <v>4.5336</v>
      </c>
      <c r="L4270" s="676">
        <v>0.2819</v>
      </c>
      <c r="M4270" s="650">
        <v>238.3511</v>
      </c>
      <c r="N4270" s="650"/>
      <c r="O4270" s="650"/>
      <c r="P4270" s="650"/>
      <c r="Q4270" s="650">
        <v>4106</v>
      </c>
      <c r="R4270" s="650">
        <v>812.25</v>
      </c>
      <c r="S4270" s="676">
        <v>0.1978</v>
      </c>
      <c r="T4270" s="650">
        <v>0</v>
      </c>
      <c r="U4270" s="650">
        <v>0</v>
      </c>
      <c r="V4270" s="650">
        <v>0</v>
      </c>
      <c r="W4270" s="650">
        <v>0</v>
      </c>
      <c r="X4270" s="650">
        <v>0</v>
      </c>
      <c r="Y4270" s="650">
        <v>0</v>
      </c>
      <c r="Z4270" s="650">
        <v>0</v>
      </c>
      <c r="AA4270" s="650">
        <v>0</v>
      </c>
      <c r="AB4270" s="676">
        <v>1</v>
      </c>
      <c r="AC4270" s="575">
        <f t="shared" si="194"/>
        <v>0</v>
      </c>
      <c r="AD4270" s="620">
        <f t="shared" si="195"/>
        <v>0</v>
      </c>
    </row>
    <row r="4271" customHeight="1" spans="1:30">
      <c r="A4271" s="574">
        <v>45376</v>
      </c>
      <c r="B4271" s="650" t="s">
        <v>237</v>
      </c>
      <c r="C4271" s="650" t="s">
        <v>228</v>
      </c>
      <c r="D4271" s="650">
        <v>5.48</v>
      </c>
      <c r="E4271" s="650" t="s">
        <v>233</v>
      </c>
      <c r="F4271" s="650">
        <v>6.24</v>
      </c>
      <c r="G4271" s="650">
        <v>0</v>
      </c>
      <c r="H4271" s="650">
        <v>2.71</v>
      </c>
      <c r="I4271" s="650">
        <v>2.71</v>
      </c>
      <c r="J4271" s="650">
        <v>2.52</v>
      </c>
      <c r="K4271" s="650">
        <v>0</v>
      </c>
      <c r="L4271" s="676">
        <v>0</v>
      </c>
      <c r="M4271" s="650">
        <v>43.736</v>
      </c>
      <c r="N4271" s="650"/>
      <c r="O4271" s="650"/>
      <c r="P4271" s="650"/>
      <c r="Q4271" s="650">
        <v>554</v>
      </c>
      <c r="R4271" s="650">
        <v>113.156</v>
      </c>
      <c r="S4271" s="676">
        <v>0.2043</v>
      </c>
      <c r="T4271" s="650">
        <v>0</v>
      </c>
      <c r="U4271" s="650">
        <v>0</v>
      </c>
      <c r="V4271" s="650">
        <v>0</v>
      </c>
      <c r="W4271" s="650">
        <v>0</v>
      </c>
      <c r="X4271" s="650">
        <v>0</v>
      </c>
      <c r="Y4271" s="650">
        <v>0</v>
      </c>
      <c r="Z4271" s="650">
        <v>0</v>
      </c>
      <c r="AA4271" s="650">
        <v>0</v>
      </c>
      <c r="AB4271" s="676">
        <v>1</v>
      </c>
      <c r="AC4271" s="575">
        <f t="shared" si="194"/>
        <v>0</v>
      </c>
      <c r="AD4271" s="620">
        <f t="shared" si="195"/>
        <v>0</v>
      </c>
    </row>
    <row r="4272" customHeight="1" spans="1:30">
      <c r="A4272" s="574">
        <v>45376</v>
      </c>
      <c r="B4272" s="650" t="s">
        <v>243</v>
      </c>
      <c r="C4272" s="650" t="s">
        <v>228</v>
      </c>
      <c r="D4272" s="650">
        <v>30</v>
      </c>
      <c r="E4272" s="650" t="s">
        <v>233</v>
      </c>
      <c r="F4272" s="650">
        <v>7.4</v>
      </c>
      <c r="G4272" s="650">
        <v>0.8</v>
      </c>
      <c r="H4272" s="650">
        <v>18.1927</v>
      </c>
      <c r="I4272" s="650">
        <v>17.836</v>
      </c>
      <c r="J4272" s="650">
        <v>17.808</v>
      </c>
      <c r="K4272" s="650">
        <v>0</v>
      </c>
      <c r="L4272" s="676">
        <v>0</v>
      </c>
      <c r="M4272" s="650">
        <v>401.688</v>
      </c>
      <c r="N4272" s="650"/>
      <c r="O4272" s="650"/>
      <c r="P4272" s="650"/>
      <c r="Q4272" s="650">
        <v>4708</v>
      </c>
      <c r="R4272" s="650">
        <v>1235.752</v>
      </c>
      <c r="S4272" s="676">
        <v>0.2625</v>
      </c>
      <c r="T4272" s="650">
        <v>0</v>
      </c>
      <c r="U4272" s="650">
        <v>0</v>
      </c>
      <c r="V4272" s="650">
        <v>0</v>
      </c>
      <c r="W4272" s="650">
        <v>0</v>
      </c>
      <c r="X4272" s="650">
        <v>0</v>
      </c>
      <c r="Y4272" s="650">
        <v>0</v>
      </c>
      <c r="Z4272" s="650">
        <v>0</v>
      </c>
      <c r="AA4272" s="650">
        <v>0</v>
      </c>
      <c r="AB4272" s="676">
        <v>1</v>
      </c>
      <c r="AC4272" s="575">
        <f t="shared" si="194"/>
        <v>0</v>
      </c>
      <c r="AD4272" s="620">
        <f t="shared" si="195"/>
        <v>0</v>
      </c>
    </row>
    <row r="4273" customHeight="1" spans="1:30">
      <c r="A4273" s="574">
        <v>45376</v>
      </c>
      <c r="B4273" s="650" t="s">
        <v>236</v>
      </c>
      <c r="C4273" s="650" t="s">
        <v>228</v>
      </c>
      <c r="D4273" s="650">
        <v>30</v>
      </c>
      <c r="E4273" s="650" t="s">
        <v>235</v>
      </c>
      <c r="F4273" s="650">
        <v>5.9</v>
      </c>
      <c r="G4273" s="650">
        <v>1.23</v>
      </c>
      <c r="H4273" s="650">
        <v>14.6317</v>
      </c>
      <c r="I4273" s="650">
        <v>10.6057</v>
      </c>
      <c r="J4273" s="650">
        <v>10.5804</v>
      </c>
      <c r="K4273" s="650">
        <v>4.0513</v>
      </c>
      <c r="L4273" s="676">
        <v>0.2764</v>
      </c>
      <c r="M4273" s="650">
        <v>368.4978</v>
      </c>
      <c r="N4273" s="650"/>
      <c r="O4273" s="650"/>
      <c r="P4273" s="650"/>
      <c r="Q4273" s="650">
        <v>3672</v>
      </c>
      <c r="R4273" s="650">
        <v>1100.5167</v>
      </c>
      <c r="S4273" s="676">
        <v>0.2997</v>
      </c>
      <c r="T4273" s="650">
        <v>0</v>
      </c>
      <c r="U4273" s="650">
        <v>0</v>
      </c>
      <c r="V4273" s="650">
        <v>0</v>
      </c>
      <c r="W4273" s="650">
        <v>0</v>
      </c>
      <c r="X4273" s="650">
        <v>0</v>
      </c>
      <c r="Y4273" s="650">
        <v>0</v>
      </c>
      <c r="Z4273" s="650">
        <v>0</v>
      </c>
      <c r="AA4273" s="650">
        <v>0</v>
      </c>
      <c r="AB4273" s="676">
        <v>1</v>
      </c>
      <c r="AC4273" s="575">
        <f t="shared" si="194"/>
        <v>0</v>
      </c>
      <c r="AD4273" s="620">
        <f t="shared" si="195"/>
        <v>0</v>
      </c>
    </row>
    <row r="4274" customHeight="1" spans="1:30">
      <c r="A4274" s="574">
        <v>45376</v>
      </c>
      <c r="B4274" s="650" t="s">
        <v>246</v>
      </c>
      <c r="C4274" s="650" t="s">
        <v>228</v>
      </c>
      <c r="D4274" s="650">
        <v>300</v>
      </c>
      <c r="E4274" s="650" t="s">
        <v>233</v>
      </c>
      <c r="F4274" s="650">
        <v>8.32</v>
      </c>
      <c r="G4274" s="650">
        <v>0</v>
      </c>
      <c r="H4274" s="650">
        <v>210.0347</v>
      </c>
      <c r="I4274" s="650">
        <v>198.8613</v>
      </c>
      <c r="J4274" s="650">
        <v>188.826</v>
      </c>
      <c r="K4274" s="650">
        <v>11.1735</v>
      </c>
      <c r="L4274" s="676">
        <v>0.0532</v>
      </c>
      <c r="M4274" s="650">
        <v>4162.191</v>
      </c>
      <c r="N4274" s="650"/>
      <c r="O4274" s="650"/>
      <c r="P4274" s="650"/>
      <c r="Q4274" s="650">
        <v>57321</v>
      </c>
      <c r="R4274" s="650">
        <v>11927.224</v>
      </c>
      <c r="S4274" s="676">
        <v>0.2081</v>
      </c>
      <c r="T4274" s="650">
        <v>0</v>
      </c>
      <c r="U4274" s="650">
        <v>0</v>
      </c>
      <c r="V4274" s="650">
        <v>0</v>
      </c>
      <c r="W4274" s="650">
        <v>0</v>
      </c>
      <c r="X4274" s="650">
        <v>0</v>
      </c>
      <c r="Y4274" s="650">
        <v>0</v>
      </c>
      <c r="Z4274" s="650">
        <v>0</v>
      </c>
      <c r="AA4274" s="650">
        <v>0</v>
      </c>
      <c r="AB4274" s="676">
        <v>1</v>
      </c>
      <c r="AC4274" s="575">
        <f t="shared" si="194"/>
        <v>0</v>
      </c>
      <c r="AD4274" s="620">
        <f t="shared" si="195"/>
        <v>0</v>
      </c>
    </row>
    <row r="4275" customHeight="1" spans="1:30">
      <c r="A4275" s="574">
        <v>45376</v>
      </c>
      <c r="B4275" s="650" t="s">
        <v>241</v>
      </c>
      <c r="C4275" s="650" t="s">
        <v>228</v>
      </c>
      <c r="D4275" s="650">
        <v>150</v>
      </c>
      <c r="E4275" s="650" t="s">
        <v>292</v>
      </c>
      <c r="F4275" s="650">
        <v>6.2</v>
      </c>
      <c r="G4275" s="650">
        <v>3.17</v>
      </c>
      <c r="H4275" s="650">
        <v>101.0559</v>
      </c>
      <c r="I4275" s="650">
        <v>56.4839</v>
      </c>
      <c r="J4275" s="650">
        <v>55.3882</v>
      </c>
      <c r="K4275" s="650">
        <v>44.57</v>
      </c>
      <c r="L4275" s="676">
        <v>0.4411</v>
      </c>
      <c r="M4275" s="650">
        <v>1283.0874</v>
      </c>
      <c r="N4275" s="650">
        <v>1932</v>
      </c>
      <c r="O4275" s="676">
        <v>0.6641</v>
      </c>
      <c r="P4275" s="676">
        <v>-0.1424</v>
      </c>
      <c r="Q4275" s="650">
        <v>24402</v>
      </c>
      <c r="R4275" s="650">
        <v>3805.9301</v>
      </c>
      <c r="S4275" s="676">
        <v>0.156</v>
      </c>
      <c r="T4275" s="650">
        <v>0</v>
      </c>
      <c r="U4275" s="650">
        <v>0</v>
      </c>
      <c r="V4275" s="650">
        <v>0</v>
      </c>
      <c r="W4275" s="650">
        <v>0</v>
      </c>
      <c r="X4275" s="650">
        <v>0</v>
      </c>
      <c r="Y4275" s="650">
        <v>0</v>
      </c>
      <c r="Z4275" s="650">
        <v>0</v>
      </c>
      <c r="AA4275" s="650">
        <v>0</v>
      </c>
      <c r="AB4275" s="676">
        <v>1</v>
      </c>
      <c r="AC4275" s="575">
        <f t="shared" si="194"/>
        <v>0</v>
      </c>
      <c r="AD4275" s="620">
        <f t="shared" si="195"/>
        <v>0</v>
      </c>
    </row>
    <row r="4276" customHeight="1" spans="1:30">
      <c r="A4276" s="574">
        <v>45376</v>
      </c>
      <c r="B4276" s="650" t="s">
        <v>230</v>
      </c>
      <c r="C4276" s="650" t="s">
        <v>228</v>
      </c>
      <c r="D4276" s="650">
        <v>10</v>
      </c>
      <c r="E4276" s="650" t="s">
        <v>233</v>
      </c>
      <c r="F4276" s="650">
        <v>5.54</v>
      </c>
      <c r="G4276" s="650">
        <v>0.52</v>
      </c>
      <c r="H4276" s="650">
        <v>4.797</v>
      </c>
      <c r="I4276" s="650">
        <v>4.0152</v>
      </c>
      <c r="J4276" s="650">
        <v>3.96</v>
      </c>
      <c r="K4276" s="650">
        <v>0.7818</v>
      </c>
      <c r="L4276" s="676">
        <v>0.163</v>
      </c>
      <c r="M4276" s="650">
        <v>95.7</v>
      </c>
      <c r="N4276" s="650"/>
      <c r="O4276" s="650"/>
      <c r="P4276" s="650"/>
      <c r="Q4276" s="650">
        <v>1258</v>
      </c>
      <c r="R4276" s="650">
        <v>286.44</v>
      </c>
      <c r="S4276" s="676">
        <v>0.2277</v>
      </c>
      <c r="T4276" s="650">
        <v>0</v>
      </c>
      <c r="U4276" s="650">
        <v>0</v>
      </c>
      <c r="V4276" s="650">
        <v>0</v>
      </c>
      <c r="W4276" s="650">
        <v>0</v>
      </c>
      <c r="X4276" s="650">
        <v>0</v>
      </c>
      <c r="Y4276" s="650">
        <v>0</v>
      </c>
      <c r="Z4276" s="650">
        <v>0</v>
      </c>
      <c r="AA4276" s="650">
        <v>0</v>
      </c>
      <c r="AB4276" s="676">
        <v>1</v>
      </c>
      <c r="AC4276" s="575">
        <f t="shared" si="194"/>
        <v>0</v>
      </c>
      <c r="AD4276" s="620">
        <f t="shared" si="195"/>
        <v>0</v>
      </c>
    </row>
    <row r="4277" customHeight="1" spans="1:30">
      <c r="A4277" s="574">
        <v>45376</v>
      </c>
      <c r="B4277" s="650" t="s">
        <v>245</v>
      </c>
      <c r="C4277" s="650" t="s">
        <v>228</v>
      </c>
      <c r="D4277" s="650">
        <v>50</v>
      </c>
      <c r="E4277" s="650" t="s">
        <v>385</v>
      </c>
      <c r="F4277" s="650">
        <v>0.7</v>
      </c>
      <c r="G4277" s="650">
        <v>0</v>
      </c>
      <c r="H4277" s="650">
        <v>3.3023</v>
      </c>
      <c r="I4277" s="650">
        <v>3.045</v>
      </c>
      <c r="J4277" s="650">
        <v>3.01</v>
      </c>
      <c r="K4277" s="650">
        <v>0</v>
      </c>
      <c r="L4277" s="676">
        <v>0</v>
      </c>
      <c r="M4277" s="650">
        <v>379.33</v>
      </c>
      <c r="N4277" s="650"/>
      <c r="O4277" s="650"/>
      <c r="P4277" s="650"/>
      <c r="Q4277" s="650">
        <v>6762</v>
      </c>
      <c r="R4277" s="650">
        <v>1044.26</v>
      </c>
      <c r="S4277" s="676">
        <v>0.1544</v>
      </c>
      <c r="T4277" s="650">
        <v>0.0515</v>
      </c>
      <c r="U4277" s="650">
        <v>0</v>
      </c>
      <c r="V4277" s="650">
        <v>0</v>
      </c>
      <c r="W4277" s="650">
        <v>0</v>
      </c>
      <c r="X4277" s="650">
        <v>0</v>
      </c>
      <c r="Y4277" s="650">
        <v>0</v>
      </c>
      <c r="Z4277" s="650">
        <v>0</v>
      </c>
      <c r="AA4277" s="650">
        <v>0</v>
      </c>
      <c r="AB4277" s="676">
        <v>0.9862</v>
      </c>
      <c r="AC4277" s="575">
        <f t="shared" si="194"/>
        <v>0</v>
      </c>
      <c r="AD4277" s="620">
        <f t="shared" si="195"/>
        <v>0.0515</v>
      </c>
    </row>
    <row r="4278" customHeight="1" spans="1:30">
      <c r="A4278" s="574">
        <v>45376</v>
      </c>
      <c r="B4278" s="650" t="s">
        <v>247</v>
      </c>
      <c r="C4278" s="650" t="s">
        <v>228</v>
      </c>
      <c r="D4278" s="650">
        <v>150</v>
      </c>
      <c r="E4278" s="650" t="s">
        <v>233</v>
      </c>
      <c r="F4278" s="650">
        <v>7.77</v>
      </c>
      <c r="G4278" s="650">
        <v>3</v>
      </c>
      <c r="H4278" s="650">
        <v>98.575</v>
      </c>
      <c r="I4278" s="650">
        <v>98.575</v>
      </c>
      <c r="J4278" s="650">
        <v>98.175</v>
      </c>
      <c r="K4278" s="650">
        <v>0</v>
      </c>
      <c r="L4278" s="676">
        <v>0</v>
      </c>
      <c r="M4278" s="650">
        <v>2091.6</v>
      </c>
      <c r="N4278" s="650"/>
      <c r="O4278" s="650"/>
      <c r="P4278" s="650"/>
      <c r="Q4278" s="650">
        <v>25456</v>
      </c>
      <c r="R4278" s="650">
        <v>5987.625</v>
      </c>
      <c r="S4278" s="676">
        <v>0.2352</v>
      </c>
      <c r="T4278" s="650">
        <v>0</v>
      </c>
      <c r="U4278" s="650">
        <v>0</v>
      </c>
      <c r="V4278" s="650">
        <v>0</v>
      </c>
      <c r="W4278" s="650">
        <v>0</v>
      </c>
      <c r="X4278" s="650">
        <v>0</v>
      </c>
      <c r="Y4278" s="650">
        <v>0</v>
      </c>
      <c r="Z4278" s="650">
        <v>0</v>
      </c>
      <c r="AA4278" s="650">
        <v>0</v>
      </c>
      <c r="AB4278" s="676">
        <v>1</v>
      </c>
      <c r="AC4278" s="575">
        <f t="shared" si="194"/>
        <v>0</v>
      </c>
      <c r="AD4278" s="620">
        <f t="shared" si="195"/>
        <v>0</v>
      </c>
    </row>
    <row r="4279" customHeight="1" spans="1:30">
      <c r="A4279" s="574">
        <v>45376</v>
      </c>
      <c r="B4279" s="650" t="s">
        <v>248</v>
      </c>
      <c r="C4279" s="650" t="s">
        <v>228</v>
      </c>
      <c r="D4279" s="650">
        <v>100</v>
      </c>
      <c r="E4279" s="650" t="s">
        <v>235</v>
      </c>
      <c r="F4279" s="650">
        <v>7.48</v>
      </c>
      <c r="G4279" s="650">
        <v>2.5</v>
      </c>
      <c r="H4279" s="650">
        <v>84.92</v>
      </c>
      <c r="I4279" s="650">
        <v>33.1489</v>
      </c>
      <c r="J4279" s="650">
        <v>32.6732</v>
      </c>
      <c r="K4279" s="650">
        <v>51.7711</v>
      </c>
      <c r="L4279" s="676">
        <v>0.6096</v>
      </c>
      <c r="M4279" s="650">
        <v>883.8872</v>
      </c>
      <c r="N4279" s="650"/>
      <c r="O4279" s="650"/>
      <c r="P4279" s="650"/>
      <c r="Q4279" s="650">
        <v>11688</v>
      </c>
      <c r="R4279" s="650">
        <v>2645.608</v>
      </c>
      <c r="S4279" s="676">
        <v>0.2264</v>
      </c>
      <c r="T4279" s="650">
        <v>0</v>
      </c>
      <c r="U4279" s="650">
        <v>0</v>
      </c>
      <c r="V4279" s="650">
        <v>0</v>
      </c>
      <c r="W4279" s="650">
        <v>0</v>
      </c>
      <c r="X4279" s="650">
        <v>0</v>
      </c>
      <c r="Y4279" s="650">
        <v>0</v>
      </c>
      <c r="Z4279" s="650">
        <v>0</v>
      </c>
      <c r="AA4279" s="650">
        <v>0</v>
      </c>
      <c r="AB4279" s="676">
        <v>1</v>
      </c>
      <c r="AC4279" s="575">
        <f t="shared" si="194"/>
        <v>0</v>
      </c>
      <c r="AD4279" s="620">
        <f t="shared" si="195"/>
        <v>0</v>
      </c>
    </row>
    <row r="4280" customHeight="1" spans="1:30">
      <c r="A4280" s="574">
        <v>45376</v>
      </c>
      <c r="B4280" s="650" t="s">
        <v>249</v>
      </c>
      <c r="C4280" s="650" t="s">
        <v>228</v>
      </c>
      <c r="D4280" s="650">
        <v>100</v>
      </c>
      <c r="E4280" s="650" t="s">
        <v>231</v>
      </c>
      <c r="F4280" s="650">
        <v>5.06</v>
      </c>
      <c r="G4280" s="650">
        <v>0</v>
      </c>
      <c r="H4280" s="650">
        <v>41.4</v>
      </c>
      <c r="I4280" s="650">
        <v>40.6799</v>
      </c>
      <c r="J4280" s="650">
        <v>40.6039</v>
      </c>
      <c r="K4280" s="650">
        <v>0</v>
      </c>
      <c r="L4280" s="676">
        <v>0</v>
      </c>
      <c r="M4280" s="650">
        <v>1233.5575</v>
      </c>
      <c r="N4280" s="650"/>
      <c r="O4280" s="650"/>
      <c r="P4280" s="650"/>
      <c r="Q4280" s="650">
        <v>15134</v>
      </c>
      <c r="R4280" s="650">
        <v>3170.9048</v>
      </c>
      <c r="S4280" s="676">
        <v>0.2095</v>
      </c>
      <c r="T4280" s="650">
        <v>0</v>
      </c>
      <c r="U4280" s="650">
        <v>0</v>
      </c>
      <c r="V4280" s="650">
        <v>0</v>
      </c>
      <c r="W4280" s="650">
        <v>0</v>
      </c>
      <c r="X4280" s="650">
        <v>0</v>
      </c>
      <c r="Y4280" s="650">
        <v>0</v>
      </c>
      <c r="Z4280" s="650">
        <v>0</v>
      </c>
      <c r="AA4280" s="650">
        <v>0</v>
      </c>
      <c r="AB4280" s="676">
        <v>1</v>
      </c>
      <c r="AC4280" s="575">
        <f t="shared" si="194"/>
        <v>0</v>
      </c>
      <c r="AD4280" s="620">
        <f t="shared" si="195"/>
        <v>0</v>
      </c>
    </row>
    <row r="4281" customHeight="1" spans="1:30">
      <c r="A4281" s="574">
        <v>45376</v>
      </c>
      <c r="B4281" s="669" t="s">
        <v>55</v>
      </c>
      <c r="C4281" s="650" t="s">
        <v>250</v>
      </c>
      <c r="D4281" s="650">
        <v>100</v>
      </c>
      <c r="E4281" s="650" t="s">
        <v>233</v>
      </c>
      <c r="F4281" s="650">
        <v>0</v>
      </c>
      <c r="G4281" s="650">
        <v>4.24</v>
      </c>
      <c r="H4281" s="650">
        <v>41.6307</v>
      </c>
      <c r="I4281" s="650">
        <v>41.4963</v>
      </c>
      <c r="J4281" s="650">
        <v>40.178</v>
      </c>
      <c r="K4281" s="650">
        <v>0</v>
      </c>
      <c r="L4281" s="676">
        <v>0</v>
      </c>
      <c r="M4281" s="650">
        <v>2186.3258</v>
      </c>
      <c r="N4281" s="650"/>
      <c r="O4281" s="650"/>
      <c r="P4281" s="650"/>
      <c r="Q4281" s="650">
        <v>28860</v>
      </c>
      <c r="R4281" s="650">
        <v>5925.1303</v>
      </c>
      <c r="S4281" s="676">
        <v>0.2053</v>
      </c>
      <c r="T4281" s="650">
        <v>0</v>
      </c>
      <c r="U4281" s="650">
        <v>0.1344</v>
      </c>
      <c r="V4281" s="650">
        <v>0</v>
      </c>
      <c r="W4281" s="650">
        <v>0</v>
      </c>
      <c r="X4281" s="650">
        <v>0</v>
      </c>
      <c r="Y4281" s="650">
        <v>0</v>
      </c>
      <c r="Z4281" s="650">
        <v>0</v>
      </c>
      <c r="AA4281" s="650">
        <v>0</v>
      </c>
      <c r="AB4281" s="676">
        <v>1</v>
      </c>
      <c r="AC4281" s="575">
        <f t="shared" si="194"/>
        <v>0.1344</v>
      </c>
      <c r="AD4281" s="620">
        <f t="shared" si="195"/>
        <v>0</v>
      </c>
    </row>
    <row r="4282" customHeight="1" spans="1:30">
      <c r="A4282" s="574">
        <v>45376</v>
      </c>
      <c r="B4282" s="192" t="s">
        <v>57</v>
      </c>
      <c r="C4282" s="650" t="s">
        <v>228</v>
      </c>
      <c r="D4282" s="650">
        <v>20</v>
      </c>
      <c r="E4282" s="650" t="s">
        <v>233</v>
      </c>
      <c r="F4282" s="650">
        <v>7.68</v>
      </c>
      <c r="G4282" s="650">
        <v>0</v>
      </c>
      <c r="H4282" s="650">
        <v>13.0682</v>
      </c>
      <c r="I4282" s="650">
        <v>11.3846</v>
      </c>
      <c r="J4282" s="650">
        <v>11.192</v>
      </c>
      <c r="K4282" s="650">
        <v>1.6836</v>
      </c>
      <c r="L4282" s="676">
        <v>0.1288</v>
      </c>
      <c r="M4282" s="650">
        <v>244.0572</v>
      </c>
      <c r="N4282" s="650"/>
      <c r="O4282" s="650"/>
      <c r="P4282" s="650"/>
      <c r="Q4282" s="650">
        <v>3541</v>
      </c>
      <c r="R4282" s="650">
        <v>745.172</v>
      </c>
      <c r="S4282" s="676">
        <v>0.2104</v>
      </c>
      <c r="T4282" s="650">
        <v>0</v>
      </c>
      <c r="U4282" s="650">
        <v>0</v>
      </c>
      <c r="V4282" s="650">
        <v>0</v>
      </c>
      <c r="W4282" s="650">
        <v>0</v>
      </c>
      <c r="X4282" s="650">
        <v>0</v>
      </c>
      <c r="Y4282" s="650">
        <v>0</v>
      </c>
      <c r="Z4282" s="650">
        <v>0</v>
      </c>
      <c r="AA4282" s="650">
        <v>0</v>
      </c>
      <c r="AB4282" s="676">
        <v>1</v>
      </c>
      <c r="AC4282" s="575">
        <f t="shared" si="194"/>
        <v>0</v>
      </c>
      <c r="AD4282" s="620">
        <f t="shared" si="195"/>
        <v>0</v>
      </c>
    </row>
    <row r="4283" customHeight="1" spans="1:30">
      <c r="A4283" s="574">
        <v>45376</v>
      </c>
      <c r="B4283" s="650" t="s">
        <v>253</v>
      </c>
      <c r="C4283" s="650" t="s">
        <v>250</v>
      </c>
      <c r="D4283" s="650">
        <v>200</v>
      </c>
      <c r="E4283" s="650" t="s">
        <v>233</v>
      </c>
      <c r="F4283" s="650">
        <v>0</v>
      </c>
      <c r="G4283" s="650">
        <v>4.4</v>
      </c>
      <c r="H4283" s="650">
        <v>69.0171</v>
      </c>
      <c r="I4283" s="650">
        <v>68.7567</v>
      </c>
      <c r="J4283" s="650">
        <v>64.68</v>
      </c>
      <c r="K4283" s="650">
        <v>0</v>
      </c>
      <c r="L4283" s="676">
        <v>0</v>
      </c>
      <c r="M4283" s="650">
        <v>4231.92</v>
      </c>
      <c r="N4283" s="650"/>
      <c r="O4283" s="650"/>
      <c r="P4283" s="650"/>
      <c r="Q4283" s="650">
        <v>61425</v>
      </c>
      <c r="R4283" s="650">
        <v>12876.6</v>
      </c>
      <c r="S4283" s="676">
        <v>0.2096</v>
      </c>
      <c r="T4283" s="650">
        <v>0</v>
      </c>
      <c r="U4283" s="650">
        <v>0.2604</v>
      </c>
      <c r="V4283" s="650">
        <v>0</v>
      </c>
      <c r="W4283" s="650">
        <v>0</v>
      </c>
      <c r="X4283" s="650">
        <v>0</v>
      </c>
      <c r="Y4283" s="650">
        <v>0</v>
      </c>
      <c r="Z4283" s="650">
        <v>0</v>
      </c>
      <c r="AA4283" s="650">
        <v>0</v>
      </c>
      <c r="AB4283" s="676">
        <v>1</v>
      </c>
      <c r="AC4283" s="575">
        <f t="shared" si="194"/>
        <v>0.2604</v>
      </c>
      <c r="AD4283" s="620">
        <f t="shared" si="195"/>
        <v>0</v>
      </c>
    </row>
    <row r="4284" customHeight="1" spans="1:30">
      <c r="A4284" s="574">
        <v>45376</v>
      </c>
      <c r="B4284" s="650" t="s">
        <v>254</v>
      </c>
      <c r="C4284" s="650" t="s">
        <v>250</v>
      </c>
      <c r="D4284" s="650">
        <v>50</v>
      </c>
      <c r="E4284" s="650" t="s">
        <v>231</v>
      </c>
      <c r="F4284" s="650">
        <v>0</v>
      </c>
      <c r="G4284" s="650">
        <v>7.59</v>
      </c>
      <c r="H4284" s="650">
        <v>66.7125</v>
      </c>
      <c r="I4284" s="650">
        <v>66.2746</v>
      </c>
      <c r="J4284" s="650">
        <v>65.31</v>
      </c>
      <c r="K4284" s="650">
        <v>0</v>
      </c>
      <c r="L4284" s="676">
        <v>0</v>
      </c>
      <c r="M4284" s="650">
        <v>1362.9</v>
      </c>
      <c r="N4284" s="650"/>
      <c r="O4284" s="650"/>
      <c r="P4284" s="650"/>
      <c r="Q4284" s="650">
        <v>12070</v>
      </c>
      <c r="R4284" s="650">
        <v>3616.2</v>
      </c>
      <c r="S4284" s="676">
        <v>0.2996</v>
      </c>
      <c r="T4284" s="650">
        <v>0</v>
      </c>
      <c r="U4284" s="650">
        <v>0</v>
      </c>
      <c r="V4284" s="650">
        <v>0</v>
      </c>
      <c r="W4284" s="650">
        <v>0</v>
      </c>
      <c r="X4284" s="650">
        <v>0</v>
      </c>
      <c r="Y4284" s="650">
        <v>0</v>
      </c>
      <c r="Z4284" s="650">
        <v>0</v>
      </c>
      <c r="AA4284" s="650">
        <v>0</v>
      </c>
      <c r="AB4284" s="676">
        <v>1</v>
      </c>
      <c r="AC4284" s="575">
        <f t="shared" si="194"/>
        <v>0</v>
      </c>
      <c r="AD4284" s="620">
        <f t="shared" si="195"/>
        <v>0</v>
      </c>
    </row>
    <row r="4285" customHeight="1" spans="1:30">
      <c r="A4285" s="574">
        <v>45376</v>
      </c>
      <c r="B4285" s="650" t="s">
        <v>256</v>
      </c>
      <c r="C4285" s="650" t="s">
        <v>250</v>
      </c>
      <c r="D4285" s="650">
        <v>20.4</v>
      </c>
      <c r="E4285" s="650" t="s">
        <v>238</v>
      </c>
      <c r="F4285" s="650">
        <v>0</v>
      </c>
      <c r="G4285" s="650">
        <v>6.25</v>
      </c>
      <c r="H4285" s="650">
        <v>23.764</v>
      </c>
      <c r="I4285" s="650">
        <v>23.52</v>
      </c>
      <c r="J4285" s="650">
        <v>23.5099</v>
      </c>
      <c r="K4285" s="650">
        <v>0</v>
      </c>
      <c r="L4285" s="676">
        <v>0</v>
      </c>
      <c r="M4285" s="650">
        <v>529.3217</v>
      </c>
      <c r="N4285" s="650"/>
      <c r="O4285" s="650"/>
      <c r="P4285" s="650"/>
      <c r="Q4285" s="650">
        <v>5372</v>
      </c>
      <c r="R4285" s="650">
        <v>1524.4814</v>
      </c>
      <c r="S4285" s="676">
        <v>0.2838</v>
      </c>
      <c r="T4285" s="650">
        <v>0</v>
      </c>
      <c r="U4285" s="650">
        <v>0</v>
      </c>
      <c r="V4285" s="650">
        <v>0</v>
      </c>
      <c r="W4285" s="650">
        <v>0</v>
      </c>
      <c r="X4285" s="650">
        <v>0</v>
      </c>
      <c r="Y4285" s="650">
        <v>0</v>
      </c>
      <c r="Z4285" s="650">
        <v>0</v>
      </c>
      <c r="AA4285" s="650">
        <v>0</v>
      </c>
      <c r="AB4285" s="676">
        <v>1</v>
      </c>
      <c r="AC4285" s="575">
        <f t="shared" si="194"/>
        <v>0</v>
      </c>
      <c r="AD4285" s="620">
        <f t="shared" si="195"/>
        <v>0</v>
      </c>
    </row>
    <row r="4286" customHeight="1" spans="1:30">
      <c r="A4286" s="574">
        <v>45376</v>
      </c>
      <c r="B4286" s="650" t="s">
        <v>252</v>
      </c>
      <c r="C4286" s="650" t="s">
        <v>250</v>
      </c>
      <c r="D4286" s="650">
        <v>49.5</v>
      </c>
      <c r="E4286" s="650" t="s">
        <v>233</v>
      </c>
      <c r="F4286" s="650">
        <v>0</v>
      </c>
      <c r="G4286" s="650">
        <v>9.01</v>
      </c>
      <c r="H4286" s="650">
        <v>90.8324</v>
      </c>
      <c r="I4286" s="650">
        <v>70.6184</v>
      </c>
      <c r="J4286" s="650">
        <v>68.673</v>
      </c>
      <c r="K4286" s="650">
        <v>20.214</v>
      </c>
      <c r="L4286" s="676">
        <v>0.2225</v>
      </c>
      <c r="M4286" s="650">
        <v>1196.547</v>
      </c>
      <c r="N4286" s="650">
        <v>1021</v>
      </c>
      <c r="O4286" s="676">
        <v>1.1719</v>
      </c>
      <c r="P4286" s="676">
        <v>0.3654</v>
      </c>
      <c r="Q4286" s="650">
        <v>12723</v>
      </c>
      <c r="R4286" s="650">
        <v>2468.2746</v>
      </c>
      <c r="S4286" s="676">
        <v>0.194</v>
      </c>
      <c r="T4286" s="650">
        <v>0</v>
      </c>
      <c r="U4286" s="650">
        <v>0</v>
      </c>
      <c r="V4286" s="650">
        <v>0</v>
      </c>
      <c r="W4286" s="650">
        <v>0</v>
      </c>
      <c r="X4286" s="650">
        <v>0</v>
      </c>
      <c r="Y4286" s="650">
        <v>0</v>
      </c>
      <c r="Z4286" s="650">
        <v>0</v>
      </c>
      <c r="AA4286" s="650">
        <v>0</v>
      </c>
      <c r="AB4286" s="676">
        <v>1</v>
      </c>
      <c r="AC4286" s="575">
        <f t="shared" si="194"/>
        <v>0</v>
      </c>
      <c r="AD4286" s="620">
        <f t="shared" si="195"/>
        <v>0</v>
      </c>
    </row>
    <row r="4287" customHeight="1" spans="1:30">
      <c r="A4287" s="574">
        <v>45376</v>
      </c>
      <c r="B4287" s="192" t="s">
        <v>61</v>
      </c>
      <c r="C4287" s="650" t="s">
        <v>250</v>
      </c>
      <c r="D4287" s="650">
        <v>275</v>
      </c>
      <c r="E4287" s="650" t="s">
        <v>233</v>
      </c>
      <c r="F4287" s="650">
        <v>0</v>
      </c>
      <c r="G4287" s="650">
        <v>3.44</v>
      </c>
      <c r="H4287" s="650">
        <v>62.6226</v>
      </c>
      <c r="I4287" s="650">
        <v>62.6226</v>
      </c>
      <c r="J4287" s="650">
        <v>60.28</v>
      </c>
      <c r="K4287" s="650">
        <v>0</v>
      </c>
      <c r="L4287" s="676">
        <v>0</v>
      </c>
      <c r="M4287" s="650">
        <v>6251.52</v>
      </c>
      <c r="N4287" s="650"/>
      <c r="O4287" s="650"/>
      <c r="P4287" s="650"/>
      <c r="Q4287" s="650">
        <v>83580</v>
      </c>
      <c r="R4287" s="650">
        <v>21661.64</v>
      </c>
      <c r="S4287" s="676">
        <v>0.2592</v>
      </c>
      <c r="T4287" s="650">
        <v>0</v>
      </c>
      <c r="U4287" s="650">
        <v>0</v>
      </c>
      <c r="V4287" s="650">
        <v>0</v>
      </c>
      <c r="W4287" s="650">
        <v>0</v>
      </c>
      <c r="X4287" s="650">
        <v>0</v>
      </c>
      <c r="Y4287" s="650">
        <v>0</v>
      </c>
      <c r="Z4287" s="650">
        <v>0</v>
      </c>
      <c r="AA4287" s="650">
        <v>0</v>
      </c>
      <c r="AB4287" s="676">
        <v>1</v>
      </c>
      <c r="AC4287" s="575">
        <f t="shared" si="194"/>
        <v>0</v>
      </c>
      <c r="AD4287" s="620">
        <f t="shared" si="195"/>
        <v>0</v>
      </c>
    </row>
    <row r="4288" customHeight="1" spans="1:30">
      <c r="A4288" s="574">
        <v>45376</v>
      </c>
      <c r="B4288" s="192" t="s">
        <v>62</v>
      </c>
      <c r="C4288" s="650" t="s">
        <v>250</v>
      </c>
      <c r="D4288" s="650">
        <v>200</v>
      </c>
      <c r="E4288" s="650" t="s">
        <v>233</v>
      </c>
      <c r="F4288" s="650">
        <v>0</v>
      </c>
      <c r="G4288" s="650">
        <v>3.74</v>
      </c>
      <c r="H4288" s="650">
        <v>42.8877</v>
      </c>
      <c r="I4288" s="650">
        <v>42.8877</v>
      </c>
      <c r="J4288" s="650">
        <v>40.92</v>
      </c>
      <c r="K4288" s="650">
        <v>0</v>
      </c>
      <c r="L4288" s="676">
        <v>0</v>
      </c>
      <c r="M4288" s="650">
        <v>4493.28</v>
      </c>
      <c r="N4288" s="650"/>
      <c r="O4288" s="650"/>
      <c r="P4288" s="650"/>
      <c r="Q4288" s="650">
        <v>61280</v>
      </c>
      <c r="R4288" s="650">
        <v>14917.32</v>
      </c>
      <c r="S4288" s="676">
        <v>0.2434</v>
      </c>
      <c r="T4288" s="650">
        <v>0</v>
      </c>
      <c r="U4288" s="650">
        <v>0</v>
      </c>
      <c r="V4288" s="650">
        <v>0</v>
      </c>
      <c r="W4288" s="650">
        <v>0</v>
      </c>
      <c r="X4288" s="650">
        <v>0</v>
      </c>
      <c r="Y4288" s="650">
        <v>0</v>
      </c>
      <c r="Z4288" s="650">
        <v>0</v>
      </c>
      <c r="AA4288" s="650">
        <v>0</v>
      </c>
      <c r="AB4288" s="676">
        <v>1</v>
      </c>
      <c r="AC4288" s="575">
        <f t="shared" si="194"/>
        <v>0</v>
      </c>
      <c r="AD4288" s="620">
        <f t="shared" si="195"/>
        <v>0</v>
      </c>
    </row>
    <row r="4289" customHeight="1" spans="1:30">
      <c r="A4289" s="574">
        <v>45376</v>
      </c>
      <c r="B4289" s="650" t="s">
        <v>261</v>
      </c>
      <c r="C4289" s="650" t="s">
        <v>250</v>
      </c>
      <c r="D4289" s="650">
        <v>100</v>
      </c>
      <c r="E4289" s="650" t="s">
        <v>233</v>
      </c>
      <c r="F4289" s="650">
        <v>0</v>
      </c>
      <c r="G4289" s="650">
        <v>6.28</v>
      </c>
      <c r="H4289" s="650">
        <v>105.6163</v>
      </c>
      <c r="I4289" s="650">
        <v>105.6163</v>
      </c>
      <c r="J4289" s="650">
        <v>103.884</v>
      </c>
      <c r="K4289" s="650">
        <v>0</v>
      </c>
      <c r="L4289" s="676">
        <v>0</v>
      </c>
      <c r="M4289" s="650">
        <v>1990.428</v>
      </c>
      <c r="N4289" s="650"/>
      <c r="O4289" s="650"/>
      <c r="P4289" s="650"/>
      <c r="Q4289" s="650">
        <v>25315</v>
      </c>
      <c r="R4289" s="650">
        <v>6288.48</v>
      </c>
      <c r="S4289" s="676">
        <v>0.2484</v>
      </c>
      <c r="T4289" s="650">
        <v>0</v>
      </c>
      <c r="U4289" s="650">
        <v>0</v>
      </c>
      <c r="V4289" s="650">
        <v>0</v>
      </c>
      <c r="W4289" s="650">
        <v>0</v>
      </c>
      <c r="X4289" s="650">
        <v>0</v>
      </c>
      <c r="Y4289" s="650">
        <v>0</v>
      </c>
      <c r="Z4289" s="650">
        <v>0</v>
      </c>
      <c r="AA4289" s="650">
        <v>0</v>
      </c>
      <c r="AB4289" s="676">
        <v>1</v>
      </c>
      <c r="AC4289" s="575">
        <f t="shared" si="194"/>
        <v>0</v>
      </c>
      <c r="AD4289" s="620">
        <f t="shared" si="195"/>
        <v>0</v>
      </c>
    </row>
    <row r="4290" customHeight="1" spans="1:30">
      <c r="A4290" s="574">
        <v>45376</v>
      </c>
      <c r="B4290" s="650" t="s">
        <v>267</v>
      </c>
      <c r="C4290" s="650" t="s">
        <v>250</v>
      </c>
      <c r="D4290" s="650">
        <v>150</v>
      </c>
      <c r="E4290" s="650" t="s">
        <v>233</v>
      </c>
      <c r="F4290" s="650">
        <v>0</v>
      </c>
      <c r="G4290" s="650">
        <v>2.99</v>
      </c>
      <c r="H4290" s="650">
        <v>20.9718</v>
      </c>
      <c r="I4290" s="650">
        <v>14.9773</v>
      </c>
      <c r="J4290" s="650">
        <v>12.32</v>
      </c>
      <c r="K4290" s="650">
        <v>5.6653</v>
      </c>
      <c r="L4290" s="676">
        <v>0.2744</v>
      </c>
      <c r="M4290" s="650">
        <v>2724.48</v>
      </c>
      <c r="N4290" s="650"/>
      <c r="O4290" s="650"/>
      <c r="P4290" s="650"/>
      <c r="Q4290" s="650">
        <v>38110</v>
      </c>
      <c r="R4290" s="650">
        <v>13147.2</v>
      </c>
      <c r="S4290" s="676">
        <v>0.345</v>
      </c>
      <c r="T4290" s="650">
        <v>0</v>
      </c>
      <c r="U4290" s="650">
        <v>0.3292</v>
      </c>
      <c r="V4290" s="650">
        <v>0</v>
      </c>
      <c r="W4290" s="650">
        <v>0</v>
      </c>
      <c r="X4290" s="650">
        <v>0</v>
      </c>
      <c r="Y4290" s="650">
        <v>0</v>
      </c>
      <c r="Z4290" s="650">
        <v>0</v>
      </c>
      <c r="AA4290" s="650">
        <v>0</v>
      </c>
      <c r="AB4290" s="676">
        <v>1</v>
      </c>
      <c r="AC4290" s="575">
        <f t="shared" si="194"/>
        <v>0.3292</v>
      </c>
      <c r="AD4290" s="620">
        <f t="shared" si="195"/>
        <v>0</v>
      </c>
    </row>
    <row r="4291" customHeight="1" spans="1:30">
      <c r="A4291" s="574">
        <v>45376</v>
      </c>
      <c r="B4291" s="650" t="s">
        <v>259</v>
      </c>
      <c r="C4291" s="650" t="s">
        <v>250</v>
      </c>
      <c r="D4291" s="650">
        <v>60</v>
      </c>
      <c r="E4291" s="650" t="s">
        <v>233</v>
      </c>
      <c r="F4291" s="650">
        <v>0</v>
      </c>
      <c r="G4291" s="650">
        <v>2.44</v>
      </c>
      <c r="H4291" s="650">
        <v>6.097</v>
      </c>
      <c r="I4291" s="650">
        <v>6.097</v>
      </c>
      <c r="J4291" s="650">
        <v>5.46</v>
      </c>
      <c r="K4291" s="650">
        <v>0</v>
      </c>
      <c r="L4291" s="676">
        <v>0</v>
      </c>
      <c r="M4291" s="650">
        <v>1242.36</v>
      </c>
      <c r="N4291" s="650"/>
      <c r="O4291" s="650"/>
      <c r="P4291" s="650"/>
      <c r="Q4291" s="650">
        <v>14049</v>
      </c>
      <c r="R4291" s="650">
        <v>3624.39</v>
      </c>
      <c r="S4291" s="676">
        <v>0.258</v>
      </c>
      <c r="T4291" s="650">
        <v>0</v>
      </c>
      <c r="U4291" s="650">
        <v>0</v>
      </c>
      <c r="V4291" s="650">
        <v>0</v>
      </c>
      <c r="W4291" s="650">
        <v>0</v>
      </c>
      <c r="X4291" s="650">
        <v>0</v>
      </c>
      <c r="Y4291" s="650">
        <v>0</v>
      </c>
      <c r="Z4291" s="650">
        <v>0</v>
      </c>
      <c r="AA4291" s="650">
        <v>0</v>
      </c>
      <c r="AB4291" s="676">
        <v>1</v>
      </c>
      <c r="AC4291" s="575">
        <f t="shared" si="194"/>
        <v>0</v>
      </c>
      <c r="AD4291" s="620">
        <f t="shared" si="195"/>
        <v>0</v>
      </c>
    </row>
    <row r="4292" customHeight="1" spans="1:30">
      <c r="A4292" s="574">
        <v>45376</v>
      </c>
      <c r="B4292" s="650" t="s">
        <v>263</v>
      </c>
      <c r="C4292" s="650" t="s">
        <v>250</v>
      </c>
      <c r="D4292" s="650">
        <v>200</v>
      </c>
      <c r="E4292" s="650" t="s">
        <v>233</v>
      </c>
      <c r="F4292" s="650">
        <v>0</v>
      </c>
      <c r="G4292" s="650">
        <v>5.41</v>
      </c>
      <c r="H4292" s="650">
        <v>131.8564</v>
      </c>
      <c r="I4292" s="650">
        <v>82.8608</v>
      </c>
      <c r="J4292" s="650">
        <v>80.96</v>
      </c>
      <c r="K4292" s="650">
        <v>47.6806</v>
      </c>
      <c r="L4292" s="676">
        <v>0.3653</v>
      </c>
      <c r="M4292" s="650">
        <v>4198.48</v>
      </c>
      <c r="N4292" s="650"/>
      <c r="O4292" s="650"/>
      <c r="P4292" s="650"/>
      <c r="Q4292" s="650">
        <v>59159</v>
      </c>
      <c r="R4292" s="650">
        <v>17419.6</v>
      </c>
      <c r="S4292" s="676">
        <v>0.2945</v>
      </c>
      <c r="T4292" s="650">
        <v>0</v>
      </c>
      <c r="U4292" s="650">
        <v>1.315</v>
      </c>
      <c r="V4292" s="650">
        <v>0</v>
      </c>
      <c r="W4292" s="650">
        <v>0</v>
      </c>
      <c r="X4292" s="650">
        <v>0</v>
      </c>
      <c r="Y4292" s="650">
        <v>0</v>
      </c>
      <c r="Z4292" s="650">
        <v>0</v>
      </c>
      <c r="AA4292" s="650">
        <v>0</v>
      </c>
      <c r="AB4292" s="676">
        <v>1</v>
      </c>
      <c r="AC4292" s="575">
        <f t="shared" si="194"/>
        <v>1.315</v>
      </c>
      <c r="AD4292" s="620">
        <f t="shared" si="195"/>
        <v>0</v>
      </c>
    </row>
    <row r="4293" customHeight="1" spans="1:30">
      <c r="A4293" s="574">
        <v>45376</v>
      </c>
      <c r="B4293" s="650" t="s">
        <v>257</v>
      </c>
      <c r="C4293" s="650" t="s">
        <v>250</v>
      </c>
      <c r="D4293" s="650">
        <v>80</v>
      </c>
      <c r="E4293" s="650" t="s">
        <v>231</v>
      </c>
      <c r="F4293" s="650">
        <v>0</v>
      </c>
      <c r="G4293" s="650">
        <v>7.63</v>
      </c>
      <c r="H4293" s="650">
        <v>136.511</v>
      </c>
      <c r="I4293" s="650">
        <v>131.9697</v>
      </c>
      <c r="J4293" s="650">
        <v>129.9584</v>
      </c>
      <c r="K4293" s="650">
        <v>0</v>
      </c>
      <c r="L4293" s="676">
        <v>0</v>
      </c>
      <c r="M4293" s="650">
        <v>1792.3477</v>
      </c>
      <c r="N4293" s="650"/>
      <c r="O4293" s="650"/>
      <c r="P4293" s="650"/>
      <c r="Q4293" s="650">
        <v>18237</v>
      </c>
      <c r="R4293" s="650">
        <v>5309.2642</v>
      </c>
      <c r="S4293" s="676">
        <v>0.2911</v>
      </c>
      <c r="T4293" s="650">
        <v>0</v>
      </c>
      <c r="U4293" s="650">
        <v>0</v>
      </c>
      <c r="V4293" s="650">
        <v>0</v>
      </c>
      <c r="W4293" s="650">
        <v>0</v>
      </c>
      <c r="X4293" s="650">
        <v>0</v>
      </c>
      <c r="Y4293" s="650">
        <v>0</v>
      </c>
      <c r="Z4293" s="650">
        <v>0</v>
      </c>
      <c r="AA4293" s="650">
        <v>0</v>
      </c>
      <c r="AB4293" s="676">
        <v>1</v>
      </c>
      <c r="AC4293" s="575">
        <f t="shared" si="194"/>
        <v>0</v>
      </c>
      <c r="AD4293" s="620">
        <f t="shared" si="195"/>
        <v>0</v>
      </c>
    </row>
    <row r="4294" customHeight="1" spans="1:30">
      <c r="A4294" s="574">
        <v>45376</v>
      </c>
      <c r="B4294" s="650" t="s">
        <v>262</v>
      </c>
      <c r="C4294" s="650" t="s">
        <v>250</v>
      </c>
      <c r="D4294" s="650">
        <v>200</v>
      </c>
      <c r="E4294" s="650" t="s">
        <v>233</v>
      </c>
      <c r="F4294" s="650">
        <v>0</v>
      </c>
      <c r="G4294" s="650">
        <v>6.32</v>
      </c>
      <c r="H4294" s="650">
        <v>125.4794</v>
      </c>
      <c r="I4294" s="650">
        <v>75.3852</v>
      </c>
      <c r="J4294" s="650">
        <v>73.425</v>
      </c>
      <c r="K4294" s="650">
        <v>0</v>
      </c>
      <c r="L4294" s="676">
        <v>0</v>
      </c>
      <c r="M4294" s="650">
        <v>2579.775</v>
      </c>
      <c r="N4294" s="650"/>
      <c r="O4294" s="650"/>
      <c r="P4294" s="650"/>
      <c r="Q4294" s="650">
        <v>30140</v>
      </c>
      <c r="R4294" s="650">
        <v>9729.225</v>
      </c>
      <c r="S4294" s="676">
        <v>0.3228</v>
      </c>
      <c r="T4294" s="650">
        <v>49.4706</v>
      </c>
      <c r="U4294" s="650">
        <v>0.6236</v>
      </c>
      <c r="V4294" s="650">
        <v>0</v>
      </c>
      <c r="W4294" s="650">
        <v>0</v>
      </c>
      <c r="X4294" s="650">
        <v>0</v>
      </c>
      <c r="Y4294" s="650">
        <v>0</v>
      </c>
      <c r="Z4294" s="650">
        <v>0</v>
      </c>
      <c r="AA4294" s="650">
        <v>0</v>
      </c>
      <c r="AB4294" s="676">
        <v>0.5359</v>
      </c>
      <c r="AC4294" s="575">
        <f t="shared" si="194"/>
        <v>0.6236</v>
      </c>
      <c r="AD4294" s="620">
        <f t="shared" si="195"/>
        <v>49.4706</v>
      </c>
    </row>
    <row r="4295" customHeight="1" spans="1:30">
      <c r="A4295" s="574">
        <v>45376</v>
      </c>
      <c r="B4295" s="650" t="s">
        <v>251</v>
      </c>
      <c r="C4295" s="650" t="s">
        <v>250</v>
      </c>
      <c r="D4295" s="650">
        <v>15</v>
      </c>
      <c r="E4295" s="650" t="s">
        <v>233</v>
      </c>
      <c r="F4295" s="650">
        <v>0</v>
      </c>
      <c r="G4295" s="650">
        <v>4.82</v>
      </c>
      <c r="H4295" s="650">
        <v>8.0577</v>
      </c>
      <c r="I4295" s="650">
        <v>8.0577</v>
      </c>
      <c r="J4295" s="650">
        <v>7.98</v>
      </c>
      <c r="K4295" s="650">
        <v>0</v>
      </c>
      <c r="L4295" s="676">
        <v>0</v>
      </c>
      <c r="M4295" s="650">
        <v>225.33</v>
      </c>
      <c r="N4295" s="650"/>
      <c r="O4295" s="650"/>
      <c r="P4295" s="650"/>
      <c r="Q4295" s="650">
        <v>3444</v>
      </c>
      <c r="R4295" s="650">
        <v>553.56</v>
      </c>
      <c r="S4295" s="676">
        <v>0.1607</v>
      </c>
      <c r="T4295" s="650">
        <v>0</v>
      </c>
      <c r="U4295" s="650">
        <v>0</v>
      </c>
      <c r="V4295" s="650">
        <v>0</v>
      </c>
      <c r="W4295" s="650">
        <v>0</v>
      </c>
      <c r="X4295" s="650">
        <v>0</v>
      </c>
      <c r="Y4295" s="650">
        <v>0</v>
      </c>
      <c r="Z4295" s="650">
        <v>0</v>
      </c>
      <c r="AA4295" s="650">
        <v>0</v>
      </c>
      <c r="AB4295" s="676">
        <v>1</v>
      </c>
      <c r="AC4295" s="575">
        <f t="shared" si="194"/>
        <v>0</v>
      </c>
      <c r="AD4295" s="620">
        <f t="shared" si="195"/>
        <v>0</v>
      </c>
    </row>
    <row r="4296" customHeight="1" spans="1:30">
      <c r="A4296" s="574">
        <v>45376</v>
      </c>
      <c r="B4296" s="650" t="s">
        <v>260</v>
      </c>
      <c r="C4296" s="650" t="s">
        <v>250</v>
      </c>
      <c r="D4296" s="650">
        <v>50</v>
      </c>
      <c r="E4296" s="650" t="s">
        <v>233</v>
      </c>
      <c r="F4296" s="650">
        <v>0</v>
      </c>
      <c r="G4296" s="650">
        <v>8.51</v>
      </c>
      <c r="H4296" s="650">
        <v>67.3471</v>
      </c>
      <c r="I4296" s="650">
        <v>63.1083</v>
      </c>
      <c r="J4296" s="650">
        <v>62.26</v>
      </c>
      <c r="K4296" s="650">
        <v>0</v>
      </c>
      <c r="L4296" s="676">
        <v>0</v>
      </c>
      <c r="M4296" s="650">
        <v>800.69</v>
      </c>
      <c r="N4296" s="650"/>
      <c r="O4296" s="650"/>
      <c r="P4296" s="650"/>
      <c r="Q4296" s="650">
        <v>12700</v>
      </c>
      <c r="R4296" s="650">
        <v>2523.312</v>
      </c>
      <c r="S4296" s="676">
        <v>0.1987</v>
      </c>
      <c r="T4296" s="650">
        <v>0.4078</v>
      </c>
      <c r="U4296" s="650">
        <v>0.2153</v>
      </c>
      <c r="V4296" s="650">
        <v>0</v>
      </c>
      <c r="W4296" s="650">
        <v>0</v>
      </c>
      <c r="X4296" s="650">
        <v>0</v>
      </c>
      <c r="Y4296" s="650">
        <v>0</v>
      </c>
      <c r="Z4296" s="650">
        <v>0</v>
      </c>
      <c r="AA4296" s="650">
        <v>0</v>
      </c>
      <c r="AB4296" s="676">
        <v>1</v>
      </c>
      <c r="AC4296" s="575">
        <f t="shared" si="194"/>
        <v>0.2153</v>
      </c>
      <c r="AD4296" s="620">
        <f t="shared" si="195"/>
        <v>0.4078</v>
      </c>
    </row>
    <row r="4297" customHeight="1" spans="1:30">
      <c r="A4297" s="574">
        <v>45376</v>
      </c>
      <c r="B4297" s="650" t="s">
        <v>266</v>
      </c>
      <c r="C4297" s="650" t="s">
        <v>250</v>
      </c>
      <c r="D4297" s="650">
        <v>200</v>
      </c>
      <c r="E4297" s="650" t="s">
        <v>231</v>
      </c>
      <c r="F4297" s="650">
        <v>0</v>
      </c>
      <c r="G4297" s="650">
        <v>3.74</v>
      </c>
      <c r="H4297" s="650">
        <v>45.793</v>
      </c>
      <c r="I4297" s="650">
        <v>41.1712</v>
      </c>
      <c r="J4297" s="650">
        <v>40.26</v>
      </c>
      <c r="K4297" s="650">
        <v>4.5204</v>
      </c>
      <c r="L4297" s="676">
        <v>0.0989</v>
      </c>
      <c r="M4297" s="650">
        <v>2638.68</v>
      </c>
      <c r="N4297" s="650"/>
      <c r="O4297" s="650"/>
      <c r="P4297" s="650"/>
      <c r="Q4297" s="650">
        <v>45530</v>
      </c>
      <c r="R4297" s="650">
        <v>7192.02</v>
      </c>
      <c r="S4297" s="676">
        <v>0.158</v>
      </c>
      <c r="T4297" s="650">
        <v>0</v>
      </c>
      <c r="U4297" s="650">
        <v>0.1014</v>
      </c>
      <c r="V4297" s="650">
        <v>0</v>
      </c>
      <c r="W4297" s="650">
        <v>0</v>
      </c>
      <c r="X4297" s="650">
        <v>0</v>
      </c>
      <c r="Y4297" s="650">
        <v>0</v>
      </c>
      <c r="Z4297" s="650">
        <v>0</v>
      </c>
      <c r="AA4297" s="650">
        <v>0</v>
      </c>
      <c r="AB4297" s="676">
        <v>1</v>
      </c>
      <c r="AC4297" s="575">
        <f t="shared" si="194"/>
        <v>0.1014</v>
      </c>
      <c r="AD4297" s="620">
        <f t="shared" si="195"/>
        <v>0</v>
      </c>
    </row>
    <row r="4298" customHeight="1" spans="1:30">
      <c r="A4298" s="574">
        <v>45376</v>
      </c>
      <c r="B4298" s="650" t="s">
        <v>264</v>
      </c>
      <c r="C4298" s="650" t="s">
        <v>250</v>
      </c>
      <c r="D4298" s="650">
        <v>100</v>
      </c>
      <c r="E4298" s="650" t="s">
        <v>233</v>
      </c>
      <c r="F4298" s="650">
        <v>0</v>
      </c>
      <c r="G4298" s="650">
        <v>4.66</v>
      </c>
      <c r="H4298" s="650">
        <v>74.1712</v>
      </c>
      <c r="I4298" s="650">
        <v>43.2725</v>
      </c>
      <c r="J4298" s="650">
        <v>41.0718</v>
      </c>
      <c r="K4298" s="650">
        <v>29.9721</v>
      </c>
      <c r="L4298" s="676">
        <v>0.4092</v>
      </c>
      <c r="M4298" s="650">
        <v>1783.6697</v>
      </c>
      <c r="N4298" s="650"/>
      <c r="O4298" s="650"/>
      <c r="P4298" s="650"/>
      <c r="Q4298" s="650">
        <v>24615</v>
      </c>
      <c r="R4298" s="650">
        <v>4948.6931</v>
      </c>
      <c r="S4298" s="676">
        <v>0.201</v>
      </c>
      <c r="T4298" s="650">
        <v>0.9266</v>
      </c>
      <c r="U4298" s="650">
        <v>0</v>
      </c>
      <c r="V4298" s="650">
        <v>0</v>
      </c>
      <c r="W4298" s="650">
        <v>0</v>
      </c>
      <c r="X4298" s="650">
        <v>0</v>
      </c>
      <c r="Y4298" s="650">
        <v>0</v>
      </c>
      <c r="Z4298" s="650">
        <v>0</v>
      </c>
      <c r="AA4298" s="650">
        <v>0</v>
      </c>
      <c r="AB4298" s="676">
        <v>0.9235</v>
      </c>
      <c r="AC4298" s="575">
        <f t="shared" si="194"/>
        <v>0</v>
      </c>
      <c r="AD4298" s="620">
        <f t="shared" si="195"/>
        <v>0.9266</v>
      </c>
    </row>
    <row r="4299" customHeight="1" spans="1:30">
      <c r="A4299" s="574">
        <v>45376</v>
      </c>
      <c r="B4299" s="650" t="s">
        <v>258</v>
      </c>
      <c r="C4299" s="650" t="s">
        <v>250</v>
      </c>
      <c r="D4299" s="650">
        <v>100</v>
      </c>
      <c r="E4299" s="650" t="s">
        <v>233</v>
      </c>
      <c r="F4299" s="650">
        <v>0</v>
      </c>
      <c r="G4299" s="650">
        <v>6.78</v>
      </c>
      <c r="H4299" s="650">
        <v>153.7651</v>
      </c>
      <c r="I4299" s="650">
        <v>85.259</v>
      </c>
      <c r="J4299" s="650">
        <v>83.82</v>
      </c>
      <c r="K4299" s="650">
        <v>68.2446</v>
      </c>
      <c r="L4299" s="676">
        <v>0.4446</v>
      </c>
      <c r="M4299" s="650">
        <v>2011.02</v>
      </c>
      <c r="N4299" s="650"/>
      <c r="O4299" s="650"/>
      <c r="P4299" s="650"/>
      <c r="Q4299" s="650">
        <v>27774</v>
      </c>
      <c r="R4299" s="650">
        <v>5287.26</v>
      </c>
      <c r="S4299" s="676">
        <v>0.1904</v>
      </c>
      <c r="T4299" s="650">
        <v>0</v>
      </c>
      <c r="U4299" s="650">
        <v>0.2615</v>
      </c>
      <c r="V4299" s="650">
        <v>0</v>
      </c>
      <c r="W4299" s="650">
        <v>0</v>
      </c>
      <c r="X4299" s="650">
        <v>0</v>
      </c>
      <c r="Y4299" s="650">
        <v>0</v>
      </c>
      <c r="Z4299" s="650">
        <v>0</v>
      </c>
      <c r="AA4299" s="650">
        <v>0</v>
      </c>
      <c r="AB4299" s="676">
        <v>1</v>
      </c>
      <c r="AC4299" s="575">
        <f t="shared" si="194"/>
        <v>0.2615</v>
      </c>
      <c r="AD4299" s="620">
        <f t="shared" si="195"/>
        <v>0</v>
      </c>
    </row>
    <row r="4300" customHeight="1" spans="1:30">
      <c r="A4300" s="574">
        <v>45376</v>
      </c>
      <c r="B4300" s="650" t="s">
        <v>265</v>
      </c>
      <c r="C4300" s="650" t="s">
        <v>250</v>
      </c>
      <c r="D4300" s="650">
        <v>50</v>
      </c>
      <c r="E4300" s="650" t="s">
        <v>233</v>
      </c>
      <c r="F4300" s="650">
        <v>0</v>
      </c>
      <c r="G4300" s="650">
        <v>3.91</v>
      </c>
      <c r="H4300" s="650">
        <v>14.4023</v>
      </c>
      <c r="I4300" s="650">
        <v>14.4023</v>
      </c>
      <c r="J4300" s="650">
        <v>14.2472</v>
      </c>
      <c r="K4300" s="650">
        <v>0</v>
      </c>
      <c r="L4300" s="676">
        <v>0</v>
      </c>
      <c r="M4300" s="650">
        <v>395.56</v>
      </c>
      <c r="N4300" s="650"/>
      <c r="O4300" s="650"/>
      <c r="P4300" s="650"/>
      <c r="Q4300" s="650">
        <v>5770</v>
      </c>
      <c r="R4300" s="650">
        <v>918.2976</v>
      </c>
      <c r="S4300" s="676">
        <v>0.1592</v>
      </c>
      <c r="T4300" s="650">
        <v>0</v>
      </c>
      <c r="U4300" s="650">
        <v>0</v>
      </c>
      <c r="V4300" s="650">
        <v>0</v>
      </c>
      <c r="W4300" s="650">
        <v>0</v>
      </c>
      <c r="X4300" s="650">
        <v>0</v>
      </c>
      <c r="Y4300" s="650">
        <v>0</v>
      </c>
      <c r="Z4300" s="650">
        <v>0</v>
      </c>
      <c r="AA4300" s="650">
        <v>0</v>
      </c>
      <c r="AB4300" s="676">
        <v>1</v>
      </c>
      <c r="AC4300" s="575">
        <f t="shared" si="194"/>
        <v>0</v>
      </c>
      <c r="AD4300" s="620">
        <f t="shared" si="195"/>
        <v>0</v>
      </c>
    </row>
    <row r="4301" customHeight="1" spans="1:30">
      <c r="A4301" s="574">
        <v>45376</v>
      </c>
      <c r="B4301" s="797" t="s">
        <v>332</v>
      </c>
      <c r="C4301" s="798" t="s">
        <v>327</v>
      </c>
      <c r="D4301" s="801">
        <v>100</v>
      </c>
      <c r="E4301" s="780" t="s">
        <v>344</v>
      </c>
      <c r="F4301" s="799">
        <v>7.72</v>
      </c>
      <c r="G4301" s="780">
        <v>2.01</v>
      </c>
      <c r="H4301" s="800">
        <v>75.844</v>
      </c>
      <c r="I4301" s="800">
        <v>36.2355</v>
      </c>
      <c r="J4301" s="800">
        <v>34.181</v>
      </c>
      <c r="K4301" s="800">
        <v>39.6085</v>
      </c>
      <c r="L4301" s="795">
        <v>0.5222</v>
      </c>
      <c r="M4301" s="800">
        <v>1100.561</v>
      </c>
      <c r="N4301" s="780">
        <v>1005</v>
      </c>
      <c r="O4301" s="795">
        <v>1.0951</v>
      </c>
      <c r="P4301" s="795">
        <v>0.4177</v>
      </c>
      <c r="Q4301" s="780">
        <v>17614</v>
      </c>
      <c r="R4301" s="800">
        <v>2455.488</v>
      </c>
      <c r="S4301" s="795">
        <v>0.1394</v>
      </c>
      <c r="T4301" s="780">
        <v>0</v>
      </c>
      <c r="U4301" s="780">
        <v>0</v>
      </c>
      <c r="V4301" s="780">
        <v>0</v>
      </c>
      <c r="W4301" s="780">
        <v>0</v>
      </c>
      <c r="X4301" s="780">
        <v>0</v>
      </c>
      <c r="Y4301" s="780">
        <v>0</v>
      </c>
      <c r="Z4301" s="780">
        <v>0</v>
      </c>
      <c r="AA4301" s="800">
        <v>39.6085</v>
      </c>
      <c r="AB4301" s="795">
        <v>1</v>
      </c>
      <c r="AC4301" s="575">
        <f t="shared" si="194"/>
        <v>0</v>
      </c>
      <c r="AD4301" s="620">
        <f t="shared" si="195"/>
        <v>0</v>
      </c>
    </row>
    <row r="4302" customHeight="1" spans="1:30">
      <c r="A4302" s="574">
        <v>45376</v>
      </c>
      <c r="B4302" s="797" t="s">
        <v>342</v>
      </c>
      <c r="C4302" s="779" t="s">
        <v>82</v>
      </c>
      <c r="D4302" s="802">
        <v>100</v>
      </c>
      <c r="E4302" s="780" t="s">
        <v>161</v>
      </c>
      <c r="F4302" s="660" t="s">
        <v>80</v>
      </c>
      <c r="G4302" s="660">
        <v>2.02</v>
      </c>
      <c r="H4302" s="660">
        <v>0</v>
      </c>
      <c r="I4302" s="660">
        <v>0.42</v>
      </c>
      <c r="J4302" s="660">
        <v>0.2112</v>
      </c>
      <c r="K4302" s="783">
        <v>0</v>
      </c>
      <c r="L4302" s="783">
        <v>0</v>
      </c>
      <c r="M4302" s="783">
        <v>176.396</v>
      </c>
      <c r="N4302" s="660">
        <v>1373</v>
      </c>
      <c r="O4302" s="793">
        <v>0.1285</v>
      </c>
      <c r="P4302" s="795">
        <v>-0.7012</v>
      </c>
      <c r="Q4302" s="660">
        <v>13183</v>
      </c>
      <c r="R4302" s="660">
        <v>241.3928</v>
      </c>
      <c r="S4302" s="793">
        <v>0.0183</v>
      </c>
      <c r="T4302" s="780">
        <v>0</v>
      </c>
      <c r="U4302" s="780">
        <v>0</v>
      </c>
      <c r="V4302" s="780">
        <v>0</v>
      </c>
      <c r="W4302" s="780">
        <v>0</v>
      </c>
      <c r="X4302" s="780">
        <v>0</v>
      </c>
      <c r="Y4302" s="780">
        <v>0</v>
      </c>
      <c r="Z4302" s="780">
        <v>0</v>
      </c>
      <c r="AA4302" s="780">
        <v>20.7513</v>
      </c>
      <c r="AB4302" s="795">
        <v>1</v>
      </c>
      <c r="AC4302" s="575">
        <f t="shared" si="194"/>
        <v>0</v>
      </c>
      <c r="AD4302" s="620">
        <f t="shared" si="195"/>
        <v>0</v>
      </c>
    </row>
    <row r="4303" customHeight="1" spans="1:30">
      <c r="A4303" s="574">
        <v>45376</v>
      </c>
      <c r="B4303" s="797" t="s">
        <v>343</v>
      </c>
      <c r="C4303" s="779" t="s">
        <v>82</v>
      </c>
      <c r="D4303" s="802">
        <v>33</v>
      </c>
      <c r="E4303" s="780" t="s">
        <v>161</v>
      </c>
      <c r="F4303" s="799" t="s">
        <v>381</v>
      </c>
      <c r="G4303" s="780">
        <v>2.46</v>
      </c>
      <c r="H4303" s="780">
        <v>5.9746</v>
      </c>
      <c r="I4303" s="780">
        <v>5.5941</v>
      </c>
      <c r="J4303" s="780">
        <v>5.28</v>
      </c>
      <c r="K4303" s="780">
        <v>0</v>
      </c>
      <c r="L4303" s="795">
        <v>0</v>
      </c>
      <c r="M4303" s="800">
        <v>644.82</v>
      </c>
      <c r="N4303" s="800">
        <v>832</v>
      </c>
      <c r="O4303" s="795">
        <v>0.775</v>
      </c>
      <c r="P4303" s="795">
        <v>-0.039</v>
      </c>
      <c r="Q4303" s="780">
        <v>7604</v>
      </c>
      <c r="R4303" s="780">
        <v>1496.22</v>
      </c>
      <c r="S4303" s="795">
        <v>0.1968</v>
      </c>
      <c r="T4303" s="780">
        <v>0</v>
      </c>
      <c r="U4303" s="780">
        <v>0</v>
      </c>
      <c r="V4303" s="780">
        <v>0</v>
      </c>
      <c r="W4303" s="780">
        <v>0</v>
      </c>
      <c r="X4303" s="780">
        <v>0</v>
      </c>
      <c r="Y4303" s="780">
        <v>0</v>
      </c>
      <c r="Z4303" s="780">
        <v>0</v>
      </c>
      <c r="AA4303" s="780">
        <v>0</v>
      </c>
      <c r="AB4303" s="818">
        <v>1</v>
      </c>
      <c r="AC4303" s="575">
        <f t="shared" si="194"/>
        <v>0</v>
      </c>
      <c r="AD4303" s="620">
        <f t="shared" si="195"/>
        <v>0</v>
      </c>
    </row>
    <row r="4304" customHeight="1" spans="1:30">
      <c r="A4304" s="574">
        <v>45376</v>
      </c>
      <c r="B4304" s="797" t="s">
        <v>345</v>
      </c>
      <c r="C4304" s="782" t="s">
        <v>150</v>
      </c>
      <c r="D4304" s="783">
        <v>60</v>
      </c>
      <c r="E4304" s="783" t="s">
        <v>386</v>
      </c>
      <c r="F4304" s="783">
        <v>0.65</v>
      </c>
      <c r="G4304" s="783">
        <v>5.98</v>
      </c>
      <c r="H4304" s="784">
        <v>0</v>
      </c>
      <c r="I4304" s="783">
        <v>0</v>
      </c>
      <c r="J4304" s="783">
        <v>0</v>
      </c>
      <c r="K4304" s="790">
        <v>0</v>
      </c>
      <c r="L4304" s="679">
        <v>0</v>
      </c>
      <c r="M4304" s="783">
        <v>414.48</v>
      </c>
      <c r="N4304" s="783">
        <v>284</v>
      </c>
      <c r="O4304" s="791">
        <v>1.4594</v>
      </c>
      <c r="P4304" s="783" t="s">
        <v>149</v>
      </c>
      <c r="Q4304" s="783">
        <v>5420</v>
      </c>
      <c r="R4304" s="783">
        <v>1438.8</v>
      </c>
      <c r="S4304" s="791">
        <v>0.2655</v>
      </c>
      <c r="T4304" s="783">
        <v>0</v>
      </c>
      <c r="U4304" s="783">
        <v>0</v>
      </c>
      <c r="V4304" s="783">
        <v>0</v>
      </c>
      <c r="W4304" s="783">
        <v>0</v>
      </c>
      <c r="X4304" s="783">
        <v>0</v>
      </c>
      <c r="Y4304" s="783">
        <v>0</v>
      </c>
      <c r="Z4304" s="783">
        <v>0</v>
      </c>
      <c r="AA4304" s="783">
        <v>0</v>
      </c>
      <c r="AB4304" s="791">
        <v>1</v>
      </c>
      <c r="AC4304" s="575">
        <f t="shared" si="194"/>
        <v>0</v>
      </c>
      <c r="AD4304" s="620">
        <f t="shared" si="195"/>
        <v>0</v>
      </c>
    </row>
    <row r="4305" customHeight="1" spans="1:30">
      <c r="A4305" s="574">
        <v>45376</v>
      </c>
      <c r="B4305" s="797" t="s">
        <v>334</v>
      </c>
      <c r="C4305" s="779" t="s">
        <v>78</v>
      </c>
      <c r="D4305" s="802">
        <v>100</v>
      </c>
      <c r="E4305" s="660" t="s">
        <v>79</v>
      </c>
      <c r="F4305" s="660">
        <v>5.6</v>
      </c>
      <c r="G4305" s="660">
        <v>2.4</v>
      </c>
      <c r="H4305" s="660">
        <v>15.5775</v>
      </c>
      <c r="I4305" s="660">
        <v>13.87</v>
      </c>
      <c r="J4305" s="660">
        <v>13.552</v>
      </c>
      <c r="K4305" s="660">
        <v>0</v>
      </c>
      <c r="L4305" s="793">
        <v>0</v>
      </c>
      <c r="M4305" s="720">
        <v>152.7372</v>
      </c>
      <c r="N4305" s="781">
        <v>32</v>
      </c>
      <c r="O4305" s="789">
        <v>4.773</v>
      </c>
      <c r="P4305" s="793">
        <v>3.9666</v>
      </c>
      <c r="Q4305" s="660">
        <v>5723</v>
      </c>
      <c r="R4305" s="781">
        <v>406.3444</v>
      </c>
      <c r="S4305" s="805">
        <v>0.071</v>
      </c>
      <c r="T4305" s="660">
        <v>0</v>
      </c>
      <c r="U4305" s="660">
        <v>0</v>
      </c>
      <c r="V4305" s="660">
        <v>0</v>
      </c>
      <c r="W4305" s="660">
        <v>0</v>
      </c>
      <c r="X4305" s="660">
        <v>0</v>
      </c>
      <c r="Y4305" s="660">
        <v>0</v>
      </c>
      <c r="Z4305" s="660">
        <v>0</v>
      </c>
      <c r="AA4305" s="660">
        <v>0</v>
      </c>
      <c r="AB4305" s="795">
        <v>1</v>
      </c>
      <c r="AC4305" s="575">
        <f t="shared" si="194"/>
        <v>0</v>
      </c>
      <c r="AD4305" s="620">
        <f t="shared" si="195"/>
        <v>0</v>
      </c>
    </row>
    <row r="4306" customHeight="1" spans="1:30">
      <c r="A4306" s="574">
        <v>45376</v>
      </c>
      <c r="B4306" s="797" t="s">
        <v>335</v>
      </c>
      <c r="C4306" s="779" t="s">
        <v>86</v>
      </c>
      <c r="D4306" s="802">
        <v>50</v>
      </c>
      <c r="E4306" s="660" t="s">
        <v>79</v>
      </c>
      <c r="F4306" s="660">
        <v>6.78</v>
      </c>
      <c r="G4306" s="769">
        <v>1.23</v>
      </c>
      <c r="H4306" s="769">
        <v>25.4879</v>
      </c>
      <c r="I4306" s="769">
        <v>8.0692</v>
      </c>
      <c r="J4306" s="769">
        <v>8.0481</v>
      </c>
      <c r="K4306" s="769">
        <v>17.4187</v>
      </c>
      <c r="L4306" s="794">
        <v>0.6843</v>
      </c>
      <c r="M4306" s="660">
        <v>424.8772</v>
      </c>
      <c r="N4306" s="769">
        <v>713</v>
      </c>
      <c r="O4306" s="793">
        <v>0.5959</v>
      </c>
      <c r="P4306" s="783" t="s">
        <v>149</v>
      </c>
      <c r="Q4306" s="769">
        <v>6458</v>
      </c>
      <c r="R4306" s="660">
        <v>1167.9644</v>
      </c>
      <c r="S4306" s="793">
        <v>0.1809</v>
      </c>
      <c r="T4306" s="660">
        <v>0</v>
      </c>
      <c r="U4306" s="660">
        <v>0</v>
      </c>
      <c r="V4306" s="660">
        <v>0</v>
      </c>
      <c r="W4306" s="660">
        <v>0</v>
      </c>
      <c r="X4306" s="660">
        <v>0</v>
      </c>
      <c r="Y4306" s="660">
        <v>0</v>
      </c>
      <c r="Z4306" s="660">
        <v>0</v>
      </c>
      <c r="AA4306" s="660">
        <v>0</v>
      </c>
      <c r="AB4306" s="795">
        <v>1</v>
      </c>
      <c r="AC4306" s="575">
        <f t="shared" si="194"/>
        <v>0</v>
      </c>
      <c r="AD4306" s="620">
        <f t="shared" si="195"/>
        <v>0</v>
      </c>
    </row>
    <row r="4307" customHeight="1" spans="1:29">
      <c r="A4307" s="661" t="s">
        <v>387</v>
      </c>
      <c r="B4307" s="662"/>
      <c r="C4307" s="662"/>
      <c r="D4307" s="662"/>
      <c r="E4307" s="662"/>
      <c r="F4307" s="662"/>
      <c r="G4307" s="662"/>
      <c r="H4307" s="662"/>
      <c r="I4307" s="662"/>
      <c r="J4307" s="662"/>
      <c r="K4307" s="662"/>
      <c r="L4307" s="662"/>
      <c r="M4307" s="662"/>
      <c r="N4307" s="662"/>
      <c r="O4307" s="662"/>
      <c r="P4307" s="662"/>
      <c r="Q4307" s="662"/>
      <c r="R4307" s="662"/>
      <c r="S4307" s="662"/>
      <c r="T4307" s="662"/>
      <c r="U4307" s="662"/>
      <c r="V4307" s="662"/>
      <c r="W4307" s="662"/>
      <c r="X4307" s="662"/>
      <c r="Y4307" s="662"/>
      <c r="Z4307" s="662"/>
      <c r="AA4307" s="662"/>
      <c r="AB4307" s="662"/>
      <c r="AC4307" s="662"/>
    </row>
    <row r="4308" customHeight="1" spans="1:30">
      <c r="A4308" s="663" t="s">
        <v>199</v>
      </c>
      <c r="B4308" s="664" t="s">
        <v>200</v>
      </c>
      <c r="C4308" s="664" t="s">
        <v>201</v>
      </c>
      <c r="D4308" s="664" t="s">
        <v>202</v>
      </c>
      <c r="E4308" s="664" t="s">
        <v>203</v>
      </c>
      <c r="F4308" s="664" t="s">
        <v>204</v>
      </c>
      <c r="G4308" s="664" t="s">
        <v>205</v>
      </c>
      <c r="H4308" s="664" t="s">
        <v>206</v>
      </c>
      <c r="I4308" s="664" t="s">
        <v>207</v>
      </c>
      <c r="J4308" s="664" t="s">
        <v>208</v>
      </c>
      <c r="K4308" s="664" t="s">
        <v>209</v>
      </c>
      <c r="L4308" s="664" t="s">
        <v>210</v>
      </c>
      <c r="M4308" s="664" t="s">
        <v>211</v>
      </c>
      <c r="N4308" s="664" t="s">
        <v>212</v>
      </c>
      <c r="O4308" s="664" t="s">
        <v>213</v>
      </c>
      <c r="P4308" s="664" t="s">
        <v>214</v>
      </c>
      <c r="Q4308" s="664" t="s">
        <v>215</v>
      </c>
      <c r="R4308" s="664" t="s">
        <v>216</v>
      </c>
      <c r="S4308" s="664" t="s">
        <v>217</v>
      </c>
      <c r="T4308" s="664" t="s">
        <v>218</v>
      </c>
      <c r="U4308" s="664" t="s">
        <v>219</v>
      </c>
      <c r="V4308" s="664" t="s">
        <v>220</v>
      </c>
      <c r="W4308" s="664" t="s">
        <v>221</v>
      </c>
      <c r="X4308" s="664" t="s">
        <v>222</v>
      </c>
      <c r="Y4308" s="664" t="s">
        <v>223</v>
      </c>
      <c r="Z4308" s="664" t="s">
        <v>224</v>
      </c>
      <c r="AA4308" s="664" t="s">
        <v>225</v>
      </c>
      <c r="AB4308" s="664" t="s">
        <v>226</v>
      </c>
      <c r="AC4308" s="813" t="s">
        <v>29</v>
      </c>
      <c r="AD4308" s="813" t="s">
        <v>30</v>
      </c>
    </row>
    <row r="4309" customHeight="1" spans="1:30">
      <c r="A4309" s="574">
        <v>45377</v>
      </c>
      <c r="B4309" s="650" t="s">
        <v>227</v>
      </c>
      <c r="C4309" s="650" t="s">
        <v>228</v>
      </c>
      <c r="D4309" s="650">
        <v>100</v>
      </c>
      <c r="E4309" s="650" t="s">
        <v>235</v>
      </c>
      <c r="F4309" s="650">
        <v>5.28</v>
      </c>
      <c r="G4309" s="650">
        <v>1.9</v>
      </c>
      <c r="H4309" s="650">
        <v>48.0759</v>
      </c>
      <c r="I4309" s="650">
        <v>47.5999</v>
      </c>
      <c r="J4309" s="650">
        <v>47.425</v>
      </c>
      <c r="K4309" s="650">
        <v>0</v>
      </c>
      <c r="L4309" s="676">
        <v>0</v>
      </c>
      <c r="M4309" s="650">
        <v>1030.3125</v>
      </c>
      <c r="N4309" s="650"/>
      <c r="O4309" s="650"/>
      <c r="P4309" s="650"/>
      <c r="Q4309" s="650">
        <v>14972</v>
      </c>
      <c r="R4309" s="650">
        <v>3066.525</v>
      </c>
      <c r="S4309" s="676">
        <v>0.2048</v>
      </c>
      <c r="T4309" s="650">
        <v>0.058</v>
      </c>
      <c r="U4309" s="650">
        <v>0</v>
      </c>
      <c r="V4309" s="650">
        <v>0</v>
      </c>
      <c r="W4309" s="650">
        <v>0</v>
      </c>
      <c r="X4309" s="650">
        <v>0</v>
      </c>
      <c r="Y4309" s="650">
        <v>0</v>
      </c>
      <c r="Z4309" s="650">
        <v>0</v>
      </c>
      <c r="AA4309" s="650">
        <v>0</v>
      </c>
      <c r="AB4309" s="676">
        <v>0.9988</v>
      </c>
      <c r="AC4309" s="575">
        <f t="shared" ref="AC4309:AC4351" si="196">U4309+W4309</f>
        <v>0</v>
      </c>
      <c r="AD4309" s="620">
        <f t="shared" ref="AD4309:AD4351" si="197">T4309+V4309</f>
        <v>0.058</v>
      </c>
    </row>
    <row r="4310" customHeight="1" spans="1:30">
      <c r="A4310" s="574">
        <v>45377</v>
      </c>
      <c r="B4310" s="650" t="s">
        <v>232</v>
      </c>
      <c r="C4310" s="650" t="s">
        <v>228</v>
      </c>
      <c r="D4310" s="650">
        <v>80</v>
      </c>
      <c r="E4310" s="650" t="s">
        <v>233</v>
      </c>
      <c r="F4310" s="650">
        <v>6.1</v>
      </c>
      <c r="G4310" s="650">
        <v>0.98</v>
      </c>
      <c r="H4310" s="650">
        <v>43.499</v>
      </c>
      <c r="I4310" s="650">
        <v>42.42</v>
      </c>
      <c r="J4310" s="650">
        <v>42.35</v>
      </c>
      <c r="K4310" s="650">
        <v>0</v>
      </c>
      <c r="L4310" s="676">
        <v>0</v>
      </c>
      <c r="M4310" s="650">
        <v>866.25</v>
      </c>
      <c r="N4310" s="650"/>
      <c r="O4310" s="650"/>
      <c r="P4310" s="650"/>
      <c r="Q4310" s="650">
        <v>9570</v>
      </c>
      <c r="R4310" s="650">
        <v>2621.85</v>
      </c>
      <c r="S4310" s="676">
        <v>0.274</v>
      </c>
      <c r="T4310" s="650">
        <v>0</v>
      </c>
      <c r="U4310" s="650">
        <v>0</v>
      </c>
      <c r="V4310" s="650">
        <v>0</v>
      </c>
      <c r="W4310" s="650">
        <v>0</v>
      </c>
      <c r="X4310" s="650">
        <v>0</v>
      </c>
      <c r="Y4310" s="650">
        <v>0</v>
      </c>
      <c r="Z4310" s="650">
        <v>0</v>
      </c>
      <c r="AA4310" s="650">
        <v>0</v>
      </c>
      <c r="AB4310" s="676">
        <v>1</v>
      </c>
      <c r="AC4310" s="575">
        <f t="shared" si="196"/>
        <v>0</v>
      </c>
      <c r="AD4310" s="620">
        <f t="shared" si="197"/>
        <v>0</v>
      </c>
    </row>
    <row r="4311" customHeight="1" spans="1:30">
      <c r="A4311" s="574">
        <v>45377</v>
      </c>
      <c r="B4311" s="650" t="s">
        <v>230</v>
      </c>
      <c r="C4311" s="650" t="s">
        <v>228</v>
      </c>
      <c r="D4311" s="650">
        <v>10</v>
      </c>
      <c r="E4311" s="650" t="s">
        <v>233</v>
      </c>
      <c r="F4311" s="650">
        <v>4.48</v>
      </c>
      <c r="G4311" s="650">
        <v>0.66</v>
      </c>
      <c r="H4311" s="650">
        <v>4.2948</v>
      </c>
      <c r="I4311" s="650">
        <v>4.0294</v>
      </c>
      <c r="J4311" s="650">
        <v>3.96</v>
      </c>
      <c r="K4311" s="650">
        <v>0.2654</v>
      </c>
      <c r="L4311" s="676">
        <v>0.0618</v>
      </c>
      <c r="M4311" s="650">
        <v>99.66</v>
      </c>
      <c r="N4311" s="650"/>
      <c r="O4311" s="650"/>
      <c r="P4311" s="650"/>
      <c r="Q4311" s="650">
        <v>1258</v>
      </c>
      <c r="R4311" s="650">
        <v>290.4</v>
      </c>
      <c r="S4311" s="676">
        <v>0.2308</v>
      </c>
      <c r="T4311" s="650">
        <v>0</v>
      </c>
      <c r="U4311" s="650">
        <v>0</v>
      </c>
      <c r="V4311" s="650">
        <v>0</v>
      </c>
      <c r="W4311" s="650">
        <v>0</v>
      </c>
      <c r="X4311" s="650">
        <v>0</v>
      </c>
      <c r="Y4311" s="650">
        <v>0</v>
      </c>
      <c r="Z4311" s="650">
        <v>0</v>
      </c>
      <c r="AA4311" s="650">
        <v>0</v>
      </c>
      <c r="AB4311" s="676">
        <v>1</v>
      </c>
      <c r="AC4311" s="575">
        <f t="shared" si="196"/>
        <v>0</v>
      </c>
      <c r="AD4311" s="620">
        <f t="shared" si="197"/>
        <v>0</v>
      </c>
    </row>
    <row r="4312" customHeight="1" spans="1:30">
      <c r="A4312" s="574">
        <v>45377</v>
      </c>
      <c r="B4312" s="650" t="s">
        <v>237</v>
      </c>
      <c r="C4312" s="650" t="s">
        <v>228</v>
      </c>
      <c r="D4312" s="650">
        <v>5.48</v>
      </c>
      <c r="E4312" s="650" t="s">
        <v>233</v>
      </c>
      <c r="F4312" s="650">
        <v>5.19</v>
      </c>
      <c r="G4312" s="650">
        <v>0</v>
      </c>
      <c r="H4312" s="650">
        <v>2.68</v>
      </c>
      <c r="I4312" s="650">
        <v>2.21</v>
      </c>
      <c r="J4312" s="650">
        <v>2.016</v>
      </c>
      <c r="K4312" s="650">
        <v>0.47</v>
      </c>
      <c r="L4312" s="676">
        <v>0.1754</v>
      </c>
      <c r="M4312" s="650">
        <v>45.752</v>
      </c>
      <c r="N4312" s="650"/>
      <c r="O4312" s="650"/>
      <c r="P4312" s="650"/>
      <c r="Q4312" s="650">
        <v>554</v>
      </c>
      <c r="R4312" s="650">
        <v>115.172</v>
      </c>
      <c r="S4312" s="676">
        <v>0.2079</v>
      </c>
      <c r="T4312" s="650">
        <v>0</v>
      </c>
      <c r="U4312" s="650">
        <v>0</v>
      </c>
      <c r="V4312" s="650">
        <v>0</v>
      </c>
      <c r="W4312" s="650">
        <v>0</v>
      </c>
      <c r="X4312" s="650">
        <v>0</v>
      </c>
      <c r="Y4312" s="650">
        <v>0</v>
      </c>
      <c r="Z4312" s="650">
        <v>0</v>
      </c>
      <c r="AA4312" s="650">
        <v>0</v>
      </c>
      <c r="AB4312" s="676">
        <v>1</v>
      </c>
      <c r="AC4312" s="575">
        <f t="shared" si="196"/>
        <v>0</v>
      </c>
      <c r="AD4312" s="620">
        <f t="shared" si="197"/>
        <v>0</v>
      </c>
    </row>
    <row r="4313" customHeight="1" spans="1:30">
      <c r="A4313" s="574">
        <v>45377</v>
      </c>
      <c r="B4313" s="650" t="s">
        <v>242</v>
      </c>
      <c r="C4313" s="650" t="s">
        <v>228</v>
      </c>
      <c r="D4313" s="650">
        <v>50</v>
      </c>
      <c r="E4313" s="650" t="s">
        <v>235</v>
      </c>
      <c r="F4313" s="650">
        <v>3.04</v>
      </c>
      <c r="G4313" s="650">
        <v>1.25</v>
      </c>
      <c r="H4313" s="650">
        <v>12.9722</v>
      </c>
      <c r="I4313" s="650">
        <v>12.852</v>
      </c>
      <c r="J4313" s="650">
        <v>12.76</v>
      </c>
      <c r="K4313" s="650">
        <v>0</v>
      </c>
      <c r="L4313" s="676">
        <v>0</v>
      </c>
      <c r="M4313" s="650">
        <v>452.32</v>
      </c>
      <c r="N4313" s="650"/>
      <c r="O4313" s="650"/>
      <c r="P4313" s="650"/>
      <c r="Q4313" s="650">
        <v>7203</v>
      </c>
      <c r="R4313" s="650">
        <v>1291.4</v>
      </c>
      <c r="S4313" s="676">
        <v>0.1793</v>
      </c>
      <c r="T4313" s="650">
        <v>0.0424</v>
      </c>
      <c r="U4313" s="650">
        <v>0</v>
      </c>
      <c r="V4313" s="650">
        <v>0</v>
      </c>
      <c r="W4313" s="650">
        <v>0</v>
      </c>
      <c r="X4313" s="650">
        <v>0</v>
      </c>
      <c r="Y4313" s="650">
        <v>0</v>
      </c>
      <c r="Z4313" s="650">
        <v>0</v>
      </c>
      <c r="AA4313" s="650">
        <v>0</v>
      </c>
      <c r="AB4313" s="676">
        <v>0.9956</v>
      </c>
      <c r="AC4313" s="575">
        <f t="shared" si="196"/>
        <v>0</v>
      </c>
      <c r="AD4313" s="620">
        <f t="shared" si="197"/>
        <v>0.0424</v>
      </c>
    </row>
    <row r="4314" customHeight="1" spans="1:30">
      <c r="A4314" s="574">
        <v>45377</v>
      </c>
      <c r="B4314" s="650" t="s">
        <v>245</v>
      </c>
      <c r="C4314" s="650" t="s">
        <v>228</v>
      </c>
      <c r="D4314" s="650">
        <v>50</v>
      </c>
      <c r="E4314" s="650" t="s">
        <v>233</v>
      </c>
      <c r="F4314" s="650">
        <v>6.75</v>
      </c>
      <c r="G4314" s="650">
        <v>0</v>
      </c>
      <c r="H4314" s="650">
        <v>28.7422</v>
      </c>
      <c r="I4314" s="650">
        <v>8.995</v>
      </c>
      <c r="J4314" s="650">
        <v>8.96</v>
      </c>
      <c r="K4314" s="650">
        <v>19.7472</v>
      </c>
      <c r="L4314" s="676">
        <v>0.687</v>
      </c>
      <c r="M4314" s="650">
        <v>388.29</v>
      </c>
      <c r="N4314" s="650"/>
      <c r="O4314" s="650"/>
      <c r="P4314" s="650"/>
      <c r="Q4314" s="650">
        <v>6762</v>
      </c>
      <c r="R4314" s="650">
        <v>1053.22</v>
      </c>
      <c r="S4314" s="676">
        <v>0.1558</v>
      </c>
      <c r="T4314" s="650">
        <v>0</v>
      </c>
      <c r="U4314" s="650">
        <v>0</v>
      </c>
      <c r="V4314" s="650">
        <v>0</v>
      </c>
      <c r="W4314" s="650">
        <v>0</v>
      </c>
      <c r="X4314" s="650">
        <v>0</v>
      </c>
      <c r="Y4314" s="650">
        <v>0</v>
      </c>
      <c r="Z4314" s="650">
        <v>0</v>
      </c>
      <c r="AA4314" s="650">
        <v>0</v>
      </c>
      <c r="AB4314" s="676">
        <v>1</v>
      </c>
      <c r="AC4314" s="575">
        <f t="shared" si="196"/>
        <v>0</v>
      </c>
      <c r="AD4314" s="620">
        <f t="shared" si="197"/>
        <v>0</v>
      </c>
    </row>
    <row r="4315" customHeight="1" spans="1:30">
      <c r="A4315" s="574">
        <v>45377</v>
      </c>
      <c r="B4315" s="650" t="s">
        <v>236</v>
      </c>
      <c r="C4315" s="650" t="s">
        <v>228</v>
      </c>
      <c r="D4315" s="650">
        <v>30</v>
      </c>
      <c r="E4315" s="650" t="s">
        <v>235</v>
      </c>
      <c r="F4315" s="650">
        <v>5.23</v>
      </c>
      <c r="G4315" s="650">
        <v>1.22</v>
      </c>
      <c r="H4315" s="650">
        <v>13.9162</v>
      </c>
      <c r="I4315" s="650">
        <v>12.5512</v>
      </c>
      <c r="J4315" s="650">
        <v>12.5302</v>
      </c>
      <c r="K4315" s="650">
        <v>1.165</v>
      </c>
      <c r="L4315" s="676">
        <v>0.0849</v>
      </c>
      <c r="M4315" s="650">
        <v>381.028</v>
      </c>
      <c r="N4315" s="650"/>
      <c r="O4315" s="650"/>
      <c r="P4315" s="650"/>
      <c r="Q4315" s="650">
        <v>3672</v>
      </c>
      <c r="R4315" s="650">
        <v>1113.0469</v>
      </c>
      <c r="S4315" s="676">
        <v>0.3031</v>
      </c>
      <c r="T4315" s="650">
        <v>0</v>
      </c>
      <c r="U4315" s="650">
        <v>0</v>
      </c>
      <c r="V4315" s="650">
        <v>0</v>
      </c>
      <c r="W4315" s="650">
        <v>0</v>
      </c>
      <c r="X4315" s="650">
        <v>0</v>
      </c>
      <c r="Y4315" s="650">
        <v>0</v>
      </c>
      <c r="Z4315" s="650">
        <v>0</v>
      </c>
      <c r="AA4315" s="650">
        <v>0</v>
      </c>
      <c r="AB4315" s="676">
        <v>1</v>
      </c>
      <c r="AC4315" s="575">
        <f t="shared" si="196"/>
        <v>0</v>
      </c>
      <c r="AD4315" s="620">
        <f t="shared" si="197"/>
        <v>0</v>
      </c>
    </row>
    <row r="4316" customHeight="1" spans="1:30">
      <c r="A4316" s="574">
        <v>45377</v>
      </c>
      <c r="B4316" s="650" t="s">
        <v>240</v>
      </c>
      <c r="C4316" s="650" t="s">
        <v>228</v>
      </c>
      <c r="D4316" s="650">
        <v>100</v>
      </c>
      <c r="E4316" s="650" t="s">
        <v>233</v>
      </c>
      <c r="F4316" s="650">
        <v>6.18</v>
      </c>
      <c r="G4316" s="650">
        <v>0</v>
      </c>
      <c r="H4316" s="650">
        <v>49.7</v>
      </c>
      <c r="I4316" s="650">
        <v>45.3141</v>
      </c>
      <c r="J4316" s="650">
        <v>43.485</v>
      </c>
      <c r="K4316" s="650">
        <v>4.2403</v>
      </c>
      <c r="L4316" s="676">
        <v>0.0856</v>
      </c>
      <c r="M4316" s="650">
        <v>1119.289</v>
      </c>
      <c r="N4316" s="650"/>
      <c r="O4316" s="650"/>
      <c r="P4316" s="650"/>
      <c r="Q4316" s="650">
        <v>15895</v>
      </c>
      <c r="R4316" s="650">
        <v>3001.511</v>
      </c>
      <c r="S4316" s="676">
        <v>0.1888</v>
      </c>
      <c r="T4316" s="650">
        <v>0.0896</v>
      </c>
      <c r="U4316" s="650">
        <v>0</v>
      </c>
      <c r="V4316" s="650">
        <v>0</v>
      </c>
      <c r="W4316" s="650">
        <v>0</v>
      </c>
      <c r="X4316" s="650">
        <v>0</v>
      </c>
      <c r="Y4316" s="650">
        <v>0.056</v>
      </c>
      <c r="Z4316" s="650">
        <v>0</v>
      </c>
      <c r="AA4316" s="650">
        <v>0</v>
      </c>
      <c r="AB4316" s="676">
        <v>0.9982</v>
      </c>
      <c r="AC4316" s="575">
        <f t="shared" si="196"/>
        <v>0</v>
      </c>
      <c r="AD4316" s="620">
        <f t="shared" si="197"/>
        <v>0.0896</v>
      </c>
    </row>
    <row r="4317" customHeight="1" spans="1:30">
      <c r="A4317" s="574">
        <v>45377</v>
      </c>
      <c r="B4317" s="650" t="s">
        <v>243</v>
      </c>
      <c r="C4317" s="650" t="s">
        <v>228</v>
      </c>
      <c r="D4317" s="650">
        <v>30</v>
      </c>
      <c r="E4317" s="650" t="s">
        <v>233</v>
      </c>
      <c r="F4317" s="650">
        <v>6.64</v>
      </c>
      <c r="G4317" s="650">
        <v>0.8</v>
      </c>
      <c r="H4317" s="650">
        <v>16.3078</v>
      </c>
      <c r="I4317" s="650">
        <v>15.988</v>
      </c>
      <c r="J4317" s="650">
        <v>15.96</v>
      </c>
      <c r="K4317" s="650">
        <v>0</v>
      </c>
      <c r="L4317" s="676">
        <v>0</v>
      </c>
      <c r="M4317" s="650">
        <v>417.648</v>
      </c>
      <c r="N4317" s="650"/>
      <c r="O4317" s="650"/>
      <c r="P4317" s="650"/>
      <c r="Q4317" s="650">
        <v>4708</v>
      </c>
      <c r="R4317" s="650">
        <v>1251.712</v>
      </c>
      <c r="S4317" s="676">
        <v>0.2659</v>
      </c>
      <c r="T4317" s="650">
        <v>0</v>
      </c>
      <c r="U4317" s="650">
        <v>0</v>
      </c>
      <c r="V4317" s="650">
        <v>0</v>
      </c>
      <c r="W4317" s="650">
        <v>0</v>
      </c>
      <c r="X4317" s="650">
        <v>0</v>
      </c>
      <c r="Y4317" s="650">
        <v>0</v>
      </c>
      <c r="Z4317" s="650">
        <v>0</v>
      </c>
      <c r="AA4317" s="650">
        <v>0</v>
      </c>
      <c r="AB4317" s="676">
        <v>1</v>
      </c>
      <c r="AC4317" s="575">
        <f t="shared" si="196"/>
        <v>0</v>
      </c>
      <c r="AD4317" s="620">
        <f t="shared" si="197"/>
        <v>0</v>
      </c>
    </row>
    <row r="4318" customHeight="1" spans="1:30">
      <c r="A4318" s="574">
        <v>45377</v>
      </c>
      <c r="B4318" s="650" t="s">
        <v>239</v>
      </c>
      <c r="C4318" s="650" t="s">
        <v>228</v>
      </c>
      <c r="D4318" s="650">
        <v>30</v>
      </c>
      <c r="E4318" s="650" t="s">
        <v>292</v>
      </c>
      <c r="F4318" s="650">
        <v>7.05</v>
      </c>
      <c r="G4318" s="650">
        <v>0</v>
      </c>
      <c r="H4318" s="650">
        <v>18.5231</v>
      </c>
      <c r="I4318" s="650">
        <v>17.9868</v>
      </c>
      <c r="J4318" s="650">
        <v>17.8464</v>
      </c>
      <c r="K4318" s="650">
        <v>0.5363</v>
      </c>
      <c r="L4318" s="676">
        <v>0.029</v>
      </c>
      <c r="M4318" s="650">
        <v>423.0336</v>
      </c>
      <c r="N4318" s="650"/>
      <c r="O4318" s="650"/>
      <c r="P4318" s="650"/>
      <c r="Q4318" s="650">
        <v>4805</v>
      </c>
      <c r="R4318" s="650">
        <v>1123.584</v>
      </c>
      <c r="S4318" s="676">
        <v>0.2338</v>
      </c>
      <c r="T4318" s="650">
        <v>0</v>
      </c>
      <c r="U4318" s="650">
        <v>0</v>
      </c>
      <c r="V4318" s="650">
        <v>0</v>
      </c>
      <c r="W4318" s="650">
        <v>0</v>
      </c>
      <c r="X4318" s="650">
        <v>0</v>
      </c>
      <c r="Y4318" s="650">
        <v>0</v>
      </c>
      <c r="Z4318" s="650">
        <v>0</v>
      </c>
      <c r="AA4318" s="650">
        <v>0</v>
      </c>
      <c r="AB4318" s="676">
        <v>1</v>
      </c>
      <c r="AC4318" s="575">
        <f t="shared" si="196"/>
        <v>0</v>
      </c>
      <c r="AD4318" s="620">
        <f t="shared" si="197"/>
        <v>0</v>
      </c>
    </row>
    <row r="4319" customHeight="1" spans="1:30">
      <c r="A4319" s="574">
        <v>45377</v>
      </c>
      <c r="B4319" s="650" t="s">
        <v>241</v>
      </c>
      <c r="C4319" s="650" t="s">
        <v>228</v>
      </c>
      <c r="D4319" s="650">
        <v>150</v>
      </c>
      <c r="E4319" s="650" t="s">
        <v>315</v>
      </c>
      <c r="F4319" s="650">
        <v>4.58</v>
      </c>
      <c r="G4319" s="650">
        <v>1.11</v>
      </c>
      <c r="H4319" s="650">
        <v>82.8346</v>
      </c>
      <c r="I4319" s="650">
        <v>56.8727</v>
      </c>
      <c r="J4319" s="650">
        <v>60.3099</v>
      </c>
      <c r="K4319" s="650">
        <v>25.96</v>
      </c>
      <c r="L4319" s="676">
        <v>0.3134</v>
      </c>
      <c r="M4319" s="650">
        <v>1343.3973</v>
      </c>
      <c r="N4319" s="650">
        <v>1932</v>
      </c>
      <c r="O4319" s="676">
        <v>0.6953</v>
      </c>
      <c r="P4319" s="676">
        <v>-0.1434</v>
      </c>
      <c r="Q4319" s="650">
        <v>24402</v>
      </c>
      <c r="R4319" s="650">
        <v>3866.24</v>
      </c>
      <c r="S4319" s="676">
        <v>0.1584</v>
      </c>
      <c r="T4319" s="650">
        <v>0</v>
      </c>
      <c r="U4319" s="650">
        <v>0</v>
      </c>
      <c r="V4319" s="650">
        <v>0</v>
      </c>
      <c r="W4319" s="650">
        <v>0</v>
      </c>
      <c r="X4319" s="650">
        <v>0</v>
      </c>
      <c r="Y4319" s="650">
        <v>0</v>
      </c>
      <c r="Z4319" s="650">
        <v>0</v>
      </c>
      <c r="AA4319" s="650">
        <v>0</v>
      </c>
      <c r="AB4319" s="676">
        <v>1</v>
      </c>
      <c r="AC4319" s="575">
        <f t="shared" si="196"/>
        <v>0</v>
      </c>
      <c r="AD4319" s="620">
        <f t="shared" si="197"/>
        <v>0</v>
      </c>
    </row>
    <row r="4320" customHeight="1" spans="1:30">
      <c r="A4320" s="574">
        <v>45377</v>
      </c>
      <c r="B4320" s="650" t="s">
        <v>246</v>
      </c>
      <c r="C4320" s="650" t="s">
        <v>228</v>
      </c>
      <c r="D4320" s="650">
        <v>300</v>
      </c>
      <c r="E4320" s="650" t="s">
        <v>233</v>
      </c>
      <c r="F4320" s="650">
        <v>7.81</v>
      </c>
      <c r="G4320" s="650">
        <v>0</v>
      </c>
      <c r="H4320" s="650">
        <v>196.6192</v>
      </c>
      <c r="I4320" s="650">
        <v>170.7358</v>
      </c>
      <c r="J4320" s="650">
        <v>170.973</v>
      </c>
      <c r="K4320" s="650">
        <v>25.8828</v>
      </c>
      <c r="L4320" s="676">
        <v>0.1316</v>
      </c>
      <c r="M4320" s="650">
        <v>4333.164</v>
      </c>
      <c r="N4320" s="650"/>
      <c r="O4320" s="650"/>
      <c r="P4320" s="650"/>
      <c r="Q4320" s="650">
        <v>57321</v>
      </c>
      <c r="R4320" s="650">
        <v>12098.197</v>
      </c>
      <c r="S4320" s="676">
        <v>0.2111</v>
      </c>
      <c r="T4320" s="650">
        <v>0</v>
      </c>
      <c r="U4320" s="650">
        <v>0</v>
      </c>
      <c r="V4320" s="650">
        <v>0</v>
      </c>
      <c r="W4320" s="650">
        <v>0</v>
      </c>
      <c r="X4320" s="650">
        <v>0</v>
      </c>
      <c r="Y4320" s="650">
        <v>0</v>
      </c>
      <c r="Z4320" s="650">
        <v>0</v>
      </c>
      <c r="AA4320" s="650">
        <v>0</v>
      </c>
      <c r="AB4320" s="676">
        <v>1</v>
      </c>
      <c r="AC4320" s="575">
        <f t="shared" si="196"/>
        <v>0</v>
      </c>
      <c r="AD4320" s="620">
        <f t="shared" si="197"/>
        <v>0</v>
      </c>
    </row>
    <row r="4321" customHeight="1" spans="1:30">
      <c r="A4321" s="574">
        <v>45377</v>
      </c>
      <c r="B4321" s="650" t="s">
        <v>244</v>
      </c>
      <c r="C4321" s="650" t="s">
        <v>228</v>
      </c>
      <c r="D4321" s="650">
        <v>100</v>
      </c>
      <c r="E4321" s="650" t="s">
        <v>233</v>
      </c>
      <c r="F4321" s="650">
        <v>6.98</v>
      </c>
      <c r="G4321" s="650">
        <v>1</v>
      </c>
      <c r="H4321" s="650">
        <v>64.8672</v>
      </c>
      <c r="I4321" s="650">
        <v>57.8208</v>
      </c>
      <c r="J4321" s="650">
        <v>56.3556</v>
      </c>
      <c r="K4321" s="650">
        <v>7.0464</v>
      </c>
      <c r="L4321" s="676">
        <v>0.1086</v>
      </c>
      <c r="M4321" s="650">
        <v>993.1005</v>
      </c>
      <c r="N4321" s="650"/>
      <c r="O4321" s="650"/>
      <c r="P4321" s="650"/>
      <c r="Q4321" s="650">
        <v>14225</v>
      </c>
      <c r="R4321" s="650">
        <v>2911.7361</v>
      </c>
      <c r="S4321" s="676">
        <v>0.2047</v>
      </c>
      <c r="T4321" s="650">
        <v>0</v>
      </c>
      <c r="U4321" s="650">
        <v>0</v>
      </c>
      <c r="V4321" s="650">
        <v>0</v>
      </c>
      <c r="W4321" s="650">
        <v>0</v>
      </c>
      <c r="X4321" s="650">
        <v>0</v>
      </c>
      <c r="Y4321" s="650">
        <v>0</v>
      </c>
      <c r="Z4321" s="650">
        <v>0</v>
      </c>
      <c r="AA4321" s="650">
        <v>0</v>
      </c>
      <c r="AB4321" s="676">
        <v>1</v>
      </c>
      <c r="AC4321" s="575">
        <f t="shared" si="196"/>
        <v>0</v>
      </c>
      <c r="AD4321" s="620">
        <f t="shared" si="197"/>
        <v>0</v>
      </c>
    </row>
    <row r="4322" customHeight="1" spans="1:30">
      <c r="A4322" s="574">
        <v>45377</v>
      </c>
      <c r="B4322" s="650" t="s">
        <v>234</v>
      </c>
      <c r="C4322" s="650" t="s">
        <v>228</v>
      </c>
      <c r="D4322" s="650">
        <v>20</v>
      </c>
      <c r="E4322" s="650" t="s">
        <v>235</v>
      </c>
      <c r="F4322" s="650">
        <v>4.87</v>
      </c>
      <c r="G4322" s="650">
        <v>4.4</v>
      </c>
      <c r="H4322" s="650">
        <v>10.4647</v>
      </c>
      <c r="I4322" s="650">
        <v>7.6047</v>
      </c>
      <c r="J4322" s="650">
        <v>7.5558</v>
      </c>
      <c r="K4322" s="650">
        <v>2.86</v>
      </c>
      <c r="L4322" s="676">
        <v>0.2733</v>
      </c>
      <c r="M4322" s="650">
        <v>245.9069</v>
      </c>
      <c r="N4322" s="650"/>
      <c r="O4322" s="650"/>
      <c r="P4322" s="650"/>
      <c r="Q4322" s="650">
        <v>4106</v>
      </c>
      <c r="R4322" s="650">
        <v>819.8058</v>
      </c>
      <c r="S4322" s="676">
        <v>0.1997</v>
      </c>
      <c r="T4322" s="650">
        <v>0</v>
      </c>
      <c r="U4322" s="650">
        <v>0</v>
      </c>
      <c r="V4322" s="650">
        <v>0</v>
      </c>
      <c r="W4322" s="650">
        <v>0</v>
      </c>
      <c r="X4322" s="650">
        <v>0</v>
      </c>
      <c r="Y4322" s="650">
        <v>0</v>
      </c>
      <c r="Z4322" s="650">
        <v>0</v>
      </c>
      <c r="AA4322" s="650">
        <v>0</v>
      </c>
      <c r="AB4322" s="676">
        <v>1</v>
      </c>
      <c r="AC4322" s="575">
        <f t="shared" si="196"/>
        <v>0</v>
      </c>
      <c r="AD4322" s="620">
        <f t="shared" si="197"/>
        <v>0</v>
      </c>
    </row>
    <row r="4323" customHeight="1" spans="1:30">
      <c r="A4323" s="574">
        <v>45377</v>
      </c>
      <c r="B4323" s="650" t="s">
        <v>247</v>
      </c>
      <c r="C4323" s="650" t="s">
        <v>228</v>
      </c>
      <c r="D4323" s="650">
        <v>150</v>
      </c>
      <c r="E4323" s="650" t="s">
        <v>233</v>
      </c>
      <c r="F4323" s="650">
        <v>4.94</v>
      </c>
      <c r="G4323" s="650">
        <v>13</v>
      </c>
      <c r="H4323" s="650">
        <v>64.572</v>
      </c>
      <c r="I4323" s="650">
        <v>64.572</v>
      </c>
      <c r="J4323" s="650">
        <v>64.05</v>
      </c>
      <c r="K4323" s="650">
        <v>0</v>
      </c>
      <c r="L4323" s="676">
        <v>0</v>
      </c>
      <c r="M4323" s="650">
        <v>2155.65</v>
      </c>
      <c r="N4323" s="650"/>
      <c r="O4323" s="650"/>
      <c r="P4323" s="650"/>
      <c r="Q4323" s="650">
        <v>25456</v>
      </c>
      <c r="R4323" s="650">
        <v>6051.675</v>
      </c>
      <c r="S4323" s="676">
        <v>0.2377</v>
      </c>
      <c r="T4323" s="650">
        <v>0</v>
      </c>
      <c r="U4323" s="650">
        <v>0</v>
      </c>
      <c r="V4323" s="650">
        <v>0</v>
      </c>
      <c r="W4323" s="650">
        <v>0</v>
      </c>
      <c r="X4323" s="650">
        <v>0</v>
      </c>
      <c r="Y4323" s="650">
        <v>0</v>
      </c>
      <c r="Z4323" s="650">
        <v>0</v>
      </c>
      <c r="AA4323" s="650">
        <v>0</v>
      </c>
      <c r="AB4323" s="676">
        <v>1</v>
      </c>
      <c r="AC4323" s="575">
        <f t="shared" si="196"/>
        <v>0</v>
      </c>
      <c r="AD4323" s="620">
        <f t="shared" si="197"/>
        <v>0</v>
      </c>
    </row>
    <row r="4324" customHeight="1" spans="1:30">
      <c r="A4324" s="574">
        <v>45377</v>
      </c>
      <c r="B4324" s="650" t="s">
        <v>248</v>
      </c>
      <c r="C4324" s="650" t="s">
        <v>228</v>
      </c>
      <c r="D4324" s="650">
        <v>100</v>
      </c>
      <c r="E4324" s="650" t="s">
        <v>235</v>
      </c>
      <c r="F4324" s="650">
        <v>6.86</v>
      </c>
      <c r="G4324" s="650">
        <v>1.7</v>
      </c>
      <c r="H4324" s="650">
        <v>76.0496</v>
      </c>
      <c r="I4324" s="650">
        <v>34.9409</v>
      </c>
      <c r="J4324" s="650">
        <v>33.712</v>
      </c>
      <c r="K4324" s="650">
        <v>41.1087</v>
      </c>
      <c r="L4324" s="676">
        <v>0.5406</v>
      </c>
      <c r="M4324" s="650">
        <v>917.5992</v>
      </c>
      <c r="N4324" s="650"/>
      <c r="O4324" s="650"/>
      <c r="P4324" s="650"/>
      <c r="Q4324" s="650">
        <v>11688</v>
      </c>
      <c r="R4324" s="650">
        <v>2679.32</v>
      </c>
      <c r="S4324" s="676">
        <v>0.2292</v>
      </c>
      <c r="T4324" s="650">
        <v>0</v>
      </c>
      <c r="U4324" s="650">
        <v>0</v>
      </c>
      <c r="V4324" s="650">
        <v>0</v>
      </c>
      <c r="W4324" s="650">
        <v>0</v>
      </c>
      <c r="X4324" s="650">
        <v>0</v>
      </c>
      <c r="Y4324" s="650">
        <v>0</v>
      </c>
      <c r="Z4324" s="650">
        <v>0</v>
      </c>
      <c r="AA4324" s="650">
        <v>0</v>
      </c>
      <c r="AB4324" s="676">
        <v>1</v>
      </c>
      <c r="AC4324" s="575">
        <f t="shared" si="196"/>
        <v>0</v>
      </c>
      <c r="AD4324" s="620">
        <f t="shared" si="197"/>
        <v>0</v>
      </c>
    </row>
    <row r="4325" customHeight="1" spans="1:30">
      <c r="A4325" s="574">
        <v>45377</v>
      </c>
      <c r="B4325" s="650" t="s">
        <v>249</v>
      </c>
      <c r="C4325" s="650" t="s">
        <v>228</v>
      </c>
      <c r="D4325" s="650">
        <v>100</v>
      </c>
      <c r="E4325" s="650" t="s">
        <v>231</v>
      </c>
      <c r="F4325" s="650">
        <v>6.26</v>
      </c>
      <c r="G4325" s="650">
        <v>0</v>
      </c>
      <c r="H4325" s="650">
        <v>50.252</v>
      </c>
      <c r="I4325" s="650">
        <v>49.4879</v>
      </c>
      <c r="J4325" s="650">
        <v>49.35</v>
      </c>
      <c r="K4325" s="650">
        <v>0</v>
      </c>
      <c r="L4325" s="676">
        <v>0</v>
      </c>
      <c r="M4325" s="650">
        <v>1282.9075</v>
      </c>
      <c r="N4325" s="650"/>
      <c r="O4325" s="650"/>
      <c r="P4325" s="650"/>
      <c r="Q4325" s="650">
        <v>15134</v>
      </c>
      <c r="R4325" s="650">
        <v>3220.2548</v>
      </c>
      <c r="S4325" s="676">
        <v>0.2128</v>
      </c>
      <c r="T4325" s="650">
        <v>0</v>
      </c>
      <c r="U4325" s="650">
        <v>0</v>
      </c>
      <c r="V4325" s="650">
        <v>0</v>
      </c>
      <c r="W4325" s="650">
        <v>0</v>
      </c>
      <c r="X4325" s="650">
        <v>0</v>
      </c>
      <c r="Y4325" s="650">
        <v>0</v>
      </c>
      <c r="Z4325" s="650">
        <v>0</v>
      </c>
      <c r="AA4325" s="650">
        <v>0</v>
      </c>
      <c r="AB4325" s="676">
        <v>1</v>
      </c>
      <c r="AC4325" s="575">
        <f t="shared" si="196"/>
        <v>0</v>
      </c>
      <c r="AD4325" s="620">
        <f t="shared" si="197"/>
        <v>0</v>
      </c>
    </row>
    <row r="4326" customHeight="1" spans="1:30">
      <c r="A4326" s="574">
        <v>45377</v>
      </c>
      <c r="B4326" s="669" t="s">
        <v>55</v>
      </c>
      <c r="C4326" s="650" t="s">
        <v>250</v>
      </c>
      <c r="D4326" s="650">
        <v>100</v>
      </c>
      <c r="E4326" s="650" t="s">
        <v>233</v>
      </c>
      <c r="F4326" s="650">
        <v>0</v>
      </c>
      <c r="G4326" s="650">
        <v>10.01</v>
      </c>
      <c r="H4326" s="650">
        <v>206.886</v>
      </c>
      <c r="I4326" s="650">
        <v>103.9744</v>
      </c>
      <c r="J4326" s="650">
        <v>101.6915</v>
      </c>
      <c r="K4326" s="650">
        <v>102.9116</v>
      </c>
      <c r="L4326" s="676">
        <v>0.4974</v>
      </c>
      <c r="M4326" s="650">
        <v>2288.0173</v>
      </c>
      <c r="N4326" s="650"/>
      <c r="O4326" s="650"/>
      <c r="P4326" s="650"/>
      <c r="Q4326" s="650">
        <v>28860</v>
      </c>
      <c r="R4326" s="650">
        <v>6026.8218</v>
      </c>
      <c r="S4326" s="676">
        <v>0.2088</v>
      </c>
      <c r="T4326" s="650">
        <v>0</v>
      </c>
      <c r="U4326" s="650">
        <v>0</v>
      </c>
      <c r="V4326" s="650">
        <v>0</v>
      </c>
      <c r="W4326" s="650">
        <v>0</v>
      </c>
      <c r="X4326" s="650">
        <v>0</v>
      </c>
      <c r="Y4326" s="650">
        <v>0</v>
      </c>
      <c r="Z4326" s="650">
        <v>0</v>
      </c>
      <c r="AA4326" s="650">
        <v>0</v>
      </c>
      <c r="AB4326" s="676">
        <v>1</v>
      </c>
      <c r="AC4326" s="575">
        <f t="shared" si="196"/>
        <v>0</v>
      </c>
      <c r="AD4326" s="620">
        <f t="shared" si="197"/>
        <v>0</v>
      </c>
    </row>
    <row r="4327" customHeight="1" spans="1:30">
      <c r="A4327" s="574">
        <v>45377</v>
      </c>
      <c r="B4327" s="192" t="s">
        <v>57</v>
      </c>
      <c r="C4327" s="650" t="s">
        <v>228</v>
      </c>
      <c r="D4327" s="650">
        <v>20</v>
      </c>
      <c r="E4327" s="650" t="s">
        <v>233</v>
      </c>
      <c r="F4327" s="650">
        <v>7.52</v>
      </c>
      <c r="G4327" s="650">
        <v>0</v>
      </c>
      <c r="H4327" s="650">
        <v>14.0906</v>
      </c>
      <c r="I4327" s="650">
        <v>8.8701</v>
      </c>
      <c r="J4327" s="650">
        <v>8.7365</v>
      </c>
      <c r="K4327" s="650">
        <v>5.2205</v>
      </c>
      <c r="L4327" s="676">
        <v>0.3705</v>
      </c>
      <c r="M4327" s="650">
        <v>252.7937</v>
      </c>
      <c r="N4327" s="650"/>
      <c r="O4327" s="650"/>
      <c r="P4327" s="650"/>
      <c r="Q4327" s="650">
        <v>3541</v>
      </c>
      <c r="R4327" s="650">
        <v>753.9085</v>
      </c>
      <c r="S4327" s="676">
        <v>0.2129</v>
      </c>
      <c r="T4327" s="650">
        <v>0</v>
      </c>
      <c r="U4327" s="650">
        <v>0</v>
      </c>
      <c r="V4327" s="650">
        <v>0</v>
      </c>
      <c r="W4327" s="650">
        <v>0</v>
      </c>
      <c r="X4327" s="650">
        <v>0</v>
      </c>
      <c r="Y4327" s="650">
        <v>0</v>
      </c>
      <c r="Z4327" s="650">
        <v>0</v>
      </c>
      <c r="AA4327" s="650">
        <v>0</v>
      </c>
      <c r="AB4327" s="676">
        <v>1</v>
      </c>
      <c r="AC4327" s="575">
        <f t="shared" si="196"/>
        <v>0</v>
      </c>
      <c r="AD4327" s="620">
        <f t="shared" si="197"/>
        <v>0</v>
      </c>
    </row>
    <row r="4328" customHeight="1" spans="1:30">
      <c r="A4328" s="574">
        <v>45377</v>
      </c>
      <c r="B4328" s="650" t="s">
        <v>251</v>
      </c>
      <c r="C4328" s="650" t="s">
        <v>250</v>
      </c>
      <c r="D4328" s="650">
        <v>15</v>
      </c>
      <c r="E4328" s="650" t="s">
        <v>233</v>
      </c>
      <c r="F4328" s="650">
        <v>0</v>
      </c>
      <c r="G4328" s="650">
        <v>6.74</v>
      </c>
      <c r="H4328" s="650">
        <v>13.7648</v>
      </c>
      <c r="I4328" s="650">
        <v>12.3893</v>
      </c>
      <c r="J4328" s="650">
        <v>10.815</v>
      </c>
      <c r="K4328" s="650">
        <v>1.3755</v>
      </c>
      <c r="L4328" s="676">
        <v>0.0999</v>
      </c>
      <c r="M4328" s="650">
        <v>236.145</v>
      </c>
      <c r="N4328" s="650"/>
      <c r="O4328" s="650"/>
      <c r="P4328" s="650"/>
      <c r="Q4328" s="650">
        <v>3444</v>
      </c>
      <c r="R4328" s="650">
        <v>564.375</v>
      </c>
      <c r="S4328" s="676">
        <v>0.1639</v>
      </c>
      <c r="T4328" s="650">
        <v>0</v>
      </c>
      <c r="U4328" s="650">
        <v>0</v>
      </c>
      <c r="V4328" s="650">
        <v>0</v>
      </c>
      <c r="W4328" s="650">
        <v>0</v>
      </c>
      <c r="X4328" s="650">
        <v>0</v>
      </c>
      <c r="Y4328" s="650">
        <v>0</v>
      </c>
      <c r="Z4328" s="650">
        <v>0</v>
      </c>
      <c r="AA4328" s="650">
        <v>0</v>
      </c>
      <c r="AB4328" s="676">
        <v>0.9003</v>
      </c>
      <c r="AC4328" s="575">
        <f t="shared" si="196"/>
        <v>0</v>
      </c>
      <c r="AD4328" s="620">
        <f t="shared" si="197"/>
        <v>0</v>
      </c>
    </row>
    <row r="4329" customHeight="1" spans="1:30">
      <c r="A4329" s="574">
        <v>45377</v>
      </c>
      <c r="B4329" s="650" t="s">
        <v>253</v>
      </c>
      <c r="C4329" s="650" t="s">
        <v>250</v>
      </c>
      <c r="D4329" s="650">
        <v>200</v>
      </c>
      <c r="E4329" s="650" t="s">
        <v>233</v>
      </c>
      <c r="F4329" s="650">
        <v>0</v>
      </c>
      <c r="G4329" s="650">
        <v>7.72</v>
      </c>
      <c r="H4329" s="650">
        <v>224.5418</v>
      </c>
      <c r="I4329" s="650">
        <v>223.3925</v>
      </c>
      <c r="J4329" s="650">
        <v>215.16</v>
      </c>
      <c r="K4329" s="650">
        <v>0</v>
      </c>
      <c r="L4329" s="676">
        <v>0</v>
      </c>
      <c r="M4329" s="650">
        <v>4447.08</v>
      </c>
      <c r="N4329" s="650"/>
      <c r="O4329" s="650"/>
      <c r="P4329" s="650"/>
      <c r="Q4329" s="650">
        <v>61425</v>
      </c>
      <c r="R4329" s="650">
        <v>13091.76</v>
      </c>
      <c r="S4329" s="676">
        <v>0.2131</v>
      </c>
      <c r="T4329" s="650">
        <v>0</v>
      </c>
      <c r="U4329" s="650">
        <v>0</v>
      </c>
      <c r="V4329" s="650">
        <v>0</v>
      </c>
      <c r="W4329" s="650">
        <v>0</v>
      </c>
      <c r="X4329" s="650">
        <v>0</v>
      </c>
      <c r="Y4329" s="650">
        <v>0</v>
      </c>
      <c r="Z4329" s="650">
        <v>0</v>
      </c>
      <c r="AA4329" s="650">
        <v>0</v>
      </c>
      <c r="AB4329" s="676">
        <v>1</v>
      </c>
      <c r="AC4329" s="575">
        <f t="shared" si="196"/>
        <v>0</v>
      </c>
      <c r="AD4329" s="620">
        <f t="shared" si="197"/>
        <v>0</v>
      </c>
    </row>
    <row r="4330" customHeight="1" spans="1:30">
      <c r="A4330" s="574">
        <v>45377</v>
      </c>
      <c r="B4330" s="650" t="s">
        <v>254</v>
      </c>
      <c r="C4330" s="650" t="s">
        <v>250</v>
      </c>
      <c r="D4330" s="650">
        <v>50</v>
      </c>
      <c r="E4330" s="650" t="s">
        <v>231</v>
      </c>
      <c r="F4330" s="650">
        <v>0</v>
      </c>
      <c r="G4330" s="650">
        <v>6.99</v>
      </c>
      <c r="H4330" s="650">
        <v>55.9167</v>
      </c>
      <c r="I4330" s="650">
        <v>55.6771</v>
      </c>
      <c r="J4330" s="650">
        <v>52.71</v>
      </c>
      <c r="K4330" s="650">
        <v>3.63</v>
      </c>
      <c r="L4330" s="676">
        <v>0.0612</v>
      </c>
      <c r="M4330" s="650">
        <v>1415.61</v>
      </c>
      <c r="N4330" s="650"/>
      <c r="O4330" s="650"/>
      <c r="P4330" s="650"/>
      <c r="Q4330" s="650">
        <v>12070</v>
      </c>
      <c r="R4330" s="650">
        <v>3668.91</v>
      </c>
      <c r="S4330" s="676">
        <v>0.304</v>
      </c>
      <c r="T4330" s="650">
        <v>0.73</v>
      </c>
      <c r="U4330" s="650">
        <v>0.29</v>
      </c>
      <c r="V4330" s="650">
        <v>0</v>
      </c>
      <c r="W4330" s="650">
        <v>0</v>
      </c>
      <c r="X4330" s="650">
        <v>0</v>
      </c>
      <c r="Y4330" s="650">
        <v>0</v>
      </c>
      <c r="Z4330" s="650">
        <v>0</v>
      </c>
      <c r="AA4330" s="650">
        <v>0</v>
      </c>
      <c r="AB4330" s="676">
        <v>1</v>
      </c>
      <c r="AC4330" s="575">
        <f t="shared" si="196"/>
        <v>0.29</v>
      </c>
      <c r="AD4330" s="620">
        <f t="shared" si="197"/>
        <v>0.73</v>
      </c>
    </row>
    <row r="4331" customHeight="1" spans="1:30">
      <c r="A4331" s="574">
        <v>45377</v>
      </c>
      <c r="B4331" s="650" t="s">
        <v>252</v>
      </c>
      <c r="C4331" s="650" t="s">
        <v>250</v>
      </c>
      <c r="D4331" s="650">
        <v>49.5</v>
      </c>
      <c r="E4331" s="650" t="s">
        <v>233</v>
      </c>
      <c r="F4331" s="650">
        <v>0</v>
      </c>
      <c r="G4331" s="650">
        <v>11.17</v>
      </c>
      <c r="H4331" s="650">
        <v>115.8544</v>
      </c>
      <c r="I4331" s="650">
        <v>96.3216</v>
      </c>
      <c r="J4331" s="650">
        <v>93.852</v>
      </c>
      <c r="K4331" s="650">
        <v>19.5328</v>
      </c>
      <c r="L4331" s="676">
        <v>0.1686</v>
      </c>
      <c r="M4331" s="650">
        <v>1290.399</v>
      </c>
      <c r="N4331" s="650">
        <v>1021</v>
      </c>
      <c r="O4331" s="676">
        <v>1.2639</v>
      </c>
      <c r="P4331" s="676">
        <v>0.4252</v>
      </c>
      <c r="Q4331" s="650">
        <v>12723</v>
      </c>
      <c r="R4331" s="650">
        <v>2562.1266</v>
      </c>
      <c r="S4331" s="676">
        <v>0.2014</v>
      </c>
      <c r="T4331" s="650">
        <v>0</v>
      </c>
      <c r="U4331" s="650">
        <v>0</v>
      </c>
      <c r="V4331" s="650">
        <v>0</v>
      </c>
      <c r="W4331" s="650">
        <v>0</v>
      </c>
      <c r="X4331" s="650">
        <v>0</v>
      </c>
      <c r="Y4331" s="650">
        <v>0</v>
      </c>
      <c r="Z4331" s="650">
        <v>0</v>
      </c>
      <c r="AA4331" s="650">
        <v>0</v>
      </c>
      <c r="AB4331" s="676">
        <v>1</v>
      </c>
      <c r="AC4331" s="575">
        <f t="shared" si="196"/>
        <v>0</v>
      </c>
      <c r="AD4331" s="620">
        <f t="shared" si="197"/>
        <v>0</v>
      </c>
    </row>
    <row r="4332" customHeight="1" spans="1:30">
      <c r="A4332" s="574">
        <v>45377</v>
      </c>
      <c r="B4332" s="650" t="s">
        <v>262</v>
      </c>
      <c r="C4332" s="650" t="s">
        <v>250</v>
      </c>
      <c r="D4332" s="650">
        <v>200</v>
      </c>
      <c r="E4332" s="650" t="s">
        <v>233</v>
      </c>
      <c r="F4332" s="650">
        <v>0</v>
      </c>
      <c r="G4332" s="650">
        <v>8.9</v>
      </c>
      <c r="H4332" s="650">
        <v>261.618</v>
      </c>
      <c r="I4332" s="650">
        <v>160.777</v>
      </c>
      <c r="J4332" s="650">
        <v>156.75</v>
      </c>
      <c r="K4332" s="650">
        <v>17.1754</v>
      </c>
      <c r="L4332" s="676">
        <v>0.0965</v>
      </c>
      <c r="M4332" s="650">
        <v>2736.525</v>
      </c>
      <c r="N4332" s="650"/>
      <c r="O4332" s="650"/>
      <c r="P4332" s="650"/>
      <c r="Q4332" s="650">
        <v>30140</v>
      </c>
      <c r="R4332" s="650">
        <v>9885.975</v>
      </c>
      <c r="S4332" s="676">
        <v>0.328</v>
      </c>
      <c r="T4332" s="650">
        <v>83.6656</v>
      </c>
      <c r="U4332" s="650">
        <v>0</v>
      </c>
      <c r="V4332" s="650">
        <v>0</v>
      </c>
      <c r="W4332" s="650">
        <v>0</v>
      </c>
      <c r="X4332" s="650">
        <v>0</v>
      </c>
      <c r="Y4332" s="650">
        <v>0</v>
      </c>
      <c r="Z4332" s="650">
        <v>0</v>
      </c>
      <c r="AA4332" s="650">
        <v>0</v>
      </c>
      <c r="AB4332" s="676">
        <v>0.5277</v>
      </c>
      <c r="AC4332" s="575">
        <f t="shared" si="196"/>
        <v>0</v>
      </c>
      <c r="AD4332" s="620">
        <f t="shared" si="197"/>
        <v>83.6656</v>
      </c>
    </row>
    <row r="4333" customHeight="1" spans="1:30">
      <c r="A4333" s="574">
        <v>45377</v>
      </c>
      <c r="B4333" s="650" t="s">
        <v>256</v>
      </c>
      <c r="C4333" s="650" t="s">
        <v>250</v>
      </c>
      <c r="D4333" s="650">
        <v>20.4</v>
      </c>
      <c r="E4333" s="650" t="s">
        <v>235</v>
      </c>
      <c r="F4333" s="650">
        <v>0</v>
      </c>
      <c r="G4333" s="650">
        <v>4.07</v>
      </c>
      <c r="H4333" s="650">
        <v>10.275</v>
      </c>
      <c r="I4333" s="650">
        <v>10.248</v>
      </c>
      <c r="J4333" s="650">
        <v>10.1913</v>
      </c>
      <c r="K4333" s="650">
        <v>0</v>
      </c>
      <c r="L4333" s="676">
        <v>0</v>
      </c>
      <c r="M4333" s="650">
        <v>539.513</v>
      </c>
      <c r="N4333" s="650"/>
      <c r="O4333" s="650"/>
      <c r="P4333" s="650"/>
      <c r="Q4333" s="650">
        <v>5372</v>
      </c>
      <c r="R4333" s="650">
        <v>1534.6727</v>
      </c>
      <c r="S4333" s="676">
        <v>0.2857</v>
      </c>
      <c r="T4333" s="650">
        <v>0</v>
      </c>
      <c r="U4333" s="650">
        <v>0</v>
      </c>
      <c r="V4333" s="650">
        <v>0</v>
      </c>
      <c r="W4333" s="650">
        <v>0</v>
      </c>
      <c r="X4333" s="650">
        <v>0</v>
      </c>
      <c r="Y4333" s="650">
        <v>0</v>
      </c>
      <c r="Z4333" s="650">
        <v>0</v>
      </c>
      <c r="AA4333" s="650">
        <v>0</v>
      </c>
      <c r="AB4333" s="676">
        <v>1</v>
      </c>
      <c r="AC4333" s="575">
        <f t="shared" si="196"/>
        <v>0</v>
      </c>
      <c r="AD4333" s="620">
        <f t="shared" si="197"/>
        <v>0</v>
      </c>
    </row>
    <row r="4334" customHeight="1" spans="1:30">
      <c r="A4334" s="574">
        <v>45377</v>
      </c>
      <c r="B4334" s="650" t="s">
        <v>267</v>
      </c>
      <c r="C4334" s="650" t="s">
        <v>250</v>
      </c>
      <c r="D4334" s="650">
        <v>150</v>
      </c>
      <c r="E4334" s="650" t="s">
        <v>233</v>
      </c>
      <c r="F4334" s="650">
        <v>0</v>
      </c>
      <c r="G4334" s="650">
        <v>4.2</v>
      </c>
      <c r="H4334" s="650">
        <v>35.2506</v>
      </c>
      <c r="I4334" s="650">
        <v>33.6361</v>
      </c>
      <c r="J4334" s="650">
        <v>33.44</v>
      </c>
      <c r="K4334" s="650">
        <v>1.6145</v>
      </c>
      <c r="L4334" s="676">
        <v>0.0458</v>
      </c>
      <c r="M4334" s="650">
        <v>2757.92</v>
      </c>
      <c r="N4334" s="650"/>
      <c r="O4334" s="650"/>
      <c r="P4334" s="650"/>
      <c r="Q4334" s="650">
        <v>38110</v>
      </c>
      <c r="R4334" s="650">
        <v>13180.64</v>
      </c>
      <c r="S4334" s="676">
        <v>0.3459</v>
      </c>
      <c r="T4334" s="650">
        <v>0</v>
      </c>
      <c r="U4334" s="650">
        <v>0</v>
      </c>
      <c r="V4334" s="650">
        <v>0</v>
      </c>
      <c r="W4334" s="650">
        <v>0</v>
      </c>
      <c r="X4334" s="650">
        <v>0</v>
      </c>
      <c r="Y4334" s="650">
        <v>0</v>
      </c>
      <c r="Z4334" s="650">
        <v>0</v>
      </c>
      <c r="AA4334" s="650">
        <v>0</v>
      </c>
      <c r="AB4334" s="676">
        <v>1</v>
      </c>
      <c r="AC4334" s="575">
        <f t="shared" si="196"/>
        <v>0</v>
      </c>
      <c r="AD4334" s="620">
        <f t="shared" si="197"/>
        <v>0</v>
      </c>
    </row>
    <row r="4335" customHeight="1" spans="1:30">
      <c r="A4335" s="574">
        <v>45377</v>
      </c>
      <c r="B4335" s="650" t="s">
        <v>263</v>
      </c>
      <c r="C4335" s="650" t="s">
        <v>250</v>
      </c>
      <c r="D4335" s="650">
        <v>200</v>
      </c>
      <c r="E4335" s="650" t="s">
        <v>233</v>
      </c>
      <c r="F4335" s="650">
        <v>0</v>
      </c>
      <c r="G4335" s="650">
        <v>7.57</v>
      </c>
      <c r="H4335" s="650">
        <v>326.139</v>
      </c>
      <c r="I4335" s="650">
        <v>179.1638</v>
      </c>
      <c r="J4335" s="650">
        <v>177.76</v>
      </c>
      <c r="K4335" s="650">
        <v>146.4007</v>
      </c>
      <c r="L4335" s="676">
        <v>0.4497</v>
      </c>
      <c r="M4335" s="650">
        <v>4376.24</v>
      </c>
      <c r="N4335" s="650"/>
      <c r="O4335" s="650"/>
      <c r="P4335" s="650"/>
      <c r="Q4335" s="650">
        <v>59159</v>
      </c>
      <c r="R4335" s="650">
        <v>17597.36</v>
      </c>
      <c r="S4335" s="676">
        <v>0.2975</v>
      </c>
      <c r="T4335" s="650">
        <v>0</v>
      </c>
      <c r="U4335" s="650">
        <v>0.5745</v>
      </c>
      <c r="V4335" s="650">
        <v>0</v>
      </c>
      <c r="W4335" s="650">
        <v>0</v>
      </c>
      <c r="X4335" s="650">
        <v>0</v>
      </c>
      <c r="Y4335" s="650">
        <v>0</v>
      </c>
      <c r="Z4335" s="650">
        <v>0</v>
      </c>
      <c r="AA4335" s="650">
        <v>0</v>
      </c>
      <c r="AB4335" s="676">
        <v>1</v>
      </c>
      <c r="AC4335" s="575">
        <f t="shared" si="196"/>
        <v>0.5745</v>
      </c>
      <c r="AD4335" s="620">
        <f t="shared" si="197"/>
        <v>0</v>
      </c>
    </row>
    <row r="4336" customHeight="1" spans="1:30">
      <c r="A4336" s="574">
        <v>45377</v>
      </c>
      <c r="B4336" s="650" t="s">
        <v>261</v>
      </c>
      <c r="C4336" s="650" t="s">
        <v>250</v>
      </c>
      <c r="D4336" s="650">
        <v>100</v>
      </c>
      <c r="E4336" s="650" t="s">
        <v>233</v>
      </c>
      <c r="F4336" s="650">
        <v>0</v>
      </c>
      <c r="G4336" s="650">
        <v>3.6</v>
      </c>
      <c r="H4336" s="650">
        <v>25.7925</v>
      </c>
      <c r="I4336" s="650">
        <v>25.7925</v>
      </c>
      <c r="J4336" s="650">
        <v>25.212</v>
      </c>
      <c r="K4336" s="650">
        <v>0</v>
      </c>
      <c r="L4336" s="676">
        <v>0</v>
      </c>
      <c r="M4336" s="650">
        <v>2015.64</v>
      </c>
      <c r="N4336" s="650"/>
      <c r="O4336" s="650"/>
      <c r="P4336" s="650"/>
      <c r="Q4336" s="650">
        <v>25315</v>
      </c>
      <c r="R4336" s="650">
        <v>6313.692</v>
      </c>
      <c r="S4336" s="676">
        <v>0.2494</v>
      </c>
      <c r="T4336" s="650">
        <v>0</v>
      </c>
      <c r="U4336" s="650">
        <v>0</v>
      </c>
      <c r="V4336" s="650">
        <v>0</v>
      </c>
      <c r="W4336" s="650">
        <v>0</v>
      </c>
      <c r="X4336" s="650">
        <v>0</v>
      </c>
      <c r="Y4336" s="650">
        <v>0</v>
      </c>
      <c r="Z4336" s="650">
        <v>0</v>
      </c>
      <c r="AA4336" s="650">
        <v>0</v>
      </c>
      <c r="AB4336" s="676">
        <v>1</v>
      </c>
      <c r="AC4336" s="575">
        <f t="shared" si="196"/>
        <v>0</v>
      </c>
      <c r="AD4336" s="620">
        <f t="shared" si="197"/>
        <v>0</v>
      </c>
    </row>
    <row r="4337" customHeight="1" spans="1:30">
      <c r="A4337" s="574">
        <v>45377</v>
      </c>
      <c r="B4337" s="650" t="s">
        <v>259</v>
      </c>
      <c r="C4337" s="650" t="s">
        <v>250</v>
      </c>
      <c r="D4337" s="650">
        <v>60</v>
      </c>
      <c r="E4337" s="650" t="s">
        <v>233</v>
      </c>
      <c r="F4337" s="650">
        <v>0</v>
      </c>
      <c r="G4337" s="650">
        <v>6.93</v>
      </c>
      <c r="H4337" s="650">
        <v>66.2948</v>
      </c>
      <c r="I4337" s="650">
        <v>66.2948</v>
      </c>
      <c r="J4337" s="650">
        <v>65.52</v>
      </c>
      <c r="K4337" s="650">
        <v>0</v>
      </c>
      <c r="L4337" s="676">
        <v>0</v>
      </c>
      <c r="M4337" s="650">
        <v>1307.88</v>
      </c>
      <c r="N4337" s="650"/>
      <c r="O4337" s="650"/>
      <c r="P4337" s="650"/>
      <c r="Q4337" s="650">
        <v>14049</v>
      </c>
      <c r="R4337" s="650">
        <v>3689.91</v>
      </c>
      <c r="S4337" s="676">
        <v>0.2626</v>
      </c>
      <c r="T4337" s="650">
        <v>0</v>
      </c>
      <c r="U4337" s="650">
        <v>0</v>
      </c>
      <c r="V4337" s="650">
        <v>0</v>
      </c>
      <c r="W4337" s="650">
        <v>0</v>
      </c>
      <c r="X4337" s="650">
        <v>0</v>
      </c>
      <c r="Y4337" s="650">
        <v>0</v>
      </c>
      <c r="Z4337" s="650">
        <v>0</v>
      </c>
      <c r="AA4337" s="650">
        <v>0</v>
      </c>
      <c r="AB4337" s="676">
        <v>1</v>
      </c>
      <c r="AC4337" s="575">
        <f t="shared" si="196"/>
        <v>0</v>
      </c>
      <c r="AD4337" s="620">
        <f t="shared" si="197"/>
        <v>0</v>
      </c>
    </row>
    <row r="4338" customHeight="1" spans="1:30">
      <c r="A4338" s="574">
        <v>45377</v>
      </c>
      <c r="B4338" s="650" t="s">
        <v>266</v>
      </c>
      <c r="C4338" s="650" t="s">
        <v>250</v>
      </c>
      <c r="D4338" s="650">
        <v>200</v>
      </c>
      <c r="E4338" s="650" t="s">
        <v>231</v>
      </c>
      <c r="F4338" s="650">
        <v>0</v>
      </c>
      <c r="G4338" s="650">
        <v>6.62</v>
      </c>
      <c r="H4338" s="650">
        <v>214.207</v>
      </c>
      <c r="I4338" s="650">
        <v>107.2252</v>
      </c>
      <c r="J4338" s="650">
        <v>103.62</v>
      </c>
      <c r="K4338" s="650">
        <v>106.9818</v>
      </c>
      <c r="L4338" s="676">
        <v>0.4994</v>
      </c>
      <c r="M4338" s="650">
        <v>2742.3</v>
      </c>
      <c r="N4338" s="650"/>
      <c r="O4338" s="650"/>
      <c r="P4338" s="650"/>
      <c r="Q4338" s="650">
        <v>45530</v>
      </c>
      <c r="R4338" s="650">
        <v>7295.64</v>
      </c>
      <c r="S4338" s="676">
        <v>0.1602</v>
      </c>
      <c r="T4338" s="650">
        <v>0</v>
      </c>
      <c r="U4338" s="650">
        <v>0</v>
      </c>
      <c r="V4338" s="650">
        <v>0</v>
      </c>
      <c r="W4338" s="650">
        <v>0</v>
      </c>
      <c r="X4338" s="650">
        <v>0</v>
      </c>
      <c r="Y4338" s="650">
        <v>0</v>
      </c>
      <c r="Z4338" s="650">
        <v>0</v>
      </c>
      <c r="AA4338" s="650">
        <v>0</v>
      </c>
      <c r="AB4338" s="676">
        <v>0.9942</v>
      </c>
      <c r="AC4338" s="575">
        <f t="shared" si="196"/>
        <v>0</v>
      </c>
      <c r="AD4338" s="620">
        <f t="shared" si="197"/>
        <v>0</v>
      </c>
    </row>
    <row r="4339" customHeight="1" spans="1:30">
      <c r="A4339" s="574">
        <v>45377</v>
      </c>
      <c r="B4339" s="650" t="s">
        <v>257</v>
      </c>
      <c r="C4339" s="650" t="s">
        <v>250</v>
      </c>
      <c r="D4339" s="650">
        <v>80</v>
      </c>
      <c r="E4339" s="650" t="s">
        <v>231</v>
      </c>
      <c r="F4339" s="650">
        <v>0</v>
      </c>
      <c r="G4339" s="650">
        <v>3.91</v>
      </c>
      <c r="H4339" s="650">
        <v>27.458</v>
      </c>
      <c r="I4339" s="650">
        <v>26.7051</v>
      </c>
      <c r="J4339" s="650">
        <v>25.6256</v>
      </c>
      <c r="K4339" s="650">
        <v>0</v>
      </c>
      <c r="L4339" s="676">
        <v>0</v>
      </c>
      <c r="M4339" s="650">
        <v>1817.9733</v>
      </c>
      <c r="N4339" s="650"/>
      <c r="O4339" s="650"/>
      <c r="P4339" s="650"/>
      <c r="Q4339" s="650">
        <v>18237</v>
      </c>
      <c r="R4339" s="650">
        <v>5334.8898</v>
      </c>
      <c r="S4339" s="676">
        <v>0.2925</v>
      </c>
      <c r="T4339" s="650">
        <v>0</v>
      </c>
      <c r="U4339" s="650">
        <v>0</v>
      </c>
      <c r="V4339" s="650">
        <v>0</v>
      </c>
      <c r="W4339" s="650">
        <v>0</v>
      </c>
      <c r="X4339" s="650">
        <v>0</v>
      </c>
      <c r="Y4339" s="650">
        <v>0</v>
      </c>
      <c r="Z4339" s="650">
        <v>0</v>
      </c>
      <c r="AA4339" s="650">
        <v>0</v>
      </c>
      <c r="AB4339" s="676">
        <v>0.9985</v>
      </c>
      <c r="AC4339" s="575">
        <f t="shared" si="196"/>
        <v>0</v>
      </c>
      <c r="AD4339" s="620">
        <f t="shared" si="197"/>
        <v>0</v>
      </c>
    </row>
    <row r="4340" customHeight="1" spans="1:30">
      <c r="A4340" s="574">
        <v>45377</v>
      </c>
      <c r="B4340" s="650" t="s">
        <v>264</v>
      </c>
      <c r="C4340" s="650" t="s">
        <v>250</v>
      </c>
      <c r="D4340" s="650">
        <v>100</v>
      </c>
      <c r="E4340" s="650" t="s">
        <v>233</v>
      </c>
      <c r="F4340" s="650">
        <v>0</v>
      </c>
      <c r="G4340" s="650">
        <v>8.63</v>
      </c>
      <c r="H4340" s="650">
        <v>155.0072</v>
      </c>
      <c r="I4340" s="650">
        <v>125.8849</v>
      </c>
      <c r="J4340" s="650">
        <v>124.7928</v>
      </c>
      <c r="K4340" s="650">
        <v>20.0159</v>
      </c>
      <c r="L4340" s="676">
        <v>0.1372</v>
      </c>
      <c r="M4340" s="650">
        <v>1908.4625</v>
      </c>
      <c r="N4340" s="650"/>
      <c r="O4340" s="650"/>
      <c r="P4340" s="650"/>
      <c r="Q4340" s="650">
        <v>24615</v>
      </c>
      <c r="R4340" s="650">
        <v>5073.4859</v>
      </c>
      <c r="S4340" s="676">
        <v>0.2061</v>
      </c>
      <c r="T4340" s="650">
        <v>9.1064</v>
      </c>
      <c r="U4340" s="650">
        <v>0</v>
      </c>
      <c r="V4340" s="650">
        <v>0</v>
      </c>
      <c r="W4340" s="650">
        <v>0</v>
      </c>
      <c r="X4340" s="650">
        <v>0</v>
      </c>
      <c r="Y4340" s="650">
        <v>0</v>
      </c>
      <c r="Z4340" s="650">
        <v>0</v>
      </c>
      <c r="AA4340" s="650">
        <v>0</v>
      </c>
      <c r="AB4340" s="676">
        <v>0.9191</v>
      </c>
      <c r="AC4340" s="575">
        <f t="shared" si="196"/>
        <v>0</v>
      </c>
      <c r="AD4340" s="620">
        <f t="shared" si="197"/>
        <v>9.1064</v>
      </c>
    </row>
    <row r="4341" customHeight="1" spans="1:30">
      <c r="A4341" s="574">
        <v>45377</v>
      </c>
      <c r="B4341" s="650" t="s">
        <v>260</v>
      </c>
      <c r="C4341" s="650" t="s">
        <v>250</v>
      </c>
      <c r="D4341" s="650">
        <v>50</v>
      </c>
      <c r="E4341" s="650" t="s">
        <v>233</v>
      </c>
      <c r="F4341" s="650">
        <v>0</v>
      </c>
      <c r="G4341" s="650">
        <v>4.06</v>
      </c>
      <c r="H4341" s="650">
        <v>18.2994</v>
      </c>
      <c r="I4341" s="650">
        <v>16.9265</v>
      </c>
      <c r="J4341" s="650">
        <v>16.39</v>
      </c>
      <c r="K4341" s="650">
        <v>0</v>
      </c>
      <c r="L4341" s="676">
        <v>0</v>
      </c>
      <c r="M4341" s="650">
        <v>817.08</v>
      </c>
      <c r="N4341" s="650"/>
      <c r="O4341" s="650"/>
      <c r="P4341" s="650"/>
      <c r="Q4341" s="650">
        <v>12700</v>
      </c>
      <c r="R4341" s="650">
        <v>2539.702</v>
      </c>
      <c r="S4341" s="676">
        <v>0.2</v>
      </c>
      <c r="T4341" s="650">
        <v>0</v>
      </c>
      <c r="U4341" s="650">
        <v>0.1057</v>
      </c>
      <c r="V4341" s="650">
        <v>0</v>
      </c>
      <c r="W4341" s="650">
        <v>0</v>
      </c>
      <c r="X4341" s="650">
        <v>0</v>
      </c>
      <c r="Y4341" s="650">
        <v>0</v>
      </c>
      <c r="Z4341" s="650">
        <v>0</v>
      </c>
      <c r="AA4341" s="650">
        <v>0</v>
      </c>
      <c r="AB4341" s="676">
        <v>1</v>
      </c>
      <c r="AC4341" s="575">
        <f t="shared" si="196"/>
        <v>0.1057</v>
      </c>
      <c r="AD4341" s="620">
        <f t="shared" si="197"/>
        <v>0</v>
      </c>
    </row>
    <row r="4342" customHeight="1" spans="1:30">
      <c r="A4342" s="574">
        <v>45377</v>
      </c>
      <c r="B4342" s="192" t="s">
        <v>61</v>
      </c>
      <c r="C4342" s="650" t="s">
        <v>250</v>
      </c>
      <c r="D4342" s="650">
        <v>275</v>
      </c>
      <c r="E4342" s="650" t="s">
        <v>233</v>
      </c>
      <c r="F4342" s="650">
        <v>0</v>
      </c>
      <c r="G4342" s="650">
        <v>8.02</v>
      </c>
      <c r="H4342" s="650">
        <v>312.6311</v>
      </c>
      <c r="I4342" s="650">
        <v>308.4531</v>
      </c>
      <c r="J4342" s="650">
        <v>303.6</v>
      </c>
      <c r="K4342" s="650">
        <v>4.178</v>
      </c>
      <c r="L4342" s="676">
        <v>0.0134</v>
      </c>
      <c r="M4342" s="650">
        <v>6555.12</v>
      </c>
      <c r="N4342" s="650"/>
      <c r="O4342" s="650"/>
      <c r="P4342" s="650"/>
      <c r="Q4342" s="650">
        <v>83580</v>
      </c>
      <c r="R4342" s="650">
        <v>21965.24</v>
      </c>
      <c r="S4342" s="676">
        <v>0.2628</v>
      </c>
      <c r="T4342" s="650">
        <v>0</v>
      </c>
      <c r="U4342" s="650">
        <v>0</v>
      </c>
      <c r="V4342" s="650">
        <v>0</v>
      </c>
      <c r="W4342" s="650">
        <v>0</v>
      </c>
      <c r="X4342" s="650">
        <v>0</v>
      </c>
      <c r="Y4342" s="650">
        <v>0</v>
      </c>
      <c r="Z4342" s="650">
        <v>0</v>
      </c>
      <c r="AA4342" s="650">
        <v>0</v>
      </c>
      <c r="AB4342" s="676">
        <v>1</v>
      </c>
      <c r="AC4342" s="575">
        <f t="shared" si="196"/>
        <v>0</v>
      </c>
      <c r="AD4342" s="620">
        <f t="shared" si="197"/>
        <v>0</v>
      </c>
    </row>
    <row r="4343" customHeight="1" spans="1:30">
      <c r="A4343" s="574">
        <v>45377</v>
      </c>
      <c r="B4343" s="192" t="s">
        <v>62</v>
      </c>
      <c r="C4343" s="650" t="s">
        <v>250</v>
      </c>
      <c r="D4343" s="650">
        <v>200</v>
      </c>
      <c r="E4343" s="650" t="s">
        <v>233</v>
      </c>
      <c r="F4343" s="650">
        <v>0</v>
      </c>
      <c r="G4343" s="650">
        <v>9.3</v>
      </c>
      <c r="H4343" s="650">
        <v>232.4146</v>
      </c>
      <c r="I4343" s="650">
        <v>229.5776</v>
      </c>
      <c r="J4343" s="650">
        <v>224.4</v>
      </c>
      <c r="K4343" s="650">
        <v>2.837</v>
      </c>
      <c r="L4343" s="676">
        <v>0.0122</v>
      </c>
      <c r="M4343" s="650">
        <v>4717.68</v>
      </c>
      <c r="N4343" s="650"/>
      <c r="O4343" s="650"/>
      <c r="P4343" s="650"/>
      <c r="Q4343" s="650">
        <v>61280</v>
      </c>
      <c r="R4343" s="650">
        <v>15141.72</v>
      </c>
      <c r="S4343" s="676">
        <v>0.2471</v>
      </c>
      <c r="T4343" s="650">
        <v>0</v>
      </c>
      <c r="U4343" s="650">
        <v>0</v>
      </c>
      <c r="V4343" s="650">
        <v>0</v>
      </c>
      <c r="W4343" s="650">
        <v>0</v>
      </c>
      <c r="X4343" s="650">
        <v>0</v>
      </c>
      <c r="Y4343" s="650">
        <v>0</v>
      </c>
      <c r="Z4343" s="650">
        <v>0</v>
      </c>
      <c r="AA4343" s="650">
        <v>0</v>
      </c>
      <c r="AB4343" s="676">
        <v>1</v>
      </c>
      <c r="AC4343" s="575">
        <f t="shared" si="196"/>
        <v>0</v>
      </c>
      <c r="AD4343" s="620">
        <f t="shared" si="197"/>
        <v>0</v>
      </c>
    </row>
    <row r="4344" customHeight="1" spans="1:30">
      <c r="A4344" s="574">
        <v>45377</v>
      </c>
      <c r="B4344" s="650" t="s">
        <v>258</v>
      </c>
      <c r="C4344" s="650" t="s">
        <v>250</v>
      </c>
      <c r="D4344" s="650">
        <v>100</v>
      </c>
      <c r="E4344" s="650" t="s">
        <v>233</v>
      </c>
      <c r="F4344" s="650">
        <v>0</v>
      </c>
      <c r="G4344" s="650">
        <v>8.2</v>
      </c>
      <c r="H4344" s="650">
        <v>204.687</v>
      </c>
      <c r="I4344" s="650">
        <v>108.9244</v>
      </c>
      <c r="J4344" s="650">
        <v>107.58</v>
      </c>
      <c r="K4344" s="650">
        <v>95.584</v>
      </c>
      <c r="L4344" s="676">
        <v>0.4674</v>
      </c>
      <c r="M4344" s="650">
        <v>2118.6</v>
      </c>
      <c r="N4344" s="650"/>
      <c r="O4344" s="650"/>
      <c r="P4344" s="650"/>
      <c r="Q4344" s="650">
        <v>27774</v>
      </c>
      <c r="R4344" s="650">
        <v>5394.84</v>
      </c>
      <c r="S4344" s="676">
        <v>0.1942</v>
      </c>
      <c r="T4344" s="650">
        <v>0</v>
      </c>
      <c r="U4344" s="650">
        <v>0.1786</v>
      </c>
      <c r="V4344" s="650">
        <v>0</v>
      </c>
      <c r="W4344" s="650">
        <v>0</v>
      </c>
      <c r="X4344" s="650">
        <v>0</v>
      </c>
      <c r="Y4344" s="650">
        <v>0</v>
      </c>
      <c r="Z4344" s="650">
        <v>0</v>
      </c>
      <c r="AA4344" s="650">
        <v>0</v>
      </c>
      <c r="AB4344" s="676">
        <v>1</v>
      </c>
      <c r="AC4344" s="575">
        <f t="shared" si="196"/>
        <v>0.1786</v>
      </c>
      <c r="AD4344" s="620">
        <f t="shared" si="197"/>
        <v>0</v>
      </c>
    </row>
    <row r="4345" customHeight="1" spans="1:30">
      <c r="A4345" s="574">
        <v>45377</v>
      </c>
      <c r="B4345" s="650" t="s">
        <v>265</v>
      </c>
      <c r="C4345" s="650" t="s">
        <v>250</v>
      </c>
      <c r="D4345" s="650">
        <v>50</v>
      </c>
      <c r="E4345" s="650" t="s">
        <v>233</v>
      </c>
      <c r="F4345" s="650">
        <v>0</v>
      </c>
      <c r="G4345" s="650">
        <v>4.16</v>
      </c>
      <c r="H4345" s="650">
        <v>17.353</v>
      </c>
      <c r="I4345" s="650">
        <v>17.0532</v>
      </c>
      <c r="J4345" s="650">
        <v>16.7464</v>
      </c>
      <c r="K4345" s="650">
        <v>0.2998</v>
      </c>
      <c r="L4345" s="676">
        <v>0.0173</v>
      </c>
      <c r="M4345" s="650">
        <v>412.3064</v>
      </c>
      <c r="N4345" s="650"/>
      <c r="O4345" s="650"/>
      <c r="P4345" s="650"/>
      <c r="Q4345" s="650">
        <v>5770</v>
      </c>
      <c r="R4345" s="650">
        <v>935.044</v>
      </c>
      <c r="S4345" s="676">
        <v>0.1621</v>
      </c>
      <c r="T4345" s="650">
        <v>0</v>
      </c>
      <c r="U4345" s="650">
        <v>0</v>
      </c>
      <c r="V4345" s="650">
        <v>0</v>
      </c>
      <c r="W4345" s="650">
        <v>0</v>
      </c>
      <c r="X4345" s="650">
        <v>0</v>
      </c>
      <c r="Y4345" s="650">
        <v>0</v>
      </c>
      <c r="Z4345" s="650">
        <v>0</v>
      </c>
      <c r="AA4345" s="650">
        <v>0</v>
      </c>
      <c r="AB4345" s="676">
        <v>1</v>
      </c>
      <c r="AC4345" s="575">
        <f t="shared" si="196"/>
        <v>0</v>
      </c>
      <c r="AD4345" s="620">
        <f t="shared" si="197"/>
        <v>0</v>
      </c>
    </row>
    <row r="4346" customHeight="1" spans="1:30">
      <c r="A4346" s="574">
        <v>45377</v>
      </c>
      <c r="B4346" s="797" t="s">
        <v>332</v>
      </c>
      <c r="C4346" s="798" t="s">
        <v>327</v>
      </c>
      <c r="D4346" s="801">
        <v>100</v>
      </c>
      <c r="E4346" s="780" t="s">
        <v>166</v>
      </c>
      <c r="F4346" s="799">
        <v>4.33</v>
      </c>
      <c r="G4346" s="780">
        <v>3.15</v>
      </c>
      <c r="H4346" s="800">
        <v>48.338</v>
      </c>
      <c r="I4346" s="800">
        <v>27.4008</v>
      </c>
      <c r="J4346" s="800">
        <v>26.215</v>
      </c>
      <c r="K4346" s="800">
        <v>20.9372</v>
      </c>
      <c r="L4346" s="795">
        <v>0.4331</v>
      </c>
      <c r="M4346" s="800">
        <v>1126.776</v>
      </c>
      <c r="N4346" s="780">
        <v>1005</v>
      </c>
      <c r="O4346" s="795">
        <v>1.1212</v>
      </c>
      <c r="P4346" s="795">
        <v>0.4115</v>
      </c>
      <c r="Q4346" s="780">
        <v>17615</v>
      </c>
      <c r="R4346" s="800">
        <v>2481.703</v>
      </c>
      <c r="S4346" s="795">
        <v>0.1409</v>
      </c>
      <c r="T4346" s="780">
        <v>0</v>
      </c>
      <c r="U4346" s="780">
        <v>0</v>
      </c>
      <c r="V4346" s="780">
        <v>0</v>
      </c>
      <c r="W4346" s="780">
        <v>0</v>
      </c>
      <c r="X4346" s="780">
        <v>0</v>
      </c>
      <c r="Y4346" s="780">
        <v>0</v>
      </c>
      <c r="Z4346" s="780">
        <v>0</v>
      </c>
      <c r="AA4346" s="800">
        <v>20.9372</v>
      </c>
      <c r="AB4346" s="795">
        <v>1</v>
      </c>
      <c r="AC4346" s="575">
        <f t="shared" si="196"/>
        <v>0</v>
      </c>
      <c r="AD4346" s="620">
        <f t="shared" si="197"/>
        <v>0</v>
      </c>
    </row>
    <row r="4347" customHeight="1" spans="1:30">
      <c r="A4347" s="574">
        <v>45377</v>
      </c>
      <c r="B4347" s="797" t="s">
        <v>342</v>
      </c>
      <c r="C4347" s="779" t="s">
        <v>82</v>
      </c>
      <c r="D4347" s="802">
        <v>100</v>
      </c>
      <c r="E4347" s="780" t="s">
        <v>161</v>
      </c>
      <c r="F4347" s="660" t="s">
        <v>80</v>
      </c>
      <c r="G4347" s="660">
        <v>2.63</v>
      </c>
      <c r="H4347" s="660">
        <v>0</v>
      </c>
      <c r="I4347" s="660">
        <v>3.57</v>
      </c>
      <c r="J4347" s="660">
        <v>3.7224</v>
      </c>
      <c r="K4347" s="783">
        <v>0</v>
      </c>
      <c r="L4347" s="783">
        <v>0</v>
      </c>
      <c r="M4347" s="783">
        <v>180.1184</v>
      </c>
      <c r="N4347" s="660">
        <v>1373</v>
      </c>
      <c r="O4347" s="793">
        <v>0.1312</v>
      </c>
      <c r="P4347" s="795">
        <v>-0.7319</v>
      </c>
      <c r="Q4347" s="660">
        <v>13183</v>
      </c>
      <c r="R4347" s="660">
        <v>245.1152</v>
      </c>
      <c r="S4347" s="793">
        <v>0.0186</v>
      </c>
      <c r="T4347" s="780">
        <v>0</v>
      </c>
      <c r="U4347" s="780">
        <v>0</v>
      </c>
      <c r="V4347" s="780">
        <v>0</v>
      </c>
      <c r="W4347" s="780">
        <v>0</v>
      </c>
      <c r="X4347" s="780">
        <v>0</v>
      </c>
      <c r="Y4347" s="780">
        <v>0</v>
      </c>
      <c r="Z4347" s="780">
        <v>0</v>
      </c>
      <c r="AA4347" s="780">
        <v>7.8358</v>
      </c>
      <c r="AB4347" s="795">
        <v>1</v>
      </c>
      <c r="AC4347" s="575">
        <f t="shared" si="196"/>
        <v>0</v>
      </c>
      <c r="AD4347" s="620">
        <f t="shared" si="197"/>
        <v>0</v>
      </c>
    </row>
    <row r="4348" customHeight="1" spans="1:30">
      <c r="A4348" s="574">
        <v>45377</v>
      </c>
      <c r="B4348" s="797" t="s">
        <v>343</v>
      </c>
      <c r="C4348" s="779" t="s">
        <v>82</v>
      </c>
      <c r="D4348" s="802">
        <v>33</v>
      </c>
      <c r="E4348" s="780" t="s">
        <v>161</v>
      </c>
      <c r="F4348" s="799" t="s">
        <v>381</v>
      </c>
      <c r="G4348" s="660">
        <v>4.54</v>
      </c>
      <c r="H4348" s="660">
        <v>19.9065</v>
      </c>
      <c r="I4348" s="660">
        <v>19.6349</v>
      </c>
      <c r="J4348" s="660">
        <v>19.14</v>
      </c>
      <c r="K4348" s="815">
        <v>0</v>
      </c>
      <c r="L4348" s="818">
        <v>0</v>
      </c>
      <c r="M4348" s="819">
        <v>663.96</v>
      </c>
      <c r="N4348" s="815">
        <v>832</v>
      </c>
      <c r="O4348" s="818">
        <v>0.798</v>
      </c>
      <c r="P4348" s="795">
        <v>-0.0005</v>
      </c>
      <c r="Q4348" s="815">
        <v>7604</v>
      </c>
      <c r="R4348" s="819">
        <v>1515.36</v>
      </c>
      <c r="S4348" s="818">
        <v>0.1993</v>
      </c>
      <c r="T4348" s="815">
        <v>0</v>
      </c>
      <c r="U4348" s="815">
        <v>0</v>
      </c>
      <c r="V4348" s="815">
        <v>0</v>
      </c>
      <c r="W4348" s="815">
        <v>0</v>
      </c>
      <c r="X4348" s="815">
        <v>0</v>
      </c>
      <c r="Y4348" s="815">
        <v>0</v>
      </c>
      <c r="Z4348" s="815">
        <v>0</v>
      </c>
      <c r="AA4348" s="815">
        <v>0</v>
      </c>
      <c r="AB4348" s="818">
        <v>1</v>
      </c>
      <c r="AC4348" s="575">
        <f t="shared" si="196"/>
        <v>0</v>
      </c>
      <c r="AD4348" s="620">
        <f t="shared" si="197"/>
        <v>0</v>
      </c>
    </row>
    <row r="4349" customHeight="1" spans="1:30">
      <c r="A4349" s="574">
        <v>45377</v>
      </c>
      <c r="B4349" s="797" t="s">
        <v>345</v>
      </c>
      <c r="C4349" s="782" t="s">
        <v>150</v>
      </c>
      <c r="D4349" s="783">
        <v>60</v>
      </c>
      <c r="E4349" s="783" t="s">
        <v>148</v>
      </c>
      <c r="F4349" s="783">
        <v>5.29</v>
      </c>
      <c r="G4349" s="783">
        <v>2.12</v>
      </c>
      <c r="H4349" s="784">
        <v>39.0083</v>
      </c>
      <c r="I4349" s="783">
        <v>41.3511</v>
      </c>
      <c r="J4349" s="783">
        <v>38.72</v>
      </c>
      <c r="K4349" s="790">
        <v>0</v>
      </c>
      <c r="L4349" s="791">
        <v>0</v>
      </c>
      <c r="M4349" s="783">
        <v>453.2</v>
      </c>
      <c r="N4349" s="783">
        <v>284</v>
      </c>
      <c r="O4349" s="791">
        <v>1.5958</v>
      </c>
      <c r="P4349" s="783" t="s">
        <v>149</v>
      </c>
      <c r="Q4349" s="783">
        <v>5420</v>
      </c>
      <c r="R4349" s="783">
        <v>1477.52</v>
      </c>
      <c r="S4349" s="791">
        <v>0.2726</v>
      </c>
      <c r="T4349" s="783">
        <v>0</v>
      </c>
      <c r="U4349" s="783">
        <v>0</v>
      </c>
      <c r="V4349" s="783">
        <v>0</v>
      </c>
      <c r="W4349" s="783">
        <v>0</v>
      </c>
      <c r="X4349" s="783">
        <v>0</v>
      </c>
      <c r="Y4349" s="783">
        <v>0</v>
      </c>
      <c r="Z4349" s="783">
        <v>0</v>
      </c>
      <c r="AA4349" s="783">
        <v>0</v>
      </c>
      <c r="AB4349" s="791">
        <v>1</v>
      </c>
      <c r="AC4349" s="575">
        <f t="shared" si="196"/>
        <v>0</v>
      </c>
      <c r="AD4349" s="620">
        <f t="shared" si="197"/>
        <v>0</v>
      </c>
    </row>
    <row r="4350" customHeight="1" spans="1:30">
      <c r="A4350" s="574">
        <v>45377</v>
      </c>
      <c r="B4350" s="797" t="s">
        <v>334</v>
      </c>
      <c r="C4350" s="779" t="s">
        <v>78</v>
      </c>
      <c r="D4350" s="802">
        <v>100</v>
      </c>
      <c r="E4350" s="660" t="s">
        <v>79</v>
      </c>
      <c r="F4350" s="660">
        <v>6.14</v>
      </c>
      <c r="G4350" s="660">
        <v>2.65</v>
      </c>
      <c r="H4350" s="660">
        <v>17.11</v>
      </c>
      <c r="I4350" s="660">
        <v>7.42</v>
      </c>
      <c r="J4350" s="660">
        <v>7.315</v>
      </c>
      <c r="K4350" s="660">
        <v>9.69</v>
      </c>
      <c r="L4350" s="793">
        <v>0.5665</v>
      </c>
      <c r="M4350" s="720">
        <v>160.0522</v>
      </c>
      <c r="N4350" s="781">
        <v>32</v>
      </c>
      <c r="O4350" s="789">
        <v>5.0016</v>
      </c>
      <c r="P4350" s="793">
        <v>-2.032</v>
      </c>
      <c r="Q4350" s="660">
        <v>5723</v>
      </c>
      <c r="R4350" s="781">
        <v>413.6594</v>
      </c>
      <c r="S4350" s="805">
        <v>0.071</v>
      </c>
      <c r="T4350" s="660">
        <v>0</v>
      </c>
      <c r="U4350" s="660">
        <v>0</v>
      </c>
      <c r="V4350" s="660">
        <v>0</v>
      </c>
      <c r="W4350" s="660">
        <v>0</v>
      </c>
      <c r="X4350" s="660">
        <v>0</v>
      </c>
      <c r="Y4350" s="660">
        <v>0</v>
      </c>
      <c r="Z4350" s="660">
        <v>0</v>
      </c>
      <c r="AA4350" s="660">
        <v>0</v>
      </c>
      <c r="AB4350" s="795">
        <v>1</v>
      </c>
      <c r="AC4350" s="575">
        <f t="shared" si="196"/>
        <v>0</v>
      </c>
      <c r="AD4350" s="620">
        <f t="shared" si="197"/>
        <v>0</v>
      </c>
    </row>
    <row r="4351" customHeight="1" spans="1:30">
      <c r="A4351" s="574">
        <v>45377</v>
      </c>
      <c r="B4351" s="797" t="s">
        <v>335</v>
      </c>
      <c r="C4351" s="779" t="s">
        <v>86</v>
      </c>
      <c r="D4351" s="802">
        <v>50</v>
      </c>
      <c r="E4351" s="660" t="s">
        <v>79</v>
      </c>
      <c r="F4351" s="660">
        <v>4.63</v>
      </c>
      <c r="G4351" s="769">
        <v>1.22</v>
      </c>
      <c r="H4351" s="769">
        <v>17.4048</v>
      </c>
      <c r="I4351" s="769">
        <v>98.0398</v>
      </c>
      <c r="J4351" s="769">
        <v>9.0188</v>
      </c>
      <c r="K4351" s="769">
        <v>8.155</v>
      </c>
      <c r="L4351" s="794">
        <v>0.4685</v>
      </c>
      <c r="M4351" s="660">
        <v>433.896</v>
      </c>
      <c r="N4351" s="769">
        <v>713</v>
      </c>
      <c r="O4351" s="793">
        <v>0.6085</v>
      </c>
      <c r="P4351" s="783" t="s">
        <v>149</v>
      </c>
      <c r="Q4351" s="769">
        <v>6458</v>
      </c>
      <c r="R4351" s="660">
        <v>1176.9832</v>
      </c>
      <c r="S4351" s="793">
        <v>0.1823</v>
      </c>
      <c r="T4351" s="660">
        <v>0</v>
      </c>
      <c r="U4351" s="660">
        <v>0</v>
      </c>
      <c r="V4351" s="660">
        <v>0</v>
      </c>
      <c r="W4351" s="660">
        <v>0</v>
      </c>
      <c r="X4351" s="660">
        <v>0</v>
      </c>
      <c r="Y4351" s="660">
        <v>0</v>
      </c>
      <c r="Z4351" s="660">
        <v>0</v>
      </c>
      <c r="AA4351" s="660">
        <v>0</v>
      </c>
      <c r="AB4351" s="795">
        <v>1</v>
      </c>
      <c r="AC4351" s="575">
        <f t="shared" si="196"/>
        <v>0</v>
      </c>
      <c r="AD4351" s="620">
        <f t="shared" si="197"/>
        <v>0</v>
      </c>
    </row>
    <row r="4352" customHeight="1" spans="1:29">
      <c r="A4352" s="661" t="s">
        <v>388</v>
      </c>
      <c r="B4352" s="662"/>
      <c r="C4352" s="662"/>
      <c r="D4352" s="662"/>
      <c r="E4352" s="662"/>
      <c r="F4352" s="662"/>
      <c r="G4352" s="662"/>
      <c r="H4352" s="662"/>
      <c r="I4352" s="662"/>
      <c r="J4352" s="662"/>
      <c r="K4352" s="662"/>
      <c r="L4352" s="662"/>
      <c r="M4352" s="662"/>
      <c r="N4352" s="662"/>
      <c r="O4352" s="662"/>
      <c r="P4352" s="662"/>
      <c r="Q4352" s="662"/>
      <c r="R4352" s="662"/>
      <c r="S4352" s="662"/>
      <c r="T4352" s="662"/>
      <c r="U4352" s="662"/>
      <c r="V4352" s="662"/>
      <c r="W4352" s="662"/>
      <c r="X4352" s="662"/>
      <c r="Y4352" s="662"/>
      <c r="Z4352" s="662"/>
      <c r="AA4352" s="662"/>
      <c r="AB4352" s="662"/>
      <c r="AC4352" s="662"/>
    </row>
    <row r="4353" customHeight="1" spans="1:30">
      <c r="A4353" s="663" t="s">
        <v>199</v>
      </c>
      <c r="B4353" s="664" t="s">
        <v>200</v>
      </c>
      <c r="C4353" s="664" t="s">
        <v>201</v>
      </c>
      <c r="D4353" s="664" t="s">
        <v>202</v>
      </c>
      <c r="E4353" s="664" t="s">
        <v>203</v>
      </c>
      <c r="F4353" s="664" t="s">
        <v>204</v>
      </c>
      <c r="G4353" s="664" t="s">
        <v>205</v>
      </c>
      <c r="H4353" s="664" t="s">
        <v>206</v>
      </c>
      <c r="I4353" s="664" t="s">
        <v>207</v>
      </c>
      <c r="J4353" s="664" t="s">
        <v>208</v>
      </c>
      <c r="K4353" s="664" t="s">
        <v>209</v>
      </c>
      <c r="L4353" s="664" t="s">
        <v>210</v>
      </c>
      <c r="M4353" s="664" t="s">
        <v>211</v>
      </c>
      <c r="N4353" s="664" t="s">
        <v>212</v>
      </c>
      <c r="O4353" s="664" t="s">
        <v>213</v>
      </c>
      <c r="P4353" s="664" t="s">
        <v>214</v>
      </c>
      <c r="Q4353" s="664" t="s">
        <v>215</v>
      </c>
      <c r="R4353" s="664" t="s">
        <v>216</v>
      </c>
      <c r="S4353" s="664" t="s">
        <v>217</v>
      </c>
      <c r="T4353" s="664" t="s">
        <v>218</v>
      </c>
      <c r="U4353" s="664" t="s">
        <v>219</v>
      </c>
      <c r="V4353" s="664" t="s">
        <v>220</v>
      </c>
      <c r="W4353" s="664" t="s">
        <v>221</v>
      </c>
      <c r="X4353" s="664" t="s">
        <v>222</v>
      </c>
      <c r="Y4353" s="664" t="s">
        <v>223</v>
      </c>
      <c r="Z4353" s="664" t="s">
        <v>224</v>
      </c>
      <c r="AA4353" s="664" t="s">
        <v>225</v>
      </c>
      <c r="AB4353" s="664" t="s">
        <v>226</v>
      </c>
      <c r="AC4353" s="813" t="s">
        <v>29</v>
      </c>
      <c r="AD4353" s="813" t="s">
        <v>30</v>
      </c>
    </row>
    <row r="4354" customHeight="1" spans="1:30">
      <c r="A4354" s="574">
        <v>45378</v>
      </c>
      <c r="B4354" s="650" t="s">
        <v>227</v>
      </c>
      <c r="C4354" s="650" t="s">
        <v>228</v>
      </c>
      <c r="D4354" s="650">
        <v>100</v>
      </c>
      <c r="E4354" s="650" t="s">
        <v>235</v>
      </c>
      <c r="F4354" s="650">
        <v>4.31</v>
      </c>
      <c r="G4354" s="650">
        <v>1.63</v>
      </c>
      <c r="H4354" s="650">
        <v>39.4153</v>
      </c>
      <c r="I4354" s="650">
        <v>39.025</v>
      </c>
      <c r="J4354" s="650">
        <v>38.85</v>
      </c>
      <c r="K4354" s="650">
        <v>0</v>
      </c>
      <c r="L4354" s="676">
        <v>0</v>
      </c>
      <c r="M4354" s="650">
        <v>1069.1625</v>
      </c>
      <c r="N4354" s="650"/>
      <c r="O4354" s="650"/>
      <c r="P4354" s="650"/>
      <c r="Q4354" s="650">
        <v>14972</v>
      </c>
      <c r="R4354" s="650">
        <v>3105.375</v>
      </c>
      <c r="S4354" s="676">
        <v>0.2074</v>
      </c>
      <c r="T4354" s="650">
        <v>0.0037</v>
      </c>
      <c r="U4354" s="650">
        <v>0</v>
      </c>
      <c r="V4354" s="650">
        <v>0</v>
      </c>
      <c r="W4354" s="650">
        <v>0</v>
      </c>
      <c r="X4354" s="650">
        <v>0</v>
      </c>
      <c r="Y4354" s="650">
        <v>0</v>
      </c>
      <c r="Z4354" s="650">
        <v>0</v>
      </c>
      <c r="AA4354" s="650">
        <v>0</v>
      </c>
      <c r="AB4354" s="676">
        <v>0.9988</v>
      </c>
      <c r="AC4354" s="575">
        <f t="shared" ref="AC4354:AC4396" si="198">U4354+W4354</f>
        <v>0</v>
      </c>
      <c r="AD4354" s="620">
        <f t="shared" ref="AD4354:AD4396" si="199">T4354+V4354</f>
        <v>0.0037</v>
      </c>
    </row>
    <row r="4355" customHeight="1" spans="1:30">
      <c r="A4355" s="574">
        <v>45378</v>
      </c>
      <c r="B4355" s="650" t="s">
        <v>230</v>
      </c>
      <c r="C4355" s="650" t="s">
        <v>228</v>
      </c>
      <c r="D4355" s="650">
        <v>10</v>
      </c>
      <c r="E4355" s="650" t="s">
        <v>235</v>
      </c>
      <c r="F4355" s="650">
        <v>5.32</v>
      </c>
      <c r="G4355" s="650">
        <v>1.91</v>
      </c>
      <c r="H4355" s="650">
        <v>4.9734</v>
      </c>
      <c r="I4355" s="650">
        <v>1.3526</v>
      </c>
      <c r="J4355" s="650">
        <v>1.32</v>
      </c>
      <c r="K4355" s="650">
        <v>3.6208</v>
      </c>
      <c r="L4355" s="676">
        <v>0.728</v>
      </c>
      <c r="M4355" s="650">
        <v>100.98</v>
      </c>
      <c r="N4355" s="650"/>
      <c r="O4355" s="650"/>
      <c r="P4355" s="650"/>
      <c r="Q4355" s="650">
        <v>1258</v>
      </c>
      <c r="R4355" s="650">
        <v>291.72</v>
      </c>
      <c r="S4355" s="676">
        <v>0.2319</v>
      </c>
      <c r="T4355" s="650">
        <v>0</v>
      </c>
      <c r="U4355" s="650">
        <v>0</v>
      </c>
      <c r="V4355" s="650">
        <v>0</v>
      </c>
      <c r="W4355" s="650">
        <v>0</v>
      </c>
      <c r="X4355" s="650">
        <v>0</v>
      </c>
      <c r="Y4355" s="650">
        <v>0</v>
      </c>
      <c r="Z4355" s="650">
        <v>0</v>
      </c>
      <c r="AA4355" s="650">
        <v>0</v>
      </c>
      <c r="AB4355" s="676">
        <v>1</v>
      </c>
      <c r="AC4355" s="575">
        <f t="shared" si="198"/>
        <v>0</v>
      </c>
      <c r="AD4355" s="620">
        <f t="shared" si="199"/>
        <v>0</v>
      </c>
    </row>
    <row r="4356" customHeight="1" spans="1:30">
      <c r="A4356" s="574">
        <v>45378</v>
      </c>
      <c r="B4356" s="650" t="s">
        <v>242</v>
      </c>
      <c r="C4356" s="650" t="s">
        <v>228</v>
      </c>
      <c r="D4356" s="650">
        <v>50</v>
      </c>
      <c r="E4356" s="650" t="s">
        <v>235</v>
      </c>
      <c r="F4356" s="650">
        <v>5.79</v>
      </c>
      <c r="G4356" s="650">
        <v>2.2</v>
      </c>
      <c r="H4356" s="650">
        <v>24.6756</v>
      </c>
      <c r="I4356" s="650">
        <v>22.974</v>
      </c>
      <c r="J4356" s="650">
        <v>22.88</v>
      </c>
      <c r="K4356" s="650">
        <v>0.9596</v>
      </c>
      <c r="L4356" s="676">
        <v>0.0401</v>
      </c>
      <c r="M4356" s="650">
        <v>475.2</v>
      </c>
      <c r="N4356" s="650"/>
      <c r="O4356" s="650"/>
      <c r="P4356" s="650"/>
      <c r="Q4356" s="650">
        <v>7203</v>
      </c>
      <c r="R4356" s="650">
        <v>1314.28</v>
      </c>
      <c r="S4356" s="676">
        <v>0.1825</v>
      </c>
      <c r="T4356" s="650">
        <v>0.0742</v>
      </c>
      <c r="U4356" s="650">
        <v>0</v>
      </c>
      <c r="V4356" s="650">
        <v>0</v>
      </c>
      <c r="W4356" s="650">
        <v>0</v>
      </c>
      <c r="X4356" s="650">
        <v>0</v>
      </c>
      <c r="Y4356" s="650">
        <v>0</v>
      </c>
      <c r="Z4356" s="650">
        <v>0</v>
      </c>
      <c r="AA4356" s="650">
        <v>0</v>
      </c>
      <c r="AB4356" s="676">
        <v>0.9966</v>
      </c>
      <c r="AC4356" s="575">
        <f t="shared" si="198"/>
        <v>0</v>
      </c>
      <c r="AD4356" s="620">
        <f t="shared" si="199"/>
        <v>0.0742</v>
      </c>
    </row>
    <row r="4357" customHeight="1" spans="1:30">
      <c r="A4357" s="574">
        <v>45378</v>
      </c>
      <c r="B4357" s="650" t="s">
        <v>237</v>
      </c>
      <c r="C4357" s="650" t="s">
        <v>228</v>
      </c>
      <c r="D4357" s="650">
        <v>5.48</v>
      </c>
      <c r="E4357" s="650" t="s">
        <v>231</v>
      </c>
      <c r="F4357" s="650">
        <v>2.12</v>
      </c>
      <c r="G4357" s="650">
        <v>0</v>
      </c>
      <c r="H4357" s="650">
        <v>1.17</v>
      </c>
      <c r="I4357" s="650">
        <v>1.17</v>
      </c>
      <c r="J4357" s="650">
        <v>1.008</v>
      </c>
      <c r="K4357" s="650">
        <v>0</v>
      </c>
      <c r="L4357" s="676">
        <v>0</v>
      </c>
      <c r="M4357" s="650">
        <v>46.76</v>
      </c>
      <c r="N4357" s="650"/>
      <c r="O4357" s="650"/>
      <c r="P4357" s="650"/>
      <c r="Q4357" s="650">
        <v>554</v>
      </c>
      <c r="R4357" s="650">
        <v>116.18</v>
      </c>
      <c r="S4357" s="676">
        <v>0.2097</v>
      </c>
      <c r="T4357" s="650">
        <v>0</v>
      </c>
      <c r="U4357" s="650">
        <v>0</v>
      </c>
      <c r="V4357" s="650">
        <v>0</v>
      </c>
      <c r="W4357" s="650">
        <v>0</v>
      </c>
      <c r="X4357" s="650">
        <v>0</v>
      </c>
      <c r="Y4357" s="650">
        <v>0</v>
      </c>
      <c r="Z4357" s="650">
        <v>0</v>
      </c>
      <c r="AA4357" s="650">
        <v>0</v>
      </c>
      <c r="AB4357" s="676">
        <v>1</v>
      </c>
      <c r="AC4357" s="575">
        <f t="shared" si="198"/>
        <v>0</v>
      </c>
      <c r="AD4357" s="620">
        <f t="shared" si="199"/>
        <v>0</v>
      </c>
    </row>
    <row r="4358" customHeight="1" spans="1:30">
      <c r="A4358" s="574">
        <v>45378</v>
      </c>
      <c r="B4358" s="650" t="s">
        <v>232</v>
      </c>
      <c r="C4358" s="650" t="s">
        <v>228</v>
      </c>
      <c r="D4358" s="650">
        <v>80</v>
      </c>
      <c r="E4358" s="650" t="s">
        <v>235</v>
      </c>
      <c r="F4358" s="650">
        <v>4.94</v>
      </c>
      <c r="G4358" s="650">
        <v>1.42</v>
      </c>
      <c r="H4358" s="650">
        <v>34.7882</v>
      </c>
      <c r="I4358" s="650">
        <v>33.88</v>
      </c>
      <c r="J4358" s="650">
        <v>33.55</v>
      </c>
      <c r="K4358" s="650">
        <v>0</v>
      </c>
      <c r="L4358" s="676">
        <v>0</v>
      </c>
      <c r="M4358" s="650">
        <v>899.8</v>
      </c>
      <c r="N4358" s="650"/>
      <c r="O4358" s="650"/>
      <c r="P4358" s="650"/>
      <c r="Q4358" s="650">
        <v>9570</v>
      </c>
      <c r="R4358" s="650">
        <v>2655.4</v>
      </c>
      <c r="S4358" s="676">
        <v>0.2775</v>
      </c>
      <c r="T4358" s="650">
        <v>0</v>
      </c>
      <c r="U4358" s="650">
        <v>0</v>
      </c>
      <c r="V4358" s="650">
        <v>0</v>
      </c>
      <c r="W4358" s="650">
        <v>0</v>
      </c>
      <c r="X4358" s="650">
        <v>0</v>
      </c>
      <c r="Y4358" s="650">
        <v>0</v>
      </c>
      <c r="Z4358" s="650">
        <v>0</v>
      </c>
      <c r="AA4358" s="650">
        <v>0</v>
      </c>
      <c r="AB4358" s="676">
        <v>1</v>
      </c>
      <c r="AC4358" s="575">
        <f t="shared" si="198"/>
        <v>0</v>
      </c>
      <c r="AD4358" s="620">
        <f t="shared" si="199"/>
        <v>0</v>
      </c>
    </row>
    <row r="4359" customHeight="1" spans="1:30">
      <c r="A4359" s="574">
        <v>45378</v>
      </c>
      <c r="B4359" s="650" t="s">
        <v>239</v>
      </c>
      <c r="C4359" s="650" t="s">
        <v>228</v>
      </c>
      <c r="D4359" s="650">
        <v>30</v>
      </c>
      <c r="E4359" s="650" t="s">
        <v>389</v>
      </c>
      <c r="F4359" s="650">
        <v>1.92</v>
      </c>
      <c r="G4359" s="650">
        <v>0</v>
      </c>
      <c r="H4359" s="650">
        <v>5.4295</v>
      </c>
      <c r="I4359" s="650">
        <v>5.1077</v>
      </c>
      <c r="J4359" s="650">
        <v>5.016</v>
      </c>
      <c r="K4359" s="650">
        <v>0.3218</v>
      </c>
      <c r="L4359" s="676">
        <v>0.0593</v>
      </c>
      <c r="M4359" s="650">
        <v>428.0496</v>
      </c>
      <c r="N4359" s="650"/>
      <c r="O4359" s="650"/>
      <c r="P4359" s="650"/>
      <c r="Q4359" s="650">
        <v>4805</v>
      </c>
      <c r="R4359" s="650">
        <v>1128.6</v>
      </c>
      <c r="S4359" s="676">
        <v>0.2349</v>
      </c>
      <c r="T4359" s="650">
        <v>0</v>
      </c>
      <c r="U4359" s="650">
        <v>0</v>
      </c>
      <c r="V4359" s="650">
        <v>0</v>
      </c>
      <c r="W4359" s="650">
        <v>0</v>
      </c>
      <c r="X4359" s="650">
        <v>0</v>
      </c>
      <c r="Y4359" s="650">
        <v>0</v>
      </c>
      <c r="Z4359" s="650">
        <v>0</v>
      </c>
      <c r="AA4359" s="650">
        <v>0</v>
      </c>
      <c r="AB4359" s="676">
        <v>1</v>
      </c>
      <c r="AC4359" s="575">
        <f t="shared" si="198"/>
        <v>0</v>
      </c>
      <c r="AD4359" s="620">
        <f t="shared" si="199"/>
        <v>0</v>
      </c>
    </row>
    <row r="4360" customHeight="1" spans="1:30">
      <c r="A4360" s="574">
        <v>45378</v>
      </c>
      <c r="B4360" s="650" t="s">
        <v>240</v>
      </c>
      <c r="C4360" s="650" t="s">
        <v>228</v>
      </c>
      <c r="D4360" s="650">
        <v>100</v>
      </c>
      <c r="E4360" s="650" t="s">
        <v>233</v>
      </c>
      <c r="F4360" s="650">
        <v>5.37</v>
      </c>
      <c r="G4360" s="650">
        <v>0</v>
      </c>
      <c r="H4360" s="650">
        <v>42.541</v>
      </c>
      <c r="I4360" s="650">
        <v>40.1605</v>
      </c>
      <c r="J4360" s="650">
        <v>38.792</v>
      </c>
      <c r="K4360" s="650">
        <v>2.2492</v>
      </c>
      <c r="L4360" s="676">
        <v>0.053</v>
      </c>
      <c r="M4360" s="650">
        <v>1158.081</v>
      </c>
      <c r="N4360" s="650"/>
      <c r="O4360" s="650"/>
      <c r="P4360" s="650"/>
      <c r="Q4360" s="650">
        <v>15895</v>
      </c>
      <c r="R4360" s="650">
        <v>3040.303</v>
      </c>
      <c r="S4360" s="676">
        <v>0.1913</v>
      </c>
      <c r="T4360" s="650">
        <v>0.0808</v>
      </c>
      <c r="U4360" s="650">
        <v>0</v>
      </c>
      <c r="V4360" s="650">
        <v>0</v>
      </c>
      <c r="W4360" s="650">
        <v>0</v>
      </c>
      <c r="X4360" s="650">
        <v>0</v>
      </c>
      <c r="Y4360" s="650">
        <v>0.0505</v>
      </c>
      <c r="Z4360" s="650">
        <v>0</v>
      </c>
      <c r="AA4360" s="650">
        <v>0</v>
      </c>
      <c r="AB4360" s="676">
        <v>0.9981</v>
      </c>
      <c r="AC4360" s="575">
        <f t="shared" si="198"/>
        <v>0</v>
      </c>
      <c r="AD4360" s="620">
        <f t="shared" si="199"/>
        <v>0.0808</v>
      </c>
    </row>
    <row r="4361" customHeight="1" spans="1:30">
      <c r="A4361" s="574">
        <v>45378</v>
      </c>
      <c r="B4361" s="650" t="s">
        <v>245</v>
      </c>
      <c r="C4361" s="650" t="s">
        <v>228</v>
      </c>
      <c r="D4361" s="650">
        <v>50</v>
      </c>
      <c r="E4361" s="650" t="s">
        <v>235</v>
      </c>
      <c r="F4361" s="650">
        <v>2.5</v>
      </c>
      <c r="G4361" s="650">
        <v>0</v>
      </c>
      <c r="H4361" s="650">
        <v>10.6199</v>
      </c>
      <c r="I4361" s="650">
        <v>10.43</v>
      </c>
      <c r="J4361" s="650">
        <v>10.36</v>
      </c>
      <c r="K4361" s="650">
        <v>0.2599</v>
      </c>
      <c r="L4361" s="676">
        <v>0.0243</v>
      </c>
      <c r="M4361" s="650">
        <v>398.65</v>
      </c>
      <c r="N4361" s="650"/>
      <c r="O4361" s="650"/>
      <c r="P4361" s="650"/>
      <c r="Q4361" s="650">
        <v>6762</v>
      </c>
      <c r="R4361" s="650">
        <v>1063.58</v>
      </c>
      <c r="S4361" s="676">
        <v>0.1573</v>
      </c>
      <c r="T4361" s="650">
        <v>0</v>
      </c>
      <c r="U4361" s="650">
        <v>0</v>
      </c>
      <c r="V4361" s="650">
        <v>0</v>
      </c>
      <c r="W4361" s="650">
        <v>0</v>
      </c>
      <c r="X4361" s="650">
        <v>0</v>
      </c>
      <c r="Y4361" s="650">
        <v>0</v>
      </c>
      <c r="Z4361" s="650">
        <v>0</v>
      </c>
      <c r="AA4361" s="650">
        <v>0</v>
      </c>
      <c r="AB4361" s="676">
        <v>1</v>
      </c>
      <c r="AC4361" s="575">
        <f t="shared" si="198"/>
        <v>0</v>
      </c>
      <c r="AD4361" s="620">
        <f t="shared" si="199"/>
        <v>0</v>
      </c>
    </row>
    <row r="4362" customHeight="1" spans="1:30">
      <c r="A4362" s="574">
        <v>45378</v>
      </c>
      <c r="B4362" s="650" t="s">
        <v>241</v>
      </c>
      <c r="C4362" s="650" t="s">
        <v>228</v>
      </c>
      <c r="D4362" s="650">
        <v>150</v>
      </c>
      <c r="E4362" s="650" t="s">
        <v>235</v>
      </c>
      <c r="F4362" s="650">
        <v>4.9</v>
      </c>
      <c r="G4362" s="650">
        <v>6.22</v>
      </c>
      <c r="H4362" s="650">
        <v>88.902</v>
      </c>
      <c r="I4362" s="650">
        <v>40.0147</v>
      </c>
      <c r="J4362" s="650">
        <v>34.3651</v>
      </c>
      <c r="K4362" s="650">
        <v>48.89</v>
      </c>
      <c r="L4362" s="676">
        <v>0.5499</v>
      </c>
      <c r="M4362" s="650">
        <v>1377.7624</v>
      </c>
      <c r="N4362" s="650">
        <v>1932</v>
      </c>
      <c r="O4362" s="676">
        <v>0.7131</v>
      </c>
      <c r="P4362" s="676">
        <v>-0.1579</v>
      </c>
      <c r="Q4362" s="650">
        <v>24402</v>
      </c>
      <c r="R4362" s="650">
        <v>3900.6051</v>
      </c>
      <c r="S4362" s="676">
        <v>0.1598</v>
      </c>
      <c r="T4362" s="650">
        <v>0</v>
      </c>
      <c r="U4362" s="650">
        <v>0</v>
      </c>
      <c r="V4362" s="650">
        <v>0</v>
      </c>
      <c r="W4362" s="650">
        <v>0</v>
      </c>
      <c r="X4362" s="650">
        <v>0</v>
      </c>
      <c r="Y4362" s="650">
        <v>0</v>
      </c>
      <c r="Z4362" s="650">
        <v>0</v>
      </c>
      <c r="AA4362" s="650">
        <v>0</v>
      </c>
      <c r="AB4362" s="676">
        <v>1</v>
      </c>
      <c r="AC4362" s="575">
        <f t="shared" si="198"/>
        <v>0</v>
      </c>
      <c r="AD4362" s="620">
        <f t="shared" si="199"/>
        <v>0</v>
      </c>
    </row>
    <row r="4363" customHeight="1" spans="1:30">
      <c r="A4363" s="574">
        <v>45378</v>
      </c>
      <c r="B4363" s="650" t="s">
        <v>236</v>
      </c>
      <c r="C4363" s="650" t="s">
        <v>228</v>
      </c>
      <c r="D4363" s="650">
        <v>30</v>
      </c>
      <c r="E4363" s="650" t="s">
        <v>235</v>
      </c>
      <c r="F4363" s="650">
        <v>5.29</v>
      </c>
      <c r="G4363" s="650">
        <v>1.23</v>
      </c>
      <c r="H4363" s="650">
        <v>14.9009</v>
      </c>
      <c r="I4363" s="650">
        <v>12.7009</v>
      </c>
      <c r="J4363" s="650">
        <v>12.6809</v>
      </c>
      <c r="K4363" s="650">
        <v>2</v>
      </c>
      <c r="L4363" s="676">
        <v>0.136</v>
      </c>
      <c r="M4363" s="650">
        <v>393.7089</v>
      </c>
      <c r="N4363" s="650"/>
      <c r="O4363" s="650"/>
      <c r="P4363" s="650"/>
      <c r="Q4363" s="650">
        <v>3672</v>
      </c>
      <c r="R4363" s="650">
        <v>1125.7278</v>
      </c>
      <c r="S4363" s="676">
        <v>0.3066</v>
      </c>
      <c r="T4363" s="650">
        <v>0</v>
      </c>
      <c r="U4363" s="650">
        <v>0</v>
      </c>
      <c r="V4363" s="650">
        <v>0</v>
      </c>
      <c r="W4363" s="650">
        <v>0</v>
      </c>
      <c r="X4363" s="650">
        <v>0</v>
      </c>
      <c r="Y4363" s="650">
        <v>0</v>
      </c>
      <c r="Z4363" s="650">
        <v>0</v>
      </c>
      <c r="AA4363" s="650">
        <v>0</v>
      </c>
      <c r="AB4363" s="676">
        <v>1</v>
      </c>
      <c r="AC4363" s="575">
        <f t="shared" si="198"/>
        <v>0</v>
      </c>
      <c r="AD4363" s="620">
        <f t="shared" si="199"/>
        <v>0</v>
      </c>
    </row>
    <row r="4364" customHeight="1" spans="1:30">
      <c r="A4364" s="574">
        <v>45378</v>
      </c>
      <c r="B4364" s="650" t="s">
        <v>234</v>
      </c>
      <c r="C4364" s="650" t="s">
        <v>228</v>
      </c>
      <c r="D4364" s="650">
        <v>20</v>
      </c>
      <c r="E4364" s="650" t="s">
        <v>233</v>
      </c>
      <c r="F4364" s="650">
        <v>6.33</v>
      </c>
      <c r="G4364" s="650">
        <v>3.3</v>
      </c>
      <c r="H4364" s="650">
        <v>13.5783</v>
      </c>
      <c r="I4364" s="650">
        <v>6.7411</v>
      </c>
      <c r="J4364" s="650">
        <v>6.6979</v>
      </c>
      <c r="K4364" s="650">
        <v>6.8372</v>
      </c>
      <c r="L4364" s="676">
        <v>0.5035</v>
      </c>
      <c r="M4364" s="650">
        <v>252.6048</v>
      </c>
      <c r="N4364" s="650"/>
      <c r="O4364" s="650"/>
      <c r="P4364" s="650"/>
      <c r="Q4364" s="650">
        <v>4106</v>
      </c>
      <c r="R4364" s="650">
        <v>826.5037</v>
      </c>
      <c r="S4364" s="676">
        <v>0.2013</v>
      </c>
      <c r="T4364" s="650">
        <v>0</v>
      </c>
      <c r="U4364" s="650">
        <v>0</v>
      </c>
      <c r="V4364" s="650">
        <v>0</v>
      </c>
      <c r="W4364" s="650">
        <v>0</v>
      </c>
      <c r="X4364" s="650">
        <v>0</v>
      </c>
      <c r="Y4364" s="650">
        <v>0</v>
      </c>
      <c r="Z4364" s="650">
        <v>0</v>
      </c>
      <c r="AA4364" s="650">
        <v>0</v>
      </c>
      <c r="AB4364" s="676">
        <v>1</v>
      </c>
      <c r="AC4364" s="575">
        <f t="shared" si="198"/>
        <v>0</v>
      </c>
      <c r="AD4364" s="620">
        <f t="shared" si="199"/>
        <v>0</v>
      </c>
    </row>
    <row r="4365" customHeight="1" spans="1:30">
      <c r="A4365" s="574">
        <v>45378</v>
      </c>
      <c r="B4365" s="650" t="s">
        <v>243</v>
      </c>
      <c r="C4365" s="650" t="s">
        <v>228</v>
      </c>
      <c r="D4365" s="650">
        <v>30</v>
      </c>
      <c r="E4365" s="650" t="s">
        <v>229</v>
      </c>
      <c r="F4365" s="650">
        <v>6.39</v>
      </c>
      <c r="G4365" s="650">
        <v>0.8</v>
      </c>
      <c r="H4365" s="650">
        <v>15.7366</v>
      </c>
      <c r="I4365" s="650">
        <v>15.428</v>
      </c>
      <c r="J4365" s="650">
        <v>15.4</v>
      </c>
      <c r="K4365" s="650">
        <v>0</v>
      </c>
      <c r="L4365" s="676">
        <v>0</v>
      </c>
      <c r="M4365" s="650">
        <v>433.048</v>
      </c>
      <c r="N4365" s="650"/>
      <c r="O4365" s="650"/>
      <c r="P4365" s="650"/>
      <c r="Q4365" s="650">
        <v>4708</v>
      </c>
      <c r="R4365" s="650">
        <v>1267.112</v>
      </c>
      <c r="S4365" s="676">
        <v>0.2691</v>
      </c>
      <c r="T4365" s="650">
        <v>0.022</v>
      </c>
      <c r="U4365" s="650">
        <v>0</v>
      </c>
      <c r="V4365" s="650">
        <v>0</v>
      </c>
      <c r="W4365" s="650">
        <v>0</v>
      </c>
      <c r="X4365" s="650">
        <v>0</v>
      </c>
      <c r="Y4365" s="650">
        <v>0</v>
      </c>
      <c r="Z4365" s="650">
        <v>0</v>
      </c>
      <c r="AA4365" s="650">
        <v>0</v>
      </c>
      <c r="AB4365" s="676">
        <v>1</v>
      </c>
      <c r="AC4365" s="575">
        <f t="shared" si="198"/>
        <v>0</v>
      </c>
      <c r="AD4365" s="620">
        <f t="shared" si="199"/>
        <v>0.022</v>
      </c>
    </row>
    <row r="4366" customHeight="1" spans="1:30">
      <c r="A4366" s="574">
        <v>45378</v>
      </c>
      <c r="B4366" s="650" t="s">
        <v>246</v>
      </c>
      <c r="C4366" s="650" t="s">
        <v>228</v>
      </c>
      <c r="D4366" s="650">
        <v>300</v>
      </c>
      <c r="E4366" s="650" t="s">
        <v>235</v>
      </c>
      <c r="F4366" s="650">
        <v>7.02</v>
      </c>
      <c r="G4366" s="650">
        <v>0</v>
      </c>
      <c r="H4366" s="650">
        <v>179.9934</v>
      </c>
      <c r="I4366" s="650">
        <v>145.7554</v>
      </c>
      <c r="J4366" s="650">
        <v>142.296</v>
      </c>
      <c r="K4366" s="650">
        <v>34.2369</v>
      </c>
      <c r="L4366" s="676">
        <v>0.1902</v>
      </c>
      <c r="M4366" s="650">
        <v>4475.46</v>
      </c>
      <c r="N4366" s="650"/>
      <c r="O4366" s="650"/>
      <c r="P4366" s="650"/>
      <c r="Q4366" s="650">
        <v>57321</v>
      </c>
      <c r="R4366" s="650">
        <v>12240.493</v>
      </c>
      <c r="S4366" s="676">
        <v>0.2135</v>
      </c>
      <c r="T4366" s="650">
        <v>0</v>
      </c>
      <c r="U4366" s="650">
        <v>0</v>
      </c>
      <c r="V4366" s="650">
        <v>0</v>
      </c>
      <c r="W4366" s="650">
        <v>0</v>
      </c>
      <c r="X4366" s="650">
        <v>0</v>
      </c>
      <c r="Y4366" s="650">
        <v>0</v>
      </c>
      <c r="Z4366" s="650">
        <v>0</v>
      </c>
      <c r="AA4366" s="650">
        <v>0</v>
      </c>
      <c r="AB4366" s="676">
        <v>1</v>
      </c>
      <c r="AC4366" s="575">
        <f t="shared" si="198"/>
        <v>0</v>
      </c>
      <c r="AD4366" s="620">
        <f t="shared" si="199"/>
        <v>0</v>
      </c>
    </row>
    <row r="4367" customHeight="1" spans="1:30">
      <c r="A4367" s="574">
        <v>45378</v>
      </c>
      <c r="B4367" s="650" t="s">
        <v>244</v>
      </c>
      <c r="C4367" s="650" t="s">
        <v>228</v>
      </c>
      <c r="D4367" s="650">
        <v>100</v>
      </c>
      <c r="E4367" s="650" t="s">
        <v>233</v>
      </c>
      <c r="F4367" s="650">
        <v>6.47</v>
      </c>
      <c r="G4367" s="650">
        <v>1.1</v>
      </c>
      <c r="H4367" s="650">
        <v>59.736</v>
      </c>
      <c r="I4367" s="650">
        <v>54.2905</v>
      </c>
      <c r="J4367" s="650">
        <v>52.9242</v>
      </c>
      <c r="K4367" s="650">
        <v>5.4455</v>
      </c>
      <c r="L4367" s="676">
        <v>0.0912</v>
      </c>
      <c r="M4367" s="650">
        <v>1046.0247</v>
      </c>
      <c r="N4367" s="650"/>
      <c r="O4367" s="650"/>
      <c r="P4367" s="650"/>
      <c r="Q4367" s="650">
        <v>14225</v>
      </c>
      <c r="R4367" s="650">
        <v>2964.6603</v>
      </c>
      <c r="S4367" s="676">
        <v>0.2084</v>
      </c>
      <c r="T4367" s="650">
        <v>0</v>
      </c>
      <c r="U4367" s="650">
        <v>0</v>
      </c>
      <c r="V4367" s="650">
        <v>0</v>
      </c>
      <c r="W4367" s="650">
        <v>0</v>
      </c>
      <c r="X4367" s="650">
        <v>0</v>
      </c>
      <c r="Y4367" s="650">
        <v>0</v>
      </c>
      <c r="Z4367" s="650">
        <v>0</v>
      </c>
      <c r="AA4367" s="650">
        <v>0</v>
      </c>
      <c r="AB4367" s="676">
        <v>1</v>
      </c>
      <c r="AC4367" s="575">
        <f t="shared" si="198"/>
        <v>0</v>
      </c>
      <c r="AD4367" s="620">
        <f t="shared" si="199"/>
        <v>0</v>
      </c>
    </row>
    <row r="4368" customHeight="1" spans="1:30">
      <c r="A4368" s="574">
        <v>45378</v>
      </c>
      <c r="B4368" s="650" t="s">
        <v>247</v>
      </c>
      <c r="C4368" s="650" t="s">
        <v>228</v>
      </c>
      <c r="D4368" s="650">
        <v>150</v>
      </c>
      <c r="E4368" s="650" t="s">
        <v>233</v>
      </c>
      <c r="F4368" s="650">
        <v>7.38</v>
      </c>
      <c r="G4368" s="650">
        <v>4</v>
      </c>
      <c r="H4368" s="650">
        <v>95.2489</v>
      </c>
      <c r="I4368" s="650">
        <v>95.2489</v>
      </c>
      <c r="J4368" s="650">
        <v>95.025</v>
      </c>
      <c r="K4368" s="650">
        <v>0</v>
      </c>
      <c r="L4368" s="676">
        <v>0</v>
      </c>
      <c r="M4368" s="650">
        <v>2250.675</v>
      </c>
      <c r="N4368" s="650"/>
      <c r="O4368" s="650"/>
      <c r="P4368" s="650"/>
      <c r="Q4368" s="650">
        <v>25456</v>
      </c>
      <c r="R4368" s="650">
        <v>6146.7</v>
      </c>
      <c r="S4368" s="676">
        <v>0.2415</v>
      </c>
      <c r="T4368" s="650">
        <v>0</v>
      </c>
      <c r="U4368" s="650">
        <v>0</v>
      </c>
      <c r="V4368" s="650">
        <v>0</v>
      </c>
      <c r="W4368" s="650">
        <v>0</v>
      </c>
      <c r="X4368" s="650">
        <v>0</v>
      </c>
      <c r="Y4368" s="650">
        <v>0</v>
      </c>
      <c r="Z4368" s="650">
        <v>0</v>
      </c>
      <c r="AA4368" s="650">
        <v>0</v>
      </c>
      <c r="AB4368" s="676">
        <v>1</v>
      </c>
      <c r="AC4368" s="575">
        <f t="shared" si="198"/>
        <v>0</v>
      </c>
      <c r="AD4368" s="620">
        <f t="shared" si="199"/>
        <v>0</v>
      </c>
    </row>
    <row r="4369" customHeight="1" spans="1:30">
      <c r="A4369" s="574">
        <v>45378</v>
      </c>
      <c r="B4369" s="650" t="s">
        <v>248</v>
      </c>
      <c r="C4369" s="650" t="s">
        <v>228</v>
      </c>
      <c r="D4369" s="650">
        <v>100</v>
      </c>
      <c r="E4369" s="650" t="s">
        <v>235</v>
      </c>
      <c r="F4369" s="650">
        <v>6.18</v>
      </c>
      <c r="G4369" s="650">
        <v>0.8</v>
      </c>
      <c r="H4369" s="650">
        <v>64.0096</v>
      </c>
      <c r="I4369" s="650">
        <v>34.4279</v>
      </c>
      <c r="J4369" s="650">
        <v>33.4264</v>
      </c>
      <c r="K4369" s="650">
        <v>29.5817</v>
      </c>
      <c r="L4369" s="676">
        <v>0.4621</v>
      </c>
      <c r="M4369" s="650">
        <v>951.0256</v>
      </c>
      <c r="N4369" s="650"/>
      <c r="O4369" s="650"/>
      <c r="P4369" s="650"/>
      <c r="Q4369" s="650">
        <v>11688</v>
      </c>
      <c r="R4369" s="650">
        <v>2712.7464</v>
      </c>
      <c r="S4369" s="676">
        <v>0.2321</v>
      </c>
      <c r="T4369" s="650">
        <v>0</v>
      </c>
      <c r="U4369" s="650">
        <v>0</v>
      </c>
      <c r="V4369" s="650">
        <v>0</v>
      </c>
      <c r="W4369" s="650">
        <v>0</v>
      </c>
      <c r="X4369" s="650">
        <v>0</v>
      </c>
      <c r="Y4369" s="650">
        <v>0</v>
      </c>
      <c r="Z4369" s="650">
        <v>0</v>
      </c>
      <c r="AA4369" s="650">
        <v>0</v>
      </c>
      <c r="AB4369" s="676">
        <v>1</v>
      </c>
      <c r="AC4369" s="575">
        <f t="shared" si="198"/>
        <v>0</v>
      </c>
      <c r="AD4369" s="620">
        <f t="shared" si="199"/>
        <v>0</v>
      </c>
    </row>
    <row r="4370" customHeight="1" spans="1:30">
      <c r="A4370" s="574">
        <v>45378</v>
      </c>
      <c r="B4370" s="650" t="s">
        <v>249</v>
      </c>
      <c r="C4370" s="650" t="s">
        <v>228</v>
      </c>
      <c r="D4370" s="650">
        <v>100</v>
      </c>
      <c r="E4370" s="650" t="s">
        <v>231</v>
      </c>
      <c r="F4370" s="650">
        <v>5.9</v>
      </c>
      <c r="G4370" s="650">
        <v>0</v>
      </c>
      <c r="H4370" s="650">
        <v>46.7976</v>
      </c>
      <c r="I4370" s="650">
        <v>46.0439</v>
      </c>
      <c r="J4370" s="650">
        <v>45.9679</v>
      </c>
      <c r="K4370" s="650">
        <v>0</v>
      </c>
      <c r="L4370" s="676">
        <v>0</v>
      </c>
      <c r="M4370" s="650">
        <v>1328.8754</v>
      </c>
      <c r="N4370" s="650"/>
      <c r="O4370" s="650"/>
      <c r="P4370" s="650"/>
      <c r="Q4370" s="650">
        <v>15134</v>
      </c>
      <c r="R4370" s="650">
        <v>3266.2227</v>
      </c>
      <c r="S4370" s="676">
        <v>0.2158</v>
      </c>
      <c r="T4370" s="650">
        <v>0</v>
      </c>
      <c r="U4370" s="650">
        <v>0</v>
      </c>
      <c r="V4370" s="650">
        <v>0</v>
      </c>
      <c r="W4370" s="650">
        <v>0</v>
      </c>
      <c r="X4370" s="650">
        <v>0</v>
      </c>
      <c r="Y4370" s="650">
        <v>0</v>
      </c>
      <c r="Z4370" s="650">
        <v>0</v>
      </c>
      <c r="AA4370" s="650">
        <v>0</v>
      </c>
      <c r="AB4370" s="676">
        <v>1</v>
      </c>
      <c r="AC4370" s="575">
        <f t="shared" si="198"/>
        <v>0</v>
      </c>
      <c r="AD4370" s="620">
        <f t="shared" si="199"/>
        <v>0</v>
      </c>
    </row>
    <row r="4371" customHeight="1" spans="1:30">
      <c r="A4371" s="574">
        <v>45378</v>
      </c>
      <c r="B4371" s="650" t="s">
        <v>251</v>
      </c>
      <c r="C4371" s="650" t="s">
        <v>250</v>
      </c>
      <c r="D4371" s="650">
        <v>15</v>
      </c>
      <c r="E4371" s="650" t="s">
        <v>233</v>
      </c>
      <c r="F4371" s="650">
        <v>0</v>
      </c>
      <c r="G4371" s="650">
        <v>5.34</v>
      </c>
      <c r="H4371" s="650">
        <v>11.5026</v>
      </c>
      <c r="I4371" s="650">
        <v>10.701</v>
      </c>
      <c r="J4371" s="650">
        <v>10.605</v>
      </c>
      <c r="K4371" s="650">
        <v>0.8016</v>
      </c>
      <c r="L4371" s="676">
        <v>0.0697</v>
      </c>
      <c r="M4371" s="650">
        <v>246.75</v>
      </c>
      <c r="N4371" s="650"/>
      <c r="O4371" s="650"/>
      <c r="P4371" s="650"/>
      <c r="Q4371" s="650">
        <v>3444</v>
      </c>
      <c r="R4371" s="650">
        <v>574.98</v>
      </c>
      <c r="S4371" s="676">
        <v>0.167</v>
      </c>
      <c r="T4371" s="650">
        <v>0</v>
      </c>
      <c r="U4371" s="650">
        <v>0</v>
      </c>
      <c r="V4371" s="650">
        <v>0</v>
      </c>
      <c r="W4371" s="650">
        <v>0</v>
      </c>
      <c r="X4371" s="650">
        <v>0</v>
      </c>
      <c r="Y4371" s="650">
        <v>0</v>
      </c>
      <c r="Z4371" s="650">
        <v>0</v>
      </c>
      <c r="AA4371" s="650">
        <v>0</v>
      </c>
      <c r="AB4371" s="676">
        <v>1</v>
      </c>
      <c r="AC4371" s="575">
        <f t="shared" si="198"/>
        <v>0</v>
      </c>
      <c r="AD4371" s="620">
        <f t="shared" si="199"/>
        <v>0</v>
      </c>
    </row>
    <row r="4372" customHeight="1" spans="1:30">
      <c r="A4372" s="574">
        <v>45378</v>
      </c>
      <c r="B4372" s="669" t="s">
        <v>55</v>
      </c>
      <c r="C4372" s="650" t="s">
        <v>250</v>
      </c>
      <c r="D4372" s="650">
        <v>100</v>
      </c>
      <c r="E4372" s="650" t="s">
        <v>233</v>
      </c>
      <c r="F4372" s="650">
        <v>0</v>
      </c>
      <c r="G4372" s="650">
        <v>11.95</v>
      </c>
      <c r="H4372" s="650">
        <v>246.276</v>
      </c>
      <c r="I4372" s="650">
        <v>92.5832</v>
      </c>
      <c r="J4372" s="650">
        <v>90.1612</v>
      </c>
      <c r="K4372" s="650">
        <v>153.6928</v>
      </c>
      <c r="L4372" s="676">
        <v>0.6241</v>
      </c>
      <c r="M4372" s="650">
        <v>2378.1785</v>
      </c>
      <c r="N4372" s="650"/>
      <c r="O4372" s="650"/>
      <c r="P4372" s="650"/>
      <c r="Q4372" s="650">
        <v>28860</v>
      </c>
      <c r="R4372" s="650">
        <v>6116.983</v>
      </c>
      <c r="S4372" s="676">
        <v>0.212</v>
      </c>
      <c r="T4372" s="650">
        <v>0</v>
      </c>
      <c r="U4372" s="650">
        <v>0</v>
      </c>
      <c r="V4372" s="650">
        <v>0</v>
      </c>
      <c r="W4372" s="650">
        <v>0</v>
      </c>
      <c r="X4372" s="650">
        <v>0</v>
      </c>
      <c r="Y4372" s="650">
        <v>0</v>
      </c>
      <c r="Z4372" s="650">
        <v>0</v>
      </c>
      <c r="AA4372" s="650">
        <v>0</v>
      </c>
      <c r="AB4372" s="676">
        <v>1</v>
      </c>
      <c r="AC4372" s="575">
        <f t="shared" si="198"/>
        <v>0</v>
      </c>
      <c r="AD4372" s="620">
        <f t="shared" si="199"/>
        <v>0</v>
      </c>
    </row>
    <row r="4373" customHeight="1" spans="1:30">
      <c r="A4373" s="574">
        <v>45378</v>
      </c>
      <c r="B4373" s="192" t="s">
        <v>57</v>
      </c>
      <c r="C4373" s="650" t="s">
        <v>228</v>
      </c>
      <c r="D4373" s="650">
        <v>20</v>
      </c>
      <c r="E4373" s="650" t="s">
        <v>233</v>
      </c>
      <c r="F4373" s="650">
        <v>7.1</v>
      </c>
      <c r="G4373" s="650">
        <v>0</v>
      </c>
      <c r="H4373" s="650">
        <v>12.2292</v>
      </c>
      <c r="I4373" s="650">
        <v>8.4962</v>
      </c>
      <c r="J4373" s="650">
        <v>8.3638</v>
      </c>
      <c r="K4373" s="650">
        <v>3.733</v>
      </c>
      <c r="L4373" s="676">
        <v>0.3053</v>
      </c>
      <c r="M4373" s="650">
        <v>261.1575</v>
      </c>
      <c r="N4373" s="650"/>
      <c r="O4373" s="650"/>
      <c r="P4373" s="650"/>
      <c r="Q4373" s="650">
        <v>3541</v>
      </c>
      <c r="R4373" s="650">
        <v>762.2723</v>
      </c>
      <c r="S4373" s="676">
        <v>0.2153</v>
      </c>
      <c r="T4373" s="650">
        <v>0</v>
      </c>
      <c r="U4373" s="650">
        <v>0</v>
      </c>
      <c r="V4373" s="650">
        <v>0</v>
      </c>
      <c r="W4373" s="650">
        <v>0</v>
      </c>
      <c r="X4373" s="650">
        <v>0</v>
      </c>
      <c r="Y4373" s="650">
        <v>0</v>
      </c>
      <c r="Z4373" s="650">
        <v>0</v>
      </c>
      <c r="AA4373" s="650">
        <v>0</v>
      </c>
      <c r="AB4373" s="676">
        <v>1</v>
      </c>
      <c r="AC4373" s="575">
        <f t="shared" si="198"/>
        <v>0</v>
      </c>
      <c r="AD4373" s="620">
        <f t="shared" si="199"/>
        <v>0</v>
      </c>
    </row>
    <row r="4374" customHeight="1" spans="1:30">
      <c r="A4374" s="574">
        <v>45378</v>
      </c>
      <c r="B4374" s="650" t="s">
        <v>253</v>
      </c>
      <c r="C4374" s="650" t="s">
        <v>250</v>
      </c>
      <c r="D4374" s="650">
        <v>200</v>
      </c>
      <c r="E4374" s="650" t="s">
        <v>233</v>
      </c>
      <c r="F4374" s="650">
        <v>0</v>
      </c>
      <c r="G4374" s="650">
        <v>13.92</v>
      </c>
      <c r="H4374" s="650">
        <v>431.1614</v>
      </c>
      <c r="I4374" s="650">
        <v>431.1614</v>
      </c>
      <c r="J4374" s="650">
        <v>421.08</v>
      </c>
      <c r="K4374" s="650">
        <v>0</v>
      </c>
      <c r="L4374" s="676">
        <v>0</v>
      </c>
      <c r="M4374" s="650">
        <v>4868.16</v>
      </c>
      <c r="N4374" s="650"/>
      <c r="O4374" s="650"/>
      <c r="P4374" s="650"/>
      <c r="Q4374" s="650">
        <v>61425</v>
      </c>
      <c r="R4374" s="650">
        <v>13512.84</v>
      </c>
      <c r="S4374" s="676">
        <v>0.22</v>
      </c>
      <c r="T4374" s="650">
        <v>0</v>
      </c>
      <c r="U4374" s="650">
        <v>0</v>
      </c>
      <c r="V4374" s="650">
        <v>0</v>
      </c>
      <c r="W4374" s="650">
        <v>0</v>
      </c>
      <c r="X4374" s="650">
        <v>0</v>
      </c>
      <c r="Y4374" s="650">
        <v>0</v>
      </c>
      <c r="Z4374" s="650">
        <v>0</v>
      </c>
      <c r="AA4374" s="650">
        <v>0</v>
      </c>
      <c r="AB4374" s="676">
        <v>1</v>
      </c>
      <c r="AC4374" s="575">
        <f t="shared" si="198"/>
        <v>0</v>
      </c>
      <c r="AD4374" s="620">
        <f t="shared" si="199"/>
        <v>0</v>
      </c>
    </row>
    <row r="4375" customHeight="1" spans="1:30">
      <c r="A4375" s="574">
        <v>45378</v>
      </c>
      <c r="B4375" s="650" t="s">
        <v>259</v>
      </c>
      <c r="C4375" s="650" t="s">
        <v>250</v>
      </c>
      <c r="D4375" s="650">
        <v>60</v>
      </c>
      <c r="E4375" s="650" t="s">
        <v>233</v>
      </c>
      <c r="F4375" s="650">
        <v>0</v>
      </c>
      <c r="G4375" s="650">
        <v>10.27</v>
      </c>
      <c r="H4375" s="650">
        <v>115.6829</v>
      </c>
      <c r="I4375" s="650">
        <v>115.6829</v>
      </c>
      <c r="J4375" s="650">
        <v>114.87</v>
      </c>
      <c r="K4375" s="650">
        <v>0</v>
      </c>
      <c r="L4375" s="676">
        <v>0</v>
      </c>
      <c r="M4375" s="650">
        <v>1422.75</v>
      </c>
      <c r="N4375" s="650"/>
      <c r="O4375" s="650"/>
      <c r="P4375" s="650"/>
      <c r="Q4375" s="650">
        <v>14049</v>
      </c>
      <c r="R4375" s="650">
        <v>3804.78</v>
      </c>
      <c r="S4375" s="676">
        <v>0.2708</v>
      </c>
      <c r="T4375" s="650">
        <v>0</v>
      </c>
      <c r="U4375" s="650">
        <v>0</v>
      </c>
      <c r="V4375" s="650">
        <v>0</v>
      </c>
      <c r="W4375" s="650">
        <v>0</v>
      </c>
      <c r="X4375" s="650">
        <v>0</v>
      </c>
      <c r="Y4375" s="650">
        <v>0</v>
      </c>
      <c r="Z4375" s="650">
        <v>0</v>
      </c>
      <c r="AA4375" s="650">
        <v>0</v>
      </c>
      <c r="AB4375" s="676">
        <v>1</v>
      </c>
      <c r="AC4375" s="575">
        <f t="shared" si="198"/>
        <v>0</v>
      </c>
      <c r="AD4375" s="620">
        <f t="shared" si="199"/>
        <v>0</v>
      </c>
    </row>
    <row r="4376" customHeight="1" spans="1:30">
      <c r="A4376" s="574">
        <v>45378</v>
      </c>
      <c r="B4376" s="650" t="s">
        <v>254</v>
      </c>
      <c r="C4376" s="650" t="s">
        <v>250</v>
      </c>
      <c r="D4376" s="650">
        <v>50</v>
      </c>
      <c r="E4376" s="650" t="s">
        <v>231</v>
      </c>
      <c r="F4376" s="650">
        <v>0</v>
      </c>
      <c r="G4376" s="650">
        <v>8.01</v>
      </c>
      <c r="H4376" s="650">
        <v>75.3135</v>
      </c>
      <c r="I4376" s="650">
        <v>74.6629</v>
      </c>
      <c r="J4376" s="650">
        <v>73.5</v>
      </c>
      <c r="K4376" s="650">
        <v>0</v>
      </c>
      <c r="L4376" s="676">
        <v>0</v>
      </c>
      <c r="M4376" s="650">
        <v>1489.11</v>
      </c>
      <c r="N4376" s="650"/>
      <c r="O4376" s="650"/>
      <c r="P4376" s="650"/>
      <c r="Q4376" s="650">
        <v>12070</v>
      </c>
      <c r="R4376" s="650">
        <v>3742.41</v>
      </c>
      <c r="S4376" s="676">
        <v>0.3101</v>
      </c>
      <c r="T4376" s="650">
        <v>0</v>
      </c>
      <c r="U4376" s="650">
        <v>0</v>
      </c>
      <c r="V4376" s="650">
        <v>0</v>
      </c>
      <c r="W4376" s="650">
        <v>0</v>
      </c>
      <c r="X4376" s="650">
        <v>0</v>
      </c>
      <c r="Y4376" s="650">
        <v>0</v>
      </c>
      <c r="Z4376" s="650">
        <v>0</v>
      </c>
      <c r="AA4376" s="650">
        <v>0</v>
      </c>
      <c r="AB4376" s="676">
        <v>1</v>
      </c>
      <c r="AC4376" s="575">
        <f t="shared" si="198"/>
        <v>0</v>
      </c>
      <c r="AD4376" s="620">
        <f t="shared" si="199"/>
        <v>0</v>
      </c>
    </row>
    <row r="4377" customHeight="1" spans="1:30">
      <c r="A4377" s="574">
        <v>45378</v>
      </c>
      <c r="B4377" s="650" t="s">
        <v>261</v>
      </c>
      <c r="C4377" s="650" t="s">
        <v>250</v>
      </c>
      <c r="D4377" s="650">
        <v>100</v>
      </c>
      <c r="E4377" s="650" t="s">
        <v>233</v>
      </c>
      <c r="F4377" s="650">
        <v>0</v>
      </c>
      <c r="G4377" s="650">
        <v>10.15</v>
      </c>
      <c r="H4377" s="650">
        <v>184.8946</v>
      </c>
      <c r="I4377" s="650">
        <v>131.2676</v>
      </c>
      <c r="J4377" s="650">
        <v>128.568</v>
      </c>
      <c r="K4377" s="650">
        <v>51.6713</v>
      </c>
      <c r="L4377" s="676">
        <v>0.2825</v>
      </c>
      <c r="M4377" s="650">
        <v>2144.208</v>
      </c>
      <c r="N4377" s="650"/>
      <c r="O4377" s="650"/>
      <c r="P4377" s="650"/>
      <c r="Q4377" s="650">
        <v>25315</v>
      </c>
      <c r="R4377" s="650">
        <v>6442.26</v>
      </c>
      <c r="S4377" s="676">
        <v>0.2545</v>
      </c>
      <c r="T4377" s="650">
        <v>1.9557</v>
      </c>
      <c r="U4377" s="650">
        <v>0</v>
      </c>
      <c r="V4377" s="650">
        <v>0</v>
      </c>
      <c r="W4377" s="650">
        <v>0</v>
      </c>
      <c r="X4377" s="650">
        <v>0</v>
      </c>
      <c r="Y4377" s="650">
        <v>0</v>
      </c>
      <c r="Z4377" s="650">
        <v>0</v>
      </c>
      <c r="AA4377" s="650">
        <v>0</v>
      </c>
      <c r="AB4377" s="676">
        <v>0.99</v>
      </c>
      <c r="AC4377" s="575">
        <f t="shared" si="198"/>
        <v>0</v>
      </c>
      <c r="AD4377" s="620">
        <f t="shared" si="199"/>
        <v>1.9557</v>
      </c>
    </row>
    <row r="4378" customHeight="1" spans="1:30">
      <c r="A4378" s="574">
        <v>45378</v>
      </c>
      <c r="B4378" s="650" t="s">
        <v>256</v>
      </c>
      <c r="C4378" s="650" t="s">
        <v>250</v>
      </c>
      <c r="D4378" s="650">
        <v>20.4</v>
      </c>
      <c r="E4378" s="650" t="s">
        <v>235</v>
      </c>
      <c r="F4378" s="650">
        <v>0</v>
      </c>
      <c r="G4378" s="650">
        <v>5.21</v>
      </c>
      <c r="H4378" s="650">
        <v>15.5532</v>
      </c>
      <c r="I4378" s="650">
        <v>15.414</v>
      </c>
      <c r="J4378" s="650">
        <v>15.374</v>
      </c>
      <c r="K4378" s="650">
        <v>0</v>
      </c>
      <c r="L4378" s="676">
        <v>0</v>
      </c>
      <c r="M4378" s="650">
        <v>554.887</v>
      </c>
      <c r="N4378" s="650"/>
      <c r="O4378" s="650"/>
      <c r="P4378" s="650"/>
      <c r="Q4378" s="650">
        <v>5372</v>
      </c>
      <c r="R4378" s="650">
        <v>1550.0467</v>
      </c>
      <c r="S4378" s="676">
        <v>0.2885</v>
      </c>
      <c r="T4378" s="650">
        <v>0</v>
      </c>
      <c r="U4378" s="650">
        <v>0</v>
      </c>
      <c r="V4378" s="650">
        <v>0</v>
      </c>
      <c r="W4378" s="650">
        <v>0</v>
      </c>
      <c r="X4378" s="650">
        <v>0</v>
      </c>
      <c r="Y4378" s="650">
        <v>0</v>
      </c>
      <c r="Z4378" s="650">
        <v>0</v>
      </c>
      <c r="AA4378" s="650">
        <v>0</v>
      </c>
      <c r="AB4378" s="676">
        <v>1</v>
      </c>
      <c r="AC4378" s="575">
        <f t="shared" si="198"/>
        <v>0</v>
      </c>
      <c r="AD4378" s="620">
        <f t="shared" si="199"/>
        <v>0</v>
      </c>
    </row>
    <row r="4379" customHeight="1" spans="1:30">
      <c r="A4379" s="574">
        <v>45378</v>
      </c>
      <c r="B4379" s="192" t="s">
        <v>61</v>
      </c>
      <c r="C4379" s="650" t="s">
        <v>250</v>
      </c>
      <c r="D4379" s="650">
        <v>275</v>
      </c>
      <c r="E4379" s="650" t="s">
        <v>233</v>
      </c>
      <c r="F4379" s="650">
        <v>0</v>
      </c>
      <c r="G4379" s="650">
        <v>15.37</v>
      </c>
      <c r="H4379" s="650">
        <v>633.3701</v>
      </c>
      <c r="I4379" s="650">
        <v>552.1703</v>
      </c>
      <c r="J4379" s="650">
        <v>546.48</v>
      </c>
      <c r="K4379" s="650">
        <v>81.1998</v>
      </c>
      <c r="L4379" s="676">
        <v>0.1282</v>
      </c>
      <c r="M4379" s="650">
        <v>7101.6</v>
      </c>
      <c r="N4379" s="650"/>
      <c r="O4379" s="650"/>
      <c r="P4379" s="650"/>
      <c r="Q4379" s="650">
        <v>83580</v>
      </c>
      <c r="R4379" s="650">
        <v>22511.72</v>
      </c>
      <c r="S4379" s="676">
        <v>0.2693</v>
      </c>
      <c r="T4379" s="650">
        <v>0</v>
      </c>
      <c r="U4379" s="650">
        <v>0</v>
      </c>
      <c r="V4379" s="650">
        <v>0</v>
      </c>
      <c r="W4379" s="650">
        <v>0</v>
      </c>
      <c r="X4379" s="650">
        <v>0</v>
      </c>
      <c r="Y4379" s="650">
        <v>0</v>
      </c>
      <c r="Z4379" s="650">
        <v>0</v>
      </c>
      <c r="AA4379" s="650">
        <v>0</v>
      </c>
      <c r="AB4379" s="676">
        <v>1</v>
      </c>
      <c r="AC4379" s="575">
        <f t="shared" si="198"/>
        <v>0</v>
      </c>
      <c r="AD4379" s="620">
        <f t="shared" si="199"/>
        <v>0</v>
      </c>
    </row>
    <row r="4380" customHeight="1" spans="1:30">
      <c r="A4380" s="574">
        <v>45378</v>
      </c>
      <c r="B4380" s="192" t="s">
        <v>62</v>
      </c>
      <c r="C4380" s="650" t="s">
        <v>250</v>
      </c>
      <c r="D4380" s="650">
        <v>200</v>
      </c>
      <c r="E4380" s="650" t="s">
        <v>233</v>
      </c>
      <c r="F4380" s="650">
        <v>0</v>
      </c>
      <c r="G4380" s="650">
        <v>17.71</v>
      </c>
      <c r="H4380" s="650">
        <v>451.2046</v>
      </c>
      <c r="I4380" s="650">
        <v>382.3332</v>
      </c>
      <c r="J4380" s="650">
        <v>377.52</v>
      </c>
      <c r="K4380" s="650">
        <v>68.8714</v>
      </c>
      <c r="L4380" s="676">
        <v>0.1526</v>
      </c>
      <c r="M4380" s="650">
        <v>5095.2</v>
      </c>
      <c r="N4380" s="650"/>
      <c r="O4380" s="650"/>
      <c r="P4380" s="650"/>
      <c r="Q4380" s="650">
        <v>61280</v>
      </c>
      <c r="R4380" s="650">
        <v>15519.24</v>
      </c>
      <c r="S4380" s="676">
        <v>0.2533</v>
      </c>
      <c r="T4380" s="650">
        <v>0</v>
      </c>
      <c r="U4380" s="650">
        <v>0</v>
      </c>
      <c r="V4380" s="650">
        <v>0</v>
      </c>
      <c r="W4380" s="650">
        <v>0</v>
      </c>
      <c r="X4380" s="650">
        <v>0</v>
      </c>
      <c r="Y4380" s="650">
        <v>0</v>
      </c>
      <c r="Z4380" s="650">
        <v>0</v>
      </c>
      <c r="AA4380" s="650">
        <v>0</v>
      </c>
      <c r="AB4380" s="676">
        <v>1</v>
      </c>
      <c r="AC4380" s="575">
        <f t="shared" si="198"/>
        <v>0</v>
      </c>
      <c r="AD4380" s="620">
        <f t="shared" si="199"/>
        <v>0</v>
      </c>
    </row>
    <row r="4381" customHeight="1" spans="1:30">
      <c r="A4381" s="574">
        <v>45378</v>
      </c>
      <c r="B4381" s="650" t="s">
        <v>257</v>
      </c>
      <c r="C4381" s="650" t="s">
        <v>250</v>
      </c>
      <c r="D4381" s="650">
        <v>80</v>
      </c>
      <c r="E4381" s="650" t="s">
        <v>231</v>
      </c>
      <c r="F4381" s="650">
        <v>0</v>
      </c>
      <c r="G4381" s="650">
        <v>5.46</v>
      </c>
      <c r="H4381" s="650">
        <v>71.97</v>
      </c>
      <c r="I4381" s="650">
        <v>70.6563</v>
      </c>
      <c r="J4381" s="650">
        <v>68.8688</v>
      </c>
      <c r="K4381" s="650">
        <v>0</v>
      </c>
      <c r="L4381" s="676">
        <v>0</v>
      </c>
      <c r="M4381" s="650">
        <v>1886.8421</v>
      </c>
      <c r="N4381" s="650"/>
      <c r="O4381" s="650"/>
      <c r="P4381" s="650"/>
      <c r="Q4381" s="650">
        <v>18237</v>
      </c>
      <c r="R4381" s="650">
        <v>5403.7586</v>
      </c>
      <c r="S4381" s="676">
        <v>0.2963</v>
      </c>
      <c r="T4381" s="650">
        <v>0</v>
      </c>
      <c r="U4381" s="650">
        <v>0</v>
      </c>
      <c r="V4381" s="650">
        <v>0</v>
      </c>
      <c r="W4381" s="650">
        <v>0</v>
      </c>
      <c r="X4381" s="650">
        <v>0</v>
      </c>
      <c r="Y4381" s="650">
        <v>0</v>
      </c>
      <c r="Z4381" s="650">
        <v>0</v>
      </c>
      <c r="AA4381" s="650">
        <v>0</v>
      </c>
      <c r="AB4381" s="676">
        <v>1</v>
      </c>
      <c r="AC4381" s="575">
        <f t="shared" si="198"/>
        <v>0</v>
      </c>
      <c r="AD4381" s="620">
        <f t="shared" si="199"/>
        <v>0</v>
      </c>
    </row>
    <row r="4382" customHeight="1" spans="1:30">
      <c r="A4382" s="574">
        <v>45378</v>
      </c>
      <c r="B4382" s="650" t="s">
        <v>267</v>
      </c>
      <c r="C4382" s="650" t="s">
        <v>250</v>
      </c>
      <c r="D4382" s="650">
        <v>150</v>
      </c>
      <c r="E4382" s="650" t="s">
        <v>233</v>
      </c>
      <c r="F4382" s="650">
        <v>0</v>
      </c>
      <c r="G4382" s="650">
        <v>8.19</v>
      </c>
      <c r="H4382" s="650">
        <v>219.5994</v>
      </c>
      <c r="I4382" s="650">
        <v>89.1037</v>
      </c>
      <c r="J4382" s="650">
        <v>86.24</v>
      </c>
      <c r="K4382" s="650">
        <v>130.4957</v>
      </c>
      <c r="L4382" s="676">
        <v>0.5942</v>
      </c>
      <c r="M4382" s="650">
        <v>2844.16</v>
      </c>
      <c r="N4382" s="650"/>
      <c r="O4382" s="650"/>
      <c r="P4382" s="650"/>
      <c r="Q4382" s="650">
        <v>38110</v>
      </c>
      <c r="R4382" s="650">
        <v>13266.88</v>
      </c>
      <c r="S4382" s="676">
        <v>0.3481</v>
      </c>
      <c r="T4382" s="650">
        <v>0</v>
      </c>
      <c r="U4382" s="650">
        <v>0</v>
      </c>
      <c r="V4382" s="650">
        <v>0</v>
      </c>
      <c r="W4382" s="650">
        <v>0</v>
      </c>
      <c r="X4382" s="650">
        <v>0</v>
      </c>
      <c r="Y4382" s="650">
        <v>0</v>
      </c>
      <c r="Z4382" s="650">
        <v>0</v>
      </c>
      <c r="AA4382" s="650">
        <v>0</v>
      </c>
      <c r="AB4382" s="676">
        <v>1</v>
      </c>
      <c r="AC4382" s="575">
        <f t="shared" si="198"/>
        <v>0</v>
      </c>
      <c r="AD4382" s="620">
        <f t="shared" si="199"/>
        <v>0</v>
      </c>
    </row>
    <row r="4383" customHeight="1" spans="1:30">
      <c r="A4383" s="574">
        <v>45378</v>
      </c>
      <c r="B4383" s="650" t="s">
        <v>252</v>
      </c>
      <c r="C4383" s="650" t="s">
        <v>250</v>
      </c>
      <c r="D4383" s="650">
        <v>49.5</v>
      </c>
      <c r="E4383" s="650" t="s">
        <v>233</v>
      </c>
      <c r="F4383" s="650">
        <v>0</v>
      </c>
      <c r="G4383" s="650">
        <v>3.53</v>
      </c>
      <c r="H4383" s="650">
        <v>7.9043</v>
      </c>
      <c r="I4383" s="650">
        <v>7.9043</v>
      </c>
      <c r="J4383" s="650">
        <v>7.59</v>
      </c>
      <c r="K4383" s="650">
        <v>0</v>
      </c>
      <c r="L4383" s="676">
        <v>0</v>
      </c>
      <c r="M4383" s="650">
        <v>1297.989</v>
      </c>
      <c r="N4383" s="650">
        <v>1021</v>
      </c>
      <c r="O4383" s="676">
        <v>1.2713</v>
      </c>
      <c r="P4383" s="676">
        <v>0.4003</v>
      </c>
      <c r="Q4383" s="650">
        <v>12723</v>
      </c>
      <c r="R4383" s="650">
        <v>2569.7166</v>
      </c>
      <c r="S4383" s="676">
        <v>0.202</v>
      </c>
      <c r="T4383" s="650">
        <v>0</v>
      </c>
      <c r="U4383" s="650">
        <v>0</v>
      </c>
      <c r="V4383" s="650">
        <v>0</v>
      </c>
      <c r="W4383" s="650">
        <v>0</v>
      </c>
      <c r="X4383" s="650">
        <v>0</v>
      </c>
      <c r="Y4383" s="650">
        <v>0</v>
      </c>
      <c r="Z4383" s="650">
        <v>0</v>
      </c>
      <c r="AA4383" s="650">
        <v>0</v>
      </c>
      <c r="AB4383" s="676">
        <v>1</v>
      </c>
      <c r="AC4383" s="575">
        <f t="shared" si="198"/>
        <v>0</v>
      </c>
      <c r="AD4383" s="620">
        <f t="shared" si="199"/>
        <v>0</v>
      </c>
    </row>
    <row r="4384" customHeight="1" spans="1:30">
      <c r="A4384" s="574">
        <v>45378</v>
      </c>
      <c r="B4384" s="650" t="s">
        <v>266</v>
      </c>
      <c r="C4384" s="650" t="s">
        <v>250</v>
      </c>
      <c r="D4384" s="650">
        <v>200</v>
      </c>
      <c r="E4384" s="650" t="s">
        <v>231</v>
      </c>
      <c r="F4384" s="650">
        <v>0</v>
      </c>
      <c r="G4384" s="650">
        <v>7.56</v>
      </c>
      <c r="H4384" s="650">
        <v>227.576</v>
      </c>
      <c r="I4384" s="650">
        <v>189.625</v>
      </c>
      <c r="J4384" s="650">
        <v>186.78</v>
      </c>
      <c r="K4384" s="650">
        <v>37.8185</v>
      </c>
      <c r="L4384" s="676">
        <v>0.1663</v>
      </c>
      <c r="M4384" s="650">
        <v>2929.08</v>
      </c>
      <c r="N4384" s="650"/>
      <c r="O4384" s="650"/>
      <c r="P4384" s="650"/>
      <c r="Q4384" s="650">
        <v>45530</v>
      </c>
      <c r="R4384" s="650">
        <v>7482.42</v>
      </c>
      <c r="S4384" s="676">
        <v>0.1643</v>
      </c>
      <c r="T4384" s="650">
        <v>0</v>
      </c>
      <c r="U4384" s="650">
        <v>0.1325</v>
      </c>
      <c r="V4384" s="650">
        <v>0</v>
      </c>
      <c r="W4384" s="650">
        <v>0</v>
      </c>
      <c r="X4384" s="650">
        <v>0</v>
      </c>
      <c r="Y4384" s="650">
        <v>0</v>
      </c>
      <c r="Z4384" s="650">
        <v>0</v>
      </c>
      <c r="AA4384" s="650">
        <v>0</v>
      </c>
      <c r="AB4384" s="676">
        <v>1</v>
      </c>
      <c r="AC4384" s="575">
        <f t="shared" si="198"/>
        <v>0.1325</v>
      </c>
      <c r="AD4384" s="620">
        <f t="shared" si="199"/>
        <v>0</v>
      </c>
    </row>
    <row r="4385" customHeight="1" spans="1:30">
      <c r="A4385" s="574">
        <v>45378</v>
      </c>
      <c r="B4385" s="650" t="s">
        <v>258</v>
      </c>
      <c r="C4385" s="650" t="s">
        <v>250</v>
      </c>
      <c r="D4385" s="650">
        <v>100</v>
      </c>
      <c r="E4385" s="650" t="s">
        <v>233</v>
      </c>
      <c r="F4385" s="650">
        <v>0</v>
      </c>
      <c r="G4385" s="650">
        <v>3.26</v>
      </c>
      <c r="H4385" s="650">
        <v>19.0222</v>
      </c>
      <c r="I4385" s="650">
        <v>18.9006</v>
      </c>
      <c r="J4385" s="650">
        <v>17.82</v>
      </c>
      <c r="K4385" s="650">
        <v>0</v>
      </c>
      <c r="L4385" s="676">
        <v>0</v>
      </c>
      <c r="M4385" s="650">
        <v>2136.42</v>
      </c>
      <c r="N4385" s="650"/>
      <c r="O4385" s="650"/>
      <c r="P4385" s="650"/>
      <c r="Q4385" s="650">
        <v>27774</v>
      </c>
      <c r="R4385" s="650">
        <v>5412.66</v>
      </c>
      <c r="S4385" s="676">
        <v>0.1949</v>
      </c>
      <c r="T4385" s="650">
        <v>0</v>
      </c>
      <c r="U4385" s="650">
        <v>0.1216</v>
      </c>
      <c r="V4385" s="650">
        <v>0</v>
      </c>
      <c r="W4385" s="650">
        <v>0</v>
      </c>
      <c r="X4385" s="650">
        <v>0</v>
      </c>
      <c r="Y4385" s="650">
        <v>0</v>
      </c>
      <c r="Z4385" s="650">
        <v>0</v>
      </c>
      <c r="AA4385" s="650">
        <v>0</v>
      </c>
      <c r="AB4385" s="676">
        <v>1</v>
      </c>
      <c r="AC4385" s="575">
        <f t="shared" si="198"/>
        <v>0.1216</v>
      </c>
      <c r="AD4385" s="620">
        <f t="shared" si="199"/>
        <v>0</v>
      </c>
    </row>
    <row r="4386" customHeight="1" spans="1:30">
      <c r="A4386" s="574">
        <v>45378</v>
      </c>
      <c r="B4386" s="650" t="s">
        <v>262</v>
      </c>
      <c r="C4386" s="650" t="s">
        <v>250</v>
      </c>
      <c r="D4386" s="650">
        <v>200</v>
      </c>
      <c r="E4386" s="650" t="s">
        <v>233</v>
      </c>
      <c r="F4386" s="650">
        <v>0</v>
      </c>
      <c r="G4386" s="650">
        <v>4.08</v>
      </c>
      <c r="H4386" s="650">
        <v>21.4484</v>
      </c>
      <c r="I4386" s="650">
        <v>13.1576</v>
      </c>
      <c r="J4386" s="650">
        <v>11.55</v>
      </c>
      <c r="K4386" s="650">
        <v>0</v>
      </c>
      <c r="L4386" s="676">
        <v>0</v>
      </c>
      <c r="M4386" s="650">
        <v>2748.075</v>
      </c>
      <c r="N4386" s="650"/>
      <c r="O4386" s="650"/>
      <c r="P4386" s="650"/>
      <c r="Q4386" s="650">
        <v>30140</v>
      </c>
      <c r="R4386" s="650">
        <v>9897.525</v>
      </c>
      <c r="S4386" s="676">
        <v>0.3284</v>
      </c>
      <c r="T4386" s="650">
        <v>8.2908</v>
      </c>
      <c r="U4386" s="650">
        <v>0</v>
      </c>
      <c r="V4386" s="650">
        <v>0</v>
      </c>
      <c r="W4386" s="650">
        <v>0</v>
      </c>
      <c r="X4386" s="650">
        <v>0</v>
      </c>
      <c r="Y4386" s="650">
        <v>0</v>
      </c>
      <c r="Z4386" s="650">
        <v>0</v>
      </c>
      <c r="AA4386" s="650">
        <v>0</v>
      </c>
      <c r="AB4386" s="676">
        <v>0.5373</v>
      </c>
      <c r="AC4386" s="575">
        <f t="shared" si="198"/>
        <v>0</v>
      </c>
      <c r="AD4386" s="620">
        <f t="shared" si="199"/>
        <v>8.2908</v>
      </c>
    </row>
    <row r="4387" customHeight="1" spans="1:30">
      <c r="A4387" s="574">
        <v>45378</v>
      </c>
      <c r="B4387" s="650" t="s">
        <v>264</v>
      </c>
      <c r="C4387" s="650" t="s">
        <v>250</v>
      </c>
      <c r="D4387" s="650">
        <v>100</v>
      </c>
      <c r="E4387" s="650" t="s">
        <v>233</v>
      </c>
      <c r="F4387" s="650">
        <v>0</v>
      </c>
      <c r="G4387" s="650">
        <v>3.42</v>
      </c>
      <c r="H4387" s="650">
        <v>23.3565</v>
      </c>
      <c r="I4387" s="650">
        <v>21.5709</v>
      </c>
      <c r="J4387" s="650">
        <v>20.1366</v>
      </c>
      <c r="K4387" s="650">
        <v>0</v>
      </c>
      <c r="L4387" s="676">
        <v>0</v>
      </c>
      <c r="M4387" s="650">
        <v>1928.5991</v>
      </c>
      <c r="N4387" s="650"/>
      <c r="O4387" s="650"/>
      <c r="P4387" s="650"/>
      <c r="Q4387" s="650">
        <v>24615</v>
      </c>
      <c r="R4387" s="650">
        <v>5093.6225</v>
      </c>
      <c r="S4387" s="676">
        <v>0.2069</v>
      </c>
      <c r="T4387" s="650">
        <v>1.7856</v>
      </c>
      <c r="U4387" s="650">
        <v>0</v>
      </c>
      <c r="V4387" s="650">
        <v>0</v>
      </c>
      <c r="W4387" s="650">
        <v>0</v>
      </c>
      <c r="X4387" s="650">
        <v>0</v>
      </c>
      <c r="Y4387" s="650">
        <v>0</v>
      </c>
      <c r="Z4387" s="650">
        <v>0</v>
      </c>
      <c r="AA4387" s="650">
        <v>0</v>
      </c>
      <c r="AB4387" s="676">
        <v>0.9235</v>
      </c>
      <c r="AC4387" s="575">
        <f t="shared" si="198"/>
        <v>0</v>
      </c>
      <c r="AD4387" s="620">
        <f t="shared" si="199"/>
        <v>1.7856</v>
      </c>
    </row>
    <row r="4388" customHeight="1" spans="1:30">
      <c r="A4388" s="574">
        <v>45378</v>
      </c>
      <c r="B4388" s="650" t="s">
        <v>263</v>
      </c>
      <c r="C4388" s="650" t="s">
        <v>250</v>
      </c>
      <c r="D4388" s="650">
        <v>200</v>
      </c>
      <c r="E4388" s="650" t="s">
        <v>233</v>
      </c>
      <c r="F4388" s="650">
        <v>0</v>
      </c>
      <c r="G4388" s="650">
        <v>3.63</v>
      </c>
      <c r="H4388" s="650">
        <v>42.36</v>
      </c>
      <c r="I4388" s="650">
        <v>42.36</v>
      </c>
      <c r="J4388" s="650">
        <v>40.48</v>
      </c>
      <c r="K4388" s="650">
        <v>0</v>
      </c>
      <c r="L4388" s="676">
        <v>0</v>
      </c>
      <c r="M4388" s="650">
        <v>4416.72</v>
      </c>
      <c r="N4388" s="650"/>
      <c r="O4388" s="650"/>
      <c r="P4388" s="650"/>
      <c r="Q4388" s="650">
        <v>59159</v>
      </c>
      <c r="R4388" s="650">
        <v>17637.84</v>
      </c>
      <c r="S4388" s="676">
        <v>0.2981</v>
      </c>
      <c r="T4388" s="650">
        <v>0</v>
      </c>
      <c r="U4388" s="650">
        <v>0.3495</v>
      </c>
      <c r="V4388" s="650">
        <v>0</v>
      </c>
      <c r="W4388" s="650">
        <v>0</v>
      </c>
      <c r="X4388" s="650">
        <v>0</v>
      </c>
      <c r="Y4388" s="650">
        <v>0</v>
      </c>
      <c r="Z4388" s="650">
        <v>0</v>
      </c>
      <c r="AA4388" s="650">
        <v>0</v>
      </c>
      <c r="AB4388" s="676">
        <v>1</v>
      </c>
      <c r="AC4388" s="575">
        <f t="shared" si="198"/>
        <v>0.3495</v>
      </c>
      <c r="AD4388" s="620">
        <f t="shared" si="199"/>
        <v>0</v>
      </c>
    </row>
    <row r="4389" customHeight="1" spans="1:30">
      <c r="A4389" s="574">
        <v>45378</v>
      </c>
      <c r="B4389" s="650" t="s">
        <v>265</v>
      </c>
      <c r="C4389" s="650" t="s">
        <v>250</v>
      </c>
      <c r="D4389" s="650">
        <v>50</v>
      </c>
      <c r="E4389" s="650" t="s">
        <v>233</v>
      </c>
      <c r="F4389" s="650">
        <v>0</v>
      </c>
      <c r="G4389" s="650">
        <v>3.91</v>
      </c>
      <c r="H4389" s="650">
        <v>11.4893</v>
      </c>
      <c r="I4389" s="650">
        <v>11.4893</v>
      </c>
      <c r="J4389" s="650">
        <v>11.1144</v>
      </c>
      <c r="K4389" s="650">
        <v>0</v>
      </c>
      <c r="L4389" s="676">
        <v>0</v>
      </c>
      <c r="M4389" s="650">
        <v>423.4208</v>
      </c>
      <c r="N4389" s="650"/>
      <c r="O4389" s="650"/>
      <c r="P4389" s="650"/>
      <c r="Q4389" s="650">
        <v>5770</v>
      </c>
      <c r="R4389" s="650">
        <v>946.1584</v>
      </c>
      <c r="S4389" s="676">
        <v>0.164</v>
      </c>
      <c r="T4389" s="650">
        <v>0</v>
      </c>
      <c r="U4389" s="650">
        <v>0</v>
      </c>
      <c r="V4389" s="650">
        <v>0</v>
      </c>
      <c r="W4389" s="650">
        <v>0</v>
      </c>
      <c r="X4389" s="650">
        <v>0</v>
      </c>
      <c r="Y4389" s="650">
        <v>0</v>
      </c>
      <c r="Z4389" s="650">
        <v>0</v>
      </c>
      <c r="AA4389" s="650">
        <v>0</v>
      </c>
      <c r="AB4389" s="676">
        <v>1</v>
      </c>
      <c r="AC4389" s="575">
        <f t="shared" si="198"/>
        <v>0</v>
      </c>
      <c r="AD4389" s="620">
        <f t="shared" si="199"/>
        <v>0</v>
      </c>
    </row>
    <row r="4390" customHeight="1" spans="1:30">
      <c r="A4390" s="574">
        <v>45378</v>
      </c>
      <c r="B4390" s="650" t="s">
        <v>260</v>
      </c>
      <c r="C4390" s="650" t="s">
        <v>250</v>
      </c>
      <c r="D4390" s="650">
        <v>50</v>
      </c>
      <c r="E4390" s="650" t="s">
        <v>233</v>
      </c>
      <c r="F4390" s="650">
        <v>0</v>
      </c>
      <c r="G4390" s="650">
        <v>8.89</v>
      </c>
      <c r="H4390" s="650">
        <v>85.2121</v>
      </c>
      <c r="I4390" s="650">
        <v>84.25</v>
      </c>
      <c r="J4390" s="650">
        <v>83.27</v>
      </c>
      <c r="K4390" s="650">
        <v>0</v>
      </c>
      <c r="L4390" s="676">
        <v>0</v>
      </c>
      <c r="M4390" s="650">
        <v>900.35</v>
      </c>
      <c r="N4390" s="650"/>
      <c r="O4390" s="650"/>
      <c r="P4390" s="650"/>
      <c r="Q4390" s="650">
        <v>12700</v>
      </c>
      <c r="R4390" s="650">
        <v>2622.972</v>
      </c>
      <c r="S4390" s="676">
        <v>0.2065</v>
      </c>
      <c r="T4390" s="650">
        <v>0</v>
      </c>
      <c r="U4390" s="650">
        <v>0</v>
      </c>
      <c r="V4390" s="650">
        <v>0</v>
      </c>
      <c r="W4390" s="650">
        <v>0</v>
      </c>
      <c r="X4390" s="650">
        <v>0</v>
      </c>
      <c r="Y4390" s="650">
        <v>0</v>
      </c>
      <c r="Z4390" s="650">
        <v>0</v>
      </c>
      <c r="AA4390" s="650">
        <v>0</v>
      </c>
      <c r="AB4390" s="676">
        <v>1</v>
      </c>
      <c r="AC4390" s="575">
        <f t="shared" si="198"/>
        <v>0</v>
      </c>
      <c r="AD4390" s="620">
        <f t="shared" si="199"/>
        <v>0</v>
      </c>
    </row>
    <row r="4391" customHeight="1" spans="1:30">
      <c r="A4391" s="574">
        <v>45378</v>
      </c>
      <c r="B4391" s="797" t="s">
        <v>332</v>
      </c>
      <c r="C4391" s="798" t="s">
        <v>327</v>
      </c>
      <c r="D4391" s="801">
        <v>100</v>
      </c>
      <c r="E4391" s="780" t="s">
        <v>161</v>
      </c>
      <c r="F4391" s="799">
        <v>7.3</v>
      </c>
      <c r="G4391" s="780">
        <v>2.77</v>
      </c>
      <c r="H4391" s="800">
        <v>72.07</v>
      </c>
      <c r="I4391" s="800">
        <v>31.6439</v>
      </c>
      <c r="J4391" s="800">
        <v>30.464</v>
      </c>
      <c r="K4391" s="800">
        <v>40.4261</v>
      </c>
      <c r="L4391" s="795">
        <v>0.5609</v>
      </c>
      <c r="M4391" s="800">
        <v>1157.24</v>
      </c>
      <c r="N4391" s="780">
        <v>1005</v>
      </c>
      <c r="O4391" s="795">
        <v>1.1515</v>
      </c>
      <c r="P4391" s="795">
        <v>0.4095</v>
      </c>
      <c r="Q4391" s="780">
        <v>17616</v>
      </c>
      <c r="R4391" s="800">
        <v>2512.167</v>
      </c>
      <c r="S4391" s="795">
        <v>0.1426</v>
      </c>
      <c r="T4391" s="780">
        <v>0</v>
      </c>
      <c r="U4391" s="780">
        <v>0</v>
      </c>
      <c r="V4391" s="780">
        <v>0</v>
      </c>
      <c r="W4391" s="780">
        <v>0</v>
      </c>
      <c r="X4391" s="780">
        <v>0</v>
      </c>
      <c r="Y4391" s="780">
        <v>0</v>
      </c>
      <c r="Z4391" s="780">
        <v>0</v>
      </c>
      <c r="AA4391" s="800">
        <v>40.4261</v>
      </c>
      <c r="AB4391" s="795">
        <v>1</v>
      </c>
      <c r="AC4391" s="575">
        <f t="shared" si="198"/>
        <v>0</v>
      </c>
      <c r="AD4391" s="620">
        <f t="shared" si="199"/>
        <v>0</v>
      </c>
    </row>
    <row r="4392" customHeight="1" spans="1:30">
      <c r="A4392" s="574">
        <v>45378</v>
      </c>
      <c r="B4392" s="797" t="s">
        <v>342</v>
      </c>
      <c r="C4392" s="779" t="s">
        <v>82</v>
      </c>
      <c r="D4392" s="802">
        <v>100</v>
      </c>
      <c r="E4392" s="780" t="s">
        <v>390</v>
      </c>
      <c r="F4392" s="660">
        <v>0</v>
      </c>
      <c r="G4392" s="660">
        <v>3.88</v>
      </c>
      <c r="H4392" s="660">
        <v>0</v>
      </c>
      <c r="I4392" s="660">
        <v>6.72</v>
      </c>
      <c r="J4392" s="660">
        <v>6.1952</v>
      </c>
      <c r="K4392" s="783">
        <v>0</v>
      </c>
      <c r="L4392" s="783">
        <v>0</v>
      </c>
      <c r="M4392" s="824">
        <v>186.3136</v>
      </c>
      <c r="N4392" s="660">
        <v>1373</v>
      </c>
      <c r="O4392" s="793">
        <v>0.1357</v>
      </c>
      <c r="P4392" s="795">
        <v>-0.7604</v>
      </c>
      <c r="Q4392" s="660">
        <v>13183</v>
      </c>
      <c r="R4392" s="660">
        <v>251.3104</v>
      </c>
      <c r="S4392" s="793">
        <v>0.0191</v>
      </c>
      <c r="T4392" s="780">
        <v>0</v>
      </c>
      <c r="U4392" s="780">
        <v>0</v>
      </c>
      <c r="V4392" s="780">
        <v>0</v>
      </c>
      <c r="W4392" s="780">
        <v>0</v>
      </c>
      <c r="X4392" s="780">
        <v>0</v>
      </c>
      <c r="Y4392" s="780">
        <v>0</v>
      </c>
      <c r="Z4392" s="780">
        <v>0</v>
      </c>
      <c r="AA4392" s="780">
        <v>2.3825</v>
      </c>
      <c r="AB4392" s="795">
        <v>1</v>
      </c>
      <c r="AC4392" s="575">
        <f t="shared" si="198"/>
        <v>0</v>
      </c>
      <c r="AD4392" s="620">
        <f t="shared" si="199"/>
        <v>0</v>
      </c>
    </row>
    <row r="4393" customHeight="1" spans="1:30">
      <c r="A4393" s="574">
        <v>45378</v>
      </c>
      <c r="B4393" s="797" t="s">
        <v>343</v>
      </c>
      <c r="C4393" s="820" t="s">
        <v>391</v>
      </c>
      <c r="D4393" s="821">
        <v>33</v>
      </c>
      <c r="E4393" s="822" t="s">
        <v>392</v>
      </c>
      <c r="F4393" s="823">
        <v>0</v>
      </c>
      <c r="G4393" s="822">
        <v>4.1</v>
      </c>
      <c r="H4393" s="822">
        <v>13.2481</v>
      </c>
      <c r="I4393" s="822">
        <v>13.1495</v>
      </c>
      <c r="J4393" s="822">
        <v>13.2</v>
      </c>
      <c r="K4393" s="822">
        <v>0</v>
      </c>
      <c r="L4393" s="825">
        <v>0</v>
      </c>
      <c r="M4393" s="826">
        <v>677.16</v>
      </c>
      <c r="N4393" s="822">
        <v>832</v>
      </c>
      <c r="O4393" s="825">
        <v>0.8139</v>
      </c>
      <c r="P4393" s="825">
        <v>-0.0655</v>
      </c>
      <c r="Q4393" s="822">
        <v>7604</v>
      </c>
      <c r="R4393" s="826">
        <v>1528.56</v>
      </c>
      <c r="S4393" s="825">
        <v>0.201</v>
      </c>
      <c r="T4393" s="822">
        <v>0</v>
      </c>
      <c r="U4393" s="822">
        <v>0</v>
      </c>
      <c r="V4393" s="822">
        <v>0</v>
      </c>
      <c r="W4393" s="822">
        <v>0</v>
      </c>
      <c r="X4393" s="822">
        <v>0</v>
      </c>
      <c r="Y4393" s="822">
        <v>0</v>
      </c>
      <c r="Z4393" s="822">
        <v>0</v>
      </c>
      <c r="AA4393" s="822">
        <v>0</v>
      </c>
      <c r="AB4393" s="825">
        <v>1</v>
      </c>
      <c r="AC4393" s="575">
        <f t="shared" si="198"/>
        <v>0</v>
      </c>
      <c r="AD4393" s="620">
        <f t="shared" si="199"/>
        <v>0</v>
      </c>
    </row>
    <row r="4394" customHeight="1" spans="1:30">
      <c r="A4394" s="574">
        <v>45378</v>
      </c>
      <c r="B4394" s="797" t="s">
        <v>345</v>
      </c>
      <c r="C4394" s="782" t="s">
        <v>150</v>
      </c>
      <c r="D4394" s="783">
        <v>60</v>
      </c>
      <c r="E4394" s="783" t="s">
        <v>393</v>
      </c>
      <c r="F4394" s="783">
        <v>1.17</v>
      </c>
      <c r="G4394" s="783">
        <v>2.99</v>
      </c>
      <c r="H4394" s="784">
        <v>9.5565</v>
      </c>
      <c r="I4394" s="783">
        <v>20.5674</v>
      </c>
      <c r="J4394" s="783">
        <v>18.48</v>
      </c>
      <c r="K4394" s="790">
        <v>0</v>
      </c>
      <c r="L4394" s="791">
        <v>0</v>
      </c>
      <c r="M4394" s="783">
        <v>471.68</v>
      </c>
      <c r="N4394" s="783">
        <v>284</v>
      </c>
      <c r="O4394" s="791">
        <v>1.6608</v>
      </c>
      <c r="P4394" s="783" t="s">
        <v>149</v>
      </c>
      <c r="Q4394" s="783">
        <v>5420</v>
      </c>
      <c r="R4394" s="783">
        <v>1496</v>
      </c>
      <c r="S4394" s="791">
        <v>0.276</v>
      </c>
      <c r="T4394" s="783">
        <v>0</v>
      </c>
      <c r="U4394" s="783">
        <v>0</v>
      </c>
      <c r="V4394" s="783">
        <v>0</v>
      </c>
      <c r="W4394" s="783">
        <v>0</v>
      </c>
      <c r="X4394" s="783">
        <v>0</v>
      </c>
      <c r="Y4394" s="783">
        <v>0</v>
      </c>
      <c r="Z4394" s="783">
        <v>0</v>
      </c>
      <c r="AA4394" s="783">
        <v>0</v>
      </c>
      <c r="AB4394" s="791">
        <v>1</v>
      </c>
      <c r="AC4394" s="575">
        <f t="shared" si="198"/>
        <v>0</v>
      </c>
      <c r="AD4394" s="620">
        <f t="shared" si="199"/>
        <v>0</v>
      </c>
    </row>
    <row r="4395" customHeight="1" spans="1:30">
      <c r="A4395" s="574">
        <v>45378</v>
      </c>
      <c r="B4395" s="797" t="s">
        <v>334</v>
      </c>
      <c r="C4395" s="779" t="s">
        <v>78</v>
      </c>
      <c r="D4395" s="802">
        <v>100</v>
      </c>
      <c r="E4395" s="660" t="s">
        <v>79</v>
      </c>
      <c r="F4395" s="660">
        <v>4.95</v>
      </c>
      <c r="G4395" s="660">
        <v>2.516</v>
      </c>
      <c r="H4395" s="660">
        <v>13.788</v>
      </c>
      <c r="I4395" s="660">
        <v>12.5</v>
      </c>
      <c r="J4395" s="660">
        <v>12.4047</v>
      </c>
      <c r="K4395" s="660">
        <v>0</v>
      </c>
      <c r="L4395" s="793">
        <v>0</v>
      </c>
      <c r="M4395" s="720">
        <v>172.4569</v>
      </c>
      <c r="N4395" s="781">
        <v>32</v>
      </c>
      <c r="O4395" s="789">
        <v>5.3893</v>
      </c>
      <c r="P4395" s="793">
        <v>5.0022</v>
      </c>
      <c r="Q4395" s="660">
        <v>5723</v>
      </c>
      <c r="R4395" s="781">
        <v>426.0641</v>
      </c>
      <c r="S4395" s="805">
        <v>0.0744</v>
      </c>
      <c r="T4395" s="660">
        <v>0</v>
      </c>
      <c r="U4395" s="660">
        <v>0</v>
      </c>
      <c r="V4395" s="660">
        <v>0</v>
      </c>
      <c r="W4395" s="660">
        <v>0</v>
      </c>
      <c r="X4395" s="660">
        <v>0</v>
      </c>
      <c r="Y4395" s="660">
        <v>0</v>
      </c>
      <c r="Z4395" s="660">
        <v>0</v>
      </c>
      <c r="AA4395" s="660">
        <v>0</v>
      </c>
      <c r="AB4395" s="795">
        <v>1</v>
      </c>
      <c r="AC4395" s="575">
        <f t="shared" si="198"/>
        <v>0</v>
      </c>
      <c r="AD4395" s="620">
        <f t="shared" si="199"/>
        <v>0</v>
      </c>
    </row>
    <row r="4396" customHeight="1" spans="1:30">
      <c r="A4396" s="574">
        <v>45378</v>
      </c>
      <c r="B4396" s="797" t="s">
        <v>335</v>
      </c>
      <c r="C4396" s="779" t="s">
        <v>86</v>
      </c>
      <c r="D4396" s="802">
        <v>50</v>
      </c>
      <c r="E4396" s="660" t="s">
        <v>394</v>
      </c>
      <c r="F4396" s="660">
        <v>6.56</v>
      </c>
      <c r="G4396" s="769">
        <v>1.23</v>
      </c>
      <c r="H4396" s="769">
        <v>24.6546</v>
      </c>
      <c r="I4396" s="769">
        <v>8.7286</v>
      </c>
      <c r="J4396" s="769">
        <v>8.7086</v>
      </c>
      <c r="K4396" s="769">
        <v>15.726</v>
      </c>
      <c r="L4396" s="794">
        <v>0.6379</v>
      </c>
      <c r="M4396" s="660">
        <v>442.6046</v>
      </c>
      <c r="N4396" s="769">
        <v>713</v>
      </c>
      <c r="O4396" s="793">
        <v>0.6208</v>
      </c>
      <c r="P4396" s="783" t="s">
        <v>149</v>
      </c>
      <c r="Q4396" s="769">
        <v>6458</v>
      </c>
      <c r="R4396" s="660">
        <v>1185.6918</v>
      </c>
      <c r="S4396" s="793">
        <v>0.1836</v>
      </c>
      <c r="T4396" s="660">
        <v>0</v>
      </c>
      <c r="U4396" s="660">
        <v>0</v>
      </c>
      <c r="V4396" s="660">
        <v>0</v>
      </c>
      <c r="W4396" s="660">
        <v>0</v>
      </c>
      <c r="X4396" s="660">
        <v>0</v>
      </c>
      <c r="Y4396" s="660">
        <v>0</v>
      </c>
      <c r="Z4396" s="660">
        <v>0</v>
      </c>
      <c r="AA4396" s="660">
        <v>0</v>
      </c>
      <c r="AB4396" s="795">
        <v>1</v>
      </c>
      <c r="AC4396" s="575">
        <f t="shared" si="198"/>
        <v>0</v>
      </c>
      <c r="AD4396" s="620">
        <f t="shared" si="199"/>
        <v>0</v>
      </c>
    </row>
    <row r="4397" customHeight="1" spans="1:29">
      <c r="A4397" s="661" t="s">
        <v>395</v>
      </c>
      <c r="B4397" s="662"/>
      <c r="C4397" s="662"/>
      <c r="D4397" s="662"/>
      <c r="E4397" s="662"/>
      <c r="F4397" s="662"/>
      <c r="G4397" s="662"/>
      <c r="H4397" s="662"/>
      <c r="I4397" s="662"/>
      <c r="J4397" s="662"/>
      <c r="K4397" s="662"/>
      <c r="L4397" s="662"/>
      <c r="M4397" s="662"/>
      <c r="N4397" s="662"/>
      <c r="O4397" s="662"/>
      <c r="P4397" s="662"/>
      <c r="Q4397" s="662"/>
      <c r="R4397" s="662"/>
      <c r="S4397" s="662"/>
      <c r="T4397" s="662"/>
      <c r="U4397" s="662"/>
      <c r="V4397" s="662"/>
      <c r="W4397" s="662"/>
      <c r="X4397" s="662"/>
      <c r="Y4397" s="662"/>
      <c r="Z4397" s="662"/>
      <c r="AA4397" s="662"/>
      <c r="AB4397" s="662"/>
      <c r="AC4397" s="662"/>
    </row>
    <row r="4398" customHeight="1" spans="1:30">
      <c r="A4398" s="663" t="s">
        <v>199</v>
      </c>
      <c r="B4398" s="664" t="s">
        <v>200</v>
      </c>
      <c r="C4398" s="664" t="s">
        <v>201</v>
      </c>
      <c r="D4398" s="664" t="s">
        <v>202</v>
      </c>
      <c r="E4398" s="664" t="s">
        <v>203</v>
      </c>
      <c r="F4398" s="664" t="s">
        <v>204</v>
      </c>
      <c r="G4398" s="664" t="s">
        <v>205</v>
      </c>
      <c r="H4398" s="664" t="s">
        <v>206</v>
      </c>
      <c r="I4398" s="664" t="s">
        <v>207</v>
      </c>
      <c r="J4398" s="664" t="s">
        <v>208</v>
      </c>
      <c r="K4398" s="664" t="s">
        <v>209</v>
      </c>
      <c r="L4398" s="664" t="s">
        <v>210</v>
      </c>
      <c r="M4398" s="664" t="s">
        <v>211</v>
      </c>
      <c r="N4398" s="664" t="s">
        <v>212</v>
      </c>
      <c r="O4398" s="664" t="s">
        <v>213</v>
      </c>
      <c r="P4398" s="664" t="s">
        <v>214</v>
      </c>
      <c r="Q4398" s="664" t="s">
        <v>215</v>
      </c>
      <c r="R4398" s="664" t="s">
        <v>216</v>
      </c>
      <c r="S4398" s="664" t="s">
        <v>217</v>
      </c>
      <c r="T4398" s="664" t="s">
        <v>218</v>
      </c>
      <c r="U4398" s="664" t="s">
        <v>219</v>
      </c>
      <c r="V4398" s="664" t="s">
        <v>220</v>
      </c>
      <c r="W4398" s="664" t="s">
        <v>221</v>
      </c>
      <c r="X4398" s="664" t="s">
        <v>222</v>
      </c>
      <c r="Y4398" s="664" t="s">
        <v>223</v>
      </c>
      <c r="Z4398" s="664" t="s">
        <v>224</v>
      </c>
      <c r="AA4398" s="664" t="s">
        <v>225</v>
      </c>
      <c r="AB4398" s="664" t="s">
        <v>226</v>
      </c>
      <c r="AC4398" s="813" t="s">
        <v>29</v>
      </c>
      <c r="AD4398" s="813" t="s">
        <v>30</v>
      </c>
    </row>
    <row r="4399" customHeight="1" spans="1:30">
      <c r="A4399" s="574">
        <v>45379</v>
      </c>
      <c r="B4399" s="650" t="s">
        <v>227</v>
      </c>
      <c r="C4399" s="650" t="s">
        <v>228</v>
      </c>
      <c r="D4399" s="650">
        <v>100</v>
      </c>
      <c r="E4399" s="650" t="s">
        <v>233</v>
      </c>
      <c r="F4399" s="650">
        <v>6.25</v>
      </c>
      <c r="G4399" s="650">
        <v>3</v>
      </c>
      <c r="H4399" s="650">
        <v>57.325</v>
      </c>
      <c r="I4399" s="650">
        <v>54.425</v>
      </c>
      <c r="J4399" s="650">
        <v>54.3375</v>
      </c>
      <c r="K4399" s="650">
        <v>2.9</v>
      </c>
      <c r="L4399" s="676">
        <v>0.0506</v>
      </c>
      <c r="M4399" s="650">
        <v>1123.5</v>
      </c>
      <c r="N4399" s="650"/>
      <c r="O4399" s="650"/>
      <c r="P4399" s="650"/>
      <c r="Q4399" s="650">
        <v>14972</v>
      </c>
      <c r="R4399" s="650">
        <v>3159.7125</v>
      </c>
      <c r="S4399" s="676">
        <v>0.211</v>
      </c>
      <c r="T4399" s="650">
        <v>0.0658</v>
      </c>
      <c r="U4399" s="650">
        <v>0</v>
      </c>
      <c r="V4399" s="650">
        <v>0</v>
      </c>
      <c r="W4399" s="650">
        <v>0</v>
      </c>
      <c r="X4399" s="650">
        <v>0</v>
      </c>
      <c r="Y4399" s="650">
        <v>0</v>
      </c>
      <c r="Z4399" s="650">
        <v>0</v>
      </c>
      <c r="AA4399" s="650">
        <v>0</v>
      </c>
      <c r="AB4399" s="676">
        <v>0.9988</v>
      </c>
      <c r="AC4399" s="575">
        <f t="shared" ref="AC4399:AC4441" si="200">U4399+W4399</f>
        <v>0</v>
      </c>
      <c r="AD4399" s="620">
        <f t="shared" ref="AD4399:AD4441" si="201">T4399+V4399</f>
        <v>0.0658</v>
      </c>
    </row>
    <row r="4400" customHeight="1" spans="1:30">
      <c r="A4400" s="574">
        <v>45379</v>
      </c>
      <c r="B4400" s="650" t="s">
        <v>230</v>
      </c>
      <c r="C4400" s="650" t="s">
        <v>228</v>
      </c>
      <c r="D4400" s="650">
        <v>10</v>
      </c>
      <c r="E4400" s="650" t="s">
        <v>235</v>
      </c>
      <c r="F4400" s="650">
        <v>5.02</v>
      </c>
      <c r="G4400" s="650">
        <v>1.83</v>
      </c>
      <c r="H4400" s="650">
        <v>4.6566</v>
      </c>
      <c r="I4400" s="650">
        <v>1.3818</v>
      </c>
      <c r="J4400" s="650">
        <v>1.32</v>
      </c>
      <c r="K4400" s="650">
        <v>3.2748</v>
      </c>
      <c r="L4400" s="676">
        <v>0.7033</v>
      </c>
      <c r="M4400" s="650">
        <v>102.3</v>
      </c>
      <c r="N4400" s="650"/>
      <c r="O4400" s="650"/>
      <c r="P4400" s="650"/>
      <c r="Q4400" s="650">
        <v>1258</v>
      </c>
      <c r="R4400" s="650">
        <v>293.04</v>
      </c>
      <c r="S4400" s="676">
        <v>0.2329</v>
      </c>
      <c r="T4400" s="650">
        <v>0</v>
      </c>
      <c r="U4400" s="650">
        <v>0</v>
      </c>
      <c r="V4400" s="650">
        <v>0</v>
      </c>
      <c r="W4400" s="650">
        <v>0</v>
      </c>
      <c r="X4400" s="650">
        <v>0</v>
      </c>
      <c r="Y4400" s="650">
        <v>0</v>
      </c>
      <c r="Z4400" s="650">
        <v>0</v>
      </c>
      <c r="AA4400" s="650">
        <v>0</v>
      </c>
      <c r="AB4400" s="676">
        <v>1</v>
      </c>
      <c r="AC4400" s="575">
        <f t="shared" si="200"/>
        <v>0</v>
      </c>
      <c r="AD4400" s="620">
        <f t="shared" si="201"/>
        <v>0</v>
      </c>
    </row>
    <row r="4401" customHeight="1" spans="1:30">
      <c r="A4401" s="574">
        <v>45379</v>
      </c>
      <c r="B4401" s="650" t="s">
        <v>242</v>
      </c>
      <c r="C4401" s="650" t="s">
        <v>228</v>
      </c>
      <c r="D4401" s="650">
        <v>50</v>
      </c>
      <c r="E4401" s="650" t="s">
        <v>235</v>
      </c>
      <c r="F4401" s="650">
        <v>6.6</v>
      </c>
      <c r="G4401" s="650">
        <v>3.51</v>
      </c>
      <c r="H4401" s="650">
        <v>28.12</v>
      </c>
      <c r="I4401" s="650">
        <v>26.943</v>
      </c>
      <c r="J4401" s="650">
        <v>26.84</v>
      </c>
      <c r="K4401" s="650">
        <v>1.0978</v>
      </c>
      <c r="L4401" s="676">
        <v>0.0392</v>
      </c>
      <c r="M4401" s="650">
        <v>502.04</v>
      </c>
      <c r="N4401" s="650"/>
      <c r="O4401" s="650"/>
      <c r="P4401" s="650"/>
      <c r="Q4401" s="650">
        <v>7203</v>
      </c>
      <c r="R4401" s="650">
        <v>1341.12</v>
      </c>
      <c r="S4401" s="676">
        <v>0.1862</v>
      </c>
      <c r="T4401" s="650">
        <v>0.0832</v>
      </c>
      <c r="U4401" s="650">
        <v>0</v>
      </c>
      <c r="V4401" s="650">
        <v>0</v>
      </c>
      <c r="W4401" s="650">
        <v>0</v>
      </c>
      <c r="X4401" s="650">
        <v>0</v>
      </c>
      <c r="Y4401" s="650">
        <v>0</v>
      </c>
      <c r="Z4401" s="650">
        <v>0</v>
      </c>
      <c r="AA4401" s="650">
        <v>0</v>
      </c>
      <c r="AB4401" s="676">
        <v>0.9978</v>
      </c>
      <c r="AC4401" s="575">
        <f t="shared" si="200"/>
        <v>0</v>
      </c>
      <c r="AD4401" s="620">
        <f t="shared" si="201"/>
        <v>0.0832</v>
      </c>
    </row>
    <row r="4402" customHeight="1" spans="1:30">
      <c r="A4402" s="574">
        <v>45379</v>
      </c>
      <c r="B4402" s="650" t="s">
        <v>232</v>
      </c>
      <c r="C4402" s="650" t="s">
        <v>228</v>
      </c>
      <c r="D4402" s="650">
        <v>80</v>
      </c>
      <c r="E4402" s="650" t="s">
        <v>233</v>
      </c>
      <c r="F4402" s="650">
        <v>6.54</v>
      </c>
      <c r="G4402" s="650">
        <v>2.01</v>
      </c>
      <c r="H4402" s="650">
        <v>46.1029</v>
      </c>
      <c r="I4402" s="650">
        <v>44.94</v>
      </c>
      <c r="J4402" s="650">
        <v>44.55</v>
      </c>
      <c r="K4402" s="650">
        <v>0</v>
      </c>
      <c r="L4402" s="676">
        <v>0</v>
      </c>
      <c r="M4402" s="650">
        <v>944.35</v>
      </c>
      <c r="N4402" s="650"/>
      <c r="O4402" s="650"/>
      <c r="P4402" s="650"/>
      <c r="Q4402" s="650">
        <v>9570</v>
      </c>
      <c r="R4402" s="650">
        <v>2699.95</v>
      </c>
      <c r="S4402" s="676">
        <v>0.2821</v>
      </c>
      <c r="T4402" s="650">
        <v>0</v>
      </c>
      <c r="U4402" s="650">
        <v>0</v>
      </c>
      <c r="V4402" s="650">
        <v>0</v>
      </c>
      <c r="W4402" s="650">
        <v>0</v>
      </c>
      <c r="X4402" s="650">
        <v>0</v>
      </c>
      <c r="Y4402" s="650">
        <v>0</v>
      </c>
      <c r="Z4402" s="650">
        <v>0</v>
      </c>
      <c r="AA4402" s="650">
        <v>0</v>
      </c>
      <c r="AB4402" s="676">
        <v>1</v>
      </c>
      <c r="AC4402" s="575">
        <f t="shared" si="200"/>
        <v>0</v>
      </c>
      <c r="AD4402" s="620">
        <f t="shared" si="201"/>
        <v>0</v>
      </c>
    </row>
    <row r="4403" customHeight="1" spans="1:30">
      <c r="A4403" s="574">
        <v>45379</v>
      </c>
      <c r="B4403" s="650" t="s">
        <v>245</v>
      </c>
      <c r="C4403" s="650" t="s">
        <v>228</v>
      </c>
      <c r="D4403" s="650">
        <v>50</v>
      </c>
      <c r="E4403" s="650" t="s">
        <v>233</v>
      </c>
      <c r="F4403" s="650">
        <v>6.63</v>
      </c>
      <c r="G4403" s="650">
        <v>0</v>
      </c>
      <c r="H4403" s="650">
        <v>28.1174</v>
      </c>
      <c r="I4403" s="650">
        <v>22.435</v>
      </c>
      <c r="J4403" s="650">
        <v>22.4</v>
      </c>
      <c r="K4403" s="650">
        <v>5.6824</v>
      </c>
      <c r="L4403" s="676">
        <v>0.2021</v>
      </c>
      <c r="M4403" s="650">
        <v>421.05</v>
      </c>
      <c r="N4403" s="650"/>
      <c r="O4403" s="650"/>
      <c r="P4403" s="650"/>
      <c r="Q4403" s="650">
        <v>6762</v>
      </c>
      <c r="R4403" s="650">
        <v>1085.98</v>
      </c>
      <c r="S4403" s="676">
        <v>0.1606</v>
      </c>
      <c r="T4403" s="650">
        <v>0</v>
      </c>
      <c r="U4403" s="650">
        <v>0</v>
      </c>
      <c r="V4403" s="650">
        <v>0</v>
      </c>
      <c r="W4403" s="650">
        <v>0</v>
      </c>
      <c r="X4403" s="650">
        <v>0</v>
      </c>
      <c r="Y4403" s="650">
        <v>0</v>
      </c>
      <c r="Z4403" s="650">
        <v>0</v>
      </c>
      <c r="AA4403" s="650">
        <v>0</v>
      </c>
      <c r="AB4403" s="676">
        <v>1</v>
      </c>
      <c r="AC4403" s="575">
        <f t="shared" si="200"/>
        <v>0</v>
      </c>
      <c r="AD4403" s="620">
        <f t="shared" si="201"/>
        <v>0</v>
      </c>
    </row>
    <row r="4404" customHeight="1" spans="1:30">
      <c r="A4404" s="574">
        <v>45379</v>
      </c>
      <c r="B4404" s="650" t="s">
        <v>239</v>
      </c>
      <c r="C4404" s="650" t="s">
        <v>228</v>
      </c>
      <c r="D4404" s="650">
        <v>30</v>
      </c>
      <c r="E4404" s="650" t="s">
        <v>292</v>
      </c>
      <c r="F4404" s="650">
        <v>7.38</v>
      </c>
      <c r="G4404" s="650">
        <v>0</v>
      </c>
      <c r="H4404" s="650">
        <v>23.7143</v>
      </c>
      <c r="I4404" s="650">
        <v>8.1083</v>
      </c>
      <c r="J4404" s="650">
        <v>8.0256</v>
      </c>
      <c r="K4404" s="650">
        <v>15.606</v>
      </c>
      <c r="L4404" s="676">
        <v>0.6581</v>
      </c>
      <c r="M4404" s="650">
        <v>436.0752</v>
      </c>
      <c r="N4404" s="650"/>
      <c r="O4404" s="650"/>
      <c r="P4404" s="650"/>
      <c r="Q4404" s="650">
        <v>4805</v>
      </c>
      <c r="R4404" s="650">
        <v>1136.6256</v>
      </c>
      <c r="S4404" s="676">
        <v>0.2366</v>
      </c>
      <c r="T4404" s="650">
        <v>0</v>
      </c>
      <c r="U4404" s="650">
        <v>0</v>
      </c>
      <c r="V4404" s="650">
        <v>0</v>
      </c>
      <c r="W4404" s="650">
        <v>0</v>
      </c>
      <c r="X4404" s="650">
        <v>0</v>
      </c>
      <c r="Y4404" s="650">
        <v>0</v>
      </c>
      <c r="Z4404" s="650">
        <v>0</v>
      </c>
      <c r="AA4404" s="650">
        <v>0</v>
      </c>
      <c r="AB4404" s="676">
        <v>1</v>
      </c>
      <c r="AC4404" s="575">
        <f t="shared" si="200"/>
        <v>0</v>
      </c>
      <c r="AD4404" s="620">
        <f t="shared" si="201"/>
        <v>0</v>
      </c>
    </row>
    <row r="4405" customHeight="1" spans="1:30">
      <c r="A4405" s="574">
        <v>45379</v>
      </c>
      <c r="B4405" s="650" t="s">
        <v>237</v>
      </c>
      <c r="C4405" s="650" t="s">
        <v>228</v>
      </c>
      <c r="D4405" s="650">
        <v>5.48</v>
      </c>
      <c r="E4405" s="650" t="s">
        <v>231</v>
      </c>
      <c r="F4405" s="650">
        <v>5.86</v>
      </c>
      <c r="G4405" s="650">
        <v>0</v>
      </c>
      <c r="H4405" s="650">
        <v>2.86</v>
      </c>
      <c r="I4405" s="650">
        <v>2.21</v>
      </c>
      <c r="J4405" s="650">
        <v>2.016</v>
      </c>
      <c r="K4405" s="650">
        <v>0.65</v>
      </c>
      <c r="L4405" s="676">
        <v>0.2273</v>
      </c>
      <c r="M4405" s="650">
        <v>48.776</v>
      </c>
      <c r="N4405" s="650"/>
      <c r="O4405" s="650"/>
      <c r="P4405" s="650"/>
      <c r="Q4405" s="650">
        <v>554</v>
      </c>
      <c r="R4405" s="650">
        <v>118.196</v>
      </c>
      <c r="S4405" s="676">
        <v>0.2134</v>
      </c>
      <c r="T4405" s="650">
        <v>0</v>
      </c>
      <c r="U4405" s="650">
        <v>0</v>
      </c>
      <c r="V4405" s="650">
        <v>0</v>
      </c>
      <c r="W4405" s="650">
        <v>0</v>
      </c>
      <c r="X4405" s="650">
        <v>0</v>
      </c>
      <c r="Y4405" s="650">
        <v>0</v>
      </c>
      <c r="Z4405" s="650">
        <v>0</v>
      </c>
      <c r="AA4405" s="650">
        <v>0</v>
      </c>
      <c r="AB4405" s="676">
        <v>1</v>
      </c>
      <c r="AC4405" s="575">
        <f t="shared" si="200"/>
        <v>0</v>
      </c>
      <c r="AD4405" s="620">
        <f t="shared" si="201"/>
        <v>0</v>
      </c>
    </row>
    <row r="4406" customHeight="1" spans="1:30">
      <c r="A4406" s="574">
        <v>45379</v>
      </c>
      <c r="B4406" s="650" t="s">
        <v>246</v>
      </c>
      <c r="C4406" s="650" t="s">
        <v>228</v>
      </c>
      <c r="D4406" s="650">
        <v>300</v>
      </c>
      <c r="E4406" s="650" t="s">
        <v>233</v>
      </c>
      <c r="F4406" s="650">
        <v>8.72</v>
      </c>
      <c r="G4406" s="650">
        <v>0</v>
      </c>
      <c r="H4406" s="650">
        <v>222.8714</v>
      </c>
      <c r="I4406" s="650">
        <v>172.7309</v>
      </c>
      <c r="J4406" s="650">
        <v>159.489</v>
      </c>
      <c r="K4406" s="650">
        <v>50.1408</v>
      </c>
      <c r="L4406" s="676">
        <v>0.225</v>
      </c>
      <c r="M4406" s="650">
        <v>4634.949</v>
      </c>
      <c r="N4406" s="650"/>
      <c r="O4406" s="650"/>
      <c r="P4406" s="650"/>
      <c r="Q4406" s="650">
        <v>57321</v>
      </c>
      <c r="R4406" s="650">
        <v>12399.982</v>
      </c>
      <c r="S4406" s="676">
        <v>0.2163</v>
      </c>
      <c r="T4406" s="650">
        <v>0</v>
      </c>
      <c r="U4406" s="650">
        <v>0</v>
      </c>
      <c r="V4406" s="650">
        <v>0</v>
      </c>
      <c r="W4406" s="650">
        <v>0</v>
      </c>
      <c r="X4406" s="650">
        <v>0</v>
      </c>
      <c r="Y4406" s="650">
        <v>0</v>
      </c>
      <c r="Z4406" s="650">
        <v>0</v>
      </c>
      <c r="AA4406" s="650">
        <v>0</v>
      </c>
      <c r="AB4406" s="676">
        <v>1</v>
      </c>
      <c r="AC4406" s="575">
        <f t="shared" si="200"/>
        <v>0</v>
      </c>
      <c r="AD4406" s="620">
        <f t="shared" si="201"/>
        <v>0</v>
      </c>
    </row>
    <row r="4407" customHeight="1" spans="1:30">
      <c r="A4407" s="574">
        <v>45379</v>
      </c>
      <c r="B4407" s="650" t="s">
        <v>236</v>
      </c>
      <c r="C4407" s="650" t="s">
        <v>228</v>
      </c>
      <c r="D4407" s="650">
        <v>30</v>
      </c>
      <c r="E4407" s="650" t="s">
        <v>235</v>
      </c>
      <c r="F4407" s="650">
        <v>6.07</v>
      </c>
      <c r="G4407" s="650">
        <v>1.44</v>
      </c>
      <c r="H4407" s="650">
        <v>14.7745</v>
      </c>
      <c r="I4407" s="650">
        <v>14.5755</v>
      </c>
      <c r="J4407" s="650">
        <v>14.5541</v>
      </c>
      <c r="K4407" s="650">
        <v>0</v>
      </c>
      <c r="L4407" s="676">
        <v>0</v>
      </c>
      <c r="M4407" s="650">
        <v>408.263</v>
      </c>
      <c r="N4407" s="650"/>
      <c r="O4407" s="650"/>
      <c r="P4407" s="650"/>
      <c r="Q4407" s="650">
        <v>3672</v>
      </c>
      <c r="R4407" s="650">
        <v>1140.2819</v>
      </c>
      <c r="S4407" s="676">
        <v>0.3105</v>
      </c>
      <c r="T4407" s="650">
        <v>0</v>
      </c>
      <c r="U4407" s="650">
        <v>0</v>
      </c>
      <c r="V4407" s="650">
        <v>0</v>
      </c>
      <c r="W4407" s="650">
        <v>0</v>
      </c>
      <c r="X4407" s="650">
        <v>0</v>
      </c>
      <c r="Y4407" s="650">
        <v>0</v>
      </c>
      <c r="Z4407" s="650">
        <v>0</v>
      </c>
      <c r="AA4407" s="650">
        <v>0</v>
      </c>
      <c r="AB4407" s="676">
        <v>1</v>
      </c>
      <c r="AC4407" s="575">
        <f t="shared" si="200"/>
        <v>0</v>
      </c>
      <c r="AD4407" s="620">
        <f t="shared" si="201"/>
        <v>0</v>
      </c>
    </row>
    <row r="4408" customHeight="1" spans="1:30">
      <c r="A4408" s="574">
        <v>45379</v>
      </c>
      <c r="B4408" s="650" t="s">
        <v>234</v>
      </c>
      <c r="C4408" s="650" t="s">
        <v>228</v>
      </c>
      <c r="D4408" s="650">
        <v>20</v>
      </c>
      <c r="E4408" s="650" t="s">
        <v>233</v>
      </c>
      <c r="F4408" s="650">
        <v>7.37</v>
      </c>
      <c r="G4408" s="650">
        <v>2.72</v>
      </c>
      <c r="H4408" s="650">
        <v>15.7464</v>
      </c>
      <c r="I4408" s="650">
        <v>7.1306</v>
      </c>
      <c r="J4408" s="650">
        <v>7.0904</v>
      </c>
      <c r="K4408" s="650">
        <v>8.6158</v>
      </c>
      <c r="L4408" s="676">
        <v>0.5472</v>
      </c>
      <c r="M4408" s="650">
        <v>259.6952</v>
      </c>
      <c r="N4408" s="650"/>
      <c r="O4408" s="650"/>
      <c r="P4408" s="650"/>
      <c r="Q4408" s="650">
        <v>4106</v>
      </c>
      <c r="R4408" s="650">
        <v>833.5941</v>
      </c>
      <c r="S4408" s="676">
        <v>0.203</v>
      </c>
      <c r="T4408" s="650">
        <v>0</v>
      </c>
      <c r="U4408" s="650">
        <v>0</v>
      </c>
      <c r="V4408" s="650">
        <v>0</v>
      </c>
      <c r="W4408" s="650">
        <v>0</v>
      </c>
      <c r="X4408" s="650">
        <v>0</v>
      </c>
      <c r="Y4408" s="650">
        <v>0</v>
      </c>
      <c r="Z4408" s="650">
        <v>0</v>
      </c>
      <c r="AA4408" s="650">
        <v>0</v>
      </c>
      <c r="AB4408" s="676">
        <v>1</v>
      </c>
      <c r="AC4408" s="575">
        <f t="shared" si="200"/>
        <v>0</v>
      </c>
      <c r="AD4408" s="620">
        <f t="shared" si="201"/>
        <v>0</v>
      </c>
    </row>
    <row r="4409" customHeight="1" spans="1:30">
      <c r="A4409" s="574">
        <v>45379</v>
      </c>
      <c r="B4409" s="650" t="s">
        <v>241</v>
      </c>
      <c r="C4409" s="650" t="s">
        <v>228</v>
      </c>
      <c r="D4409" s="650">
        <v>150</v>
      </c>
      <c r="E4409" s="650" t="s">
        <v>235</v>
      </c>
      <c r="F4409" s="650">
        <v>4.79</v>
      </c>
      <c r="G4409" s="650">
        <v>4.72</v>
      </c>
      <c r="H4409" s="650">
        <v>88.2079</v>
      </c>
      <c r="I4409" s="650">
        <v>42.7297</v>
      </c>
      <c r="J4409" s="650">
        <v>47.1345</v>
      </c>
      <c r="K4409" s="650">
        <v>45.48</v>
      </c>
      <c r="L4409" s="676">
        <v>0.5156</v>
      </c>
      <c r="M4409" s="650">
        <v>1424.8969</v>
      </c>
      <c r="N4409" s="650">
        <v>1932</v>
      </c>
      <c r="O4409" s="676">
        <v>0.7375</v>
      </c>
      <c r="P4409" s="676">
        <v>-0.1657</v>
      </c>
      <c r="Q4409" s="650">
        <v>24402</v>
      </c>
      <c r="R4409" s="650">
        <v>3947.7396</v>
      </c>
      <c r="S4409" s="676">
        <v>0.1618</v>
      </c>
      <c r="T4409" s="650">
        <v>0</v>
      </c>
      <c r="U4409" s="650">
        <v>0</v>
      </c>
      <c r="V4409" s="650">
        <v>0</v>
      </c>
      <c r="W4409" s="650">
        <v>0</v>
      </c>
      <c r="X4409" s="650">
        <v>0</v>
      </c>
      <c r="Y4409" s="650">
        <v>0</v>
      </c>
      <c r="Z4409" s="650">
        <v>0</v>
      </c>
      <c r="AA4409" s="650">
        <v>0</v>
      </c>
      <c r="AB4409" s="676">
        <v>1</v>
      </c>
      <c r="AC4409" s="575">
        <f t="shared" si="200"/>
        <v>0</v>
      </c>
      <c r="AD4409" s="620">
        <f t="shared" si="201"/>
        <v>0</v>
      </c>
    </row>
    <row r="4410" customHeight="1" spans="1:30">
      <c r="A4410" s="574">
        <v>45379</v>
      </c>
      <c r="B4410" s="650" t="s">
        <v>240</v>
      </c>
      <c r="C4410" s="650" t="s">
        <v>228</v>
      </c>
      <c r="D4410" s="650">
        <v>100</v>
      </c>
      <c r="E4410" s="650" t="s">
        <v>233</v>
      </c>
      <c r="F4410" s="650">
        <v>7.01</v>
      </c>
      <c r="G4410" s="650">
        <v>0</v>
      </c>
      <c r="H4410" s="650">
        <v>57.275</v>
      </c>
      <c r="I4410" s="650">
        <v>47.2316</v>
      </c>
      <c r="J4410" s="650">
        <v>45.322</v>
      </c>
      <c r="K4410" s="650">
        <v>9.935</v>
      </c>
      <c r="L4410" s="676">
        <v>0.1738</v>
      </c>
      <c r="M4410" s="650">
        <v>1203.403</v>
      </c>
      <c r="N4410" s="650"/>
      <c r="O4410" s="650"/>
      <c r="P4410" s="650"/>
      <c r="Q4410" s="650">
        <v>15895</v>
      </c>
      <c r="R4410" s="650">
        <v>3085.625</v>
      </c>
      <c r="S4410" s="676">
        <v>0.1941</v>
      </c>
      <c r="T4410" s="650">
        <v>0.0588</v>
      </c>
      <c r="U4410" s="650">
        <v>0</v>
      </c>
      <c r="V4410" s="650">
        <v>0</v>
      </c>
      <c r="W4410" s="650">
        <v>0</v>
      </c>
      <c r="X4410" s="650">
        <v>0</v>
      </c>
      <c r="Y4410" s="650">
        <v>0.0496</v>
      </c>
      <c r="Z4410" s="650">
        <v>0</v>
      </c>
      <c r="AA4410" s="650">
        <v>0</v>
      </c>
      <c r="AB4410" s="676">
        <v>0.999</v>
      </c>
      <c r="AC4410" s="575">
        <f t="shared" si="200"/>
        <v>0</v>
      </c>
      <c r="AD4410" s="620">
        <f t="shared" si="201"/>
        <v>0.0588</v>
      </c>
    </row>
    <row r="4411" customHeight="1" spans="1:30">
      <c r="A4411" s="574">
        <v>45379</v>
      </c>
      <c r="B4411" s="650" t="s">
        <v>243</v>
      </c>
      <c r="C4411" s="650" t="s">
        <v>228</v>
      </c>
      <c r="D4411" s="650">
        <v>30</v>
      </c>
      <c r="E4411" s="650" t="s">
        <v>233</v>
      </c>
      <c r="F4411" s="650">
        <v>6.85</v>
      </c>
      <c r="G4411" s="650">
        <v>0.8</v>
      </c>
      <c r="H4411" s="650">
        <v>16.9361</v>
      </c>
      <c r="I4411" s="650">
        <v>16.604</v>
      </c>
      <c r="J4411" s="650">
        <v>16.576</v>
      </c>
      <c r="K4411" s="650">
        <v>0</v>
      </c>
      <c r="L4411" s="676">
        <v>0</v>
      </c>
      <c r="M4411" s="650">
        <v>449.624</v>
      </c>
      <c r="N4411" s="650"/>
      <c r="O4411" s="650"/>
      <c r="P4411" s="650"/>
      <c r="Q4411" s="650">
        <v>4708</v>
      </c>
      <c r="R4411" s="650">
        <v>1283.688</v>
      </c>
      <c r="S4411" s="676">
        <v>0.2727</v>
      </c>
      <c r="T4411" s="650">
        <v>0.02</v>
      </c>
      <c r="U4411" s="650">
        <v>0</v>
      </c>
      <c r="V4411" s="650">
        <v>0</v>
      </c>
      <c r="W4411" s="650">
        <v>0</v>
      </c>
      <c r="X4411" s="650">
        <v>0</v>
      </c>
      <c r="Y4411" s="650">
        <v>0</v>
      </c>
      <c r="Z4411" s="650">
        <v>0</v>
      </c>
      <c r="AA4411" s="650">
        <v>0</v>
      </c>
      <c r="AB4411" s="676">
        <v>1</v>
      </c>
      <c r="AC4411" s="575">
        <f t="shared" si="200"/>
        <v>0</v>
      </c>
      <c r="AD4411" s="620">
        <f t="shared" si="201"/>
        <v>0.02</v>
      </c>
    </row>
    <row r="4412" customHeight="1" spans="1:30">
      <c r="A4412" s="574">
        <v>45379</v>
      </c>
      <c r="B4412" s="650" t="s">
        <v>244</v>
      </c>
      <c r="C4412" s="650" t="s">
        <v>228</v>
      </c>
      <c r="D4412" s="650">
        <v>100</v>
      </c>
      <c r="E4412" s="650" t="s">
        <v>233</v>
      </c>
      <c r="F4412" s="650">
        <v>3.26</v>
      </c>
      <c r="G4412" s="650">
        <v>0</v>
      </c>
      <c r="H4412" s="650">
        <v>27.6</v>
      </c>
      <c r="I4412" s="650">
        <v>0</v>
      </c>
      <c r="J4412" s="650">
        <v>0</v>
      </c>
      <c r="K4412" s="650">
        <v>0</v>
      </c>
      <c r="L4412" s="650"/>
      <c r="M4412" s="650">
        <v>1046.0247</v>
      </c>
      <c r="N4412" s="650"/>
      <c r="O4412" s="650"/>
      <c r="P4412" s="650"/>
      <c r="Q4412" s="650">
        <v>14225</v>
      </c>
      <c r="R4412" s="650">
        <v>2964.6603</v>
      </c>
      <c r="S4412" s="676">
        <v>0.2084</v>
      </c>
      <c r="T4412" s="650">
        <v>0</v>
      </c>
      <c r="U4412" s="650">
        <v>0</v>
      </c>
      <c r="V4412" s="650">
        <v>0</v>
      </c>
      <c r="W4412" s="650">
        <v>0</v>
      </c>
      <c r="X4412" s="650">
        <v>0</v>
      </c>
      <c r="Y4412" s="650">
        <v>0</v>
      </c>
      <c r="Z4412" s="650">
        <v>0</v>
      </c>
      <c r="AA4412" s="650">
        <v>0</v>
      </c>
      <c r="AB4412" s="676">
        <v>0</v>
      </c>
      <c r="AC4412" s="575">
        <f t="shared" si="200"/>
        <v>0</v>
      </c>
      <c r="AD4412" s="620">
        <f t="shared" si="201"/>
        <v>0</v>
      </c>
    </row>
    <row r="4413" customHeight="1" spans="1:30">
      <c r="A4413" s="574">
        <v>45379</v>
      </c>
      <c r="B4413" s="650" t="s">
        <v>247</v>
      </c>
      <c r="C4413" s="650" t="s">
        <v>228</v>
      </c>
      <c r="D4413" s="650">
        <v>150</v>
      </c>
      <c r="E4413" s="650" t="s">
        <v>233</v>
      </c>
      <c r="F4413" s="650">
        <v>7.98</v>
      </c>
      <c r="G4413" s="650">
        <v>1</v>
      </c>
      <c r="H4413" s="650">
        <v>99.9676</v>
      </c>
      <c r="I4413" s="650">
        <v>99.9676</v>
      </c>
      <c r="J4413" s="650">
        <v>99.225</v>
      </c>
      <c r="K4413" s="650">
        <v>0</v>
      </c>
      <c r="L4413" s="676">
        <v>0</v>
      </c>
      <c r="M4413" s="650">
        <v>2349.9</v>
      </c>
      <c r="N4413" s="650"/>
      <c r="O4413" s="650"/>
      <c r="P4413" s="650"/>
      <c r="Q4413" s="650">
        <v>25456</v>
      </c>
      <c r="R4413" s="650">
        <v>6245.925</v>
      </c>
      <c r="S4413" s="676">
        <v>0.2454</v>
      </c>
      <c r="T4413" s="650">
        <v>0</v>
      </c>
      <c r="U4413" s="650">
        <v>0</v>
      </c>
      <c r="V4413" s="650">
        <v>0</v>
      </c>
      <c r="W4413" s="650">
        <v>0</v>
      </c>
      <c r="X4413" s="650">
        <v>0</v>
      </c>
      <c r="Y4413" s="650">
        <v>0</v>
      </c>
      <c r="Z4413" s="650">
        <v>0</v>
      </c>
      <c r="AA4413" s="650">
        <v>0</v>
      </c>
      <c r="AB4413" s="676">
        <v>1</v>
      </c>
      <c r="AC4413" s="575">
        <f t="shared" si="200"/>
        <v>0</v>
      </c>
      <c r="AD4413" s="620">
        <f t="shared" si="201"/>
        <v>0</v>
      </c>
    </row>
    <row r="4414" customHeight="1" spans="1:30">
      <c r="A4414" s="574">
        <v>45379</v>
      </c>
      <c r="B4414" s="650" t="s">
        <v>248</v>
      </c>
      <c r="C4414" s="650" t="s">
        <v>228</v>
      </c>
      <c r="D4414" s="650">
        <v>100</v>
      </c>
      <c r="E4414" s="650" t="s">
        <v>233</v>
      </c>
      <c r="F4414" s="650">
        <v>6.21</v>
      </c>
      <c r="G4414" s="650">
        <v>2.9</v>
      </c>
      <c r="H4414" s="650">
        <v>65.616</v>
      </c>
      <c r="I4414" s="650">
        <v>33.7214</v>
      </c>
      <c r="J4414" s="650">
        <v>32.9252</v>
      </c>
      <c r="K4414" s="650">
        <v>31.8946</v>
      </c>
      <c r="L4414" s="676">
        <v>0.4861</v>
      </c>
      <c r="M4414" s="650">
        <v>983.9508</v>
      </c>
      <c r="N4414" s="650"/>
      <c r="O4414" s="650"/>
      <c r="P4414" s="650"/>
      <c r="Q4414" s="650">
        <v>11688</v>
      </c>
      <c r="R4414" s="650">
        <v>2745.6716</v>
      </c>
      <c r="S4414" s="676">
        <v>0.2349</v>
      </c>
      <c r="T4414" s="650">
        <v>0</v>
      </c>
      <c r="U4414" s="650">
        <v>0</v>
      </c>
      <c r="V4414" s="650">
        <v>0</v>
      </c>
      <c r="W4414" s="650">
        <v>0</v>
      </c>
      <c r="X4414" s="650">
        <v>0</v>
      </c>
      <c r="Y4414" s="650">
        <v>0</v>
      </c>
      <c r="Z4414" s="650">
        <v>0</v>
      </c>
      <c r="AA4414" s="650">
        <v>0</v>
      </c>
      <c r="AB4414" s="676">
        <v>1</v>
      </c>
      <c r="AC4414" s="575">
        <f t="shared" si="200"/>
        <v>0</v>
      </c>
      <c r="AD4414" s="620">
        <f t="shared" si="201"/>
        <v>0</v>
      </c>
    </row>
    <row r="4415" customHeight="1" spans="1:30">
      <c r="A4415" s="574">
        <v>45379</v>
      </c>
      <c r="B4415" s="650" t="s">
        <v>249</v>
      </c>
      <c r="C4415" s="650" t="s">
        <v>228</v>
      </c>
      <c r="D4415" s="650">
        <v>100</v>
      </c>
      <c r="E4415" s="650" t="s">
        <v>231</v>
      </c>
      <c r="F4415" s="650">
        <v>5.77</v>
      </c>
      <c r="G4415" s="650">
        <v>0</v>
      </c>
      <c r="H4415" s="650">
        <v>46.789</v>
      </c>
      <c r="I4415" s="650">
        <v>46.068</v>
      </c>
      <c r="J4415" s="650">
        <v>45.9589</v>
      </c>
      <c r="K4415" s="650">
        <v>0</v>
      </c>
      <c r="L4415" s="676">
        <v>0</v>
      </c>
      <c r="M4415" s="650">
        <v>1374.8343</v>
      </c>
      <c r="N4415" s="650"/>
      <c r="O4415" s="650"/>
      <c r="P4415" s="650"/>
      <c r="Q4415" s="650">
        <v>15134</v>
      </c>
      <c r="R4415" s="650">
        <v>3312.1816</v>
      </c>
      <c r="S4415" s="676">
        <v>0.2189</v>
      </c>
      <c r="T4415" s="650">
        <v>0</v>
      </c>
      <c r="U4415" s="650">
        <v>0</v>
      </c>
      <c r="V4415" s="650">
        <v>0</v>
      </c>
      <c r="W4415" s="650">
        <v>0</v>
      </c>
      <c r="X4415" s="650">
        <v>0</v>
      </c>
      <c r="Y4415" s="650">
        <v>0</v>
      </c>
      <c r="Z4415" s="650">
        <v>0</v>
      </c>
      <c r="AA4415" s="650">
        <v>0</v>
      </c>
      <c r="AB4415" s="676">
        <v>0.995</v>
      </c>
      <c r="AC4415" s="575">
        <f t="shared" si="200"/>
        <v>0</v>
      </c>
      <c r="AD4415" s="620">
        <f t="shared" si="201"/>
        <v>0</v>
      </c>
    </row>
    <row r="4416" customHeight="1" spans="1:30">
      <c r="A4416" s="574">
        <v>45379</v>
      </c>
      <c r="B4416" s="650" t="s">
        <v>251</v>
      </c>
      <c r="C4416" s="650" t="s">
        <v>250</v>
      </c>
      <c r="D4416" s="650">
        <v>15</v>
      </c>
      <c r="E4416" s="650" t="s">
        <v>233</v>
      </c>
      <c r="F4416" s="650">
        <v>0</v>
      </c>
      <c r="G4416" s="650">
        <v>4.84</v>
      </c>
      <c r="H4416" s="650">
        <v>8.9744</v>
      </c>
      <c r="I4416" s="650">
        <v>7.5319</v>
      </c>
      <c r="J4416" s="650">
        <v>7.455</v>
      </c>
      <c r="K4416" s="650">
        <v>1.4426</v>
      </c>
      <c r="L4416" s="676">
        <v>0.1607</v>
      </c>
      <c r="M4416" s="650">
        <v>254.205</v>
      </c>
      <c r="N4416" s="650"/>
      <c r="O4416" s="650"/>
      <c r="P4416" s="650"/>
      <c r="Q4416" s="650">
        <v>3444</v>
      </c>
      <c r="R4416" s="650">
        <v>582.435</v>
      </c>
      <c r="S4416" s="676">
        <v>0.1691</v>
      </c>
      <c r="T4416" s="650">
        <v>0</v>
      </c>
      <c r="U4416" s="650">
        <v>0</v>
      </c>
      <c r="V4416" s="650">
        <v>0</v>
      </c>
      <c r="W4416" s="650">
        <v>0</v>
      </c>
      <c r="X4416" s="650">
        <v>0</v>
      </c>
      <c r="Y4416" s="650">
        <v>0</v>
      </c>
      <c r="Z4416" s="650">
        <v>0</v>
      </c>
      <c r="AA4416" s="650">
        <v>0</v>
      </c>
      <c r="AB4416" s="676">
        <v>1</v>
      </c>
      <c r="AC4416" s="575">
        <f t="shared" si="200"/>
        <v>0</v>
      </c>
      <c r="AD4416" s="620">
        <f t="shared" si="201"/>
        <v>0</v>
      </c>
    </row>
    <row r="4417" customHeight="1" spans="1:30">
      <c r="A4417" s="574">
        <v>45379</v>
      </c>
      <c r="B4417" s="669" t="s">
        <v>55</v>
      </c>
      <c r="C4417" s="650" t="s">
        <v>250</v>
      </c>
      <c r="D4417" s="650">
        <v>100</v>
      </c>
      <c r="E4417" s="650" t="s">
        <v>233</v>
      </c>
      <c r="F4417" s="650">
        <v>0</v>
      </c>
      <c r="G4417" s="650">
        <v>8.3</v>
      </c>
      <c r="H4417" s="650">
        <v>108.3758</v>
      </c>
      <c r="I4417" s="650">
        <v>71.8453</v>
      </c>
      <c r="J4417" s="650">
        <v>70.393</v>
      </c>
      <c r="K4417" s="650">
        <v>36.5305</v>
      </c>
      <c r="L4417" s="676">
        <v>0.3371</v>
      </c>
      <c r="M4417" s="650">
        <v>2448.5715</v>
      </c>
      <c r="N4417" s="650"/>
      <c r="O4417" s="650"/>
      <c r="P4417" s="650"/>
      <c r="Q4417" s="650">
        <v>28860</v>
      </c>
      <c r="R4417" s="650">
        <v>6187.376</v>
      </c>
      <c r="S4417" s="676">
        <v>0.2144</v>
      </c>
      <c r="T4417" s="650">
        <v>0</v>
      </c>
      <c r="U4417" s="650">
        <v>0</v>
      </c>
      <c r="V4417" s="650">
        <v>0</v>
      </c>
      <c r="W4417" s="650">
        <v>0</v>
      </c>
      <c r="X4417" s="650">
        <v>0</v>
      </c>
      <c r="Y4417" s="650">
        <v>0</v>
      </c>
      <c r="Z4417" s="650">
        <v>0</v>
      </c>
      <c r="AA4417" s="650">
        <v>0</v>
      </c>
      <c r="AB4417" s="676">
        <v>1</v>
      </c>
      <c r="AC4417" s="575">
        <f t="shared" si="200"/>
        <v>0</v>
      </c>
      <c r="AD4417" s="620">
        <f t="shared" si="201"/>
        <v>0</v>
      </c>
    </row>
    <row r="4418" customHeight="1" spans="1:30">
      <c r="A4418" s="574">
        <v>45379</v>
      </c>
      <c r="B4418" s="192" t="s">
        <v>57</v>
      </c>
      <c r="C4418" s="650" t="s">
        <v>228</v>
      </c>
      <c r="D4418" s="650">
        <v>20</v>
      </c>
      <c r="E4418" s="650" t="s">
        <v>233</v>
      </c>
      <c r="F4418" s="650">
        <v>7.98</v>
      </c>
      <c r="G4418" s="650">
        <v>0</v>
      </c>
      <c r="H4418" s="650">
        <v>13.8863</v>
      </c>
      <c r="I4418" s="650">
        <v>9.7168</v>
      </c>
      <c r="J4418" s="650">
        <v>9.571</v>
      </c>
      <c r="K4418" s="650">
        <v>4.1695</v>
      </c>
      <c r="L4418" s="676">
        <v>0.3003</v>
      </c>
      <c r="M4418" s="650">
        <v>270.7285</v>
      </c>
      <c r="N4418" s="650"/>
      <c r="O4418" s="650"/>
      <c r="P4418" s="650"/>
      <c r="Q4418" s="650">
        <v>3541</v>
      </c>
      <c r="R4418" s="650">
        <v>771.8433</v>
      </c>
      <c r="S4418" s="676">
        <v>0.218</v>
      </c>
      <c r="T4418" s="650">
        <v>0</v>
      </c>
      <c r="U4418" s="650">
        <v>0</v>
      </c>
      <c r="V4418" s="650">
        <v>0</v>
      </c>
      <c r="W4418" s="650">
        <v>0</v>
      </c>
      <c r="X4418" s="650">
        <v>0</v>
      </c>
      <c r="Y4418" s="650">
        <v>0</v>
      </c>
      <c r="Z4418" s="650">
        <v>0</v>
      </c>
      <c r="AA4418" s="650">
        <v>0</v>
      </c>
      <c r="AB4418" s="676">
        <v>1</v>
      </c>
      <c r="AC4418" s="575">
        <f t="shared" si="200"/>
        <v>0</v>
      </c>
      <c r="AD4418" s="620">
        <f t="shared" si="201"/>
        <v>0</v>
      </c>
    </row>
    <row r="4419" customHeight="1" spans="1:30">
      <c r="A4419" s="574">
        <v>45379</v>
      </c>
      <c r="B4419" s="650" t="s">
        <v>261</v>
      </c>
      <c r="C4419" s="650" t="s">
        <v>250</v>
      </c>
      <c r="D4419" s="650">
        <v>100</v>
      </c>
      <c r="E4419" s="650" t="s">
        <v>233</v>
      </c>
      <c r="F4419" s="650">
        <v>0</v>
      </c>
      <c r="G4419" s="650">
        <v>7.86</v>
      </c>
      <c r="H4419" s="650">
        <v>151.1339</v>
      </c>
      <c r="I4419" s="650">
        <v>150.3083</v>
      </c>
      <c r="J4419" s="650">
        <v>147.972</v>
      </c>
      <c r="K4419" s="650">
        <v>0</v>
      </c>
      <c r="L4419" s="676">
        <v>0</v>
      </c>
      <c r="M4419" s="650">
        <v>2292.18</v>
      </c>
      <c r="N4419" s="650"/>
      <c r="O4419" s="650"/>
      <c r="P4419" s="650"/>
      <c r="Q4419" s="650">
        <v>25315</v>
      </c>
      <c r="R4419" s="650">
        <v>6590.232</v>
      </c>
      <c r="S4419" s="676">
        <v>0.2603</v>
      </c>
      <c r="T4419" s="650">
        <v>0.8256</v>
      </c>
      <c r="U4419" s="650">
        <v>0</v>
      </c>
      <c r="V4419" s="650">
        <v>0</v>
      </c>
      <c r="W4419" s="650">
        <v>0</v>
      </c>
      <c r="X4419" s="650">
        <v>0</v>
      </c>
      <c r="Y4419" s="650">
        <v>0</v>
      </c>
      <c r="Z4419" s="650">
        <v>0</v>
      </c>
      <c r="AA4419" s="650">
        <v>0</v>
      </c>
      <c r="AB4419" s="676">
        <v>0.99</v>
      </c>
      <c r="AC4419" s="575">
        <f t="shared" si="200"/>
        <v>0</v>
      </c>
      <c r="AD4419" s="620">
        <f t="shared" si="201"/>
        <v>0.8256</v>
      </c>
    </row>
    <row r="4420" customHeight="1" spans="1:30">
      <c r="A4420" s="574">
        <v>45379</v>
      </c>
      <c r="B4420" s="650" t="s">
        <v>267</v>
      </c>
      <c r="C4420" s="650" t="s">
        <v>250</v>
      </c>
      <c r="D4420" s="650">
        <v>150</v>
      </c>
      <c r="E4420" s="650" t="s">
        <v>233</v>
      </c>
      <c r="F4420" s="650">
        <v>0</v>
      </c>
      <c r="G4420" s="650">
        <v>3.76</v>
      </c>
      <c r="H4420" s="650">
        <v>50.0932</v>
      </c>
      <c r="I4420" s="650">
        <v>50.0932</v>
      </c>
      <c r="J4420" s="650">
        <v>49.28</v>
      </c>
      <c r="K4420" s="650">
        <v>0</v>
      </c>
      <c r="L4420" s="676">
        <v>0</v>
      </c>
      <c r="M4420" s="650">
        <v>2893.44</v>
      </c>
      <c r="N4420" s="650"/>
      <c r="O4420" s="650"/>
      <c r="P4420" s="650"/>
      <c r="Q4420" s="650">
        <v>38110</v>
      </c>
      <c r="R4420" s="650">
        <v>13316.16</v>
      </c>
      <c r="S4420" s="676">
        <v>0.3494</v>
      </c>
      <c r="T4420" s="650">
        <v>0</v>
      </c>
      <c r="U4420" s="650">
        <v>0</v>
      </c>
      <c r="V4420" s="650">
        <v>0</v>
      </c>
      <c r="W4420" s="650">
        <v>0</v>
      </c>
      <c r="X4420" s="650">
        <v>0</v>
      </c>
      <c r="Y4420" s="650">
        <v>0</v>
      </c>
      <c r="Z4420" s="650">
        <v>0</v>
      </c>
      <c r="AA4420" s="650">
        <v>0</v>
      </c>
      <c r="AB4420" s="676">
        <v>1</v>
      </c>
      <c r="AC4420" s="575">
        <f t="shared" si="200"/>
        <v>0</v>
      </c>
      <c r="AD4420" s="620">
        <f t="shared" si="201"/>
        <v>0</v>
      </c>
    </row>
    <row r="4421" customHeight="1" spans="1:30">
      <c r="A4421" s="574">
        <v>45379</v>
      </c>
      <c r="B4421" s="650" t="s">
        <v>256</v>
      </c>
      <c r="C4421" s="650" t="s">
        <v>250</v>
      </c>
      <c r="D4421" s="650">
        <v>20.4</v>
      </c>
      <c r="E4421" s="650" t="s">
        <v>235</v>
      </c>
      <c r="F4421" s="650">
        <v>0</v>
      </c>
      <c r="G4421" s="650">
        <v>4.35</v>
      </c>
      <c r="H4421" s="650">
        <v>15.4828</v>
      </c>
      <c r="I4421" s="650">
        <v>15.414</v>
      </c>
      <c r="J4421" s="650">
        <v>15.361</v>
      </c>
      <c r="K4421" s="650">
        <v>0</v>
      </c>
      <c r="L4421" s="676">
        <v>0</v>
      </c>
      <c r="M4421" s="650">
        <v>570.248</v>
      </c>
      <c r="N4421" s="650"/>
      <c r="O4421" s="650"/>
      <c r="P4421" s="650"/>
      <c r="Q4421" s="650">
        <v>5372</v>
      </c>
      <c r="R4421" s="650">
        <v>1565.4077</v>
      </c>
      <c r="S4421" s="676">
        <v>0.2914</v>
      </c>
      <c r="T4421" s="650">
        <v>0</v>
      </c>
      <c r="U4421" s="650">
        <v>0</v>
      </c>
      <c r="V4421" s="650">
        <v>0</v>
      </c>
      <c r="W4421" s="650">
        <v>0</v>
      </c>
      <c r="X4421" s="650">
        <v>0</v>
      </c>
      <c r="Y4421" s="650">
        <v>0</v>
      </c>
      <c r="Z4421" s="650">
        <v>0</v>
      </c>
      <c r="AA4421" s="650">
        <v>0</v>
      </c>
      <c r="AB4421" s="676">
        <v>1</v>
      </c>
      <c r="AC4421" s="575">
        <f t="shared" si="200"/>
        <v>0</v>
      </c>
      <c r="AD4421" s="620">
        <f t="shared" si="201"/>
        <v>0</v>
      </c>
    </row>
    <row r="4422" customHeight="1" spans="1:30">
      <c r="A4422" s="574">
        <v>45379</v>
      </c>
      <c r="B4422" s="650" t="s">
        <v>254</v>
      </c>
      <c r="C4422" s="650" t="s">
        <v>250</v>
      </c>
      <c r="D4422" s="650">
        <v>50</v>
      </c>
      <c r="E4422" s="650" t="s">
        <v>235</v>
      </c>
      <c r="F4422" s="650">
        <v>0</v>
      </c>
      <c r="G4422" s="650">
        <v>6.69</v>
      </c>
      <c r="H4422" s="650">
        <v>44.1788</v>
      </c>
      <c r="I4422" s="650">
        <v>42.9012</v>
      </c>
      <c r="J4422" s="650">
        <v>40.95</v>
      </c>
      <c r="K4422" s="650">
        <v>0.61</v>
      </c>
      <c r="L4422" s="676">
        <v>0.014</v>
      </c>
      <c r="M4422" s="650">
        <v>1530.06</v>
      </c>
      <c r="N4422" s="650"/>
      <c r="O4422" s="650"/>
      <c r="P4422" s="650"/>
      <c r="Q4422" s="650">
        <v>12070</v>
      </c>
      <c r="R4422" s="650">
        <v>3783.36</v>
      </c>
      <c r="S4422" s="676">
        <v>0.3135</v>
      </c>
      <c r="T4422" s="650">
        <v>0</v>
      </c>
      <c r="U4422" s="650">
        <v>0.12</v>
      </c>
      <c r="V4422" s="650">
        <v>0</v>
      </c>
      <c r="W4422" s="650">
        <v>0</v>
      </c>
      <c r="X4422" s="650">
        <v>0</v>
      </c>
      <c r="Y4422" s="650">
        <v>0</v>
      </c>
      <c r="Z4422" s="650">
        <v>0</v>
      </c>
      <c r="AA4422" s="650">
        <v>0</v>
      </c>
      <c r="AB4422" s="676">
        <v>1</v>
      </c>
      <c r="AC4422" s="575">
        <f t="shared" si="200"/>
        <v>0.12</v>
      </c>
      <c r="AD4422" s="620">
        <f t="shared" si="201"/>
        <v>0</v>
      </c>
    </row>
    <row r="4423" customHeight="1" spans="1:30">
      <c r="A4423" s="574">
        <v>45379</v>
      </c>
      <c r="B4423" s="650" t="s">
        <v>258</v>
      </c>
      <c r="C4423" s="650" t="s">
        <v>250</v>
      </c>
      <c r="D4423" s="650">
        <v>100</v>
      </c>
      <c r="E4423" s="650" t="s">
        <v>233</v>
      </c>
      <c r="F4423" s="650">
        <v>0</v>
      </c>
      <c r="G4423" s="650">
        <v>4.85</v>
      </c>
      <c r="H4423" s="650">
        <v>81.9717</v>
      </c>
      <c r="I4423" s="650">
        <v>65.2882</v>
      </c>
      <c r="J4423" s="650">
        <v>64.68</v>
      </c>
      <c r="K4423" s="650">
        <v>16.3795</v>
      </c>
      <c r="L4423" s="676">
        <v>0.2006</v>
      </c>
      <c r="M4423" s="650">
        <v>2201.1</v>
      </c>
      <c r="N4423" s="650"/>
      <c r="O4423" s="650"/>
      <c r="P4423" s="650"/>
      <c r="Q4423" s="650">
        <v>27774</v>
      </c>
      <c r="R4423" s="650">
        <v>5477.34</v>
      </c>
      <c r="S4423" s="676">
        <v>0.1972</v>
      </c>
      <c r="T4423" s="650">
        <v>0</v>
      </c>
      <c r="U4423" s="650">
        <v>0.304</v>
      </c>
      <c r="V4423" s="650">
        <v>0</v>
      </c>
      <c r="W4423" s="650">
        <v>0</v>
      </c>
      <c r="X4423" s="650">
        <v>0</v>
      </c>
      <c r="Y4423" s="650">
        <v>0</v>
      </c>
      <c r="Z4423" s="650">
        <v>0</v>
      </c>
      <c r="AA4423" s="650">
        <v>0</v>
      </c>
      <c r="AB4423" s="676">
        <v>1</v>
      </c>
      <c r="AC4423" s="575">
        <f t="shared" si="200"/>
        <v>0.304</v>
      </c>
      <c r="AD4423" s="620">
        <f t="shared" si="201"/>
        <v>0</v>
      </c>
    </row>
    <row r="4424" customHeight="1" spans="1:30">
      <c r="A4424" s="574">
        <v>45379</v>
      </c>
      <c r="B4424" s="192" t="s">
        <v>61</v>
      </c>
      <c r="C4424" s="650" t="s">
        <v>250</v>
      </c>
      <c r="D4424" s="650">
        <v>275</v>
      </c>
      <c r="E4424" s="650" t="s">
        <v>233</v>
      </c>
      <c r="F4424" s="650">
        <v>0</v>
      </c>
      <c r="G4424" s="650">
        <v>12.87</v>
      </c>
      <c r="H4424" s="650">
        <v>619.1609</v>
      </c>
      <c r="I4424" s="650">
        <v>578.6904</v>
      </c>
      <c r="J4424" s="650">
        <v>566.72</v>
      </c>
      <c r="K4424" s="650">
        <v>40.4705</v>
      </c>
      <c r="L4424" s="676">
        <v>0.0654</v>
      </c>
      <c r="M4424" s="650">
        <v>7668.32</v>
      </c>
      <c r="N4424" s="650"/>
      <c r="O4424" s="650"/>
      <c r="P4424" s="650"/>
      <c r="Q4424" s="650">
        <v>83580</v>
      </c>
      <c r="R4424" s="650">
        <v>23078.44</v>
      </c>
      <c r="S4424" s="676">
        <v>0.2761</v>
      </c>
      <c r="T4424" s="650">
        <v>0</v>
      </c>
      <c r="U4424" s="650">
        <v>0</v>
      </c>
      <c r="V4424" s="650">
        <v>0</v>
      </c>
      <c r="W4424" s="650">
        <v>0</v>
      </c>
      <c r="X4424" s="650">
        <v>0</v>
      </c>
      <c r="Y4424" s="650">
        <v>0</v>
      </c>
      <c r="Z4424" s="650">
        <v>0</v>
      </c>
      <c r="AA4424" s="650">
        <v>0</v>
      </c>
      <c r="AB4424" s="676">
        <v>1</v>
      </c>
      <c r="AC4424" s="575">
        <f t="shared" si="200"/>
        <v>0</v>
      </c>
      <c r="AD4424" s="620">
        <f t="shared" si="201"/>
        <v>0</v>
      </c>
    </row>
    <row r="4425" customHeight="1" spans="1:30">
      <c r="A4425" s="574">
        <v>45379</v>
      </c>
      <c r="B4425" s="192" t="s">
        <v>62</v>
      </c>
      <c r="C4425" s="650" t="s">
        <v>250</v>
      </c>
      <c r="D4425" s="650">
        <v>200</v>
      </c>
      <c r="E4425" s="650" t="s">
        <v>233</v>
      </c>
      <c r="F4425" s="650">
        <v>0</v>
      </c>
      <c r="G4425" s="650">
        <v>14.37</v>
      </c>
      <c r="H4425" s="650">
        <v>452.3068</v>
      </c>
      <c r="I4425" s="650">
        <v>413.3999</v>
      </c>
      <c r="J4425" s="650">
        <v>401.28</v>
      </c>
      <c r="K4425" s="650">
        <v>38.9069</v>
      </c>
      <c r="L4425" s="676">
        <v>0.086</v>
      </c>
      <c r="M4425" s="650">
        <v>5496.48</v>
      </c>
      <c r="N4425" s="650"/>
      <c r="O4425" s="650"/>
      <c r="P4425" s="650"/>
      <c r="Q4425" s="650">
        <v>61280</v>
      </c>
      <c r="R4425" s="650">
        <v>15920.52</v>
      </c>
      <c r="S4425" s="676">
        <v>0.2598</v>
      </c>
      <c r="T4425" s="650">
        <v>0</v>
      </c>
      <c r="U4425" s="650">
        <v>0</v>
      </c>
      <c r="V4425" s="650">
        <v>0</v>
      </c>
      <c r="W4425" s="650">
        <v>0</v>
      </c>
      <c r="X4425" s="650">
        <v>0</v>
      </c>
      <c r="Y4425" s="650">
        <v>0</v>
      </c>
      <c r="Z4425" s="650">
        <v>0</v>
      </c>
      <c r="AA4425" s="650">
        <v>0</v>
      </c>
      <c r="AB4425" s="676">
        <v>1</v>
      </c>
      <c r="AC4425" s="575">
        <f t="shared" si="200"/>
        <v>0</v>
      </c>
      <c r="AD4425" s="620">
        <f t="shared" si="201"/>
        <v>0</v>
      </c>
    </row>
    <row r="4426" customHeight="1" spans="1:30">
      <c r="A4426" s="574">
        <v>45379</v>
      </c>
      <c r="B4426" s="650" t="s">
        <v>259</v>
      </c>
      <c r="C4426" s="650" t="s">
        <v>250</v>
      </c>
      <c r="D4426" s="650">
        <v>60</v>
      </c>
      <c r="E4426" s="650" t="s">
        <v>233</v>
      </c>
      <c r="F4426" s="650">
        <v>0</v>
      </c>
      <c r="G4426" s="650">
        <v>12.08</v>
      </c>
      <c r="H4426" s="650">
        <v>112.6494</v>
      </c>
      <c r="I4426" s="650">
        <v>97.3416</v>
      </c>
      <c r="J4426" s="650">
        <v>96.81</v>
      </c>
      <c r="K4426" s="650">
        <v>15.3078</v>
      </c>
      <c r="L4426" s="676">
        <v>0.1359</v>
      </c>
      <c r="M4426" s="650">
        <v>1519.56</v>
      </c>
      <c r="N4426" s="650"/>
      <c r="O4426" s="650"/>
      <c r="P4426" s="650"/>
      <c r="Q4426" s="650">
        <v>14049</v>
      </c>
      <c r="R4426" s="650">
        <v>3901.59</v>
      </c>
      <c r="S4426" s="676">
        <v>0.2777</v>
      </c>
      <c r="T4426" s="650">
        <v>0</v>
      </c>
      <c r="U4426" s="650">
        <v>0</v>
      </c>
      <c r="V4426" s="650">
        <v>0</v>
      </c>
      <c r="W4426" s="650">
        <v>0</v>
      </c>
      <c r="X4426" s="650">
        <v>0</v>
      </c>
      <c r="Y4426" s="650">
        <v>0</v>
      </c>
      <c r="Z4426" s="650">
        <v>0</v>
      </c>
      <c r="AA4426" s="650">
        <v>0</v>
      </c>
      <c r="AB4426" s="676">
        <v>1</v>
      </c>
      <c r="AC4426" s="575">
        <f t="shared" si="200"/>
        <v>0</v>
      </c>
      <c r="AD4426" s="620">
        <f t="shared" si="201"/>
        <v>0</v>
      </c>
    </row>
    <row r="4427" customHeight="1" spans="1:30">
      <c r="A4427" s="574">
        <v>45379</v>
      </c>
      <c r="B4427" s="650" t="s">
        <v>257</v>
      </c>
      <c r="C4427" s="650" t="s">
        <v>250</v>
      </c>
      <c r="D4427" s="650">
        <v>80</v>
      </c>
      <c r="E4427" s="650" t="s">
        <v>231</v>
      </c>
      <c r="F4427" s="650">
        <v>0</v>
      </c>
      <c r="G4427" s="650">
        <v>4.59</v>
      </c>
      <c r="H4427" s="650">
        <v>44.181</v>
      </c>
      <c r="I4427" s="650">
        <v>43.0775</v>
      </c>
      <c r="J4427" s="650">
        <v>41.2367</v>
      </c>
      <c r="K4427" s="650">
        <v>0</v>
      </c>
      <c r="L4427" s="676">
        <v>0</v>
      </c>
      <c r="M4427" s="650">
        <v>1928.0788</v>
      </c>
      <c r="N4427" s="650"/>
      <c r="O4427" s="650"/>
      <c r="P4427" s="650"/>
      <c r="Q4427" s="650">
        <v>18237</v>
      </c>
      <c r="R4427" s="650">
        <v>5444.9953</v>
      </c>
      <c r="S4427" s="676">
        <v>0.2986</v>
      </c>
      <c r="T4427" s="650">
        <v>0.1</v>
      </c>
      <c r="U4427" s="650">
        <v>0.15</v>
      </c>
      <c r="V4427" s="650">
        <v>0</v>
      </c>
      <c r="W4427" s="650">
        <v>0</v>
      </c>
      <c r="X4427" s="650">
        <v>0</v>
      </c>
      <c r="Y4427" s="650">
        <v>0</v>
      </c>
      <c r="Z4427" s="650">
        <v>0</v>
      </c>
      <c r="AA4427" s="650">
        <v>0</v>
      </c>
      <c r="AB4427" s="676">
        <v>0.9879</v>
      </c>
      <c r="AC4427" s="575">
        <f t="shared" si="200"/>
        <v>0.15</v>
      </c>
      <c r="AD4427" s="620">
        <f t="shared" si="201"/>
        <v>0.1</v>
      </c>
    </row>
    <row r="4428" customHeight="1" spans="1:30">
      <c r="A4428" s="574">
        <v>45379</v>
      </c>
      <c r="B4428" s="650" t="s">
        <v>253</v>
      </c>
      <c r="C4428" s="650" t="s">
        <v>250</v>
      </c>
      <c r="D4428" s="650">
        <v>200</v>
      </c>
      <c r="E4428" s="650" t="s">
        <v>233</v>
      </c>
      <c r="F4428" s="650">
        <v>0</v>
      </c>
      <c r="G4428" s="650">
        <v>11.89</v>
      </c>
      <c r="H4428" s="650">
        <v>445.0851</v>
      </c>
      <c r="I4428" s="650">
        <v>445.0851</v>
      </c>
      <c r="J4428" s="650">
        <v>436.92</v>
      </c>
      <c r="K4428" s="650">
        <v>0</v>
      </c>
      <c r="L4428" s="676">
        <v>0</v>
      </c>
      <c r="M4428" s="650">
        <v>5305.08</v>
      </c>
      <c r="N4428" s="650"/>
      <c r="O4428" s="650"/>
      <c r="P4428" s="650"/>
      <c r="Q4428" s="650">
        <v>61425</v>
      </c>
      <c r="R4428" s="650">
        <v>13949.76</v>
      </c>
      <c r="S4428" s="676">
        <v>0.2271</v>
      </c>
      <c r="T4428" s="650">
        <v>0</v>
      </c>
      <c r="U4428" s="650">
        <v>0</v>
      </c>
      <c r="V4428" s="650">
        <v>0</v>
      </c>
      <c r="W4428" s="650">
        <v>0</v>
      </c>
      <c r="X4428" s="650">
        <v>0</v>
      </c>
      <c r="Y4428" s="650">
        <v>0</v>
      </c>
      <c r="Z4428" s="650">
        <v>0</v>
      </c>
      <c r="AA4428" s="650">
        <v>0</v>
      </c>
      <c r="AB4428" s="676">
        <v>1</v>
      </c>
      <c r="AC4428" s="575">
        <f t="shared" si="200"/>
        <v>0</v>
      </c>
      <c r="AD4428" s="620">
        <f t="shared" si="201"/>
        <v>0</v>
      </c>
    </row>
    <row r="4429" customHeight="1" spans="1:30">
      <c r="A4429" s="574">
        <v>45379</v>
      </c>
      <c r="B4429" s="650" t="s">
        <v>260</v>
      </c>
      <c r="C4429" s="650" t="s">
        <v>250</v>
      </c>
      <c r="D4429" s="650">
        <v>50</v>
      </c>
      <c r="E4429" s="650" t="s">
        <v>233</v>
      </c>
      <c r="F4429" s="650">
        <v>0</v>
      </c>
      <c r="G4429" s="650">
        <v>6.62</v>
      </c>
      <c r="H4429" s="650">
        <v>41.2502</v>
      </c>
      <c r="I4429" s="650">
        <v>40.5079</v>
      </c>
      <c r="J4429" s="650">
        <v>40.37</v>
      </c>
      <c r="K4429" s="650">
        <v>0</v>
      </c>
      <c r="L4429" s="676">
        <v>0</v>
      </c>
      <c r="M4429" s="650">
        <v>940.72</v>
      </c>
      <c r="N4429" s="650"/>
      <c r="O4429" s="650"/>
      <c r="P4429" s="650"/>
      <c r="Q4429" s="650">
        <v>12700</v>
      </c>
      <c r="R4429" s="650">
        <v>2663.342</v>
      </c>
      <c r="S4429" s="676">
        <v>0.2097</v>
      </c>
      <c r="T4429" s="650">
        <v>0</v>
      </c>
      <c r="U4429" s="650">
        <v>0</v>
      </c>
      <c r="V4429" s="650">
        <v>0</v>
      </c>
      <c r="W4429" s="650">
        <v>0</v>
      </c>
      <c r="X4429" s="650">
        <v>0</v>
      </c>
      <c r="Y4429" s="650">
        <v>0</v>
      </c>
      <c r="Z4429" s="650">
        <v>0</v>
      </c>
      <c r="AA4429" s="650">
        <v>0</v>
      </c>
      <c r="AB4429" s="676">
        <v>1</v>
      </c>
      <c r="AC4429" s="575">
        <f t="shared" si="200"/>
        <v>0</v>
      </c>
      <c r="AD4429" s="620">
        <f t="shared" si="201"/>
        <v>0</v>
      </c>
    </row>
    <row r="4430" customHeight="1" spans="1:30">
      <c r="A4430" s="574">
        <v>45379</v>
      </c>
      <c r="B4430" s="650" t="s">
        <v>252</v>
      </c>
      <c r="C4430" s="650" t="s">
        <v>250</v>
      </c>
      <c r="D4430" s="650">
        <v>49.5</v>
      </c>
      <c r="E4430" s="650" t="s">
        <v>233</v>
      </c>
      <c r="F4430" s="650">
        <v>0</v>
      </c>
      <c r="G4430" s="650">
        <v>4.44</v>
      </c>
      <c r="H4430" s="650">
        <v>28.6083</v>
      </c>
      <c r="I4430" s="650">
        <v>18.567</v>
      </c>
      <c r="J4430" s="650">
        <v>16.797</v>
      </c>
      <c r="K4430" s="650">
        <v>10.0413</v>
      </c>
      <c r="L4430" s="676">
        <v>0.351</v>
      </c>
      <c r="M4430" s="650">
        <v>1314.786</v>
      </c>
      <c r="N4430" s="650">
        <v>1021</v>
      </c>
      <c r="O4430" s="676">
        <v>1.2877</v>
      </c>
      <c r="P4430" s="676">
        <v>0.3845</v>
      </c>
      <c r="Q4430" s="650">
        <v>12723</v>
      </c>
      <c r="R4430" s="650">
        <v>2586.5136</v>
      </c>
      <c r="S4430" s="676">
        <v>0.2033</v>
      </c>
      <c r="T4430" s="650">
        <v>0</v>
      </c>
      <c r="U4430" s="650">
        <v>0</v>
      </c>
      <c r="V4430" s="650">
        <v>0</v>
      </c>
      <c r="W4430" s="650">
        <v>0</v>
      </c>
      <c r="X4430" s="650">
        <v>0</v>
      </c>
      <c r="Y4430" s="650">
        <v>0</v>
      </c>
      <c r="Z4430" s="650">
        <v>0</v>
      </c>
      <c r="AA4430" s="650">
        <v>0</v>
      </c>
      <c r="AB4430" s="676">
        <v>1</v>
      </c>
      <c r="AC4430" s="575">
        <f t="shared" si="200"/>
        <v>0</v>
      </c>
      <c r="AD4430" s="620">
        <f t="shared" si="201"/>
        <v>0</v>
      </c>
    </row>
    <row r="4431" customHeight="1" spans="1:30">
      <c r="A4431" s="574">
        <v>45379</v>
      </c>
      <c r="B4431" s="650" t="s">
        <v>265</v>
      </c>
      <c r="C4431" s="650" t="s">
        <v>250</v>
      </c>
      <c r="D4431" s="650">
        <v>50</v>
      </c>
      <c r="E4431" s="650" t="s">
        <v>233</v>
      </c>
      <c r="F4431" s="650">
        <v>0</v>
      </c>
      <c r="G4431" s="650">
        <v>5.83</v>
      </c>
      <c r="H4431" s="650">
        <v>42.489</v>
      </c>
      <c r="I4431" s="650">
        <v>31.2957</v>
      </c>
      <c r="J4431" s="650">
        <v>30.9628</v>
      </c>
      <c r="K4431" s="650">
        <v>11.1933</v>
      </c>
      <c r="L4431" s="676">
        <v>0.2634</v>
      </c>
      <c r="M4431" s="650">
        <v>454.3836</v>
      </c>
      <c r="N4431" s="650"/>
      <c r="O4431" s="650"/>
      <c r="P4431" s="650"/>
      <c r="Q4431" s="650">
        <v>5770</v>
      </c>
      <c r="R4431" s="650">
        <v>977.1212</v>
      </c>
      <c r="S4431" s="676">
        <v>0.1693</v>
      </c>
      <c r="T4431" s="650">
        <v>0</v>
      </c>
      <c r="U4431" s="650">
        <v>0</v>
      </c>
      <c r="V4431" s="650">
        <v>0</v>
      </c>
      <c r="W4431" s="650">
        <v>0</v>
      </c>
      <c r="X4431" s="650">
        <v>0</v>
      </c>
      <c r="Y4431" s="650">
        <v>0</v>
      </c>
      <c r="Z4431" s="650">
        <v>0</v>
      </c>
      <c r="AA4431" s="650">
        <v>0</v>
      </c>
      <c r="AB4431" s="676">
        <v>1</v>
      </c>
      <c r="AC4431" s="575">
        <f t="shared" si="200"/>
        <v>0</v>
      </c>
      <c r="AD4431" s="620">
        <f t="shared" si="201"/>
        <v>0</v>
      </c>
    </row>
    <row r="4432" customHeight="1" spans="1:30">
      <c r="A4432" s="574">
        <v>45379</v>
      </c>
      <c r="B4432" s="650" t="s">
        <v>264</v>
      </c>
      <c r="C4432" s="650" t="s">
        <v>250</v>
      </c>
      <c r="D4432" s="650">
        <v>100</v>
      </c>
      <c r="E4432" s="650" t="s">
        <v>233</v>
      </c>
      <c r="F4432" s="650">
        <v>0</v>
      </c>
      <c r="G4432" s="650">
        <v>5.13</v>
      </c>
      <c r="H4432" s="650">
        <v>75.8672</v>
      </c>
      <c r="I4432" s="650">
        <v>54.317</v>
      </c>
      <c r="J4432" s="650">
        <v>50.9058</v>
      </c>
      <c r="K4432" s="650">
        <v>17.9079</v>
      </c>
      <c r="L4432" s="676">
        <v>0.2479</v>
      </c>
      <c r="M4432" s="650">
        <v>1979.5049</v>
      </c>
      <c r="N4432" s="650"/>
      <c r="O4432" s="650"/>
      <c r="P4432" s="650"/>
      <c r="Q4432" s="650">
        <v>24615</v>
      </c>
      <c r="R4432" s="650">
        <v>5144.5283</v>
      </c>
      <c r="S4432" s="676">
        <v>0.209</v>
      </c>
      <c r="T4432" s="650">
        <v>3.6423</v>
      </c>
      <c r="U4432" s="650">
        <v>0</v>
      </c>
      <c r="V4432" s="650">
        <v>0</v>
      </c>
      <c r="W4432" s="650">
        <v>0</v>
      </c>
      <c r="X4432" s="650">
        <v>0</v>
      </c>
      <c r="Y4432" s="650">
        <v>0</v>
      </c>
      <c r="Z4432" s="650">
        <v>0</v>
      </c>
      <c r="AA4432" s="650">
        <v>0</v>
      </c>
      <c r="AB4432" s="676">
        <v>0.9016</v>
      </c>
      <c r="AC4432" s="575">
        <f t="shared" si="200"/>
        <v>0</v>
      </c>
      <c r="AD4432" s="620">
        <f t="shared" si="201"/>
        <v>3.6423</v>
      </c>
    </row>
    <row r="4433" customHeight="1" spans="1:30">
      <c r="A4433" s="574">
        <v>45379</v>
      </c>
      <c r="B4433" s="650" t="s">
        <v>266</v>
      </c>
      <c r="C4433" s="650" t="s">
        <v>250</v>
      </c>
      <c r="D4433" s="650">
        <v>200</v>
      </c>
      <c r="E4433" s="650" t="s">
        <v>231</v>
      </c>
      <c r="F4433" s="650">
        <v>0</v>
      </c>
      <c r="G4433" s="650">
        <v>5.07</v>
      </c>
      <c r="H4433" s="650">
        <v>93.0678</v>
      </c>
      <c r="I4433" s="650">
        <v>92.9168</v>
      </c>
      <c r="J4433" s="650">
        <v>91.08</v>
      </c>
      <c r="K4433" s="650">
        <v>0</v>
      </c>
      <c r="L4433" s="676">
        <v>0</v>
      </c>
      <c r="M4433" s="650">
        <v>3020.16</v>
      </c>
      <c r="N4433" s="650"/>
      <c r="O4433" s="650"/>
      <c r="P4433" s="650"/>
      <c r="Q4433" s="650">
        <v>45530</v>
      </c>
      <c r="R4433" s="650">
        <v>7573.5</v>
      </c>
      <c r="S4433" s="676">
        <v>0.1663</v>
      </c>
      <c r="T4433" s="650">
        <v>0</v>
      </c>
      <c r="U4433" s="650">
        <v>0.151</v>
      </c>
      <c r="V4433" s="650">
        <v>0</v>
      </c>
      <c r="W4433" s="650">
        <v>0</v>
      </c>
      <c r="X4433" s="650">
        <v>0</v>
      </c>
      <c r="Y4433" s="650">
        <v>0</v>
      </c>
      <c r="Z4433" s="650">
        <v>0</v>
      </c>
      <c r="AA4433" s="650">
        <v>0</v>
      </c>
      <c r="AB4433" s="676">
        <v>1</v>
      </c>
      <c r="AC4433" s="575">
        <f t="shared" si="200"/>
        <v>0.151</v>
      </c>
      <c r="AD4433" s="620">
        <f t="shared" si="201"/>
        <v>0</v>
      </c>
    </row>
    <row r="4434" customHeight="1" spans="1:30">
      <c r="A4434" s="574">
        <v>45379</v>
      </c>
      <c r="B4434" s="650" t="s">
        <v>262</v>
      </c>
      <c r="C4434" s="650" t="s">
        <v>250</v>
      </c>
      <c r="D4434" s="650">
        <v>200</v>
      </c>
      <c r="E4434" s="650" t="s">
        <v>233</v>
      </c>
      <c r="F4434" s="650">
        <v>0</v>
      </c>
      <c r="G4434" s="650">
        <v>5.04</v>
      </c>
      <c r="H4434" s="650">
        <v>72.588</v>
      </c>
      <c r="I4434" s="650">
        <v>49.5852</v>
      </c>
      <c r="J4434" s="650">
        <v>48.675</v>
      </c>
      <c r="K4434" s="650">
        <v>0</v>
      </c>
      <c r="L4434" s="676">
        <v>0</v>
      </c>
      <c r="M4434" s="650">
        <v>2796.75</v>
      </c>
      <c r="N4434" s="650"/>
      <c r="O4434" s="650"/>
      <c r="P4434" s="650"/>
      <c r="Q4434" s="650">
        <v>30140</v>
      </c>
      <c r="R4434" s="650">
        <v>9946.2</v>
      </c>
      <c r="S4434" s="676">
        <v>0.33</v>
      </c>
      <c r="T4434" s="650">
        <v>22.4741</v>
      </c>
      <c r="U4434" s="650">
        <v>0.5287</v>
      </c>
      <c r="V4434" s="650">
        <v>0</v>
      </c>
      <c r="W4434" s="650">
        <v>0</v>
      </c>
      <c r="X4434" s="650">
        <v>0</v>
      </c>
      <c r="Y4434" s="650">
        <v>0</v>
      </c>
      <c r="Z4434" s="650">
        <v>0</v>
      </c>
      <c r="AA4434" s="650">
        <v>0</v>
      </c>
      <c r="AB4434" s="676">
        <v>0.5267</v>
      </c>
      <c r="AC4434" s="575">
        <f t="shared" si="200"/>
        <v>0.5287</v>
      </c>
      <c r="AD4434" s="620">
        <f t="shared" si="201"/>
        <v>22.4741</v>
      </c>
    </row>
    <row r="4435" customHeight="1" spans="1:30">
      <c r="A4435" s="574">
        <v>45379</v>
      </c>
      <c r="B4435" s="650" t="s">
        <v>263</v>
      </c>
      <c r="C4435" s="650" t="s">
        <v>250</v>
      </c>
      <c r="D4435" s="650">
        <v>200</v>
      </c>
      <c r="E4435" s="650" t="s">
        <v>233</v>
      </c>
      <c r="F4435" s="650">
        <v>0</v>
      </c>
      <c r="G4435" s="650">
        <v>5.4</v>
      </c>
      <c r="H4435" s="650">
        <v>109.9068</v>
      </c>
      <c r="I4435" s="650">
        <v>103.6152</v>
      </c>
      <c r="J4435" s="650">
        <v>101.2</v>
      </c>
      <c r="K4435" s="650">
        <v>5.1304</v>
      </c>
      <c r="L4435" s="676">
        <v>0.0472</v>
      </c>
      <c r="M4435" s="650">
        <v>4517.92</v>
      </c>
      <c r="N4435" s="650"/>
      <c r="O4435" s="650"/>
      <c r="P4435" s="650"/>
      <c r="Q4435" s="650">
        <v>59159</v>
      </c>
      <c r="R4435" s="650">
        <v>17739.04</v>
      </c>
      <c r="S4435" s="676">
        <v>0.2999</v>
      </c>
      <c r="T4435" s="650">
        <v>0</v>
      </c>
      <c r="U4435" s="650">
        <v>1.1612</v>
      </c>
      <c r="V4435" s="650">
        <v>0</v>
      </c>
      <c r="W4435" s="650">
        <v>0</v>
      </c>
      <c r="X4435" s="650">
        <v>0</v>
      </c>
      <c r="Y4435" s="650">
        <v>0</v>
      </c>
      <c r="Z4435" s="650">
        <v>0</v>
      </c>
      <c r="AA4435" s="650">
        <v>0</v>
      </c>
      <c r="AB4435" s="676">
        <v>1</v>
      </c>
      <c r="AC4435" s="575">
        <f t="shared" si="200"/>
        <v>1.1612</v>
      </c>
      <c r="AD4435" s="620">
        <f t="shared" si="201"/>
        <v>0</v>
      </c>
    </row>
    <row r="4436" customHeight="1" spans="1:30">
      <c r="A4436" s="574">
        <v>45379</v>
      </c>
      <c r="B4436" s="797" t="s">
        <v>332</v>
      </c>
      <c r="C4436" s="798" t="s">
        <v>327</v>
      </c>
      <c r="D4436" s="801">
        <v>100</v>
      </c>
      <c r="E4436" s="780" t="s">
        <v>161</v>
      </c>
      <c r="F4436" s="799">
        <v>8.32</v>
      </c>
      <c r="G4436" s="780">
        <v>2.45</v>
      </c>
      <c r="H4436" s="800">
        <v>81.5738</v>
      </c>
      <c r="I4436" s="800">
        <v>39.2608</v>
      </c>
      <c r="J4436" s="800">
        <v>42.56</v>
      </c>
      <c r="K4436" s="800">
        <v>42.313</v>
      </c>
      <c r="L4436" s="795">
        <v>0</v>
      </c>
      <c r="M4436" s="800">
        <v>1199.8</v>
      </c>
      <c r="N4436" s="780">
        <v>1005</v>
      </c>
      <c r="O4436" s="795">
        <v>1.1938</v>
      </c>
      <c r="P4436" s="795">
        <v>0.4196</v>
      </c>
      <c r="Q4436" s="780">
        <v>17617</v>
      </c>
      <c r="R4436" s="800">
        <v>2554.727</v>
      </c>
      <c r="S4436" s="825">
        <v>0.145</v>
      </c>
      <c r="T4436" s="780">
        <v>0</v>
      </c>
      <c r="U4436" s="780">
        <v>0</v>
      </c>
      <c r="V4436" s="780">
        <v>0</v>
      </c>
      <c r="W4436" s="780">
        <v>0</v>
      </c>
      <c r="X4436" s="780">
        <v>0</v>
      </c>
      <c r="Y4436" s="780">
        <v>0</v>
      </c>
      <c r="Z4436" s="780">
        <v>0</v>
      </c>
      <c r="AA4436" s="800">
        <v>42.313</v>
      </c>
      <c r="AB4436" s="795">
        <v>1</v>
      </c>
      <c r="AC4436" s="575">
        <f t="shared" si="200"/>
        <v>0</v>
      </c>
      <c r="AD4436" s="620">
        <f t="shared" si="201"/>
        <v>0</v>
      </c>
    </row>
    <row r="4437" customHeight="1" spans="1:30">
      <c r="A4437" s="574">
        <v>45379</v>
      </c>
      <c r="B4437" s="797" t="s">
        <v>342</v>
      </c>
      <c r="C4437" s="779" t="s">
        <v>82</v>
      </c>
      <c r="D4437" s="802">
        <v>100</v>
      </c>
      <c r="E4437" s="780" t="s">
        <v>161</v>
      </c>
      <c r="F4437" s="660">
        <v>0</v>
      </c>
      <c r="G4437" s="660">
        <v>6.65</v>
      </c>
      <c r="H4437" s="660">
        <v>0</v>
      </c>
      <c r="I4437" s="660">
        <v>17.43</v>
      </c>
      <c r="J4437" s="660">
        <v>17.0544</v>
      </c>
      <c r="K4437" s="783">
        <v>0</v>
      </c>
      <c r="L4437" s="783">
        <v>0</v>
      </c>
      <c r="M4437" s="783">
        <v>203.368</v>
      </c>
      <c r="N4437" s="660">
        <v>1373</v>
      </c>
      <c r="O4437" s="804">
        <v>0.1481</v>
      </c>
      <c r="P4437" s="795">
        <v>-0.781</v>
      </c>
      <c r="Q4437" s="660">
        <v>13183</v>
      </c>
      <c r="R4437" s="718">
        <v>268.3648</v>
      </c>
      <c r="S4437" s="793">
        <v>0.0204</v>
      </c>
      <c r="T4437" s="780">
        <v>0</v>
      </c>
      <c r="U4437" s="780">
        <v>0</v>
      </c>
      <c r="V4437" s="780">
        <v>0</v>
      </c>
      <c r="W4437" s="780">
        <v>0</v>
      </c>
      <c r="X4437" s="780">
        <v>0</v>
      </c>
      <c r="Y4437" s="780">
        <v>0</v>
      </c>
      <c r="Z4437" s="780">
        <v>0</v>
      </c>
      <c r="AA4437" s="780">
        <v>12.8125</v>
      </c>
      <c r="AB4437" s="795">
        <v>1</v>
      </c>
      <c r="AC4437" s="575">
        <f t="shared" si="200"/>
        <v>0</v>
      </c>
      <c r="AD4437" s="620">
        <f t="shared" si="201"/>
        <v>0</v>
      </c>
    </row>
    <row r="4438" customHeight="1" spans="1:30">
      <c r="A4438" s="574">
        <v>45379</v>
      </c>
      <c r="B4438" s="797" t="s">
        <v>343</v>
      </c>
      <c r="C4438" s="820" t="s">
        <v>391</v>
      </c>
      <c r="D4438" s="821">
        <v>33</v>
      </c>
      <c r="E4438" s="820" t="s">
        <v>392</v>
      </c>
      <c r="F4438" s="821">
        <v>0</v>
      </c>
      <c r="G4438" s="822">
        <v>6.96</v>
      </c>
      <c r="H4438" s="822">
        <v>43.4624</v>
      </c>
      <c r="I4438" s="822">
        <v>36.8395</v>
      </c>
      <c r="J4438" s="822">
        <v>36.3</v>
      </c>
      <c r="K4438" s="822">
        <v>6.6229</v>
      </c>
      <c r="L4438" s="795">
        <v>0.1524</v>
      </c>
      <c r="M4438" s="821">
        <v>713.46</v>
      </c>
      <c r="N4438" s="822">
        <v>832</v>
      </c>
      <c r="O4438" s="795">
        <v>0.8575</v>
      </c>
      <c r="P4438" s="795">
        <v>-0.0506</v>
      </c>
      <c r="Q4438" s="822">
        <v>7604</v>
      </c>
      <c r="R4438" s="822">
        <v>1564.86</v>
      </c>
      <c r="S4438" s="825">
        <v>0.2058</v>
      </c>
      <c r="T4438" s="821">
        <v>0</v>
      </c>
      <c r="U4438" s="822">
        <v>0</v>
      </c>
      <c r="V4438" s="821">
        <v>0</v>
      </c>
      <c r="W4438" s="822">
        <v>0</v>
      </c>
      <c r="X4438" s="821">
        <v>0</v>
      </c>
      <c r="Y4438" s="822">
        <v>0</v>
      </c>
      <c r="Z4438" s="821">
        <v>0</v>
      </c>
      <c r="AA4438" s="822">
        <v>0</v>
      </c>
      <c r="AB4438" s="795">
        <v>1</v>
      </c>
      <c r="AC4438" s="575">
        <f t="shared" si="200"/>
        <v>0</v>
      </c>
      <c r="AD4438" s="620">
        <f t="shared" si="201"/>
        <v>0</v>
      </c>
    </row>
    <row r="4439" customHeight="1" spans="1:30">
      <c r="A4439" s="574">
        <v>45379</v>
      </c>
      <c r="B4439" s="797" t="s">
        <v>345</v>
      </c>
      <c r="C4439" s="782" t="s">
        <v>150</v>
      </c>
      <c r="D4439" s="783">
        <v>60</v>
      </c>
      <c r="E4439" s="783" t="s">
        <v>396</v>
      </c>
      <c r="F4439" s="783">
        <v>4.45</v>
      </c>
      <c r="G4439" s="783">
        <v>4.08</v>
      </c>
      <c r="H4439" s="784">
        <v>36.6795</v>
      </c>
      <c r="I4439" s="783">
        <v>50.3391</v>
      </c>
      <c r="J4439" s="783">
        <v>50.16</v>
      </c>
      <c r="K4439" s="790">
        <v>0</v>
      </c>
      <c r="L4439" s="791">
        <v>0</v>
      </c>
      <c r="M4439" s="783">
        <v>521.84</v>
      </c>
      <c r="N4439" s="783">
        <v>284</v>
      </c>
      <c r="O4439" s="791">
        <v>1.8375</v>
      </c>
      <c r="P4439" s="783" t="s">
        <v>149</v>
      </c>
      <c r="Q4439" s="783">
        <v>5420</v>
      </c>
      <c r="R4439" s="783">
        <v>1546.16</v>
      </c>
      <c r="S4439" s="791">
        <v>0.2853</v>
      </c>
      <c r="T4439" s="783">
        <v>0</v>
      </c>
      <c r="U4439" s="783">
        <v>0</v>
      </c>
      <c r="V4439" s="783">
        <v>0</v>
      </c>
      <c r="W4439" s="783">
        <v>0</v>
      </c>
      <c r="X4439" s="783">
        <v>0</v>
      </c>
      <c r="Y4439" s="783">
        <v>0</v>
      </c>
      <c r="Z4439" s="783">
        <v>0</v>
      </c>
      <c r="AA4439" s="783">
        <v>0</v>
      </c>
      <c r="AB4439" s="791">
        <v>1</v>
      </c>
      <c r="AC4439" s="575">
        <f t="shared" si="200"/>
        <v>0</v>
      </c>
      <c r="AD4439" s="620">
        <f t="shared" si="201"/>
        <v>0</v>
      </c>
    </row>
    <row r="4440" customHeight="1" spans="1:30">
      <c r="A4440" s="574">
        <v>45378</v>
      </c>
      <c r="B4440" s="797" t="s">
        <v>334</v>
      </c>
      <c r="C4440" s="779" t="s">
        <v>78</v>
      </c>
      <c r="D4440" s="802">
        <v>100</v>
      </c>
      <c r="E4440" s="660" t="s">
        <v>83</v>
      </c>
      <c r="F4440" s="660">
        <v>6.52</v>
      </c>
      <c r="G4440" s="660">
        <v>2.898</v>
      </c>
      <c r="H4440" s="660">
        <v>18.1649</v>
      </c>
      <c r="I4440" s="660">
        <v>12.5</v>
      </c>
      <c r="J4440" s="660">
        <v>4.0194</v>
      </c>
      <c r="K4440" s="660">
        <v>13.76</v>
      </c>
      <c r="L4440" s="793">
        <v>0.7575</v>
      </c>
      <c r="M4440" s="720">
        <v>176.4763</v>
      </c>
      <c r="N4440" s="781">
        <v>32</v>
      </c>
      <c r="O4440" s="789">
        <v>5.5149</v>
      </c>
      <c r="P4440" s="793">
        <v>4.6117</v>
      </c>
      <c r="Q4440" s="660">
        <v>5723</v>
      </c>
      <c r="R4440" s="781">
        <v>430.0835</v>
      </c>
      <c r="S4440" s="805">
        <v>0.0752</v>
      </c>
      <c r="T4440" s="660">
        <v>0</v>
      </c>
      <c r="U4440" s="660">
        <v>0</v>
      </c>
      <c r="V4440" s="660">
        <v>0</v>
      </c>
      <c r="W4440" s="660">
        <v>0</v>
      </c>
      <c r="X4440" s="660">
        <v>0</v>
      </c>
      <c r="Y4440" s="660">
        <v>0</v>
      </c>
      <c r="Z4440" s="660">
        <v>0</v>
      </c>
      <c r="AA4440" s="660">
        <v>0</v>
      </c>
      <c r="AB4440" s="795">
        <v>1</v>
      </c>
      <c r="AC4440" s="575">
        <f t="shared" si="200"/>
        <v>0</v>
      </c>
      <c r="AD4440" s="620">
        <f t="shared" si="201"/>
        <v>0</v>
      </c>
    </row>
    <row r="4441" customHeight="1" spans="1:30">
      <c r="A4441" s="574">
        <v>45379</v>
      </c>
      <c r="B4441" s="797" t="s">
        <v>335</v>
      </c>
      <c r="C4441" s="779" t="s">
        <v>86</v>
      </c>
      <c r="D4441" s="802">
        <v>50</v>
      </c>
      <c r="E4441" s="660" t="s">
        <v>79</v>
      </c>
      <c r="F4441" s="660">
        <v>5.28</v>
      </c>
      <c r="G4441" s="769">
        <v>1.44</v>
      </c>
      <c r="H4441" s="769">
        <v>19.8345</v>
      </c>
      <c r="I4441" s="769">
        <v>13.5115</v>
      </c>
      <c r="J4441" s="769">
        <v>13.4904</v>
      </c>
      <c r="K4441" s="769">
        <v>6.1</v>
      </c>
      <c r="L4441" s="794">
        <v>30.75</v>
      </c>
      <c r="M4441" s="660">
        <v>456.0951</v>
      </c>
      <c r="N4441" s="769">
        <v>713</v>
      </c>
      <c r="O4441" s="793">
        <v>0.6397</v>
      </c>
      <c r="P4441" s="783" t="s">
        <v>149</v>
      </c>
      <c r="Q4441" s="769">
        <v>6458</v>
      </c>
      <c r="R4441" s="660">
        <v>1199.1823</v>
      </c>
      <c r="S4441" s="793">
        <v>0.1857</v>
      </c>
      <c r="T4441" s="660">
        <v>0</v>
      </c>
      <c r="U4441" s="660">
        <v>0</v>
      </c>
      <c r="V4441" s="660">
        <v>0</v>
      </c>
      <c r="W4441" s="660">
        <v>0</v>
      </c>
      <c r="X4441" s="660">
        <v>0</v>
      </c>
      <c r="Y4441" s="660">
        <v>0</v>
      </c>
      <c r="Z4441" s="660">
        <v>0</v>
      </c>
      <c r="AA4441" s="660">
        <v>0</v>
      </c>
      <c r="AB4441" s="795">
        <v>1</v>
      </c>
      <c r="AC4441" s="575">
        <f t="shared" si="200"/>
        <v>0</v>
      </c>
      <c r="AD4441" s="620">
        <f t="shared" si="201"/>
        <v>0</v>
      </c>
    </row>
    <row r="4442" customHeight="1" spans="1:29">
      <c r="A4442" s="661" t="s">
        <v>397</v>
      </c>
      <c r="B4442" s="662"/>
      <c r="C4442" s="662"/>
      <c r="D4442" s="662"/>
      <c r="E4442" s="662"/>
      <c r="F4442" s="662"/>
      <c r="G4442" s="662"/>
      <c r="H4442" s="662"/>
      <c r="I4442" s="662"/>
      <c r="J4442" s="662"/>
      <c r="K4442" s="662"/>
      <c r="L4442" s="662"/>
      <c r="M4442" s="662"/>
      <c r="N4442" s="662"/>
      <c r="O4442" s="662"/>
      <c r="P4442" s="662"/>
      <c r="Q4442" s="662"/>
      <c r="R4442" s="662"/>
      <c r="S4442" s="662"/>
      <c r="T4442" s="662"/>
      <c r="U4442" s="662"/>
      <c r="V4442" s="662"/>
      <c r="W4442" s="662"/>
      <c r="X4442" s="662"/>
      <c r="Y4442" s="662"/>
      <c r="Z4442" s="662"/>
      <c r="AA4442" s="662"/>
      <c r="AB4442" s="662"/>
      <c r="AC4442" s="662"/>
    </row>
    <row r="4443" customHeight="1" spans="1:30">
      <c r="A4443" s="663" t="s">
        <v>199</v>
      </c>
      <c r="B4443" s="664" t="s">
        <v>200</v>
      </c>
      <c r="C4443" s="664" t="s">
        <v>201</v>
      </c>
      <c r="D4443" s="664" t="s">
        <v>202</v>
      </c>
      <c r="E4443" s="664" t="s">
        <v>203</v>
      </c>
      <c r="F4443" s="664" t="s">
        <v>204</v>
      </c>
      <c r="G4443" s="664" t="s">
        <v>205</v>
      </c>
      <c r="H4443" s="664" t="s">
        <v>206</v>
      </c>
      <c r="I4443" s="664" t="s">
        <v>207</v>
      </c>
      <c r="J4443" s="664" t="s">
        <v>208</v>
      </c>
      <c r="K4443" s="664" t="s">
        <v>209</v>
      </c>
      <c r="L4443" s="664" t="s">
        <v>210</v>
      </c>
      <c r="M4443" s="664" t="s">
        <v>211</v>
      </c>
      <c r="N4443" s="664" t="s">
        <v>212</v>
      </c>
      <c r="O4443" s="664" t="s">
        <v>213</v>
      </c>
      <c r="P4443" s="664" t="s">
        <v>214</v>
      </c>
      <c r="Q4443" s="664" t="s">
        <v>215</v>
      </c>
      <c r="R4443" s="664" t="s">
        <v>216</v>
      </c>
      <c r="S4443" s="664" t="s">
        <v>217</v>
      </c>
      <c r="T4443" s="664" t="s">
        <v>218</v>
      </c>
      <c r="U4443" s="664" t="s">
        <v>219</v>
      </c>
      <c r="V4443" s="664" t="s">
        <v>220</v>
      </c>
      <c r="W4443" s="664" t="s">
        <v>221</v>
      </c>
      <c r="X4443" s="664" t="s">
        <v>222</v>
      </c>
      <c r="Y4443" s="664" t="s">
        <v>223</v>
      </c>
      <c r="Z4443" s="664" t="s">
        <v>224</v>
      </c>
      <c r="AA4443" s="664" t="s">
        <v>225</v>
      </c>
      <c r="AB4443" s="664" t="s">
        <v>226</v>
      </c>
      <c r="AC4443" s="813" t="s">
        <v>29</v>
      </c>
      <c r="AD4443" s="813" t="s">
        <v>30</v>
      </c>
    </row>
    <row r="4444" customHeight="1" spans="1:30">
      <c r="A4444" s="574">
        <v>45380</v>
      </c>
      <c r="B4444" s="650" t="s">
        <v>232</v>
      </c>
      <c r="C4444" s="650" t="s">
        <v>228</v>
      </c>
      <c r="D4444" s="650">
        <v>80</v>
      </c>
      <c r="E4444" s="650" t="s">
        <v>233</v>
      </c>
      <c r="F4444" s="650">
        <v>7.23</v>
      </c>
      <c r="G4444" s="650">
        <v>1.4</v>
      </c>
      <c r="H4444" s="650">
        <v>50.7259</v>
      </c>
      <c r="I4444" s="650">
        <v>49.56</v>
      </c>
      <c r="J4444" s="650">
        <v>49.5</v>
      </c>
      <c r="K4444" s="650">
        <v>0</v>
      </c>
      <c r="L4444" s="676">
        <v>0</v>
      </c>
      <c r="M4444" s="650">
        <v>993.85</v>
      </c>
      <c r="N4444" s="650"/>
      <c r="O4444" s="650"/>
      <c r="P4444" s="650"/>
      <c r="Q4444" s="650">
        <v>9570</v>
      </c>
      <c r="R4444" s="650">
        <v>2749.45</v>
      </c>
      <c r="S4444" s="676">
        <v>0.2873</v>
      </c>
      <c r="T4444" s="650">
        <v>0</v>
      </c>
      <c r="U4444" s="650">
        <v>0</v>
      </c>
      <c r="V4444" s="650">
        <v>0</v>
      </c>
      <c r="W4444" s="650">
        <v>0</v>
      </c>
      <c r="X4444" s="650">
        <v>0</v>
      </c>
      <c r="Y4444" s="650">
        <v>0</v>
      </c>
      <c r="Z4444" s="650">
        <v>0</v>
      </c>
      <c r="AA4444" s="650">
        <v>0</v>
      </c>
      <c r="AB4444" s="676">
        <v>1</v>
      </c>
      <c r="AC4444" s="575">
        <f t="shared" ref="AC4444:AC4486" si="202">U4444+W4444</f>
        <v>0</v>
      </c>
      <c r="AD4444" s="620">
        <f t="shared" ref="AD4444:AD4486" si="203">T4444+V4444</f>
        <v>0</v>
      </c>
    </row>
    <row r="4445" customHeight="1" spans="1:30">
      <c r="A4445" s="574">
        <v>45380</v>
      </c>
      <c r="B4445" s="650" t="s">
        <v>227</v>
      </c>
      <c r="C4445" s="650" t="s">
        <v>228</v>
      </c>
      <c r="D4445" s="650">
        <v>100</v>
      </c>
      <c r="E4445" s="650" t="s">
        <v>233</v>
      </c>
      <c r="F4445" s="650">
        <v>6.78</v>
      </c>
      <c r="G4445" s="650">
        <v>2.14</v>
      </c>
      <c r="H4445" s="650">
        <v>60.2718</v>
      </c>
      <c r="I4445" s="650">
        <v>59.675</v>
      </c>
      <c r="J4445" s="650">
        <v>59.5</v>
      </c>
      <c r="K4445" s="650">
        <v>0</v>
      </c>
      <c r="L4445" s="676">
        <v>0</v>
      </c>
      <c r="M4445" s="650">
        <v>1183</v>
      </c>
      <c r="N4445" s="650"/>
      <c r="O4445" s="650"/>
      <c r="P4445" s="650"/>
      <c r="Q4445" s="650">
        <v>14972</v>
      </c>
      <c r="R4445" s="650">
        <v>3219.2125</v>
      </c>
      <c r="S4445" s="676">
        <v>0.215</v>
      </c>
      <c r="T4445" s="650">
        <v>0.041</v>
      </c>
      <c r="U4445" s="650">
        <v>0</v>
      </c>
      <c r="V4445" s="650">
        <v>0</v>
      </c>
      <c r="W4445" s="650">
        <v>0</v>
      </c>
      <c r="X4445" s="650">
        <v>0</v>
      </c>
      <c r="Y4445" s="650">
        <v>0</v>
      </c>
      <c r="Z4445" s="650">
        <v>0</v>
      </c>
      <c r="AA4445" s="650">
        <v>0</v>
      </c>
      <c r="AB4445" s="676">
        <v>1</v>
      </c>
      <c r="AC4445" s="575">
        <f t="shared" si="202"/>
        <v>0</v>
      </c>
      <c r="AD4445" s="620">
        <f t="shared" si="203"/>
        <v>0.041</v>
      </c>
    </row>
    <row r="4446" customHeight="1" spans="1:30">
      <c r="A4446" s="574">
        <v>45380</v>
      </c>
      <c r="B4446" s="650" t="s">
        <v>237</v>
      </c>
      <c r="C4446" s="650" t="s">
        <v>228</v>
      </c>
      <c r="D4446" s="650">
        <v>5.48</v>
      </c>
      <c r="E4446" s="650" t="s">
        <v>231</v>
      </c>
      <c r="F4446" s="650">
        <v>6.67</v>
      </c>
      <c r="G4446" s="650">
        <v>0</v>
      </c>
      <c r="H4446" s="650">
        <v>3.16</v>
      </c>
      <c r="I4446" s="650">
        <v>2.72</v>
      </c>
      <c r="J4446" s="650">
        <v>2.52</v>
      </c>
      <c r="K4446" s="650">
        <v>0.44</v>
      </c>
      <c r="L4446" s="676">
        <v>0.1392</v>
      </c>
      <c r="M4446" s="650">
        <v>51.296</v>
      </c>
      <c r="N4446" s="650"/>
      <c r="O4446" s="650"/>
      <c r="P4446" s="650"/>
      <c r="Q4446" s="650">
        <v>554</v>
      </c>
      <c r="R4446" s="650">
        <v>120.716</v>
      </c>
      <c r="S4446" s="676">
        <v>0.2179</v>
      </c>
      <c r="T4446" s="650">
        <v>0</v>
      </c>
      <c r="U4446" s="650">
        <v>0</v>
      </c>
      <c r="V4446" s="650">
        <v>0</v>
      </c>
      <c r="W4446" s="650">
        <v>0</v>
      </c>
      <c r="X4446" s="650">
        <v>0</v>
      </c>
      <c r="Y4446" s="650">
        <v>0</v>
      </c>
      <c r="Z4446" s="650">
        <v>0</v>
      </c>
      <c r="AA4446" s="650">
        <v>0</v>
      </c>
      <c r="AB4446" s="676">
        <v>1</v>
      </c>
      <c r="AC4446" s="575">
        <f t="shared" si="202"/>
        <v>0</v>
      </c>
      <c r="AD4446" s="620">
        <f t="shared" si="203"/>
        <v>0</v>
      </c>
    </row>
    <row r="4447" customHeight="1" spans="1:30">
      <c r="A4447" s="574">
        <v>45380</v>
      </c>
      <c r="B4447" s="650" t="s">
        <v>230</v>
      </c>
      <c r="C4447" s="650" t="s">
        <v>228</v>
      </c>
      <c r="D4447" s="650">
        <v>10</v>
      </c>
      <c r="E4447" s="650" t="s">
        <v>233</v>
      </c>
      <c r="F4447" s="650">
        <v>7.21</v>
      </c>
      <c r="G4447" s="650">
        <v>1.15</v>
      </c>
      <c r="H4447" s="650">
        <v>6.4143</v>
      </c>
      <c r="I4447" s="650">
        <v>3.3555</v>
      </c>
      <c r="J4447" s="650">
        <v>3.3</v>
      </c>
      <c r="K4447" s="650">
        <v>3.0588</v>
      </c>
      <c r="L4447" s="676">
        <v>0.4769</v>
      </c>
      <c r="M4447" s="650">
        <v>105.6</v>
      </c>
      <c r="N4447" s="650"/>
      <c r="O4447" s="650"/>
      <c r="P4447" s="650"/>
      <c r="Q4447" s="650">
        <v>1258</v>
      </c>
      <c r="R4447" s="650">
        <v>296.34</v>
      </c>
      <c r="S4447" s="676">
        <v>0.2356</v>
      </c>
      <c r="T4447" s="650">
        <v>0</v>
      </c>
      <c r="U4447" s="650">
        <v>0</v>
      </c>
      <c r="V4447" s="650">
        <v>0</v>
      </c>
      <c r="W4447" s="650">
        <v>0</v>
      </c>
      <c r="X4447" s="650">
        <v>0</v>
      </c>
      <c r="Y4447" s="650">
        <v>0</v>
      </c>
      <c r="Z4447" s="650">
        <v>0</v>
      </c>
      <c r="AA4447" s="650">
        <v>0</v>
      </c>
      <c r="AB4447" s="676">
        <v>1</v>
      </c>
      <c r="AC4447" s="575">
        <f t="shared" si="202"/>
        <v>0</v>
      </c>
      <c r="AD4447" s="620">
        <f t="shared" si="203"/>
        <v>0</v>
      </c>
    </row>
    <row r="4448" customHeight="1" spans="1:30">
      <c r="A4448" s="574">
        <v>45380</v>
      </c>
      <c r="B4448" s="650" t="s">
        <v>239</v>
      </c>
      <c r="C4448" s="650" t="s">
        <v>228</v>
      </c>
      <c r="D4448" s="650">
        <v>30</v>
      </c>
      <c r="E4448" s="650" t="s">
        <v>292</v>
      </c>
      <c r="F4448" s="650">
        <v>7.01</v>
      </c>
      <c r="G4448" s="650">
        <v>0</v>
      </c>
      <c r="H4448" s="650">
        <v>20.707</v>
      </c>
      <c r="I4448" s="650">
        <v>11.808</v>
      </c>
      <c r="J4448" s="650">
        <v>11.7744</v>
      </c>
      <c r="K4448" s="650">
        <v>8.899</v>
      </c>
      <c r="L4448" s="676">
        <v>0.4298</v>
      </c>
      <c r="M4448" s="650">
        <v>447.8496</v>
      </c>
      <c r="N4448" s="650"/>
      <c r="O4448" s="650"/>
      <c r="P4448" s="650"/>
      <c r="Q4448" s="650">
        <v>4805</v>
      </c>
      <c r="R4448" s="650">
        <v>1148.4</v>
      </c>
      <c r="S4448" s="676">
        <v>0.239</v>
      </c>
      <c r="T4448" s="650">
        <v>0</v>
      </c>
      <c r="U4448" s="650">
        <v>0</v>
      </c>
      <c r="V4448" s="650">
        <v>0</v>
      </c>
      <c r="W4448" s="650">
        <v>0</v>
      </c>
      <c r="X4448" s="650">
        <v>0</v>
      </c>
      <c r="Y4448" s="650">
        <v>0</v>
      </c>
      <c r="Z4448" s="650">
        <v>0</v>
      </c>
      <c r="AA4448" s="650">
        <v>0</v>
      </c>
      <c r="AB4448" s="676">
        <v>1</v>
      </c>
      <c r="AC4448" s="575">
        <f t="shared" si="202"/>
        <v>0</v>
      </c>
      <c r="AD4448" s="620">
        <f t="shared" si="203"/>
        <v>0</v>
      </c>
    </row>
    <row r="4449" customHeight="1" spans="1:30">
      <c r="A4449" s="574">
        <v>45380</v>
      </c>
      <c r="B4449" s="650" t="s">
        <v>236</v>
      </c>
      <c r="C4449" s="650" t="s">
        <v>228</v>
      </c>
      <c r="D4449" s="650">
        <v>30</v>
      </c>
      <c r="E4449" s="650" t="s">
        <v>235</v>
      </c>
      <c r="F4449" s="650">
        <v>4.35</v>
      </c>
      <c r="G4449" s="650">
        <v>1.23</v>
      </c>
      <c r="H4449" s="650">
        <v>10.4866</v>
      </c>
      <c r="I4449" s="650">
        <v>10.3146</v>
      </c>
      <c r="J4449" s="650">
        <v>10.2966</v>
      </c>
      <c r="K4449" s="650">
        <v>0</v>
      </c>
      <c r="L4449" s="676">
        <v>0</v>
      </c>
      <c r="M4449" s="650">
        <v>418.5596</v>
      </c>
      <c r="N4449" s="650"/>
      <c r="O4449" s="650"/>
      <c r="P4449" s="650"/>
      <c r="Q4449" s="650">
        <v>3672</v>
      </c>
      <c r="R4449" s="650">
        <v>1150.5785</v>
      </c>
      <c r="S4449" s="676">
        <v>0.3133</v>
      </c>
      <c r="T4449" s="650">
        <v>0</v>
      </c>
      <c r="U4449" s="650">
        <v>0</v>
      </c>
      <c r="V4449" s="650">
        <v>0</v>
      </c>
      <c r="W4449" s="650">
        <v>0</v>
      </c>
      <c r="X4449" s="650">
        <v>0</v>
      </c>
      <c r="Y4449" s="650">
        <v>0</v>
      </c>
      <c r="Z4449" s="650">
        <v>0</v>
      </c>
      <c r="AA4449" s="650">
        <v>0</v>
      </c>
      <c r="AB4449" s="676">
        <v>1</v>
      </c>
      <c r="AC4449" s="575">
        <f t="shared" si="202"/>
        <v>0</v>
      </c>
      <c r="AD4449" s="620">
        <f t="shared" si="203"/>
        <v>0</v>
      </c>
    </row>
    <row r="4450" customHeight="1" spans="1:30">
      <c r="A4450" s="574">
        <v>45380</v>
      </c>
      <c r="B4450" s="650" t="s">
        <v>242</v>
      </c>
      <c r="C4450" s="650" t="s">
        <v>228</v>
      </c>
      <c r="D4450" s="650">
        <v>50</v>
      </c>
      <c r="E4450" s="650" t="s">
        <v>235</v>
      </c>
      <c r="F4450" s="650">
        <v>7.17</v>
      </c>
      <c r="G4450" s="650">
        <v>2.6</v>
      </c>
      <c r="H4450" s="650">
        <v>30.57</v>
      </c>
      <c r="I4450" s="650">
        <v>30.45</v>
      </c>
      <c r="J4450" s="650">
        <v>30.36</v>
      </c>
      <c r="K4450" s="650">
        <v>0</v>
      </c>
      <c r="L4450" s="676">
        <v>0</v>
      </c>
      <c r="M4450" s="650">
        <v>532.4</v>
      </c>
      <c r="N4450" s="650"/>
      <c r="O4450" s="650"/>
      <c r="P4450" s="650"/>
      <c r="Q4450" s="650">
        <v>7203</v>
      </c>
      <c r="R4450" s="650">
        <v>1371.48</v>
      </c>
      <c r="S4450" s="676">
        <v>0.1904</v>
      </c>
      <c r="T4450" s="650">
        <v>0.0357</v>
      </c>
      <c r="U4450" s="650">
        <v>0</v>
      </c>
      <c r="V4450" s="650">
        <v>0</v>
      </c>
      <c r="W4450" s="650">
        <v>0</v>
      </c>
      <c r="X4450" s="650">
        <v>0</v>
      </c>
      <c r="Y4450" s="650">
        <v>0</v>
      </c>
      <c r="Z4450" s="650">
        <v>0</v>
      </c>
      <c r="AA4450" s="650">
        <v>0</v>
      </c>
      <c r="AB4450" s="676">
        <v>0.9988</v>
      </c>
      <c r="AC4450" s="575">
        <f t="shared" si="202"/>
        <v>0</v>
      </c>
      <c r="AD4450" s="620">
        <f t="shared" si="203"/>
        <v>0.0357</v>
      </c>
    </row>
    <row r="4451" customHeight="1" spans="1:30">
      <c r="A4451" s="574">
        <v>45380</v>
      </c>
      <c r="B4451" s="650" t="s">
        <v>245</v>
      </c>
      <c r="C4451" s="650" t="s">
        <v>228</v>
      </c>
      <c r="D4451" s="650">
        <v>50</v>
      </c>
      <c r="E4451" s="650" t="s">
        <v>233</v>
      </c>
      <c r="F4451" s="650">
        <v>6.66</v>
      </c>
      <c r="G4451" s="650">
        <v>0</v>
      </c>
      <c r="H4451" s="650">
        <v>28.1174</v>
      </c>
      <c r="I4451" s="650">
        <v>17.08</v>
      </c>
      <c r="J4451" s="650">
        <v>17.01</v>
      </c>
      <c r="K4451" s="650">
        <v>11.0374</v>
      </c>
      <c r="L4451" s="676">
        <v>0.3925</v>
      </c>
      <c r="M4451" s="650">
        <v>438.06</v>
      </c>
      <c r="N4451" s="650"/>
      <c r="O4451" s="650"/>
      <c r="P4451" s="650"/>
      <c r="Q4451" s="650">
        <v>6762</v>
      </c>
      <c r="R4451" s="650">
        <v>1102.99</v>
      </c>
      <c r="S4451" s="676">
        <v>0.1631</v>
      </c>
      <c r="T4451" s="650">
        <v>0</v>
      </c>
      <c r="U4451" s="650">
        <v>0</v>
      </c>
      <c r="V4451" s="650">
        <v>0</v>
      </c>
      <c r="W4451" s="650">
        <v>0</v>
      </c>
      <c r="X4451" s="650">
        <v>0</v>
      </c>
      <c r="Y4451" s="650">
        <v>0</v>
      </c>
      <c r="Z4451" s="650">
        <v>0</v>
      </c>
      <c r="AA4451" s="650">
        <v>0</v>
      </c>
      <c r="AB4451" s="676">
        <v>1</v>
      </c>
      <c r="AC4451" s="575">
        <f t="shared" si="202"/>
        <v>0</v>
      </c>
      <c r="AD4451" s="620">
        <f t="shared" si="203"/>
        <v>0</v>
      </c>
    </row>
    <row r="4452" customHeight="1" spans="1:30">
      <c r="A4452" s="574">
        <v>45380</v>
      </c>
      <c r="B4452" s="650" t="s">
        <v>241</v>
      </c>
      <c r="C4452" s="650" t="s">
        <v>228</v>
      </c>
      <c r="D4452" s="650">
        <v>150</v>
      </c>
      <c r="E4452" s="650" t="s">
        <v>296</v>
      </c>
      <c r="F4452" s="650">
        <v>5.92</v>
      </c>
      <c r="G4452" s="650">
        <v>4.08</v>
      </c>
      <c r="H4452" s="650">
        <v>102.3831</v>
      </c>
      <c r="I4452" s="650">
        <v>41.7151</v>
      </c>
      <c r="J4452" s="650">
        <v>36.2229</v>
      </c>
      <c r="K4452" s="650">
        <v>60.67</v>
      </c>
      <c r="L4452" s="676">
        <v>0.5926</v>
      </c>
      <c r="M4452" s="650">
        <v>1461.1198</v>
      </c>
      <c r="N4452" s="650">
        <v>1932</v>
      </c>
      <c r="O4452" s="676">
        <v>0.7563</v>
      </c>
      <c r="P4452" s="676">
        <v>-0.1792</v>
      </c>
      <c r="Q4452" s="650">
        <v>24402</v>
      </c>
      <c r="R4452" s="650">
        <v>3983.9625</v>
      </c>
      <c r="S4452" s="676">
        <v>0.1633</v>
      </c>
      <c r="T4452" s="650">
        <v>0</v>
      </c>
      <c r="U4452" s="650">
        <v>0</v>
      </c>
      <c r="V4452" s="650">
        <v>0</v>
      </c>
      <c r="W4452" s="650">
        <v>0</v>
      </c>
      <c r="X4452" s="650">
        <v>0</v>
      </c>
      <c r="Y4452" s="650">
        <v>0</v>
      </c>
      <c r="Z4452" s="650">
        <v>0</v>
      </c>
      <c r="AA4452" s="650">
        <v>0</v>
      </c>
      <c r="AB4452" s="676">
        <v>1</v>
      </c>
      <c r="AC4452" s="575">
        <f t="shared" si="202"/>
        <v>0</v>
      </c>
      <c r="AD4452" s="620">
        <f t="shared" si="203"/>
        <v>0</v>
      </c>
    </row>
    <row r="4453" customHeight="1" spans="1:30">
      <c r="A4453" s="574">
        <v>45380</v>
      </c>
      <c r="B4453" s="650" t="s">
        <v>243</v>
      </c>
      <c r="C4453" s="650" t="s">
        <v>228</v>
      </c>
      <c r="D4453" s="650">
        <v>30</v>
      </c>
      <c r="E4453" s="650" t="s">
        <v>233</v>
      </c>
      <c r="F4453" s="650">
        <v>6.08</v>
      </c>
      <c r="G4453" s="650">
        <v>0.8</v>
      </c>
      <c r="H4453" s="650">
        <v>14.9369</v>
      </c>
      <c r="I4453" s="650">
        <v>14.644</v>
      </c>
      <c r="J4453" s="650">
        <v>14.616</v>
      </c>
      <c r="K4453" s="650">
        <v>0</v>
      </c>
      <c r="L4453" s="676">
        <v>0</v>
      </c>
      <c r="M4453" s="650">
        <v>464.24</v>
      </c>
      <c r="N4453" s="650"/>
      <c r="O4453" s="650"/>
      <c r="P4453" s="650"/>
      <c r="Q4453" s="650">
        <v>4708</v>
      </c>
      <c r="R4453" s="650">
        <v>1298.304</v>
      </c>
      <c r="S4453" s="676">
        <v>0.2758</v>
      </c>
      <c r="T4453" s="650">
        <v>0</v>
      </c>
      <c r="U4453" s="650">
        <v>0</v>
      </c>
      <c r="V4453" s="650">
        <v>0</v>
      </c>
      <c r="W4453" s="650">
        <v>0</v>
      </c>
      <c r="X4453" s="650">
        <v>0</v>
      </c>
      <c r="Y4453" s="650">
        <v>0</v>
      </c>
      <c r="Z4453" s="650">
        <v>0</v>
      </c>
      <c r="AA4453" s="650">
        <v>0</v>
      </c>
      <c r="AB4453" s="676">
        <v>1</v>
      </c>
      <c r="AC4453" s="575">
        <f t="shared" si="202"/>
        <v>0</v>
      </c>
      <c r="AD4453" s="620">
        <f t="shared" si="203"/>
        <v>0</v>
      </c>
    </row>
    <row r="4454" customHeight="1" spans="1:30">
      <c r="A4454" s="574">
        <v>45380</v>
      </c>
      <c r="B4454" s="650" t="s">
        <v>240</v>
      </c>
      <c r="C4454" s="650" t="s">
        <v>228</v>
      </c>
      <c r="D4454" s="650">
        <v>100</v>
      </c>
      <c r="E4454" s="650" t="s">
        <v>233</v>
      </c>
      <c r="F4454" s="650">
        <v>7.03</v>
      </c>
      <c r="G4454" s="650">
        <v>0</v>
      </c>
      <c r="H4454" s="650">
        <v>56.756</v>
      </c>
      <c r="I4454" s="650">
        <v>48.7655</v>
      </c>
      <c r="J4454" s="650">
        <v>46.707</v>
      </c>
      <c r="K4454" s="650">
        <v>7.754</v>
      </c>
      <c r="L4454" s="676">
        <v>0.1372</v>
      </c>
      <c r="M4454" s="650">
        <v>1250.11</v>
      </c>
      <c r="N4454" s="650"/>
      <c r="O4454" s="650"/>
      <c r="P4454" s="650"/>
      <c r="Q4454" s="650">
        <v>15895</v>
      </c>
      <c r="R4454" s="650">
        <v>3132.332</v>
      </c>
      <c r="S4454" s="676">
        <v>0.1971</v>
      </c>
      <c r="T4454" s="650">
        <v>0.129</v>
      </c>
      <c r="U4454" s="650">
        <v>0</v>
      </c>
      <c r="V4454" s="650">
        <v>0</v>
      </c>
      <c r="W4454" s="650">
        <v>0</v>
      </c>
      <c r="X4454" s="650">
        <v>0</v>
      </c>
      <c r="Y4454" s="650">
        <v>0.1075</v>
      </c>
      <c r="Z4454" s="650">
        <v>0</v>
      </c>
      <c r="AA4454" s="650">
        <v>0</v>
      </c>
      <c r="AB4454" s="676">
        <v>0.9977</v>
      </c>
      <c r="AC4454" s="575">
        <f t="shared" si="202"/>
        <v>0</v>
      </c>
      <c r="AD4454" s="620">
        <f t="shared" si="203"/>
        <v>0.129</v>
      </c>
    </row>
    <row r="4455" customHeight="1" spans="1:30">
      <c r="A4455" s="574">
        <v>45380</v>
      </c>
      <c r="B4455" s="650" t="s">
        <v>234</v>
      </c>
      <c r="C4455" s="650" t="s">
        <v>228</v>
      </c>
      <c r="D4455" s="650">
        <v>20</v>
      </c>
      <c r="E4455" s="650" t="s">
        <v>233</v>
      </c>
      <c r="F4455" s="650">
        <v>7.45</v>
      </c>
      <c r="G4455" s="650">
        <v>6.14</v>
      </c>
      <c r="H4455" s="650">
        <v>15.9371</v>
      </c>
      <c r="I4455" s="650">
        <v>6.5532</v>
      </c>
      <c r="J4455" s="650">
        <v>6.5153</v>
      </c>
      <c r="K4455" s="650">
        <v>9.3838</v>
      </c>
      <c r="L4455" s="676">
        <v>0.5888</v>
      </c>
      <c r="M4455" s="650">
        <v>266.2105</v>
      </c>
      <c r="N4455" s="650"/>
      <c r="O4455" s="650"/>
      <c r="P4455" s="650"/>
      <c r="Q4455" s="650">
        <v>4106</v>
      </c>
      <c r="R4455" s="650">
        <v>840.1094</v>
      </c>
      <c r="S4455" s="676">
        <v>0.2046</v>
      </c>
      <c r="T4455" s="650">
        <v>0</v>
      </c>
      <c r="U4455" s="650">
        <v>0</v>
      </c>
      <c r="V4455" s="650">
        <v>0</v>
      </c>
      <c r="W4455" s="650">
        <v>0</v>
      </c>
      <c r="X4455" s="650">
        <v>0</v>
      </c>
      <c r="Y4455" s="650">
        <v>0</v>
      </c>
      <c r="Z4455" s="650">
        <v>0</v>
      </c>
      <c r="AA4455" s="650">
        <v>0</v>
      </c>
      <c r="AB4455" s="676">
        <v>1</v>
      </c>
      <c r="AC4455" s="575">
        <f t="shared" si="202"/>
        <v>0</v>
      </c>
      <c r="AD4455" s="620">
        <f t="shared" si="203"/>
        <v>0</v>
      </c>
    </row>
    <row r="4456" customHeight="1" spans="1:30">
      <c r="A4456" s="574">
        <v>45380</v>
      </c>
      <c r="B4456" s="650" t="s">
        <v>244</v>
      </c>
      <c r="C4456" s="650" t="s">
        <v>228</v>
      </c>
      <c r="D4456" s="650">
        <v>100</v>
      </c>
      <c r="E4456" s="650" t="s">
        <v>233</v>
      </c>
      <c r="F4456" s="650">
        <v>3.1</v>
      </c>
      <c r="G4456" s="650">
        <v>1.3</v>
      </c>
      <c r="H4456" s="650">
        <v>26</v>
      </c>
      <c r="I4456" s="650">
        <v>0</v>
      </c>
      <c r="J4456" s="650">
        <v>0</v>
      </c>
      <c r="K4456" s="650">
        <v>0</v>
      </c>
      <c r="L4456" s="650"/>
      <c r="M4456" s="650">
        <v>1046.0247</v>
      </c>
      <c r="N4456" s="650"/>
      <c r="O4456" s="650"/>
      <c r="P4456" s="650"/>
      <c r="Q4456" s="650">
        <v>14225</v>
      </c>
      <c r="R4456" s="650">
        <v>2964.6603</v>
      </c>
      <c r="S4456" s="676">
        <v>0.2084</v>
      </c>
      <c r="T4456" s="650">
        <v>0</v>
      </c>
      <c r="U4456" s="650">
        <v>0</v>
      </c>
      <c r="V4456" s="650">
        <v>0</v>
      </c>
      <c r="W4456" s="650">
        <v>0</v>
      </c>
      <c r="X4456" s="650">
        <v>0</v>
      </c>
      <c r="Y4456" s="650">
        <v>0</v>
      </c>
      <c r="Z4456" s="650">
        <v>0</v>
      </c>
      <c r="AA4456" s="650">
        <v>0</v>
      </c>
      <c r="AB4456" s="676">
        <v>0</v>
      </c>
      <c r="AC4456" s="575">
        <f t="shared" si="202"/>
        <v>0</v>
      </c>
      <c r="AD4456" s="620">
        <f t="shared" si="203"/>
        <v>0</v>
      </c>
    </row>
    <row r="4457" customHeight="1" spans="1:30">
      <c r="A4457" s="574">
        <v>45380</v>
      </c>
      <c r="B4457" s="650" t="s">
        <v>246</v>
      </c>
      <c r="C4457" s="650" t="s">
        <v>228</v>
      </c>
      <c r="D4457" s="650">
        <v>300</v>
      </c>
      <c r="E4457" s="650" t="s">
        <v>233</v>
      </c>
      <c r="F4457" s="650">
        <v>8.73</v>
      </c>
      <c r="G4457" s="650">
        <v>0</v>
      </c>
      <c r="H4457" s="650">
        <v>221.5098</v>
      </c>
      <c r="I4457" s="650">
        <v>197.5736</v>
      </c>
      <c r="J4457" s="650">
        <v>201.531</v>
      </c>
      <c r="K4457" s="650">
        <v>23.9366</v>
      </c>
      <c r="L4457" s="676">
        <v>0.1081</v>
      </c>
      <c r="M4457" s="650">
        <v>4836.48</v>
      </c>
      <c r="N4457" s="650"/>
      <c r="O4457" s="650"/>
      <c r="P4457" s="650"/>
      <c r="Q4457" s="650">
        <v>57321</v>
      </c>
      <c r="R4457" s="650">
        <v>12601.513</v>
      </c>
      <c r="S4457" s="676">
        <v>0.2198</v>
      </c>
      <c r="T4457" s="650">
        <v>0</v>
      </c>
      <c r="U4457" s="650">
        <v>0</v>
      </c>
      <c r="V4457" s="650">
        <v>0</v>
      </c>
      <c r="W4457" s="650">
        <v>0</v>
      </c>
      <c r="X4457" s="650">
        <v>0</v>
      </c>
      <c r="Y4457" s="650">
        <v>0</v>
      </c>
      <c r="Z4457" s="650">
        <v>0</v>
      </c>
      <c r="AA4457" s="650">
        <v>0</v>
      </c>
      <c r="AB4457" s="676">
        <v>1</v>
      </c>
      <c r="AC4457" s="575">
        <f t="shared" si="202"/>
        <v>0</v>
      </c>
      <c r="AD4457" s="620">
        <f t="shared" si="203"/>
        <v>0</v>
      </c>
    </row>
    <row r="4458" customHeight="1" spans="1:30">
      <c r="A4458" s="574">
        <v>45380</v>
      </c>
      <c r="B4458" s="650" t="s">
        <v>247</v>
      </c>
      <c r="C4458" s="650" t="s">
        <v>228</v>
      </c>
      <c r="D4458" s="650">
        <v>150</v>
      </c>
      <c r="E4458" s="650" t="s">
        <v>233</v>
      </c>
      <c r="F4458" s="650">
        <v>7.81</v>
      </c>
      <c r="G4458" s="650">
        <v>1</v>
      </c>
      <c r="H4458" s="650">
        <v>99.25</v>
      </c>
      <c r="I4458" s="650">
        <v>99.25</v>
      </c>
      <c r="J4458" s="650">
        <v>98.7</v>
      </c>
      <c r="K4458" s="650">
        <v>0</v>
      </c>
      <c r="L4458" s="676">
        <v>0</v>
      </c>
      <c r="M4458" s="650">
        <v>2448.6</v>
      </c>
      <c r="N4458" s="650"/>
      <c r="O4458" s="650"/>
      <c r="P4458" s="650"/>
      <c r="Q4458" s="650">
        <v>25456</v>
      </c>
      <c r="R4458" s="650">
        <v>6344.625</v>
      </c>
      <c r="S4458" s="676">
        <v>0.2492</v>
      </c>
      <c r="T4458" s="650">
        <v>0</v>
      </c>
      <c r="U4458" s="650">
        <v>0</v>
      </c>
      <c r="V4458" s="650">
        <v>0</v>
      </c>
      <c r="W4458" s="650">
        <v>0</v>
      </c>
      <c r="X4458" s="650">
        <v>0</v>
      </c>
      <c r="Y4458" s="650">
        <v>0</v>
      </c>
      <c r="Z4458" s="650">
        <v>0</v>
      </c>
      <c r="AA4458" s="650">
        <v>0</v>
      </c>
      <c r="AB4458" s="676">
        <v>1</v>
      </c>
      <c r="AC4458" s="575">
        <f t="shared" si="202"/>
        <v>0</v>
      </c>
      <c r="AD4458" s="620">
        <f t="shared" si="203"/>
        <v>0</v>
      </c>
    </row>
    <row r="4459" customHeight="1" spans="1:30">
      <c r="A4459" s="574">
        <v>45380</v>
      </c>
      <c r="B4459" s="650" t="s">
        <v>248</v>
      </c>
      <c r="C4459" s="650" t="s">
        <v>228</v>
      </c>
      <c r="D4459" s="650">
        <v>100</v>
      </c>
      <c r="E4459" s="650" t="s">
        <v>231</v>
      </c>
      <c r="F4459" s="650">
        <v>3.77</v>
      </c>
      <c r="G4459" s="650">
        <v>1</v>
      </c>
      <c r="H4459" s="650">
        <v>52.4224</v>
      </c>
      <c r="I4459" s="650">
        <v>41.4971</v>
      </c>
      <c r="J4459" s="650">
        <v>40.9164</v>
      </c>
      <c r="K4459" s="650">
        <v>10.9253</v>
      </c>
      <c r="L4459" s="676">
        <v>0.2084</v>
      </c>
      <c r="M4459" s="650">
        <v>1024.8672</v>
      </c>
      <c r="N4459" s="650"/>
      <c r="O4459" s="650"/>
      <c r="P4459" s="650"/>
      <c r="Q4459" s="650">
        <v>11688</v>
      </c>
      <c r="R4459" s="650">
        <v>2786.588</v>
      </c>
      <c r="S4459" s="676">
        <v>0.2384</v>
      </c>
      <c r="T4459" s="650">
        <v>0</v>
      </c>
      <c r="U4459" s="650">
        <v>0</v>
      </c>
      <c r="V4459" s="650">
        <v>0</v>
      </c>
      <c r="W4459" s="650">
        <v>0</v>
      </c>
      <c r="X4459" s="650">
        <v>0</v>
      </c>
      <c r="Y4459" s="650">
        <v>0</v>
      </c>
      <c r="Z4459" s="650">
        <v>0</v>
      </c>
      <c r="AA4459" s="650">
        <v>0</v>
      </c>
      <c r="AB4459" s="676">
        <v>1</v>
      </c>
      <c r="AC4459" s="575">
        <f t="shared" si="202"/>
        <v>0</v>
      </c>
      <c r="AD4459" s="620">
        <f t="shared" si="203"/>
        <v>0</v>
      </c>
    </row>
    <row r="4460" customHeight="1" spans="1:30">
      <c r="A4460" s="574">
        <v>45380</v>
      </c>
      <c r="B4460" s="650" t="s">
        <v>249</v>
      </c>
      <c r="C4460" s="650" t="s">
        <v>228</v>
      </c>
      <c r="D4460" s="650">
        <v>100</v>
      </c>
      <c r="E4460" s="650" t="s">
        <v>231</v>
      </c>
      <c r="F4460" s="650">
        <v>5.01</v>
      </c>
      <c r="G4460" s="650">
        <v>0</v>
      </c>
      <c r="H4460" s="650">
        <v>41.2775</v>
      </c>
      <c r="I4460" s="650">
        <v>40.74</v>
      </c>
      <c r="J4460" s="650">
        <v>40.6479</v>
      </c>
      <c r="K4460" s="650">
        <v>0</v>
      </c>
      <c r="L4460" s="676">
        <v>0</v>
      </c>
      <c r="M4460" s="650">
        <v>1415.4822</v>
      </c>
      <c r="N4460" s="650"/>
      <c r="O4460" s="650"/>
      <c r="P4460" s="650"/>
      <c r="Q4460" s="650">
        <v>15134</v>
      </c>
      <c r="R4460" s="650">
        <v>3352.8295</v>
      </c>
      <c r="S4460" s="676">
        <v>0.2215</v>
      </c>
      <c r="T4460" s="650">
        <v>0</v>
      </c>
      <c r="U4460" s="650">
        <v>0</v>
      </c>
      <c r="V4460" s="650">
        <v>0</v>
      </c>
      <c r="W4460" s="650">
        <v>0</v>
      </c>
      <c r="X4460" s="650">
        <v>0</v>
      </c>
      <c r="Y4460" s="650">
        <v>0</v>
      </c>
      <c r="Z4460" s="650">
        <v>0</v>
      </c>
      <c r="AA4460" s="650">
        <v>0</v>
      </c>
      <c r="AB4460" s="676">
        <v>0.9956</v>
      </c>
      <c r="AC4460" s="575">
        <f t="shared" si="202"/>
        <v>0</v>
      </c>
      <c r="AD4460" s="620">
        <f t="shared" si="203"/>
        <v>0</v>
      </c>
    </row>
    <row r="4461" customHeight="1" spans="1:30">
      <c r="A4461" s="574">
        <v>45380</v>
      </c>
      <c r="B4461" s="650" t="s">
        <v>259</v>
      </c>
      <c r="C4461" s="650" t="s">
        <v>250</v>
      </c>
      <c r="D4461" s="650">
        <v>60</v>
      </c>
      <c r="E4461" s="650" t="s">
        <v>233</v>
      </c>
      <c r="F4461" s="650">
        <v>0</v>
      </c>
      <c r="G4461" s="650">
        <v>11.84</v>
      </c>
      <c r="H4461" s="650">
        <v>120.4578</v>
      </c>
      <c r="I4461" s="650">
        <v>70.1819</v>
      </c>
      <c r="J4461" s="650">
        <v>69.3</v>
      </c>
      <c r="K4461" s="650">
        <v>50.2759</v>
      </c>
      <c r="L4461" s="676">
        <v>0.4174</v>
      </c>
      <c r="M4461" s="650">
        <v>1588.86</v>
      </c>
      <c r="N4461" s="650"/>
      <c r="O4461" s="650"/>
      <c r="P4461" s="650"/>
      <c r="Q4461" s="650">
        <v>14049</v>
      </c>
      <c r="R4461" s="650">
        <v>3970.89</v>
      </c>
      <c r="S4461" s="676">
        <v>0.2826</v>
      </c>
      <c r="T4461" s="650">
        <v>0</v>
      </c>
      <c r="U4461" s="650">
        <v>0</v>
      </c>
      <c r="V4461" s="650">
        <v>0</v>
      </c>
      <c r="W4461" s="650">
        <v>0</v>
      </c>
      <c r="X4461" s="650">
        <v>0</v>
      </c>
      <c r="Y4461" s="650">
        <v>0</v>
      </c>
      <c r="Z4461" s="650">
        <v>0</v>
      </c>
      <c r="AA4461" s="650">
        <v>0</v>
      </c>
      <c r="AB4461" s="676">
        <v>1</v>
      </c>
      <c r="AC4461" s="575">
        <f t="shared" si="202"/>
        <v>0</v>
      </c>
      <c r="AD4461" s="620">
        <f t="shared" si="203"/>
        <v>0</v>
      </c>
    </row>
    <row r="4462" customHeight="1" spans="1:30">
      <c r="A4462" s="574">
        <v>45380</v>
      </c>
      <c r="B4462" s="650" t="s">
        <v>253</v>
      </c>
      <c r="C4462" s="650" t="s">
        <v>250</v>
      </c>
      <c r="D4462" s="650">
        <v>200</v>
      </c>
      <c r="E4462" s="650" t="s">
        <v>233</v>
      </c>
      <c r="F4462" s="650">
        <v>0</v>
      </c>
      <c r="G4462" s="650">
        <v>10.81</v>
      </c>
      <c r="H4462" s="650">
        <v>396.4229</v>
      </c>
      <c r="I4462" s="650">
        <v>396.4229</v>
      </c>
      <c r="J4462" s="650">
        <v>385.44</v>
      </c>
      <c r="K4462" s="650">
        <v>0</v>
      </c>
      <c r="L4462" s="676">
        <v>0</v>
      </c>
      <c r="M4462" s="650">
        <v>5690.52</v>
      </c>
      <c r="N4462" s="650"/>
      <c r="O4462" s="650"/>
      <c r="P4462" s="650"/>
      <c r="Q4462" s="650">
        <v>61425</v>
      </c>
      <c r="R4462" s="650">
        <v>14335.2</v>
      </c>
      <c r="S4462" s="676">
        <v>0.2334</v>
      </c>
      <c r="T4462" s="650">
        <v>0</v>
      </c>
      <c r="U4462" s="650">
        <v>0</v>
      </c>
      <c r="V4462" s="650">
        <v>0</v>
      </c>
      <c r="W4462" s="650">
        <v>0</v>
      </c>
      <c r="X4462" s="650">
        <v>0</v>
      </c>
      <c r="Y4462" s="650">
        <v>0</v>
      </c>
      <c r="Z4462" s="650">
        <v>0</v>
      </c>
      <c r="AA4462" s="650">
        <v>0</v>
      </c>
      <c r="AB4462" s="676">
        <v>1</v>
      </c>
      <c r="AC4462" s="575">
        <f t="shared" si="202"/>
        <v>0</v>
      </c>
      <c r="AD4462" s="620">
        <f t="shared" si="203"/>
        <v>0</v>
      </c>
    </row>
    <row r="4463" customHeight="1" spans="1:30">
      <c r="A4463" s="574">
        <v>45380</v>
      </c>
      <c r="B4463" s="650" t="s">
        <v>256</v>
      </c>
      <c r="C4463" s="650" t="s">
        <v>250</v>
      </c>
      <c r="D4463" s="650">
        <v>20.4</v>
      </c>
      <c r="E4463" s="650" t="s">
        <v>235</v>
      </c>
      <c r="F4463" s="650">
        <v>0</v>
      </c>
      <c r="G4463" s="650">
        <v>6.1</v>
      </c>
      <c r="H4463" s="650">
        <v>25.8056</v>
      </c>
      <c r="I4463" s="650">
        <v>23.646</v>
      </c>
      <c r="J4463" s="650">
        <v>23.567</v>
      </c>
      <c r="K4463" s="650">
        <v>0</v>
      </c>
      <c r="L4463" s="676">
        <v>0</v>
      </c>
      <c r="M4463" s="650">
        <v>593.815</v>
      </c>
      <c r="N4463" s="650"/>
      <c r="O4463" s="650"/>
      <c r="P4463" s="650"/>
      <c r="Q4463" s="650">
        <v>5372</v>
      </c>
      <c r="R4463" s="650">
        <v>1588.9747</v>
      </c>
      <c r="S4463" s="676">
        <v>0.2958</v>
      </c>
      <c r="T4463" s="650">
        <v>0</v>
      </c>
      <c r="U4463" s="650">
        <v>0</v>
      </c>
      <c r="V4463" s="650">
        <v>0</v>
      </c>
      <c r="W4463" s="650">
        <v>0</v>
      </c>
      <c r="X4463" s="650">
        <v>0</v>
      </c>
      <c r="Y4463" s="650">
        <v>0</v>
      </c>
      <c r="Z4463" s="650">
        <v>0</v>
      </c>
      <c r="AA4463" s="650">
        <v>0</v>
      </c>
      <c r="AB4463" s="676">
        <v>1</v>
      </c>
      <c r="AC4463" s="575">
        <f t="shared" si="202"/>
        <v>0</v>
      </c>
      <c r="AD4463" s="620">
        <f t="shared" si="203"/>
        <v>0</v>
      </c>
    </row>
    <row r="4464" customHeight="1" spans="1:30">
      <c r="A4464" s="574">
        <v>45380</v>
      </c>
      <c r="B4464" s="650" t="s">
        <v>254</v>
      </c>
      <c r="C4464" s="650" t="s">
        <v>250</v>
      </c>
      <c r="D4464" s="650">
        <v>50</v>
      </c>
      <c r="E4464" s="650" t="s">
        <v>235</v>
      </c>
      <c r="F4464" s="650">
        <v>0</v>
      </c>
      <c r="G4464" s="650">
        <v>7.8</v>
      </c>
      <c r="H4464" s="650">
        <v>57.7038</v>
      </c>
      <c r="I4464" s="650">
        <v>56.7267</v>
      </c>
      <c r="J4464" s="650">
        <v>55.86</v>
      </c>
      <c r="K4464" s="650">
        <v>0.56</v>
      </c>
      <c r="L4464" s="676">
        <v>0.0098</v>
      </c>
      <c r="M4464" s="650">
        <v>1585.92</v>
      </c>
      <c r="N4464" s="650"/>
      <c r="O4464" s="650"/>
      <c r="P4464" s="650"/>
      <c r="Q4464" s="650">
        <v>12070</v>
      </c>
      <c r="R4464" s="650">
        <v>3839.22</v>
      </c>
      <c r="S4464" s="676">
        <v>0.3181</v>
      </c>
      <c r="T4464" s="650">
        <v>0</v>
      </c>
      <c r="U4464" s="650">
        <v>0</v>
      </c>
      <c r="V4464" s="650">
        <v>0</v>
      </c>
      <c r="W4464" s="650">
        <v>0</v>
      </c>
      <c r="X4464" s="650">
        <v>0</v>
      </c>
      <c r="Y4464" s="650">
        <v>0</v>
      </c>
      <c r="Z4464" s="650">
        <v>0</v>
      </c>
      <c r="AA4464" s="650">
        <v>0</v>
      </c>
      <c r="AB4464" s="676">
        <v>1</v>
      </c>
      <c r="AC4464" s="575">
        <f t="shared" si="202"/>
        <v>0</v>
      </c>
      <c r="AD4464" s="620">
        <f t="shared" si="203"/>
        <v>0</v>
      </c>
    </row>
    <row r="4465" customHeight="1" spans="1:30">
      <c r="A4465" s="574">
        <v>45380</v>
      </c>
      <c r="B4465" s="650" t="s">
        <v>257</v>
      </c>
      <c r="C4465" s="650" t="s">
        <v>250</v>
      </c>
      <c r="D4465" s="650">
        <v>80</v>
      </c>
      <c r="E4465" s="650" t="s">
        <v>231</v>
      </c>
      <c r="F4465" s="650">
        <v>0</v>
      </c>
      <c r="G4465" s="650">
        <v>7.33</v>
      </c>
      <c r="H4465" s="650">
        <v>117.063</v>
      </c>
      <c r="I4465" s="650">
        <v>103.4147</v>
      </c>
      <c r="J4465" s="650">
        <v>101.728</v>
      </c>
      <c r="K4465" s="650">
        <v>11.25</v>
      </c>
      <c r="L4465" s="676">
        <v>0.0981</v>
      </c>
      <c r="M4465" s="650">
        <v>2029.8068</v>
      </c>
      <c r="N4465" s="650"/>
      <c r="O4465" s="650"/>
      <c r="P4465" s="650"/>
      <c r="Q4465" s="650">
        <v>18237</v>
      </c>
      <c r="R4465" s="650">
        <v>5546.7233</v>
      </c>
      <c r="S4465" s="676">
        <v>0.3041</v>
      </c>
      <c r="T4465" s="650">
        <v>0.6</v>
      </c>
      <c r="U4465" s="650">
        <v>1</v>
      </c>
      <c r="V4465" s="650">
        <v>0</v>
      </c>
      <c r="W4465" s="650">
        <v>0</v>
      </c>
      <c r="X4465" s="650">
        <v>0</v>
      </c>
      <c r="Y4465" s="650">
        <v>0</v>
      </c>
      <c r="Z4465" s="650">
        <v>0</v>
      </c>
      <c r="AA4465" s="650">
        <v>0</v>
      </c>
      <c r="AB4465" s="676">
        <v>0.9909</v>
      </c>
      <c r="AC4465" s="575">
        <f t="shared" si="202"/>
        <v>1</v>
      </c>
      <c r="AD4465" s="620">
        <f t="shared" si="203"/>
        <v>0.6</v>
      </c>
    </row>
    <row r="4466" customHeight="1" spans="1:30">
      <c r="A4466" s="574">
        <v>45380</v>
      </c>
      <c r="B4466" s="669" t="s">
        <v>55</v>
      </c>
      <c r="C4466" s="650" t="s">
        <v>250</v>
      </c>
      <c r="D4466" s="650">
        <v>100</v>
      </c>
      <c r="E4466" s="650" t="s">
        <v>233</v>
      </c>
      <c r="F4466" s="650">
        <v>0</v>
      </c>
      <c r="G4466" s="650">
        <v>6.14</v>
      </c>
      <c r="H4466" s="650">
        <v>93.884</v>
      </c>
      <c r="I4466" s="650">
        <v>65.9537</v>
      </c>
      <c r="J4466" s="650">
        <v>64.2681</v>
      </c>
      <c r="K4466" s="650">
        <v>27.9303</v>
      </c>
      <c r="L4466" s="676">
        <v>0.2975</v>
      </c>
      <c r="M4466" s="650">
        <v>2512.8396</v>
      </c>
      <c r="N4466" s="650"/>
      <c r="O4466" s="650"/>
      <c r="P4466" s="650"/>
      <c r="Q4466" s="650">
        <v>28860</v>
      </c>
      <c r="R4466" s="650">
        <v>6251.6441</v>
      </c>
      <c r="S4466" s="676">
        <v>0.2166</v>
      </c>
      <c r="T4466" s="650">
        <v>0</v>
      </c>
      <c r="U4466" s="650">
        <v>0</v>
      </c>
      <c r="V4466" s="650">
        <v>0</v>
      </c>
      <c r="W4466" s="650">
        <v>0</v>
      </c>
      <c r="X4466" s="650">
        <v>0</v>
      </c>
      <c r="Y4466" s="650">
        <v>0</v>
      </c>
      <c r="Z4466" s="650">
        <v>0</v>
      </c>
      <c r="AA4466" s="650">
        <v>0</v>
      </c>
      <c r="AB4466" s="676">
        <v>1</v>
      </c>
      <c r="AC4466" s="575">
        <f t="shared" si="202"/>
        <v>0</v>
      </c>
      <c r="AD4466" s="620">
        <f t="shared" si="203"/>
        <v>0</v>
      </c>
    </row>
    <row r="4467" customHeight="1" spans="1:30">
      <c r="A4467" s="574">
        <v>45380</v>
      </c>
      <c r="B4467" s="192" t="s">
        <v>57</v>
      </c>
      <c r="C4467" s="650" t="s">
        <v>228</v>
      </c>
      <c r="D4467" s="650">
        <v>20</v>
      </c>
      <c r="E4467" s="650" t="s">
        <v>233</v>
      </c>
      <c r="F4467" s="650">
        <v>7.52</v>
      </c>
      <c r="G4467" s="650">
        <v>0</v>
      </c>
      <c r="H4467" s="650">
        <v>14.1094</v>
      </c>
      <c r="I4467" s="650">
        <v>11.2091</v>
      </c>
      <c r="J4467" s="650">
        <v>11.0049</v>
      </c>
      <c r="K4467" s="650">
        <v>2.9003</v>
      </c>
      <c r="L4467" s="676">
        <v>0.2056</v>
      </c>
      <c r="M4467" s="650">
        <v>281.7334</v>
      </c>
      <c r="N4467" s="650"/>
      <c r="O4467" s="650"/>
      <c r="P4467" s="650"/>
      <c r="Q4467" s="650">
        <v>3541</v>
      </c>
      <c r="R4467" s="650">
        <v>782.8482</v>
      </c>
      <c r="S4467" s="676">
        <v>0.2211</v>
      </c>
      <c r="T4467" s="650">
        <v>0</v>
      </c>
      <c r="U4467" s="650">
        <v>0</v>
      </c>
      <c r="V4467" s="650">
        <v>0</v>
      </c>
      <c r="W4467" s="650">
        <v>0</v>
      </c>
      <c r="X4467" s="650">
        <v>0</v>
      </c>
      <c r="Y4467" s="650">
        <v>0</v>
      </c>
      <c r="Z4467" s="650">
        <v>0</v>
      </c>
      <c r="AA4467" s="650">
        <v>0</v>
      </c>
      <c r="AB4467" s="676">
        <v>1</v>
      </c>
      <c r="AC4467" s="575">
        <f t="shared" si="202"/>
        <v>0</v>
      </c>
      <c r="AD4467" s="620">
        <f t="shared" si="203"/>
        <v>0</v>
      </c>
    </row>
    <row r="4468" customHeight="1" spans="1:30">
      <c r="A4468" s="574">
        <v>45380</v>
      </c>
      <c r="B4468" s="650" t="s">
        <v>251</v>
      </c>
      <c r="C4468" s="650" t="s">
        <v>250</v>
      </c>
      <c r="D4468" s="650">
        <v>15</v>
      </c>
      <c r="E4468" s="650" t="s">
        <v>233</v>
      </c>
      <c r="F4468" s="650">
        <v>0</v>
      </c>
      <c r="G4468" s="650">
        <v>3.82</v>
      </c>
      <c r="H4468" s="650">
        <v>4.746</v>
      </c>
      <c r="I4468" s="650">
        <v>4.4559</v>
      </c>
      <c r="J4468" s="650">
        <v>4.305</v>
      </c>
      <c r="K4468" s="650">
        <v>0.2901</v>
      </c>
      <c r="L4468" s="676">
        <v>0.0611</v>
      </c>
      <c r="M4468" s="650">
        <v>258.51</v>
      </c>
      <c r="N4468" s="650"/>
      <c r="O4468" s="650"/>
      <c r="P4468" s="650"/>
      <c r="Q4468" s="650">
        <v>3444</v>
      </c>
      <c r="R4468" s="650">
        <v>586.74</v>
      </c>
      <c r="S4468" s="676">
        <v>0.1704</v>
      </c>
      <c r="T4468" s="650">
        <v>0</v>
      </c>
      <c r="U4468" s="650">
        <v>0</v>
      </c>
      <c r="V4468" s="650">
        <v>0</v>
      </c>
      <c r="W4468" s="650">
        <v>0</v>
      </c>
      <c r="X4468" s="650">
        <v>0</v>
      </c>
      <c r="Y4468" s="650">
        <v>0</v>
      </c>
      <c r="Z4468" s="650">
        <v>0</v>
      </c>
      <c r="AA4468" s="650">
        <v>0</v>
      </c>
      <c r="AB4468" s="676">
        <v>1</v>
      </c>
      <c r="AC4468" s="575">
        <f t="shared" si="202"/>
        <v>0</v>
      </c>
      <c r="AD4468" s="620">
        <f t="shared" si="203"/>
        <v>0</v>
      </c>
    </row>
    <row r="4469" customHeight="1" spans="1:30">
      <c r="A4469" s="574">
        <v>45380</v>
      </c>
      <c r="B4469" s="650" t="s">
        <v>260</v>
      </c>
      <c r="C4469" s="650" t="s">
        <v>250</v>
      </c>
      <c r="D4469" s="650">
        <v>50</v>
      </c>
      <c r="E4469" s="650" t="s">
        <v>233</v>
      </c>
      <c r="F4469" s="650">
        <v>0</v>
      </c>
      <c r="G4469" s="650">
        <v>4.97</v>
      </c>
      <c r="H4469" s="650">
        <v>27.9979</v>
      </c>
      <c r="I4469" s="650">
        <v>26.8946</v>
      </c>
      <c r="J4469" s="650">
        <v>25.96</v>
      </c>
      <c r="K4469" s="650">
        <v>0.1036</v>
      </c>
      <c r="L4469" s="676">
        <v>0.0038</v>
      </c>
      <c r="M4469" s="650">
        <v>966.68</v>
      </c>
      <c r="N4469" s="650"/>
      <c r="O4469" s="650"/>
      <c r="P4469" s="650"/>
      <c r="Q4469" s="650">
        <v>12700</v>
      </c>
      <c r="R4469" s="650">
        <v>2689.302</v>
      </c>
      <c r="S4469" s="676">
        <v>0.2118</v>
      </c>
      <c r="T4469" s="650">
        <v>0</v>
      </c>
      <c r="U4469" s="650">
        <v>0.2164</v>
      </c>
      <c r="V4469" s="650">
        <v>0</v>
      </c>
      <c r="W4469" s="650">
        <v>0</v>
      </c>
      <c r="X4469" s="650">
        <v>0</v>
      </c>
      <c r="Y4469" s="650">
        <v>0</v>
      </c>
      <c r="Z4469" s="650">
        <v>0</v>
      </c>
      <c r="AA4469" s="650">
        <v>0</v>
      </c>
      <c r="AB4469" s="676">
        <v>1</v>
      </c>
      <c r="AC4469" s="575">
        <f t="shared" si="202"/>
        <v>0.2164</v>
      </c>
      <c r="AD4469" s="620">
        <f t="shared" si="203"/>
        <v>0</v>
      </c>
    </row>
    <row r="4470" customHeight="1" spans="1:30">
      <c r="A4470" s="574">
        <v>45380</v>
      </c>
      <c r="B4470" s="650" t="s">
        <v>261</v>
      </c>
      <c r="C4470" s="650" t="s">
        <v>250</v>
      </c>
      <c r="D4470" s="650">
        <v>100</v>
      </c>
      <c r="E4470" s="650" t="s">
        <v>233</v>
      </c>
      <c r="F4470" s="650">
        <v>0</v>
      </c>
      <c r="G4470" s="650">
        <v>8.72</v>
      </c>
      <c r="H4470" s="650">
        <v>161.4893</v>
      </c>
      <c r="I4470" s="650">
        <v>161.4893</v>
      </c>
      <c r="J4470" s="650">
        <v>159.192</v>
      </c>
      <c r="K4470" s="650">
        <v>0</v>
      </c>
      <c r="L4470" s="676">
        <v>0</v>
      </c>
      <c r="M4470" s="650">
        <v>2451.372</v>
      </c>
      <c r="N4470" s="650"/>
      <c r="O4470" s="650"/>
      <c r="P4470" s="650"/>
      <c r="Q4470" s="650">
        <v>25315</v>
      </c>
      <c r="R4470" s="650">
        <v>6749.424</v>
      </c>
      <c r="S4470" s="676">
        <v>0.2666</v>
      </c>
      <c r="T4470" s="650">
        <v>0</v>
      </c>
      <c r="U4470" s="650">
        <v>0</v>
      </c>
      <c r="V4470" s="650">
        <v>0</v>
      </c>
      <c r="W4470" s="650">
        <v>0</v>
      </c>
      <c r="X4470" s="650">
        <v>0</v>
      </c>
      <c r="Y4470" s="650">
        <v>0</v>
      </c>
      <c r="Z4470" s="650">
        <v>0</v>
      </c>
      <c r="AA4470" s="650">
        <v>0</v>
      </c>
      <c r="AB4470" s="676">
        <v>1</v>
      </c>
      <c r="AC4470" s="575">
        <f t="shared" si="202"/>
        <v>0</v>
      </c>
      <c r="AD4470" s="620">
        <f t="shared" si="203"/>
        <v>0</v>
      </c>
    </row>
    <row r="4471" customHeight="1" spans="1:30">
      <c r="A4471" s="574">
        <v>45380</v>
      </c>
      <c r="B4471" s="650" t="s">
        <v>266</v>
      </c>
      <c r="C4471" s="650" t="s">
        <v>250</v>
      </c>
      <c r="D4471" s="650">
        <v>200</v>
      </c>
      <c r="E4471" s="650" t="s">
        <v>231</v>
      </c>
      <c r="F4471" s="650">
        <v>0</v>
      </c>
      <c r="G4471" s="650">
        <v>4.88</v>
      </c>
      <c r="H4471" s="650">
        <v>103.872</v>
      </c>
      <c r="I4471" s="650">
        <v>80.5432</v>
      </c>
      <c r="J4471" s="650">
        <v>77.22</v>
      </c>
      <c r="K4471" s="650">
        <v>23.3288</v>
      </c>
      <c r="L4471" s="676">
        <v>0.2246</v>
      </c>
      <c r="M4471" s="650">
        <v>3097.38</v>
      </c>
      <c r="N4471" s="650"/>
      <c r="O4471" s="650"/>
      <c r="P4471" s="650"/>
      <c r="Q4471" s="650">
        <v>45530</v>
      </c>
      <c r="R4471" s="650">
        <v>7650.72</v>
      </c>
      <c r="S4471" s="676">
        <v>0.168</v>
      </c>
      <c r="T4471" s="650">
        <v>0</v>
      </c>
      <c r="U4471" s="650">
        <v>0</v>
      </c>
      <c r="V4471" s="650">
        <v>0</v>
      </c>
      <c r="W4471" s="650">
        <v>0</v>
      </c>
      <c r="X4471" s="650">
        <v>0</v>
      </c>
      <c r="Y4471" s="650">
        <v>0</v>
      </c>
      <c r="Z4471" s="650">
        <v>0</v>
      </c>
      <c r="AA4471" s="650">
        <v>0</v>
      </c>
      <c r="AB4471" s="676">
        <v>1</v>
      </c>
      <c r="AC4471" s="575">
        <f t="shared" si="202"/>
        <v>0</v>
      </c>
      <c r="AD4471" s="620">
        <f t="shared" si="203"/>
        <v>0</v>
      </c>
    </row>
    <row r="4472" customHeight="1" spans="1:30">
      <c r="A4472" s="574">
        <v>45380</v>
      </c>
      <c r="B4472" s="192" t="s">
        <v>61</v>
      </c>
      <c r="C4472" s="650" t="s">
        <v>250</v>
      </c>
      <c r="D4472" s="650">
        <v>275</v>
      </c>
      <c r="E4472" s="650" t="s">
        <v>233</v>
      </c>
      <c r="F4472" s="650">
        <v>0</v>
      </c>
      <c r="G4472" s="650">
        <v>11.57</v>
      </c>
      <c r="H4472" s="650">
        <v>553.689</v>
      </c>
      <c r="I4472" s="650">
        <v>530.3344</v>
      </c>
      <c r="J4472" s="650">
        <v>521.84</v>
      </c>
      <c r="K4472" s="650">
        <v>23.3546</v>
      </c>
      <c r="L4472" s="676">
        <v>0.0422</v>
      </c>
      <c r="M4472" s="650">
        <v>8190.16</v>
      </c>
      <c r="N4472" s="650"/>
      <c r="O4472" s="650"/>
      <c r="P4472" s="650"/>
      <c r="Q4472" s="650">
        <v>83580</v>
      </c>
      <c r="R4472" s="650">
        <v>23600.28</v>
      </c>
      <c r="S4472" s="676">
        <v>0.2824</v>
      </c>
      <c r="T4472" s="650">
        <v>0</v>
      </c>
      <c r="U4472" s="650">
        <v>0</v>
      </c>
      <c r="V4472" s="650">
        <v>0</v>
      </c>
      <c r="W4472" s="650">
        <v>0</v>
      </c>
      <c r="X4472" s="650">
        <v>0</v>
      </c>
      <c r="Y4472" s="650">
        <v>0</v>
      </c>
      <c r="Z4472" s="650">
        <v>0</v>
      </c>
      <c r="AA4472" s="650">
        <v>0</v>
      </c>
      <c r="AB4472" s="676">
        <v>1</v>
      </c>
      <c r="AC4472" s="575">
        <f t="shared" si="202"/>
        <v>0</v>
      </c>
      <c r="AD4472" s="620">
        <f t="shared" si="203"/>
        <v>0</v>
      </c>
    </row>
    <row r="4473" customHeight="1" spans="1:30">
      <c r="A4473" s="574">
        <v>45380</v>
      </c>
      <c r="B4473" s="192" t="s">
        <v>62</v>
      </c>
      <c r="C4473" s="650" t="s">
        <v>250</v>
      </c>
      <c r="D4473" s="650">
        <v>200</v>
      </c>
      <c r="E4473" s="650" t="s">
        <v>233</v>
      </c>
      <c r="F4473" s="650">
        <v>0</v>
      </c>
      <c r="G4473" s="650">
        <v>13.2</v>
      </c>
      <c r="H4473" s="650">
        <v>403.6978</v>
      </c>
      <c r="I4473" s="650">
        <v>386.842</v>
      </c>
      <c r="J4473" s="650">
        <v>380.16</v>
      </c>
      <c r="K4473" s="650">
        <v>16.8558</v>
      </c>
      <c r="L4473" s="676">
        <v>0.0418</v>
      </c>
      <c r="M4473" s="650">
        <v>5876.64</v>
      </c>
      <c r="N4473" s="650"/>
      <c r="O4473" s="650"/>
      <c r="P4473" s="650"/>
      <c r="Q4473" s="650">
        <v>61280</v>
      </c>
      <c r="R4473" s="650">
        <v>16300.68</v>
      </c>
      <c r="S4473" s="676">
        <v>0.266</v>
      </c>
      <c r="T4473" s="650">
        <v>0</v>
      </c>
      <c r="U4473" s="650">
        <v>0</v>
      </c>
      <c r="V4473" s="650">
        <v>0</v>
      </c>
      <c r="W4473" s="650">
        <v>0</v>
      </c>
      <c r="X4473" s="650">
        <v>0</v>
      </c>
      <c r="Y4473" s="650">
        <v>0</v>
      </c>
      <c r="Z4473" s="650">
        <v>0</v>
      </c>
      <c r="AA4473" s="650">
        <v>0</v>
      </c>
      <c r="AB4473" s="676">
        <v>1</v>
      </c>
      <c r="AC4473" s="575">
        <f t="shared" si="202"/>
        <v>0</v>
      </c>
      <c r="AD4473" s="620">
        <f t="shared" si="203"/>
        <v>0</v>
      </c>
    </row>
    <row r="4474" customHeight="1" spans="1:30">
      <c r="A4474" s="574">
        <v>45380</v>
      </c>
      <c r="B4474" s="650" t="s">
        <v>262</v>
      </c>
      <c r="C4474" s="650" t="s">
        <v>250</v>
      </c>
      <c r="D4474" s="650">
        <v>200</v>
      </c>
      <c r="E4474" s="650" t="s">
        <v>233</v>
      </c>
      <c r="F4474" s="650">
        <v>0</v>
      </c>
      <c r="G4474" s="650">
        <v>7.93</v>
      </c>
      <c r="H4474" s="650">
        <v>214.2353</v>
      </c>
      <c r="I4474" s="650">
        <v>121.428</v>
      </c>
      <c r="J4474" s="650">
        <v>118.8</v>
      </c>
      <c r="K4474" s="650">
        <v>0</v>
      </c>
      <c r="L4474" s="676">
        <v>0</v>
      </c>
      <c r="M4474" s="650">
        <v>2915.55</v>
      </c>
      <c r="N4474" s="650"/>
      <c r="O4474" s="650"/>
      <c r="P4474" s="650"/>
      <c r="Q4474" s="650">
        <v>30140</v>
      </c>
      <c r="R4474" s="650">
        <v>10065</v>
      </c>
      <c r="S4474" s="676">
        <v>0.3339</v>
      </c>
      <c r="T4474" s="650">
        <v>88.0946</v>
      </c>
      <c r="U4474" s="650">
        <v>4.7127</v>
      </c>
      <c r="V4474" s="650">
        <v>0</v>
      </c>
      <c r="W4474" s="650">
        <v>0</v>
      </c>
      <c r="X4474" s="650">
        <v>0</v>
      </c>
      <c r="Y4474" s="650">
        <v>0</v>
      </c>
      <c r="Z4474" s="650">
        <v>0</v>
      </c>
      <c r="AA4474" s="650">
        <v>0</v>
      </c>
      <c r="AB4474" s="676">
        <v>0.5338</v>
      </c>
      <c r="AC4474" s="575">
        <f t="shared" si="202"/>
        <v>4.7127</v>
      </c>
      <c r="AD4474" s="620">
        <f t="shared" si="203"/>
        <v>88.0946</v>
      </c>
    </row>
    <row r="4475" customHeight="1" spans="1:30">
      <c r="A4475" s="574">
        <v>45380</v>
      </c>
      <c r="B4475" s="650" t="s">
        <v>263</v>
      </c>
      <c r="C4475" s="650" t="s">
        <v>250</v>
      </c>
      <c r="D4475" s="650">
        <v>200</v>
      </c>
      <c r="E4475" s="650" t="s">
        <v>233</v>
      </c>
      <c r="F4475" s="650">
        <v>0</v>
      </c>
      <c r="G4475" s="650">
        <v>6.74</v>
      </c>
      <c r="H4475" s="650">
        <v>230.5016</v>
      </c>
      <c r="I4475" s="650">
        <v>199.68</v>
      </c>
      <c r="J4475" s="650">
        <v>198</v>
      </c>
      <c r="K4475" s="650">
        <v>28.8276</v>
      </c>
      <c r="L4475" s="676">
        <v>0.1262</v>
      </c>
      <c r="M4475" s="650">
        <v>4715.92</v>
      </c>
      <c r="N4475" s="650"/>
      <c r="O4475" s="650"/>
      <c r="P4475" s="650"/>
      <c r="Q4475" s="650">
        <v>59159</v>
      </c>
      <c r="R4475" s="650">
        <v>17937.04</v>
      </c>
      <c r="S4475" s="676">
        <v>0.3032</v>
      </c>
      <c r="T4475" s="650">
        <v>0</v>
      </c>
      <c r="U4475" s="650">
        <v>1.0498</v>
      </c>
      <c r="V4475" s="650">
        <v>0</v>
      </c>
      <c r="W4475" s="650">
        <v>0</v>
      </c>
      <c r="X4475" s="650">
        <v>0</v>
      </c>
      <c r="Y4475" s="650">
        <v>0</v>
      </c>
      <c r="Z4475" s="650">
        <v>0</v>
      </c>
      <c r="AA4475" s="650">
        <v>0</v>
      </c>
      <c r="AB4475" s="676">
        <v>1</v>
      </c>
      <c r="AC4475" s="575">
        <f t="shared" si="202"/>
        <v>1.0498</v>
      </c>
      <c r="AD4475" s="620">
        <f t="shared" si="203"/>
        <v>0</v>
      </c>
    </row>
    <row r="4476" customHeight="1" spans="1:30">
      <c r="A4476" s="574">
        <v>45380</v>
      </c>
      <c r="B4476" s="650" t="s">
        <v>252</v>
      </c>
      <c r="C4476" s="650" t="s">
        <v>250</v>
      </c>
      <c r="D4476" s="650">
        <v>49.5</v>
      </c>
      <c r="E4476" s="650" t="s">
        <v>233</v>
      </c>
      <c r="F4476" s="650">
        <v>0</v>
      </c>
      <c r="G4476" s="650">
        <v>12.57</v>
      </c>
      <c r="H4476" s="650">
        <v>116.3304</v>
      </c>
      <c r="I4476" s="650">
        <v>88.704</v>
      </c>
      <c r="J4476" s="650">
        <v>86.592</v>
      </c>
      <c r="K4476" s="650">
        <v>27.6264</v>
      </c>
      <c r="L4476" s="676">
        <v>0.2375</v>
      </c>
      <c r="M4476" s="650">
        <v>1401.378</v>
      </c>
      <c r="N4476" s="650">
        <v>1021</v>
      </c>
      <c r="O4476" s="676">
        <v>1.3726</v>
      </c>
      <c r="P4476" s="676">
        <v>0.4371</v>
      </c>
      <c r="Q4476" s="650">
        <v>12723</v>
      </c>
      <c r="R4476" s="650">
        <v>2673.1056</v>
      </c>
      <c r="S4476" s="676">
        <v>0.2101</v>
      </c>
      <c r="T4476" s="650">
        <v>0</v>
      </c>
      <c r="U4476" s="650">
        <v>0</v>
      </c>
      <c r="V4476" s="650">
        <v>0</v>
      </c>
      <c r="W4476" s="650">
        <v>0</v>
      </c>
      <c r="X4476" s="650">
        <v>0</v>
      </c>
      <c r="Y4476" s="650">
        <v>0</v>
      </c>
      <c r="Z4476" s="650">
        <v>0</v>
      </c>
      <c r="AA4476" s="650">
        <v>0</v>
      </c>
      <c r="AB4476" s="676">
        <v>1</v>
      </c>
      <c r="AC4476" s="575">
        <f t="shared" si="202"/>
        <v>0</v>
      </c>
      <c r="AD4476" s="620">
        <f t="shared" si="203"/>
        <v>0</v>
      </c>
    </row>
    <row r="4477" customHeight="1" spans="1:30">
      <c r="A4477" s="574">
        <v>45380</v>
      </c>
      <c r="B4477" s="650" t="s">
        <v>267</v>
      </c>
      <c r="C4477" s="650" t="s">
        <v>250</v>
      </c>
      <c r="D4477" s="650">
        <v>150</v>
      </c>
      <c r="E4477" s="650" t="s">
        <v>233</v>
      </c>
      <c r="F4477" s="650">
        <v>0</v>
      </c>
      <c r="G4477" s="650">
        <v>4.26</v>
      </c>
      <c r="H4477" s="650">
        <v>61.9182</v>
      </c>
      <c r="I4477" s="650">
        <v>21.6533</v>
      </c>
      <c r="J4477" s="650">
        <v>21.12</v>
      </c>
      <c r="K4477" s="650">
        <v>40.2649</v>
      </c>
      <c r="L4477" s="676">
        <v>0.6503</v>
      </c>
      <c r="M4477" s="650">
        <v>2914.56</v>
      </c>
      <c r="N4477" s="650"/>
      <c r="O4477" s="650"/>
      <c r="P4477" s="650"/>
      <c r="Q4477" s="650">
        <v>38110</v>
      </c>
      <c r="R4477" s="650">
        <v>13337.28</v>
      </c>
      <c r="S4477" s="676">
        <v>0.35</v>
      </c>
      <c r="T4477" s="650">
        <v>0</v>
      </c>
      <c r="U4477" s="650">
        <v>0</v>
      </c>
      <c r="V4477" s="650">
        <v>0</v>
      </c>
      <c r="W4477" s="650">
        <v>0</v>
      </c>
      <c r="X4477" s="650">
        <v>0</v>
      </c>
      <c r="Y4477" s="650">
        <v>0</v>
      </c>
      <c r="Z4477" s="650">
        <v>0</v>
      </c>
      <c r="AA4477" s="650">
        <v>0</v>
      </c>
      <c r="AB4477" s="676">
        <v>1</v>
      </c>
      <c r="AC4477" s="575">
        <f t="shared" si="202"/>
        <v>0</v>
      </c>
      <c r="AD4477" s="620">
        <f t="shared" si="203"/>
        <v>0</v>
      </c>
    </row>
    <row r="4478" customHeight="1" spans="1:30">
      <c r="A4478" s="574">
        <v>45380</v>
      </c>
      <c r="B4478" s="650" t="s">
        <v>265</v>
      </c>
      <c r="C4478" s="650" t="s">
        <v>250</v>
      </c>
      <c r="D4478" s="650">
        <v>50</v>
      </c>
      <c r="E4478" s="650" t="s">
        <v>233</v>
      </c>
      <c r="F4478" s="650">
        <v>0</v>
      </c>
      <c r="G4478" s="650">
        <v>6.09</v>
      </c>
      <c r="H4478" s="650">
        <v>50.75</v>
      </c>
      <c r="I4478" s="650">
        <v>11.5033</v>
      </c>
      <c r="J4478" s="650">
        <v>11.1364</v>
      </c>
      <c r="K4478" s="650">
        <v>39.2467</v>
      </c>
      <c r="L4478" s="676">
        <v>0.7733</v>
      </c>
      <c r="M4478" s="650">
        <v>465.52</v>
      </c>
      <c r="N4478" s="650"/>
      <c r="O4478" s="650"/>
      <c r="P4478" s="650"/>
      <c r="Q4478" s="650">
        <v>5770</v>
      </c>
      <c r="R4478" s="650">
        <v>988.2576</v>
      </c>
      <c r="S4478" s="676">
        <v>0.1713</v>
      </c>
      <c r="T4478" s="650">
        <v>0</v>
      </c>
      <c r="U4478" s="650">
        <v>0</v>
      </c>
      <c r="V4478" s="650">
        <v>0</v>
      </c>
      <c r="W4478" s="650">
        <v>0</v>
      </c>
      <c r="X4478" s="650">
        <v>0</v>
      </c>
      <c r="Y4478" s="650">
        <v>0</v>
      </c>
      <c r="Z4478" s="650">
        <v>0</v>
      </c>
      <c r="AA4478" s="650">
        <v>0</v>
      </c>
      <c r="AB4478" s="676">
        <v>1</v>
      </c>
      <c r="AC4478" s="575">
        <f t="shared" si="202"/>
        <v>0</v>
      </c>
      <c r="AD4478" s="620">
        <f t="shared" si="203"/>
        <v>0</v>
      </c>
    </row>
    <row r="4479" customHeight="1" spans="1:30">
      <c r="A4479" s="574">
        <v>45380</v>
      </c>
      <c r="B4479" s="650" t="s">
        <v>258</v>
      </c>
      <c r="C4479" s="650" t="s">
        <v>250</v>
      </c>
      <c r="D4479" s="650">
        <v>100</v>
      </c>
      <c r="E4479" s="650" t="s">
        <v>233</v>
      </c>
      <c r="F4479" s="650">
        <v>0</v>
      </c>
      <c r="G4479" s="650">
        <v>7.86</v>
      </c>
      <c r="H4479" s="650">
        <v>178.2732</v>
      </c>
      <c r="I4479" s="650">
        <v>136.9876</v>
      </c>
      <c r="J4479" s="650">
        <v>134.64</v>
      </c>
      <c r="K4479" s="650">
        <v>41.2856</v>
      </c>
      <c r="L4479" s="676">
        <v>0.2316</v>
      </c>
      <c r="M4479" s="650">
        <v>2335.74</v>
      </c>
      <c r="N4479" s="650"/>
      <c r="O4479" s="650"/>
      <c r="P4479" s="650"/>
      <c r="Q4479" s="650">
        <v>27774</v>
      </c>
      <c r="R4479" s="650">
        <v>5611.98</v>
      </c>
      <c r="S4479" s="676">
        <v>0.2021</v>
      </c>
      <c r="T4479" s="650">
        <v>0</v>
      </c>
      <c r="U4479" s="650">
        <v>0</v>
      </c>
      <c r="V4479" s="650">
        <v>0</v>
      </c>
      <c r="W4479" s="650">
        <v>0</v>
      </c>
      <c r="X4479" s="650">
        <v>0</v>
      </c>
      <c r="Y4479" s="650">
        <v>0</v>
      </c>
      <c r="Z4479" s="650">
        <v>0</v>
      </c>
      <c r="AA4479" s="650">
        <v>0</v>
      </c>
      <c r="AB4479" s="676">
        <v>1</v>
      </c>
      <c r="AC4479" s="575">
        <f t="shared" si="202"/>
        <v>0</v>
      </c>
      <c r="AD4479" s="620">
        <f t="shared" si="203"/>
        <v>0</v>
      </c>
    </row>
    <row r="4480" customHeight="1" spans="1:30">
      <c r="A4480" s="574">
        <v>45380</v>
      </c>
      <c r="B4480" s="650" t="s">
        <v>264</v>
      </c>
      <c r="C4480" s="650" t="s">
        <v>250</v>
      </c>
      <c r="D4480" s="650">
        <v>100</v>
      </c>
      <c r="E4480" s="650" t="s">
        <v>233</v>
      </c>
      <c r="F4480" s="650">
        <v>0</v>
      </c>
      <c r="G4480" s="650">
        <v>7.96</v>
      </c>
      <c r="H4480" s="650">
        <v>125.888</v>
      </c>
      <c r="I4480" s="650">
        <v>107.5237</v>
      </c>
      <c r="J4480" s="650">
        <v>106.7682</v>
      </c>
      <c r="K4480" s="650">
        <v>9.1644</v>
      </c>
      <c r="L4480" s="676">
        <v>0.0785</v>
      </c>
      <c r="M4480" s="650">
        <v>2086.2731</v>
      </c>
      <c r="N4480" s="650"/>
      <c r="O4480" s="650"/>
      <c r="P4480" s="650"/>
      <c r="Q4480" s="650">
        <v>24615</v>
      </c>
      <c r="R4480" s="650">
        <v>5251.2965</v>
      </c>
      <c r="S4480" s="676">
        <v>0.2133</v>
      </c>
      <c r="T4480" s="650">
        <v>9.1999</v>
      </c>
      <c r="U4480" s="650">
        <v>0</v>
      </c>
      <c r="V4480" s="650">
        <v>0</v>
      </c>
      <c r="W4480" s="650">
        <v>0</v>
      </c>
      <c r="X4480" s="650">
        <v>0</v>
      </c>
      <c r="Y4480" s="650">
        <v>0</v>
      </c>
      <c r="Z4480" s="650">
        <v>0</v>
      </c>
      <c r="AA4480" s="650">
        <v>0</v>
      </c>
      <c r="AB4480" s="676">
        <v>0.9329</v>
      </c>
      <c r="AC4480" s="575">
        <f t="shared" si="202"/>
        <v>0</v>
      </c>
      <c r="AD4480" s="620">
        <f t="shared" si="203"/>
        <v>9.1999</v>
      </c>
    </row>
    <row r="4481" customHeight="1" spans="1:30">
      <c r="A4481" s="574">
        <v>45380</v>
      </c>
      <c r="B4481" s="797" t="s">
        <v>332</v>
      </c>
      <c r="C4481" s="798" t="s">
        <v>327</v>
      </c>
      <c r="D4481" s="801">
        <v>100</v>
      </c>
      <c r="E4481" s="780" t="s">
        <v>161</v>
      </c>
      <c r="F4481" s="799">
        <v>7.62</v>
      </c>
      <c r="G4481" s="780">
        <v>4.1</v>
      </c>
      <c r="H4481" s="800">
        <v>83.4349</v>
      </c>
      <c r="I4481" s="800">
        <v>32.6869</v>
      </c>
      <c r="J4481" s="800">
        <v>25.795</v>
      </c>
      <c r="K4481" s="800">
        <v>50.748</v>
      </c>
      <c r="L4481" s="795">
        <v>0.6082</v>
      </c>
      <c r="M4481" s="800">
        <v>1225.595</v>
      </c>
      <c r="N4481" s="780">
        <v>1005</v>
      </c>
      <c r="O4481" s="795">
        <v>1.2195</v>
      </c>
      <c r="P4481" s="795">
        <v>0.413</v>
      </c>
      <c r="Q4481" s="780">
        <v>17618</v>
      </c>
      <c r="R4481" s="800">
        <v>2580.522</v>
      </c>
      <c r="S4481" s="795">
        <v>0.1465</v>
      </c>
      <c r="T4481" s="780">
        <v>0</v>
      </c>
      <c r="U4481" s="780">
        <v>0</v>
      </c>
      <c r="V4481" s="780">
        <v>0</v>
      </c>
      <c r="W4481" s="780">
        <v>0</v>
      </c>
      <c r="X4481" s="780">
        <v>0</v>
      </c>
      <c r="Y4481" s="780">
        <v>0</v>
      </c>
      <c r="Z4481" s="780">
        <v>0</v>
      </c>
      <c r="AA4481" s="800">
        <v>50.748</v>
      </c>
      <c r="AB4481" s="795">
        <v>1</v>
      </c>
      <c r="AC4481" s="575">
        <f t="shared" si="202"/>
        <v>0</v>
      </c>
      <c r="AD4481" s="620">
        <f t="shared" si="203"/>
        <v>0</v>
      </c>
    </row>
    <row r="4482" customHeight="1" spans="1:30">
      <c r="A4482" s="574">
        <v>45380</v>
      </c>
      <c r="B4482" s="797" t="s">
        <v>342</v>
      </c>
      <c r="C4482" s="779" t="s">
        <v>82</v>
      </c>
      <c r="D4482" s="802">
        <v>100</v>
      </c>
      <c r="E4482" s="780" t="s">
        <v>161</v>
      </c>
      <c r="F4482" s="660">
        <v>0</v>
      </c>
      <c r="G4482" s="660">
        <v>5.97</v>
      </c>
      <c r="H4482" s="660">
        <v>0</v>
      </c>
      <c r="I4482" s="660">
        <v>13.23</v>
      </c>
      <c r="J4482" s="660">
        <v>13.3408</v>
      </c>
      <c r="K4482" s="783">
        <v>0</v>
      </c>
      <c r="L4482" s="783">
        <v>0</v>
      </c>
      <c r="M4482" s="783">
        <v>216.7088</v>
      </c>
      <c r="N4482" s="660">
        <v>1373</v>
      </c>
      <c r="O4482" s="804">
        <v>0.1578</v>
      </c>
      <c r="P4482" s="795">
        <v>-0.8047</v>
      </c>
      <c r="Q4482" s="660">
        <v>13183</v>
      </c>
      <c r="R4482" s="718">
        <v>281.7056</v>
      </c>
      <c r="S4482" s="793">
        <v>0.0214</v>
      </c>
      <c r="T4482" s="780">
        <v>0</v>
      </c>
      <c r="U4482" s="780">
        <v>0</v>
      </c>
      <c r="V4482" s="780">
        <v>0</v>
      </c>
      <c r="W4482" s="780">
        <v>0</v>
      </c>
      <c r="X4482" s="780">
        <v>0</v>
      </c>
      <c r="Y4482" s="780">
        <v>0</v>
      </c>
      <c r="Z4482" s="780">
        <v>0</v>
      </c>
      <c r="AA4482" s="780">
        <v>12.9696</v>
      </c>
      <c r="AB4482" s="795">
        <v>1</v>
      </c>
      <c r="AC4482" s="575">
        <f t="shared" si="202"/>
        <v>0</v>
      </c>
      <c r="AD4482" s="620">
        <f t="shared" si="203"/>
        <v>0</v>
      </c>
    </row>
    <row r="4483" customHeight="1" spans="1:30">
      <c r="A4483" s="574">
        <v>45380</v>
      </c>
      <c r="B4483" s="797" t="s">
        <v>343</v>
      </c>
      <c r="C4483" s="820" t="s">
        <v>391</v>
      </c>
      <c r="D4483" s="821">
        <v>33</v>
      </c>
      <c r="E4483" s="822" t="s">
        <v>392</v>
      </c>
      <c r="F4483" s="821">
        <v>0</v>
      </c>
      <c r="G4483" s="822">
        <v>5.36</v>
      </c>
      <c r="H4483" s="822">
        <v>28.0484</v>
      </c>
      <c r="I4483" s="822">
        <v>25.7971</v>
      </c>
      <c r="J4483" s="822">
        <v>25.08</v>
      </c>
      <c r="K4483" s="822">
        <v>2.2513</v>
      </c>
      <c r="L4483" s="795">
        <v>0.0803</v>
      </c>
      <c r="M4483" s="821">
        <v>738.54</v>
      </c>
      <c r="N4483" s="822">
        <v>832</v>
      </c>
      <c r="O4483" s="795">
        <v>0.8877</v>
      </c>
      <c r="P4483" s="795">
        <v>-0.0511</v>
      </c>
      <c r="Q4483" s="822">
        <v>7604</v>
      </c>
      <c r="R4483" s="822">
        <v>1589.94</v>
      </c>
      <c r="S4483" s="825">
        <v>0.2091</v>
      </c>
      <c r="T4483" s="821">
        <v>0</v>
      </c>
      <c r="U4483" s="822">
        <v>0</v>
      </c>
      <c r="V4483" s="821">
        <v>0</v>
      </c>
      <c r="W4483" s="822">
        <v>0</v>
      </c>
      <c r="X4483" s="821">
        <v>0</v>
      </c>
      <c r="Y4483" s="822">
        <v>0</v>
      </c>
      <c r="Z4483" s="821">
        <v>0</v>
      </c>
      <c r="AA4483" s="822">
        <v>0</v>
      </c>
      <c r="AB4483" s="795">
        <v>1</v>
      </c>
      <c r="AC4483" s="575">
        <f t="shared" si="202"/>
        <v>0</v>
      </c>
      <c r="AD4483" s="620">
        <f t="shared" si="203"/>
        <v>0</v>
      </c>
    </row>
    <row r="4484" customHeight="1" spans="1:30">
      <c r="A4484" s="574">
        <v>45380</v>
      </c>
      <c r="B4484" s="797" t="s">
        <v>345</v>
      </c>
      <c r="C4484" s="782" t="s">
        <v>150</v>
      </c>
      <c r="D4484" s="783">
        <v>60</v>
      </c>
      <c r="E4484" s="783" t="s">
        <v>148</v>
      </c>
      <c r="F4484" s="783">
        <v>6.84</v>
      </c>
      <c r="G4484" s="783">
        <v>2.9</v>
      </c>
      <c r="H4484" s="784">
        <v>48.1307</v>
      </c>
      <c r="I4484" s="783">
        <v>54.6483</v>
      </c>
      <c r="J4484" s="783">
        <v>51.04</v>
      </c>
      <c r="K4484" s="790">
        <v>0</v>
      </c>
      <c r="L4484" s="791">
        <v>0</v>
      </c>
      <c r="M4484" s="783">
        <v>572.88</v>
      </c>
      <c r="N4484" s="783">
        <v>284</v>
      </c>
      <c r="O4484" s="791">
        <v>2.0172</v>
      </c>
      <c r="P4484" s="783" t="s">
        <v>149</v>
      </c>
      <c r="Q4484" s="783">
        <v>5420</v>
      </c>
      <c r="R4484" s="783">
        <v>1597.2</v>
      </c>
      <c r="S4484" s="791">
        <v>0.2947</v>
      </c>
      <c r="T4484" s="783">
        <v>0</v>
      </c>
      <c r="U4484" s="783">
        <v>0</v>
      </c>
      <c r="V4484" s="783">
        <v>0</v>
      </c>
      <c r="W4484" s="783">
        <v>0</v>
      </c>
      <c r="X4484" s="783">
        <v>0</v>
      </c>
      <c r="Y4484" s="783">
        <v>0</v>
      </c>
      <c r="Z4484" s="783">
        <v>0</v>
      </c>
      <c r="AA4484" s="783">
        <v>0</v>
      </c>
      <c r="AB4484" s="791">
        <v>1</v>
      </c>
      <c r="AC4484" s="575">
        <f t="shared" si="202"/>
        <v>0</v>
      </c>
      <c r="AD4484" s="620">
        <f t="shared" si="203"/>
        <v>0</v>
      </c>
    </row>
    <row r="4485" customHeight="1" spans="1:30">
      <c r="A4485" s="574">
        <v>45380</v>
      </c>
      <c r="B4485" s="797" t="s">
        <v>334</v>
      </c>
      <c r="C4485" s="779" t="s">
        <v>78</v>
      </c>
      <c r="D4485" s="802">
        <v>100</v>
      </c>
      <c r="E4485" s="660" t="s">
        <v>83</v>
      </c>
      <c r="F4485" s="660">
        <v>6.83</v>
      </c>
      <c r="G4485" s="660">
        <v>2.829</v>
      </c>
      <c r="H4485" s="660">
        <v>19.0106</v>
      </c>
      <c r="I4485" s="660">
        <v>4.84</v>
      </c>
      <c r="J4485" s="660">
        <v>4.7894</v>
      </c>
      <c r="K4485" s="660">
        <v>14.1706</v>
      </c>
      <c r="L4485" s="793">
        <v>0.7454</v>
      </c>
      <c r="M4485" s="720">
        <v>181.2657</v>
      </c>
      <c r="N4485" s="781">
        <v>32</v>
      </c>
      <c r="O4485" s="789">
        <v>5.6646</v>
      </c>
      <c r="P4485" s="793">
        <v>4.7291</v>
      </c>
      <c r="Q4485" s="660">
        <v>5723</v>
      </c>
      <c r="R4485" s="781">
        <v>434.8729</v>
      </c>
      <c r="S4485" s="805">
        <v>0.076</v>
      </c>
      <c r="T4485" s="660">
        <v>0</v>
      </c>
      <c r="U4485" s="660">
        <v>0</v>
      </c>
      <c r="V4485" s="660">
        <v>0</v>
      </c>
      <c r="W4485" s="660">
        <v>0</v>
      </c>
      <c r="X4485" s="660">
        <v>0</v>
      </c>
      <c r="Y4485" s="660">
        <v>0</v>
      </c>
      <c r="Z4485" s="660">
        <v>0</v>
      </c>
      <c r="AA4485" s="660">
        <v>0</v>
      </c>
      <c r="AB4485" s="795">
        <v>1</v>
      </c>
      <c r="AC4485" s="575">
        <f t="shared" si="202"/>
        <v>0</v>
      </c>
      <c r="AD4485" s="620">
        <f t="shared" si="203"/>
        <v>0</v>
      </c>
    </row>
    <row r="4486" customHeight="1" spans="1:30">
      <c r="A4486" s="574">
        <v>45380</v>
      </c>
      <c r="B4486" s="797" t="s">
        <v>335</v>
      </c>
      <c r="C4486" s="779" t="s">
        <v>86</v>
      </c>
      <c r="D4486" s="802">
        <v>50</v>
      </c>
      <c r="E4486" s="660" t="s">
        <v>79</v>
      </c>
      <c r="F4486" s="660">
        <v>3.98</v>
      </c>
      <c r="G4486" s="769">
        <v>1.23</v>
      </c>
      <c r="H4486" s="769">
        <v>14.9607</v>
      </c>
      <c r="I4486" s="769">
        <v>12.0824</v>
      </c>
      <c r="J4486" s="769">
        <v>12.0609</v>
      </c>
      <c r="K4486" s="769">
        <v>2.8</v>
      </c>
      <c r="L4486" s="794">
        <v>0.1872</v>
      </c>
      <c r="M4486" s="660">
        <v>468.1559</v>
      </c>
      <c r="N4486" s="769">
        <v>713</v>
      </c>
      <c r="O4486" s="793">
        <v>65.66</v>
      </c>
      <c r="P4486" s="783" t="s">
        <v>149</v>
      </c>
      <c r="Q4486" s="769">
        <v>6458</v>
      </c>
      <c r="R4486" s="660">
        <v>1211.2431</v>
      </c>
      <c r="S4486" s="793">
        <v>0.1876</v>
      </c>
      <c r="T4486" s="660">
        <v>0</v>
      </c>
      <c r="U4486" s="660">
        <v>0</v>
      </c>
      <c r="V4486" s="660">
        <v>0</v>
      </c>
      <c r="W4486" s="660">
        <v>0</v>
      </c>
      <c r="X4486" s="660">
        <v>0</v>
      </c>
      <c r="Y4486" s="660">
        <v>0</v>
      </c>
      <c r="Z4486" s="660">
        <v>0</v>
      </c>
      <c r="AA4486" s="660">
        <v>0</v>
      </c>
      <c r="AB4486" s="795">
        <v>1</v>
      </c>
      <c r="AC4486" s="575">
        <f t="shared" si="202"/>
        <v>0</v>
      </c>
      <c r="AD4486" s="620">
        <f t="shared" si="203"/>
        <v>0</v>
      </c>
    </row>
    <row r="4487" customHeight="1" spans="1:29">
      <c r="A4487" s="661" t="s">
        <v>398</v>
      </c>
      <c r="B4487" s="662"/>
      <c r="C4487" s="662"/>
      <c r="D4487" s="662"/>
      <c r="E4487" s="662"/>
      <c r="F4487" s="662"/>
      <c r="G4487" s="662"/>
      <c r="H4487" s="662"/>
      <c r="I4487" s="662"/>
      <c r="J4487" s="662"/>
      <c r="K4487" s="662"/>
      <c r="L4487" s="662"/>
      <c r="M4487" s="662"/>
      <c r="N4487" s="662"/>
      <c r="O4487" s="662"/>
      <c r="P4487" s="662"/>
      <c r="Q4487" s="662"/>
      <c r="R4487" s="662"/>
      <c r="S4487" s="662"/>
      <c r="T4487" s="662"/>
      <c r="U4487" s="662"/>
      <c r="V4487" s="662"/>
      <c r="W4487" s="662"/>
      <c r="X4487" s="662"/>
      <c r="Y4487" s="662"/>
      <c r="Z4487" s="662"/>
      <c r="AA4487" s="662"/>
      <c r="AB4487" s="662"/>
      <c r="AC4487" s="662"/>
    </row>
    <row r="4488" customHeight="1" spans="1:30">
      <c r="A4488" s="663" t="s">
        <v>199</v>
      </c>
      <c r="B4488" s="664" t="s">
        <v>200</v>
      </c>
      <c r="C4488" s="664" t="s">
        <v>201</v>
      </c>
      <c r="D4488" s="664" t="s">
        <v>202</v>
      </c>
      <c r="E4488" s="664" t="s">
        <v>203</v>
      </c>
      <c r="F4488" s="664" t="s">
        <v>204</v>
      </c>
      <c r="G4488" s="664" t="s">
        <v>205</v>
      </c>
      <c r="H4488" s="664" t="s">
        <v>206</v>
      </c>
      <c r="I4488" s="664" t="s">
        <v>207</v>
      </c>
      <c r="J4488" s="664" t="s">
        <v>208</v>
      </c>
      <c r="K4488" s="664" t="s">
        <v>209</v>
      </c>
      <c r="L4488" s="664" t="s">
        <v>210</v>
      </c>
      <c r="M4488" s="664" t="s">
        <v>211</v>
      </c>
      <c r="N4488" s="664" t="s">
        <v>212</v>
      </c>
      <c r="O4488" s="664" t="s">
        <v>213</v>
      </c>
      <c r="P4488" s="664" t="s">
        <v>214</v>
      </c>
      <c r="Q4488" s="664" t="s">
        <v>215</v>
      </c>
      <c r="R4488" s="664" t="s">
        <v>216</v>
      </c>
      <c r="S4488" s="664" t="s">
        <v>217</v>
      </c>
      <c r="T4488" s="664" t="s">
        <v>218</v>
      </c>
      <c r="U4488" s="664" t="s">
        <v>219</v>
      </c>
      <c r="V4488" s="664" t="s">
        <v>220</v>
      </c>
      <c r="W4488" s="664" t="s">
        <v>221</v>
      </c>
      <c r="X4488" s="664" t="s">
        <v>222</v>
      </c>
      <c r="Y4488" s="664" t="s">
        <v>223</v>
      </c>
      <c r="Z4488" s="664" t="s">
        <v>224</v>
      </c>
      <c r="AA4488" s="664" t="s">
        <v>225</v>
      </c>
      <c r="AB4488" s="664" t="s">
        <v>226</v>
      </c>
      <c r="AC4488" s="813" t="s">
        <v>29</v>
      </c>
      <c r="AD4488" s="813" t="s">
        <v>30</v>
      </c>
    </row>
    <row r="4489" customHeight="1" spans="1:30">
      <c r="A4489" s="574">
        <v>45381</v>
      </c>
      <c r="B4489" s="650" t="s">
        <v>227</v>
      </c>
      <c r="C4489" s="650" t="s">
        <v>228</v>
      </c>
      <c r="D4489" s="650">
        <v>100</v>
      </c>
      <c r="E4489" s="650" t="s">
        <v>233</v>
      </c>
      <c r="F4489" s="650">
        <v>7.1</v>
      </c>
      <c r="G4489" s="650">
        <v>1.75</v>
      </c>
      <c r="H4489" s="650">
        <v>61.5089</v>
      </c>
      <c r="I4489" s="650">
        <v>60.8999</v>
      </c>
      <c r="J4489" s="650">
        <v>60.8125</v>
      </c>
      <c r="K4489" s="650">
        <v>0</v>
      </c>
      <c r="L4489" s="676">
        <v>0</v>
      </c>
      <c r="M4489" s="650">
        <v>1243.8125</v>
      </c>
      <c r="N4489" s="650"/>
      <c r="O4489" s="650"/>
      <c r="P4489" s="650"/>
      <c r="Q4489" s="650">
        <v>14972</v>
      </c>
      <c r="R4489" s="650">
        <v>3280.025</v>
      </c>
      <c r="S4489" s="676">
        <v>0.2191</v>
      </c>
      <c r="T4489" s="650">
        <v>0</v>
      </c>
      <c r="U4489" s="650">
        <v>0</v>
      </c>
      <c r="V4489" s="650">
        <v>0</v>
      </c>
      <c r="W4489" s="650">
        <v>0</v>
      </c>
      <c r="X4489" s="650">
        <v>0</v>
      </c>
      <c r="Y4489" s="650">
        <v>0</v>
      </c>
      <c r="Z4489" s="650">
        <v>0</v>
      </c>
      <c r="AA4489" s="650">
        <v>0</v>
      </c>
      <c r="AB4489" s="676">
        <v>1</v>
      </c>
      <c r="AC4489" s="575">
        <f t="shared" ref="AC4489:AC4531" si="204">U4489+W4489</f>
        <v>0</v>
      </c>
      <c r="AD4489" s="620">
        <f t="shared" ref="AD4489:AD4531" si="205">T4489+V4489</f>
        <v>0</v>
      </c>
    </row>
    <row r="4490" customHeight="1" spans="1:30">
      <c r="A4490" s="574">
        <v>45381</v>
      </c>
      <c r="B4490" s="650" t="s">
        <v>237</v>
      </c>
      <c r="C4490" s="650" t="s">
        <v>228</v>
      </c>
      <c r="D4490" s="650">
        <v>5.48</v>
      </c>
      <c r="E4490" s="650" t="s">
        <v>233</v>
      </c>
      <c r="F4490" s="650">
        <v>7.49</v>
      </c>
      <c r="G4490" s="650">
        <v>0</v>
      </c>
      <c r="H4490" s="650">
        <v>3.54</v>
      </c>
      <c r="I4490" s="650">
        <v>2.72</v>
      </c>
      <c r="J4490" s="650">
        <v>2.52</v>
      </c>
      <c r="K4490" s="650">
        <v>0.82</v>
      </c>
      <c r="L4490" s="676">
        <v>0.2316</v>
      </c>
      <c r="M4490" s="650">
        <v>53.816</v>
      </c>
      <c r="N4490" s="650"/>
      <c r="O4490" s="650"/>
      <c r="P4490" s="650"/>
      <c r="Q4490" s="650">
        <v>554</v>
      </c>
      <c r="R4490" s="650">
        <v>123.236</v>
      </c>
      <c r="S4490" s="676">
        <v>0.2224</v>
      </c>
      <c r="T4490" s="650">
        <v>0</v>
      </c>
      <c r="U4490" s="650">
        <v>0</v>
      </c>
      <c r="V4490" s="650">
        <v>0</v>
      </c>
      <c r="W4490" s="650">
        <v>0</v>
      </c>
      <c r="X4490" s="650">
        <v>0</v>
      </c>
      <c r="Y4490" s="650">
        <v>0</v>
      </c>
      <c r="Z4490" s="650">
        <v>0</v>
      </c>
      <c r="AA4490" s="650">
        <v>0</v>
      </c>
      <c r="AB4490" s="676">
        <v>1</v>
      </c>
      <c r="AC4490" s="575">
        <f t="shared" si="204"/>
        <v>0</v>
      </c>
      <c r="AD4490" s="620">
        <f t="shared" si="205"/>
        <v>0</v>
      </c>
    </row>
    <row r="4491" customHeight="1" spans="1:30">
      <c r="A4491" s="574">
        <v>45381</v>
      </c>
      <c r="B4491" s="650" t="s">
        <v>230</v>
      </c>
      <c r="C4491" s="650" t="s">
        <v>228</v>
      </c>
      <c r="D4491" s="650">
        <v>10</v>
      </c>
      <c r="E4491" s="650" t="s">
        <v>233</v>
      </c>
      <c r="F4491" s="650">
        <v>7.14</v>
      </c>
      <c r="G4491" s="650">
        <v>0.7</v>
      </c>
      <c r="H4491" s="650">
        <v>6.3225</v>
      </c>
      <c r="I4491" s="650">
        <v>5.3312</v>
      </c>
      <c r="J4491" s="650">
        <v>5.28</v>
      </c>
      <c r="K4491" s="650">
        <v>0.9913</v>
      </c>
      <c r="L4491" s="676">
        <v>0.1568</v>
      </c>
      <c r="M4491" s="650">
        <v>110.88</v>
      </c>
      <c r="N4491" s="650"/>
      <c r="O4491" s="650"/>
      <c r="P4491" s="650"/>
      <c r="Q4491" s="650">
        <v>1258</v>
      </c>
      <c r="R4491" s="650">
        <v>301.62</v>
      </c>
      <c r="S4491" s="676">
        <v>0.2398</v>
      </c>
      <c r="T4491" s="650">
        <v>0</v>
      </c>
      <c r="U4491" s="650">
        <v>0</v>
      </c>
      <c r="V4491" s="650">
        <v>0</v>
      </c>
      <c r="W4491" s="650">
        <v>0</v>
      </c>
      <c r="X4491" s="650">
        <v>0</v>
      </c>
      <c r="Y4491" s="650">
        <v>0</v>
      </c>
      <c r="Z4491" s="650">
        <v>0</v>
      </c>
      <c r="AA4491" s="650">
        <v>0</v>
      </c>
      <c r="AB4491" s="676">
        <v>1</v>
      </c>
      <c r="AC4491" s="575">
        <f t="shared" si="204"/>
        <v>0</v>
      </c>
      <c r="AD4491" s="620">
        <f t="shared" si="205"/>
        <v>0</v>
      </c>
    </row>
    <row r="4492" customHeight="1" spans="1:30">
      <c r="A4492" s="574">
        <v>45381</v>
      </c>
      <c r="B4492" s="650" t="s">
        <v>239</v>
      </c>
      <c r="C4492" s="650" t="s">
        <v>228</v>
      </c>
      <c r="D4492" s="650">
        <v>30</v>
      </c>
      <c r="E4492" s="650" t="s">
        <v>233</v>
      </c>
      <c r="F4492" s="650">
        <v>7.87</v>
      </c>
      <c r="G4492" s="650">
        <v>0</v>
      </c>
      <c r="H4492" s="650">
        <v>23.9341</v>
      </c>
      <c r="I4492" s="650">
        <v>10.6616</v>
      </c>
      <c r="J4492" s="650">
        <v>10.5072</v>
      </c>
      <c r="K4492" s="650">
        <v>13.2725</v>
      </c>
      <c r="L4492" s="676">
        <v>0.5545</v>
      </c>
      <c r="M4492" s="650">
        <v>458.3568</v>
      </c>
      <c r="N4492" s="650"/>
      <c r="O4492" s="650"/>
      <c r="P4492" s="650"/>
      <c r="Q4492" s="650">
        <v>4805</v>
      </c>
      <c r="R4492" s="650">
        <v>1158.9072</v>
      </c>
      <c r="S4492" s="676">
        <v>0.2412</v>
      </c>
      <c r="T4492" s="650">
        <v>0</v>
      </c>
      <c r="U4492" s="650">
        <v>0</v>
      </c>
      <c r="V4492" s="650">
        <v>0</v>
      </c>
      <c r="W4492" s="650">
        <v>0</v>
      </c>
      <c r="X4492" s="650">
        <v>0</v>
      </c>
      <c r="Y4492" s="650">
        <v>0</v>
      </c>
      <c r="Z4492" s="650">
        <v>0</v>
      </c>
      <c r="AA4492" s="650">
        <v>0</v>
      </c>
      <c r="AB4492" s="676">
        <v>1</v>
      </c>
      <c r="AC4492" s="575">
        <f t="shared" si="204"/>
        <v>0</v>
      </c>
      <c r="AD4492" s="620">
        <f t="shared" si="205"/>
        <v>0</v>
      </c>
    </row>
    <row r="4493" customHeight="1" spans="1:30">
      <c r="A4493" s="574">
        <v>45381</v>
      </c>
      <c r="B4493" s="650" t="s">
        <v>242</v>
      </c>
      <c r="C4493" s="650" t="s">
        <v>228</v>
      </c>
      <c r="D4493" s="650">
        <v>50</v>
      </c>
      <c r="E4493" s="650" t="s">
        <v>235</v>
      </c>
      <c r="F4493" s="650">
        <v>5.83</v>
      </c>
      <c r="G4493" s="650">
        <v>1.43</v>
      </c>
      <c r="H4493" s="650">
        <v>24.8585</v>
      </c>
      <c r="I4493" s="650">
        <v>24.738</v>
      </c>
      <c r="J4493" s="650">
        <v>24.64</v>
      </c>
      <c r="K4493" s="650">
        <v>0</v>
      </c>
      <c r="L4493" s="676">
        <v>0</v>
      </c>
      <c r="M4493" s="650">
        <v>557.04</v>
      </c>
      <c r="N4493" s="650"/>
      <c r="O4493" s="650"/>
      <c r="P4493" s="650"/>
      <c r="Q4493" s="650">
        <v>7203</v>
      </c>
      <c r="R4493" s="650">
        <v>1396.12</v>
      </c>
      <c r="S4493" s="676">
        <v>0.1938</v>
      </c>
      <c r="T4493" s="650">
        <v>0.0425</v>
      </c>
      <c r="U4493" s="650">
        <v>0</v>
      </c>
      <c r="V4493" s="650">
        <v>0</v>
      </c>
      <c r="W4493" s="650">
        <v>0</v>
      </c>
      <c r="X4493" s="650">
        <v>0</v>
      </c>
      <c r="Y4493" s="650">
        <v>0</v>
      </c>
      <c r="Z4493" s="650">
        <v>0</v>
      </c>
      <c r="AA4493" s="650">
        <v>0</v>
      </c>
      <c r="AB4493" s="676">
        <v>1</v>
      </c>
      <c r="AC4493" s="575">
        <f t="shared" si="204"/>
        <v>0</v>
      </c>
      <c r="AD4493" s="620">
        <f t="shared" si="205"/>
        <v>0.0425</v>
      </c>
    </row>
    <row r="4494" customHeight="1" spans="1:30">
      <c r="A4494" s="574">
        <v>45381</v>
      </c>
      <c r="B4494" s="650" t="s">
        <v>240</v>
      </c>
      <c r="C4494" s="650" t="s">
        <v>228</v>
      </c>
      <c r="D4494" s="650">
        <v>100</v>
      </c>
      <c r="E4494" s="650" t="s">
        <v>233</v>
      </c>
      <c r="F4494" s="650">
        <v>7.54</v>
      </c>
      <c r="G4494" s="650">
        <v>0</v>
      </c>
      <c r="H4494" s="650">
        <v>56.129</v>
      </c>
      <c r="I4494" s="650">
        <v>51.5011</v>
      </c>
      <c r="J4494" s="650">
        <v>49.909</v>
      </c>
      <c r="K4494" s="650">
        <v>4.4258</v>
      </c>
      <c r="L4494" s="676">
        <v>0.0791</v>
      </c>
      <c r="M4494" s="650">
        <v>1300.019</v>
      </c>
      <c r="N4494" s="650"/>
      <c r="O4494" s="650"/>
      <c r="P4494" s="650"/>
      <c r="Q4494" s="650">
        <v>15895</v>
      </c>
      <c r="R4494" s="650">
        <v>3182.241</v>
      </c>
      <c r="S4494" s="676">
        <v>0.2002</v>
      </c>
      <c r="T4494" s="650">
        <v>0.0896</v>
      </c>
      <c r="U4494" s="650">
        <v>0</v>
      </c>
      <c r="V4494" s="650">
        <v>0</v>
      </c>
      <c r="W4494" s="650">
        <v>0</v>
      </c>
      <c r="X4494" s="650">
        <v>0</v>
      </c>
      <c r="Y4494" s="650">
        <v>0.1125</v>
      </c>
      <c r="Z4494" s="650">
        <v>0</v>
      </c>
      <c r="AA4494" s="650">
        <v>0</v>
      </c>
      <c r="AB4494" s="676">
        <v>0.9984</v>
      </c>
      <c r="AC4494" s="575">
        <f t="shared" si="204"/>
        <v>0</v>
      </c>
      <c r="AD4494" s="620">
        <f t="shared" si="205"/>
        <v>0.0896</v>
      </c>
    </row>
    <row r="4495" customHeight="1" spans="1:30">
      <c r="A4495" s="574">
        <v>45381</v>
      </c>
      <c r="B4495" s="650" t="s">
        <v>245</v>
      </c>
      <c r="C4495" s="650" t="s">
        <v>228</v>
      </c>
      <c r="D4495" s="650">
        <v>50</v>
      </c>
      <c r="E4495" s="650" t="s">
        <v>233</v>
      </c>
      <c r="F4495" s="650">
        <v>6.94</v>
      </c>
      <c r="G4495" s="650">
        <v>0</v>
      </c>
      <c r="H4495" s="650">
        <v>29.472</v>
      </c>
      <c r="I4495" s="650">
        <v>11.2</v>
      </c>
      <c r="J4495" s="650">
        <v>11.13</v>
      </c>
      <c r="K4495" s="650">
        <v>18.272</v>
      </c>
      <c r="L4495" s="676">
        <v>0.62</v>
      </c>
      <c r="M4495" s="650">
        <v>449.19</v>
      </c>
      <c r="N4495" s="650"/>
      <c r="O4495" s="650"/>
      <c r="P4495" s="650"/>
      <c r="Q4495" s="650">
        <v>6762</v>
      </c>
      <c r="R4495" s="650">
        <v>1114.12</v>
      </c>
      <c r="S4495" s="676">
        <v>0.1648</v>
      </c>
      <c r="T4495" s="650">
        <v>0</v>
      </c>
      <c r="U4495" s="650">
        <v>0</v>
      </c>
      <c r="V4495" s="650">
        <v>0</v>
      </c>
      <c r="W4495" s="650">
        <v>0</v>
      </c>
      <c r="X4495" s="650">
        <v>0</v>
      </c>
      <c r="Y4495" s="650">
        <v>0</v>
      </c>
      <c r="Z4495" s="650">
        <v>0</v>
      </c>
      <c r="AA4495" s="650">
        <v>0</v>
      </c>
      <c r="AB4495" s="676">
        <v>1</v>
      </c>
      <c r="AC4495" s="575">
        <f t="shared" si="204"/>
        <v>0</v>
      </c>
      <c r="AD4495" s="620">
        <f t="shared" si="205"/>
        <v>0</v>
      </c>
    </row>
    <row r="4496" customHeight="1" spans="1:30">
      <c r="A4496" s="574">
        <v>45381</v>
      </c>
      <c r="B4496" s="650" t="s">
        <v>232</v>
      </c>
      <c r="C4496" s="650" t="s">
        <v>228</v>
      </c>
      <c r="D4496" s="650">
        <v>80</v>
      </c>
      <c r="E4496" s="650" t="s">
        <v>233</v>
      </c>
      <c r="F4496" s="650">
        <v>7.25</v>
      </c>
      <c r="G4496" s="650">
        <v>1.24</v>
      </c>
      <c r="H4496" s="650">
        <v>51.266</v>
      </c>
      <c r="I4496" s="650">
        <v>49.7</v>
      </c>
      <c r="J4496" s="650">
        <v>49.5</v>
      </c>
      <c r="K4496" s="650">
        <v>0</v>
      </c>
      <c r="L4496" s="676">
        <v>0</v>
      </c>
      <c r="M4496" s="650">
        <v>1043.35</v>
      </c>
      <c r="N4496" s="650"/>
      <c r="O4496" s="650"/>
      <c r="P4496" s="650"/>
      <c r="Q4496" s="650">
        <v>9570</v>
      </c>
      <c r="R4496" s="650">
        <v>2798.95</v>
      </c>
      <c r="S4496" s="676">
        <v>0.2925</v>
      </c>
      <c r="T4496" s="650">
        <v>0</v>
      </c>
      <c r="U4496" s="650">
        <v>0</v>
      </c>
      <c r="V4496" s="650">
        <v>0</v>
      </c>
      <c r="W4496" s="650">
        <v>0</v>
      </c>
      <c r="X4496" s="650">
        <v>0</v>
      </c>
      <c r="Y4496" s="650">
        <v>0</v>
      </c>
      <c r="Z4496" s="650">
        <v>0</v>
      </c>
      <c r="AA4496" s="650">
        <v>0</v>
      </c>
      <c r="AB4496" s="676">
        <v>1</v>
      </c>
      <c r="AC4496" s="575">
        <f t="shared" si="204"/>
        <v>0</v>
      </c>
      <c r="AD4496" s="620">
        <f t="shared" si="205"/>
        <v>0</v>
      </c>
    </row>
    <row r="4497" customHeight="1" spans="1:30">
      <c r="A4497" s="574">
        <v>45381</v>
      </c>
      <c r="B4497" s="650" t="s">
        <v>236</v>
      </c>
      <c r="C4497" s="650" t="s">
        <v>228</v>
      </c>
      <c r="D4497" s="650">
        <v>30</v>
      </c>
      <c r="E4497" s="650" t="s">
        <v>235</v>
      </c>
      <c r="F4497" s="650">
        <v>3.42</v>
      </c>
      <c r="G4497" s="650">
        <v>1.39</v>
      </c>
      <c r="H4497" s="650">
        <v>8.4235</v>
      </c>
      <c r="I4497" s="650">
        <v>8.2125</v>
      </c>
      <c r="J4497" s="650">
        <v>8.1892</v>
      </c>
      <c r="K4497" s="650">
        <v>0</v>
      </c>
      <c r="L4497" s="676">
        <v>0</v>
      </c>
      <c r="M4497" s="650">
        <v>426.7488</v>
      </c>
      <c r="N4497" s="650"/>
      <c r="O4497" s="650"/>
      <c r="P4497" s="650"/>
      <c r="Q4497" s="650">
        <v>3672</v>
      </c>
      <c r="R4497" s="650">
        <v>1158.7677</v>
      </c>
      <c r="S4497" s="676">
        <v>0.3156</v>
      </c>
      <c r="T4497" s="650">
        <v>0</v>
      </c>
      <c r="U4497" s="650">
        <v>0</v>
      </c>
      <c r="V4497" s="650">
        <v>0</v>
      </c>
      <c r="W4497" s="650">
        <v>0</v>
      </c>
      <c r="X4497" s="650">
        <v>0</v>
      </c>
      <c r="Y4497" s="650">
        <v>0</v>
      </c>
      <c r="Z4497" s="650">
        <v>0</v>
      </c>
      <c r="AA4497" s="650">
        <v>0</v>
      </c>
      <c r="AB4497" s="676">
        <v>1</v>
      </c>
      <c r="AC4497" s="575">
        <f t="shared" si="204"/>
        <v>0</v>
      </c>
      <c r="AD4497" s="620">
        <f t="shared" si="205"/>
        <v>0</v>
      </c>
    </row>
    <row r="4498" customHeight="1" spans="1:30">
      <c r="A4498" s="574">
        <v>45381</v>
      </c>
      <c r="B4498" s="650" t="s">
        <v>241</v>
      </c>
      <c r="C4498" s="650" t="s">
        <v>228</v>
      </c>
      <c r="D4498" s="650">
        <v>150</v>
      </c>
      <c r="E4498" s="650" t="s">
        <v>233</v>
      </c>
      <c r="F4498" s="650">
        <v>7.11</v>
      </c>
      <c r="G4498" s="650">
        <v>1.3</v>
      </c>
      <c r="H4498" s="650">
        <v>107.8832</v>
      </c>
      <c r="I4498" s="650">
        <v>41.513</v>
      </c>
      <c r="J4498" s="650">
        <v>45.4797</v>
      </c>
      <c r="K4498" s="650">
        <v>66.37</v>
      </c>
      <c r="L4498" s="676">
        <v>0.6152</v>
      </c>
      <c r="M4498" s="650">
        <v>1506.5995</v>
      </c>
      <c r="N4498" s="650">
        <v>1932</v>
      </c>
      <c r="O4498" s="676">
        <v>0.7798</v>
      </c>
      <c r="P4498" s="676">
        <v>-0.1879</v>
      </c>
      <c r="Q4498" s="650">
        <v>24402</v>
      </c>
      <c r="R4498" s="650">
        <v>4029.4422</v>
      </c>
      <c r="S4498" s="676">
        <v>0.1651</v>
      </c>
      <c r="T4498" s="650">
        <v>0</v>
      </c>
      <c r="U4498" s="650">
        <v>0</v>
      </c>
      <c r="V4498" s="650">
        <v>0</v>
      </c>
      <c r="W4498" s="650">
        <v>0</v>
      </c>
      <c r="X4498" s="650">
        <v>0</v>
      </c>
      <c r="Y4498" s="650">
        <v>0</v>
      </c>
      <c r="Z4498" s="650">
        <v>0</v>
      </c>
      <c r="AA4498" s="650">
        <v>0</v>
      </c>
      <c r="AB4498" s="676">
        <v>1</v>
      </c>
      <c r="AC4498" s="575">
        <f t="shared" si="204"/>
        <v>0</v>
      </c>
      <c r="AD4498" s="620">
        <f t="shared" si="205"/>
        <v>0</v>
      </c>
    </row>
    <row r="4499" customHeight="1" spans="1:30">
      <c r="A4499" s="574">
        <v>45381</v>
      </c>
      <c r="B4499" s="650" t="s">
        <v>243</v>
      </c>
      <c r="C4499" s="650" t="s">
        <v>228</v>
      </c>
      <c r="D4499" s="650">
        <v>30</v>
      </c>
      <c r="E4499" s="650" t="s">
        <v>235</v>
      </c>
      <c r="F4499" s="650">
        <v>5.42</v>
      </c>
      <c r="G4499" s="650">
        <v>0.8</v>
      </c>
      <c r="H4499" s="650">
        <v>13.566</v>
      </c>
      <c r="I4499" s="650">
        <v>13.3</v>
      </c>
      <c r="J4499" s="650">
        <v>13.272</v>
      </c>
      <c r="K4499" s="650">
        <v>0</v>
      </c>
      <c r="L4499" s="676">
        <v>0</v>
      </c>
      <c r="M4499" s="650">
        <v>477.512</v>
      </c>
      <c r="N4499" s="650"/>
      <c r="O4499" s="650"/>
      <c r="P4499" s="650"/>
      <c r="Q4499" s="650">
        <v>4708</v>
      </c>
      <c r="R4499" s="650">
        <v>1311.576</v>
      </c>
      <c r="S4499" s="676">
        <v>0.2786</v>
      </c>
      <c r="T4499" s="650">
        <v>0</v>
      </c>
      <c r="U4499" s="650">
        <v>0</v>
      </c>
      <c r="V4499" s="650">
        <v>0</v>
      </c>
      <c r="W4499" s="650">
        <v>0</v>
      </c>
      <c r="X4499" s="650">
        <v>0</v>
      </c>
      <c r="Y4499" s="650">
        <v>0</v>
      </c>
      <c r="Z4499" s="650">
        <v>0</v>
      </c>
      <c r="AA4499" s="650">
        <v>0</v>
      </c>
      <c r="AB4499" s="676">
        <v>1</v>
      </c>
      <c r="AC4499" s="575">
        <f t="shared" si="204"/>
        <v>0</v>
      </c>
      <c r="AD4499" s="620">
        <f t="shared" si="205"/>
        <v>0</v>
      </c>
    </row>
    <row r="4500" customHeight="1" spans="1:30">
      <c r="A4500" s="574">
        <v>45381</v>
      </c>
      <c r="B4500" s="650" t="s">
        <v>234</v>
      </c>
      <c r="C4500" s="650" t="s">
        <v>228</v>
      </c>
      <c r="D4500" s="650">
        <v>20</v>
      </c>
      <c r="E4500" s="650" t="s">
        <v>233</v>
      </c>
      <c r="F4500" s="650">
        <v>6.49</v>
      </c>
      <c r="G4500" s="650">
        <v>3.52</v>
      </c>
      <c r="H4500" s="650">
        <v>13.9821</v>
      </c>
      <c r="I4500" s="650">
        <v>7.1965</v>
      </c>
      <c r="J4500" s="650">
        <v>7.1554</v>
      </c>
      <c r="K4500" s="650">
        <v>6.7856</v>
      </c>
      <c r="L4500" s="676">
        <v>0.4853</v>
      </c>
      <c r="M4500" s="650">
        <v>273.3659</v>
      </c>
      <c r="N4500" s="650"/>
      <c r="O4500" s="650"/>
      <c r="P4500" s="650"/>
      <c r="Q4500" s="650">
        <v>4106</v>
      </c>
      <c r="R4500" s="650">
        <v>847.2648</v>
      </c>
      <c r="S4500" s="676">
        <v>0.2063</v>
      </c>
      <c r="T4500" s="650">
        <v>0</v>
      </c>
      <c r="U4500" s="650">
        <v>0</v>
      </c>
      <c r="V4500" s="650">
        <v>0</v>
      </c>
      <c r="W4500" s="650">
        <v>0</v>
      </c>
      <c r="X4500" s="650">
        <v>0</v>
      </c>
      <c r="Y4500" s="650">
        <v>0</v>
      </c>
      <c r="Z4500" s="650">
        <v>0</v>
      </c>
      <c r="AA4500" s="650">
        <v>0</v>
      </c>
      <c r="AB4500" s="676">
        <v>1</v>
      </c>
      <c r="AC4500" s="575">
        <f t="shared" si="204"/>
        <v>0</v>
      </c>
      <c r="AD4500" s="620">
        <f t="shared" si="205"/>
        <v>0</v>
      </c>
    </row>
    <row r="4501" customHeight="1" spans="1:30">
      <c r="A4501" s="574">
        <v>45381</v>
      </c>
      <c r="B4501" s="650" t="s">
        <v>244</v>
      </c>
      <c r="C4501" s="650" t="s">
        <v>228</v>
      </c>
      <c r="D4501" s="650">
        <v>100</v>
      </c>
      <c r="E4501" s="650" t="s">
        <v>231</v>
      </c>
      <c r="F4501" s="650">
        <v>3.6</v>
      </c>
      <c r="G4501" s="650">
        <v>0</v>
      </c>
      <c r="H4501" s="650">
        <v>31</v>
      </c>
      <c r="I4501" s="650">
        <v>0</v>
      </c>
      <c r="J4501" s="650">
        <v>0</v>
      </c>
      <c r="K4501" s="650">
        <v>0</v>
      </c>
      <c r="L4501" s="650"/>
      <c r="M4501" s="650">
        <v>1046.0247</v>
      </c>
      <c r="N4501" s="650"/>
      <c r="O4501" s="650"/>
      <c r="P4501" s="650"/>
      <c r="Q4501" s="650">
        <v>14225</v>
      </c>
      <c r="R4501" s="650">
        <v>2964.6603</v>
      </c>
      <c r="S4501" s="676">
        <v>0.2084</v>
      </c>
      <c r="T4501" s="650">
        <v>0</v>
      </c>
      <c r="U4501" s="650">
        <v>0</v>
      </c>
      <c r="V4501" s="650">
        <v>0</v>
      </c>
      <c r="W4501" s="650">
        <v>0</v>
      </c>
      <c r="X4501" s="650">
        <v>0</v>
      </c>
      <c r="Y4501" s="650">
        <v>0</v>
      </c>
      <c r="Z4501" s="650">
        <v>0</v>
      </c>
      <c r="AA4501" s="650">
        <v>0</v>
      </c>
      <c r="AB4501" s="676">
        <v>0</v>
      </c>
      <c r="AC4501" s="575">
        <f t="shared" si="204"/>
        <v>0</v>
      </c>
      <c r="AD4501" s="620">
        <f t="shared" si="205"/>
        <v>0</v>
      </c>
    </row>
    <row r="4502" customHeight="1" spans="1:30">
      <c r="A4502" s="574">
        <v>45381</v>
      </c>
      <c r="B4502" s="650" t="s">
        <v>246</v>
      </c>
      <c r="C4502" s="650" t="s">
        <v>228</v>
      </c>
      <c r="D4502" s="650">
        <v>300</v>
      </c>
      <c r="E4502" s="650" t="s">
        <v>233</v>
      </c>
      <c r="F4502" s="650">
        <v>9.33</v>
      </c>
      <c r="G4502" s="650">
        <v>0</v>
      </c>
      <c r="H4502" s="650">
        <v>234.9277</v>
      </c>
      <c r="I4502" s="650">
        <v>200.2684</v>
      </c>
      <c r="J4502" s="650">
        <v>195.393</v>
      </c>
      <c r="K4502" s="650">
        <v>34.659</v>
      </c>
      <c r="L4502" s="676">
        <v>0.1475</v>
      </c>
      <c r="M4502" s="650">
        <v>5031.873</v>
      </c>
      <c r="N4502" s="650"/>
      <c r="O4502" s="650"/>
      <c r="P4502" s="650"/>
      <c r="Q4502" s="650">
        <v>57321</v>
      </c>
      <c r="R4502" s="650">
        <v>12796.906</v>
      </c>
      <c r="S4502" s="676">
        <v>0.2232</v>
      </c>
      <c r="T4502" s="650">
        <v>0</v>
      </c>
      <c r="U4502" s="650">
        <v>0</v>
      </c>
      <c r="V4502" s="650">
        <v>0</v>
      </c>
      <c r="W4502" s="650">
        <v>0</v>
      </c>
      <c r="X4502" s="650">
        <v>0</v>
      </c>
      <c r="Y4502" s="650">
        <v>0</v>
      </c>
      <c r="Z4502" s="650">
        <v>0</v>
      </c>
      <c r="AA4502" s="650">
        <v>0</v>
      </c>
      <c r="AB4502" s="676">
        <v>1</v>
      </c>
      <c r="AC4502" s="575">
        <f t="shared" si="204"/>
        <v>0</v>
      </c>
      <c r="AD4502" s="620">
        <f t="shared" si="205"/>
        <v>0</v>
      </c>
    </row>
    <row r="4503" customHeight="1" spans="1:30">
      <c r="A4503" s="574">
        <v>45381</v>
      </c>
      <c r="B4503" s="650" t="s">
        <v>247</v>
      </c>
      <c r="C4503" s="650" t="s">
        <v>228</v>
      </c>
      <c r="D4503" s="650">
        <v>150</v>
      </c>
      <c r="E4503" s="650" t="s">
        <v>233</v>
      </c>
      <c r="F4503" s="650">
        <v>6.73</v>
      </c>
      <c r="G4503" s="650">
        <v>2</v>
      </c>
      <c r="H4503" s="650">
        <v>80.8675</v>
      </c>
      <c r="I4503" s="650">
        <v>80.8675</v>
      </c>
      <c r="J4503" s="650">
        <v>80.325</v>
      </c>
      <c r="K4503" s="650">
        <v>0</v>
      </c>
      <c r="L4503" s="676">
        <v>0</v>
      </c>
      <c r="M4503" s="650">
        <v>2528.925</v>
      </c>
      <c r="N4503" s="650"/>
      <c r="O4503" s="650"/>
      <c r="P4503" s="650"/>
      <c r="Q4503" s="650">
        <v>25456</v>
      </c>
      <c r="R4503" s="650">
        <v>6424.95</v>
      </c>
      <c r="S4503" s="676">
        <v>0.2524</v>
      </c>
      <c r="T4503" s="650">
        <v>0</v>
      </c>
      <c r="U4503" s="650">
        <v>0</v>
      </c>
      <c r="V4503" s="650">
        <v>0</v>
      </c>
      <c r="W4503" s="650">
        <v>0</v>
      </c>
      <c r="X4503" s="650">
        <v>0</v>
      </c>
      <c r="Y4503" s="650">
        <v>0</v>
      </c>
      <c r="Z4503" s="650">
        <v>0</v>
      </c>
      <c r="AA4503" s="650">
        <v>0</v>
      </c>
      <c r="AB4503" s="676">
        <v>0.9992</v>
      </c>
      <c r="AC4503" s="575">
        <f t="shared" si="204"/>
        <v>0</v>
      </c>
      <c r="AD4503" s="620">
        <f t="shared" si="205"/>
        <v>0</v>
      </c>
    </row>
    <row r="4504" customHeight="1" spans="1:30">
      <c r="A4504" s="574">
        <v>45381</v>
      </c>
      <c r="B4504" s="650" t="s">
        <v>248</v>
      </c>
      <c r="C4504" s="650" t="s">
        <v>228</v>
      </c>
      <c r="D4504" s="650">
        <v>100</v>
      </c>
      <c r="E4504" s="650" t="s">
        <v>235</v>
      </c>
      <c r="F4504" s="650">
        <v>5.63</v>
      </c>
      <c r="G4504" s="650">
        <v>10.7</v>
      </c>
      <c r="H4504" s="650">
        <v>67.0288</v>
      </c>
      <c r="I4504" s="650">
        <v>56.5281</v>
      </c>
      <c r="J4504" s="650">
        <v>55.8824</v>
      </c>
      <c r="K4504" s="650">
        <v>10.5007</v>
      </c>
      <c r="L4504" s="676">
        <v>0.1567</v>
      </c>
      <c r="M4504" s="650">
        <v>1080.7496</v>
      </c>
      <c r="N4504" s="650"/>
      <c r="O4504" s="650"/>
      <c r="P4504" s="650"/>
      <c r="Q4504" s="650">
        <v>11688</v>
      </c>
      <c r="R4504" s="650">
        <v>2842.4704</v>
      </c>
      <c r="S4504" s="676">
        <v>0.2432</v>
      </c>
      <c r="T4504" s="650">
        <v>0</v>
      </c>
      <c r="U4504" s="650">
        <v>0</v>
      </c>
      <c r="V4504" s="650">
        <v>0</v>
      </c>
      <c r="W4504" s="650">
        <v>0</v>
      </c>
      <c r="X4504" s="650">
        <v>0</v>
      </c>
      <c r="Y4504" s="650">
        <v>0</v>
      </c>
      <c r="Z4504" s="650">
        <v>0</v>
      </c>
      <c r="AA4504" s="650">
        <v>0</v>
      </c>
      <c r="AB4504" s="676">
        <v>1</v>
      </c>
      <c r="AC4504" s="575">
        <f t="shared" si="204"/>
        <v>0</v>
      </c>
      <c r="AD4504" s="620">
        <f t="shared" si="205"/>
        <v>0</v>
      </c>
    </row>
    <row r="4505" customHeight="1" spans="1:30">
      <c r="A4505" s="574">
        <v>45381</v>
      </c>
      <c r="B4505" s="650" t="s">
        <v>249</v>
      </c>
      <c r="C4505" s="650" t="s">
        <v>228</v>
      </c>
      <c r="D4505" s="650">
        <v>100</v>
      </c>
      <c r="E4505" s="650" t="s">
        <v>231</v>
      </c>
      <c r="F4505" s="650">
        <v>6.6</v>
      </c>
      <c r="G4505" s="650">
        <v>0</v>
      </c>
      <c r="H4505" s="650">
        <v>53.259</v>
      </c>
      <c r="I4505" s="650">
        <v>52.548</v>
      </c>
      <c r="J4505" s="650">
        <v>52.434</v>
      </c>
      <c r="K4505" s="650">
        <v>0</v>
      </c>
      <c r="L4505" s="676">
        <v>0</v>
      </c>
      <c r="M4505" s="650">
        <v>1467.9162</v>
      </c>
      <c r="N4505" s="650"/>
      <c r="O4505" s="650"/>
      <c r="P4505" s="650"/>
      <c r="Q4505" s="650">
        <v>15134</v>
      </c>
      <c r="R4505" s="650">
        <v>3405.2635</v>
      </c>
      <c r="S4505" s="676">
        <v>0.225</v>
      </c>
      <c r="T4505" s="650">
        <v>0</v>
      </c>
      <c r="U4505" s="650">
        <v>0</v>
      </c>
      <c r="V4505" s="650">
        <v>0</v>
      </c>
      <c r="W4505" s="650">
        <v>0</v>
      </c>
      <c r="X4505" s="650">
        <v>0</v>
      </c>
      <c r="Y4505" s="650">
        <v>0</v>
      </c>
      <c r="Z4505" s="650">
        <v>0</v>
      </c>
      <c r="AA4505" s="650">
        <v>0</v>
      </c>
      <c r="AB4505" s="676">
        <v>0.995</v>
      </c>
      <c r="AC4505" s="575">
        <f t="shared" si="204"/>
        <v>0</v>
      </c>
      <c r="AD4505" s="620">
        <f t="shared" si="205"/>
        <v>0</v>
      </c>
    </row>
    <row r="4506" customHeight="1" spans="1:30">
      <c r="A4506" s="574">
        <v>45381</v>
      </c>
      <c r="B4506" s="669" t="s">
        <v>55</v>
      </c>
      <c r="C4506" s="650" t="s">
        <v>250</v>
      </c>
      <c r="D4506" s="650">
        <v>100</v>
      </c>
      <c r="E4506" s="650" t="s">
        <v>233</v>
      </c>
      <c r="F4506" s="650">
        <v>0</v>
      </c>
      <c r="G4506" s="650">
        <v>6.69</v>
      </c>
      <c r="H4506" s="650">
        <v>114.756</v>
      </c>
      <c r="I4506" s="650">
        <v>97.9091</v>
      </c>
      <c r="J4506" s="650">
        <v>95.7582</v>
      </c>
      <c r="K4506" s="650">
        <v>16.5366</v>
      </c>
      <c r="L4506" s="676">
        <v>0.1445</v>
      </c>
      <c r="M4506" s="650">
        <v>2608.5978</v>
      </c>
      <c r="N4506" s="650"/>
      <c r="O4506" s="650"/>
      <c r="P4506" s="650"/>
      <c r="Q4506" s="650">
        <v>28860</v>
      </c>
      <c r="R4506" s="650">
        <v>6347.4023</v>
      </c>
      <c r="S4506" s="676">
        <v>0.2199</v>
      </c>
      <c r="T4506" s="650">
        <v>0.3103</v>
      </c>
      <c r="U4506" s="650">
        <v>0</v>
      </c>
      <c r="V4506" s="650">
        <v>0</v>
      </c>
      <c r="W4506" s="650">
        <v>0</v>
      </c>
      <c r="X4506" s="650">
        <v>0</v>
      </c>
      <c r="Y4506" s="650">
        <v>0</v>
      </c>
      <c r="Z4506" s="650">
        <v>0</v>
      </c>
      <c r="AA4506" s="650">
        <v>0</v>
      </c>
      <c r="AB4506" s="676">
        <v>0.9973</v>
      </c>
      <c r="AC4506" s="575">
        <f t="shared" si="204"/>
        <v>0</v>
      </c>
      <c r="AD4506" s="620">
        <f t="shared" si="205"/>
        <v>0.3103</v>
      </c>
    </row>
    <row r="4507" customHeight="1" spans="1:30">
      <c r="A4507" s="574">
        <v>45381</v>
      </c>
      <c r="B4507" s="192" t="s">
        <v>57</v>
      </c>
      <c r="C4507" s="650" t="s">
        <v>228</v>
      </c>
      <c r="D4507" s="650">
        <v>20</v>
      </c>
      <c r="E4507" s="650" t="s">
        <v>233</v>
      </c>
      <c r="F4507" s="650">
        <v>8.13</v>
      </c>
      <c r="G4507" s="650">
        <v>0</v>
      </c>
      <c r="H4507" s="650">
        <v>13.7165</v>
      </c>
      <c r="I4507" s="650">
        <v>10.8623</v>
      </c>
      <c r="J4507" s="650">
        <v>10.6988</v>
      </c>
      <c r="K4507" s="650">
        <v>2.8542</v>
      </c>
      <c r="L4507" s="676">
        <v>0.2081</v>
      </c>
      <c r="M4507" s="650">
        <v>292.4322</v>
      </c>
      <c r="N4507" s="650"/>
      <c r="O4507" s="650"/>
      <c r="P4507" s="650"/>
      <c r="Q4507" s="650">
        <v>3541</v>
      </c>
      <c r="R4507" s="650">
        <v>793.547</v>
      </c>
      <c r="S4507" s="676">
        <v>0.2241</v>
      </c>
      <c r="T4507" s="650">
        <v>0</v>
      </c>
      <c r="U4507" s="650">
        <v>0</v>
      </c>
      <c r="V4507" s="650">
        <v>0</v>
      </c>
      <c r="W4507" s="650">
        <v>0</v>
      </c>
      <c r="X4507" s="650">
        <v>0</v>
      </c>
      <c r="Y4507" s="650">
        <v>0</v>
      </c>
      <c r="Z4507" s="650">
        <v>0</v>
      </c>
      <c r="AA4507" s="650">
        <v>0</v>
      </c>
      <c r="AB4507" s="676">
        <v>1</v>
      </c>
      <c r="AC4507" s="575">
        <f t="shared" si="204"/>
        <v>0</v>
      </c>
      <c r="AD4507" s="620">
        <f t="shared" si="205"/>
        <v>0</v>
      </c>
    </row>
    <row r="4508" customHeight="1" spans="1:30">
      <c r="A4508" s="574">
        <v>45381</v>
      </c>
      <c r="B4508" s="650" t="s">
        <v>261</v>
      </c>
      <c r="C4508" s="650" t="s">
        <v>250</v>
      </c>
      <c r="D4508" s="650">
        <v>100</v>
      </c>
      <c r="E4508" s="650" t="s">
        <v>233</v>
      </c>
      <c r="F4508" s="650">
        <v>0</v>
      </c>
      <c r="G4508" s="650">
        <v>8.2</v>
      </c>
      <c r="H4508" s="650">
        <v>148.7922</v>
      </c>
      <c r="I4508" s="650">
        <v>148.7922</v>
      </c>
      <c r="J4508" s="650">
        <v>146.124</v>
      </c>
      <c r="K4508" s="650">
        <v>0</v>
      </c>
      <c r="L4508" s="676">
        <v>0</v>
      </c>
      <c r="M4508" s="650">
        <v>2597.496</v>
      </c>
      <c r="N4508" s="650"/>
      <c r="O4508" s="650"/>
      <c r="P4508" s="650"/>
      <c r="Q4508" s="650">
        <v>25315</v>
      </c>
      <c r="R4508" s="650">
        <v>6895.548</v>
      </c>
      <c r="S4508" s="676">
        <v>0.2724</v>
      </c>
      <c r="T4508" s="650">
        <v>0</v>
      </c>
      <c r="U4508" s="650">
        <v>0</v>
      </c>
      <c r="V4508" s="650">
        <v>0</v>
      </c>
      <c r="W4508" s="650">
        <v>0</v>
      </c>
      <c r="X4508" s="650">
        <v>0</v>
      </c>
      <c r="Y4508" s="650">
        <v>0</v>
      </c>
      <c r="Z4508" s="650">
        <v>0</v>
      </c>
      <c r="AA4508" s="650">
        <v>0</v>
      </c>
      <c r="AB4508" s="676">
        <v>1</v>
      </c>
      <c r="AC4508" s="575">
        <f t="shared" si="204"/>
        <v>0</v>
      </c>
      <c r="AD4508" s="620">
        <f t="shared" si="205"/>
        <v>0</v>
      </c>
    </row>
    <row r="4509" customHeight="1" spans="1:30">
      <c r="A4509" s="574">
        <v>45381</v>
      </c>
      <c r="B4509" s="650" t="s">
        <v>259</v>
      </c>
      <c r="C4509" s="650" t="s">
        <v>250</v>
      </c>
      <c r="D4509" s="650">
        <v>60</v>
      </c>
      <c r="E4509" s="650" t="s">
        <v>233</v>
      </c>
      <c r="F4509" s="650">
        <v>0</v>
      </c>
      <c r="G4509" s="650">
        <v>7.58</v>
      </c>
      <c r="H4509" s="650">
        <v>66.762</v>
      </c>
      <c r="I4509" s="650">
        <v>50.8927</v>
      </c>
      <c r="J4509" s="650">
        <v>49.77</v>
      </c>
      <c r="K4509" s="650">
        <v>15.8693</v>
      </c>
      <c r="L4509" s="676">
        <v>0.2377</v>
      </c>
      <c r="M4509" s="650">
        <v>1638.63</v>
      </c>
      <c r="N4509" s="650"/>
      <c r="O4509" s="650"/>
      <c r="P4509" s="650"/>
      <c r="Q4509" s="650">
        <v>14049</v>
      </c>
      <c r="R4509" s="650">
        <v>4020.66</v>
      </c>
      <c r="S4509" s="676">
        <v>0.2862</v>
      </c>
      <c r="T4509" s="650">
        <v>0</v>
      </c>
      <c r="U4509" s="650">
        <v>0</v>
      </c>
      <c r="V4509" s="650">
        <v>0</v>
      </c>
      <c r="W4509" s="650">
        <v>0</v>
      </c>
      <c r="X4509" s="650">
        <v>0</v>
      </c>
      <c r="Y4509" s="650">
        <v>0</v>
      </c>
      <c r="Z4509" s="650">
        <v>0</v>
      </c>
      <c r="AA4509" s="650">
        <v>0</v>
      </c>
      <c r="AB4509" s="676">
        <v>1</v>
      </c>
      <c r="AC4509" s="575">
        <f t="shared" si="204"/>
        <v>0</v>
      </c>
      <c r="AD4509" s="620">
        <f t="shared" si="205"/>
        <v>0</v>
      </c>
    </row>
    <row r="4510" customHeight="1" spans="1:30">
      <c r="A4510" s="574">
        <v>45381</v>
      </c>
      <c r="B4510" s="650" t="s">
        <v>254</v>
      </c>
      <c r="C4510" s="650" t="s">
        <v>250</v>
      </c>
      <c r="D4510" s="650">
        <v>50</v>
      </c>
      <c r="E4510" s="650" t="s">
        <v>235</v>
      </c>
      <c r="F4510" s="650">
        <v>0</v>
      </c>
      <c r="G4510" s="650">
        <v>5.14</v>
      </c>
      <c r="H4510" s="650">
        <v>29.9496</v>
      </c>
      <c r="I4510" s="650">
        <v>17.3166</v>
      </c>
      <c r="J4510" s="650">
        <v>16.59</v>
      </c>
      <c r="K4510" s="650">
        <v>12.16</v>
      </c>
      <c r="L4510" s="676">
        <v>0.4125</v>
      </c>
      <c r="M4510" s="650">
        <v>1602.51</v>
      </c>
      <c r="N4510" s="650"/>
      <c r="O4510" s="650"/>
      <c r="P4510" s="650"/>
      <c r="Q4510" s="650">
        <v>12070</v>
      </c>
      <c r="R4510" s="650">
        <v>3855.81</v>
      </c>
      <c r="S4510" s="676">
        <v>0.3195</v>
      </c>
      <c r="T4510" s="650">
        <v>0</v>
      </c>
      <c r="U4510" s="650">
        <v>0</v>
      </c>
      <c r="V4510" s="650">
        <v>0</v>
      </c>
      <c r="W4510" s="650">
        <v>0</v>
      </c>
      <c r="X4510" s="650">
        <v>0</v>
      </c>
      <c r="Y4510" s="650">
        <v>0</v>
      </c>
      <c r="Z4510" s="650">
        <v>0</v>
      </c>
      <c r="AA4510" s="650">
        <v>0</v>
      </c>
      <c r="AB4510" s="676">
        <v>1</v>
      </c>
      <c r="AC4510" s="575">
        <f t="shared" si="204"/>
        <v>0</v>
      </c>
      <c r="AD4510" s="620">
        <f t="shared" si="205"/>
        <v>0</v>
      </c>
    </row>
    <row r="4511" customHeight="1" spans="1:30">
      <c r="A4511" s="574">
        <v>45381</v>
      </c>
      <c r="B4511" s="650" t="s">
        <v>253</v>
      </c>
      <c r="C4511" s="650" t="s">
        <v>250</v>
      </c>
      <c r="D4511" s="650">
        <v>200</v>
      </c>
      <c r="E4511" s="650" t="s">
        <v>233</v>
      </c>
      <c r="F4511" s="650">
        <v>0</v>
      </c>
      <c r="G4511" s="650">
        <v>5.01</v>
      </c>
      <c r="H4511" s="650">
        <v>116.5854</v>
      </c>
      <c r="I4511" s="650">
        <v>107.9452</v>
      </c>
      <c r="J4511" s="650">
        <v>104.28</v>
      </c>
      <c r="K4511" s="650">
        <v>8.0895</v>
      </c>
      <c r="L4511" s="676">
        <v>0.0697</v>
      </c>
      <c r="M4511" s="650">
        <v>5794.8</v>
      </c>
      <c r="N4511" s="650"/>
      <c r="O4511" s="650"/>
      <c r="P4511" s="650"/>
      <c r="Q4511" s="650">
        <v>61425</v>
      </c>
      <c r="R4511" s="650">
        <v>14439.48</v>
      </c>
      <c r="S4511" s="676">
        <v>0.2351</v>
      </c>
      <c r="T4511" s="650">
        <v>0</v>
      </c>
      <c r="U4511" s="650">
        <v>0.5507</v>
      </c>
      <c r="V4511" s="650">
        <v>0</v>
      </c>
      <c r="W4511" s="650">
        <v>0</v>
      </c>
      <c r="X4511" s="650">
        <v>0</v>
      </c>
      <c r="Y4511" s="650">
        <v>0</v>
      </c>
      <c r="Z4511" s="650">
        <v>0</v>
      </c>
      <c r="AA4511" s="650">
        <v>0</v>
      </c>
      <c r="AB4511" s="676">
        <v>1</v>
      </c>
      <c r="AC4511" s="575">
        <f t="shared" si="204"/>
        <v>0.5507</v>
      </c>
      <c r="AD4511" s="620">
        <f t="shared" si="205"/>
        <v>0</v>
      </c>
    </row>
    <row r="4512" customHeight="1" spans="1:30">
      <c r="A4512" s="574">
        <v>45381</v>
      </c>
      <c r="B4512" s="650" t="s">
        <v>256</v>
      </c>
      <c r="C4512" s="650" t="s">
        <v>250</v>
      </c>
      <c r="D4512" s="650">
        <v>20.4</v>
      </c>
      <c r="E4512" s="650" t="s">
        <v>233</v>
      </c>
      <c r="F4512" s="650">
        <v>0</v>
      </c>
      <c r="G4512" s="650">
        <v>6.23</v>
      </c>
      <c r="H4512" s="650">
        <v>24.5615</v>
      </c>
      <c r="I4512" s="650">
        <v>20.622</v>
      </c>
      <c r="J4512" s="650">
        <v>20.5724</v>
      </c>
      <c r="K4512" s="650">
        <v>3.8093</v>
      </c>
      <c r="L4512" s="676">
        <v>0.1559</v>
      </c>
      <c r="M4512" s="650">
        <v>614.3874</v>
      </c>
      <c r="N4512" s="650"/>
      <c r="O4512" s="650"/>
      <c r="P4512" s="650"/>
      <c r="Q4512" s="650">
        <v>5372</v>
      </c>
      <c r="R4512" s="650">
        <v>1609.5471</v>
      </c>
      <c r="S4512" s="676">
        <v>0.2996</v>
      </c>
      <c r="T4512" s="650">
        <v>0</v>
      </c>
      <c r="U4512" s="650">
        <v>0</v>
      </c>
      <c r="V4512" s="650">
        <v>0</v>
      </c>
      <c r="W4512" s="650">
        <v>0</v>
      </c>
      <c r="X4512" s="650">
        <v>0</v>
      </c>
      <c r="Y4512" s="650">
        <v>0</v>
      </c>
      <c r="Z4512" s="650">
        <v>0</v>
      </c>
      <c r="AA4512" s="650">
        <v>0</v>
      </c>
      <c r="AB4512" s="676">
        <v>1</v>
      </c>
      <c r="AC4512" s="575">
        <f t="shared" si="204"/>
        <v>0</v>
      </c>
      <c r="AD4512" s="620">
        <f t="shared" si="205"/>
        <v>0</v>
      </c>
    </row>
    <row r="4513" customHeight="1" spans="1:30">
      <c r="A4513" s="574">
        <v>45381</v>
      </c>
      <c r="B4513" s="650" t="s">
        <v>257</v>
      </c>
      <c r="C4513" s="650" t="s">
        <v>250</v>
      </c>
      <c r="D4513" s="650">
        <v>80</v>
      </c>
      <c r="E4513" s="650" t="s">
        <v>231</v>
      </c>
      <c r="F4513" s="650">
        <v>0</v>
      </c>
      <c r="G4513" s="650">
        <v>6.32</v>
      </c>
      <c r="H4513" s="650">
        <v>87.963</v>
      </c>
      <c r="I4513" s="650">
        <v>85.3661</v>
      </c>
      <c r="J4513" s="650">
        <v>83.3535</v>
      </c>
      <c r="K4513" s="650">
        <v>0</v>
      </c>
      <c r="L4513" s="676">
        <v>0</v>
      </c>
      <c r="M4513" s="650">
        <v>2113.1603</v>
      </c>
      <c r="N4513" s="650"/>
      <c r="O4513" s="650"/>
      <c r="P4513" s="650"/>
      <c r="Q4513" s="650">
        <v>18237</v>
      </c>
      <c r="R4513" s="650">
        <v>5630.0768</v>
      </c>
      <c r="S4513" s="676">
        <v>0.3087</v>
      </c>
      <c r="T4513" s="650">
        <v>0</v>
      </c>
      <c r="U4513" s="650">
        <v>2</v>
      </c>
      <c r="V4513" s="650">
        <v>0</v>
      </c>
      <c r="W4513" s="650">
        <v>0</v>
      </c>
      <c r="X4513" s="650">
        <v>0</v>
      </c>
      <c r="Y4513" s="650">
        <v>0</v>
      </c>
      <c r="Z4513" s="650">
        <v>0</v>
      </c>
      <c r="AA4513" s="650">
        <v>0</v>
      </c>
      <c r="AB4513" s="676">
        <v>1</v>
      </c>
      <c r="AC4513" s="575">
        <f t="shared" si="204"/>
        <v>2</v>
      </c>
      <c r="AD4513" s="620">
        <f t="shared" si="205"/>
        <v>0</v>
      </c>
    </row>
    <row r="4514" customHeight="1" spans="1:30">
      <c r="A4514" s="574">
        <v>45381</v>
      </c>
      <c r="B4514" s="650" t="s">
        <v>260</v>
      </c>
      <c r="C4514" s="650" t="s">
        <v>250</v>
      </c>
      <c r="D4514" s="650">
        <v>50</v>
      </c>
      <c r="E4514" s="650" t="s">
        <v>233</v>
      </c>
      <c r="F4514" s="650">
        <v>0</v>
      </c>
      <c r="G4514" s="650">
        <v>8.59</v>
      </c>
      <c r="H4514" s="650">
        <v>67.8488</v>
      </c>
      <c r="I4514" s="650">
        <v>65.7288</v>
      </c>
      <c r="J4514" s="650">
        <v>65.12</v>
      </c>
      <c r="K4514" s="650">
        <v>0</v>
      </c>
      <c r="L4514" s="676">
        <v>0</v>
      </c>
      <c r="M4514" s="650">
        <v>1031.8</v>
      </c>
      <c r="N4514" s="650"/>
      <c r="O4514" s="650"/>
      <c r="P4514" s="650"/>
      <c r="Q4514" s="650">
        <v>12700</v>
      </c>
      <c r="R4514" s="650">
        <v>2754.422</v>
      </c>
      <c r="S4514" s="676">
        <v>0.2169</v>
      </c>
      <c r="T4514" s="650">
        <v>0</v>
      </c>
      <c r="U4514" s="650">
        <v>0</v>
      </c>
      <c r="V4514" s="650">
        <v>0</v>
      </c>
      <c r="W4514" s="650">
        <v>0</v>
      </c>
      <c r="X4514" s="650">
        <v>0</v>
      </c>
      <c r="Y4514" s="650">
        <v>2.12</v>
      </c>
      <c r="Z4514" s="650">
        <v>0</v>
      </c>
      <c r="AA4514" s="650">
        <v>0</v>
      </c>
      <c r="AB4514" s="676">
        <v>1</v>
      </c>
      <c r="AC4514" s="575">
        <f t="shared" si="204"/>
        <v>0</v>
      </c>
      <c r="AD4514" s="620">
        <f t="shared" si="205"/>
        <v>0</v>
      </c>
    </row>
    <row r="4515" customHeight="1" spans="1:30">
      <c r="A4515" s="574">
        <v>45381</v>
      </c>
      <c r="B4515" s="650" t="s">
        <v>263</v>
      </c>
      <c r="C4515" s="650" t="s">
        <v>250</v>
      </c>
      <c r="D4515" s="650">
        <v>200</v>
      </c>
      <c r="E4515" s="650" t="s">
        <v>233</v>
      </c>
      <c r="F4515" s="650">
        <v>0</v>
      </c>
      <c r="G4515" s="650">
        <v>7.25</v>
      </c>
      <c r="H4515" s="650">
        <v>250.6098</v>
      </c>
      <c r="I4515" s="650">
        <v>226.0539</v>
      </c>
      <c r="J4515" s="650">
        <v>218.24</v>
      </c>
      <c r="K4515" s="650">
        <v>23.1871</v>
      </c>
      <c r="L4515" s="676">
        <v>0.093</v>
      </c>
      <c r="M4515" s="650">
        <v>4934.16</v>
      </c>
      <c r="N4515" s="650"/>
      <c r="O4515" s="650"/>
      <c r="P4515" s="650"/>
      <c r="Q4515" s="650">
        <v>59159</v>
      </c>
      <c r="R4515" s="650">
        <v>18155.28</v>
      </c>
      <c r="S4515" s="676">
        <v>0.3069</v>
      </c>
      <c r="T4515" s="650">
        <v>0</v>
      </c>
      <c r="U4515" s="650">
        <v>1.3688</v>
      </c>
      <c r="V4515" s="650">
        <v>0</v>
      </c>
      <c r="W4515" s="650">
        <v>0</v>
      </c>
      <c r="X4515" s="650">
        <v>0</v>
      </c>
      <c r="Y4515" s="650">
        <v>0</v>
      </c>
      <c r="Z4515" s="650">
        <v>0</v>
      </c>
      <c r="AA4515" s="650">
        <v>0</v>
      </c>
      <c r="AB4515" s="676">
        <v>1</v>
      </c>
      <c r="AC4515" s="575">
        <f t="shared" si="204"/>
        <v>1.3688</v>
      </c>
      <c r="AD4515" s="620">
        <f t="shared" si="205"/>
        <v>0</v>
      </c>
    </row>
    <row r="4516" customHeight="1" spans="1:30">
      <c r="A4516" s="574">
        <v>45381</v>
      </c>
      <c r="B4516" s="650" t="s">
        <v>258</v>
      </c>
      <c r="C4516" s="650" t="s">
        <v>250</v>
      </c>
      <c r="D4516" s="650">
        <v>100</v>
      </c>
      <c r="E4516" s="650" t="s">
        <v>233</v>
      </c>
      <c r="F4516" s="650">
        <v>0</v>
      </c>
      <c r="G4516" s="650">
        <v>5.77</v>
      </c>
      <c r="H4516" s="650">
        <v>88.9884</v>
      </c>
      <c r="I4516" s="650">
        <v>72.3883</v>
      </c>
      <c r="J4516" s="650">
        <v>71.28</v>
      </c>
      <c r="K4516" s="650">
        <v>16.6001</v>
      </c>
      <c r="L4516" s="676">
        <v>0.1865</v>
      </c>
      <c r="M4516" s="650">
        <v>2407.02</v>
      </c>
      <c r="N4516" s="650"/>
      <c r="O4516" s="650"/>
      <c r="P4516" s="650"/>
      <c r="Q4516" s="650">
        <v>27774</v>
      </c>
      <c r="R4516" s="650">
        <v>5683.26</v>
      </c>
      <c r="S4516" s="676">
        <v>0.2046</v>
      </c>
      <c r="T4516" s="650">
        <v>0</v>
      </c>
      <c r="U4516" s="650">
        <v>0</v>
      </c>
      <c r="V4516" s="650">
        <v>0</v>
      </c>
      <c r="W4516" s="650">
        <v>0</v>
      </c>
      <c r="X4516" s="650">
        <v>0</v>
      </c>
      <c r="Y4516" s="650">
        <v>0</v>
      </c>
      <c r="Z4516" s="650">
        <v>0</v>
      </c>
      <c r="AA4516" s="650">
        <v>0</v>
      </c>
      <c r="AB4516" s="676">
        <v>1</v>
      </c>
      <c r="AC4516" s="575">
        <f t="shared" si="204"/>
        <v>0</v>
      </c>
      <c r="AD4516" s="620">
        <f t="shared" si="205"/>
        <v>0</v>
      </c>
    </row>
    <row r="4517" customHeight="1" spans="1:30">
      <c r="A4517" s="574">
        <v>45381</v>
      </c>
      <c r="B4517" s="650" t="s">
        <v>252</v>
      </c>
      <c r="C4517" s="650" t="s">
        <v>250</v>
      </c>
      <c r="D4517" s="650">
        <v>49.5</v>
      </c>
      <c r="E4517" s="650" t="s">
        <v>233</v>
      </c>
      <c r="F4517" s="650">
        <v>0</v>
      </c>
      <c r="G4517" s="650">
        <v>6.33</v>
      </c>
      <c r="H4517" s="650">
        <v>38.8883</v>
      </c>
      <c r="I4517" s="650">
        <v>25.1121</v>
      </c>
      <c r="J4517" s="650">
        <v>23.793</v>
      </c>
      <c r="K4517" s="650">
        <v>13.7762</v>
      </c>
      <c r="L4517" s="676">
        <v>0.3543</v>
      </c>
      <c r="M4517" s="650">
        <v>1425.171</v>
      </c>
      <c r="N4517" s="650">
        <v>1021</v>
      </c>
      <c r="O4517" s="676">
        <v>1.3959</v>
      </c>
      <c r="P4517" s="676">
        <v>0.4282</v>
      </c>
      <c r="Q4517" s="650">
        <v>12723</v>
      </c>
      <c r="R4517" s="650">
        <v>2696.8986</v>
      </c>
      <c r="S4517" s="676">
        <v>0.212</v>
      </c>
      <c r="T4517" s="650">
        <v>0</v>
      </c>
      <c r="U4517" s="650">
        <v>0</v>
      </c>
      <c r="V4517" s="650">
        <v>0</v>
      </c>
      <c r="W4517" s="650">
        <v>0</v>
      </c>
      <c r="X4517" s="650">
        <v>0</v>
      </c>
      <c r="Y4517" s="650">
        <v>0</v>
      </c>
      <c r="Z4517" s="650">
        <v>0</v>
      </c>
      <c r="AA4517" s="650">
        <v>0</v>
      </c>
      <c r="AB4517" s="676">
        <v>1</v>
      </c>
      <c r="AC4517" s="575">
        <f t="shared" si="204"/>
        <v>0</v>
      </c>
      <c r="AD4517" s="620">
        <f t="shared" si="205"/>
        <v>0</v>
      </c>
    </row>
    <row r="4518" customHeight="1" spans="1:30">
      <c r="A4518" s="574">
        <v>45381</v>
      </c>
      <c r="B4518" s="650" t="s">
        <v>251</v>
      </c>
      <c r="C4518" s="650" t="s">
        <v>250</v>
      </c>
      <c r="D4518" s="650">
        <v>15</v>
      </c>
      <c r="E4518" s="650" t="s">
        <v>233</v>
      </c>
      <c r="F4518" s="650">
        <v>0</v>
      </c>
      <c r="G4518" s="650">
        <v>6.86</v>
      </c>
      <c r="H4518" s="650">
        <v>19.4071</v>
      </c>
      <c r="I4518" s="650">
        <v>14.5368</v>
      </c>
      <c r="J4518" s="650">
        <v>14.385</v>
      </c>
      <c r="K4518" s="650">
        <v>4.8702</v>
      </c>
      <c r="L4518" s="676">
        <v>0.251</v>
      </c>
      <c r="M4518" s="650">
        <v>272.895</v>
      </c>
      <c r="N4518" s="650"/>
      <c r="O4518" s="650"/>
      <c r="P4518" s="650"/>
      <c r="Q4518" s="650">
        <v>3444</v>
      </c>
      <c r="R4518" s="650">
        <v>601.125</v>
      </c>
      <c r="S4518" s="676">
        <v>0.1745</v>
      </c>
      <c r="T4518" s="650">
        <v>0</v>
      </c>
      <c r="U4518" s="650">
        <v>0</v>
      </c>
      <c r="V4518" s="650">
        <v>0</v>
      </c>
      <c r="W4518" s="650">
        <v>0</v>
      </c>
      <c r="X4518" s="650">
        <v>0</v>
      </c>
      <c r="Y4518" s="650">
        <v>0</v>
      </c>
      <c r="Z4518" s="650">
        <v>0</v>
      </c>
      <c r="AA4518" s="650">
        <v>0</v>
      </c>
      <c r="AB4518" s="676">
        <v>0.9957</v>
      </c>
      <c r="AC4518" s="575">
        <f t="shared" si="204"/>
        <v>0</v>
      </c>
      <c r="AD4518" s="620">
        <f t="shared" si="205"/>
        <v>0</v>
      </c>
    </row>
    <row r="4519" customHeight="1" spans="1:30">
      <c r="A4519" s="574">
        <v>45381</v>
      </c>
      <c r="B4519" s="650" t="s">
        <v>266</v>
      </c>
      <c r="C4519" s="650" t="s">
        <v>250</v>
      </c>
      <c r="D4519" s="650">
        <v>200</v>
      </c>
      <c r="E4519" s="650" t="s">
        <v>231</v>
      </c>
      <c r="F4519" s="650">
        <v>0</v>
      </c>
      <c r="G4519" s="650">
        <v>4.67</v>
      </c>
      <c r="H4519" s="650">
        <v>86.5</v>
      </c>
      <c r="I4519" s="650">
        <v>80.8654</v>
      </c>
      <c r="J4519" s="650">
        <v>78.54</v>
      </c>
      <c r="K4519" s="650">
        <v>5.5221</v>
      </c>
      <c r="L4519" s="676">
        <v>0.0639</v>
      </c>
      <c r="M4519" s="650">
        <v>3175.92</v>
      </c>
      <c r="N4519" s="650"/>
      <c r="O4519" s="650"/>
      <c r="P4519" s="650"/>
      <c r="Q4519" s="650">
        <v>45530</v>
      </c>
      <c r="R4519" s="650">
        <v>7729.26</v>
      </c>
      <c r="S4519" s="676">
        <v>0.1698</v>
      </c>
      <c r="T4519" s="650">
        <v>0</v>
      </c>
      <c r="U4519" s="650">
        <v>0.1125</v>
      </c>
      <c r="V4519" s="650">
        <v>0</v>
      </c>
      <c r="W4519" s="650">
        <v>0</v>
      </c>
      <c r="X4519" s="650">
        <v>0</v>
      </c>
      <c r="Y4519" s="650">
        <v>0</v>
      </c>
      <c r="Z4519" s="650">
        <v>0</v>
      </c>
      <c r="AA4519" s="650">
        <v>0</v>
      </c>
      <c r="AB4519" s="676">
        <v>1</v>
      </c>
      <c r="AC4519" s="575">
        <f t="shared" si="204"/>
        <v>0.1125</v>
      </c>
      <c r="AD4519" s="620">
        <f t="shared" si="205"/>
        <v>0</v>
      </c>
    </row>
    <row r="4520" customHeight="1" spans="1:30">
      <c r="A4520" s="574">
        <v>45381</v>
      </c>
      <c r="B4520" s="650" t="s">
        <v>264</v>
      </c>
      <c r="C4520" s="650" t="s">
        <v>250</v>
      </c>
      <c r="D4520" s="650">
        <v>100</v>
      </c>
      <c r="E4520" s="650" t="s">
        <v>233</v>
      </c>
      <c r="F4520" s="650">
        <v>0</v>
      </c>
      <c r="G4520" s="650">
        <v>6.96</v>
      </c>
      <c r="H4520" s="650">
        <v>84.4904</v>
      </c>
      <c r="I4520" s="650">
        <v>74.8549</v>
      </c>
      <c r="J4520" s="650">
        <v>67.8876</v>
      </c>
      <c r="K4520" s="650">
        <v>4.076</v>
      </c>
      <c r="L4520" s="676">
        <v>0.0516</v>
      </c>
      <c r="M4520" s="650">
        <v>2154.1607</v>
      </c>
      <c r="N4520" s="650"/>
      <c r="O4520" s="650"/>
      <c r="P4520" s="650"/>
      <c r="Q4520" s="650">
        <v>24615</v>
      </c>
      <c r="R4520" s="650">
        <v>5319.1841</v>
      </c>
      <c r="S4520" s="676">
        <v>0.2161</v>
      </c>
      <c r="T4520" s="650">
        <v>5.5595</v>
      </c>
      <c r="U4520" s="650">
        <v>0</v>
      </c>
      <c r="V4520" s="650">
        <v>0</v>
      </c>
      <c r="W4520" s="650">
        <v>0</v>
      </c>
      <c r="X4520" s="650">
        <v>0</v>
      </c>
      <c r="Y4520" s="650">
        <v>0</v>
      </c>
      <c r="Z4520" s="650">
        <v>0</v>
      </c>
      <c r="AA4520" s="650">
        <v>0</v>
      </c>
      <c r="AB4520" s="676">
        <v>0.9373</v>
      </c>
      <c r="AC4520" s="575">
        <f t="shared" si="204"/>
        <v>0</v>
      </c>
      <c r="AD4520" s="620">
        <f t="shared" si="205"/>
        <v>5.5595</v>
      </c>
    </row>
    <row r="4521" customHeight="1" spans="1:30">
      <c r="A4521" s="574">
        <v>45381</v>
      </c>
      <c r="B4521" s="650" t="s">
        <v>262</v>
      </c>
      <c r="C4521" s="650" t="s">
        <v>250</v>
      </c>
      <c r="D4521" s="650">
        <v>200</v>
      </c>
      <c r="E4521" s="650" t="s">
        <v>233</v>
      </c>
      <c r="F4521" s="650">
        <v>0</v>
      </c>
      <c r="G4521" s="650">
        <v>8.97</v>
      </c>
      <c r="H4521" s="650">
        <v>239.9581</v>
      </c>
      <c r="I4521" s="650">
        <v>137.573</v>
      </c>
      <c r="J4521" s="650">
        <v>135.3</v>
      </c>
      <c r="K4521" s="650">
        <v>0</v>
      </c>
      <c r="L4521" s="676">
        <v>0</v>
      </c>
      <c r="M4521" s="650">
        <v>3050.85</v>
      </c>
      <c r="N4521" s="650"/>
      <c r="O4521" s="650"/>
      <c r="P4521" s="650"/>
      <c r="Q4521" s="650">
        <v>30140</v>
      </c>
      <c r="R4521" s="650">
        <v>10200.3</v>
      </c>
      <c r="S4521" s="676">
        <v>0.3384</v>
      </c>
      <c r="T4521" s="650">
        <v>102.3851</v>
      </c>
      <c r="U4521" s="650">
        <v>0</v>
      </c>
      <c r="V4521" s="650">
        <v>0</v>
      </c>
      <c r="W4521" s="650">
        <v>0</v>
      </c>
      <c r="X4521" s="650">
        <v>0</v>
      </c>
      <c r="Y4521" s="650">
        <v>0</v>
      </c>
      <c r="Z4521" s="650">
        <v>0</v>
      </c>
      <c r="AA4521" s="650">
        <v>0</v>
      </c>
      <c r="AB4521" s="676">
        <v>0.5238</v>
      </c>
      <c r="AC4521" s="575">
        <f t="shared" si="204"/>
        <v>0</v>
      </c>
      <c r="AD4521" s="620">
        <f t="shared" si="205"/>
        <v>102.3851</v>
      </c>
    </row>
    <row r="4522" customHeight="1" spans="1:30">
      <c r="A4522" s="574">
        <v>45381</v>
      </c>
      <c r="B4522" s="650" t="s">
        <v>265</v>
      </c>
      <c r="C4522" s="650" t="s">
        <v>250</v>
      </c>
      <c r="D4522" s="650">
        <v>50</v>
      </c>
      <c r="E4522" s="650" t="s">
        <v>233</v>
      </c>
      <c r="F4522" s="650">
        <v>0</v>
      </c>
      <c r="G4522" s="650">
        <v>7.03</v>
      </c>
      <c r="H4522" s="650">
        <v>59.822</v>
      </c>
      <c r="I4522" s="650">
        <v>19.7845</v>
      </c>
      <c r="J4522" s="650">
        <v>19.2324</v>
      </c>
      <c r="K4522" s="650">
        <v>40.0375</v>
      </c>
      <c r="L4522" s="676">
        <v>0.6693</v>
      </c>
      <c r="M4522" s="650">
        <v>484.7524</v>
      </c>
      <c r="N4522" s="650"/>
      <c r="O4522" s="650"/>
      <c r="P4522" s="650"/>
      <c r="Q4522" s="650">
        <v>5770</v>
      </c>
      <c r="R4522" s="650">
        <v>1007.49</v>
      </c>
      <c r="S4522" s="676">
        <v>0.1746</v>
      </c>
      <c r="T4522" s="650">
        <v>0</v>
      </c>
      <c r="U4522" s="650">
        <v>0</v>
      </c>
      <c r="V4522" s="650">
        <v>0</v>
      </c>
      <c r="W4522" s="650">
        <v>0</v>
      </c>
      <c r="X4522" s="650">
        <v>0</v>
      </c>
      <c r="Y4522" s="650">
        <v>0</v>
      </c>
      <c r="Z4522" s="650">
        <v>0</v>
      </c>
      <c r="AA4522" s="650">
        <v>0</v>
      </c>
      <c r="AB4522" s="676">
        <v>1</v>
      </c>
      <c r="AC4522" s="575">
        <f t="shared" si="204"/>
        <v>0</v>
      </c>
      <c r="AD4522" s="620">
        <f t="shared" si="205"/>
        <v>0</v>
      </c>
    </row>
    <row r="4523" customHeight="1" spans="1:30">
      <c r="A4523" s="574">
        <v>45381</v>
      </c>
      <c r="B4523" s="650" t="s">
        <v>267</v>
      </c>
      <c r="C4523" s="650" t="s">
        <v>250</v>
      </c>
      <c r="D4523" s="650">
        <v>150</v>
      </c>
      <c r="E4523" s="650" t="s">
        <v>233</v>
      </c>
      <c r="F4523" s="650">
        <v>0</v>
      </c>
      <c r="G4523" s="650">
        <v>5.55</v>
      </c>
      <c r="H4523" s="650">
        <v>114.2838</v>
      </c>
      <c r="I4523" s="650">
        <v>43.8921</v>
      </c>
      <c r="J4523" s="650">
        <v>42.24</v>
      </c>
      <c r="K4523" s="650">
        <v>70.3917</v>
      </c>
      <c r="L4523" s="676">
        <v>0.6159</v>
      </c>
      <c r="M4523" s="650">
        <v>2956.8</v>
      </c>
      <c r="N4523" s="650"/>
      <c r="O4523" s="650"/>
      <c r="P4523" s="650"/>
      <c r="Q4523" s="650">
        <v>38110</v>
      </c>
      <c r="R4523" s="650">
        <v>13379.52</v>
      </c>
      <c r="S4523" s="676">
        <v>0.3511</v>
      </c>
      <c r="T4523" s="650">
        <v>0</v>
      </c>
      <c r="U4523" s="650">
        <v>0</v>
      </c>
      <c r="V4523" s="650">
        <v>0</v>
      </c>
      <c r="W4523" s="650">
        <v>0</v>
      </c>
      <c r="X4523" s="650">
        <v>0</v>
      </c>
      <c r="Y4523" s="650">
        <v>0</v>
      </c>
      <c r="Z4523" s="650">
        <v>0</v>
      </c>
      <c r="AA4523" s="650">
        <v>0</v>
      </c>
      <c r="AB4523" s="676">
        <v>1</v>
      </c>
      <c r="AC4523" s="575">
        <f t="shared" si="204"/>
        <v>0</v>
      </c>
      <c r="AD4523" s="620">
        <f t="shared" si="205"/>
        <v>0</v>
      </c>
    </row>
    <row r="4524" customHeight="1" spans="1:30">
      <c r="A4524" s="574">
        <v>45381</v>
      </c>
      <c r="B4524" s="192" t="s">
        <v>61</v>
      </c>
      <c r="C4524" s="650" t="s">
        <v>250</v>
      </c>
      <c r="D4524" s="650">
        <v>275</v>
      </c>
      <c r="E4524" s="650" t="s">
        <v>233</v>
      </c>
      <c r="F4524" s="650">
        <v>0</v>
      </c>
      <c r="G4524" s="650">
        <v>5.71</v>
      </c>
      <c r="H4524" s="650">
        <v>205.5582</v>
      </c>
      <c r="I4524" s="650">
        <v>197.7144</v>
      </c>
      <c r="J4524" s="650">
        <v>189.2</v>
      </c>
      <c r="K4524" s="650">
        <v>7.8438</v>
      </c>
      <c r="L4524" s="676">
        <v>0.0382</v>
      </c>
      <c r="M4524" s="650">
        <v>8379.36</v>
      </c>
      <c r="N4524" s="650"/>
      <c r="O4524" s="650"/>
      <c r="P4524" s="650"/>
      <c r="Q4524" s="650">
        <v>83580</v>
      </c>
      <c r="R4524" s="650">
        <v>23789.48</v>
      </c>
      <c r="S4524" s="676">
        <v>0.2846</v>
      </c>
      <c r="T4524" s="650">
        <v>0</v>
      </c>
      <c r="U4524" s="650">
        <v>0</v>
      </c>
      <c r="V4524" s="650">
        <v>0</v>
      </c>
      <c r="W4524" s="650">
        <v>0</v>
      </c>
      <c r="X4524" s="650">
        <v>0</v>
      </c>
      <c r="Y4524" s="650">
        <v>0</v>
      </c>
      <c r="Z4524" s="650">
        <v>0</v>
      </c>
      <c r="AA4524" s="650">
        <v>0</v>
      </c>
      <c r="AB4524" s="676">
        <v>1</v>
      </c>
      <c r="AC4524" s="575">
        <f t="shared" si="204"/>
        <v>0</v>
      </c>
      <c r="AD4524" s="620">
        <f t="shared" si="205"/>
        <v>0</v>
      </c>
    </row>
    <row r="4525" customHeight="1" spans="1:30">
      <c r="A4525" s="574">
        <v>45381</v>
      </c>
      <c r="B4525" s="192" t="s">
        <v>62</v>
      </c>
      <c r="C4525" s="650" t="s">
        <v>250</v>
      </c>
      <c r="D4525" s="650">
        <v>200</v>
      </c>
      <c r="E4525" s="650" t="s">
        <v>233</v>
      </c>
      <c r="F4525" s="650">
        <v>0</v>
      </c>
      <c r="G4525" s="650">
        <v>6.27</v>
      </c>
      <c r="H4525" s="650">
        <v>152.9704</v>
      </c>
      <c r="I4525" s="650">
        <v>149.5811</v>
      </c>
      <c r="J4525" s="650">
        <v>145.2</v>
      </c>
      <c r="K4525" s="650">
        <v>3.3893</v>
      </c>
      <c r="L4525" s="676">
        <v>0.0222</v>
      </c>
      <c r="M4525" s="650">
        <v>6021.84</v>
      </c>
      <c r="N4525" s="650"/>
      <c r="O4525" s="650"/>
      <c r="P4525" s="650"/>
      <c r="Q4525" s="650">
        <v>61280</v>
      </c>
      <c r="R4525" s="650">
        <v>16445.88</v>
      </c>
      <c r="S4525" s="676">
        <v>0.2684</v>
      </c>
      <c r="T4525" s="650">
        <v>0</v>
      </c>
      <c r="U4525" s="650">
        <v>0</v>
      </c>
      <c r="V4525" s="650">
        <v>0</v>
      </c>
      <c r="W4525" s="650">
        <v>0</v>
      </c>
      <c r="X4525" s="650">
        <v>0</v>
      </c>
      <c r="Y4525" s="650">
        <v>0</v>
      </c>
      <c r="Z4525" s="650">
        <v>0</v>
      </c>
      <c r="AA4525" s="650">
        <v>0</v>
      </c>
      <c r="AB4525" s="676">
        <v>1</v>
      </c>
      <c r="AC4525" s="575">
        <f t="shared" si="204"/>
        <v>0</v>
      </c>
      <c r="AD4525" s="620">
        <f t="shared" si="205"/>
        <v>0</v>
      </c>
    </row>
    <row r="4526" customHeight="1" spans="1:30">
      <c r="A4526" s="574">
        <v>45381</v>
      </c>
      <c r="B4526" s="797" t="s">
        <v>332</v>
      </c>
      <c r="C4526" s="798" t="s">
        <v>327</v>
      </c>
      <c r="D4526" s="801">
        <v>100</v>
      </c>
      <c r="E4526" s="780" t="s">
        <v>161</v>
      </c>
      <c r="F4526" s="799">
        <v>7.7</v>
      </c>
      <c r="G4526" s="780">
        <v>3.69</v>
      </c>
      <c r="H4526" s="800">
        <v>76.7527</v>
      </c>
      <c r="I4526" s="800">
        <v>29.1352</v>
      </c>
      <c r="J4526" s="800">
        <v>28.182</v>
      </c>
      <c r="K4526" s="800">
        <v>47.6175</v>
      </c>
      <c r="L4526" s="795">
        <v>0.6204</v>
      </c>
      <c r="M4526" s="800">
        <v>1253.777</v>
      </c>
      <c r="N4526" s="780">
        <v>1005</v>
      </c>
      <c r="O4526" s="795">
        <v>1.2475</v>
      </c>
      <c r="P4526" s="795">
        <v>0.4088</v>
      </c>
      <c r="Q4526" s="780">
        <v>17619</v>
      </c>
      <c r="R4526" s="800">
        <v>2608.704</v>
      </c>
      <c r="S4526" s="795">
        <v>0.1481</v>
      </c>
      <c r="T4526" s="780">
        <v>0</v>
      </c>
      <c r="U4526" s="780">
        <v>0</v>
      </c>
      <c r="V4526" s="780">
        <v>0</v>
      </c>
      <c r="W4526" s="780">
        <v>0</v>
      </c>
      <c r="X4526" s="780">
        <v>0</v>
      </c>
      <c r="Y4526" s="780">
        <v>0</v>
      </c>
      <c r="Z4526" s="780">
        <v>0</v>
      </c>
      <c r="AA4526" s="800">
        <v>47.6175</v>
      </c>
      <c r="AB4526" s="795">
        <v>1</v>
      </c>
      <c r="AC4526" s="575">
        <f t="shared" si="204"/>
        <v>0</v>
      </c>
      <c r="AD4526" s="620">
        <f t="shared" si="205"/>
        <v>0</v>
      </c>
    </row>
    <row r="4527" customHeight="1" spans="1:30">
      <c r="A4527" s="574">
        <v>45381</v>
      </c>
      <c r="B4527" s="797" t="s">
        <v>342</v>
      </c>
      <c r="C4527" s="779" t="s">
        <v>82</v>
      </c>
      <c r="D4527" s="802">
        <v>100</v>
      </c>
      <c r="E4527" s="780" t="s">
        <v>161</v>
      </c>
      <c r="F4527" s="660">
        <v>0</v>
      </c>
      <c r="G4527" s="660">
        <v>5.28</v>
      </c>
      <c r="H4527" s="660">
        <v>0</v>
      </c>
      <c r="I4527" s="660">
        <v>14.7</v>
      </c>
      <c r="J4527" s="660">
        <v>14.2648</v>
      </c>
      <c r="K4527" s="783">
        <v>0</v>
      </c>
      <c r="L4527" s="783">
        <v>0</v>
      </c>
      <c r="M4527" s="783">
        <v>230.9736</v>
      </c>
      <c r="N4527" s="660">
        <v>1373</v>
      </c>
      <c r="O4527" s="804">
        <v>0.1682</v>
      </c>
      <c r="P4527" s="795">
        <v>-0.8273</v>
      </c>
      <c r="Q4527" s="660">
        <v>13183</v>
      </c>
      <c r="R4527" s="718">
        <v>295.9704</v>
      </c>
      <c r="S4527" s="793">
        <v>0.0225</v>
      </c>
      <c r="T4527" s="780">
        <v>0</v>
      </c>
      <c r="U4527" s="780">
        <v>0</v>
      </c>
      <c r="V4527" s="780">
        <v>0</v>
      </c>
      <c r="W4527" s="780">
        <v>0</v>
      </c>
      <c r="X4527" s="780">
        <v>0</v>
      </c>
      <c r="Y4527" s="780">
        <v>0</v>
      </c>
      <c r="Z4527" s="780">
        <v>0</v>
      </c>
      <c r="AA4527" s="780">
        <v>4.61</v>
      </c>
      <c r="AB4527" s="795">
        <v>1</v>
      </c>
      <c r="AC4527" s="575">
        <f t="shared" si="204"/>
        <v>0</v>
      </c>
      <c r="AD4527" s="620">
        <f t="shared" si="205"/>
        <v>0</v>
      </c>
    </row>
    <row r="4528" customHeight="1" spans="1:30">
      <c r="A4528" s="574">
        <v>45381</v>
      </c>
      <c r="B4528" s="797" t="s">
        <v>343</v>
      </c>
      <c r="C4528" s="820" t="s">
        <v>391</v>
      </c>
      <c r="D4528" s="821">
        <v>33</v>
      </c>
      <c r="E4528" s="822" t="s">
        <v>392</v>
      </c>
      <c r="F4528" s="821">
        <v>0</v>
      </c>
      <c r="G4528" s="815">
        <v>6.43</v>
      </c>
      <c r="H4528" s="815">
        <v>36.529</v>
      </c>
      <c r="I4528" s="815">
        <v>34.8956</v>
      </c>
      <c r="J4528" s="819">
        <v>34.32</v>
      </c>
      <c r="K4528" s="815">
        <v>0.8759</v>
      </c>
      <c r="L4528" s="818">
        <v>0.024</v>
      </c>
      <c r="M4528" s="819">
        <v>772.86</v>
      </c>
      <c r="N4528" s="815">
        <v>832</v>
      </c>
      <c r="O4528" s="818">
        <v>0.9289</v>
      </c>
      <c r="P4528" s="795">
        <v>-0.0004</v>
      </c>
      <c r="Q4528" s="815">
        <v>7604</v>
      </c>
      <c r="R4528" s="819">
        <v>1624.26</v>
      </c>
      <c r="S4528" s="818">
        <v>0.2136</v>
      </c>
      <c r="T4528" s="815">
        <v>0</v>
      </c>
      <c r="U4528" s="815">
        <v>0.7575</v>
      </c>
      <c r="V4528" s="815">
        <v>0</v>
      </c>
      <c r="W4528" s="815">
        <v>0</v>
      </c>
      <c r="X4528" s="815">
        <v>0</v>
      </c>
      <c r="Y4528" s="815">
        <v>0</v>
      </c>
      <c r="Z4528" s="815">
        <v>0</v>
      </c>
      <c r="AA4528" s="815">
        <v>0</v>
      </c>
      <c r="AB4528" s="795">
        <v>1</v>
      </c>
      <c r="AC4528" s="575">
        <f t="shared" si="204"/>
        <v>0.7575</v>
      </c>
      <c r="AD4528" s="620">
        <f t="shared" si="205"/>
        <v>0</v>
      </c>
    </row>
    <row r="4529" customHeight="1" spans="1:30">
      <c r="A4529" s="574">
        <v>45381</v>
      </c>
      <c r="B4529" s="797" t="s">
        <v>345</v>
      </c>
      <c r="C4529" s="782" t="s">
        <v>150</v>
      </c>
      <c r="D4529" s="783">
        <v>60</v>
      </c>
      <c r="E4529" s="783" t="s">
        <v>148</v>
      </c>
      <c r="F4529" s="783">
        <v>6.4</v>
      </c>
      <c r="G4529" s="783">
        <v>3.03</v>
      </c>
      <c r="H4529" s="784">
        <v>47.5295</v>
      </c>
      <c r="I4529" s="783">
        <v>48.5163</v>
      </c>
      <c r="J4529" s="783">
        <v>45.76</v>
      </c>
      <c r="K4529" s="790">
        <v>0</v>
      </c>
      <c r="L4529" s="791">
        <v>0</v>
      </c>
      <c r="M4529" s="783">
        <v>618.64</v>
      </c>
      <c r="N4529" s="783">
        <v>284</v>
      </c>
      <c r="O4529" s="791">
        <v>2.1783</v>
      </c>
      <c r="P4529" s="783" t="s">
        <v>149</v>
      </c>
      <c r="Q4529" s="783">
        <v>5420</v>
      </c>
      <c r="R4529" s="783">
        <v>1642.96</v>
      </c>
      <c r="S4529" s="791">
        <v>0.3031</v>
      </c>
      <c r="T4529" s="783">
        <v>0</v>
      </c>
      <c r="U4529" s="783">
        <v>0</v>
      </c>
      <c r="V4529" s="783">
        <v>0</v>
      </c>
      <c r="W4529" s="783">
        <v>0</v>
      </c>
      <c r="X4529" s="783">
        <v>0</v>
      </c>
      <c r="Y4529" s="783">
        <v>0</v>
      </c>
      <c r="Z4529" s="783">
        <v>0</v>
      </c>
      <c r="AA4529" s="783">
        <v>0</v>
      </c>
      <c r="AB4529" s="791">
        <v>1</v>
      </c>
      <c r="AC4529" s="575">
        <f t="shared" si="204"/>
        <v>0</v>
      </c>
      <c r="AD4529" s="620">
        <f t="shared" si="205"/>
        <v>0</v>
      </c>
    </row>
    <row r="4530" customHeight="1" spans="1:30">
      <c r="A4530" s="574">
        <v>45381</v>
      </c>
      <c r="B4530" s="797" t="s">
        <v>334</v>
      </c>
      <c r="C4530" s="779" t="s">
        <v>78</v>
      </c>
      <c r="D4530" s="802">
        <v>100</v>
      </c>
      <c r="E4530" s="660" t="s">
        <v>83</v>
      </c>
      <c r="F4530" s="660">
        <v>5.93</v>
      </c>
      <c r="G4530" s="660">
        <v>3.55</v>
      </c>
      <c r="H4530" s="660">
        <v>16.5</v>
      </c>
      <c r="I4530" s="660">
        <v>9.92</v>
      </c>
      <c r="J4530" s="660">
        <v>9.8175</v>
      </c>
      <c r="K4530" s="660">
        <v>6.58</v>
      </c>
      <c r="L4530" s="793">
        <v>0.3988</v>
      </c>
      <c r="M4530" s="720">
        <v>191.0832</v>
      </c>
      <c r="N4530" s="781">
        <v>32</v>
      </c>
      <c r="O4530" s="789">
        <v>5.9714</v>
      </c>
      <c r="P4530" s="793">
        <v>5.0036</v>
      </c>
      <c r="Q4530" s="660">
        <v>5723</v>
      </c>
      <c r="R4530" s="781">
        <v>444.6904</v>
      </c>
      <c r="S4530" s="805">
        <v>0.0777</v>
      </c>
      <c r="T4530" s="660">
        <v>0</v>
      </c>
      <c r="U4530" s="660">
        <v>0</v>
      </c>
      <c r="V4530" s="660">
        <v>0</v>
      </c>
      <c r="W4530" s="660">
        <v>0</v>
      </c>
      <c r="X4530" s="660">
        <v>0</v>
      </c>
      <c r="Y4530" s="660">
        <v>0</v>
      </c>
      <c r="Z4530" s="660">
        <v>0</v>
      </c>
      <c r="AA4530" s="660">
        <v>0</v>
      </c>
      <c r="AB4530" s="795">
        <v>1</v>
      </c>
      <c r="AC4530" s="575">
        <f t="shared" si="204"/>
        <v>0</v>
      </c>
      <c r="AD4530" s="620">
        <f t="shared" si="205"/>
        <v>0</v>
      </c>
    </row>
    <row r="4531" customHeight="1" spans="1:30">
      <c r="A4531" s="574">
        <v>45381</v>
      </c>
      <c r="B4531" s="797" t="s">
        <v>335</v>
      </c>
      <c r="C4531" s="779" t="s">
        <v>86</v>
      </c>
      <c r="D4531" s="802">
        <v>50</v>
      </c>
      <c r="E4531" s="660" t="s">
        <v>79</v>
      </c>
      <c r="F4531" s="660">
        <v>3.84</v>
      </c>
      <c r="G4531" s="769">
        <v>1.39</v>
      </c>
      <c r="H4531" s="769">
        <v>14.4267</v>
      </c>
      <c r="I4531" s="769">
        <v>14.2157</v>
      </c>
      <c r="J4531" s="769">
        <v>14.1958</v>
      </c>
      <c r="K4531" s="769">
        <v>0</v>
      </c>
      <c r="L4531" s="794">
        <v>0</v>
      </c>
      <c r="M4531" s="660">
        <v>482.3517</v>
      </c>
      <c r="N4531" s="769">
        <v>713</v>
      </c>
      <c r="O4531" s="793">
        <v>0.6765</v>
      </c>
      <c r="P4531" s="783" t="s">
        <v>149</v>
      </c>
      <c r="Q4531" s="769">
        <v>6458</v>
      </c>
      <c r="R4531" s="660">
        <v>1225.4389</v>
      </c>
      <c r="S4531" s="793">
        <v>0.1898</v>
      </c>
      <c r="T4531" s="660">
        <v>0</v>
      </c>
      <c r="U4531" s="660">
        <v>0</v>
      </c>
      <c r="V4531" s="660">
        <v>0</v>
      </c>
      <c r="W4531" s="660">
        <v>0</v>
      </c>
      <c r="X4531" s="660">
        <v>0</v>
      </c>
      <c r="Y4531" s="660">
        <v>0</v>
      </c>
      <c r="Z4531" s="660">
        <v>0</v>
      </c>
      <c r="AA4531" s="660">
        <v>0</v>
      </c>
      <c r="AB4531" s="795">
        <v>1</v>
      </c>
      <c r="AC4531" s="575">
        <f t="shared" si="204"/>
        <v>0</v>
      </c>
      <c r="AD4531" s="620">
        <f t="shared" si="205"/>
        <v>0</v>
      </c>
    </row>
    <row r="4532" customHeight="1" spans="1:29">
      <c r="A4532" s="661" t="s">
        <v>399</v>
      </c>
      <c r="B4532" s="662"/>
      <c r="C4532" s="662"/>
      <c r="D4532" s="662"/>
      <c r="E4532" s="662"/>
      <c r="F4532" s="662"/>
      <c r="G4532" s="662"/>
      <c r="H4532" s="662"/>
      <c r="I4532" s="662"/>
      <c r="J4532" s="662"/>
      <c r="K4532" s="662"/>
      <c r="L4532" s="662"/>
      <c r="M4532" s="662"/>
      <c r="N4532" s="662"/>
      <c r="O4532" s="662"/>
      <c r="P4532" s="662"/>
      <c r="Q4532" s="662"/>
      <c r="R4532" s="662"/>
      <c r="S4532" s="662"/>
      <c r="T4532" s="662"/>
      <c r="U4532" s="662"/>
      <c r="V4532" s="662"/>
      <c r="W4532" s="662"/>
      <c r="X4532" s="662"/>
      <c r="Y4532" s="662"/>
      <c r="Z4532" s="662"/>
      <c r="AA4532" s="662"/>
      <c r="AB4532" s="662"/>
      <c r="AC4532" s="662"/>
    </row>
    <row r="4533" customHeight="1" spans="1:30">
      <c r="A4533" s="663" t="s">
        <v>199</v>
      </c>
      <c r="B4533" s="664" t="s">
        <v>200</v>
      </c>
      <c r="C4533" s="664" t="s">
        <v>201</v>
      </c>
      <c r="D4533" s="664" t="s">
        <v>202</v>
      </c>
      <c r="E4533" s="664" t="s">
        <v>203</v>
      </c>
      <c r="F4533" s="664" t="s">
        <v>204</v>
      </c>
      <c r="G4533" s="664" t="s">
        <v>205</v>
      </c>
      <c r="H4533" s="664" t="s">
        <v>206</v>
      </c>
      <c r="I4533" s="664" t="s">
        <v>207</v>
      </c>
      <c r="J4533" s="664" t="s">
        <v>208</v>
      </c>
      <c r="K4533" s="664" t="s">
        <v>209</v>
      </c>
      <c r="L4533" s="664" t="s">
        <v>210</v>
      </c>
      <c r="M4533" s="664" t="s">
        <v>211</v>
      </c>
      <c r="N4533" s="664" t="s">
        <v>212</v>
      </c>
      <c r="O4533" s="664" t="s">
        <v>213</v>
      </c>
      <c r="P4533" s="664" t="s">
        <v>214</v>
      </c>
      <c r="Q4533" s="664" t="s">
        <v>215</v>
      </c>
      <c r="R4533" s="664" t="s">
        <v>216</v>
      </c>
      <c r="S4533" s="664" t="s">
        <v>217</v>
      </c>
      <c r="T4533" s="664" t="s">
        <v>218</v>
      </c>
      <c r="U4533" s="664" t="s">
        <v>219</v>
      </c>
      <c r="V4533" s="664" t="s">
        <v>220</v>
      </c>
      <c r="W4533" s="664" t="s">
        <v>221</v>
      </c>
      <c r="X4533" s="664" t="s">
        <v>222</v>
      </c>
      <c r="Y4533" s="664" t="s">
        <v>223</v>
      </c>
      <c r="Z4533" s="664" t="s">
        <v>224</v>
      </c>
      <c r="AA4533" s="664" t="s">
        <v>225</v>
      </c>
      <c r="AB4533" s="664" t="s">
        <v>226</v>
      </c>
      <c r="AC4533" s="813" t="s">
        <v>29</v>
      </c>
      <c r="AD4533" s="813" t="s">
        <v>30</v>
      </c>
    </row>
    <row r="4534" customHeight="1" spans="1:30">
      <c r="A4534" s="574">
        <v>45382</v>
      </c>
      <c r="B4534" s="650" t="s">
        <v>227</v>
      </c>
      <c r="C4534" s="650" t="s">
        <v>228</v>
      </c>
      <c r="D4534" s="650">
        <v>100</v>
      </c>
      <c r="E4534" s="650" t="s">
        <v>233</v>
      </c>
      <c r="F4534" s="650">
        <v>6.78</v>
      </c>
      <c r="G4534" s="650">
        <v>1.5</v>
      </c>
      <c r="H4534" s="650">
        <v>59.7415</v>
      </c>
      <c r="I4534" s="650">
        <v>59.15</v>
      </c>
      <c r="J4534" s="650">
        <v>59.0625</v>
      </c>
      <c r="K4534" s="650">
        <v>0</v>
      </c>
      <c r="L4534" s="676">
        <v>0</v>
      </c>
      <c r="M4534" s="650">
        <v>1302.875</v>
      </c>
      <c r="N4534" s="650"/>
      <c r="O4534" s="650"/>
      <c r="P4534" s="650"/>
      <c r="Q4534" s="650">
        <v>14972</v>
      </c>
      <c r="R4534" s="650">
        <v>3339.0875</v>
      </c>
      <c r="S4534" s="676">
        <v>0.223</v>
      </c>
      <c r="T4534" s="650">
        <v>0.002</v>
      </c>
      <c r="U4534" s="650">
        <v>0</v>
      </c>
      <c r="V4534" s="650">
        <v>0</v>
      </c>
      <c r="W4534" s="650">
        <v>0</v>
      </c>
      <c r="X4534" s="650">
        <v>0</v>
      </c>
      <c r="Y4534" s="650">
        <v>0</v>
      </c>
      <c r="Z4534" s="650">
        <v>0</v>
      </c>
      <c r="AA4534" s="650">
        <v>0</v>
      </c>
      <c r="AB4534" s="676">
        <v>1</v>
      </c>
      <c r="AC4534" s="575">
        <f t="shared" ref="AC4534:AC4576" si="206">U4534+W4534</f>
        <v>0</v>
      </c>
      <c r="AD4534" s="620">
        <f t="shared" ref="AD4534:AD4576" si="207">T4534+V4534</f>
        <v>0.002</v>
      </c>
    </row>
    <row r="4535" customHeight="1" spans="1:30">
      <c r="A4535" s="574">
        <v>45382</v>
      </c>
      <c r="B4535" s="650" t="s">
        <v>230</v>
      </c>
      <c r="C4535" s="650" t="s">
        <v>228</v>
      </c>
      <c r="D4535" s="650">
        <v>10</v>
      </c>
      <c r="E4535" s="650" t="s">
        <v>233</v>
      </c>
      <c r="F4535" s="650">
        <v>7.09</v>
      </c>
      <c r="G4535" s="650">
        <v>1.19</v>
      </c>
      <c r="H4535" s="650">
        <v>5.9355</v>
      </c>
      <c r="I4535" s="650">
        <v>4.6631</v>
      </c>
      <c r="J4535" s="650">
        <v>4.62</v>
      </c>
      <c r="K4535" s="650">
        <v>1.2724</v>
      </c>
      <c r="L4535" s="676">
        <v>0.2144</v>
      </c>
      <c r="M4535" s="650">
        <v>115.5</v>
      </c>
      <c r="N4535" s="650"/>
      <c r="O4535" s="650"/>
      <c r="P4535" s="650"/>
      <c r="Q4535" s="650">
        <v>1258</v>
      </c>
      <c r="R4535" s="650">
        <v>306.24</v>
      </c>
      <c r="S4535" s="676">
        <v>0.2434</v>
      </c>
      <c r="T4535" s="650">
        <v>0</v>
      </c>
      <c r="U4535" s="650">
        <v>0</v>
      </c>
      <c r="V4535" s="650">
        <v>0</v>
      </c>
      <c r="W4535" s="650">
        <v>0</v>
      </c>
      <c r="X4535" s="650">
        <v>0</v>
      </c>
      <c r="Y4535" s="650">
        <v>0</v>
      </c>
      <c r="Z4535" s="650">
        <v>0</v>
      </c>
      <c r="AA4535" s="650">
        <v>0</v>
      </c>
      <c r="AB4535" s="676">
        <v>1</v>
      </c>
      <c r="AC4535" s="575">
        <f t="shared" si="206"/>
        <v>0</v>
      </c>
      <c r="AD4535" s="620">
        <f t="shared" si="207"/>
        <v>0</v>
      </c>
    </row>
    <row r="4536" customHeight="1" spans="1:30">
      <c r="A4536" s="574">
        <v>45382</v>
      </c>
      <c r="B4536" s="650" t="s">
        <v>236</v>
      </c>
      <c r="C4536" s="650" t="s">
        <v>228</v>
      </c>
      <c r="D4536" s="650">
        <v>30</v>
      </c>
      <c r="E4536" s="650" t="s">
        <v>235</v>
      </c>
      <c r="F4536" s="650">
        <v>4.82</v>
      </c>
      <c r="G4536" s="650">
        <v>1.35</v>
      </c>
      <c r="H4536" s="650">
        <v>11.7082</v>
      </c>
      <c r="I4536" s="650">
        <v>11.5048</v>
      </c>
      <c r="J4536" s="650">
        <v>11.485</v>
      </c>
      <c r="K4536" s="650">
        <v>0</v>
      </c>
      <c r="L4536" s="676">
        <v>0</v>
      </c>
      <c r="M4536" s="650">
        <v>438.2338</v>
      </c>
      <c r="N4536" s="650"/>
      <c r="O4536" s="650"/>
      <c r="P4536" s="650"/>
      <c r="Q4536" s="650">
        <v>3672</v>
      </c>
      <c r="R4536" s="650">
        <v>1170.2527</v>
      </c>
      <c r="S4536" s="676">
        <v>0.3187</v>
      </c>
      <c r="T4536" s="650">
        <v>0</v>
      </c>
      <c r="U4536" s="650">
        <v>0</v>
      </c>
      <c r="V4536" s="650">
        <v>0</v>
      </c>
      <c r="W4536" s="650">
        <v>0</v>
      </c>
      <c r="X4536" s="650">
        <v>0</v>
      </c>
      <c r="Y4536" s="650">
        <v>0</v>
      </c>
      <c r="Z4536" s="650">
        <v>0</v>
      </c>
      <c r="AA4536" s="650">
        <v>0</v>
      </c>
      <c r="AB4536" s="676">
        <v>1</v>
      </c>
      <c r="AC4536" s="575">
        <f t="shared" si="206"/>
        <v>0</v>
      </c>
      <c r="AD4536" s="620">
        <f t="shared" si="207"/>
        <v>0</v>
      </c>
    </row>
    <row r="4537" customHeight="1" spans="1:30">
      <c r="A4537" s="574">
        <v>45382</v>
      </c>
      <c r="B4537" s="650" t="s">
        <v>232</v>
      </c>
      <c r="C4537" s="650" t="s">
        <v>228</v>
      </c>
      <c r="D4537" s="650">
        <v>80</v>
      </c>
      <c r="E4537" s="650" t="s">
        <v>233</v>
      </c>
      <c r="F4537" s="650">
        <v>7</v>
      </c>
      <c r="G4537" s="650">
        <v>0.9</v>
      </c>
      <c r="H4537" s="650">
        <v>48.9482</v>
      </c>
      <c r="I4537" s="650">
        <v>47.88</v>
      </c>
      <c r="J4537" s="650">
        <v>47.85</v>
      </c>
      <c r="K4537" s="650">
        <v>0</v>
      </c>
      <c r="L4537" s="676">
        <v>0</v>
      </c>
      <c r="M4537" s="650">
        <v>1091.2</v>
      </c>
      <c r="N4537" s="650"/>
      <c r="O4537" s="650"/>
      <c r="P4537" s="650"/>
      <c r="Q4537" s="650">
        <v>9570</v>
      </c>
      <c r="R4537" s="650">
        <v>2846.8</v>
      </c>
      <c r="S4537" s="676">
        <v>0.2975</v>
      </c>
      <c r="T4537" s="650">
        <v>0</v>
      </c>
      <c r="U4537" s="650">
        <v>0</v>
      </c>
      <c r="V4537" s="650">
        <v>0</v>
      </c>
      <c r="W4537" s="650">
        <v>0</v>
      </c>
      <c r="X4537" s="650">
        <v>0</v>
      </c>
      <c r="Y4537" s="650">
        <v>0</v>
      </c>
      <c r="Z4537" s="650">
        <v>0</v>
      </c>
      <c r="AA4537" s="650">
        <v>0</v>
      </c>
      <c r="AB4537" s="676">
        <v>1</v>
      </c>
      <c r="AC4537" s="575">
        <f t="shared" si="206"/>
        <v>0</v>
      </c>
      <c r="AD4537" s="620">
        <f t="shared" si="207"/>
        <v>0</v>
      </c>
    </row>
    <row r="4538" customHeight="1" spans="1:30">
      <c r="A4538" s="574">
        <v>45382</v>
      </c>
      <c r="B4538" s="650" t="s">
        <v>242</v>
      </c>
      <c r="C4538" s="650" t="s">
        <v>228</v>
      </c>
      <c r="D4538" s="650">
        <v>50</v>
      </c>
      <c r="E4538" s="650" t="s">
        <v>233</v>
      </c>
      <c r="F4538" s="650">
        <v>6.86</v>
      </c>
      <c r="G4538" s="650">
        <v>1.8</v>
      </c>
      <c r="H4538" s="650">
        <v>29.25</v>
      </c>
      <c r="I4538" s="650">
        <v>29.127</v>
      </c>
      <c r="J4538" s="650">
        <v>29.04</v>
      </c>
      <c r="K4538" s="650">
        <v>0</v>
      </c>
      <c r="L4538" s="676">
        <v>0</v>
      </c>
      <c r="M4538" s="650">
        <v>586.08</v>
      </c>
      <c r="N4538" s="650"/>
      <c r="O4538" s="650"/>
      <c r="P4538" s="650"/>
      <c r="Q4538" s="650">
        <v>7203</v>
      </c>
      <c r="R4538" s="650">
        <v>1425.16</v>
      </c>
      <c r="S4538" s="676">
        <v>0.1979</v>
      </c>
      <c r="T4538" s="650">
        <v>0.0121</v>
      </c>
      <c r="U4538" s="650">
        <v>0</v>
      </c>
      <c r="V4538" s="650">
        <v>0</v>
      </c>
      <c r="W4538" s="650">
        <v>0</v>
      </c>
      <c r="X4538" s="650">
        <v>0</v>
      </c>
      <c r="Y4538" s="650">
        <v>0</v>
      </c>
      <c r="Z4538" s="650">
        <v>0</v>
      </c>
      <c r="AA4538" s="650">
        <v>0</v>
      </c>
      <c r="AB4538" s="676">
        <v>0.9967</v>
      </c>
      <c r="AC4538" s="575">
        <f t="shared" si="206"/>
        <v>0</v>
      </c>
      <c r="AD4538" s="620">
        <f t="shared" si="207"/>
        <v>0.0121</v>
      </c>
    </row>
    <row r="4539" customHeight="1" spans="1:30">
      <c r="A4539" s="574">
        <v>45382</v>
      </c>
      <c r="B4539" s="650" t="s">
        <v>239</v>
      </c>
      <c r="C4539" s="650" t="s">
        <v>228</v>
      </c>
      <c r="D4539" s="650">
        <v>30</v>
      </c>
      <c r="E4539" s="650" t="s">
        <v>233</v>
      </c>
      <c r="F4539" s="650">
        <v>7.54</v>
      </c>
      <c r="G4539" s="650">
        <v>0</v>
      </c>
      <c r="H4539" s="650">
        <v>20.0441</v>
      </c>
      <c r="I4539" s="650">
        <v>19.0265</v>
      </c>
      <c r="J4539" s="650">
        <v>18.8496</v>
      </c>
      <c r="K4539" s="650">
        <v>1.0176</v>
      </c>
      <c r="L4539" s="676">
        <v>0.0508</v>
      </c>
      <c r="M4539" s="650">
        <v>477.2064</v>
      </c>
      <c r="N4539" s="650"/>
      <c r="O4539" s="650"/>
      <c r="P4539" s="650"/>
      <c r="Q4539" s="650">
        <v>4805</v>
      </c>
      <c r="R4539" s="650">
        <v>1177.7568</v>
      </c>
      <c r="S4539" s="676">
        <v>0.2451</v>
      </c>
      <c r="T4539" s="650">
        <v>0</v>
      </c>
      <c r="U4539" s="650">
        <v>0</v>
      </c>
      <c r="V4539" s="650">
        <v>0</v>
      </c>
      <c r="W4539" s="650">
        <v>0</v>
      </c>
      <c r="X4539" s="650">
        <v>0</v>
      </c>
      <c r="Y4539" s="650">
        <v>0</v>
      </c>
      <c r="Z4539" s="650">
        <v>0</v>
      </c>
      <c r="AA4539" s="650">
        <v>0</v>
      </c>
      <c r="AB4539" s="676">
        <v>1</v>
      </c>
      <c r="AC4539" s="575">
        <f t="shared" si="206"/>
        <v>0</v>
      </c>
      <c r="AD4539" s="620">
        <f t="shared" si="207"/>
        <v>0</v>
      </c>
    </row>
    <row r="4540" customHeight="1" spans="1:30">
      <c r="A4540" s="574">
        <v>45382</v>
      </c>
      <c r="B4540" s="650" t="s">
        <v>241</v>
      </c>
      <c r="C4540" s="650" t="s">
        <v>228</v>
      </c>
      <c r="D4540" s="650">
        <v>150</v>
      </c>
      <c r="E4540" s="650" t="s">
        <v>233</v>
      </c>
      <c r="F4540" s="650">
        <v>7.25</v>
      </c>
      <c r="G4540" s="650">
        <v>1.76</v>
      </c>
      <c r="H4540" s="650">
        <v>103.3763</v>
      </c>
      <c r="I4540" s="650">
        <v>40.2081</v>
      </c>
      <c r="J4540" s="650">
        <v>34.8915</v>
      </c>
      <c r="K4540" s="650">
        <v>63.17</v>
      </c>
      <c r="L4540" s="676">
        <v>0.6111</v>
      </c>
      <c r="M4540" s="650">
        <v>1541.491</v>
      </c>
      <c r="N4540" s="650">
        <v>1932</v>
      </c>
      <c r="O4540" s="676">
        <v>0.7979</v>
      </c>
      <c r="P4540" s="676">
        <v>-0.2021</v>
      </c>
      <c r="Q4540" s="650">
        <v>24402</v>
      </c>
      <c r="R4540" s="650">
        <v>4064.3337</v>
      </c>
      <c r="S4540" s="676">
        <v>0.1666</v>
      </c>
      <c r="T4540" s="650">
        <v>0</v>
      </c>
      <c r="U4540" s="650">
        <v>0</v>
      </c>
      <c r="V4540" s="650">
        <v>0</v>
      </c>
      <c r="W4540" s="650">
        <v>0</v>
      </c>
      <c r="X4540" s="650">
        <v>0</v>
      </c>
      <c r="Y4540" s="650">
        <v>0</v>
      </c>
      <c r="Z4540" s="650">
        <v>0</v>
      </c>
      <c r="AA4540" s="650">
        <v>0</v>
      </c>
      <c r="AB4540" s="676">
        <v>1</v>
      </c>
      <c r="AC4540" s="575">
        <f t="shared" si="206"/>
        <v>0</v>
      </c>
      <c r="AD4540" s="620">
        <f t="shared" si="207"/>
        <v>0</v>
      </c>
    </row>
    <row r="4541" customHeight="1" spans="1:30">
      <c r="A4541" s="574">
        <v>45382</v>
      </c>
      <c r="B4541" s="650" t="s">
        <v>237</v>
      </c>
      <c r="C4541" s="650" t="s">
        <v>228</v>
      </c>
      <c r="D4541" s="650">
        <v>5.48</v>
      </c>
      <c r="E4541" s="650" t="s">
        <v>233</v>
      </c>
      <c r="F4541" s="650">
        <v>6.7</v>
      </c>
      <c r="G4541" s="650">
        <v>0</v>
      </c>
      <c r="H4541" s="650">
        <v>3.13</v>
      </c>
      <c r="I4541" s="650">
        <v>2.22</v>
      </c>
      <c r="J4541" s="650">
        <v>2.016</v>
      </c>
      <c r="K4541" s="650">
        <v>0.91</v>
      </c>
      <c r="L4541" s="676">
        <v>0.2907</v>
      </c>
      <c r="M4541" s="650">
        <v>55.832</v>
      </c>
      <c r="N4541" s="650"/>
      <c r="O4541" s="650"/>
      <c r="P4541" s="650"/>
      <c r="Q4541" s="650">
        <v>554</v>
      </c>
      <c r="R4541" s="650">
        <v>125.252</v>
      </c>
      <c r="S4541" s="676">
        <v>0.2261</v>
      </c>
      <c r="T4541" s="650">
        <v>0</v>
      </c>
      <c r="U4541" s="650">
        <v>0</v>
      </c>
      <c r="V4541" s="650">
        <v>0</v>
      </c>
      <c r="W4541" s="650">
        <v>0</v>
      </c>
      <c r="X4541" s="650">
        <v>0</v>
      </c>
      <c r="Y4541" s="650">
        <v>0</v>
      </c>
      <c r="Z4541" s="650">
        <v>0</v>
      </c>
      <c r="AA4541" s="650">
        <v>0</v>
      </c>
      <c r="AB4541" s="676">
        <v>1</v>
      </c>
      <c r="AC4541" s="575">
        <f t="shared" si="206"/>
        <v>0</v>
      </c>
      <c r="AD4541" s="620">
        <f t="shared" si="207"/>
        <v>0</v>
      </c>
    </row>
    <row r="4542" customHeight="1" spans="1:30">
      <c r="A4542" s="574">
        <v>45382</v>
      </c>
      <c r="B4542" s="650" t="s">
        <v>243</v>
      </c>
      <c r="C4542" s="650" t="s">
        <v>228</v>
      </c>
      <c r="D4542" s="650">
        <v>30</v>
      </c>
      <c r="E4542" s="650" t="s">
        <v>231</v>
      </c>
      <c r="F4542" s="650">
        <v>4.44</v>
      </c>
      <c r="G4542" s="650">
        <v>0.8</v>
      </c>
      <c r="H4542" s="650">
        <v>10.9956</v>
      </c>
      <c r="I4542" s="650">
        <v>10.78</v>
      </c>
      <c r="J4542" s="650">
        <v>10.752</v>
      </c>
      <c r="K4542" s="650">
        <v>0</v>
      </c>
      <c r="L4542" s="676">
        <v>0</v>
      </c>
      <c r="M4542" s="650">
        <v>488.264</v>
      </c>
      <c r="N4542" s="650"/>
      <c r="O4542" s="650"/>
      <c r="P4542" s="650"/>
      <c r="Q4542" s="650">
        <v>4708</v>
      </c>
      <c r="R4542" s="650">
        <v>1322.328</v>
      </c>
      <c r="S4542" s="676">
        <v>0.2809</v>
      </c>
      <c r="T4542" s="650">
        <v>0</v>
      </c>
      <c r="U4542" s="650">
        <v>0</v>
      </c>
      <c r="V4542" s="650">
        <v>0</v>
      </c>
      <c r="W4542" s="650">
        <v>0</v>
      </c>
      <c r="X4542" s="650">
        <v>0</v>
      </c>
      <c r="Y4542" s="650">
        <v>0</v>
      </c>
      <c r="Z4542" s="650">
        <v>0</v>
      </c>
      <c r="AA4542" s="650">
        <v>0</v>
      </c>
      <c r="AB4542" s="676">
        <v>1</v>
      </c>
      <c r="AC4542" s="575">
        <f t="shared" si="206"/>
        <v>0</v>
      </c>
      <c r="AD4542" s="620">
        <f t="shared" si="207"/>
        <v>0</v>
      </c>
    </row>
    <row r="4543" customHeight="1" spans="1:30">
      <c r="A4543" s="574">
        <v>45382</v>
      </c>
      <c r="B4543" s="650" t="s">
        <v>234</v>
      </c>
      <c r="C4543" s="650" t="s">
        <v>228</v>
      </c>
      <c r="D4543" s="650">
        <v>20</v>
      </c>
      <c r="E4543" s="650" t="s">
        <v>233</v>
      </c>
      <c r="F4543" s="650">
        <v>6.98</v>
      </c>
      <c r="G4543" s="650">
        <v>3.19</v>
      </c>
      <c r="H4543" s="650">
        <v>14.1875</v>
      </c>
      <c r="I4543" s="650">
        <v>5.8413</v>
      </c>
      <c r="J4543" s="650">
        <v>5.8187</v>
      </c>
      <c r="K4543" s="650">
        <v>8.3462</v>
      </c>
      <c r="L4543" s="676">
        <v>0.5883</v>
      </c>
      <c r="M4543" s="650">
        <v>279.1846</v>
      </c>
      <c r="N4543" s="650"/>
      <c r="O4543" s="650"/>
      <c r="P4543" s="650"/>
      <c r="Q4543" s="650">
        <v>4106</v>
      </c>
      <c r="R4543" s="650">
        <v>853.0835</v>
      </c>
      <c r="S4543" s="676">
        <v>0.2078</v>
      </c>
      <c r="T4543" s="650">
        <v>0</v>
      </c>
      <c r="U4543" s="650">
        <v>0</v>
      </c>
      <c r="V4543" s="650">
        <v>0</v>
      </c>
      <c r="W4543" s="650">
        <v>0</v>
      </c>
      <c r="X4543" s="650">
        <v>0</v>
      </c>
      <c r="Y4543" s="650">
        <v>0</v>
      </c>
      <c r="Z4543" s="650">
        <v>0</v>
      </c>
      <c r="AA4543" s="650">
        <v>0</v>
      </c>
      <c r="AB4543" s="676">
        <v>1</v>
      </c>
      <c r="AC4543" s="575">
        <f t="shared" si="206"/>
        <v>0</v>
      </c>
      <c r="AD4543" s="620">
        <f t="shared" si="207"/>
        <v>0</v>
      </c>
    </row>
    <row r="4544" customHeight="1" spans="1:30">
      <c r="A4544" s="574">
        <v>45382</v>
      </c>
      <c r="B4544" s="650" t="s">
        <v>246</v>
      </c>
      <c r="C4544" s="650" t="s">
        <v>228</v>
      </c>
      <c r="D4544" s="650">
        <v>300</v>
      </c>
      <c r="E4544" s="650" t="s">
        <v>233</v>
      </c>
      <c r="F4544" s="650">
        <v>9.33</v>
      </c>
      <c r="G4544" s="650">
        <v>0</v>
      </c>
      <c r="H4544" s="650">
        <v>238.0325</v>
      </c>
      <c r="I4544" s="650">
        <v>238.0325</v>
      </c>
      <c r="J4544" s="650">
        <v>235.125</v>
      </c>
      <c r="K4544" s="650">
        <v>0</v>
      </c>
      <c r="L4544" s="676">
        <v>0</v>
      </c>
      <c r="M4544" s="650">
        <v>5266.998</v>
      </c>
      <c r="N4544" s="650"/>
      <c r="O4544" s="650"/>
      <c r="P4544" s="650"/>
      <c r="Q4544" s="650">
        <v>57321</v>
      </c>
      <c r="R4544" s="650">
        <v>13032.031</v>
      </c>
      <c r="S4544" s="676">
        <v>0.2274</v>
      </c>
      <c r="T4544" s="650">
        <v>0</v>
      </c>
      <c r="U4544" s="650">
        <v>0</v>
      </c>
      <c r="V4544" s="650">
        <v>0</v>
      </c>
      <c r="W4544" s="650">
        <v>0</v>
      </c>
      <c r="X4544" s="650">
        <v>0</v>
      </c>
      <c r="Y4544" s="650">
        <v>0</v>
      </c>
      <c r="Z4544" s="650">
        <v>0</v>
      </c>
      <c r="AA4544" s="650">
        <v>0</v>
      </c>
      <c r="AB4544" s="676">
        <v>1</v>
      </c>
      <c r="AC4544" s="575">
        <f t="shared" si="206"/>
        <v>0</v>
      </c>
      <c r="AD4544" s="620">
        <f t="shared" si="207"/>
        <v>0</v>
      </c>
    </row>
    <row r="4545" customHeight="1" spans="1:30">
      <c r="A4545" s="574">
        <v>45382</v>
      </c>
      <c r="B4545" s="650" t="s">
        <v>240</v>
      </c>
      <c r="C4545" s="650" t="s">
        <v>228</v>
      </c>
      <c r="D4545" s="650">
        <v>100</v>
      </c>
      <c r="E4545" s="650" t="s">
        <v>233</v>
      </c>
      <c r="F4545" s="650">
        <v>8.24</v>
      </c>
      <c r="G4545" s="650">
        <v>0</v>
      </c>
      <c r="H4545" s="650">
        <v>59.615</v>
      </c>
      <c r="I4545" s="650">
        <v>58.1513</v>
      </c>
      <c r="J4545" s="650">
        <v>56.752</v>
      </c>
      <c r="K4545" s="650">
        <v>1.3429</v>
      </c>
      <c r="L4545" s="676">
        <v>0.0226</v>
      </c>
      <c r="M4545" s="650">
        <v>1356.771</v>
      </c>
      <c r="N4545" s="650"/>
      <c r="O4545" s="650"/>
      <c r="P4545" s="650"/>
      <c r="Q4545" s="650">
        <v>15895</v>
      </c>
      <c r="R4545" s="650">
        <v>3238.993</v>
      </c>
      <c r="S4545" s="676">
        <v>0.2038</v>
      </c>
      <c r="T4545" s="650">
        <v>0.0588</v>
      </c>
      <c r="U4545" s="650">
        <v>0</v>
      </c>
      <c r="V4545" s="650">
        <v>0</v>
      </c>
      <c r="W4545" s="650">
        <v>0</v>
      </c>
      <c r="X4545" s="650">
        <v>0</v>
      </c>
      <c r="Y4545" s="650">
        <v>0.062</v>
      </c>
      <c r="Z4545" s="650">
        <v>0</v>
      </c>
      <c r="AA4545" s="650">
        <v>0</v>
      </c>
      <c r="AB4545" s="676">
        <v>0.999</v>
      </c>
      <c r="AC4545" s="575">
        <f t="shared" si="206"/>
        <v>0</v>
      </c>
      <c r="AD4545" s="620">
        <f t="shared" si="207"/>
        <v>0.0588</v>
      </c>
    </row>
    <row r="4546" customHeight="1" spans="1:30">
      <c r="A4546" s="574">
        <v>45382</v>
      </c>
      <c r="B4546" s="650" t="s">
        <v>245</v>
      </c>
      <c r="C4546" s="650" t="s">
        <v>228</v>
      </c>
      <c r="D4546" s="650">
        <v>50</v>
      </c>
      <c r="E4546" s="650" t="s">
        <v>233</v>
      </c>
      <c r="F4546" s="650">
        <v>6.85</v>
      </c>
      <c r="G4546" s="650">
        <v>0</v>
      </c>
      <c r="H4546" s="650">
        <v>29.1885</v>
      </c>
      <c r="I4546" s="650">
        <v>13.44</v>
      </c>
      <c r="J4546" s="650">
        <v>13.37</v>
      </c>
      <c r="K4546" s="650">
        <v>15.7485</v>
      </c>
      <c r="L4546" s="676">
        <v>0.5395</v>
      </c>
      <c r="M4546" s="650">
        <v>462.56</v>
      </c>
      <c r="N4546" s="650"/>
      <c r="O4546" s="650"/>
      <c r="P4546" s="650"/>
      <c r="Q4546" s="650">
        <v>6762</v>
      </c>
      <c r="R4546" s="650">
        <v>1127.49</v>
      </c>
      <c r="S4546" s="676">
        <v>0.1667</v>
      </c>
      <c r="T4546" s="650">
        <v>0</v>
      </c>
      <c r="U4546" s="650">
        <v>0</v>
      </c>
      <c r="V4546" s="650">
        <v>0</v>
      </c>
      <c r="W4546" s="650">
        <v>0</v>
      </c>
      <c r="X4546" s="650">
        <v>0</v>
      </c>
      <c r="Y4546" s="650">
        <v>0</v>
      </c>
      <c r="Z4546" s="650">
        <v>0</v>
      </c>
      <c r="AA4546" s="650">
        <v>0</v>
      </c>
      <c r="AB4546" s="676">
        <v>1</v>
      </c>
      <c r="AC4546" s="575">
        <f t="shared" si="206"/>
        <v>0</v>
      </c>
      <c r="AD4546" s="620">
        <f t="shared" si="207"/>
        <v>0</v>
      </c>
    </row>
    <row r="4547" customHeight="1" spans="1:30">
      <c r="A4547" s="574">
        <v>45382</v>
      </c>
      <c r="B4547" s="650" t="s">
        <v>244</v>
      </c>
      <c r="C4547" s="650" t="s">
        <v>228</v>
      </c>
      <c r="D4547" s="650">
        <v>100</v>
      </c>
      <c r="E4547" s="650" t="s">
        <v>231</v>
      </c>
      <c r="F4547" s="650">
        <v>2.11</v>
      </c>
      <c r="G4547" s="650">
        <v>0.2</v>
      </c>
      <c r="H4547" s="650">
        <v>16.1473</v>
      </c>
      <c r="I4547" s="650">
        <v>8.9473</v>
      </c>
      <c r="J4547" s="650">
        <v>8.4987</v>
      </c>
      <c r="K4547" s="650">
        <v>0</v>
      </c>
      <c r="L4547" s="676">
        <v>0</v>
      </c>
      <c r="M4547" s="650">
        <v>1054.5234</v>
      </c>
      <c r="N4547" s="650"/>
      <c r="O4547" s="650"/>
      <c r="P4547" s="650"/>
      <c r="Q4547" s="650">
        <v>14225</v>
      </c>
      <c r="R4547" s="650">
        <v>2973.159</v>
      </c>
      <c r="S4547" s="676">
        <v>0.209</v>
      </c>
      <c r="T4547" s="650">
        <v>0</v>
      </c>
      <c r="U4547" s="650">
        <v>0</v>
      </c>
      <c r="V4547" s="650">
        <v>0</v>
      </c>
      <c r="W4547" s="650">
        <v>0</v>
      </c>
      <c r="X4547" s="650">
        <v>0</v>
      </c>
      <c r="Y4547" s="650">
        <v>0</v>
      </c>
      <c r="Z4547" s="650">
        <v>0</v>
      </c>
      <c r="AA4547" s="650">
        <v>0</v>
      </c>
      <c r="AB4547" s="676">
        <v>1</v>
      </c>
      <c r="AC4547" s="575">
        <f t="shared" si="206"/>
        <v>0</v>
      </c>
      <c r="AD4547" s="620">
        <f t="shared" si="207"/>
        <v>0</v>
      </c>
    </row>
    <row r="4548" customHeight="1" spans="1:30">
      <c r="A4548" s="574">
        <v>45382</v>
      </c>
      <c r="B4548" s="650" t="s">
        <v>247</v>
      </c>
      <c r="C4548" s="650" t="s">
        <v>228</v>
      </c>
      <c r="D4548" s="650">
        <v>150</v>
      </c>
      <c r="E4548" s="650" t="s">
        <v>233</v>
      </c>
      <c r="F4548" s="650">
        <v>7.13</v>
      </c>
      <c r="G4548" s="650">
        <v>3</v>
      </c>
      <c r="H4548" s="650">
        <v>89.1543</v>
      </c>
      <c r="I4548" s="650">
        <v>89.1543</v>
      </c>
      <c r="J4548" s="650">
        <v>88.725</v>
      </c>
      <c r="K4548" s="650">
        <v>0</v>
      </c>
      <c r="L4548" s="676">
        <v>0</v>
      </c>
      <c r="M4548" s="650">
        <v>2617.65</v>
      </c>
      <c r="N4548" s="650"/>
      <c r="O4548" s="650"/>
      <c r="P4548" s="650"/>
      <c r="Q4548" s="650">
        <v>25456</v>
      </c>
      <c r="R4548" s="650">
        <v>6513.675</v>
      </c>
      <c r="S4548" s="676">
        <v>0.2559</v>
      </c>
      <c r="T4548" s="650">
        <v>0</v>
      </c>
      <c r="U4548" s="650">
        <v>0</v>
      </c>
      <c r="V4548" s="650">
        <v>0</v>
      </c>
      <c r="W4548" s="650">
        <v>0</v>
      </c>
      <c r="X4548" s="650">
        <v>0</v>
      </c>
      <c r="Y4548" s="650">
        <v>0</v>
      </c>
      <c r="Z4548" s="650">
        <v>0</v>
      </c>
      <c r="AA4548" s="650">
        <v>0</v>
      </c>
      <c r="AB4548" s="676">
        <v>1</v>
      </c>
      <c r="AC4548" s="575">
        <f t="shared" si="206"/>
        <v>0</v>
      </c>
      <c r="AD4548" s="620">
        <f t="shared" si="207"/>
        <v>0</v>
      </c>
    </row>
    <row r="4549" customHeight="1" spans="1:30">
      <c r="A4549" s="574">
        <v>45382</v>
      </c>
      <c r="B4549" s="650" t="s">
        <v>248</v>
      </c>
      <c r="C4549" s="650" t="s">
        <v>228</v>
      </c>
      <c r="D4549" s="650">
        <v>100</v>
      </c>
      <c r="E4549" s="650" t="s">
        <v>233</v>
      </c>
      <c r="F4549" s="650">
        <v>4.66</v>
      </c>
      <c r="G4549" s="650">
        <v>7</v>
      </c>
      <c r="H4549" s="650">
        <v>50.6816</v>
      </c>
      <c r="I4549" s="650">
        <v>50.6816</v>
      </c>
      <c r="J4549" s="650">
        <v>49.7784</v>
      </c>
      <c r="K4549" s="650">
        <v>0</v>
      </c>
      <c r="L4549" s="676">
        <v>0</v>
      </c>
      <c r="M4549" s="650">
        <v>1130.528</v>
      </c>
      <c r="N4549" s="650"/>
      <c r="O4549" s="650"/>
      <c r="P4549" s="650"/>
      <c r="Q4549" s="650">
        <v>11688</v>
      </c>
      <c r="R4549" s="650">
        <v>2892.2488</v>
      </c>
      <c r="S4549" s="676">
        <v>0.2475</v>
      </c>
      <c r="T4549" s="650">
        <v>0</v>
      </c>
      <c r="U4549" s="650">
        <v>0</v>
      </c>
      <c r="V4549" s="650">
        <v>0</v>
      </c>
      <c r="W4549" s="650">
        <v>0</v>
      </c>
      <c r="X4549" s="650">
        <v>0</v>
      </c>
      <c r="Y4549" s="650">
        <v>0</v>
      </c>
      <c r="Z4549" s="650">
        <v>0</v>
      </c>
      <c r="AA4549" s="650">
        <v>0</v>
      </c>
      <c r="AB4549" s="676">
        <v>1</v>
      </c>
      <c r="AC4549" s="575">
        <f t="shared" si="206"/>
        <v>0</v>
      </c>
      <c r="AD4549" s="620">
        <f t="shared" si="207"/>
        <v>0</v>
      </c>
    </row>
    <row r="4550" customHeight="1" spans="1:30">
      <c r="A4550" s="574">
        <v>45382</v>
      </c>
      <c r="B4550" s="650" t="s">
        <v>249</v>
      </c>
      <c r="C4550" s="650" t="s">
        <v>228</v>
      </c>
      <c r="D4550" s="650">
        <v>100</v>
      </c>
      <c r="E4550" s="650" t="s">
        <v>231</v>
      </c>
      <c r="F4550" s="650">
        <v>6.57</v>
      </c>
      <c r="G4550" s="650">
        <v>0</v>
      </c>
      <c r="H4550" s="650">
        <v>52.74</v>
      </c>
      <c r="I4550" s="650">
        <v>51.8519</v>
      </c>
      <c r="J4550" s="650">
        <v>51.777</v>
      </c>
      <c r="K4550" s="650">
        <v>0</v>
      </c>
      <c r="L4550" s="676">
        <v>0</v>
      </c>
      <c r="M4550" s="650">
        <v>1519.6932</v>
      </c>
      <c r="N4550" s="650"/>
      <c r="O4550" s="650"/>
      <c r="P4550" s="650"/>
      <c r="Q4550" s="650">
        <v>15134</v>
      </c>
      <c r="R4550" s="650">
        <v>3457.0405</v>
      </c>
      <c r="S4550" s="676">
        <v>0.2284</v>
      </c>
      <c r="T4550" s="650">
        <v>0</v>
      </c>
      <c r="U4550" s="650">
        <v>0</v>
      </c>
      <c r="V4550" s="650">
        <v>0</v>
      </c>
      <c r="W4550" s="650">
        <v>0</v>
      </c>
      <c r="X4550" s="650">
        <v>0</v>
      </c>
      <c r="Y4550" s="650">
        <v>0</v>
      </c>
      <c r="Z4550" s="650">
        <v>0</v>
      </c>
      <c r="AA4550" s="650">
        <v>0</v>
      </c>
      <c r="AB4550" s="676">
        <v>0.955</v>
      </c>
      <c r="AC4550" s="575">
        <f t="shared" si="206"/>
        <v>0</v>
      </c>
      <c r="AD4550" s="620">
        <f t="shared" si="207"/>
        <v>0</v>
      </c>
    </row>
    <row r="4551" customHeight="1" spans="1:30">
      <c r="A4551" s="574">
        <v>45382</v>
      </c>
      <c r="B4551" s="650" t="s">
        <v>251</v>
      </c>
      <c r="C4551" s="650" t="s">
        <v>250</v>
      </c>
      <c r="D4551" s="650">
        <v>15</v>
      </c>
      <c r="E4551" s="650" t="s">
        <v>233</v>
      </c>
      <c r="F4551" s="650">
        <v>0</v>
      </c>
      <c r="G4551" s="650">
        <v>4.61</v>
      </c>
      <c r="H4551" s="650">
        <v>8.1998</v>
      </c>
      <c r="I4551" s="650">
        <v>5.1486</v>
      </c>
      <c r="J4551" s="650">
        <v>4.83</v>
      </c>
      <c r="K4551" s="650">
        <v>3.0512</v>
      </c>
      <c r="L4551" s="676">
        <v>0.3721</v>
      </c>
      <c r="M4551" s="650">
        <v>277.725</v>
      </c>
      <c r="N4551" s="650"/>
      <c r="O4551" s="650"/>
      <c r="P4551" s="650"/>
      <c r="Q4551" s="650">
        <v>3444</v>
      </c>
      <c r="R4551" s="650">
        <v>605.955</v>
      </c>
      <c r="S4551" s="676">
        <v>0.1759</v>
      </c>
      <c r="T4551" s="650">
        <v>0</v>
      </c>
      <c r="U4551" s="650">
        <v>0</v>
      </c>
      <c r="V4551" s="650">
        <v>0</v>
      </c>
      <c r="W4551" s="650">
        <v>0</v>
      </c>
      <c r="X4551" s="650">
        <v>0</v>
      </c>
      <c r="Y4551" s="650">
        <v>0</v>
      </c>
      <c r="Z4551" s="650">
        <v>0</v>
      </c>
      <c r="AA4551" s="650">
        <v>0</v>
      </c>
      <c r="AB4551" s="676">
        <v>1</v>
      </c>
      <c r="AC4551" s="575">
        <f t="shared" si="206"/>
        <v>0</v>
      </c>
      <c r="AD4551" s="620">
        <f t="shared" si="207"/>
        <v>0</v>
      </c>
    </row>
    <row r="4552" customHeight="1" spans="1:30">
      <c r="A4552" s="574">
        <v>45382</v>
      </c>
      <c r="B4552" s="650" t="s">
        <v>259</v>
      </c>
      <c r="C4552" s="650" t="s">
        <v>250</v>
      </c>
      <c r="D4552" s="650">
        <v>60</v>
      </c>
      <c r="E4552" s="650" t="s">
        <v>233</v>
      </c>
      <c r="F4552" s="650">
        <v>0</v>
      </c>
      <c r="G4552" s="650">
        <v>5.56</v>
      </c>
      <c r="H4552" s="650">
        <v>32.4528</v>
      </c>
      <c r="I4552" s="650">
        <v>31.3117</v>
      </c>
      <c r="J4552" s="650">
        <v>30.87</v>
      </c>
      <c r="K4552" s="650">
        <v>1.1411</v>
      </c>
      <c r="L4552" s="676">
        <v>0.0352</v>
      </c>
      <c r="M4552" s="650">
        <v>1669.5</v>
      </c>
      <c r="N4552" s="650"/>
      <c r="O4552" s="650"/>
      <c r="P4552" s="650"/>
      <c r="Q4552" s="650">
        <v>14049</v>
      </c>
      <c r="R4552" s="650">
        <v>4051.53</v>
      </c>
      <c r="S4552" s="676">
        <v>0.2884</v>
      </c>
      <c r="T4552" s="650">
        <v>0</v>
      </c>
      <c r="U4552" s="650">
        <v>0</v>
      </c>
      <c r="V4552" s="650">
        <v>0</v>
      </c>
      <c r="W4552" s="650">
        <v>0</v>
      </c>
      <c r="X4552" s="650">
        <v>0</v>
      </c>
      <c r="Y4552" s="650">
        <v>0</v>
      </c>
      <c r="Z4552" s="650">
        <v>0</v>
      </c>
      <c r="AA4552" s="650">
        <v>0</v>
      </c>
      <c r="AB4552" s="676">
        <v>1</v>
      </c>
      <c r="AC4552" s="575">
        <f t="shared" si="206"/>
        <v>0</v>
      </c>
      <c r="AD4552" s="620">
        <f t="shared" si="207"/>
        <v>0</v>
      </c>
    </row>
    <row r="4553" customHeight="1" spans="1:30">
      <c r="A4553" s="574">
        <v>45382</v>
      </c>
      <c r="B4553" s="669" t="s">
        <v>55</v>
      </c>
      <c r="C4553" s="650" t="s">
        <v>250</v>
      </c>
      <c r="D4553" s="650">
        <v>100</v>
      </c>
      <c r="E4553" s="650" t="s">
        <v>233</v>
      </c>
      <c r="F4553" s="650">
        <v>0</v>
      </c>
      <c r="G4553" s="650">
        <v>3.12</v>
      </c>
      <c r="H4553" s="650">
        <v>13.308</v>
      </c>
      <c r="I4553" s="650">
        <v>12.0152</v>
      </c>
      <c r="J4553" s="650">
        <v>11.3876</v>
      </c>
      <c r="K4553" s="650">
        <v>1.2928</v>
      </c>
      <c r="L4553" s="676">
        <v>0.0971</v>
      </c>
      <c r="M4553" s="650">
        <v>2619.9854</v>
      </c>
      <c r="N4553" s="650"/>
      <c r="O4553" s="650"/>
      <c r="P4553" s="650"/>
      <c r="Q4553" s="650">
        <v>28860</v>
      </c>
      <c r="R4553" s="650">
        <v>6358.7899</v>
      </c>
      <c r="S4553" s="676">
        <v>0.2203</v>
      </c>
      <c r="T4553" s="650">
        <v>0</v>
      </c>
      <c r="U4553" s="650">
        <v>0</v>
      </c>
      <c r="V4553" s="650">
        <v>0</v>
      </c>
      <c r="W4553" s="650">
        <v>0</v>
      </c>
      <c r="X4553" s="650">
        <v>0</v>
      </c>
      <c r="Y4553" s="650">
        <v>0</v>
      </c>
      <c r="Z4553" s="650">
        <v>0</v>
      </c>
      <c r="AA4553" s="650">
        <v>0</v>
      </c>
      <c r="AB4553" s="676">
        <v>1</v>
      </c>
      <c r="AC4553" s="575">
        <f t="shared" si="206"/>
        <v>0</v>
      </c>
      <c r="AD4553" s="620">
        <f t="shared" si="207"/>
        <v>0</v>
      </c>
    </row>
    <row r="4554" customHeight="1" spans="1:30">
      <c r="A4554" s="574">
        <v>45382</v>
      </c>
      <c r="B4554" s="192" t="s">
        <v>57</v>
      </c>
      <c r="C4554" s="650" t="s">
        <v>228</v>
      </c>
      <c r="D4554" s="650">
        <v>20</v>
      </c>
      <c r="E4554" s="650" t="s">
        <v>233</v>
      </c>
      <c r="F4554" s="650">
        <v>7.55</v>
      </c>
      <c r="G4554" s="650">
        <v>0</v>
      </c>
      <c r="H4554" s="650">
        <v>14.86</v>
      </c>
      <c r="I4554" s="650">
        <v>14.86</v>
      </c>
      <c r="J4554" s="650">
        <v>14.4124</v>
      </c>
      <c r="K4554" s="650">
        <v>0</v>
      </c>
      <c r="L4554" s="676">
        <v>0</v>
      </c>
      <c r="M4554" s="650">
        <v>306.8446</v>
      </c>
      <c r="N4554" s="650"/>
      <c r="O4554" s="650"/>
      <c r="P4554" s="650"/>
      <c r="Q4554" s="650">
        <v>3541</v>
      </c>
      <c r="R4554" s="650">
        <v>807.9594</v>
      </c>
      <c r="S4554" s="676">
        <v>0.2282</v>
      </c>
      <c r="T4554" s="650">
        <v>0</v>
      </c>
      <c r="U4554" s="650">
        <v>0</v>
      </c>
      <c r="V4554" s="650">
        <v>0</v>
      </c>
      <c r="W4554" s="650">
        <v>0</v>
      </c>
      <c r="X4554" s="650">
        <v>0</v>
      </c>
      <c r="Y4554" s="650">
        <v>0</v>
      </c>
      <c r="Z4554" s="650">
        <v>0</v>
      </c>
      <c r="AA4554" s="650">
        <v>0</v>
      </c>
      <c r="AB4554" s="676">
        <v>1</v>
      </c>
      <c r="AC4554" s="575">
        <f t="shared" si="206"/>
        <v>0</v>
      </c>
      <c r="AD4554" s="620">
        <f t="shared" si="207"/>
        <v>0</v>
      </c>
    </row>
    <row r="4555" customHeight="1" spans="1:30">
      <c r="A4555" s="574">
        <v>45382</v>
      </c>
      <c r="B4555" s="650" t="s">
        <v>261</v>
      </c>
      <c r="C4555" s="650" t="s">
        <v>250</v>
      </c>
      <c r="D4555" s="650">
        <v>100</v>
      </c>
      <c r="E4555" s="650" t="s">
        <v>233</v>
      </c>
      <c r="F4555" s="650">
        <v>0</v>
      </c>
      <c r="G4555" s="650">
        <v>5.34</v>
      </c>
      <c r="H4555" s="650">
        <v>84.8547</v>
      </c>
      <c r="I4555" s="650">
        <v>84.8547</v>
      </c>
      <c r="J4555" s="650">
        <v>83.556</v>
      </c>
      <c r="K4555" s="650">
        <v>0</v>
      </c>
      <c r="L4555" s="676">
        <v>0</v>
      </c>
      <c r="M4555" s="650">
        <v>2681.052</v>
      </c>
      <c r="N4555" s="650"/>
      <c r="O4555" s="650"/>
      <c r="P4555" s="650"/>
      <c r="Q4555" s="650">
        <v>25315</v>
      </c>
      <c r="R4555" s="650">
        <v>6979.104</v>
      </c>
      <c r="S4555" s="676">
        <v>0.2757</v>
      </c>
      <c r="T4555" s="650">
        <v>0</v>
      </c>
      <c r="U4555" s="650">
        <v>0</v>
      </c>
      <c r="V4555" s="650">
        <v>0</v>
      </c>
      <c r="W4555" s="650">
        <v>0</v>
      </c>
      <c r="X4555" s="650">
        <v>0</v>
      </c>
      <c r="Y4555" s="650">
        <v>0</v>
      </c>
      <c r="Z4555" s="650">
        <v>0</v>
      </c>
      <c r="AA4555" s="650">
        <v>0</v>
      </c>
      <c r="AB4555" s="676">
        <v>1</v>
      </c>
      <c r="AC4555" s="575">
        <f t="shared" si="206"/>
        <v>0</v>
      </c>
      <c r="AD4555" s="620">
        <f t="shared" si="207"/>
        <v>0</v>
      </c>
    </row>
    <row r="4556" customHeight="1" spans="1:30">
      <c r="A4556" s="574">
        <v>45382</v>
      </c>
      <c r="B4556" s="650" t="s">
        <v>254</v>
      </c>
      <c r="C4556" s="650" t="s">
        <v>250</v>
      </c>
      <c r="D4556" s="650">
        <v>50</v>
      </c>
      <c r="E4556" s="650" t="s">
        <v>235</v>
      </c>
      <c r="F4556" s="650">
        <v>0</v>
      </c>
      <c r="G4556" s="650">
        <v>7.07</v>
      </c>
      <c r="H4556" s="650">
        <v>50.1738</v>
      </c>
      <c r="I4556" s="650">
        <v>48.0638</v>
      </c>
      <c r="J4556" s="650">
        <v>45.15</v>
      </c>
      <c r="K4556" s="650">
        <v>1.63</v>
      </c>
      <c r="L4556" s="676">
        <v>0.0328</v>
      </c>
      <c r="M4556" s="650">
        <v>1647.66</v>
      </c>
      <c r="N4556" s="650"/>
      <c r="O4556" s="650"/>
      <c r="P4556" s="650"/>
      <c r="Q4556" s="650">
        <v>12070</v>
      </c>
      <c r="R4556" s="650">
        <v>3900.96</v>
      </c>
      <c r="S4556" s="676">
        <v>0.3232</v>
      </c>
      <c r="T4556" s="650">
        <v>0</v>
      </c>
      <c r="U4556" s="650">
        <v>0.08</v>
      </c>
      <c r="V4556" s="650">
        <v>0</v>
      </c>
      <c r="W4556" s="650">
        <v>0</v>
      </c>
      <c r="X4556" s="650">
        <v>0</v>
      </c>
      <c r="Y4556" s="650">
        <v>0</v>
      </c>
      <c r="Z4556" s="650">
        <v>0</v>
      </c>
      <c r="AA4556" s="650">
        <v>0</v>
      </c>
      <c r="AB4556" s="676">
        <v>1</v>
      </c>
      <c r="AC4556" s="575">
        <f t="shared" si="206"/>
        <v>0.08</v>
      </c>
      <c r="AD4556" s="620">
        <f t="shared" si="207"/>
        <v>0</v>
      </c>
    </row>
    <row r="4557" customHeight="1" spans="1:30">
      <c r="A4557" s="574">
        <v>45382</v>
      </c>
      <c r="B4557" s="650" t="s">
        <v>252</v>
      </c>
      <c r="C4557" s="650" t="s">
        <v>250</v>
      </c>
      <c r="D4557" s="650">
        <v>49.5</v>
      </c>
      <c r="E4557" s="650" t="s">
        <v>233</v>
      </c>
      <c r="F4557" s="650">
        <v>0</v>
      </c>
      <c r="G4557" s="650">
        <v>5.23</v>
      </c>
      <c r="H4557" s="650">
        <v>18.962</v>
      </c>
      <c r="I4557" s="650">
        <v>18.962</v>
      </c>
      <c r="J4557" s="650">
        <v>18.942</v>
      </c>
      <c r="K4557" s="650">
        <v>0</v>
      </c>
      <c r="L4557" s="676">
        <v>0</v>
      </c>
      <c r="M4557" s="650">
        <v>1444.113</v>
      </c>
      <c r="N4557" s="650">
        <v>1021</v>
      </c>
      <c r="O4557" s="676">
        <v>1.4144</v>
      </c>
      <c r="P4557" s="676">
        <v>0.4144</v>
      </c>
      <c r="Q4557" s="650">
        <v>12723</v>
      </c>
      <c r="R4557" s="650">
        <v>2715.8406</v>
      </c>
      <c r="S4557" s="676">
        <v>0.2135</v>
      </c>
      <c r="T4557" s="650">
        <v>0</v>
      </c>
      <c r="U4557" s="650">
        <v>0</v>
      </c>
      <c r="V4557" s="650">
        <v>0</v>
      </c>
      <c r="W4557" s="650">
        <v>0</v>
      </c>
      <c r="X4557" s="650">
        <v>0</v>
      </c>
      <c r="Y4557" s="650">
        <v>0</v>
      </c>
      <c r="Z4557" s="650">
        <v>0</v>
      </c>
      <c r="AA4557" s="650">
        <v>0</v>
      </c>
      <c r="AB4557" s="676">
        <v>1</v>
      </c>
      <c r="AC4557" s="575">
        <f t="shared" si="206"/>
        <v>0</v>
      </c>
      <c r="AD4557" s="620">
        <f t="shared" si="207"/>
        <v>0</v>
      </c>
    </row>
    <row r="4558" customHeight="1" spans="1:30">
      <c r="A4558" s="574">
        <v>45382</v>
      </c>
      <c r="B4558" s="650" t="s">
        <v>256</v>
      </c>
      <c r="C4558" s="650" t="s">
        <v>250</v>
      </c>
      <c r="D4558" s="650">
        <v>20.4</v>
      </c>
      <c r="E4558" s="650" t="s">
        <v>233</v>
      </c>
      <c r="F4558" s="650">
        <v>0</v>
      </c>
      <c r="G4558" s="650">
        <v>5.21</v>
      </c>
      <c r="H4558" s="650">
        <v>18.8126</v>
      </c>
      <c r="I4558" s="650">
        <v>18.69</v>
      </c>
      <c r="J4558" s="650">
        <v>18.645</v>
      </c>
      <c r="K4558" s="650">
        <v>0</v>
      </c>
      <c r="L4558" s="676">
        <v>0</v>
      </c>
      <c r="M4558" s="650">
        <v>633.0324</v>
      </c>
      <c r="N4558" s="650"/>
      <c r="O4558" s="650"/>
      <c r="P4558" s="650"/>
      <c r="Q4558" s="650">
        <v>5372</v>
      </c>
      <c r="R4558" s="650">
        <v>1628.1921</v>
      </c>
      <c r="S4558" s="676">
        <v>0.3031</v>
      </c>
      <c r="T4558" s="650">
        <v>0</v>
      </c>
      <c r="U4558" s="650">
        <v>0</v>
      </c>
      <c r="V4558" s="650">
        <v>0</v>
      </c>
      <c r="W4558" s="650">
        <v>0</v>
      </c>
      <c r="X4558" s="650">
        <v>0</v>
      </c>
      <c r="Y4558" s="650">
        <v>0</v>
      </c>
      <c r="Z4558" s="650">
        <v>0</v>
      </c>
      <c r="AA4558" s="650">
        <v>0</v>
      </c>
      <c r="AB4558" s="676">
        <v>1</v>
      </c>
      <c r="AC4558" s="575">
        <f t="shared" si="206"/>
        <v>0</v>
      </c>
      <c r="AD4558" s="620">
        <f t="shared" si="207"/>
        <v>0</v>
      </c>
    </row>
    <row r="4559" customHeight="1" spans="1:30">
      <c r="A4559" s="574">
        <v>45382</v>
      </c>
      <c r="B4559" s="650" t="s">
        <v>253</v>
      </c>
      <c r="C4559" s="650" t="s">
        <v>250</v>
      </c>
      <c r="D4559" s="650">
        <v>200</v>
      </c>
      <c r="E4559" s="650" t="s">
        <v>233</v>
      </c>
      <c r="F4559" s="650">
        <v>0</v>
      </c>
      <c r="G4559" s="650">
        <v>4.78</v>
      </c>
      <c r="H4559" s="650">
        <v>110.7014</v>
      </c>
      <c r="I4559" s="650">
        <v>99.4959</v>
      </c>
      <c r="J4559" s="650">
        <v>96.36</v>
      </c>
      <c r="K4559" s="650">
        <v>11.2055</v>
      </c>
      <c r="L4559" s="676">
        <v>0.1012</v>
      </c>
      <c r="M4559" s="650">
        <v>5891.16</v>
      </c>
      <c r="N4559" s="650"/>
      <c r="O4559" s="650"/>
      <c r="P4559" s="650"/>
      <c r="Q4559" s="650">
        <v>61425</v>
      </c>
      <c r="R4559" s="650">
        <v>14535.84</v>
      </c>
      <c r="S4559" s="676">
        <v>0.2366</v>
      </c>
      <c r="T4559" s="650">
        <v>0</v>
      </c>
      <c r="U4559" s="650">
        <v>0</v>
      </c>
      <c r="V4559" s="650">
        <v>0</v>
      </c>
      <c r="W4559" s="650">
        <v>0</v>
      </c>
      <c r="X4559" s="650">
        <v>0</v>
      </c>
      <c r="Y4559" s="650">
        <v>0</v>
      </c>
      <c r="Z4559" s="650">
        <v>0</v>
      </c>
      <c r="AA4559" s="650">
        <v>0</v>
      </c>
      <c r="AB4559" s="676">
        <v>1</v>
      </c>
      <c r="AC4559" s="575">
        <f t="shared" si="206"/>
        <v>0</v>
      </c>
      <c r="AD4559" s="620">
        <f t="shared" si="207"/>
        <v>0</v>
      </c>
    </row>
    <row r="4560" customHeight="1" spans="1:30">
      <c r="A4560" s="574">
        <v>45382</v>
      </c>
      <c r="B4560" s="650" t="s">
        <v>260</v>
      </c>
      <c r="C4560" s="650" t="s">
        <v>250</v>
      </c>
      <c r="D4560" s="650">
        <v>50</v>
      </c>
      <c r="E4560" s="650" t="s">
        <v>233</v>
      </c>
      <c r="F4560" s="650">
        <v>0</v>
      </c>
      <c r="G4560" s="650">
        <v>4.71</v>
      </c>
      <c r="H4560" s="650">
        <v>27.2531</v>
      </c>
      <c r="I4560" s="650">
        <v>25.9276</v>
      </c>
      <c r="J4560" s="650">
        <v>25.135</v>
      </c>
      <c r="K4560" s="650">
        <v>0</v>
      </c>
      <c r="L4560" s="676">
        <v>0</v>
      </c>
      <c r="M4560" s="650">
        <v>1056.935</v>
      </c>
      <c r="N4560" s="650"/>
      <c r="O4560" s="650"/>
      <c r="P4560" s="650"/>
      <c r="Q4560" s="650">
        <v>12700</v>
      </c>
      <c r="R4560" s="650">
        <v>2779.557</v>
      </c>
      <c r="S4560" s="676">
        <v>0.2188</v>
      </c>
      <c r="T4560" s="650">
        <v>0</v>
      </c>
      <c r="U4560" s="650">
        <v>0</v>
      </c>
      <c r="V4560" s="650">
        <v>0</v>
      </c>
      <c r="W4560" s="650">
        <v>0</v>
      </c>
      <c r="X4560" s="650">
        <v>0</v>
      </c>
      <c r="Y4560" s="650">
        <v>0</v>
      </c>
      <c r="Z4560" s="650">
        <v>0</v>
      </c>
      <c r="AA4560" s="650">
        <v>0</v>
      </c>
      <c r="AB4560" s="676">
        <v>1</v>
      </c>
      <c r="AC4560" s="575">
        <f t="shared" si="206"/>
        <v>0</v>
      </c>
      <c r="AD4560" s="620">
        <f t="shared" si="207"/>
        <v>0</v>
      </c>
    </row>
    <row r="4561" customHeight="1" spans="1:30">
      <c r="A4561" s="574">
        <v>45382</v>
      </c>
      <c r="B4561" s="650" t="s">
        <v>258</v>
      </c>
      <c r="C4561" s="650" t="s">
        <v>250</v>
      </c>
      <c r="D4561" s="650">
        <v>100</v>
      </c>
      <c r="E4561" s="650" t="s">
        <v>233</v>
      </c>
      <c r="F4561" s="650">
        <v>0</v>
      </c>
      <c r="G4561" s="650">
        <v>13.82</v>
      </c>
      <c r="H4561" s="650">
        <v>236.0731</v>
      </c>
      <c r="I4561" s="650">
        <v>136.653</v>
      </c>
      <c r="J4561" s="650">
        <v>134.64</v>
      </c>
      <c r="K4561" s="650">
        <v>99.4201</v>
      </c>
      <c r="L4561" s="676">
        <v>0.4211</v>
      </c>
      <c r="M4561" s="650">
        <v>2541.66</v>
      </c>
      <c r="N4561" s="650"/>
      <c r="O4561" s="650"/>
      <c r="P4561" s="650"/>
      <c r="Q4561" s="650">
        <v>27774</v>
      </c>
      <c r="R4561" s="650">
        <v>5817.9</v>
      </c>
      <c r="S4561" s="676">
        <v>0.2095</v>
      </c>
      <c r="T4561" s="650">
        <v>0</v>
      </c>
      <c r="U4561" s="650">
        <v>0</v>
      </c>
      <c r="V4561" s="650">
        <v>0</v>
      </c>
      <c r="W4561" s="650">
        <v>0</v>
      </c>
      <c r="X4561" s="650">
        <v>0</v>
      </c>
      <c r="Y4561" s="650">
        <v>0</v>
      </c>
      <c r="Z4561" s="650">
        <v>0</v>
      </c>
      <c r="AA4561" s="650">
        <v>0</v>
      </c>
      <c r="AB4561" s="676">
        <v>1</v>
      </c>
      <c r="AC4561" s="575">
        <f t="shared" si="206"/>
        <v>0</v>
      </c>
      <c r="AD4561" s="620">
        <f t="shared" si="207"/>
        <v>0</v>
      </c>
    </row>
    <row r="4562" customHeight="1" spans="1:30">
      <c r="A4562" s="574">
        <v>45382</v>
      </c>
      <c r="B4562" s="192" t="s">
        <v>61</v>
      </c>
      <c r="C4562" s="650" t="s">
        <v>250</v>
      </c>
      <c r="D4562" s="650">
        <v>275</v>
      </c>
      <c r="E4562" s="650" t="s">
        <v>233</v>
      </c>
      <c r="F4562" s="650">
        <v>0</v>
      </c>
      <c r="G4562" s="650">
        <v>5.22</v>
      </c>
      <c r="H4562" s="650">
        <v>156.5218</v>
      </c>
      <c r="I4562" s="650">
        <v>136.0298</v>
      </c>
      <c r="J4562" s="650">
        <v>135.96</v>
      </c>
      <c r="K4562" s="650">
        <v>20.492</v>
      </c>
      <c r="L4562" s="676">
        <v>0.1309</v>
      </c>
      <c r="M4562" s="650">
        <v>8515.32</v>
      </c>
      <c r="N4562" s="650"/>
      <c r="O4562" s="650"/>
      <c r="P4562" s="650"/>
      <c r="Q4562" s="650">
        <v>83580</v>
      </c>
      <c r="R4562" s="650">
        <v>23925.44</v>
      </c>
      <c r="S4562" s="676">
        <v>0.2863</v>
      </c>
      <c r="T4562" s="650">
        <v>0</v>
      </c>
      <c r="U4562" s="650">
        <v>0</v>
      </c>
      <c r="V4562" s="650">
        <v>0</v>
      </c>
      <c r="W4562" s="650">
        <v>0</v>
      </c>
      <c r="X4562" s="650">
        <v>0</v>
      </c>
      <c r="Y4562" s="650">
        <v>0</v>
      </c>
      <c r="Z4562" s="650">
        <v>0</v>
      </c>
      <c r="AA4562" s="650">
        <v>0</v>
      </c>
      <c r="AB4562" s="676">
        <v>1</v>
      </c>
      <c r="AC4562" s="575">
        <f t="shared" si="206"/>
        <v>0</v>
      </c>
      <c r="AD4562" s="620">
        <f t="shared" si="207"/>
        <v>0</v>
      </c>
    </row>
    <row r="4563" customHeight="1" spans="1:30">
      <c r="A4563" s="574">
        <v>45382</v>
      </c>
      <c r="B4563" s="192" t="s">
        <v>62</v>
      </c>
      <c r="C4563" s="650" t="s">
        <v>250</v>
      </c>
      <c r="D4563" s="650">
        <v>200</v>
      </c>
      <c r="E4563" s="650" t="s">
        <v>233</v>
      </c>
      <c r="F4563" s="650">
        <v>0</v>
      </c>
      <c r="G4563" s="650">
        <v>5.57</v>
      </c>
      <c r="H4563" s="650">
        <v>114.3032</v>
      </c>
      <c r="I4563" s="650">
        <v>106.2244</v>
      </c>
      <c r="J4563" s="650">
        <v>101.64</v>
      </c>
      <c r="K4563" s="650">
        <v>8.0788</v>
      </c>
      <c r="L4563" s="676">
        <v>0.0707</v>
      </c>
      <c r="M4563" s="650">
        <v>6123.48</v>
      </c>
      <c r="N4563" s="650"/>
      <c r="O4563" s="650"/>
      <c r="P4563" s="650"/>
      <c r="Q4563" s="650">
        <v>61280</v>
      </c>
      <c r="R4563" s="650">
        <v>16547.52</v>
      </c>
      <c r="S4563" s="676">
        <v>0.27</v>
      </c>
      <c r="T4563" s="650">
        <v>0</v>
      </c>
      <c r="U4563" s="650">
        <v>0</v>
      </c>
      <c r="V4563" s="650">
        <v>0</v>
      </c>
      <c r="W4563" s="650">
        <v>0</v>
      </c>
      <c r="X4563" s="650">
        <v>0</v>
      </c>
      <c r="Y4563" s="650">
        <v>0</v>
      </c>
      <c r="Z4563" s="650">
        <v>0</v>
      </c>
      <c r="AA4563" s="650">
        <v>0</v>
      </c>
      <c r="AB4563" s="676">
        <v>1</v>
      </c>
      <c r="AC4563" s="575">
        <f t="shared" si="206"/>
        <v>0</v>
      </c>
      <c r="AD4563" s="620">
        <f t="shared" si="207"/>
        <v>0</v>
      </c>
    </row>
    <row r="4564" customHeight="1" spans="1:30">
      <c r="A4564" s="574">
        <v>45382</v>
      </c>
      <c r="B4564" s="650" t="s">
        <v>257</v>
      </c>
      <c r="C4564" s="650" t="s">
        <v>250</v>
      </c>
      <c r="D4564" s="650">
        <v>80</v>
      </c>
      <c r="E4564" s="650" t="s">
        <v>231</v>
      </c>
      <c r="F4564" s="650">
        <v>0</v>
      </c>
      <c r="G4564" s="650">
        <v>5.12</v>
      </c>
      <c r="H4564" s="650">
        <v>62.813</v>
      </c>
      <c r="I4564" s="650">
        <v>61.2156</v>
      </c>
      <c r="J4564" s="650">
        <v>59.3648</v>
      </c>
      <c r="K4564" s="650">
        <v>0</v>
      </c>
      <c r="L4564" s="676">
        <v>0</v>
      </c>
      <c r="M4564" s="650">
        <v>2172.5251</v>
      </c>
      <c r="N4564" s="650"/>
      <c r="O4564" s="650"/>
      <c r="P4564" s="650"/>
      <c r="Q4564" s="650">
        <v>18237</v>
      </c>
      <c r="R4564" s="650">
        <v>5689.4416</v>
      </c>
      <c r="S4564" s="676">
        <v>0.312</v>
      </c>
      <c r="T4564" s="650">
        <v>0</v>
      </c>
      <c r="U4564" s="650">
        <v>1.4</v>
      </c>
      <c r="V4564" s="650">
        <v>0</v>
      </c>
      <c r="W4564" s="650">
        <v>0</v>
      </c>
      <c r="X4564" s="650">
        <v>0</v>
      </c>
      <c r="Y4564" s="650">
        <v>0</v>
      </c>
      <c r="Z4564" s="650">
        <v>0</v>
      </c>
      <c r="AA4564" s="650">
        <v>0</v>
      </c>
      <c r="AB4564" s="676">
        <v>1</v>
      </c>
      <c r="AC4564" s="575">
        <f t="shared" si="206"/>
        <v>1.4</v>
      </c>
      <c r="AD4564" s="620">
        <f t="shared" si="207"/>
        <v>0</v>
      </c>
    </row>
    <row r="4565" customHeight="1" spans="1:30">
      <c r="A4565" s="574">
        <v>45382</v>
      </c>
      <c r="B4565" s="650" t="s">
        <v>263</v>
      </c>
      <c r="C4565" s="650" t="s">
        <v>250</v>
      </c>
      <c r="D4565" s="650">
        <v>200</v>
      </c>
      <c r="E4565" s="650" t="s">
        <v>233</v>
      </c>
      <c r="F4565" s="650">
        <v>0</v>
      </c>
      <c r="G4565" s="650">
        <v>12.39</v>
      </c>
      <c r="H4565" s="650">
        <v>459.2794</v>
      </c>
      <c r="I4565" s="650">
        <v>271.1314</v>
      </c>
      <c r="J4565" s="650">
        <v>266.64</v>
      </c>
      <c r="K4565" s="650">
        <v>188.148</v>
      </c>
      <c r="L4565" s="676">
        <v>0.4097</v>
      </c>
      <c r="M4565" s="650">
        <v>5200.8</v>
      </c>
      <c r="N4565" s="650"/>
      <c r="O4565" s="650"/>
      <c r="P4565" s="650"/>
      <c r="Q4565" s="650">
        <v>59159</v>
      </c>
      <c r="R4565" s="650">
        <v>18421.92</v>
      </c>
      <c r="S4565" s="676">
        <v>0.3114</v>
      </c>
      <c r="T4565" s="650">
        <v>0</v>
      </c>
      <c r="U4565" s="650">
        <v>0</v>
      </c>
      <c r="V4565" s="650">
        <v>0</v>
      </c>
      <c r="W4565" s="650">
        <v>0</v>
      </c>
      <c r="X4565" s="650">
        <v>0</v>
      </c>
      <c r="Y4565" s="650">
        <v>0</v>
      </c>
      <c r="Z4565" s="650">
        <v>0</v>
      </c>
      <c r="AA4565" s="650">
        <v>0</v>
      </c>
      <c r="AB4565" s="676">
        <v>1</v>
      </c>
      <c r="AC4565" s="575">
        <f t="shared" si="206"/>
        <v>0</v>
      </c>
      <c r="AD4565" s="620">
        <f t="shared" si="207"/>
        <v>0</v>
      </c>
    </row>
    <row r="4566" customHeight="1" spans="1:30">
      <c r="A4566" s="574">
        <v>45382</v>
      </c>
      <c r="B4566" s="650" t="s">
        <v>267</v>
      </c>
      <c r="C4566" s="650" t="s">
        <v>250</v>
      </c>
      <c r="D4566" s="650">
        <v>150</v>
      </c>
      <c r="E4566" s="650" t="s">
        <v>233</v>
      </c>
      <c r="F4566" s="650">
        <v>0</v>
      </c>
      <c r="G4566" s="650">
        <v>11.02</v>
      </c>
      <c r="H4566" s="650">
        <v>350.9904</v>
      </c>
      <c r="I4566" s="650">
        <v>63.4389</v>
      </c>
      <c r="J4566" s="650">
        <v>61.6</v>
      </c>
      <c r="K4566" s="650">
        <v>287.5515</v>
      </c>
      <c r="L4566" s="676">
        <v>0.8193</v>
      </c>
      <c r="M4566" s="650">
        <v>3018.4</v>
      </c>
      <c r="N4566" s="650"/>
      <c r="O4566" s="650"/>
      <c r="P4566" s="650"/>
      <c r="Q4566" s="650">
        <v>38110</v>
      </c>
      <c r="R4566" s="650">
        <v>13441.12</v>
      </c>
      <c r="S4566" s="676">
        <v>0.3527</v>
      </c>
      <c r="T4566" s="650">
        <v>0</v>
      </c>
      <c r="U4566" s="650">
        <v>0</v>
      </c>
      <c r="V4566" s="650">
        <v>0</v>
      </c>
      <c r="W4566" s="650">
        <v>0</v>
      </c>
      <c r="X4566" s="650">
        <v>0</v>
      </c>
      <c r="Y4566" s="650">
        <v>0</v>
      </c>
      <c r="Z4566" s="650">
        <v>0</v>
      </c>
      <c r="AA4566" s="650">
        <v>0</v>
      </c>
      <c r="AB4566" s="676">
        <v>1</v>
      </c>
      <c r="AC4566" s="575">
        <f t="shared" si="206"/>
        <v>0</v>
      </c>
      <c r="AD4566" s="620">
        <f t="shared" si="207"/>
        <v>0</v>
      </c>
    </row>
    <row r="4567" customHeight="1" spans="1:30">
      <c r="A4567" s="574">
        <v>45382</v>
      </c>
      <c r="B4567" s="650" t="s">
        <v>265</v>
      </c>
      <c r="C4567" s="650" t="s">
        <v>250</v>
      </c>
      <c r="D4567" s="650">
        <v>50</v>
      </c>
      <c r="E4567" s="650" t="s">
        <v>233</v>
      </c>
      <c r="F4567" s="650">
        <v>0</v>
      </c>
      <c r="G4567" s="650">
        <v>13.28</v>
      </c>
      <c r="H4567" s="650">
        <v>89.355</v>
      </c>
      <c r="I4567" s="650">
        <v>17.0632</v>
      </c>
      <c r="J4567" s="650">
        <v>16.3064</v>
      </c>
      <c r="K4567" s="650">
        <v>72.2918</v>
      </c>
      <c r="L4567" s="676">
        <v>0.809</v>
      </c>
      <c r="M4567" s="650">
        <v>501.0588</v>
      </c>
      <c r="N4567" s="650"/>
      <c r="O4567" s="650"/>
      <c r="P4567" s="650"/>
      <c r="Q4567" s="650">
        <v>5770</v>
      </c>
      <c r="R4567" s="650">
        <v>1023.7964</v>
      </c>
      <c r="S4567" s="676">
        <v>0.1774</v>
      </c>
      <c r="T4567" s="650">
        <v>0</v>
      </c>
      <c r="U4567" s="650">
        <v>0</v>
      </c>
      <c r="V4567" s="650">
        <v>0</v>
      </c>
      <c r="W4567" s="650">
        <v>0</v>
      </c>
      <c r="X4567" s="650">
        <v>0</v>
      </c>
      <c r="Y4567" s="650">
        <v>0</v>
      </c>
      <c r="Z4567" s="650">
        <v>0</v>
      </c>
      <c r="AA4567" s="650">
        <v>0</v>
      </c>
      <c r="AB4567" s="676">
        <v>1</v>
      </c>
      <c r="AC4567" s="575">
        <f t="shared" si="206"/>
        <v>0</v>
      </c>
      <c r="AD4567" s="620">
        <f t="shared" si="207"/>
        <v>0</v>
      </c>
    </row>
    <row r="4568" customHeight="1" spans="1:30">
      <c r="A4568" s="574">
        <v>45382</v>
      </c>
      <c r="B4568" s="650" t="s">
        <v>262</v>
      </c>
      <c r="C4568" s="650" t="s">
        <v>250</v>
      </c>
      <c r="D4568" s="650">
        <v>200</v>
      </c>
      <c r="E4568" s="650" t="s">
        <v>233</v>
      </c>
      <c r="F4568" s="650">
        <v>0</v>
      </c>
      <c r="G4568" s="650">
        <v>15.13</v>
      </c>
      <c r="H4568" s="650">
        <v>444.0198</v>
      </c>
      <c r="I4568" s="650">
        <v>239.5158</v>
      </c>
      <c r="J4568" s="650">
        <v>235.95</v>
      </c>
      <c r="K4568" s="650">
        <v>77.3254</v>
      </c>
      <c r="L4568" s="676">
        <v>0.2441</v>
      </c>
      <c r="M4568" s="650">
        <v>3286.8</v>
      </c>
      <c r="N4568" s="650"/>
      <c r="O4568" s="650"/>
      <c r="P4568" s="650"/>
      <c r="Q4568" s="650">
        <v>30140</v>
      </c>
      <c r="R4568" s="650">
        <v>10436.25</v>
      </c>
      <c r="S4568" s="676">
        <v>0.3463</v>
      </c>
      <c r="T4568" s="650">
        <v>127.1786</v>
      </c>
      <c r="U4568" s="650">
        <v>0</v>
      </c>
      <c r="V4568" s="650">
        <v>0</v>
      </c>
      <c r="W4568" s="650">
        <v>0</v>
      </c>
      <c r="X4568" s="650">
        <v>0</v>
      </c>
      <c r="Y4568" s="650">
        <v>0</v>
      </c>
      <c r="Z4568" s="650">
        <v>0</v>
      </c>
      <c r="AA4568" s="650">
        <v>0</v>
      </c>
      <c r="AB4568" s="676">
        <v>0.5285</v>
      </c>
      <c r="AC4568" s="575">
        <f t="shared" si="206"/>
        <v>0</v>
      </c>
      <c r="AD4568" s="620">
        <f t="shared" si="207"/>
        <v>127.1786</v>
      </c>
    </row>
    <row r="4569" customHeight="1" spans="1:30">
      <c r="A4569" s="574">
        <v>45382</v>
      </c>
      <c r="B4569" s="650" t="s">
        <v>266</v>
      </c>
      <c r="C4569" s="650" t="s">
        <v>250</v>
      </c>
      <c r="D4569" s="650">
        <v>200</v>
      </c>
      <c r="E4569" s="650" t="s">
        <v>231</v>
      </c>
      <c r="F4569" s="650">
        <v>0</v>
      </c>
      <c r="G4569" s="650">
        <v>10.2</v>
      </c>
      <c r="H4569" s="650">
        <v>365.876</v>
      </c>
      <c r="I4569" s="650">
        <v>121.8298</v>
      </c>
      <c r="J4569" s="650">
        <v>120.12</v>
      </c>
      <c r="K4569" s="650">
        <v>244.0462</v>
      </c>
      <c r="L4569" s="676">
        <v>0.667</v>
      </c>
      <c r="M4569" s="650">
        <v>3296.04</v>
      </c>
      <c r="N4569" s="650"/>
      <c r="O4569" s="650"/>
      <c r="P4569" s="650"/>
      <c r="Q4569" s="650">
        <v>45530</v>
      </c>
      <c r="R4569" s="650">
        <v>7849.38</v>
      </c>
      <c r="S4569" s="676">
        <v>0.1724</v>
      </c>
      <c r="T4569" s="650">
        <v>0</v>
      </c>
      <c r="U4569" s="650">
        <v>0</v>
      </c>
      <c r="V4569" s="650">
        <v>0</v>
      </c>
      <c r="W4569" s="650">
        <v>0</v>
      </c>
      <c r="X4569" s="650">
        <v>0</v>
      </c>
      <c r="Y4569" s="650">
        <v>0</v>
      </c>
      <c r="Z4569" s="650">
        <v>0</v>
      </c>
      <c r="AA4569" s="650">
        <v>0</v>
      </c>
      <c r="AB4569" s="676">
        <v>0.9912</v>
      </c>
      <c r="AC4569" s="575">
        <f t="shared" si="206"/>
        <v>0</v>
      </c>
      <c r="AD4569" s="620">
        <f t="shared" si="207"/>
        <v>0</v>
      </c>
    </row>
    <row r="4570" customHeight="1" spans="1:30">
      <c r="A4570" s="574">
        <v>45382</v>
      </c>
      <c r="B4570" s="650" t="s">
        <v>264</v>
      </c>
      <c r="C4570" s="650" t="s">
        <v>250</v>
      </c>
      <c r="D4570" s="650">
        <v>100</v>
      </c>
      <c r="E4570" s="650" t="s">
        <v>233</v>
      </c>
      <c r="F4570" s="650">
        <v>0</v>
      </c>
      <c r="G4570" s="650">
        <v>20.74</v>
      </c>
      <c r="H4570" s="650">
        <v>102.0704</v>
      </c>
      <c r="I4570" s="650">
        <v>84.7943</v>
      </c>
      <c r="J4570" s="650">
        <v>84.777</v>
      </c>
      <c r="K4570" s="650">
        <v>13.5007</v>
      </c>
      <c r="L4570" s="676">
        <v>0.1373</v>
      </c>
      <c r="M4570" s="650">
        <v>2238.9377</v>
      </c>
      <c r="N4570" s="650"/>
      <c r="O4570" s="650"/>
      <c r="P4570" s="650"/>
      <c r="Q4570" s="650">
        <v>24615</v>
      </c>
      <c r="R4570" s="650">
        <v>5403.9611</v>
      </c>
      <c r="S4570" s="676">
        <v>0.2195</v>
      </c>
      <c r="T4570" s="650">
        <v>3.7754</v>
      </c>
      <c r="U4570" s="650">
        <v>0</v>
      </c>
      <c r="V4570" s="650">
        <v>0</v>
      </c>
      <c r="W4570" s="650">
        <v>0</v>
      </c>
      <c r="X4570" s="650">
        <v>0</v>
      </c>
      <c r="Y4570" s="650">
        <v>0</v>
      </c>
      <c r="Z4570" s="650">
        <v>0</v>
      </c>
      <c r="AA4570" s="650">
        <v>0</v>
      </c>
      <c r="AB4570" s="676">
        <v>0.9858</v>
      </c>
      <c r="AC4570" s="575">
        <f t="shared" si="206"/>
        <v>0</v>
      </c>
      <c r="AD4570" s="620">
        <f t="shared" si="207"/>
        <v>3.7754</v>
      </c>
    </row>
    <row r="4571" customHeight="1" spans="1:30">
      <c r="A4571" s="574">
        <v>45382</v>
      </c>
      <c r="B4571" s="797" t="s">
        <v>332</v>
      </c>
      <c r="C4571" s="798" t="s">
        <v>327</v>
      </c>
      <c r="D4571" s="801">
        <v>100</v>
      </c>
      <c r="E4571" s="780" t="s">
        <v>166</v>
      </c>
      <c r="F4571" s="799">
        <v>6.88</v>
      </c>
      <c r="G4571" s="780">
        <v>2.4</v>
      </c>
      <c r="H4571" s="800">
        <v>67.9292</v>
      </c>
      <c r="I4571" s="800">
        <v>25.9658</v>
      </c>
      <c r="J4571" s="800">
        <v>24.143</v>
      </c>
      <c r="K4571" s="800">
        <v>41.9634</v>
      </c>
      <c r="L4571" s="795">
        <v>0.6178</v>
      </c>
      <c r="M4571" s="800">
        <v>1277.92</v>
      </c>
      <c r="N4571" s="780">
        <v>1005</v>
      </c>
      <c r="O4571" s="795">
        <v>1.2716</v>
      </c>
      <c r="P4571" s="795">
        <v>0.4006</v>
      </c>
      <c r="Q4571" s="780">
        <v>17620</v>
      </c>
      <c r="R4571" s="800">
        <v>2632.847</v>
      </c>
      <c r="S4571" s="795">
        <v>0.1494</v>
      </c>
      <c r="T4571" s="780">
        <v>0</v>
      </c>
      <c r="U4571" s="780">
        <v>0</v>
      </c>
      <c r="V4571" s="780">
        <v>0</v>
      </c>
      <c r="W4571" s="780">
        <v>0</v>
      </c>
      <c r="X4571" s="780">
        <v>0</v>
      </c>
      <c r="Y4571" s="780">
        <v>0</v>
      </c>
      <c r="Z4571" s="780">
        <v>0</v>
      </c>
      <c r="AA4571" s="800">
        <v>41.9634</v>
      </c>
      <c r="AB4571" s="795">
        <v>1</v>
      </c>
      <c r="AC4571" s="575">
        <f t="shared" si="206"/>
        <v>0</v>
      </c>
      <c r="AD4571" s="620">
        <f t="shared" si="207"/>
        <v>0</v>
      </c>
    </row>
    <row r="4572" customHeight="1" spans="1:30">
      <c r="A4572" s="574">
        <v>45382</v>
      </c>
      <c r="B4572" s="797" t="s">
        <v>342</v>
      </c>
      <c r="C4572" s="779" t="s">
        <v>82</v>
      </c>
      <c r="D4572" s="802">
        <v>100</v>
      </c>
      <c r="E4572" s="780" t="s">
        <v>161</v>
      </c>
      <c r="F4572" s="660" t="s">
        <v>80</v>
      </c>
      <c r="G4572" s="660">
        <v>4.21</v>
      </c>
      <c r="H4572" s="660">
        <v>0</v>
      </c>
      <c r="I4572" s="660">
        <v>10.92</v>
      </c>
      <c r="J4572" s="660">
        <v>11.8888</v>
      </c>
      <c r="K4572" s="783">
        <v>0</v>
      </c>
      <c r="L4572" s="783">
        <v>0</v>
      </c>
      <c r="M4572" s="783">
        <v>242.8624</v>
      </c>
      <c r="N4572" s="660">
        <v>1373</v>
      </c>
      <c r="O4572" s="804">
        <v>0.1769</v>
      </c>
      <c r="P4572" s="795">
        <v>-0.8527</v>
      </c>
      <c r="Q4572" s="660">
        <v>13183</v>
      </c>
      <c r="R4572" s="718">
        <v>307.8592</v>
      </c>
      <c r="S4572" s="793">
        <v>0.0234</v>
      </c>
      <c r="T4572" s="780">
        <v>0</v>
      </c>
      <c r="U4572" s="780">
        <v>0</v>
      </c>
      <c r="V4572" s="780">
        <v>0</v>
      </c>
      <c r="W4572" s="780">
        <v>0</v>
      </c>
      <c r="X4572" s="780">
        <v>0</v>
      </c>
      <c r="Y4572" s="780">
        <v>0</v>
      </c>
      <c r="Z4572" s="780">
        <v>0</v>
      </c>
      <c r="AA4572" s="780">
        <v>0.29</v>
      </c>
      <c r="AB4572" s="795">
        <v>1</v>
      </c>
      <c r="AC4572" s="575">
        <f t="shared" si="206"/>
        <v>0</v>
      </c>
      <c r="AD4572" s="620">
        <f t="shared" si="207"/>
        <v>0</v>
      </c>
    </row>
    <row r="4573" customHeight="1" spans="1:30">
      <c r="A4573" s="574">
        <v>45382</v>
      </c>
      <c r="B4573" s="797" t="s">
        <v>343</v>
      </c>
      <c r="C4573" s="820" t="s">
        <v>391</v>
      </c>
      <c r="D4573" s="821">
        <v>33</v>
      </c>
      <c r="E4573" s="815" t="s">
        <v>400</v>
      </c>
      <c r="F4573" s="815" t="s">
        <v>401</v>
      </c>
      <c r="G4573" s="815">
        <v>4.75</v>
      </c>
      <c r="H4573" s="815">
        <v>23.4404</v>
      </c>
      <c r="I4573" s="815">
        <v>23.1754</v>
      </c>
      <c r="J4573" s="819">
        <v>23.1</v>
      </c>
      <c r="K4573" s="815">
        <v>0</v>
      </c>
      <c r="L4573" s="818">
        <v>0</v>
      </c>
      <c r="M4573" s="819">
        <v>795.96</v>
      </c>
      <c r="N4573" s="815">
        <v>832</v>
      </c>
      <c r="O4573" s="818">
        <v>0.9567</v>
      </c>
      <c r="P4573" s="793">
        <v>-0.0433</v>
      </c>
      <c r="Q4573" s="815">
        <v>7604</v>
      </c>
      <c r="R4573" s="819">
        <v>1647.36</v>
      </c>
      <c r="S4573" s="818">
        <v>0.2166</v>
      </c>
      <c r="T4573" s="815">
        <v>0</v>
      </c>
      <c r="U4573" s="815">
        <v>0.0437</v>
      </c>
      <c r="V4573" s="815">
        <v>0</v>
      </c>
      <c r="W4573" s="815">
        <v>0</v>
      </c>
      <c r="X4573" s="815">
        <v>0</v>
      </c>
      <c r="Y4573" s="815">
        <v>0</v>
      </c>
      <c r="Z4573" s="815">
        <v>0</v>
      </c>
      <c r="AA4573" s="815">
        <v>0</v>
      </c>
      <c r="AB4573" s="795">
        <v>1</v>
      </c>
      <c r="AC4573" s="575">
        <f t="shared" si="206"/>
        <v>0.0437</v>
      </c>
      <c r="AD4573" s="620">
        <f t="shared" si="207"/>
        <v>0</v>
      </c>
    </row>
    <row r="4574" customHeight="1" spans="1:30">
      <c r="A4574" s="574">
        <v>45382</v>
      </c>
      <c r="B4574" s="797" t="s">
        <v>345</v>
      </c>
      <c r="C4574" s="782" t="s">
        <v>150</v>
      </c>
      <c r="D4574" s="783">
        <v>60</v>
      </c>
      <c r="E4574" s="783" t="s">
        <v>396</v>
      </c>
      <c r="F4574" s="783">
        <v>6.14</v>
      </c>
      <c r="G4574" s="783">
        <v>2.67</v>
      </c>
      <c r="H4574" s="784">
        <v>43.4626</v>
      </c>
      <c r="I4574" s="783">
        <v>44.079</v>
      </c>
      <c r="J4574" s="783">
        <v>40.48</v>
      </c>
      <c r="K4574" s="790">
        <v>0</v>
      </c>
      <c r="L4574" s="791">
        <v>0</v>
      </c>
      <c r="M4574" s="783">
        <v>659.12</v>
      </c>
      <c r="N4574" s="783">
        <v>284</v>
      </c>
      <c r="O4574" s="791">
        <v>2.3208</v>
      </c>
      <c r="P4574" s="783" t="s">
        <v>149</v>
      </c>
      <c r="Q4574" s="783">
        <v>5420</v>
      </c>
      <c r="R4574" s="783">
        <v>1683.44</v>
      </c>
      <c r="S4574" s="791">
        <v>0.3106</v>
      </c>
      <c r="T4574" s="783">
        <v>0</v>
      </c>
      <c r="U4574" s="783">
        <v>0</v>
      </c>
      <c r="V4574" s="783">
        <v>0</v>
      </c>
      <c r="W4574" s="783">
        <v>0</v>
      </c>
      <c r="X4574" s="783">
        <v>0</v>
      </c>
      <c r="Y4574" s="783">
        <v>0</v>
      </c>
      <c r="Z4574" s="783">
        <v>0</v>
      </c>
      <c r="AA4574" s="783">
        <v>0</v>
      </c>
      <c r="AB4574" s="791">
        <v>1</v>
      </c>
      <c r="AC4574" s="575">
        <f t="shared" si="206"/>
        <v>0</v>
      </c>
      <c r="AD4574" s="620">
        <f t="shared" si="207"/>
        <v>0</v>
      </c>
    </row>
    <row r="4575" customHeight="1" spans="1:30">
      <c r="A4575" s="574">
        <v>45382</v>
      </c>
      <c r="B4575" s="797" t="s">
        <v>334</v>
      </c>
      <c r="C4575" s="779" t="s">
        <v>78</v>
      </c>
      <c r="D4575" s="802">
        <v>100</v>
      </c>
      <c r="E4575" s="660" t="s">
        <v>83</v>
      </c>
      <c r="F4575" s="660">
        <v>6.71</v>
      </c>
      <c r="G4575" s="660">
        <v>2.787</v>
      </c>
      <c r="H4575" s="660">
        <v>18.6882</v>
      </c>
      <c r="I4575" s="660">
        <v>8.84</v>
      </c>
      <c r="J4575" s="660">
        <v>8.7626</v>
      </c>
      <c r="K4575" s="660">
        <v>9.8482</v>
      </c>
      <c r="L4575" s="793">
        <v>0.527</v>
      </c>
      <c r="M4575" s="720">
        <v>199.8458</v>
      </c>
      <c r="N4575" s="781">
        <v>32</v>
      </c>
      <c r="O4575" s="789">
        <v>1.514</v>
      </c>
      <c r="P4575" s="793">
        <v>1.4817</v>
      </c>
      <c r="Q4575" s="660">
        <v>5723</v>
      </c>
      <c r="R4575" s="781">
        <v>453.453</v>
      </c>
      <c r="S4575" s="805">
        <v>0.0792</v>
      </c>
      <c r="T4575" s="660">
        <v>0</v>
      </c>
      <c r="U4575" s="660">
        <v>0</v>
      </c>
      <c r="V4575" s="660">
        <v>0</v>
      </c>
      <c r="W4575" s="660">
        <v>0</v>
      </c>
      <c r="X4575" s="660">
        <v>0</v>
      </c>
      <c r="Y4575" s="660">
        <v>0</v>
      </c>
      <c r="Z4575" s="660">
        <v>0</v>
      </c>
      <c r="AA4575" s="660">
        <v>0</v>
      </c>
      <c r="AB4575" s="795">
        <v>1</v>
      </c>
      <c r="AC4575" s="575">
        <f t="shared" si="206"/>
        <v>0</v>
      </c>
      <c r="AD4575" s="620">
        <f t="shared" si="207"/>
        <v>0</v>
      </c>
    </row>
    <row r="4576" customHeight="1" spans="1:30">
      <c r="A4576" s="574">
        <v>45382</v>
      </c>
      <c r="B4576" s="797" t="s">
        <v>335</v>
      </c>
      <c r="C4576" s="779" t="s">
        <v>86</v>
      </c>
      <c r="D4576" s="802">
        <v>50</v>
      </c>
      <c r="E4576" s="660" t="s">
        <v>402</v>
      </c>
      <c r="F4576" s="660">
        <v>5.31</v>
      </c>
      <c r="G4576" s="769">
        <v>1.35</v>
      </c>
      <c r="H4576" s="769">
        <v>19.9818</v>
      </c>
      <c r="I4576" s="769">
        <v>19.7828</v>
      </c>
      <c r="J4576" s="769">
        <v>19.7605</v>
      </c>
      <c r="K4576" s="769">
        <v>0</v>
      </c>
      <c r="L4576" s="794">
        <v>0</v>
      </c>
      <c r="M4576" s="660">
        <v>502.1122</v>
      </c>
      <c r="N4576" s="769">
        <v>713</v>
      </c>
      <c r="O4576" s="793">
        <v>0.7042</v>
      </c>
      <c r="P4576" s="783" t="s">
        <v>149</v>
      </c>
      <c r="Q4576" s="769">
        <v>6458</v>
      </c>
      <c r="R4576" s="660">
        <v>1245.1994</v>
      </c>
      <c r="S4576" s="793">
        <v>0.1928</v>
      </c>
      <c r="T4576" s="660">
        <v>0</v>
      </c>
      <c r="U4576" s="660">
        <v>0</v>
      </c>
      <c r="V4576" s="660">
        <v>0</v>
      </c>
      <c r="W4576" s="660">
        <v>0</v>
      </c>
      <c r="X4576" s="660">
        <v>0</v>
      </c>
      <c r="Y4576" s="660">
        <v>0</v>
      </c>
      <c r="Z4576" s="660">
        <v>0</v>
      </c>
      <c r="AA4576" s="660">
        <v>0</v>
      </c>
      <c r="AB4576" s="795">
        <v>1</v>
      </c>
      <c r="AC4576" s="575">
        <f t="shared" si="206"/>
        <v>0</v>
      </c>
      <c r="AD4576" s="620">
        <f t="shared" si="207"/>
        <v>0</v>
      </c>
    </row>
    <row r="4577" s="272" customFormat="1" ht="33.95" customHeight="1" spans="1:30">
      <c r="A4577" s="762" t="s">
        <v>403</v>
      </c>
      <c r="B4577" s="763"/>
      <c r="C4577" s="763"/>
      <c r="D4577" s="763"/>
      <c r="E4577" s="763"/>
      <c r="F4577" s="763"/>
      <c r="G4577" s="763"/>
      <c r="H4577" s="763"/>
      <c r="I4577" s="763"/>
      <c r="J4577" s="763"/>
      <c r="K4577" s="763"/>
      <c r="L4577" s="763"/>
      <c r="M4577" s="828"/>
      <c r="N4577" s="763"/>
      <c r="O4577" s="763"/>
      <c r="P4577" s="828"/>
      <c r="Q4577" s="828"/>
      <c r="R4577" s="763"/>
      <c r="S4577" s="763"/>
      <c r="T4577" s="763"/>
      <c r="U4577" s="763"/>
      <c r="V4577" s="763"/>
      <c r="W4577" s="763"/>
      <c r="X4577" s="763"/>
      <c r="Y4577" s="763"/>
      <c r="Z4577" s="763"/>
      <c r="AA4577" s="763"/>
      <c r="AB4577" s="763"/>
      <c r="AC4577" s="763"/>
      <c r="AD4577" s="763"/>
    </row>
    <row r="4578" customHeight="1" spans="1:25">
      <c r="A4578" s="764" t="s">
        <v>404</v>
      </c>
      <c r="B4578" s="230" t="s">
        <v>2</v>
      </c>
      <c r="C4578" s="230" t="s">
        <v>3</v>
      </c>
      <c r="D4578" s="230" t="s">
        <v>4</v>
      </c>
      <c r="E4578" s="827" t="s">
        <v>5</v>
      </c>
      <c r="F4578" s="827" t="s">
        <v>6</v>
      </c>
      <c r="G4578" s="827" t="s">
        <v>7</v>
      </c>
      <c r="H4578" s="827" t="s">
        <v>8</v>
      </c>
      <c r="I4578" s="827" t="s">
        <v>9</v>
      </c>
      <c r="J4578" s="827" t="s">
        <v>10</v>
      </c>
      <c r="K4578" s="827" t="s">
        <v>11</v>
      </c>
      <c r="L4578" s="829" t="s">
        <v>12</v>
      </c>
      <c r="M4578" s="827" t="s">
        <v>13</v>
      </c>
      <c r="N4578" s="827" t="s">
        <v>14</v>
      </c>
      <c r="O4578" s="829" t="s">
        <v>15</v>
      </c>
      <c r="P4578" s="829" t="s">
        <v>16</v>
      </c>
      <c r="Q4578" s="827" t="s">
        <v>17</v>
      </c>
      <c r="R4578" s="827" t="s">
        <v>18</v>
      </c>
      <c r="S4578" s="827" t="s">
        <v>19</v>
      </c>
      <c r="T4578" s="827" t="s">
        <v>30</v>
      </c>
      <c r="U4578" s="827" t="s">
        <v>405</v>
      </c>
      <c r="V4578" s="827" t="s">
        <v>406</v>
      </c>
      <c r="W4578" s="827" t="s">
        <v>407</v>
      </c>
      <c r="X4578" s="827" t="s">
        <v>408</v>
      </c>
      <c r="Y4578" s="827" t="s">
        <v>25</v>
      </c>
    </row>
    <row r="4579" customHeight="1" spans="1:25">
      <c r="A4579" s="574">
        <v>45352</v>
      </c>
      <c r="B4579" s="697" t="s">
        <v>187</v>
      </c>
      <c r="C4579" s="575" t="s">
        <v>32</v>
      </c>
      <c r="D4579" s="697">
        <v>100</v>
      </c>
      <c r="E4579" s="555" t="s">
        <v>39</v>
      </c>
      <c r="F4579" s="646">
        <v>1.244</v>
      </c>
      <c r="G4579" s="555">
        <v>1.689</v>
      </c>
      <c r="H4579" s="698">
        <v>17.5488</v>
      </c>
      <c r="I4579" s="555">
        <v>17.4615</v>
      </c>
      <c r="J4579" s="647">
        <v>17.3448</v>
      </c>
      <c r="K4579" s="647">
        <v>0</v>
      </c>
      <c r="L4579" s="702">
        <f t="shared" ref="L4579:L4609" si="208">K4579/(K4579+I4579)</f>
        <v>0</v>
      </c>
      <c r="M4579" s="647">
        <f>J4579</f>
        <v>17.3448</v>
      </c>
      <c r="N4579" s="703">
        <v>865</v>
      </c>
      <c r="O4579" s="702">
        <f t="shared" ref="O4579:O4609" si="209">M4579/N4579</f>
        <v>0.0200517919075144</v>
      </c>
      <c r="P4579" s="702" t="s">
        <v>176</v>
      </c>
      <c r="Q4579" s="707">
        <v>11210</v>
      </c>
      <c r="R4579" s="647">
        <v>1213.3638</v>
      </c>
      <c r="S4579" s="702">
        <f t="shared" ref="S4579:S4609" si="210">R4579/Q4579</f>
        <v>0.108239411239964</v>
      </c>
      <c r="T4579" s="555">
        <v>0</v>
      </c>
      <c r="U4579" s="555">
        <v>0</v>
      </c>
      <c r="V4579" s="555">
        <v>0</v>
      </c>
      <c r="W4579" s="555">
        <v>0</v>
      </c>
      <c r="X4579" s="555">
        <v>0</v>
      </c>
      <c r="Y4579" s="555">
        <v>0</v>
      </c>
    </row>
    <row r="4580" customHeight="1" spans="1:25">
      <c r="A4580" s="574">
        <v>45353</v>
      </c>
      <c r="B4580" s="697" t="s">
        <v>187</v>
      </c>
      <c r="C4580" s="575" t="s">
        <v>32</v>
      </c>
      <c r="D4580" s="697">
        <v>100</v>
      </c>
      <c r="E4580" s="555" t="s">
        <v>35</v>
      </c>
      <c r="F4580" s="646">
        <v>4.863</v>
      </c>
      <c r="G4580" s="555">
        <v>1.138</v>
      </c>
      <c r="H4580" s="555">
        <v>50.0505</v>
      </c>
      <c r="I4580" s="555">
        <v>49.8015</v>
      </c>
      <c r="J4580" s="647">
        <v>49.566</v>
      </c>
      <c r="K4580" s="647">
        <v>10.8087</v>
      </c>
      <c r="L4580" s="702">
        <f t="shared" si="208"/>
        <v>0.178331369967431</v>
      </c>
      <c r="M4580" s="647">
        <f t="shared" ref="M4580:M4609" si="211">J4580+M4579</f>
        <v>66.9108</v>
      </c>
      <c r="N4580" s="703">
        <v>865</v>
      </c>
      <c r="O4580" s="702">
        <f t="shared" si="209"/>
        <v>0.0773535260115607</v>
      </c>
      <c r="P4580" s="702" t="s">
        <v>176</v>
      </c>
      <c r="Q4580" s="707">
        <v>11210</v>
      </c>
      <c r="R4580" s="647">
        <f t="shared" ref="R4580:R4609" si="212">R4579+J4580</f>
        <v>1262.9298</v>
      </c>
      <c r="S4580" s="702">
        <f t="shared" si="210"/>
        <v>0.112660999107939</v>
      </c>
      <c r="T4580" s="555">
        <v>0</v>
      </c>
      <c r="U4580" s="555">
        <v>0</v>
      </c>
      <c r="V4580" s="555">
        <v>0</v>
      </c>
      <c r="W4580" s="555">
        <v>0</v>
      </c>
      <c r="X4580" s="555">
        <v>0</v>
      </c>
      <c r="Y4580" s="555">
        <v>0</v>
      </c>
    </row>
    <row r="4581" customHeight="1" spans="1:25">
      <c r="A4581" s="574">
        <v>45354</v>
      </c>
      <c r="B4581" s="697" t="s">
        <v>187</v>
      </c>
      <c r="C4581" s="575" t="s">
        <v>32</v>
      </c>
      <c r="D4581" s="697">
        <v>100</v>
      </c>
      <c r="E4581" s="555" t="s">
        <v>39</v>
      </c>
      <c r="F4581" s="646">
        <v>1.295</v>
      </c>
      <c r="G4581" s="555">
        <v>1.868</v>
      </c>
      <c r="H4581" s="555">
        <v>17.8654</v>
      </c>
      <c r="I4581" s="647">
        <v>17.7765</v>
      </c>
      <c r="J4581" s="647">
        <v>17.6682</v>
      </c>
      <c r="K4581" s="647">
        <v>0</v>
      </c>
      <c r="L4581" s="702">
        <f t="shared" si="208"/>
        <v>0</v>
      </c>
      <c r="M4581" s="647">
        <f t="shared" si="211"/>
        <v>84.579</v>
      </c>
      <c r="N4581" s="703">
        <v>865</v>
      </c>
      <c r="O4581" s="702">
        <f t="shared" si="209"/>
        <v>0.0977791907514451</v>
      </c>
      <c r="P4581" s="702" t="s">
        <v>176</v>
      </c>
      <c r="Q4581" s="707">
        <v>11210</v>
      </c>
      <c r="R4581" s="647">
        <f t="shared" si="212"/>
        <v>1280.598</v>
      </c>
      <c r="S4581" s="702">
        <f t="shared" si="210"/>
        <v>0.114237109723461</v>
      </c>
      <c r="T4581" s="555">
        <v>0</v>
      </c>
      <c r="U4581" s="555">
        <v>0</v>
      </c>
      <c r="V4581" s="555">
        <v>0</v>
      </c>
      <c r="W4581" s="555">
        <v>0</v>
      </c>
      <c r="X4581" s="555">
        <v>0</v>
      </c>
      <c r="Y4581" s="555">
        <v>0</v>
      </c>
    </row>
    <row r="4582" customHeight="1" spans="1:25">
      <c r="A4582" s="574">
        <v>45355</v>
      </c>
      <c r="B4582" s="697" t="s">
        <v>187</v>
      </c>
      <c r="C4582" s="575" t="s">
        <v>32</v>
      </c>
      <c r="D4582" s="697">
        <v>100</v>
      </c>
      <c r="E4582" s="555" t="s">
        <v>107</v>
      </c>
      <c r="F4582" s="646">
        <v>0.4344</v>
      </c>
      <c r="G4582" s="555">
        <v>0.519</v>
      </c>
      <c r="H4582" s="647">
        <v>6.475</v>
      </c>
      <c r="I4582" s="555">
        <v>6.4428</v>
      </c>
      <c r="J4582" s="647">
        <v>6.3294</v>
      </c>
      <c r="K4582" s="647">
        <v>0</v>
      </c>
      <c r="L4582" s="702">
        <f t="shared" si="208"/>
        <v>0</v>
      </c>
      <c r="M4582" s="647">
        <f t="shared" si="211"/>
        <v>90.9084</v>
      </c>
      <c r="N4582" s="703">
        <v>865</v>
      </c>
      <c r="O4582" s="702">
        <f t="shared" si="209"/>
        <v>0.105096416184971</v>
      </c>
      <c r="P4582" s="702" t="s">
        <v>176</v>
      </c>
      <c r="Q4582" s="707">
        <v>11210</v>
      </c>
      <c r="R4582" s="647">
        <f t="shared" si="212"/>
        <v>1286.9274</v>
      </c>
      <c r="S4582" s="702">
        <f t="shared" si="210"/>
        <v>0.114801730597681</v>
      </c>
      <c r="T4582" s="555">
        <v>0</v>
      </c>
      <c r="U4582" s="555">
        <v>0</v>
      </c>
      <c r="V4582" s="555">
        <v>0</v>
      </c>
      <c r="W4582" s="555">
        <v>0</v>
      </c>
      <c r="X4582" s="555">
        <v>0</v>
      </c>
      <c r="Y4582" s="555">
        <v>0</v>
      </c>
    </row>
    <row r="4583" customHeight="1" spans="1:25">
      <c r="A4583" s="574">
        <v>45356</v>
      </c>
      <c r="B4583" s="697" t="s">
        <v>187</v>
      </c>
      <c r="C4583" s="575" t="s">
        <v>32</v>
      </c>
      <c r="D4583" s="697">
        <v>100</v>
      </c>
      <c r="E4583" s="555" t="s">
        <v>39</v>
      </c>
      <c r="F4583" s="646">
        <v>0.934</v>
      </c>
      <c r="G4583" s="555">
        <v>1.895</v>
      </c>
      <c r="H4583" s="647">
        <v>13.313</v>
      </c>
      <c r="I4583" s="647">
        <v>13.2468</v>
      </c>
      <c r="J4583" s="647">
        <v>13.134</v>
      </c>
      <c r="K4583" s="647">
        <v>0</v>
      </c>
      <c r="L4583" s="702">
        <f t="shared" si="208"/>
        <v>0</v>
      </c>
      <c r="M4583" s="647">
        <f t="shared" si="211"/>
        <v>104.0424</v>
      </c>
      <c r="N4583" s="703">
        <v>865</v>
      </c>
      <c r="O4583" s="702">
        <f t="shared" si="209"/>
        <v>0.120280231213873</v>
      </c>
      <c r="P4583" s="702" t="s">
        <v>176</v>
      </c>
      <c r="Q4583" s="707">
        <v>11210</v>
      </c>
      <c r="R4583" s="647">
        <f t="shared" si="212"/>
        <v>1300.0614</v>
      </c>
      <c r="S4583" s="702">
        <f t="shared" si="210"/>
        <v>0.115973363068689</v>
      </c>
      <c r="T4583" s="555">
        <v>0</v>
      </c>
      <c r="U4583" s="555">
        <v>0</v>
      </c>
      <c r="V4583" s="555">
        <v>0</v>
      </c>
      <c r="W4583" s="555">
        <v>0</v>
      </c>
      <c r="X4583" s="555">
        <v>0</v>
      </c>
      <c r="Y4583" s="555">
        <v>0</v>
      </c>
    </row>
    <row r="4584" customHeight="1" spans="1:25">
      <c r="A4584" s="574">
        <v>45357</v>
      </c>
      <c r="B4584" s="697" t="s">
        <v>187</v>
      </c>
      <c r="C4584" s="575" t="s">
        <v>32</v>
      </c>
      <c r="D4584" s="697">
        <v>100</v>
      </c>
      <c r="E4584" s="555" t="s">
        <v>33</v>
      </c>
      <c r="F4584" s="646">
        <v>2.807</v>
      </c>
      <c r="G4584" s="555">
        <v>1.954</v>
      </c>
      <c r="H4584" s="647">
        <v>35.4079</v>
      </c>
      <c r="I4584" s="555">
        <v>35.2317</v>
      </c>
      <c r="J4584" s="704">
        <v>35.0724</v>
      </c>
      <c r="K4584" s="647">
        <v>0</v>
      </c>
      <c r="L4584" s="702">
        <f t="shared" si="208"/>
        <v>0</v>
      </c>
      <c r="M4584" s="647">
        <f t="shared" si="211"/>
        <v>139.1148</v>
      </c>
      <c r="N4584" s="703">
        <v>865</v>
      </c>
      <c r="O4584" s="702">
        <f t="shared" si="209"/>
        <v>0.160826358381503</v>
      </c>
      <c r="P4584" s="702" t="s">
        <v>176</v>
      </c>
      <c r="Q4584" s="707">
        <v>11210</v>
      </c>
      <c r="R4584" s="647">
        <f t="shared" si="212"/>
        <v>1335.1338</v>
      </c>
      <c r="S4584" s="702">
        <f t="shared" si="210"/>
        <v>0.119102033898305</v>
      </c>
      <c r="T4584" s="555">
        <v>0</v>
      </c>
      <c r="U4584" s="555">
        <v>0</v>
      </c>
      <c r="V4584" s="555">
        <v>0</v>
      </c>
      <c r="W4584" s="555">
        <v>0</v>
      </c>
      <c r="X4584" s="555">
        <v>0</v>
      </c>
      <c r="Y4584" s="555">
        <v>0</v>
      </c>
    </row>
    <row r="4585" customHeight="1" spans="1:25">
      <c r="A4585" s="574">
        <v>45358</v>
      </c>
      <c r="B4585" s="697" t="s">
        <v>187</v>
      </c>
      <c r="C4585" s="575" t="s">
        <v>32</v>
      </c>
      <c r="D4585" s="697">
        <v>100</v>
      </c>
      <c r="E4585" s="555" t="s">
        <v>33</v>
      </c>
      <c r="F4585" s="646">
        <v>2.392</v>
      </c>
      <c r="G4585" s="646">
        <v>0.724</v>
      </c>
      <c r="H4585" s="647">
        <v>30.5917</v>
      </c>
      <c r="I4585" s="647">
        <v>30.4395</v>
      </c>
      <c r="J4585" s="647">
        <v>30.2676</v>
      </c>
      <c r="K4585" s="647">
        <v>0</v>
      </c>
      <c r="L4585" s="702">
        <f t="shared" si="208"/>
        <v>0</v>
      </c>
      <c r="M4585" s="647">
        <f t="shared" si="211"/>
        <v>169.3824</v>
      </c>
      <c r="N4585" s="703">
        <v>865</v>
      </c>
      <c r="O4585" s="702">
        <f t="shared" si="209"/>
        <v>0.195817803468208</v>
      </c>
      <c r="P4585" s="702" t="s">
        <v>176</v>
      </c>
      <c r="Q4585" s="707">
        <v>11210</v>
      </c>
      <c r="R4585" s="647">
        <f t="shared" si="212"/>
        <v>1365.4014</v>
      </c>
      <c r="S4585" s="702">
        <f t="shared" si="210"/>
        <v>0.121802087421945</v>
      </c>
      <c r="T4585" s="555">
        <v>0</v>
      </c>
      <c r="U4585" s="555">
        <v>3.3768</v>
      </c>
      <c r="V4585" s="555">
        <v>0</v>
      </c>
      <c r="W4585" s="555">
        <v>0</v>
      </c>
      <c r="X4585" s="555">
        <v>0</v>
      </c>
      <c r="Y4585" s="555">
        <v>0</v>
      </c>
    </row>
    <row r="4586" customHeight="1" spans="1:25">
      <c r="A4586" s="574">
        <v>45359</v>
      </c>
      <c r="B4586" s="697" t="s">
        <v>187</v>
      </c>
      <c r="C4586" s="575" t="s">
        <v>32</v>
      </c>
      <c r="D4586" s="697">
        <v>100</v>
      </c>
      <c r="E4586" s="555" t="s">
        <v>33</v>
      </c>
      <c r="F4586" s="646">
        <v>2.231</v>
      </c>
      <c r="G4586" s="555">
        <v>1.049</v>
      </c>
      <c r="H4586" s="555">
        <v>29.1671</v>
      </c>
      <c r="I4586" s="647">
        <v>29.022</v>
      </c>
      <c r="J4586" s="647">
        <v>28.875</v>
      </c>
      <c r="K4586" s="647">
        <v>0</v>
      </c>
      <c r="L4586" s="702">
        <f t="shared" si="208"/>
        <v>0</v>
      </c>
      <c r="M4586" s="647">
        <f t="shared" si="211"/>
        <v>198.2574</v>
      </c>
      <c r="N4586" s="703">
        <v>865</v>
      </c>
      <c r="O4586" s="702">
        <f t="shared" si="209"/>
        <v>0.229199306358382</v>
      </c>
      <c r="P4586" s="702" t="s">
        <v>176</v>
      </c>
      <c r="Q4586" s="707">
        <v>11210</v>
      </c>
      <c r="R4586" s="647">
        <f t="shared" si="212"/>
        <v>1394.2764</v>
      </c>
      <c r="S4586" s="702">
        <f t="shared" si="210"/>
        <v>0.124377912578055</v>
      </c>
      <c r="T4586" s="555">
        <v>0</v>
      </c>
      <c r="U4586" s="555">
        <v>0</v>
      </c>
      <c r="V4586" s="555">
        <v>0</v>
      </c>
      <c r="W4586" s="555">
        <v>0</v>
      </c>
      <c r="X4586" s="555">
        <v>0</v>
      </c>
      <c r="Y4586" s="555">
        <v>0</v>
      </c>
    </row>
    <row r="4587" customHeight="1" spans="1:25">
      <c r="A4587" s="574">
        <v>45360</v>
      </c>
      <c r="B4587" s="697" t="s">
        <v>187</v>
      </c>
      <c r="C4587" s="575" t="s">
        <v>32</v>
      </c>
      <c r="D4587" s="697">
        <v>100</v>
      </c>
      <c r="E4587" s="555" t="s">
        <v>33</v>
      </c>
      <c r="F4587" s="646">
        <v>2.623</v>
      </c>
      <c r="G4587" s="555">
        <v>0.839</v>
      </c>
      <c r="H4587" s="647">
        <v>37.4065</v>
      </c>
      <c r="I4587" s="647">
        <v>37.2204</v>
      </c>
      <c r="J4587" s="647">
        <v>37.059</v>
      </c>
      <c r="K4587" s="647">
        <v>0</v>
      </c>
      <c r="L4587" s="702">
        <f t="shared" si="208"/>
        <v>0</v>
      </c>
      <c r="M4587" s="647">
        <f t="shared" si="211"/>
        <v>235.3164</v>
      </c>
      <c r="N4587" s="703">
        <v>865</v>
      </c>
      <c r="O4587" s="702">
        <f t="shared" si="209"/>
        <v>0.272042080924855</v>
      </c>
      <c r="P4587" s="702" t="s">
        <v>176</v>
      </c>
      <c r="Q4587" s="707">
        <v>11210</v>
      </c>
      <c r="R4587" s="647">
        <f t="shared" si="212"/>
        <v>1431.3354</v>
      </c>
      <c r="S4587" s="702">
        <f t="shared" si="210"/>
        <v>0.127683800178412</v>
      </c>
      <c r="T4587" s="555">
        <v>0</v>
      </c>
      <c r="U4587" s="555">
        <v>0</v>
      </c>
      <c r="V4587" s="555">
        <v>0</v>
      </c>
      <c r="W4587" s="555">
        <v>0</v>
      </c>
      <c r="X4587" s="555">
        <v>0</v>
      </c>
      <c r="Y4587" s="555">
        <v>0</v>
      </c>
    </row>
    <row r="4588" customHeight="1" spans="1:25">
      <c r="A4588" s="574">
        <v>45361</v>
      </c>
      <c r="B4588" s="697" t="s">
        <v>187</v>
      </c>
      <c r="C4588" s="575" t="s">
        <v>32</v>
      </c>
      <c r="D4588" s="697">
        <v>100</v>
      </c>
      <c r="E4588" s="555" t="s">
        <v>33</v>
      </c>
      <c r="F4588" s="646">
        <v>2.433</v>
      </c>
      <c r="G4588" s="555">
        <v>0.399</v>
      </c>
      <c r="H4588" s="647">
        <v>25.8895</v>
      </c>
      <c r="I4588" s="647">
        <v>25.7607</v>
      </c>
      <c r="J4588" s="647">
        <v>25.6344</v>
      </c>
      <c r="K4588" s="647">
        <v>5.0657</v>
      </c>
      <c r="L4588" s="702">
        <f t="shared" si="208"/>
        <v>0.164329924999351</v>
      </c>
      <c r="M4588" s="647">
        <f t="shared" si="211"/>
        <v>260.9508</v>
      </c>
      <c r="N4588" s="703">
        <v>865</v>
      </c>
      <c r="O4588" s="702">
        <f t="shared" si="209"/>
        <v>0.301677225433526</v>
      </c>
      <c r="P4588" s="702" t="s">
        <v>176</v>
      </c>
      <c r="Q4588" s="707">
        <v>11210</v>
      </c>
      <c r="R4588" s="647">
        <f t="shared" si="212"/>
        <v>1456.9698</v>
      </c>
      <c r="S4588" s="702">
        <f t="shared" si="210"/>
        <v>0.129970544157003</v>
      </c>
      <c r="T4588" s="555">
        <v>0</v>
      </c>
      <c r="U4588" s="555">
        <v>0</v>
      </c>
      <c r="V4588" s="555">
        <v>0</v>
      </c>
      <c r="W4588" s="555">
        <v>0</v>
      </c>
      <c r="X4588" s="555">
        <v>0</v>
      </c>
      <c r="Y4588" s="555">
        <v>0</v>
      </c>
    </row>
    <row r="4589" customHeight="1" spans="1:25">
      <c r="A4589" s="574">
        <v>45362</v>
      </c>
      <c r="B4589" s="697" t="s">
        <v>187</v>
      </c>
      <c r="C4589" s="697" t="s">
        <v>32</v>
      </c>
      <c r="D4589" s="697">
        <v>100</v>
      </c>
      <c r="E4589" s="555" t="s">
        <v>35</v>
      </c>
      <c r="F4589" s="646">
        <v>5.31</v>
      </c>
      <c r="G4589" s="555">
        <v>0.888</v>
      </c>
      <c r="H4589" s="555">
        <v>41.0809</v>
      </c>
      <c r="I4589" s="555">
        <v>40.8765</v>
      </c>
      <c r="J4589" s="647">
        <v>40.6626</v>
      </c>
      <c r="K4589" s="647">
        <v>18.3789</v>
      </c>
      <c r="L4589" s="702">
        <f t="shared" si="208"/>
        <v>0.310164136939418</v>
      </c>
      <c r="M4589" s="647">
        <f t="shared" si="211"/>
        <v>301.6134</v>
      </c>
      <c r="N4589" s="703">
        <v>865</v>
      </c>
      <c r="O4589" s="702">
        <f t="shared" si="209"/>
        <v>0.348686011560694</v>
      </c>
      <c r="P4589" s="702" t="s">
        <v>176</v>
      </c>
      <c r="Q4589" s="707">
        <v>11210</v>
      </c>
      <c r="R4589" s="647">
        <f t="shared" si="212"/>
        <v>1497.6324</v>
      </c>
      <c r="S4589" s="702">
        <f t="shared" si="210"/>
        <v>0.133597894736842</v>
      </c>
      <c r="T4589" s="555">
        <v>0</v>
      </c>
      <c r="U4589" s="555">
        <v>0</v>
      </c>
      <c r="V4589" s="555">
        <v>0</v>
      </c>
      <c r="W4589" s="555">
        <v>0</v>
      </c>
      <c r="X4589" s="555">
        <v>0</v>
      </c>
      <c r="Y4589" s="555">
        <v>0</v>
      </c>
    </row>
    <row r="4590" customHeight="1" spans="1:25">
      <c r="A4590" s="574">
        <v>45363</v>
      </c>
      <c r="B4590" s="697" t="s">
        <v>187</v>
      </c>
      <c r="C4590" s="697" t="s">
        <v>32</v>
      </c>
      <c r="D4590" s="697">
        <v>100</v>
      </c>
      <c r="E4590" s="555" t="s">
        <v>35</v>
      </c>
      <c r="F4590" s="646">
        <v>4.325</v>
      </c>
      <c r="G4590" s="555">
        <v>1.652</v>
      </c>
      <c r="H4590" s="555">
        <v>48.6449</v>
      </c>
      <c r="I4590" s="555">
        <v>48.4029</v>
      </c>
      <c r="J4590" s="647">
        <v>48.1404</v>
      </c>
      <c r="K4590" s="647">
        <v>0</v>
      </c>
      <c r="L4590" s="702">
        <f t="shared" si="208"/>
        <v>0</v>
      </c>
      <c r="M4590" s="647">
        <f t="shared" si="211"/>
        <v>349.7538</v>
      </c>
      <c r="N4590" s="703">
        <v>865</v>
      </c>
      <c r="O4590" s="702">
        <f t="shared" si="209"/>
        <v>0.404339653179191</v>
      </c>
      <c r="P4590" s="702" t="s">
        <v>176</v>
      </c>
      <c r="Q4590" s="707">
        <v>11210</v>
      </c>
      <c r="R4590" s="647">
        <f t="shared" si="212"/>
        <v>1545.7728</v>
      </c>
      <c r="S4590" s="702">
        <f t="shared" si="210"/>
        <v>0.13789231043711</v>
      </c>
      <c r="T4590" s="555">
        <v>0</v>
      </c>
      <c r="U4590" s="555">
        <v>9.377</v>
      </c>
      <c r="V4590" s="555">
        <v>0</v>
      </c>
      <c r="W4590" s="555">
        <v>0</v>
      </c>
      <c r="X4590" s="555">
        <v>0</v>
      </c>
      <c r="Y4590" s="555">
        <v>0</v>
      </c>
    </row>
    <row r="4591" customHeight="1" spans="1:25">
      <c r="A4591" s="574">
        <v>45364</v>
      </c>
      <c r="B4591" s="697" t="s">
        <v>187</v>
      </c>
      <c r="C4591" s="697" t="s">
        <v>32</v>
      </c>
      <c r="D4591" s="697">
        <v>100</v>
      </c>
      <c r="E4591" s="555" t="s">
        <v>107</v>
      </c>
      <c r="F4591" s="699">
        <v>0.606</v>
      </c>
      <c r="G4591" s="700">
        <v>0.68</v>
      </c>
      <c r="H4591" s="698">
        <v>8.9612</v>
      </c>
      <c r="I4591" s="698">
        <v>8.9166</v>
      </c>
      <c r="J4591" s="698">
        <v>8.7912</v>
      </c>
      <c r="K4591" s="647">
        <v>0</v>
      </c>
      <c r="L4591" s="702">
        <f t="shared" si="208"/>
        <v>0</v>
      </c>
      <c r="M4591" s="647">
        <f t="shared" si="211"/>
        <v>358.545</v>
      </c>
      <c r="N4591" s="703">
        <v>865</v>
      </c>
      <c r="O4591" s="702">
        <f t="shared" si="209"/>
        <v>0.41450289017341</v>
      </c>
      <c r="P4591" s="702" t="s">
        <v>176</v>
      </c>
      <c r="Q4591" s="707">
        <v>11210</v>
      </c>
      <c r="R4591" s="647">
        <f t="shared" si="212"/>
        <v>1554.564</v>
      </c>
      <c r="S4591" s="702">
        <f t="shared" si="210"/>
        <v>0.138676538804639</v>
      </c>
      <c r="T4591" s="555">
        <v>0</v>
      </c>
      <c r="U4591" s="555">
        <v>0</v>
      </c>
      <c r="V4591" s="555">
        <v>0</v>
      </c>
      <c r="W4591" s="555">
        <v>0</v>
      </c>
      <c r="X4591" s="555">
        <v>0</v>
      </c>
      <c r="Y4591" s="555">
        <v>0</v>
      </c>
    </row>
    <row r="4592" customHeight="1" spans="1:25">
      <c r="A4592" s="574">
        <v>45365</v>
      </c>
      <c r="B4592" s="697" t="s">
        <v>187</v>
      </c>
      <c r="C4592" s="575" t="s">
        <v>32</v>
      </c>
      <c r="D4592" s="697">
        <v>100</v>
      </c>
      <c r="E4592" s="555" t="s">
        <v>96</v>
      </c>
      <c r="F4592" s="646">
        <v>2.721</v>
      </c>
      <c r="G4592" s="555">
        <v>0.47</v>
      </c>
      <c r="H4592" s="555">
        <v>36.5644</v>
      </c>
      <c r="I4592" s="555">
        <v>36.3825</v>
      </c>
      <c r="J4592" s="647">
        <v>36.201</v>
      </c>
      <c r="K4592" s="647">
        <v>0</v>
      </c>
      <c r="L4592" s="702">
        <f t="shared" si="208"/>
        <v>0</v>
      </c>
      <c r="M4592" s="647">
        <f t="shared" si="211"/>
        <v>394.746</v>
      </c>
      <c r="N4592" s="703">
        <v>865</v>
      </c>
      <c r="O4592" s="702">
        <f t="shared" si="209"/>
        <v>0.456353757225434</v>
      </c>
      <c r="P4592" s="702" t="s">
        <v>176</v>
      </c>
      <c r="Q4592" s="707">
        <v>11210</v>
      </c>
      <c r="R4592" s="647">
        <f t="shared" si="212"/>
        <v>1590.765</v>
      </c>
      <c r="S4592" s="702">
        <f t="shared" si="210"/>
        <v>0.141905887600357</v>
      </c>
      <c r="T4592" s="555">
        <v>0</v>
      </c>
      <c r="U4592" s="555">
        <v>0</v>
      </c>
      <c r="V4592" s="555">
        <v>0</v>
      </c>
      <c r="W4592" s="555">
        <v>0</v>
      </c>
      <c r="X4592" s="555">
        <v>0</v>
      </c>
      <c r="Y4592" s="555">
        <v>0</v>
      </c>
    </row>
    <row r="4593" customHeight="1" spans="1:25">
      <c r="A4593" s="574">
        <v>45366</v>
      </c>
      <c r="B4593" s="697" t="s">
        <v>187</v>
      </c>
      <c r="C4593" s="575" t="s">
        <v>32</v>
      </c>
      <c r="D4593" s="697">
        <v>100</v>
      </c>
      <c r="E4593" s="555" t="s">
        <v>39</v>
      </c>
      <c r="F4593" s="646">
        <v>1.1947</v>
      </c>
      <c r="G4593" s="555">
        <v>0.289</v>
      </c>
      <c r="H4593" s="647">
        <v>16.4007</v>
      </c>
      <c r="I4593" s="647">
        <v>16.3191</v>
      </c>
      <c r="J4593" s="647">
        <v>16.1832</v>
      </c>
      <c r="K4593" s="647">
        <v>0</v>
      </c>
      <c r="L4593" s="702">
        <f t="shared" si="208"/>
        <v>0</v>
      </c>
      <c r="M4593" s="647">
        <f t="shared" si="211"/>
        <v>410.9292</v>
      </c>
      <c r="N4593" s="703">
        <v>865</v>
      </c>
      <c r="O4593" s="702">
        <f t="shared" si="209"/>
        <v>0.475062658959538</v>
      </c>
      <c r="P4593" s="702" t="s">
        <v>176</v>
      </c>
      <c r="Q4593" s="707">
        <v>11210</v>
      </c>
      <c r="R4593" s="647">
        <f t="shared" si="212"/>
        <v>1606.9482</v>
      </c>
      <c r="S4593" s="702">
        <f t="shared" si="210"/>
        <v>0.14334952720785</v>
      </c>
      <c r="T4593" s="555">
        <v>0</v>
      </c>
      <c r="U4593" s="555">
        <v>0</v>
      </c>
      <c r="V4593" s="555">
        <v>0</v>
      </c>
      <c r="W4593" s="555">
        <v>0</v>
      </c>
      <c r="X4593" s="555">
        <v>0</v>
      </c>
      <c r="Y4593" s="555">
        <v>0</v>
      </c>
    </row>
    <row r="4594" customHeight="1" spans="1:25">
      <c r="A4594" s="574">
        <v>45367</v>
      </c>
      <c r="B4594" s="697" t="s">
        <v>187</v>
      </c>
      <c r="C4594" s="575" t="s">
        <v>32</v>
      </c>
      <c r="D4594" s="697">
        <v>100</v>
      </c>
      <c r="E4594" s="555" t="s">
        <v>39</v>
      </c>
      <c r="F4594" s="646">
        <v>1.563</v>
      </c>
      <c r="G4594" s="555">
        <v>0.554</v>
      </c>
      <c r="H4594" s="647">
        <v>20.953</v>
      </c>
      <c r="I4594" s="555">
        <v>20.8488</v>
      </c>
      <c r="J4594" s="647">
        <v>20.6976</v>
      </c>
      <c r="K4594" s="647">
        <v>0</v>
      </c>
      <c r="L4594" s="702">
        <f t="shared" si="208"/>
        <v>0</v>
      </c>
      <c r="M4594" s="647">
        <f t="shared" si="211"/>
        <v>431.6268</v>
      </c>
      <c r="N4594" s="703">
        <v>865</v>
      </c>
      <c r="O4594" s="702">
        <f t="shared" si="209"/>
        <v>0.498990520231214</v>
      </c>
      <c r="P4594" s="702" t="s">
        <v>176</v>
      </c>
      <c r="Q4594" s="707">
        <v>11210</v>
      </c>
      <c r="R4594" s="647">
        <f t="shared" si="212"/>
        <v>1627.6458</v>
      </c>
      <c r="S4594" s="702">
        <f t="shared" si="210"/>
        <v>0.14519587867975</v>
      </c>
      <c r="T4594" s="555">
        <v>0</v>
      </c>
      <c r="U4594" s="555">
        <v>0</v>
      </c>
      <c r="V4594" s="555">
        <v>0</v>
      </c>
      <c r="W4594" s="555">
        <v>0</v>
      </c>
      <c r="X4594" s="555">
        <v>0</v>
      </c>
      <c r="Y4594" s="555">
        <v>0</v>
      </c>
    </row>
    <row r="4595" customHeight="1" spans="1:25">
      <c r="A4595" s="574">
        <v>45368</v>
      </c>
      <c r="B4595" s="697" t="s">
        <v>187</v>
      </c>
      <c r="C4595" s="575" t="s">
        <v>32</v>
      </c>
      <c r="D4595" s="697">
        <v>100</v>
      </c>
      <c r="E4595" s="555" t="s">
        <v>107</v>
      </c>
      <c r="F4595" s="699">
        <v>0.361</v>
      </c>
      <c r="G4595" s="700">
        <v>1.754</v>
      </c>
      <c r="H4595" s="647">
        <v>5.348</v>
      </c>
      <c r="I4595" s="647">
        <v>5.3214</v>
      </c>
      <c r="J4595" s="555">
        <v>5.214</v>
      </c>
      <c r="K4595" s="647">
        <v>0</v>
      </c>
      <c r="L4595" s="702">
        <f t="shared" si="208"/>
        <v>0</v>
      </c>
      <c r="M4595" s="647">
        <f t="shared" si="211"/>
        <v>436.8408</v>
      </c>
      <c r="N4595" s="703">
        <v>865</v>
      </c>
      <c r="O4595" s="702">
        <f t="shared" si="209"/>
        <v>0.505018265895954</v>
      </c>
      <c r="P4595" s="702" t="s">
        <v>176</v>
      </c>
      <c r="Q4595" s="707">
        <v>11210</v>
      </c>
      <c r="R4595" s="647">
        <f t="shared" si="212"/>
        <v>1632.8598</v>
      </c>
      <c r="S4595" s="702">
        <f t="shared" si="210"/>
        <v>0.145660999107939</v>
      </c>
      <c r="T4595" s="555">
        <v>0</v>
      </c>
      <c r="U4595" s="555">
        <v>0</v>
      </c>
      <c r="V4595" s="555">
        <v>0</v>
      </c>
      <c r="W4595" s="555">
        <v>0</v>
      </c>
      <c r="X4595" s="555">
        <v>0</v>
      </c>
      <c r="Y4595" s="555">
        <v>0</v>
      </c>
    </row>
    <row r="4596" customHeight="1" spans="1:25">
      <c r="A4596" s="574">
        <v>45369</v>
      </c>
      <c r="B4596" s="697" t="s">
        <v>187</v>
      </c>
      <c r="C4596" s="575" t="s">
        <v>32</v>
      </c>
      <c r="D4596" s="697">
        <v>100</v>
      </c>
      <c r="E4596" s="555" t="s">
        <v>409</v>
      </c>
      <c r="F4596" s="701">
        <v>1.061</v>
      </c>
      <c r="G4596" s="555">
        <v>2.684</v>
      </c>
      <c r="H4596" s="698">
        <v>14.706</v>
      </c>
      <c r="I4596" s="705">
        <v>14.6328</v>
      </c>
      <c r="J4596" s="555">
        <v>14.52</v>
      </c>
      <c r="K4596" s="647">
        <v>0</v>
      </c>
      <c r="L4596" s="702">
        <f t="shared" si="208"/>
        <v>0</v>
      </c>
      <c r="M4596" s="647">
        <f t="shared" si="211"/>
        <v>451.3608</v>
      </c>
      <c r="N4596" s="703">
        <v>865</v>
      </c>
      <c r="O4596" s="702">
        <f t="shared" si="209"/>
        <v>0.521804393063584</v>
      </c>
      <c r="P4596" s="702" t="s">
        <v>176</v>
      </c>
      <c r="Q4596" s="707">
        <v>11210</v>
      </c>
      <c r="R4596" s="647">
        <f t="shared" si="212"/>
        <v>1647.3798</v>
      </c>
      <c r="S4596" s="702">
        <f t="shared" si="210"/>
        <v>0.146956271186441</v>
      </c>
      <c r="T4596" s="555">
        <v>0</v>
      </c>
      <c r="U4596" s="555">
        <v>0</v>
      </c>
      <c r="V4596" s="555">
        <v>0</v>
      </c>
      <c r="W4596" s="555">
        <v>0</v>
      </c>
      <c r="X4596" s="555">
        <v>0</v>
      </c>
      <c r="Y4596" s="555">
        <v>0</v>
      </c>
    </row>
    <row r="4597" customHeight="1" spans="1:25">
      <c r="A4597" s="574">
        <v>45370</v>
      </c>
      <c r="B4597" s="697" t="s">
        <v>187</v>
      </c>
      <c r="C4597" s="575" t="s">
        <v>32</v>
      </c>
      <c r="D4597" s="697">
        <v>100</v>
      </c>
      <c r="E4597" s="555" t="s">
        <v>35</v>
      </c>
      <c r="F4597" s="699">
        <v>5.241</v>
      </c>
      <c r="G4597" s="555">
        <v>1.014</v>
      </c>
      <c r="H4597" s="647">
        <v>57.8952</v>
      </c>
      <c r="I4597" s="555">
        <v>57.6072</v>
      </c>
      <c r="J4597" s="555">
        <v>57.2946</v>
      </c>
      <c r="K4597" s="647">
        <v>0</v>
      </c>
      <c r="L4597" s="702">
        <f t="shared" si="208"/>
        <v>0</v>
      </c>
      <c r="M4597" s="647">
        <f t="shared" si="211"/>
        <v>508.6554</v>
      </c>
      <c r="N4597" s="703">
        <v>865</v>
      </c>
      <c r="O4597" s="702">
        <f t="shared" si="209"/>
        <v>0.588040924855491</v>
      </c>
      <c r="P4597" s="702" t="s">
        <v>176</v>
      </c>
      <c r="Q4597" s="707">
        <v>11210</v>
      </c>
      <c r="R4597" s="647">
        <f t="shared" si="212"/>
        <v>1704.6744</v>
      </c>
      <c r="S4597" s="702">
        <f t="shared" si="210"/>
        <v>0.1520672970562</v>
      </c>
      <c r="T4597" s="555">
        <v>0</v>
      </c>
      <c r="U4597" s="555">
        <v>2.3674</v>
      </c>
      <c r="V4597" s="555">
        <v>0</v>
      </c>
      <c r="W4597" s="555">
        <v>0</v>
      </c>
      <c r="X4597" s="555">
        <v>0</v>
      </c>
      <c r="Y4597" s="555">
        <v>0</v>
      </c>
    </row>
    <row r="4598" customHeight="1" spans="1:25">
      <c r="A4598" s="574">
        <v>45371</v>
      </c>
      <c r="B4598" s="697" t="s">
        <v>187</v>
      </c>
      <c r="C4598" s="575" t="s">
        <v>32</v>
      </c>
      <c r="D4598" s="697">
        <v>100</v>
      </c>
      <c r="E4598" s="555" t="s">
        <v>35</v>
      </c>
      <c r="F4598" s="699">
        <v>3.926</v>
      </c>
      <c r="G4598" s="555">
        <v>0.65</v>
      </c>
      <c r="H4598" s="698">
        <v>42.0454</v>
      </c>
      <c r="I4598" s="555">
        <v>41.8362</v>
      </c>
      <c r="J4598" s="647">
        <v>41.58</v>
      </c>
      <c r="K4598" s="647">
        <v>0</v>
      </c>
      <c r="L4598" s="702">
        <f t="shared" si="208"/>
        <v>0</v>
      </c>
      <c r="M4598" s="647">
        <f t="shared" si="211"/>
        <v>550.2354</v>
      </c>
      <c r="N4598" s="703">
        <v>865</v>
      </c>
      <c r="O4598" s="702">
        <f t="shared" si="209"/>
        <v>0.636110289017341</v>
      </c>
      <c r="P4598" s="702" t="s">
        <v>176</v>
      </c>
      <c r="Q4598" s="707">
        <v>11210</v>
      </c>
      <c r="R4598" s="647">
        <f t="shared" si="212"/>
        <v>1746.2544</v>
      </c>
      <c r="S4598" s="702">
        <f t="shared" si="210"/>
        <v>0.155776485280999</v>
      </c>
      <c r="T4598" s="555">
        <v>0</v>
      </c>
      <c r="U4598" s="555">
        <v>11.1636</v>
      </c>
      <c r="V4598" s="555">
        <v>0</v>
      </c>
      <c r="W4598" s="555">
        <v>0</v>
      </c>
      <c r="X4598" s="555">
        <v>0</v>
      </c>
      <c r="Y4598" s="555">
        <v>0</v>
      </c>
    </row>
    <row r="4599" customHeight="1" spans="1:25">
      <c r="A4599" s="574">
        <v>45372</v>
      </c>
      <c r="B4599" s="697" t="s">
        <v>187</v>
      </c>
      <c r="C4599" s="575" t="s">
        <v>32</v>
      </c>
      <c r="D4599" s="697">
        <v>100</v>
      </c>
      <c r="E4599" s="555" t="s">
        <v>35</v>
      </c>
      <c r="F4599" s="699">
        <v>3.303</v>
      </c>
      <c r="G4599" s="555">
        <v>1.775</v>
      </c>
      <c r="H4599" s="647">
        <v>17.2871</v>
      </c>
      <c r="I4599" s="555">
        <v>17.2011</v>
      </c>
      <c r="J4599" s="555">
        <v>17.0544</v>
      </c>
      <c r="K4599" s="647">
        <v>13.7239</v>
      </c>
      <c r="L4599" s="702">
        <f t="shared" si="208"/>
        <v>0.443780113177041</v>
      </c>
      <c r="M4599" s="647">
        <f t="shared" si="211"/>
        <v>567.2898</v>
      </c>
      <c r="N4599" s="703">
        <v>865</v>
      </c>
      <c r="O4599" s="702">
        <f t="shared" si="209"/>
        <v>0.655826358381503</v>
      </c>
      <c r="P4599" s="702" t="s">
        <v>176</v>
      </c>
      <c r="Q4599" s="707">
        <v>11210</v>
      </c>
      <c r="R4599" s="647">
        <f t="shared" si="212"/>
        <v>1763.3088</v>
      </c>
      <c r="S4599" s="702">
        <f t="shared" si="210"/>
        <v>0.157297841213202</v>
      </c>
      <c r="T4599" s="555">
        <v>0</v>
      </c>
      <c r="U4599" s="555">
        <v>0</v>
      </c>
      <c r="V4599" s="555">
        <v>0</v>
      </c>
      <c r="W4599" s="555">
        <v>0</v>
      </c>
      <c r="X4599" s="555">
        <v>0</v>
      </c>
      <c r="Y4599" s="555">
        <v>0</v>
      </c>
    </row>
    <row r="4600" customHeight="1" spans="1:25">
      <c r="A4600" s="574">
        <v>45373</v>
      </c>
      <c r="B4600" s="697" t="s">
        <v>187</v>
      </c>
      <c r="C4600" s="575" t="s">
        <v>32</v>
      </c>
      <c r="D4600" s="697">
        <v>100</v>
      </c>
      <c r="E4600" s="555" t="s">
        <v>113</v>
      </c>
      <c r="F4600" s="646">
        <v>2.949</v>
      </c>
      <c r="G4600" s="555">
        <v>1.793</v>
      </c>
      <c r="H4600" s="555">
        <v>29.7707</v>
      </c>
      <c r="I4600" s="555">
        <v>29.6226</v>
      </c>
      <c r="J4600" s="698">
        <v>29.4492</v>
      </c>
      <c r="K4600" s="647">
        <v>6.7971</v>
      </c>
      <c r="L4600" s="702">
        <f t="shared" si="208"/>
        <v>0.186632509328742</v>
      </c>
      <c r="M4600" s="647">
        <f t="shared" si="211"/>
        <v>596.739</v>
      </c>
      <c r="N4600" s="703">
        <v>865</v>
      </c>
      <c r="O4600" s="702">
        <f t="shared" si="209"/>
        <v>0.689871676300578</v>
      </c>
      <c r="P4600" s="702" t="s">
        <v>176</v>
      </c>
      <c r="Q4600" s="707">
        <v>11210</v>
      </c>
      <c r="R4600" s="647">
        <f t="shared" si="212"/>
        <v>1792.758</v>
      </c>
      <c r="S4600" s="702">
        <f t="shared" si="210"/>
        <v>0.159924888492417</v>
      </c>
      <c r="T4600" s="555">
        <v>0</v>
      </c>
      <c r="U4600" s="555">
        <v>0</v>
      </c>
      <c r="V4600" s="555">
        <v>0</v>
      </c>
      <c r="W4600" s="555">
        <v>0</v>
      </c>
      <c r="X4600" s="555">
        <v>0</v>
      </c>
      <c r="Y4600" s="555">
        <v>0</v>
      </c>
    </row>
    <row r="4601" customHeight="1" spans="1:25">
      <c r="A4601" s="574">
        <v>45374</v>
      </c>
      <c r="B4601" s="697" t="s">
        <v>187</v>
      </c>
      <c r="C4601" s="575" t="s">
        <v>32</v>
      </c>
      <c r="D4601" s="697">
        <v>100</v>
      </c>
      <c r="E4601" s="555" t="s">
        <v>35</v>
      </c>
      <c r="F4601" s="646">
        <v>4.823</v>
      </c>
      <c r="G4601" s="555">
        <v>2.416</v>
      </c>
      <c r="H4601" s="555">
        <v>61.0863</v>
      </c>
      <c r="I4601" s="555">
        <v>60.7824</v>
      </c>
      <c r="J4601" s="698">
        <v>60.4494</v>
      </c>
      <c r="K4601" s="647">
        <v>0</v>
      </c>
      <c r="L4601" s="702">
        <f t="shared" si="208"/>
        <v>0</v>
      </c>
      <c r="M4601" s="647">
        <f t="shared" si="211"/>
        <v>657.1884</v>
      </c>
      <c r="N4601" s="703">
        <v>865</v>
      </c>
      <c r="O4601" s="702">
        <f t="shared" si="209"/>
        <v>0.759755375722543</v>
      </c>
      <c r="P4601" s="702" t="s">
        <v>176</v>
      </c>
      <c r="Q4601" s="707">
        <v>11210</v>
      </c>
      <c r="R4601" s="647">
        <f t="shared" si="212"/>
        <v>1853.2074</v>
      </c>
      <c r="S4601" s="702">
        <f t="shared" si="210"/>
        <v>0.165317341659233</v>
      </c>
      <c r="T4601" s="555">
        <v>0</v>
      </c>
      <c r="U4601" s="555">
        <v>0</v>
      </c>
      <c r="V4601" s="555">
        <v>0</v>
      </c>
      <c r="W4601" s="555">
        <v>0</v>
      </c>
      <c r="X4601" s="555">
        <v>0</v>
      </c>
      <c r="Y4601" s="555">
        <v>0</v>
      </c>
    </row>
    <row r="4602" customHeight="1" spans="1:25">
      <c r="A4602" s="574">
        <v>45375</v>
      </c>
      <c r="B4602" s="697" t="s">
        <v>187</v>
      </c>
      <c r="C4602" s="575" t="s">
        <v>32</v>
      </c>
      <c r="D4602" s="697">
        <v>100</v>
      </c>
      <c r="E4602" s="555" t="s">
        <v>39</v>
      </c>
      <c r="F4602" s="646">
        <v>0.7586</v>
      </c>
      <c r="G4602" s="555">
        <v>2.132</v>
      </c>
      <c r="H4602" s="555">
        <v>10.8226</v>
      </c>
      <c r="I4602" s="555">
        <v>10.7688</v>
      </c>
      <c r="J4602" s="555">
        <v>10.6458</v>
      </c>
      <c r="K4602" s="647">
        <v>0</v>
      </c>
      <c r="L4602" s="702">
        <f t="shared" si="208"/>
        <v>0</v>
      </c>
      <c r="M4602" s="647">
        <f t="shared" si="211"/>
        <v>667.8342</v>
      </c>
      <c r="N4602" s="703">
        <v>865</v>
      </c>
      <c r="O4602" s="702">
        <f t="shared" si="209"/>
        <v>0.772062658959538</v>
      </c>
      <c r="P4602" s="702" t="s">
        <v>176</v>
      </c>
      <c r="Q4602" s="707">
        <v>11210</v>
      </c>
      <c r="R4602" s="647">
        <f t="shared" si="212"/>
        <v>1863.8532</v>
      </c>
      <c r="S4602" s="702">
        <f t="shared" si="210"/>
        <v>0.166267011596789</v>
      </c>
      <c r="T4602" s="555">
        <v>0</v>
      </c>
      <c r="U4602" s="555">
        <v>0</v>
      </c>
      <c r="V4602" s="555">
        <v>0</v>
      </c>
      <c r="W4602" s="555">
        <v>0</v>
      </c>
      <c r="X4602" s="555">
        <v>0</v>
      </c>
      <c r="Y4602" s="555">
        <v>0</v>
      </c>
    </row>
    <row r="4603" customHeight="1" spans="1:25">
      <c r="A4603" s="574">
        <v>45376</v>
      </c>
      <c r="B4603" s="697" t="s">
        <v>187</v>
      </c>
      <c r="C4603" s="575" t="s">
        <v>32</v>
      </c>
      <c r="D4603" s="697">
        <v>100</v>
      </c>
      <c r="E4603" s="555" t="s">
        <v>410</v>
      </c>
      <c r="F4603" s="646">
        <v>2.2128</v>
      </c>
      <c r="G4603" s="555">
        <v>3.193</v>
      </c>
      <c r="H4603" s="647">
        <v>29.9797</v>
      </c>
      <c r="I4603" s="706">
        <v>29.8305</v>
      </c>
      <c r="J4603" s="647">
        <v>29.6538</v>
      </c>
      <c r="K4603" s="647">
        <v>0</v>
      </c>
      <c r="L4603" s="702">
        <f t="shared" si="208"/>
        <v>0</v>
      </c>
      <c r="M4603" s="647">
        <f t="shared" si="211"/>
        <v>697.488</v>
      </c>
      <c r="N4603" s="703">
        <v>865</v>
      </c>
      <c r="O4603" s="702">
        <f t="shared" si="209"/>
        <v>0.80634450867052</v>
      </c>
      <c r="P4603" s="702" t="s">
        <v>176</v>
      </c>
      <c r="Q4603" s="707">
        <v>11210</v>
      </c>
      <c r="R4603" s="647">
        <f t="shared" si="212"/>
        <v>1893.507</v>
      </c>
      <c r="S4603" s="702">
        <f t="shared" si="210"/>
        <v>0.16891231043711</v>
      </c>
      <c r="T4603" s="555">
        <v>0</v>
      </c>
      <c r="U4603" s="555">
        <v>0</v>
      </c>
      <c r="V4603" s="555">
        <v>0</v>
      </c>
      <c r="W4603" s="555">
        <v>0</v>
      </c>
      <c r="X4603" s="555">
        <v>0</v>
      </c>
      <c r="Y4603" s="555">
        <v>0</v>
      </c>
    </row>
    <row r="4604" customHeight="1" spans="1:25">
      <c r="A4604" s="574">
        <v>45377</v>
      </c>
      <c r="B4604" s="697" t="s">
        <v>187</v>
      </c>
      <c r="C4604" s="575" t="s">
        <v>32</v>
      </c>
      <c r="D4604" s="697">
        <v>100</v>
      </c>
      <c r="E4604" s="555" t="s">
        <v>35</v>
      </c>
      <c r="F4604" s="646">
        <v>5.128</v>
      </c>
      <c r="G4604" s="555">
        <v>0.921</v>
      </c>
      <c r="H4604" s="647">
        <v>35.1398</v>
      </c>
      <c r="I4604" s="647">
        <v>34.965</v>
      </c>
      <c r="J4604" s="647">
        <v>34.7424</v>
      </c>
      <c r="K4604" s="647">
        <v>21.7094</v>
      </c>
      <c r="L4604" s="702">
        <f t="shared" si="208"/>
        <v>0.383054783111952</v>
      </c>
      <c r="M4604" s="647">
        <f t="shared" si="211"/>
        <v>732.2304</v>
      </c>
      <c r="N4604" s="703">
        <v>865</v>
      </c>
      <c r="O4604" s="702">
        <f t="shared" si="209"/>
        <v>0.846509132947977</v>
      </c>
      <c r="P4604" s="702" t="s">
        <v>176</v>
      </c>
      <c r="Q4604" s="707">
        <v>11210</v>
      </c>
      <c r="R4604" s="647">
        <f t="shared" si="212"/>
        <v>1928.2494</v>
      </c>
      <c r="S4604" s="702">
        <f t="shared" si="210"/>
        <v>0.172011543264942</v>
      </c>
      <c r="T4604" s="555">
        <v>0</v>
      </c>
      <c r="U4604" s="555">
        <v>0</v>
      </c>
      <c r="V4604" s="555">
        <v>0</v>
      </c>
      <c r="W4604" s="555">
        <v>0</v>
      </c>
      <c r="X4604" s="555">
        <v>0</v>
      </c>
      <c r="Y4604" s="555">
        <v>0</v>
      </c>
    </row>
    <row r="4605" customHeight="1" spans="1:25">
      <c r="A4605" s="574">
        <v>45378</v>
      </c>
      <c r="B4605" s="697" t="s">
        <v>187</v>
      </c>
      <c r="C4605" s="575" t="s">
        <v>32</v>
      </c>
      <c r="D4605" s="697">
        <v>100</v>
      </c>
      <c r="E4605" s="555" t="s">
        <v>39</v>
      </c>
      <c r="F4605" s="646">
        <v>0.465</v>
      </c>
      <c r="G4605" s="555">
        <v>0.856</v>
      </c>
      <c r="H4605" s="555">
        <v>6.7874</v>
      </c>
      <c r="I4605" s="698">
        <v>6.7536</v>
      </c>
      <c r="J4605" s="555">
        <v>6.6396</v>
      </c>
      <c r="K4605" s="723">
        <v>0</v>
      </c>
      <c r="L4605" s="702">
        <f t="shared" si="208"/>
        <v>0</v>
      </c>
      <c r="M4605" s="647">
        <f t="shared" si="211"/>
        <v>738.87</v>
      </c>
      <c r="N4605" s="703">
        <v>865</v>
      </c>
      <c r="O4605" s="702">
        <f t="shared" si="209"/>
        <v>0.854184971098266</v>
      </c>
      <c r="P4605" s="702" t="s">
        <v>176</v>
      </c>
      <c r="Q4605" s="707">
        <v>11210</v>
      </c>
      <c r="R4605" s="647">
        <f t="shared" si="212"/>
        <v>1934.889</v>
      </c>
      <c r="S4605" s="702">
        <f t="shared" si="210"/>
        <v>0.172603835860838</v>
      </c>
      <c r="T4605" s="555">
        <v>0</v>
      </c>
      <c r="U4605" s="555">
        <v>0</v>
      </c>
      <c r="V4605" s="555">
        <v>0</v>
      </c>
      <c r="W4605" s="555">
        <v>0</v>
      </c>
      <c r="X4605" s="555">
        <v>0</v>
      </c>
      <c r="Y4605" s="555">
        <v>0</v>
      </c>
    </row>
    <row r="4606" customHeight="1" spans="1:25">
      <c r="A4606" s="574">
        <v>45379</v>
      </c>
      <c r="B4606" s="697" t="s">
        <v>187</v>
      </c>
      <c r="C4606" s="575" t="s">
        <v>32</v>
      </c>
      <c r="D4606" s="697">
        <v>100</v>
      </c>
      <c r="E4606" s="555" t="s">
        <v>35</v>
      </c>
      <c r="F4606" s="646">
        <v>5.8633</v>
      </c>
      <c r="G4606" s="555">
        <v>1.691</v>
      </c>
      <c r="H4606" s="555">
        <v>41.0746</v>
      </c>
      <c r="I4606" s="647">
        <v>40.8702</v>
      </c>
      <c r="J4606" s="555">
        <v>40.6428</v>
      </c>
      <c r="K4606" s="723">
        <v>14.7378</v>
      </c>
      <c r="L4606" s="702">
        <f t="shared" si="208"/>
        <v>0.265030211480363</v>
      </c>
      <c r="M4606" s="647">
        <f t="shared" si="211"/>
        <v>779.5128</v>
      </c>
      <c r="N4606" s="703">
        <v>865</v>
      </c>
      <c r="O4606" s="702">
        <f t="shared" si="209"/>
        <v>0.901170867052023</v>
      </c>
      <c r="P4606" s="702" t="s">
        <v>176</v>
      </c>
      <c r="Q4606" s="707">
        <v>11210</v>
      </c>
      <c r="R4606" s="647">
        <f t="shared" si="212"/>
        <v>1975.5318</v>
      </c>
      <c r="S4606" s="702">
        <f t="shared" si="210"/>
        <v>0.176229420160571</v>
      </c>
      <c r="T4606" s="555">
        <v>0</v>
      </c>
      <c r="U4606" s="555">
        <v>0</v>
      </c>
      <c r="V4606" s="555">
        <v>0</v>
      </c>
      <c r="W4606" s="555">
        <v>0</v>
      </c>
      <c r="X4606" s="555">
        <v>0</v>
      </c>
      <c r="Y4606" s="555">
        <v>0</v>
      </c>
    </row>
    <row r="4607" customHeight="1" spans="1:25">
      <c r="A4607" s="574">
        <v>45380</v>
      </c>
      <c r="B4607" s="697" t="s">
        <v>187</v>
      </c>
      <c r="C4607" s="575" t="s">
        <v>32</v>
      </c>
      <c r="D4607" s="697">
        <v>100</v>
      </c>
      <c r="E4607" s="555" t="s">
        <v>35</v>
      </c>
      <c r="F4607" s="646">
        <v>6.087</v>
      </c>
      <c r="G4607" s="555">
        <v>2.587</v>
      </c>
      <c r="H4607" s="555">
        <v>21.2992</v>
      </c>
      <c r="I4607" s="647">
        <v>21.1932</v>
      </c>
      <c r="J4607" s="555">
        <v>21.0276</v>
      </c>
      <c r="K4607" s="647">
        <v>30.1546</v>
      </c>
      <c r="L4607" s="702">
        <f t="shared" si="208"/>
        <v>0.587261771682526</v>
      </c>
      <c r="M4607" s="647">
        <f t="shared" si="211"/>
        <v>800.5404</v>
      </c>
      <c r="N4607" s="703">
        <v>865</v>
      </c>
      <c r="O4607" s="702">
        <f t="shared" si="209"/>
        <v>0.925480231213873</v>
      </c>
      <c r="P4607" s="702" t="s">
        <v>176</v>
      </c>
      <c r="Q4607" s="707">
        <v>11210</v>
      </c>
      <c r="R4607" s="647">
        <f t="shared" si="212"/>
        <v>1996.5594</v>
      </c>
      <c r="S4607" s="702">
        <f t="shared" si="210"/>
        <v>0.178105209634255</v>
      </c>
      <c r="T4607" s="555">
        <v>0</v>
      </c>
      <c r="U4607" s="555">
        <v>0</v>
      </c>
      <c r="V4607" s="555">
        <v>0</v>
      </c>
      <c r="W4607" s="555">
        <v>0</v>
      </c>
      <c r="X4607" s="555">
        <v>0</v>
      </c>
      <c r="Y4607" s="555">
        <v>0</v>
      </c>
    </row>
    <row r="4608" customHeight="1" spans="1:25">
      <c r="A4608" s="574">
        <v>45381</v>
      </c>
      <c r="B4608" s="697" t="s">
        <v>187</v>
      </c>
      <c r="C4608" s="575" t="s">
        <v>32</v>
      </c>
      <c r="D4608" s="697">
        <v>100</v>
      </c>
      <c r="E4608" s="555" t="s">
        <v>35</v>
      </c>
      <c r="F4608" s="646">
        <v>5.38</v>
      </c>
      <c r="G4608" s="646">
        <v>1.703</v>
      </c>
      <c r="H4608" s="555">
        <v>44.9199</v>
      </c>
      <c r="I4608" s="555">
        <v>44.6964</v>
      </c>
      <c r="J4608" s="647">
        <v>44.4312</v>
      </c>
      <c r="K4608" s="647">
        <v>11.65</v>
      </c>
      <c r="L4608" s="702">
        <f t="shared" si="208"/>
        <v>0.206756775943095</v>
      </c>
      <c r="M4608" s="647">
        <f t="shared" si="211"/>
        <v>844.9716</v>
      </c>
      <c r="N4608" s="703">
        <v>865</v>
      </c>
      <c r="O4608" s="702">
        <f t="shared" si="209"/>
        <v>0.976845780346821</v>
      </c>
      <c r="P4608" s="702" t="s">
        <v>176</v>
      </c>
      <c r="Q4608" s="707">
        <v>11211</v>
      </c>
      <c r="R4608" s="647">
        <f t="shared" si="212"/>
        <v>2040.9906</v>
      </c>
      <c r="S4608" s="702">
        <f t="shared" si="210"/>
        <v>0.182052502006957</v>
      </c>
      <c r="T4608" s="555">
        <v>0</v>
      </c>
      <c r="U4608" s="555">
        <v>0</v>
      </c>
      <c r="V4608" s="555">
        <v>0</v>
      </c>
      <c r="W4608" s="555">
        <v>0</v>
      </c>
      <c r="X4608" s="555">
        <v>0</v>
      </c>
      <c r="Y4608" s="555">
        <v>0</v>
      </c>
    </row>
    <row r="4609" customHeight="1" spans="1:25">
      <c r="A4609" s="574">
        <v>45382</v>
      </c>
      <c r="B4609" s="697" t="s">
        <v>187</v>
      </c>
      <c r="C4609" s="575" t="s">
        <v>32</v>
      </c>
      <c r="D4609" s="697">
        <v>100</v>
      </c>
      <c r="E4609" s="555" t="s">
        <v>35</v>
      </c>
      <c r="F4609" s="646">
        <v>5.794</v>
      </c>
      <c r="G4609" s="646">
        <v>1.069</v>
      </c>
      <c r="H4609" s="647">
        <v>32.9238000000003</v>
      </c>
      <c r="I4609" s="647">
        <v>32.76</v>
      </c>
      <c r="J4609" s="647">
        <v>32.5512</v>
      </c>
      <c r="K4609" s="647">
        <v>21.8506</v>
      </c>
      <c r="L4609" s="702">
        <f t="shared" si="208"/>
        <v>0.400116460906857</v>
      </c>
      <c r="M4609" s="647">
        <f t="shared" si="211"/>
        <v>877.5228</v>
      </c>
      <c r="N4609" s="703">
        <v>865</v>
      </c>
      <c r="O4609" s="702">
        <f t="shared" si="209"/>
        <v>1.01447722543353</v>
      </c>
      <c r="P4609" s="702" t="s">
        <v>176</v>
      </c>
      <c r="Q4609" s="707">
        <v>11212</v>
      </c>
      <c r="R4609" s="647">
        <f t="shared" si="212"/>
        <v>2073.5418</v>
      </c>
      <c r="S4609" s="702">
        <f t="shared" si="210"/>
        <v>0.184939511237959</v>
      </c>
      <c r="T4609" s="555">
        <v>0</v>
      </c>
      <c r="U4609" s="555">
        <v>0</v>
      </c>
      <c r="V4609" s="555">
        <v>0</v>
      </c>
      <c r="W4609" s="555">
        <v>0</v>
      </c>
      <c r="X4609" s="555">
        <v>0</v>
      </c>
      <c r="Y4609" s="555">
        <v>0</v>
      </c>
    </row>
    <row r="4610" customHeight="1" spans="1:25">
      <c r="A4610" s="762" t="s">
        <v>411</v>
      </c>
      <c r="B4610" s="763"/>
      <c r="C4610" s="763"/>
      <c r="D4610" s="763"/>
      <c r="E4610" s="763"/>
      <c r="F4610" s="763"/>
      <c r="G4610" s="763"/>
      <c r="H4610" s="763"/>
      <c r="I4610" s="763"/>
      <c r="J4610" s="763"/>
      <c r="K4610" s="763"/>
      <c r="L4610" s="763"/>
      <c r="M4610" s="828"/>
      <c r="N4610" s="763"/>
      <c r="O4610" s="763"/>
      <c r="P4610" s="828"/>
      <c r="Q4610" s="828"/>
      <c r="R4610" s="763"/>
      <c r="S4610" s="763"/>
      <c r="T4610" s="763"/>
      <c r="U4610" s="763"/>
      <c r="V4610" s="763"/>
      <c r="W4610" s="763"/>
      <c r="X4610" s="763"/>
      <c r="Y4610" s="763"/>
    </row>
    <row r="4611" ht="33" customHeight="1" spans="1:25">
      <c r="A4611" s="830" t="s">
        <v>404</v>
      </c>
      <c r="B4611" s="831" t="s">
        <v>2</v>
      </c>
      <c r="C4611" s="831" t="s">
        <v>3</v>
      </c>
      <c r="D4611" s="832" t="s">
        <v>412</v>
      </c>
      <c r="E4611" s="831" t="s">
        <v>5</v>
      </c>
      <c r="F4611" s="832" t="s">
        <v>413</v>
      </c>
      <c r="G4611" s="832" t="s">
        <v>414</v>
      </c>
      <c r="H4611" s="832" t="s">
        <v>415</v>
      </c>
      <c r="I4611" s="831" t="s">
        <v>9</v>
      </c>
      <c r="J4611" s="832" t="s">
        <v>416</v>
      </c>
      <c r="K4611" s="832" t="s">
        <v>417</v>
      </c>
      <c r="L4611" s="852" t="s">
        <v>418</v>
      </c>
      <c r="M4611" s="832" t="s">
        <v>419</v>
      </c>
      <c r="N4611" s="832" t="s">
        <v>420</v>
      </c>
      <c r="O4611" s="852" t="s">
        <v>421</v>
      </c>
      <c r="P4611" s="832" t="s">
        <v>422</v>
      </c>
      <c r="Q4611" s="832" t="s">
        <v>423</v>
      </c>
      <c r="R4611" s="832" t="s">
        <v>424</v>
      </c>
      <c r="S4611" s="852" t="s">
        <v>425</v>
      </c>
      <c r="T4611" s="832" t="s">
        <v>426</v>
      </c>
      <c r="U4611" s="832" t="s">
        <v>427</v>
      </c>
      <c r="V4611" s="832" t="s">
        <v>428</v>
      </c>
      <c r="W4611" s="832" t="s">
        <v>429</v>
      </c>
      <c r="X4611" s="832" t="s">
        <v>430</v>
      </c>
      <c r="Y4611" s="832" t="s">
        <v>431</v>
      </c>
    </row>
    <row r="4612" customHeight="1" spans="1:25">
      <c r="A4612" s="762" t="s">
        <v>432</v>
      </c>
      <c r="B4612" s="763"/>
      <c r="C4612" s="763"/>
      <c r="D4612" s="763"/>
      <c r="E4612" s="763"/>
      <c r="F4612" s="763"/>
      <c r="G4612" s="763"/>
      <c r="H4612" s="763"/>
      <c r="I4612" s="763"/>
      <c r="J4612" s="763"/>
      <c r="K4612" s="763"/>
      <c r="L4612" s="763"/>
      <c r="M4612" s="828"/>
      <c r="N4612" s="763"/>
      <c r="O4612" s="763"/>
      <c r="P4612" s="828"/>
      <c r="Q4612" s="828"/>
      <c r="R4612" s="763"/>
      <c r="S4612" s="763"/>
      <c r="T4612" s="763"/>
      <c r="U4612" s="763"/>
      <c r="V4612" s="763"/>
      <c r="W4612" s="763"/>
      <c r="X4612" s="763"/>
      <c r="Y4612" s="763"/>
    </row>
    <row r="4613" ht="52" customHeight="1" spans="1:25">
      <c r="A4613" s="833" t="s">
        <v>404</v>
      </c>
      <c r="B4613" s="767" t="s">
        <v>2</v>
      </c>
      <c r="C4613" s="767" t="s">
        <v>3</v>
      </c>
      <c r="D4613" s="767" t="s">
        <v>4</v>
      </c>
      <c r="E4613" s="719" t="s">
        <v>5</v>
      </c>
      <c r="F4613" s="719" t="s">
        <v>6</v>
      </c>
      <c r="G4613" s="719" t="s">
        <v>7</v>
      </c>
      <c r="H4613" s="719" t="s">
        <v>8</v>
      </c>
      <c r="I4613" s="720" t="s">
        <v>9</v>
      </c>
      <c r="J4613" s="719" t="s">
        <v>10</v>
      </c>
      <c r="K4613" s="719" t="s">
        <v>11</v>
      </c>
      <c r="L4613" s="853" t="s">
        <v>12</v>
      </c>
      <c r="M4613" s="719" t="s">
        <v>13</v>
      </c>
      <c r="N4613" s="719" t="s">
        <v>14</v>
      </c>
      <c r="O4613" s="853" t="s">
        <v>15</v>
      </c>
      <c r="P4613" s="853" t="s">
        <v>16</v>
      </c>
      <c r="Q4613" s="719" t="s">
        <v>17</v>
      </c>
      <c r="R4613" s="719" t="s">
        <v>18</v>
      </c>
      <c r="S4613" s="719" t="s">
        <v>19</v>
      </c>
      <c r="T4613" s="719" t="s">
        <v>30</v>
      </c>
      <c r="U4613" s="719" t="s">
        <v>405</v>
      </c>
      <c r="V4613" s="719" t="s">
        <v>406</v>
      </c>
      <c r="W4613" s="719" t="s">
        <v>407</v>
      </c>
      <c r="X4613" s="719" t="s">
        <v>408</v>
      </c>
      <c r="Y4613" s="719" t="s">
        <v>25</v>
      </c>
    </row>
    <row r="4614" customHeight="1" spans="1:25">
      <c r="A4614" s="574">
        <v>45352</v>
      </c>
      <c r="B4614" s="697" t="s">
        <v>185</v>
      </c>
      <c r="C4614" s="697" t="s">
        <v>32</v>
      </c>
      <c r="D4614" s="697">
        <v>150</v>
      </c>
      <c r="E4614" s="697" t="s">
        <v>33</v>
      </c>
      <c r="F4614" s="708">
        <v>2.15</v>
      </c>
      <c r="G4614" s="708">
        <v>1.45</v>
      </c>
      <c r="H4614" s="708">
        <v>41.8236</v>
      </c>
      <c r="I4614" s="708">
        <v>38.71</v>
      </c>
      <c r="J4614" s="716">
        <v>38.511</v>
      </c>
      <c r="K4614" s="724">
        <v>0</v>
      </c>
      <c r="L4614" s="854">
        <v>0</v>
      </c>
      <c r="M4614" s="716">
        <v>38.511</v>
      </c>
      <c r="N4614" s="708">
        <v>1145</v>
      </c>
      <c r="O4614" s="855">
        <f t="shared" ref="O4614:O4644" si="213">M4614/N4614*100%</f>
        <v>0.0336340611353712</v>
      </c>
      <c r="P4614" s="725" t="s">
        <v>176</v>
      </c>
      <c r="Q4614" s="709">
        <v>23630</v>
      </c>
      <c r="R4614" s="716">
        <v>2013.297</v>
      </c>
      <c r="S4614" s="734">
        <f t="shared" ref="S4614:S4640" si="214">R4614/Q4614</f>
        <v>0.0852008887008041</v>
      </c>
      <c r="T4614" s="708">
        <v>0</v>
      </c>
      <c r="U4614" s="708">
        <v>0</v>
      </c>
      <c r="V4614" s="708">
        <v>0</v>
      </c>
      <c r="W4614" s="708">
        <v>0</v>
      </c>
      <c r="X4614" s="708">
        <v>0</v>
      </c>
      <c r="Y4614" s="708">
        <v>0</v>
      </c>
    </row>
    <row r="4615" customHeight="1" spans="1:25">
      <c r="A4615" s="574">
        <v>45353</v>
      </c>
      <c r="B4615" s="697" t="s">
        <v>185</v>
      </c>
      <c r="C4615" s="697" t="s">
        <v>32</v>
      </c>
      <c r="D4615" s="697">
        <v>150</v>
      </c>
      <c r="E4615" s="558" t="s">
        <v>33</v>
      </c>
      <c r="F4615" s="558">
        <v>4.74</v>
      </c>
      <c r="G4615" s="558">
        <v>2.11</v>
      </c>
      <c r="H4615" s="558">
        <v>102.384</v>
      </c>
      <c r="I4615" s="558">
        <v>70.1872</v>
      </c>
      <c r="J4615" s="716">
        <v>69.949</v>
      </c>
      <c r="K4615" s="724">
        <v>28.8585</v>
      </c>
      <c r="L4615" s="856">
        <v>0.4091</v>
      </c>
      <c r="M4615" s="716">
        <v>108.46</v>
      </c>
      <c r="N4615" s="708">
        <v>1145</v>
      </c>
      <c r="O4615" s="855">
        <f t="shared" si="213"/>
        <v>0.0947248908296943</v>
      </c>
      <c r="P4615" s="725" t="s">
        <v>176</v>
      </c>
      <c r="Q4615" s="709">
        <v>23630</v>
      </c>
      <c r="R4615" s="585">
        <v>2083.246</v>
      </c>
      <c r="S4615" s="734">
        <f t="shared" si="214"/>
        <v>0.0881610664409649</v>
      </c>
      <c r="T4615" s="708">
        <v>0</v>
      </c>
      <c r="U4615" s="708">
        <v>0</v>
      </c>
      <c r="V4615" s="708">
        <v>0</v>
      </c>
      <c r="W4615" s="708">
        <v>0</v>
      </c>
      <c r="X4615" s="708">
        <v>0</v>
      </c>
      <c r="Y4615" s="708">
        <v>0</v>
      </c>
    </row>
    <row r="4616" customHeight="1" spans="1:25">
      <c r="A4616" s="574">
        <v>45354</v>
      </c>
      <c r="B4616" s="697" t="s">
        <v>185</v>
      </c>
      <c r="C4616" s="711" t="s">
        <v>32</v>
      </c>
      <c r="D4616" s="555">
        <v>150</v>
      </c>
      <c r="E4616" s="708" t="s">
        <v>39</v>
      </c>
      <c r="F4616" s="708">
        <v>1.531</v>
      </c>
      <c r="G4616" s="708">
        <v>2.18</v>
      </c>
      <c r="H4616" s="708">
        <v>31.8334</v>
      </c>
      <c r="I4616" s="708">
        <v>31.675</v>
      </c>
      <c r="J4616" s="713">
        <v>28.369</v>
      </c>
      <c r="K4616" s="727">
        <v>0</v>
      </c>
      <c r="L4616" s="856">
        <v>0</v>
      </c>
      <c r="M4616" s="708">
        <v>136.829</v>
      </c>
      <c r="N4616" s="708">
        <v>1145</v>
      </c>
      <c r="O4616" s="855">
        <f t="shared" si="213"/>
        <v>0.119501310043668</v>
      </c>
      <c r="P4616" s="725" t="s">
        <v>176</v>
      </c>
      <c r="Q4616" s="709">
        <v>23630</v>
      </c>
      <c r="R4616" s="708">
        <v>2111.615</v>
      </c>
      <c r="S4616" s="734">
        <f t="shared" si="214"/>
        <v>0.0893616165890817</v>
      </c>
      <c r="T4616" s="708">
        <v>0</v>
      </c>
      <c r="U4616" s="708">
        <v>0</v>
      </c>
      <c r="V4616" s="708">
        <v>0</v>
      </c>
      <c r="W4616" s="708">
        <v>0</v>
      </c>
      <c r="X4616" s="708">
        <v>0</v>
      </c>
      <c r="Y4616" s="708">
        <v>0</v>
      </c>
    </row>
    <row r="4617" customHeight="1" spans="1:25">
      <c r="A4617" s="574">
        <v>45355</v>
      </c>
      <c r="B4617" s="697" t="s">
        <v>185</v>
      </c>
      <c r="C4617" s="709" t="s">
        <v>32</v>
      </c>
      <c r="D4617" s="555">
        <v>150</v>
      </c>
      <c r="E4617" s="708" t="s">
        <v>39</v>
      </c>
      <c r="F4617" s="708">
        <v>0.933</v>
      </c>
      <c r="G4617" s="708">
        <v>0.78</v>
      </c>
      <c r="H4617" s="708">
        <v>19.4172</v>
      </c>
      <c r="I4617" s="708">
        <v>17.4667500000009</v>
      </c>
      <c r="J4617" s="716">
        <v>17.358000000001</v>
      </c>
      <c r="K4617" s="727">
        <v>0</v>
      </c>
      <c r="L4617" s="725">
        <v>0</v>
      </c>
      <c r="M4617" s="857">
        <v>154.187000000001</v>
      </c>
      <c r="N4617" s="708">
        <v>1145</v>
      </c>
      <c r="O4617" s="726">
        <f t="shared" si="213"/>
        <v>0.13466113537118</v>
      </c>
      <c r="P4617" s="725" t="s">
        <v>176</v>
      </c>
      <c r="Q4617" s="708">
        <v>23630</v>
      </c>
      <c r="R4617" s="708">
        <v>2128.973</v>
      </c>
      <c r="S4617" s="734">
        <f t="shared" si="214"/>
        <v>0.0900961912822683</v>
      </c>
      <c r="T4617" s="708">
        <v>0</v>
      </c>
      <c r="U4617" s="708">
        <v>0</v>
      </c>
      <c r="V4617" s="708">
        <v>0</v>
      </c>
      <c r="W4617" s="708">
        <v>0</v>
      </c>
      <c r="X4617" s="708">
        <v>0</v>
      </c>
      <c r="Y4617" s="708">
        <v>0</v>
      </c>
    </row>
    <row r="4618" customHeight="1" spans="1:25">
      <c r="A4618" s="574">
        <v>45356</v>
      </c>
      <c r="B4618" s="697" t="s">
        <v>185</v>
      </c>
      <c r="C4618" s="697" t="s">
        <v>32</v>
      </c>
      <c r="D4618" s="697">
        <v>150</v>
      </c>
      <c r="E4618" s="697" t="s">
        <v>39</v>
      </c>
      <c r="F4618" s="697">
        <v>1.03</v>
      </c>
      <c r="G4618" s="697">
        <v>1.95</v>
      </c>
      <c r="H4618" s="697">
        <v>22.5228</v>
      </c>
      <c r="I4618" s="585">
        <v>20.503</v>
      </c>
      <c r="J4618" s="697">
        <v>20.317</v>
      </c>
      <c r="K4618" s="724">
        <v>0</v>
      </c>
      <c r="L4618" s="856">
        <v>0</v>
      </c>
      <c r="M4618" s="697">
        <v>174.504</v>
      </c>
      <c r="N4618" s="708">
        <v>1145</v>
      </c>
      <c r="O4618" s="855">
        <f t="shared" si="213"/>
        <v>0.152405240174672</v>
      </c>
      <c r="P4618" s="725" t="s">
        <v>176</v>
      </c>
      <c r="Q4618" s="708">
        <v>23630</v>
      </c>
      <c r="R4618" s="585">
        <v>2149.29</v>
      </c>
      <c r="S4618" s="734">
        <f t="shared" si="214"/>
        <v>0.0909559881506559</v>
      </c>
      <c r="T4618" s="708">
        <v>0</v>
      </c>
      <c r="U4618" s="708">
        <v>0</v>
      </c>
      <c r="V4618" s="708">
        <v>0</v>
      </c>
      <c r="W4618" s="708">
        <v>0</v>
      </c>
      <c r="X4618" s="708">
        <v>0</v>
      </c>
      <c r="Y4618" s="708">
        <v>0</v>
      </c>
    </row>
    <row r="4619" customHeight="1" spans="1:25">
      <c r="A4619" s="574">
        <v>45357</v>
      </c>
      <c r="B4619" s="697" t="s">
        <v>185</v>
      </c>
      <c r="C4619" s="697" t="s">
        <v>32</v>
      </c>
      <c r="D4619" s="697">
        <v>150</v>
      </c>
      <c r="E4619" s="708" t="s">
        <v>39</v>
      </c>
      <c r="F4619" s="708">
        <v>0.84</v>
      </c>
      <c r="G4619" s="708">
        <v>1.38</v>
      </c>
      <c r="H4619" s="697">
        <v>62.0796</v>
      </c>
      <c r="I4619" s="708">
        <v>57.1165</v>
      </c>
      <c r="J4619" s="716">
        <v>56.925</v>
      </c>
      <c r="K4619" s="716">
        <v>0</v>
      </c>
      <c r="L4619" s="854">
        <v>0</v>
      </c>
      <c r="M4619" s="716">
        <v>231.429</v>
      </c>
      <c r="N4619" s="708">
        <v>1145</v>
      </c>
      <c r="O4619" s="855">
        <f t="shared" si="213"/>
        <v>0.202121397379913</v>
      </c>
      <c r="P4619" s="725" t="s">
        <v>176</v>
      </c>
      <c r="Q4619" s="708">
        <v>23630</v>
      </c>
      <c r="R4619" s="716">
        <v>2206.215</v>
      </c>
      <c r="S4619" s="734">
        <f t="shared" si="214"/>
        <v>0.0933650021159543</v>
      </c>
      <c r="T4619" s="708">
        <v>0</v>
      </c>
      <c r="U4619" s="708">
        <v>0</v>
      </c>
      <c r="V4619" s="708">
        <v>0</v>
      </c>
      <c r="W4619" s="708">
        <v>0</v>
      </c>
      <c r="X4619" s="708">
        <v>0</v>
      </c>
      <c r="Y4619" s="708">
        <v>0</v>
      </c>
    </row>
    <row r="4620" customHeight="1" spans="1:25">
      <c r="A4620" s="574">
        <v>45358</v>
      </c>
      <c r="B4620" s="697" t="s">
        <v>185</v>
      </c>
      <c r="C4620" s="697" t="s">
        <v>32</v>
      </c>
      <c r="D4620" s="697">
        <v>150</v>
      </c>
      <c r="E4620" s="708" t="s">
        <v>33</v>
      </c>
      <c r="F4620" s="712">
        <v>2.35</v>
      </c>
      <c r="G4620" s="834">
        <v>4.9</v>
      </c>
      <c r="H4620" s="712">
        <v>54.9336</v>
      </c>
      <c r="I4620" s="712">
        <v>49.8995</v>
      </c>
      <c r="J4620" s="712">
        <v>49.698</v>
      </c>
      <c r="K4620" s="724">
        <v>0</v>
      </c>
      <c r="L4620" s="854">
        <v>0</v>
      </c>
      <c r="M4620" s="708">
        <v>281.127</v>
      </c>
      <c r="N4620" s="708">
        <v>1145</v>
      </c>
      <c r="O4620" s="855">
        <f t="shared" si="213"/>
        <v>0.24552576419214</v>
      </c>
      <c r="P4620" s="725" t="s">
        <v>176</v>
      </c>
      <c r="Q4620" s="708">
        <v>23630</v>
      </c>
      <c r="R4620" s="712">
        <v>2255.913</v>
      </c>
      <c r="S4620" s="734">
        <f t="shared" si="214"/>
        <v>0.0954681760473974</v>
      </c>
      <c r="T4620" s="708">
        <v>0</v>
      </c>
      <c r="U4620" s="708">
        <v>0</v>
      </c>
      <c r="V4620" s="708">
        <v>0</v>
      </c>
      <c r="W4620" s="708">
        <v>0</v>
      </c>
      <c r="X4620" s="708">
        <v>0</v>
      </c>
      <c r="Y4620" s="708">
        <v>0</v>
      </c>
    </row>
    <row r="4621" customHeight="1" spans="1:25">
      <c r="A4621" s="574">
        <v>45359</v>
      </c>
      <c r="B4621" s="697" t="s">
        <v>185</v>
      </c>
      <c r="C4621" s="711" t="s">
        <v>32</v>
      </c>
      <c r="D4621" s="555">
        <v>150</v>
      </c>
      <c r="E4621" s="697" t="s">
        <v>39</v>
      </c>
      <c r="F4621" s="697">
        <v>1.825</v>
      </c>
      <c r="G4621" s="697">
        <v>1.38</v>
      </c>
      <c r="H4621" s="697">
        <v>39.6739</v>
      </c>
      <c r="I4621" s="585">
        <v>39.4765</v>
      </c>
      <c r="J4621" s="697">
        <v>39.281</v>
      </c>
      <c r="K4621" s="724">
        <v>0</v>
      </c>
      <c r="L4621" s="854">
        <v>0</v>
      </c>
      <c r="M4621" s="697">
        <v>320.408</v>
      </c>
      <c r="N4621" s="708">
        <v>1145</v>
      </c>
      <c r="O4621" s="855">
        <f t="shared" si="213"/>
        <v>0.27983231441048</v>
      </c>
      <c r="P4621" s="725" t="s">
        <v>176</v>
      </c>
      <c r="Q4621" s="708">
        <v>23630</v>
      </c>
      <c r="R4621" s="585">
        <v>2295.194</v>
      </c>
      <c r="S4621" s="734">
        <f t="shared" si="214"/>
        <v>0.0971305120609395</v>
      </c>
      <c r="T4621" s="708">
        <v>0</v>
      </c>
      <c r="U4621" s="708">
        <v>0</v>
      </c>
      <c r="V4621" s="708">
        <v>0</v>
      </c>
      <c r="W4621" s="708">
        <v>0</v>
      </c>
      <c r="X4621" s="708">
        <v>0</v>
      </c>
      <c r="Y4621" s="708">
        <v>0</v>
      </c>
    </row>
    <row r="4622" customHeight="1" spans="1:25">
      <c r="A4622" s="574">
        <v>45360</v>
      </c>
      <c r="B4622" s="697" t="s">
        <v>185</v>
      </c>
      <c r="C4622" s="697" t="s">
        <v>32</v>
      </c>
      <c r="D4622" s="697">
        <v>150</v>
      </c>
      <c r="E4622" s="708" t="s">
        <v>39</v>
      </c>
      <c r="F4622" s="713">
        <v>2.764</v>
      </c>
      <c r="G4622" s="714">
        <v>1.72</v>
      </c>
      <c r="H4622" s="713">
        <v>63.642</v>
      </c>
      <c r="I4622" s="708">
        <v>58.7073</v>
      </c>
      <c r="J4622" s="716">
        <v>58.509</v>
      </c>
      <c r="K4622" s="724">
        <v>0</v>
      </c>
      <c r="L4622" s="854">
        <v>0.6222</v>
      </c>
      <c r="M4622" s="716">
        <v>378.916999999998</v>
      </c>
      <c r="N4622" s="708">
        <v>1145</v>
      </c>
      <c r="O4622" s="855">
        <f t="shared" si="213"/>
        <v>0.330931877729256</v>
      </c>
      <c r="P4622" s="725" t="s">
        <v>176</v>
      </c>
      <c r="Q4622" s="708">
        <v>23630</v>
      </c>
      <c r="R4622" s="716">
        <v>2353.703</v>
      </c>
      <c r="S4622" s="734">
        <f t="shared" si="214"/>
        <v>0.0996065594583157</v>
      </c>
      <c r="T4622" s="708">
        <v>0</v>
      </c>
      <c r="U4622" s="708">
        <v>0</v>
      </c>
      <c r="V4622" s="708">
        <v>0</v>
      </c>
      <c r="W4622" s="708">
        <v>0</v>
      </c>
      <c r="X4622" s="708">
        <v>0</v>
      </c>
      <c r="Y4622" s="708">
        <v>0</v>
      </c>
    </row>
    <row r="4623" customHeight="1" spans="1:25">
      <c r="A4623" s="574">
        <v>45361</v>
      </c>
      <c r="B4623" s="697" t="s">
        <v>185</v>
      </c>
      <c r="C4623" s="697" t="s">
        <v>32</v>
      </c>
      <c r="D4623" s="697">
        <v>150</v>
      </c>
      <c r="E4623" s="708" t="s">
        <v>35</v>
      </c>
      <c r="F4623" s="697">
        <v>2.2</v>
      </c>
      <c r="G4623" s="697">
        <v>1.21</v>
      </c>
      <c r="H4623" s="585">
        <v>52.71</v>
      </c>
      <c r="I4623" s="585">
        <v>36.2967499999993</v>
      </c>
      <c r="J4623" s="716">
        <v>36.0910000000007</v>
      </c>
      <c r="K4623" s="724">
        <v>10.6706</v>
      </c>
      <c r="L4623" s="854">
        <v>1.1942</v>
      </c>
      <c r="M4623" s="697">
        <v>415.007999999999</v>
      </c>
      <c r="N4623" s="708">
        <v>1145</v>
      </c>
      <c r="O4623" s="855">
        <f t="shared" si="213"/>
        <v>0.362452401746724</v>
      </c>
      <c r="P4623" s="725" t="s">
        <v>176</v>
      </c>
      <c r="Q4623" s="708">
        <v>23630</v>
      </c>
      <c r="R4623" s="712">
        <v>2389.794</v>
      </c>
      <c r="S4623" s="734">
        <f t="shared" si="214"/>
        <v>0.101133897587812</v>
      </c>
      <c r="T4623" s="708">
        <v>0</v>
      </c>
      <c r="U4623" s="708">
        <v>0</v>
      </c>
      <c r="V4623" s="708">
        <v>0</v>
      </c>
      <c r="W4623" s="708">
        <v>0</v>
      </c>
      <c r="X4623" s="708">
        <v>0</v>
      </c>
      <c r="Y4623" s="708">
        <v>0</v>
      </c>
    </row>
    <row r="4624" customHeight="1" spans="1:25">
      <c r="A4624" s="574">
        <v>45362</v>
      </c>
      <c r="B4624" s="697" t="s">
        <v>185</v>
      </c>
      <c r="C4624" s="697" t="s">
        <v>32</v>
      </c>
      <c r="D4624" s="697">
        <v>150</v>
      </c>
      <c r="E4624" s="708" t="s">
        <v>35</v>
      </c>
      <c r="F4624" s="697">
        <v>4.61</v>
      </c>
      <c r="G4624" s="697">
        <v>1.52</v>
      </c>
      <c r="H4624" s="697">
        <v>109.062</v>
      </c>
      <c r="I4624" s="585">
        <v>70.0613</v>
      </c>
      <c r="J4624" s="716">
        <v>69.817</v>
      </c>
      <c r="K4624" s="724">
        <v>25.2855</v>
      </c>
      <c r="L4624" s="856">
        <v>0.755438888888889</v>
      </c>
      <c r="M4624" s="558">
        <v>484.825</v>
      </c>
      <c r="N4624" s="708">
        <v>1145</v>
      </c>
      <c r="O4624" s="855">
        <f t="shared" si="213"/>
        <v>0.423427947598253</v>
      </c>
      <c r="P4624" s="725" t="s">
        <v>176</v>
      </c>
      <c r="Q4624" s="708">
        <v>23630</v>
      </c>
      <c r="R4624" s="585">
        <v>2459.611</v>
      </c>
      <c r="S4624" s="734">
        <f t="shared" si="214"/>
        <v>0.104088489208633</v>
      </c>
      <c r="T4624" s="708">
        <v>0</v>
      </c>
      <c r="U4624" s="708">
        <v>0</v>
      </c>
      <c r="V4624" s="708">
        <v>0</v>
      </c>
      <c r="W4624" s="708">
        <v>0</v>
      </c>
      <c r="X4624" s="708">
        <v>0</v>
      </c>
      <c r="Y4624" s="708">
        <v>0</v>
      </c>
    </row>
    <row r="4625" customHeight="1" spans="1:25">
      <c r="A4625" s="574">
        <v>45363</v>
      </c>
      <c r="B4625" s="697" t="s">
        <v>185</v>
      </c>
      <c r="C4625" s="697" t="s">
        <v>32</v>
      </c>
      <c r="D4625" s="697">
        <v>150</v>
      </c>
      <c r="E4625" s="708" t="s">
        <v>35</v>
      </c>
      <c r="F4625" s="697">
        <v>3.69</v>
      </c>
      <c r="G4625" s="697">
        <v>1.52</v>
      </c>
      <c r="H4625" s="697">
        <v>58.5788</v>
      </c>
      <c r="I4625" s="585">
        <v>45.0117</v>
      </c>
      <c r="J4625" s="716">
        <v>44.792</v>
      </c>
      <c r="K4625" s="724">
        <v>13.341</v>
      </c>
      <c r="L4625" s="856">
        <f t="shared" ref="L4625:L4643" si="215">K4625/H4625</f>
        <v>0.227744508252132</v>
      </c>
      <c r="M4625" s="697">
        <v>529.617</v>
      </c>
      <c r="N4625" s="708">
        <v>1145</v>
      </c>
      <c r="O4625" s="855">
        <f t="shared" si="213"/>
        <v>0.462547598253275</v>
      </c>
      <c r="P4625" s="725" t="s">
        <v>176</v>
      </c>
      <c r="Q4625" s="708">
        <v>23630</v>
      </c>
      <c r="R4625" s="585">
        <v>2504.403</v>
      </c>
      <c r="S4625" s="734">
        <f t="shared" si="214"/>
        <v>0.105984045704613</v>
      </c>
      <c r="T4625" s="708">
        <v>0</v>
      </c>
      <c r="U4625" s="708">
        <v>0</v>
      </c>
      <c r="V4625" s="708">
        <v>0</v>
      </c>
      <c r="W4625" s="708">
        <v>0</v>
      </c>
      <c r="X4625" s="708">
        <v>0</v>
      </c>
      <c r="Y4625" s="708">
        <v>0</v>
      </c>
    </row>
    <row r="4626" customHeight="1" spans="1:25">
      <c r="A4626" s="574">
        <v>45364</v>
      </c>
      <c r="B4626" s="697" t="s">
        <v>185</v>
      </c>
      <c r="C4626" s="711" t="s">
        <v>32</v>
      </c>
      <c r="D4626" s="555">
        <v>150</v>
      </c>
      <c r="E4626" s="697" t="s">
        <v>182</v>
      </c>
      <c r="F4626" s="697">
        <v>0.81</v>
      </c>
      <c r="G4626" s="697">
        <v>1.24</v>
      </c>
      <c r="H4626" s="697">
        <v>17.5172</v>
      </c>
      <c r="I4626" s="585">
        <v>17.43</v>
      </c>
      <c r="J4626" s="716">
        <v>17.204</v>
      </c>
      <c r="K4626" s="724">
        <v>0</v>
      </c>
      <c r="L4626" s="856">
        <f t="shared" si="215"/>
        <v>0</v>
      </c>
      <c r="M4626" s="697">
        <v>546.821</v>
      </c>
      <c r="N4626" s="708">
        <v>1145</v>
      </c>
      <c r="O4626" s="855">
        <f t="shared" si="213"/>
        <v>0.477572925764192</v>
      </c>
      <c r="P4626" s="725" t="s">
        <v>176</v>
      </c>
      <c r="Q4626" s="708">
        <v>23630</v>
      </c>
      <c r="R4626" s="697">
        <v>2521.607</v>
      </c>
      <c r="S4626" s="734">
        <f t="shared" si="214"/>
        <v>0.10671210325857</v>
      </c>
      <c r="T4626" s="708">
        <v>0</v>
      </c>
      <c r="U4626" s="708">
        <v>0</v>
      </c>
      <c r="V4626" s="708">
        <v>0</v>
      </c>
      <c r="W4626" s="708">
        <v>0</v>
      </c>
      <c r="X4626" s="708">
        <v>0</v>
      </c>
      <c r="Y4626" s="708">
        <v>0</v>
      </c>
    </row>
    <row r="4627" customHeight="1" spans="1:25">
      <c r="A4627" s="574">
        <v>45365</v>
      </c>
      <c r="B4627" s="697" t="s">
        <v>185</v>
      </c>
      <c r="C4627" s="697" t="s">
        <v>32</v>
      </c>
      <c r="D4627" s="697">
        <v>150</v>
      </c>
      <c r="E4627" s="697" t="s">
        <v>39</v>
      </c>
      <c r="F4627" s="697">
        <v>3.722</v>
      </c>
      <c r="G4627" s="697">
        <v>1.16</v>
      </c>
      <c r="H4627" s="697">
        <v>84.624</v>
      </c>
      <c r="I4627" s="585">
        <v>84.203</v>
      </c>
      <c r="J4627" s="716">
        <v>83.9409999999978</v>
      </c>
      <c r="K4627" s="724">
        <v>0</v>
      </c>
      <c r="L4627" s="856">
        <f t="shared" si="215"/>
        <v>0</v>
      </c>
      <c r="M4627" s="697">
        <v>630.761999999999</v>
      </c>
      <c r="N4627" s="708">
        <v>1145</v>
      </c>
      <c r="O4627" s="855">
        <f t="shared" si="213"/>
        <v>0.550883842794759</v>
      </c>
      <c r="P4627" s="725" t="s">
        <v>176</v>
      </c>
      <c r="Q4627" s="708">
        <v>23630</v>
      </c>
      <c r="R4627" s="585">
        <v>2605.548</v>
      </c>
      <c r="S4627" s="734">
        <f t="shared" si="214"/>
        <v>0.110264409648752</v>
      </c>
      <c r="T4627" s="708">
        <v>0</v>
      </c>
      <c r="U4627" s="708">
        <v>0</v>
      </c>
      <c r="V4627" s="708">
        <v>0</v>
      </c>
      <c r="W4627" s="708">
        <v>0</v>
      </c>
      <c r="X4627" s="708">
        <v>0</v>
      </c>
      <c r="Y4627" s="708">
        <v>0</v>
      </c>
    </row>
    <row r="4628" customHeight="1" spans="1:25">
      <c r="A4628" s="574">
        <v>45366</v>
      </c>
      <c r="B4628" s="697" t="s">
        <v>185</v>
      </c>
      <c r="C4628" s="697" t="s">
        <v>32</v>
      </c>
      <c r="D4628" s="697">
        <v>150</v>
      </c>
      <c r="E4628" s="697" t="s">
        <v>39</v>
      </c>
      <c r="F4628" s="697">
        <v>1.18</v>
      </c>
      <c r="G4628" s="697">
        <v>0.82</v>
      </c>
      <c r="H4628" s="697">
        <v>25.6109</v>
      </c>
      <c r="I4628" s="585">
        <v>25.4835000000004</v>
      </c>
      <c r="J4628" s="716">
        <v>25.2670000000009</v>
      </c>
      <c r="K4628" s="724">
        <v>0</v>
      </c>
      <c r="L4628" s="856">
        <f t="shared" si="215"/>
        <v>0</v>
      </c>
      <c r="M4628" s="697">
        <v>656.029</v>
      </c>
      <c r="N4628" s="708">
        <v>1145</v>
      </c>
      <c r="O4628" s="855">
        <f t="shared" si="213"/>
        <v>0.572951091703057</v>
      </c>
      <c r="P4628" s="725" t="s">
        <v>176</v>
      </c>
      <c r="Q4628" s="708">
        <v>23630</v>
      </c>
      <c r="R4628" s="585">
        <v>2630.815</v>
      </c>
      <c r="S4628" s="734">
        <f t="shared" si="214"/>
        <v>0.111333685992383</v>
      </c>
      <c r="T4628" s="708">
        <v>0</v>
      </c>
      <c r="U4628" s="708">
        <v>0</v>
      </c>
      <c r="V4628" s="708">
        <v>0</v>
      </c>
      <c r="W4628" s="708">
        <v>0</v>
      </c>
      <c r="X4628" s="708">
        <v>0</v>
      </c>
      <c r="Y4628" s="708">
        <v>0</v>
      </c>
    </row>
    <row r="4629" customHeight="1" spans="1:25">
      <c r="A4629" s="574">
        <v>45367</v>
      </c>
      <c r="B4629" s="697" t="s">
        <v>185</v>
      </c>
      <c r="C4629" s="697" t="s">
        <v>32</v>
      </c>
      <c r="D4629" s="697">
        <v>150</v>
      </c>
      <c r="E4629" s="697" t="s">
        <v>39</v>
      </c>
      <c r="F4629" s="697">
        <v>1.53</v>
      </c>
      <c r="G4629" s="697">
        <v>0.98</v>
      </c>
      <c r="H4629" s="585">
        <v>32.2343699999998</v>
      </c>
      <c r="I4629" s="585">
        <v>32.0739999999999</v>
      </c>
      <c r="J4629" s="716">
        <v>31.867</v>
      </c>
      <c r="K4629" s="724">
        <v>0</v>
      </c>
      <c r="L4629" s="856">
        <f t="shared" si="215"/>
        <v>0</v>
      </c>
      <c r="M4629" s="697">
        <v>687.896</v>
      </c>
      <c r="N4629" s="708">
        <v>1145</v>
      </c>
      <c r="O4629" s="855">
        <f t="shared" si="213"/>
        <v>0.600782532751092</v>
      </c>
      <c r="P4629" s="725" t="s">
        <v>176</v>
      </c>
      <c r="Q4629" s="708">
        <v>23630</v>
      </c>
      <c r="R4629" s="585">
        <v>2662.682</v>
      </c>
      <c r="S4629" s="734">
        <f t="shared" si="214"/>
        <v>0.112682268303005</v>
      </c>
      <c r="T4629" s="708">
        <v>0</v>
      </c>
      <c r="U4629" s="708">
        <v>0</v>
      </c>
      <c r="V4629" s="708">
        <v>0</v>
      </c>
      <c r="W4629" s="708">
        <v>0</v>
      </c>
      <c r="X4629" s="708">
        <v>0</v>
      </c>
      <c r="Y4629" s="708">
        <v>0</v>
      </c>
    </row>
    <row r="4630" customHeight="1" spans="1:25">
      <c r="A4630" s="574">
        <v>45368</v>
      </c>
      <c r="B4630" s="697" t="s">
        <v>185</v>
      </c>
      <c r="C4630" s="697" t="s">
        <v>32</v>
      </c>
      <c r="D4630" s="697">
        <v>150</v>
      </c>
      <c r="E4630" s="697" t="s">
        <v>39</v>
      </c>
      <c r="F4630" s="697">
        <v>0.43</v>
      </c>
      <c r="G4630" s="697">
        <v>1.89</v>
      </c>
      <c r="H4630" s="697">
        <v>10.2289</v>
      </c>
      <c r="I4630" s="585">
        <v>10.178</v>
      </c>
      <c r="J4630" s="716">
        <v>9.988</v>
      </c>
      <c r="K4630" s="724">
        <v>0</v>
      </c>
      <c r="L4630" s="856">
        <f t="shared" si="215"/>
        <v>0</v>
      </c>
      <c r="M4630" s="697">
        <v>697.884</v>
      </c>
      <c r="N4630" s="708">
        <v>1145</v>
      </c>
      <c r="O4630" s="855">
        <f t="shared" si="213"/>
        <v>0.609505676855895</v>
      </c>
      <c r="P4630" s="725" t="s">
        <v>176</v>
      </c>
      <c r="Q4630" s="708">
        <v>23630</v>
      </c>
      <c r="R4630" s="585">
        <v>2672.67</v>
      </c>
      <c r="S4630" s="734">
        <f t="shared" si="214"/>
        <v>0.113104951333051</v>
      </c>
      <c r="T4630" s="708">
        <v>0</v>
      </c>
      <c r="U4630" s="708">
        <v>0</v>
      </c>
      <c r="V4630" s="708">
        <v>0</v>
      </c>
      <c r="W4630" s="708">
        <v>0</v>
      </c>
      <c r="X4630" s="708">
        <v>0</v>
      </c>
      <c r="Y4630" s="708">
        <v>0</v>
      </c>
    </row>
    <row r="4631" customHeight="1" spans="1:25">
      <c r="A4631" s="574">
        <v>45369</v>
      </c>
      <c r="B4631" s="697" t="s">
        <v>185</v>
      </c>
      <c r="C4631" s="711" t="s">
        <v>32</v>
      </c>
      <c r="D4631" s="555">
        <v>150</v>
      </c>
      <c r="E4631" s="697" t="s">
        <v>91</v>
      </c>
      <c r="F4631" s="697">
        <v>1.27</v>
      </c>
      <c r="G4631" s="697">
        <v>3.08</v>
      </c>
      <c r="H4631" s="697">
        <v>28.6536</v>
      </c>
      <c r="I4631" s="585">
        <v>28.511</v>
      </c>
      <c r="J4631" s="716">
        <v>28.336</v>
      </c>
      <c r="K4631" s="724">
        <v>0</v>
      </c>
      <c r="L4631" s="856">
        <f t="shared" si="215"/>
        <v>0</v>
      </c>
      <c r="M4631" s="697">
        <v>726.22</v>
      </c>
      <c r="N4631" s="708">
        <v>1145</v>
      </c>
      <c r="O4631" s="855">
        <f t="shared" si="213"/>
        <v>0.63425327510917</v>
      </c>
      <c r="P4631" s="725" t="s">
        <v>176</v>
      </c>
      <c r="Q4631" s="708">
        <v>23630</v>
      </c>
      <c r="R4631" s="585">
        <v>2701.006</v>
      </c>
      <c r="S4631" s="734">
        <f t="shared" si="214"/>
        <v>0.114304104951333</v>
      </c>
      <c r="T4631" s="708">
        <v>0</v>
      </c>
      <c r="U4631" s="708">
        <v>0</v>
      </c>
      <c r="V4631" s="708">
        <v>0</v>
      </c>
      <c r="W4631" s="708">
        <v>0</v>
      </c>
      <c r="X4631" s="708">
        <v>0</v>
      </c>
      <c r="Y4631" s="708">
        <v>0</v>
      </c>
    </row>
    <row r="4632" customHeight="1" spans="1:25">
      <c r="A4632" s="574">
        <v>45370</v>
      </c>
      <c r="B4632" s="697" t="s">
        <v>185</v>
      </c>
      <c r="C4632" s="697" t="s">
        <v>32</v>
      </c>
      <c r="D4632" s="697">
        <v>150</v>
      </c>
      <c r="E4632" s="558" t="s">
        <v>35</v>
      </c>
      <c r="F4632" s="558">
        <v>4.392</v>
      </c>
      <c r="G4632" s="558">
        <v>1.59</v>
      </c>
      <c r="H4632" s="728">
        <v>45.483</v>
      </c>
      <c r="I4632" s="728">
        <v>45.2567499999998</v>
      </c>
      <c r="J4632" s="716">
        <v>45.0340000000006</v>
      </c>
      <c r="K4632" s="724">
        <v>28.45311</v>
      </c>
      <c r="L4632" s="856">
        <f t="shared" si="215"/>
        <v>0.625576808917618</v>
      </c>
      <c r="M4632" s="697">
        <v>771.254000000001</v>
      </c>
      <c r="N4632" s="708">
        <v>1145</v>
      </c>
      <c r="O4632" s="855">
        <f t="shared" si="213"/>
        <v>0.673584279475983</v>
      </c>
      <c r="P4632" s="702" t="s">
        <v>176</v>
      </c>
      <c r="Q4632" s="708">
        <v>23630</v>
      </c>
      <c r="R4632" s="585">
        <v>2746.04</v>
      </c>
      <c r="S4632" s="734">
        <f t="shared" si="214"/>
        <v>0.116209902666102</v>
      </c>
      <c r="T4632" s="708">
        <v>0</v>
      </c>
      <c r="U4632" s="708">
        <v>0</v>
      </c>
      <c r="V4632" s="708">
        <v>0</v>
      </c>
      <c r="W4632" s="708">
        <v>0</v>
      </c>
      <c r="X4632" s="708">
        <v>0</v>
      </c>
      <c r="Y4632" s="708">
        <v>0</v>
      </c>
    </row>
    <row r="4633" customHeight="1" spans="1:25">
      <c r="A4633" s="574">
        <v>45371</v>
      </c>
      <c r="B4633" s="697" t="s">
        <v>185</v>
      </c>
      <c r="C4633" s="697" t="s">
        <v>32</v>
      </c>
      <c r="D4633" s="697">
        <v>150</v>
      </c>
      <c r="E4633" s="558" t="s">
        <v>35</v>
      </c>
      <c r="F4633" s="697">
        <v>3.74</v>
      </c>
      <c r="G4633" s="697">
        <v>1.65</v>
      </c>
      <c r="H4633" s="585">
        <v>52.052</v>
      </c>
      <c r="I4633" s="585">
        <v>51.793</v>
      </c>
      <c r="J4633" s="716">
        <v>51.557</v>
      </c>
      <c r="K4633" s="724">
        <v>10.66954</v>
      </c>
      <c r="L4633" s="856">
        <f t="shared" si="215"/>
        <v>0.204978483055406</v>
      </c>
      <c r="M4633" s="697">
        <v>822.811</v>
      </c>
      <c r="N4633" s="708">
        <v>1145</v>
      </c>
      <c r="O4633" s="855">
        <f t="shared" si="213"/>
        <v>0.718612227074236</v>
      </c>
      <c r="P4633" s="702" t="s">
        <v>176</v>
      </c>
      <c r="Q4633" s="708">
        <v>23630</v>
      </c>
      <c r="R4633" s="585">
        <v>2797.597</v>
      </c>
      <c r="S4633" s="734">
        <f t="shared" si="214"/>
        <v>0.118391747778248</v>
      </c>
      <c r="T4633" s="708">
        <v>0</v>
      </c>
      <c r="U4633" s="708">
        <v>0</v>
      </c>
      <c r="V4633" s="708">
        <v>0</v>
      </c>
      <c r="W4633" s="708">
        <v>0</v>
      </c>
      <c r="X4633" s="708">
        <v>0</v>
      </c>
      <c r="Y4633" s="708">
        <v>0</v>
      </c>
    </row>
    <row r="4634" customHeight="1" spans="1:25">
      <c r="A4634" s="574">
        <v>45372</v>
      </c>
      <c r="B4634" s="697" t="s">
        <v>185</v>
      </c>
      <c r="C4634" s="697" t="s">
        <v>32</v>
      </c>
      <c r="D4634" s="697">
        <v>150</v>
      </c>
      <c r="E4634" s="558" t="s">
        <v>35</v>
      </c>
      <c r="F4634" s="558">
        <v>4.27</v>
      </c>
      <c r="G4634" s="558">
        <v>2.9</v>
      </c>
      <c r="H4634" s="697">
        <v>74.8218</v>
      </c>
      <c r="I4634" s="728">
        <v>39.354</v>
      </c>
      <c r="J4634" s="716">
        <v>39.116</v>
      </c>
      <c r="K4634" s="724">
        <v>35.271</v>
      </c>
      <c r="L4634" s="856">
        <f t="shared" si="215"/>
        <v>0.471400046510509</v>
      </c>
      <c r="M4634" s="558">
        <v>861.927</v>
      </c>
      <c r="N4634" s="708">
        <v>1145</v>
      </c>
      <c r="O4634" s="855">
        <f t="shared" si="213"/>
        <v>0.752774672489083</v>
      </c>
      <c r="P4634" s="702" t="s">
        <v>176</v>
      </c>
      <c r="Q4634" s="708">
        <v>23630</v>
      </c>
      <c r="R4634" s="728">
        <v>2836.713</v>
      </c>
      <c r="S4634" s="734">
        <f t="shared" si="214"/>
        <v>0.120047101142615</v>
      </c>
      <c r="T4634" s="708">
        <v>0</v>
      </c>
      <c r="U4634" s="708">
        <v>0</v>
      </c>
      <c r="V4634" s="708">
        <v>0</v>
      </c>
      <c r="W4634" s="708">
        <v>0</v>
      </c>
      <c r="X4634" s="708">
        <v>0</v>
      </c>
      <c r="Y4634" s="708">
        <v>0</v>
      </c>
    </row>
    <row r="4635" customHeight="1" spans="1:25">
      <c r="A4635" s="574">
        <v>45373</v>
      </c>
      <c r="B4635" s="697" t="s">
        <v>185</v>
      </c>
      <c r="C4635" s="697" t="s">
        <v>32</v>
      </c>
      <c r="D4635" s="697">
        <v>150</v>
      </c>
      <c r="E4635" s="708" t="s">
        <v>35</v>
      </c>
      <c r="F4635" s="708">
        <v>3.29</v>
      </c>
      <c r="G4635" s="708">
        <v>3.04</v>
      </c>
      <c r="H4635" s="708">
        <v>66.9446</v>
      </c>
      <c r="I4635" s="708">
        <v>57.6852</v>
      </c>
      <c r="J4635" s="716">
        <v>57.442</v>
      </c>
      <c r="K4635" s="708">
        <v>8.9709</v>
      </c>
      <c r="L4635" s="856">
        <f t="shared" si="215"/>
        <v>0.134004833847689</v>
      </c>
      <c r="M4635" s="716">
        <v>919.396</v>
      </c>
      <c r="N4635" s="708">
        <v>1145</v>
      </c>
      <c r="O4635" s="855">
        <f t="shared" si="213"/>
        <v>0.802965938864629</v>
      </c>
      <c r="P4635" s="725" t="s">
        <v>176</v>
      </c>
      <c r="Q4635" s="708">
        <v>23630</v>
      </c>
      <c r="R4635" s="716">
        <v>2894.155</v>
      </c>
      <c r="S4635" s="734">
        <f t="shared" si="214"/>
        <v>0.122477994075328</v>
      </c>
      <c r="T4635" s="708">
        <v>0</v>
      </c>
      <c r="U4635" s="708">
        <v>0</v>
      </c>
      <c r="V4635" s="708">
        <v>0</v>
      </c>
      <c r="W4635" s="708">
        <v>0</v>
      </c>
      <c r="X4635" s="708">
        <v>0</v>
      </c>
      <c r="Y4635" s="708">
        <v>0</v>
      </c>
    </row>
    <row r="4636" customHeight="1" spans="1:25">
      <c r="A4636" s="574">
        <v>45374</v>
      </c>
      <c r="B4636" s="697" t="s">
        <v>185</v>
      </c>
      <c r="C4636" s="711" t="s">
        <v>32</v>
      </c>
      <c r="D4636" s="555">
        <v>150</v>
      </c>
      <c r="E4636" s="708" t="s">
        <v>35</v>
      </c>
      <c r="F4636" s="697">
        <v>3.77</v>
      </c>
      <c r="G4636" s="697">
        <v>1.61</v>
      </c>
      <c r="H4636" s="585">
        <v>83.5956</v>
      </c>
      <c r="I4636" s="585">
        <v>77.399</v>
      </c>
      <c r="J4636" s="716">
        <v>77.121</v>
      </c>
      <c r="K4636" s="724">
        <v>0</v>
      </c>
      <c r="L4636" s="856">
        <f t="shared" si="215"/>
        <v>0</v>
      </c>
      <c r="M4636" s="697">
        <v>996.49</v>
      </c>
      <c r="N4636" s="708">
        <v>1145</v>
      </c>
      <c r="O4636" s="855">
        <f t="shared" si="213"/>
        <v>0.870296943231441</v>
      </c>
      <c r="P4636" s="725" t="s">
        <v>176</v>
      </c>
      <c r="Q4636" s="708">
        <v>23630</v>
      </c>
      <c r="R4636" s="728">
        <v>2971.276</v>
      </c>
      <c r="S4636" s="734">
        <f t="shared" si="214"/>
        <v>0.125741684299619</v>
      </c>
      <c r="T4636" s="708">
        <v>0</v>
      </c>
      <c r="U4636" s="708">
        <v>0</v>
      </c>
      <c r="V4636" s="708">
        <v>0</v>
      </c>
      <c r="W4636" s="708">
        <v>0</v>
      </c>
      <c r="X4636" s="708">
        <v>0</v>
      </c>
      <c r="Y4636" s="708">
        <v>0</v>
      </c>
    </row>
    <row r="4637" customHeight="1" spans="1:25">
      <c r="A4637" s="574">
        <v>45375</v>
      </c>
      <c r="B4637" s="697" t="s">
        <v>185</v>
      </c>
      <c r="C4637" s="697" t="s">
        <v>32</v>
      </c>
      <c r="D4637" s="697">
        <v>150</v>
      </c>
      <c r="E4637" s="697" t="s">
        <v>39</v>
      </c>
      <c r="F4637" s="708">
        <v>0.81</v>
      </c>
      <c r="G4637" s="708">
        <v>2.11</v>
      </c>
      <c r="H4637" s="716">
        <v>18.0747</v>
      </c>
      <c r="I4637" s="716">
        <v>17.9848</v>
      </c>
      <c r="J4637" s="716">
        <v>17.765</v>
      </c>
      <c r="K4637" s="724">
        <v>0</v>
      </c>
      <c r="L4637" s="856">
        <f t="shared" si="215"/>
        <v>0</v>
      </c>
      <c r="M4637" s="708">
        <v>1014.255</v>
      </c>
      <c r="N4637" s="708">
        <v>1145</v>
      </c>
      <c r="O4637" s="855">
        <f t="shared" si="213"/>
        <v>0.885812227074236</v>
      </c>
      <c r="P4637" s="725" t="s">
        <v>176</v>
      </c>
      <c r="Q4637" s="708">
        <v>23630</v>
      </c>
      <c r="R4637" s="716">
        <v>2989.041</v>
      </c>
      <c r="S4637" s="734">
        <f t="shared" si="214"/>
        <v>0.12649348286077</v>
      </c>
      <c r="T4637" s="708">
        <v>0</v>
      </c>
      <c r="U4637" s="708">
        <v>0</v>
      </c>
      <c r="V4637" s="708">
        <v>0</v>
      </c>
      <c r="W4637" s="708">
        <v>0</v>
      </c>
      <c r="X4637" s="708">
        <v>0</v>
      </c>
      <c r="Y4637" s="708">
        <v>0</v>
      </c>
    </row>
    <row r="4638" customHeight="1" spans="1:25">
      <c r="A4638" s="574">
        <v>45376</v>
      </c>
      <c r="B4638" s="697" t="s">
        <v>185</v>
      </c>
      <c r="C4638" s="697" t="s">
        <v>32</v>
      </c>
      <c r="D4638" s="697">
        <v>150</v>
      </c>
      <c r="E4638" s="708" t="s">
        <v>433</v>
      </c>
      <c r="F4638" s="708">
        <v>1.925</v>
      </c>
      <c r="G4638" s="708">
        <v>2.21</v>
      </c>
      <c r="H4638" s="708">
        <v>41.7545</v>
      </c>
      <c r="I4638" s="708">
        <v>41.5468</v>
      </c>
      <c r="J4638" s="716">
        <v>41.316</v>
      </c>
      <c r="K4638" s="708">
        <v>0</v>
      </c>
      <c r="L4638" s="856">
        <f t="shared" si="215"/>
        <v>0</v>
      </c>
      <c r="M4638" s="708">
        <v>1060.9795</v>
      </c>
      <c r="N4638" s="708">
        <v>1145</v>
      </c>
      <c r="O4638" s="855">
        <f t="shared" si="213"/>
        <v>0.926619650655022</v>
      </c>
      <c r="P4638" s="725" t="s">
        <v>176</v>
      </c>
      <c r="Q4638" s="708">
        <v>23630</v>
      </c>
      <c r="R4638" s="716">
        <v>3046.393</v>
      </c>
      <c r="S4638" s="734">
        <f t="shared" si="214"/>
        <v>0.128920567075751</v>
      </c>
      <c r="T4638" s="708">
        <v>0</v>
      </c>
      <c r="U4638" s="708">
        <v>0</v>
      </c>
      <c r="V4638" s="708">
        <v>0</v>
      </c>
      <c r="W4638" s="708">
        <v>0</v>
      </c>
      <c r="X4638" s="708">
        <v>0</v>
      </c>
      <c r="Y4638" s="708">
        <v>0</v>
      </c>
    </row>
    <row r="4639" customHeight="1" spans="1:25">
      <c r="A4639" s="574">
        <v>45377</v>
      </c>
      <c r="B4639" s="697" t="s">
        <v>185</v>
      </c>
      <c r="C4639" s="697" t="s">
        <v>32</v>
      </c>
      <c r="D4639" s="697">
        <v>150</v>
      </c>
      <c r="E4639" s="708" t="s">
        <v>35</v>
      </c>
      <c r="F4639" s="708">
        <v>4.63</v>
      </c>
      <c r="G4639" s="708">
        <v>1.41</v>
      </c>
      <c r="H4639" s="716">
        <v>69.3932</v>
      </c>
      <c r="I4639" s="708">
        <v>51.2715</v>
      </c>
      <c r="J4639" s="716">
        <v>51.018</v>
      </c>
      <c r="K4639" s="708">
        <v>17.4424</v>
      </c>
      <c r="L4639" s="856">
        <f t="shared" si="215"/>
        <v>0.251356040649516</v>
      </c>
      <c r="M4639" s="708">
        <v>1106.589</v>
      </c>
      <c r="N4639" s="708">
        <v>1145</v>
      </c>
      <c r="O4639" s="855">
        <f t="shared" si="213"/>
        <v>0.96645327510917</v>
      </c>
      <c r="P4639" s="725" t="s">
        <v>176</v>
      </c>
      <c r="Q4639" s="708">
        <v>23630</v>
      </c>
      <c r="R4639" s="716">
        <v>3081.375</v>
      </c>
      <c r="S4639" s="734">
        <f t="shared" si="214"/>
        <v>0.130400973338976</v>
      </c>
      <c r="T4639" s="708">
        <v>0</v>
      </c>
      <c r="U4639" s="708">
        <v>0</v>
      </c>
      <c r="V4639" s="708">
        <v>0</v>
      </c>
      <c r="W4639" s="708">
        <v>0</v>
      </c>
      <c r="X4639" s="708">
        <v>0</v>
      </c>
      <c r="Y4639" s="708">
        <v>0</v>
      </c>
    </row>
    <row r="4640" customHeight="1" spans="1:25">
      <c r="A4640" s="574">
        <v>45378</v>
      </c>
      <c r="B4640" s="697" t="s">
        <v>185</v>
      </c>
      <c r="C4640" s="697" t="s">
        <v>32</v>
      </c>
      <c r="D4640" s="697">
        <v>150</v>
      </c>
      <c r="E4640" s="708" t="s">
        <v>39</v>
      </c>
      <c r="F4640" s="708">
        <v>0.56</v>
      </c>
      <c r="G4640" s="708">
        <v>0.76</v>
      </c>
      <c r="H4640" s="716">
        <v>13.386</v>
      </c>
      <c r="I4640" s="708">
        <v>12.1065</v>
      </c>
      <c r="J4640" s="716">
        <v>11.88</v>
      </c>
      <c r="K4640" s="708">
        <v>0</v>
      </c>
      <c r="L4640" s="856">
        <f t="shared" si="215"/>
        <v>0</v>
      </c>
      <c r="M4640" s="716">
        <v>1118.469</v>
      </c>
      <c r="N4640" s="708">
        <v>1145</v>
      </c>
      <c r="O4640" s="855">
        <f t="shared" si="213"/>
        <v>0.976828820960699</v>
      </c>
      <c r="P4640" s="725" t="s">
        <v>176</v>
      </c>
      <c r="Q4640" s="708">
        <v>23630</v>
      </c>
      <c r="R4640" s="708">
        <v>3093.255</v>
      </c>
      <c r="S4640" s="734">
        <f t="shared" si="214"/>
        <v>0.13090372407956</v>
      </c>
      <c r="T4640" s="708">
        <v>0</v>
      </c>
      <c r="U4640" s="708">
        <v>0</v>
      </c>
      <c r="V4640" s="708">
        <v>0</v>
      </c>
      <c r="W4640" s="708">
        <v>0</v>
      </c>
      <c r="X4640" s="708">
        <v>0</v>
      </c>
      <c r="Y4640" s="708">
        <v>0</v>
      </c>
    </row>
    <row r="4641" customHeight="1" spans="1:25">
      <c r="A4641" s="574">
        <v>45379</v>
      </c>
      <c r="B4641" s="697" t="s">
        <v>185</v>
      </c>
      <c r="C4641" s="711" t="s">
        <v>32</v>
      </c>
      <c r="D4641" s="555">
        <v>150</v>
      </c>
      <c r="E4641" s="708" t="s">
        <v>35</v>
      </c>
      <c r="F4641" s="717">
        <v>5.05</v>
      </c>
      <c r="G4641" s="697">
        <v>2.24</v>
      </c>
      <c r="H4641" s="697">
        <v>77.5103</v>
      </c>
      <c r="I4641" s="585">
        <v>60.1598</v>
      </c>
      <c r="J4641" s="585">
        <v>59.884</v>
      </c>
      <c r="K4641" s="724">
        <v>17.0498</v>
      </c>
      <c r="L4641" s="856">
        <f t="shared" si="215"/>
        <v>0.219968184873494</v>
      </c>
      <c r="M4641" s="697">
        <v>1178.353</v>
      </c>
      <c r="N4641" s="708">
        <v>1145</v>
      </c>
      <c r="O4641" s="855">
        <f t="shared" si="213"/>
        <v>1.02912925764192</v>
      </c>
      <c r="P4641" s="725" t="s">
        <v>176</v>
      </c>
      <c r="Q4641" s="708">
        <v>23630</v>
      </c>
      <c r="R4641" s="697">
        <v>3153.139</v>
      </c>
      <c r="S4641" s="734">
        <f t="shared" ref="S4641:S4643" si="216">R4641/Q4642</f>
        <v>0.133437960220059</v>
      </c>
      <c r="T4641" s="708">
        <v>0</v>
      </c>
      <c r="U4641" s="708">
        <v>0</v>
      </c>
      <c r="V4641" s="708">
        <v>0</v>
      </c>
      <c r="W4641" s="708">
        <v>0</v>
      </c>
      <c r="X4641" s="708">
        <v>0</v>
      </c>
      <c r="Y4641" s="708">
        <v>0</v>
      </c>
    </row>
    <row r="4642" customHeight="1" spans="1:25">
      <c r="A4642" s="574">
        <v>45380</v>
      </c>
      <c r="B4642" s="697" t="s">
        <v>185</v>
      </c>
      <c r="C4642" s="697" t="s">
        <v>32</v>
      </c>
      <c r="D4642" s="697">
        <v>150</v>
      </c>
      <c r="E4642" s="558" t="s">
        <v>35</v>
      </c>
      <c r="F4642" s="697">
        <v>5.22</v>
      </c>
      <c r="G4642" s="697">
        <v>2.69</v>
      </c>
      <c r="H4642" s="585">
        <v>70.4905</v>
      </c>
      <c r="I4642" s="585">
        <v>37.3853</v>
      </c>
      <c r="J4642" s="585">
        <v>37.147</v>
      </c>
      <c r="K4642" s="724">
        <v>33.1052</v>
      </c>
      <c r="L4642" s="856">
        <f t="shared" si="215"/>
        <v>0.46964058986672</v>
      </c>
      <c r="M4642" s="697">
        <v>1221.9025</v>
      </c>
      <c r="N4642" s="708">
        <v>1145</v>
      </c>
      <c r="O4642" s="855">
        <f t="shared" si="213"/>
        <v>1.06716375545852</v>
      </c>
      <c r="P4642" s="725" t="s">
        <v>176</v>
      </c>
      <c r="Q4642" s="708">
        <v>23630</v>
      </c>
      <c r="R4642" s="697">
        <v>3207.316</v>
      </c>
      <c r="S4642" s="734">
        <f t="shared" si="216"/>
        <v>0.135730681337283</v>
      </c>
      <c r="T4642" s="708">
        <v>0</v>
      </c>
      <c r="U4642" s="708">
        <v>0</v>
      </c>
      <c r="V4642" s="708">
        <v>0</v>
      </c>
      <c r="W4642" s="708">
        <v>0</v>
      </c>
      <c r="X4642" s="708">
        <v>0</v>
      </c>
      <c r="Y4642" s="708">
        <v>0</v>
      </c>
    </row>
    <row r="4643" customHeight="1" spans="1:25">
      <c r="A4643" s="574">
        <v>45381</v>
      </c>
      <c r="B4643" s="697" t="s">
        <v>185</v>
      </c>
      <c r="C4643" s="697" t="s">
        <v>32</v>
      </c>
      <c r="D4643" s="697">
        <v>150</v>
      </c>
      <c r="E4643" s="697" t="s">
        <v>35</v>
      </c>
      <c r="F4643" s="697">
        <v>4.63</v>
      </c>
      <c r="G4643" s="697">
        <v>1.94</v>
      </c>
      <c r="H4643" s="697">
        <v>74.2399</v>
      </c>
      <c r="I4643" s="585">
        <v>61.243</v>
      </c>
      <c r="J4643" s="585">
        <v>60.962</v>
      </c>
      <c r="K4643" s="697">
        <v>12.9969</v>
      </c>
      <c r="L4643" s="732">
        <f t="shared" si="215"/>
        <v>0.175066237966377</v>
      </c>
      <c r="M4643" s="697">
        <v>1276.462</v>
      </c>
      <c r="N4643" s="708">
        <v>1145</v>
      </c>
      <c r="O4643" s="726">
        <f t="shared" si="213"/>
        <v>1.11481397379913</v>
      </c>
      <c r="P4643" s="725" t="s">
        <v>176</v>
      </c>
      <c r="Q4643" s="697">
        <v>23630</v>
      </c>
      <c r="R4643" s="697">
        <v>3251.248</v>
      </c>
      <c r="S4643" s="734">
        <f t="shared" si="216"/>
        <v>0.137589843419382</v>
      </c>
      <c r="T4643" s="708">
        <v>0</v>
      </c>
      <c r="U4643" s="708">
        <v>0</v>
      </c>
      <c r="V4643" s="708">
        <v>0</v>
      </c>
      <c r="W4643" s="708">
        <v>0</v>
      </c>
      <c r="X4643" s="708">
        <v>0</v>
      </c>
      <c r="Y4643" s="708">
        <v>0</v>
      </c>
    </row>
    <row r="4644" customHeight="1" spans="1:25">
      <c r="A4644" s="574">
        <v>45382</v>
      </c>
      <c r="B4644" s="697" t="s">
        <v>185</v>
      </c>
      <c r="C4644" s="697" t="s">
        <v>32</v>
      </c>
      <c r="D4644" s="697">
        <v>150</v>
      </c>
      <c r="E4644" s="555" t="s">
        <v>35</v>
      </c>
      <c r="F4644" s="555">
        <v>5.05</v>
      </c>
      <c r="G4644" s="555">
        <v>1.66</v>
      </c>
      <c r="H4644" s="647">
        <v>71.064</v>
      </c>
      <c r="I4644" s="647">
        <v>48.4173</v>
      </c>
      <c r="J4644" s="647">
        <v>48.158</v>
      </c>
      <c r="K4644" s="555">
        <v>25.2367</v>
      </c>
      <c r="L4644" s="702">
        <v>0.3551</v>
      </c>
      <c r="M4644" s="555">
        <v>1324.62</v>
      </c>
      <c r="N4644" s="708">
        <v>1145</v>
      </c>
      <c r="O4644" s="726">
        <f t="shared" si="213"/>
        <v>1.15687336244541</v>
      </c>
      <c r="P4644" s="725" t="s">
        <v>176</v>
      </c>
      <c r="Q4644" s="697">
        <v>23630</v>
      </c>
      <c r="R4644" s="555">
        <v>3299.376</v>
      </c>
      <c r="S4644" s="734" t="e">
        <f>R4644/Q4646</f>
        <v>#VALUE!</v>
      </c>
      <c r="T4644" s="708">
        <v>0</v>
      </c>
      <c r="U4644" s="708">
        <v>0</v>
      </c>
      <c r="V4644" s="708">
        <v>0</v>
      </c>
      <c r="W4644" s="708">
        <v>0</v>
      </c>
      <c r="X4644" s="708">
        <v>0</v>
      </c>
      <c r="Y4644" s="708">
        <v>0</v>
      </c>
    </row>
    <row r="4645" customHeight="1" spans="1:25">
      <c r="A4645" s="762" t="s">
        <v>434</v>
      </c>
      <c r="B4645" s="763"/>
      <c r="C4645" s="763"/>
      <c r="D4645" s="763"/>
      <c r="E4645" s="763"/>
      <c r="F4645" s="763"/>
      <c r="G4645" s="763"/>
      <c r="H4645" s="763"/>
      <c r="I4645" s="763"/>
      <c r="J4645" s="763"/>
      <c r="K4645" s="763"/>
      <c r="L4645" s="763"/>
      <c r="M4645" s="828"/>
      <c r="N4645" s="763"/>
      <c r="O4645" s="763"/>
      <c r="P4645" s="828"/>
      <c r="Q4645" s="828"/>
      <c r="R4645" s="763"/>
      <c r="S4645" s="763"/>
      <c r="T4645" s="763"/>
      <c r="U4645" s="763"/>
      <c r="V4645" s="763"/>
      <c r="W4645" s="763"/>
      <c r="X4645" s="763"/>
      <c r="Y4645" s="763"/>
    </row>
    <row r="4646" customHeight="1" spans="1:25">
      <c r="A4646" s="835" t="s">
        <v>435</v>
      </c>
      <c r="B4646" s="836" t="s">
        <v>2</v>
      </c>
      <c r="C4646" s="836" t="s">
        <v>3</v>
      </c>
      <c r="D4646" s="836" t="s">
        <v>4</v>
      </c>
      <c r="E4646" s="836" t="s">
        <v>5</v>
      </c>
      <c r="F4646" s="836" t="s">
        <v>6</v>
      </c>
      <c r="G4646" s="836" t="s">
        <v>7</v>
      </c>
      <c r="H4646" s="836" t="s">
        <v>8</v>
      </c>
      <c r="I4646" s="836" t="s">
        <v>9</v>
      </c>
      <c r="J4646" s="836" t="s">
        <v>10</v>
      </c>
      <c r="K4646" s="858" t="s">
        <v>11</v>
      </c>
      <c r="L4646" s="859" t="s">
        <v>12</v>
      </c>
      <c r="M4646" s="836" t="s">
        <v>13</v>
      </c>
      <c r="N4646" s="836" t="s">
        <v>14</v>
      </c>
      <c r="O4646" s="859" t="s">
        <v>15</v>
      </c>
      <c r="P4646" s="859" t="s">
        <v>16</v>
      </c>
      <c r="Q4646" s="836" t="s">
        <v>17</v>
      </c>
      <c r="R4646" s="836" t="s">
        <v>18</v>
      </c>
      <c r="S4646" s="836" t="s">
        <v>19</v>
      </c>
      <c r="T4646" s="836" t="s">
        <v>30</v>
      </c>
      <c r="U4646" s="836" t="s">
        <v>405</v>
      </c>
      <c r="V4646" s="836" t="s">
        <v>406</v>
      </c>
      <c r="W4646" s="836" t="s">
        <v>407</v>
      </c>
      <c r="X4646" s="836" t="s">
        <v>408</v>
      </c>
      <c r="Y4646" s="836" t="s">
        <v>25</v>
      </c>
    </row>
    <row r="4647" customHeight="1" spans="1:25">
      <c r="A4647" s="574">
        <v>45352</v>
      </c>
      <c r="B4647" s="193" t="s">
        <v>188</v>
      </c>
      <c r="C4647" s="837" t="s">
        <v>32</v>
      </c>
      <c r="D4647" s="838">
        <v>100</v>
      </c>
      <c r="E4647" s="839" t="s">
        <v>39</v>
      </c>
      <c r="F4647" s="839">
        <v>2.02</v>
      </c>
      <c r="G4647" s="839" t="s">
        <v>176</v>
      </c>
      <c r="H4647" s="839">
        <v>20.303</v>
      </c>
      <c r="I4647" s="839">
        <v>20.202</v>
      </c>
      <c r="J4647" s="839">
        <v>20.1554</v>
      </c>
      <c r="K4647" s="860">
        <v>0</v>
      </c>
      <c r="L4647" s="861">
        <f t="shared" ref="L4647:L4677" si="217">K4647/(K4647+I4647)</f>
        <v>0</v>
      </c>
      <c r="M4647" s="839">
        <v>20.1554</v>
      </c>
      <c r="N4647" s="862">
        <v>955</v>
      </c>
      <c r="O4647" s="863" t="e">
        <f>N4647/#REF!</f>
        <v>#REF!</v>
      </c>
      <c r="P4647" s="839" t="s">
        <v>176</v>
      </c>
      <c r="Q4647" s="839">
        <v>11430</v>
      </c>
      <c r="R4647" s="839">
        <v>1031.7853</v>
      </c>
      <c r="S4647" s="876">
        <f t="shared" ref="S4647:S4677" si="218">R4647/Q4647</f>
        <v>0.0902699300087489</v>
      </c>
      <c r="T4647" s="839">
        <v>0</v>
      </c>
      <c r="U4647" s="839">
        <v>0</v>
      </c>
      <c r="V4647" s="839">
        <v>0</v>
      </c>
      <c r="W4647" s="839">
        <v>0</v>
      </c>
      <c r="X4647" s="839">
        <v>0</v>
      </c>
      <c r="Y4647" s="839">
        <v>0</v>
      </c>
    </row>
    <row r="4648" customHeight="1" spans="1:25">
      <c r="A4648" s="574">
        <v>45353</v>
      </c>
      <c r="B4648" s="193" t="s">
        <v>188</v>
      </c>
      <c r="C4648" s="840" t="s">
        <v>32</v>
      </c>
      <c r="D4648" s="840">
        <v>100</v>
      </c>
      <c r="E4648" s="841" t="s">
        <v>35</v>
      </c>
      <c r="F4648" s="841">
        <v>5.43</v>
      </c>
      <c r="G4648" s="841" t="s">
        <v>176</v>
      </c>
      <c r="H4648" s="842">
        <v>47.5224</v>
      </c>
      <c r="I4648" s="842">
        <v>47.286</v>
      </c>
      <c r="J4648" s="841">
        <v>46.5322</v>
      </c>
      <c r="K4648" s="864">
        <v>0</v>
      </c>
      <c r="L4648" s="865">
        <f t="shared" si="217"/>
        <v>0</v>
      </c>
      <c r="M4648" s="839">
        <v>66.6876</v>
      </c>
      <c r="N4648" s="839">
        <v>955</v>
      </c>
      <c r="O4648" s="866" t="e">
        <f>N4648/#REF!</f>
        <v>#REF!</v>
      </c>
      <c r="P4648" s="839" t="s">
        <v>176</v>
      </c>
      <c r="Q4648" s="839">
        <v>11430</v>
      </c>
      <c r="R4648" s="839">
        <v>1078.3175</v>
      </c>
      <c r="S4648" s="874">
        <f t="shared" si="218"/>
        <v>0.0943409886264217</v>
      </c>
      <c r="T4648" s="839">
        <v>0</v>
      </c>
      <c r="U4648" s="839">
        <v>0</v>
      </c>
      <c r="V4648" s="839">
        <v>0</v>
      </c>
      <c r="W4648" s="839">
        <v>0</v>
      </c>
      <c r="X4648" s="839">
        <v>0</v>
      </c>
      <c r="Y4648" s="839">
        <v>0</v>
      </c>
    </row>
    <row r="4649" customHeight="1" spans="1:25">
      <c r="A4649" s="574">
        <v>45354</v>
      </c>
      <c r="B4649" s="193" t="s">
        <v>188</v>
      </c>
      <c r="C4649" s="843" t="s">
        <v>32</v>
      </c>
      <c r="D4649" s="844">
        <v>100</v>
      </c>
      <c r="E4649" s="845" t="s">
        <v>35</v>
      </c>
      <c r="F4649" s="845">
        <v>4.07</v>
      </c>
      <c r="G4649" s="846" t="s">
        <v>176</v>
      </c>
      <c r="H4649" s="847">
        <v>36.1438</v>
      </c>
      <c r="I4649" s="847">
        <v>35.964</v>
      </c>
      <c r="J4649" s="845">
        <v>35.8787</v>
      </c>
      <c r="K4649" s="867">
        <v>0</v>
      </c>
      <c r="L4649" s="868">
        <f t="shared" si="217"/>
        <v>0</v>
      </c>
      <c r="M4649" s="841">
        <v>102.5663</v>
      </c>
      <c r="N4649" s="841">
        <v>955</v>
      </c>
      <c r="O4649" s="869" t="e">
        <f>N4649/#REF!</f>
        <v>#REF!</v>
      </c>
      <c r="P4649" s="841" t="s">
        <v>176</v>
      </c>
      <c r="Q4649" s="841">
        <v>11430</v>
      </c>
      <c r="R4649" s="841">
        <v>1114.1962</v>
      </c>
      <c r="S4649" s="865">
        <f t="shared" si="218"/>
        <v>0.0974799825021872</v>
      </c>
      <c r="T4649" s="841">
        <v>0</v>
      </c>
      <c r="U4649" s="841">
        <v>0</v>
      </c>
      <c r="V4649" s="841">
        <v>0</v>
      </c>
      <c r="W4649" s="841">
        <v>0</v>
      </c>
      <c r="X4649" s="841">
        <v>0</v>
      </c>
      <c r="Y4649" s="841">
        <v>0</v>
      </c>
    </row>
    <row r="4650" customHeight="1" spans="1:25">
      <c r="A4650" s="574">
        <v>45355</v>
      </c>
      <c r="B4650" s="193" t="s">
        <v>188</v>
      </c>
      <c r="C4650" s="840" t="s">
        <v>32</v>
      </c>
      <c r="D4650" s="848">
        <v>100</v>
      </c>
      <c r="E4650" s="841" t="s">
        <v>107</v>
      </c>
      <c r="F4650" s="841">
        <v>0.52</v>
      </c>
      <c r="G4650" s="849" t="s">
        <v>176</v>
      </c>
      <c r="H4650" s="842">
        <v>5.8009</v>
      </c>
      <c r="I4650" s="842">
        <v>5.772</v>
      </c>
      <c r="J4650" s="841">
        <v>5.4081</v>
      </c>
      <c r="K4650" s="864">
        <v>0</v>
      </c>
      <c r="L4650" s="870">
        <f t="shared" si="217"/>
        <v>0</v>
      </c>
      <c r="M4650" s="841">
        <v>107.9744</v>
      </c>
      <c r="N4650" s="839">
        <v>955</v>
      </c>
      <c r="O4650" s="869" t="e">
        <f>N4650/#REF!</f>
        <v>#REF!</v>
      </c>
      <c r="P4650" s="841" t="s">
        <v>176</v>
      </c>
      <c r="Q4650" s="841">
        <v>11430</v>
      </c>
      <c r="R4650" s="841">
        <v>1119.6043</v>
      </c>
      <c r="S4650" s="865">
        <f t="shared" si="218"/>
        <v>0.0979531321084864</v>
      </c>
      <c r="T4650" s="839">
        <v>0</v>
      </c>
      <c r="U4650" s="839">
        <v>0</v>
      </c>
      <c r="V4650" s="839">
        <v>0</v>
      </c>
      <c r="W4650" s="839">
        <v>0</v>
      </c>
      <c r="X4650" s="839">
        <v>0</v>
      </c>
      <c r="Y4650" s="839">
        <v>0</v>
      </c>
    </row>
    <row r="4651" customHeight="1" spans="1:25">
      <c r="A4651" s="574">
        <v>45356</v>
      </c>
      <c r="B4651" s="193" t="s">
        <v>188</v>
      </c>
      <c r="C4651" s="840" t="s">
        <v>32</v>
      </c>
      <c r="D4651" s="848">
        <v>100</v>
      </c>
      <c r="E4651" s="841" t="s">
        <v>39</v>
      </c>
      <c r="F4651" s="841">
        <v>0.96</v>
      </c>
      <c r="G4651" s="849" t="s">
        <v>176</v>
      </c>
      <c r="H4651" s="842">
        <v>10.0399</v>
      </c>
      <c r="I4651" s="842">
        <v>9.99</v>
      </c>
      <c r="J4651" s="841">
        <v>9.7225</v>
      </c>
      <c r="K4651" s="864">
        <v>0</v>
      </c>
      <c r="L4651" s="865">
        <f t="shared" si="217"/>
        <v>0</v>
      </c>
      <c r="M4651" s="841">
        <v>117.6969</v>
      </c>
      <c r="N4651" s="839">
        <v>955</v>
      </c>
      <c r="O4651" s="871" t="e">
        <f>N4651/#REF!</f>
        <v>#REF!</v>
      </c>
      <c r="P4651" s="845" t="s">
        <v>176</v>
      </c>
      <c r="Q4651" s="877">
        <v>11430</v>
      </c>
      <c r="R4651" s="841">
        <v>1129.3268</v>
      </c>
      <c r="S4651" s="878">
        <f t="shared" si="218"/>
        <v>0.0988037445319335</v>
      </c>
      <c r="T4651" s="841">
        <v>0</v>
      </c>
      <c r="U4651" s="841">
        <v>0</v>
      </c>
      <c r="V4651" s="841">
        <v>0</v>
      </c>
      <c r="W4651" s="841">
        <v>0</v>
      </c>
      <c r="X4651" s="841">
        <v>0</v>
      </c>
      <c r="Y4651" s="841">
        <v>0</v>
      </c>
    </row>
    <row r="4652" customHeight="1" spans="1:25">
      <c r="A4652" s="574">
        <v>45357</v>
      </c>
      <c r="B4652" s="193" t="s">
        <v>188</v>
      </c>
      <c r="C4652" s="840" t="s">
        <v>32</v>
      </c>
      <c r="D4652" s="848">
        <v>100</v>
      </c>
      <c r="E4652" s="841" t="s">
        <v>35</v>
      </c>
      <c r="F4652" s="841">
        <v>4.33</v>
      </c>
      <c r="G4652" s="849" t="s">
        <v>176</v>
      </c>
      <c r="H4652" s="842">
        <v>37.4825</v>
      </c>
      <c r="I4652" s="842">
        <v>37.296</v>
      </c>
      <c r="J4652" s="841">
        <v>37.2336</v>
      </c>
      <c r="K4652" s="864">
        <v>0</v>
      </c>
      <c r="L4652" s="865">
        <f t="shared" si="217"/>
        <v>0</v>
      </c>
      <c r="M4652" s="841">
        <v>154.9305</v>
      </c>
      <c r="N4652" s="839">
        <v>955</v>
      </c>
      <c r="O4652" s="872" t="e">
        <f>N4652/#REF!</f>
        <v>#REF!</v>
      </c>
      <c r="P4652" s="841" t="s">
        <v>176</v>
      </c>
      <c r="Q4652" s="862">
        <v>11430</v>
      </c>
      <c r="R4652" s="841">
        <v>1166.5604</v>
      </c>
      <c r="S4652" s="879">
        <f t="shared" si="218"/>
        <v>0.102061277340332</v>
      </c>
      <c r="T4652" s="841">
        <v>0</v>
      </c>
      <c r="U4652" s="841">
        <v>0</v>
      </c>
      <c r="V4652" s="841">
        <v>0</v>
      </c>
      <c r="W4652" s="841">
        <v>0</v>
      </c>
      <c r="X4652" s="841">
        <v>0</v>
      </c>
      <c r="Y4652" s="841">
        <v>0</v>
      </c>
    </row>
    <row r="4653" customHeight="1" spans="1:25">
      <c r="A4653" s="574">
        <v>45358</v>
      </c>
      <c r="B4653" s="193" t="s">
        <v>188</v>
      </c>
      <c r="C4653" s="840" t="s">
        <v>32</v>
      </c>
      <c r="D4653" s="848">
        <v>100</v>
      </c>
      <c r="E4653" s="841" t="s">
        <v>35</v>
      </c>
      <c r="F4653" s="841">
        <v>5.93</v>
      </c>
      <c r="G4653" s="849" t="s">
        <v>176</v>
      </c>
      <c r="H4653" s="842">
        <v>50.4229</v>
      </c>
      <c r="I4653" s="842">
        <v>50.172</v>
      </c>
      <c r="J4653" s="841">
        <v>49.3976</v>
      </c>
      <c r="K4653" s="864">
        <v>0</v>
      </c>
      <c r="L4653" s="865">
        <f t="shared" si="217"/>
        <v>0</v>
      </c>
      <c r="M4653" s="841">
        <v>204.3281</v>
      </c>
      <c r="N4653" s="839">
        <v>955</v>
      </c>
      <c r="O4653" s="872" t="e">
        <f>N4653/#REF!</f>
        <v>#REF!</v>
      </c>
      <c r="P4653" s="841" t="s">
        <v>176</v>
      </c>
      <c r="Q4653" s="875">
        <v>11430</v>
      </c>
      <c r="R4653" s="841">
        <v>1215.958</v>
      </c>
      <c r="S4653" s="879">
        <f t="shared" si="218"/>
        <v>0.10638302712161</v>
      </c>
      <c r="T4653" s="841">
        <v>0</v>
      </c>
      <c r="U4653" s="841">
        <v>0</v>
      </c>
      <c r="V4653" s="841">
        <v>0</v>
      </c>
      <c r="W4653" s="841">
        <v>0</v>
      </c>
      <c r="X4653" s="841">
        <v>0</v>
      </c>
      <c r="Y4653" s="841">
        <v>0</v>
      </c>
    </row>
    <row r="4654" customHeight="1" spans="1:25">
      <c r="A4654" s="574">
        <v>45359</v>
      </c>
      <c r="B4654" s="193" t="s">
        <v>188</v>
      </c>
      <c r="C4654" s="840" t="s">
        <v>32</v>
      </c>
      <c r="D4654" s="848">
        <v>100</v>
      </c>
      <c r="E4654" s="841" t="s">
        <v>35</v>
      </c>
      <c r="F4654" s="841">
        <v>5.66</v>
      </c>
      <c r="G4654" s="849" t="s">
        <v>176</v>
      </c>
      <c r="H4654" s="842">
        <v>48.638</v>
      </c>
      <c r="I4654" s="842">
        <v>48.396</v>
      </c>
      <c r="J4654" s="841">
        <v>46.5254</v>
      </c>
      <c r="K4654" s="864">
        <v>0</v>
      </c>
      <c r="L4654" s="865">
        <f t="shared" si="217"/>
        <v>0</v>
      </c>
      <c r="M4654" s="841">
        <v>250.8535</v>
      </c>
      <c r="N4654" s="839">
        <v>955</v>
      </c>
      <c r="O4654" s="872" t="e">
        <f>N4654/#REF!</f>
        <v>#REF!</v>
      </c>
      <c r="P4654" s="839" t="s">
        <v>176</v>
      </c>
      <c r="Q4654" s="875">
        <v>11430</v>
      </c>
      <c r="R4654" s="841">
        <v>1262.4834</v>
      </c>
      <c r="S4654" s="880">
        <f t="shared" si="218"/>
        <v>0.110453490813648</v>
      </c>
      <c r="T4654" s="841">
        <v>0</v>
      </c>
      <c r="U4654" s="841">
        <v>0</v>
      </c>
      <c r="V4654" s="841">
        <v>0</v>
      </c>
      <c r="W4654" s="841">
        <v>0</v>
      </c>
      <c r="X4654" s="841">
        <v>0</v>
      </c>
      <c r="Y4654" s="841">
        <v>0</v>
      </c>
    </row>
    <row r="4655" customHeight="1" spans="1:25">
      <c r="A4655" s="574">
        <v>45360</v>
      </c>
      <c r="B4655" s="193" t="s">
        <v>188</v>
      </c>
      <c r="C4655" s="840" t="s">
        <v>32</v>
      </c>
      <c r="D4655" s="848">
        <v>100</v>
      </c>
      <c r="E4655" s="841" t="s">
        <v>35</v>
      </c>
      <c r="F4655" s="841">
        <v>5.93</v>
      </c>
      <c r="G4655" s="849" t="s">
        <v>176</v>
      </c>
      <c r="H4655" s="842">
        <v>21.6417</v>
      </c>
      <c r="I4655" s="842">
        <v>21.534</v>
      </c>
      <c r="J4655" s="841">
        <v>21.5744</v>
      </c>
      <c r="K4655" s="864">
        <v>0</v>
      </c>
      <c r="L4655" s="865">
        <f t="shared" si="217"/>
        <v>0</v>
      </c>
      <c r="M4655" s="841">
        <v>272.4279</v>
      </c>
      <c r="N4655" s="839">
        <v>955</v>
      </c>
      <c r="O4655" s="872" t="e">
        <f>N4655/#REF!</f>
        <v>#REF!</v>
      </c>
      <c r="P4655" s="841" t="s">
        <v>176</v>
      </c>
      <c r="Q4655" s="862">
        <v>11430</v>
      </c>
      <c r="R4655" s="841">
        <v>1284.0578</v>
      </c>
      <c r="S4655" s="879">
        <f t="shared" si="218"/>
        <v>0.112341014873141</v>
      </c>
      <c r="T4655" s="841">
        <v>0</v>
      </c>
      <c r="U4655" s="841">
        <v>0</v>
      </c>
      <c r="V4655" s="841">
        <v>0</v>
      </c>
      <c r="W4655" s="841">
        <v>0</v>
      </c>
      <c r="X4655" s="841">
        <v>0</v>
      </c>
      <c r="Y4655" s="841">
        <v>0</v>
      </c>
    </row>
    <row r="4656" customHeight="1" spans="1:25">
      <c r="A4656" s="574">
        <v>45361</v>
      </c>
      <c r="B4656" s="193" t="s">
        <v>188</v>
      </c>
      <c r="C4656" s="840" t="s">
        <v>32</v>
      </c>
      <c r="D4656" s="848">
        <v>100</v>
      </c>
      <c r="E4656" s="841" t="s">
        <v>35</v>
      </c>
      <c r="F4656" s="841">
        <v>5.27</v>
      </c>
      <c r="G4656" s="849" t="s">
        <v>176</v>
      </c>
      <c r="H4656" s="842">
        <v>45.5144</v>
      </c>
      <c r="I4656" s="842">
        <v>45.288</v>
      </c>
      <c r="J4656" s="841">
        <v>42.7888</v>
      </c>
      <c r="K4656" s="864">
        <v>0</v>
      </c>
      <c r="L4656" s="865">
        <f t="shared" si="217"/>
        <v>0</v>
      </c>
      <c r="M4656" s="841">
        <v>315.2167</v>
      </c>
      <c r="N4656" s="839">
        <v>955</v>
      </c>
      <c r="O4656" s="863" t="e">
        <f>N4656/#REF!</f>
        <v>#REF!</v>
      </c>
      <c r="P4656" s="841" t="s">
        <v>176</v>
      </c>
      <c r="Q4656" s="875">
        <v>11430</v>
      </c>
      <c r="R4656" s="841">
        <v>1326.8466</v>
      </c>
      <c r="S4656" s="879">
        <f t="shared" si="218"/>
        <v>0.116084566929134</v>
      </c>
      <c r="T4656" s="841">
        <v>0</v>
      </c>
      <c r="U4656" s="841">
        <v>0</v>
      </c>
      <c r="V4656" s="841">
        <v>0</v>
      </c>
      <c r="W4656" s="841">
        <v>0</v>
      </c>
      <c r="X4656" s="841">
        <v>0</v>
      </c>
      <c r="Y4656" s="841">
        <v>0</v>
      </c>
    </row>
    <row r="4657" customHeight="1" spans="1:25">
      <c r="A4657" s="574">
        <v>45362</v>
      </c>
      <c r="B4657" s="193" t="s">
        <v>188</v>
      </c>
      <c r="C4657" s="840" t="s">
        <v>32</v>
      </c>
      <c r="D4657" s="848">
        <v>100</v>
      </c>
      <c r="E4657" s="841" t="s">
        <v>35</v>
      </c>
      <c r="F4657" s="841">
        <v>6.78</v>
      </c>
      <c r="G4657" s="849" t="s">
        <v>176</v>
      </c>
      <c r="H4657" s="842">
        <v>54.1212</v>
      </c>
      <c r="I4657" s="842">
        <v>50.172</v>
      </c>
      <c r="J4657" s="864">
        <v>50.4832</v>
      </c>
      <c r="K4657" s="864">
        <v>3.68</v>
      </c>
      <c r="L4657" s="865">
        <f t="shared" si="217"/>
        <v>0.0683354378667459</v>
      </c>
      <c r="M4657" s="841">
        <v>365.6999</v>
      </c>
      <c r="N4657" s="839">
        <v>955</v>
      </c>
      <c r="O4657" s="872" t="e">
        <f>N4657/#REF!</f>
        <v>#REF!</v>
      </c>
      <c r="P4657" s="841" t="s">
        <v>176</v>
      </c>
      <c r="Q4657" s="875">
        <v>11430</v>
      </c>
      <c r="R4657" s="841">
        <v>1377.3298</v>
      </c>
      <c r="S4657" s="879">
        <f t="shared" si="218"/>
        <v>0.120501294838145</v>
      </c>
      <c r="T4657" s="841">
        <v>0</v>
      </c>
      <c r="U4657" s="841">
        <v>0</v>
      </c>
      <c r="V4657" s="841">
        <v>0</v>
      </c>
      <c r="W4657" s="841">
        <v>0</v>
      </c>
      <c r="X4657" s="841">
        <v>0</v>
      </c>
      <c r="Y4657" s="841">
        <v>0</v>
      </c>
    </row>
    <row r="4658" customHeight="1" spans="1:25">
      <c r="A4658" s="574">
        <v>45363</v>
      </c>
      <c r="B4658" s="193" t="s">
        <v>188</v>
      </c>
      <c r="C4658" s="840" t="s">
        <v>32</v>
      </c>
      <c r="D4658" s="848">
        <v>100</v>
      </c>
      <c r="E4658" s="841" t="s">
        <v>35</v>
      </c>
      <c r="F4658" s="841">
        <v>5.07</v>
      </c>
      <c r="G4658" s="849" t="s">
        <v>176</v>
      </c>
      <c r="H4658" s="842">
        <v>41.7216</v>
      </c>
      <c r="I4658" s="842">
        <v>41.514</v>
      </c>
      <c r="J4658" s="841">
        <v>40.7746</v>
      </c>
      <c r="K4658" s="864">
        <v>0</v>
      </c>
      <c r="L4658" s="865">
        <f t="shared" si="217"/>
        <v>0</v>
      </c>
      <c r="M4658" s="841">
        <v>406.4745</v>
      </c>
      <c r="N4658" s="839">
        <v>955</v>
      </c>
      <c r="O4658" s="872" t="e">
        <f>N4658/#REF!</f>
        <v>#REF!</v>
      </c>
      <c r="P4658" s="839" t="s">
        <v>176</v>
      </c>
      <c r="Q4658" s="862">
        <v>11430</v>
      </c>
      <c r="R4658" s="841">
        <v>1418.1044</v>
      </c>
      <c r="S4658" s="880">
        <f t="shared" si="218"/>
        <v>0.124068626421697</v>
      </c>
      <c r="T4658" s="841">
        <v>0</v>
      </c>
      <c r="U4658" s="841">
        <v>0</v>
      </c>
      <c r="V4658" s="841">
        <v>0</v>
      </c>
      <c r="W4658" s="841">
        <v>0</v>
      </c>
      <c r="X4658" s="841">
        <v>0</v>
      </c>
      <c r="Y4658" s="841">
        <v>0</v>
      </c>
    </row>
    <row r="4659" customHeight="1" spans="1:25">
      <c r="A4659" s="574">
        <v>45364</v>
      </c>
      <c r="B4659" s="193" t="s">
        <v>188</v>
      </c>
      <c r="C4659" s="840" t="s">
        <v>32</v>
      </c>
      <c r="D4659" s="848">
        <v>100</v>
      </c>
      <c r="E4659" s="841" t="s">
        <v>39</v>
      </c>
      <c r="F4659" s="841">
        <v>1.3</v>
      </c>
      <c r="G4659" s="849" t="s">
        <v>176</v>
      </c>
      <c r="H4659" s="842">
        <v>13.8328</v>
      </c>
      <c r="I4659" s="842">
        <v>13.764</v>
      </c>
      <c r="J4659" s="841">
        <v>13.2794</v>
      </c>
      <c r="K4659" s="864">
        <v>0</v>
      </c>
      <c r="L4659" s="865">
        <f t="shared" si="217"/>
        <v>0</v>
      </c>
      <c r="M4659" s="841">
        <v>419.7539</v>
      </c>
      <c r="N4659" s="839">
        <v>955</v>
      </c>
      <c r="O4659" s="872" t="e">
        <f>N4659/#REF!</f>
        <v>#REF!</v>
      </c>
      <c r="P4659" s="841" t="s">
        <v>176</v>
      </c>
      <c r="Q4659" s="875">
        <v>11430</v>
      </c>
      <c r="R4659" s="841">
        <v>1431.3838</v>
      </c>
      <c r="S4659" s="879">
        <f t="shared" si="218"/>
        <v>0.125230428696413</v>
      </c>
      <c r="T4659" s="841">
        <v>0</v>
      </c>
      <c r="U4659" s="841">
        <v>0</v>
      </c>
      <c r="V4659" s="841">
        <v>0</v>
      </c>
      <c r="W4659" s="841">
        <v>0</v>
      </c>
      <c r="X4659" s="841">
        <v>0</v>
      </c>
      <c r="Y4659" s="841">
        <v>0</v>
      </c>
    </row>
    <row r="4660" customHeight="1" spans="1:25">
      <c r="A4660" s="574">
        <v>45365</v>
      </c>
      <c r="B4660" s="193" t="s">
        <v>188</v>
      </c>
      <c r="C4660" s="840" t="s">
        <v>32</v>
      </c>
      <c r="D4660" s="848">
        <v>100</v>
      </c>
      <c r="E4660" s="841" t="s">
        <v>35</v>
      </c>
      <c r="F4660" s="841">
        <v>5.58</v>
      </c>
      <c r="G4660" s="849" t="s">
        <v>176</v>
      </c>
      <c r="H4660" s="842">
        <v>42.8371</v>
      </c>
      <c r="I4660" s="842">
        <v>42.624</v>
      </c>
      <c r="J4660" s="841">
        <v>41.7127</v>
      </c>
      <c r="K4660" s="864">
        <v>0</v>
      </c>
      <c r="L4660" s="865">
        <f t="shared" si="217"/>
        <v>0</v>
      </c>
      <c r="M4660" s="841">
        <v>461.4666</v>
      </c>
      <c r="N4660" s="841">
        <v>955</v>
      </c>
      <c r="O4660" s="872" t="e">
        <f>N4660/#REF!</f>
        <v>#REF!</v>
      </c>
      <c r="P4660" s="841" t="s">
        <v>176</v>
      </c>
      <c r="Q4660" s="875">
        <v>11430</v>
      </c>
      <c r="R4660" s="841">
        <v>1473.0965</v>
      </c>
      <c r="S4660" s="879">
        <f t="shared" si="218"/>
        <v>0.128879833770779</v>
      </c>
      <c r="T4660" s="841">
        <v>0</v>
      </c>
      <c r="U4660" s="841">
        <v>0</v>
      </c>
      <c r="V4660" s="841">
        <v>0</v>
      </c>
      <c r="W4660" s="841">
        <v>0</v>
      </c>
      <c r="X4660" s="841">
        <v>0</v>
      </c>
      <c r="Y4660" s="841">
        <v>0</v>
      </c>
    </row>
    <row r="4661" customHeight="1" spans="1:25">
      <c r="A4661" s="574">
        <v>45366</v>
      </c>
      <c r="B4661" s="193" t="s">
        <v>188</v>
      </c>
      <c r="C4661" s="840" t="s">
        <v>32</v>
      </c>
      <c r="D4661" s="848">
        <v>100</v>
      </c>
      <c r="E4661" s="841" t="s">
        <v>33</v>
      </c>
      <c r="F4661" s="841">
        <v>3.98</v>
      </c>
      <c r="G4661" s="849" t="s">
        <v>176</v>
      </c>
      <c r="H4661" s="842">
        <v>37.1626</v>
      </c>
      <c r="I4661" s="842">
        <v>35.52</v>
      </c>
      <c r="J4661" s="841">
        <v>34.8799</v>
      </c>
      <c r="K4661" s="864">
        <v>0</v>
      </c>
      <c r="L4661" s="865">
        <f t="shared" si="217"/>
        <v>0</v>
      </c>
      <c r="M4661" s="841">
        <v>496.3465</v>
      </c>
      <c r="N4661" s="839">
        <v>955</v>
      </c>
      <c r="O4661" s="863" t="e">
        <f>N4661/#REF!</f>
        <v>#REF!</v>
      </c>
      <c r="P4661" s="841" t="s">
        <v>176</v>
      </c>
      <c r="Q4661" s="862">
        <v>11430</v>
      </c>
      <c r="R4661" s="841">
        <v>1507.9764</v>
      </c>
      <c r="S4661" s="879">
        <f t="shared" si="218"/>
        <v>0.131931443569554</v>
      </c>
      <c r="T4661" s="841">
        <v>0</v>
      </c>
      <c r="U4661" s="841">
        <v>0</v>
      </c>
      <c r="V4661" s="841">
        <v>0</v>
      </c>
      <c r="W4661" s="841">
        <v>0</v>
      </c>
      <c r="X4661" s="841">
        <v>0</v>
      </c>
      <c r="Y4661" s="841">
        <v>0</v>
      </c>
    </row>
    <row r="4662" customHeight="1" spans="1:25">
      <c r="A4662" s="574">
        <v>45367</v>
      </c>
      <c r="B4662" s="193" t="s">
        <v>188</v>
      </c>
      <c r="C4662" s="840" t="s">
        <v>32</v>
      </c>
      <c r="D4662" s="848">
        <v>100</v>
      </c>
      <c r="E4662" s="841" t="s">
        <v>39</v>
      </c>
      <c r="F4662" s="841">
        <v>1.96</v>
      </c>
      <c r="G4662" s="849" t="s">
        <v>176</v>
      </c>
      <c r="H4662" s="842">
        <v>18.7412</v>
      </c>
      <c r="I4662" s="842">
        <v>18.648</v>
      </c>
      <c r="J4662" s="841">
        <v>16.9</v>
      </c>
      <c r="K4662" s="864">
        <v>0</v>
      </c>
      <c r="L4662" s="865">
        <f t="shared" si="217"/>
        <v>0</v>
      </c>
      <c r="M4662" s="839">
        <v>513.2465</v>
      </c>
      <c r="N4662" s="839">
        <v>955</v>
      </c>
      <c r="O4662" s="872" t="e">
        <f>N4662/#REF!</f>
        <v>#REF!</v>
      </c>
      <c r="P4662" s="839" t="s">
        <v>176</v>
      </c>
      <c r="Q4662" s="875">
        <v>11430</v>
      </c>
      <c r="R4662" s="841">
        <v>1524.8764</v>
      </c>
      <c r="S4662" s="880">
        <f t="shared" si="218"/>
        <v>0.133410008748906</v>
      </c>
      <c r="T4662" s="841">
        <v>0</v>
      </c>
      <c r="U4662" s="841">
        <v>0</v>
      </c>
      <c r="V4662" s="841">
        <v>0</v>
      </c>
      <c r="W4662" s="841">
        <v>0</v>
      </c>
      <c r="X4662" s="841">
        <v>0</v>
      </c>
      <c r="Y4662" s="841">
        <v>0</v>
      </c>
    </row>
    <row r="4663" customHeight="1" spans="1:25">
      <c r="A4663" s="574">
        <v>45368</v>
      </c>
      <c r="B4663" s="193" t="s">
        <v>188</v>
      </c>
      <c r="C4663" s="840" t="s">
        <v>32</v>
      </c>
      <c r="D4663" s="848">
        <v>100</v>
      </c>
      <c r="E4663" s="841" t="s">
        <v>107</v>
      </c>
      <c r="F4663" s="841">
        <v>0.38</v>
      </c>
      <c r="G4663" s="849" t="s">
        <v>176</v>
      </c>
      <c r="H4663" s="842">
        <v>3.5698</v>
      </c>
      <c r="I4663" s="842">
        <v>3.552</v>
      </c>
      <c r="J4663" s="841">
        <v>3.5652</v>
      </c>
      <c r="K4663" s="864">
        <v>0</v>
      </c>
      <c r="L4663" s="865">
        <f t="shared" si="217"/>
        <v>0</v>
      </c>
      <c r="M4663" s="873">
        <v>516.8117</v>
      </c>
      <c r="N4663" s="862">
        <v>955</v>
      </c>
      <c r="O4663" s="872" t="e">
        <f>N4663/#REF!</f>
        <v>#REF!</v>
      </c>
      <c r="P4663" s="841" t="s">
        <v>176</v>
      </c>
      <c r="Q4663" s="875">
        <v>11430</v>
      </c>
      <c r="R4663" s="841">
        <v>1528.4416</v>
      </c>
      <c r="S4663" s="879">
        <f t="shared" si="218"/>
        <v>0.133721924759405</v>
      </c>
      <c r="T4663" s="841">
        <v>0</v>
      </c>
      <c r="U4663" s="841">
        <v>0</v>
      </c>
      <c r="V4663" s="841">
        <v>0</v>
      </c>
      <c r="W4663" s="841">
        <v>0</v>
      </c>
      <c r="X4663" s="841">
        <v>0</v>
      </c>
      <c r="Y4663" s="841">
        <v>0</v>
      </c>
    </row>
    <row r="4664" customHeight="1" spans="1:25">
      <c r="A4664" s="574">
        <v>45369</v>
      </c>
      <c r="B4664" s="193" t="s">
        <v>188</v>
      </c>
      <c r="C4664" s="840" t="s">
        <v>32</v>
      </c>
      <c r="D4664" s="848">
        <v>100</v>
      </c>
      <c r="E4664" s="841" t="s">
        <v>409</v>
      </c>
      <c r="F4664" s="841">
        <v>1.32</v>
      </c>
      <c r="G4664" s="849" t="s">
        <v>176</v>
      </c>
      <c r="H4664" s="842">
        <v>13.1635</v>
      </c>
      <c r="I4664" s="842">
        <v>13.098</v>
      </c>
      <c r="J4664" s="841">
        <v>12.9635</v>
      </c>
      <c r="K4664" s="864">
        <v>0</v>
      </c>
      <c r="L4664" s="865">
        <f t="shared" si="217"/>
        <v>0</v>
      </c>
      <c r="M4664" s="873">
        <v>529.7752</v>
      </c>
      <c r="N4664" s="862">
        <v>955</v>
      </c>
      <c r="O4664" s="872" t="e">
        <f>N4664/#REF!</f>
        <v>#REF!</v>
      </c>
      <c r="P4664" s="841" t="s">
        <v>176</v>
      </c>
      <c r="Q4664" s="862">
        <v>11430</v>
      </c>
      <c r="R4664" s="841">
        <v>1541.4051</v>
      </c>
      <c r="S4664" s="879">
        <f t="shared" si="218"/>
        <v>0.134856089238845</v>
      </c>
      <c r="T4664" s="841">
        <v>0</v>
      </c>
      <c r="U4664" s="841">
        <v>0</v>
      </c>
      <c r="V4664" s="841">
        <v>0</v>
      </c>
      <c r="W4664" s="841">
        <v>0</v>
      </c>
      <c r="X4664" s="841">
        <v>0</v>
      </c>
      <c r="Y4664" s="841">
        <v>0</v>
      </c>
    </row>
    <row r="4665" customHeight="1" spans="1:25">
      <c r="A4665" s="574">
        <v>45370</v>
      </c>
      <c r="B4665" s="193" t="s">
        <v>188</v>
      </c>
      <c r="C4665" s="840" t="s">
        <v>32</v>
      </c>
      <c r="D4665" s="848">
        <v>100</v>
      </c>
      <c r="E4665" s="841" t="s">
        <v>35</v>
      </c>
      <c r="F4665" s="841">
        <v>6.46</v>
      </c>
      <c r="G4665" s="849" t="s">
        <v>176</v>
      </c>
      <c r="H4665" s="842">
        <v>51.6385</v>
      </c>
      <c r="I4665" s="842">
        <v>41.292</v>
      </c>
      <c r="J4665" s="841">
        <v>40.4009</v>
      </c>
      <c r="K4665" s="864">
        <v>10.14</v>
      </c>
      <c r="L4665" s="865">
        <f t="shared" si="217"/>
        <v>0.19715352309846</v>
      </c>
      <c r="M4665" s="873">
        <v>570.1761</v>
      </c>
      <c r="N4665" s="862">
        <v>955</v>
      </c>
      <c r="O4665" s="872" t="e">
        <f>N4665/#REF!</f>
        <v>#REF!</v>
      </c>
      <c r="P4665" s="841" t="s">
        <v>176</v>
      </c>
      <c r="Q4665" s="875">
        <v>11430</v>
      </c>
      <c r="R4665" s="841">
        <v>1581.806</v>
      </c>
      <c r="S4665" s="879">
        <f t="shared" si="218"/>
        <v>0.13839072615923</v>
      </c>
      <c r="T4665" s="841">
        <v>0</v>
      </c>
      <c r="U4665" s="841">
        <v>0</v>
      </c>
      <c r="V4665" s="841">
        <v>0</v>
      </c>
      <c r="W4665" s="841">
        <v>0</v>
      </c>
      <c r="X4665" s="841">
        <v>0</v>
      </c>
      <c r="Y4665" s="841">
        <v>0</v>
      </c>
    </row>
    <row r="4666" customHeight="1" spans="1:25">
      <c r="A4666" s="574">
        <v>45371</v>
      </c>
      <c r="B4666" s="193" t="s">
        <v>188</v>
      </c>
      <c r="C4666" s="840" t="s">
        <v>32</v>
      </c>
      <c r="D4666" s="848">
        <v>100</v>
      </c>
      <c r="E4666" s="841" t="s">
        <v>35</v>
      </c>
      <c r="F4666" s="841">
        <v>6.88</v>
      </c>
      <c r="G4666" s="850" t="s">
        <v>176</v>
      </c>
      <c r="H4666" s="851">
        <v>57.5624</v>
      </c>
      <c r="I4666" s="851">
        <v>57.276</v>
      </c>
      <c r="J4666" s="860">
        <v>57.0475</v>
      </c>
      <c r="K4666" s="860">
        <v>0</v>
      </c>
      <c r="L4666" s="874">
        <f t="shared" si="217"/>
        <v>0</v>
      </c>
      <c r="M4666" s="873">
        <v>627.2236</v>
      </c>
      <c r="N4666" s="862">
        <v>955</v>
      </c>
      <c r="O4666" s="863" t="e">
        <f>N4666/#REF!</f>
        <v>#REF!</v>
      </c>
      <c r="P4666" s="839" t="s">
        <v>176</v>
      </c>
      <c r="Q4666" s="875">
        <v>11430</v>
      </c>
      <c r="R4666" s="841">
        <v>1638.8535</v>
      </c>
      <c r="S4666" s="880">
        <f t="shared" si="218"/>
        <v>0.143381758530184</v>
      </c>
      <c r="T4666" s="841">
        <v>0</v>
      </c>
      <c r="U4666" s="841">
        <v>0</v>
      </c>
      <c r="V4666" s="841">
        <v>0</v>
      </c>
      <c r="W4666" s="841">
        <v>0</v>
      </c>
      <c r="X4666" s="841">
        <v>0</v>
      </c>
      <c r="Y4666" s="841">
        <v>0</v>
      </c>
    </row>
    <row r="4667" customHeight="1" spans="1:25">
      <c r="A4667" s="574">
        <v>45372</v>
      </c>
      <c r="B4667" s="193" t="s">
        <v>188</v>
      </c>
      <c r="C4667" s="840" t="s">
        <v>32</v>
      </c>
      <c r="D4667" s="848">
        <v>100</v>
      </c>
      <c r="E4667" s="841" t="s">
        <v>35</v>
      </c>
      <c r="F4667" s="841">
        <v>6.74</v>
      </c>
      <c r="G4667" s="841" t="s">
        <v>176</v>
      </c>
      <c r="H4667" s="842">
        <v>32.7972</v>
      </c>
      <c r="I4667" s="842">
        <v>32.634</v>
      </c>
      <c r="J4667" s="841">
        <v>32.3788</v>
      </c>
      <c r="K4667" s="864">
        <v>17.53</v>
      </c>
      <c r="L4667" s="865">
        <f t="shared" si="217"/>
        <v>0.349453791563671</v>
      </c>
      <c r="M4667" s="873">
        <v>659.6024</v>
      </c>
      <c r="N4667" s="875">
        <v>955</v>
      </c>
      <c r="O4667" s="872" t="e">
        <f>N4667/#REF!</f>
        <v>#REF!</v>
      </c>
      <c r="P4667" s="841" t="s">
        <v>176</v>
      </c>
      <c r="Q4667" s="841">
        <v>11430</v>
      </c>
      <c r="R4667" s="841">
        <v>1671.2323</v>
      </c>
      <c r="S4667" s="879">
        <f t="shared" si="218"/>
        <v>0.146214549431321</v>
      </c>
      <c r="T4667" s="841">
        <v>0</v>
      </c>
      <c r="U4667" s="841">
        <v>0</v>
      </c>
      <c r="V4667" s="841">
        <v>0</v>
      </c>
      <c r="W4667" s="841">
        <v>0</v>
      </c>
      <c r="X4667" s="841">
        <v>0</v>
      </c>
      <c r="Y4667" s="841">
        <v>0</v>
      </c>
    </row>
    <row r="4668" customHeight="1" spans="1:25">
      <c r="A4668" s="574">
        <v>45373</v>
      </c>
      <c r="B4668" s="193" t="s">
        <v>188</v>
      </c>
      <c r="C4668" s="837" t="s">
        <v>32</v>
      </c>
      <c r="D4668" s="838">
        <v>100</v>
      </c>
      <c r="E4668" s="839" t="s">
        <v>35</v>
      </c>
      <c r="F4668" s="839">
        <v>4.57</v>
      </c>
      <c r="G4668" s="850" t="s">
        <v>176</v>
      </c>
      <c r="H4668" s="851">
        <v>39.7136</v>
      </c>
      <c r="I4668" s="851">
        <v>39.516</v>
      </c>
      <c r="J4668" s="860">
        <v>39.3161</v>
      </c>
      <c r="K4668" s="860">
        <v>0</v>
      </c>
      <c r="L4668" s="874">
        <f t="shared" si="217"/>
        <v>0</v>
      </c>
      <c r="M4668" s="873">
        <v>698.9185</v>
      </c>
      <c r="N4668" s="862">
        <v>955</v>
      </c>
      <c r="O4668" s="863" t="e">
        <f>N4668/#REF!</f>
        <v>#REF!</v>
      </c>
      <c r="P4668" s="839" t="s">
        <v>176</v>
      </c>
      <c r="Q4668" s="862">
        <v>11430</v>
      </c>
      <c r="R4668" s="839">
        <v>1710.5484</v>
      </c>
      <c r="S4668" s="880">
        <f t="shared" si="218"/>
        <v>0.149654278215223</v>
      </c>
      <c r="T4668" s="839">
        <v>0</v>
      </c>
      <c r="U4668" s="839">
        <v>0</v>
      </c>
      <c r="V4668" s="839">
        <v>0</v>
      </c>
      <c r="W4668" s="839">
        <v>0</v>
      </c>
      <c r="X4668" s="839">
        <v>0</v>
      </c>
      <c r="Y4668" s="839">
        <v>0</v>
      </c>
    </row>
    <row r="4669" customHeight="1" spans="1:25">
      <c r="A4669" s="574">
        <v>45374</v>
      </c>
      <c r="B4669" s="193" t="s">
        <v>188</v>
      </c>
      <c r="C4669" s="840" t="s">
        <v>32</v>
      </c>
      <c r="D4669" s="840">
        <v>100</v>
      </c>
      <c r="E4669" s="841" t="s">
        <v>35</v>
      </c>
      <c r="F4669" s="841">
        <v>2.18</v>
      </c>
      <c r="G4669" s="841" t="s">
        <v>176</v>
      </c>
      <c r="H4669" s="842">
        <v>18.295</v>
      </c>
      <c r="I4669" s="842">
        <v>18.204</v>
      </c>
      <c r="J4669" s="864">
        <v>17.8836</v>
      </c>
      <c r="K4669" s="864">
        <v>0</v>
      </c>
      <c r="L4669" s="865">
        <f t="shared" si="217"/>
        <v>0</v>
      </c>
      <c r="M4669" s="873">
        <v>716.8021</v>
      </c>
      <c r="N4669" s="875">
        <v>955</v>
      </c>
      <c r="O4669" s="872" t="e">
        <f>N4669/#REF!</f>
        <v>#REF!</v>
      </c>
      <c r="P4669" s="841" t="s">
        <v>176</v>
      </c>
      <c r="Q4669" s="841">
        <v>11430</v>
      </c>
      <c r="R4669" s="841">
        <v>1728.432</v>
      </c>
      <c r="S4669" s="865">
        <f t="shared" si="218"/>
        <v>0.151218897637795</v>
      </c>
      <c r="T4669" s="841">
        <v>0</v>
      </c>
      <c r="U4669" s="841">
        <v>0</v>
      </c>
      <c r="V4669" s="841">
        <v>0</v>
      </c>
      <c r="W4669" s="841">
        <v>0</v>
      </c>
      <c r="X4669" s="841">
        <v>0</v>
      </c>
      <c r="Y4669" s="841">
        <v>0</v>
      </c>
    </row>
    <row r="4670" customHeight="1" spans="1:25">
      <c r="A4670" s="574">
        <v>45375</v>
      </c>
      <c r="B4670" s="193" t="s">
        <v>188</v>
      </c>
      <c r="C4670" s="840" t="s">
        <v>32</v>
      </c>
      <c r="D4670" s="840">
        <v>100</v>
      </c>
      <c r="E4670" s="841" t="s">
        <v>107</v>
      </c>
      <c r="F4670" s="841">
        <v>1.23</v>
      </c>
      <c r="G4670" s="841" t="s">
        <v>176</v>
      </c>
      <c r="H4670" s="842">
        <v>12.9404</v>
      </c>
      <c r="I4670" s="842">
        <v>12.876</v>
      </c>
      <c r="J4670" s="841">
        <v>13.0772</v>
      </c>
      <c r="K4670" s="864">
        <v>0</v>
      </c>
      <c r="L4670" s="865">
        <f t="shared" si="217"/>
        <v>0</v>
      </c>
      <c r="M4670" s="873">
        <v>729.8793</v>
      </c>
      <c r="N4670" s="875">
        <v>955</v>
      </c>
      <c r="O4670" s="872" t="e">
        <f>N4670/#REF!</f>
        <v>#REF!</v>
      </c>
      <c r="P4670" s="841" t="s">
        <v>176</v>
      </c>
      <c r="Q4670" s="841">
        <v>11430</v>
      </c>
      <c r="R4670" s="841">
        <v>1741.5092</v>
      </c>
      <c r="S4670" s="865">
        <f t="shared" si="218"/>
        <v>0.152363009623797</v>
      </c>
      <c r="T4670" s="841">
        <v>0</v>
      </c>
      <c r="U4670" s="841">
        <v>0</v>
      </c>
      <c r="V4670" s="841">
        <v>0</v>
      </c>
      <c r="W4670" s="841">
        <v>0</v>
      </c>
      <c r="X4670" s="841">
        <v>0</v>
      </c>
      <c r="Y4670" s="841">
        <v>0</v>
      </c>
    </row>
    <row r="4671" customHeight="1" spans="1:25">
      <c r="A4671" s="574">
        <v>45376</v>
      </c>
      <c r="B4671" s="193" t="s">
        <v>188</v>
      </c>
      <c r="C4671" s="840" t="s">
        <v>32</v>
      </c>
      <c r="D4671" s="840">
        <v>100</v>
      </c>
      <c r="E4671" s="839" t="s">
        <v>433</v>
      </c>
      <c r="F4671" s="839">
        <v>2.43</v>
      </c>
      <c r="G4671" s="841" t="s">
        <v>176</v>
      </c>
      <c r="H4671" s="851">
        <v>24.5421</v>
      </c>
      <c r="I4671" s="851">
        <v>24.42</v>
      </c>
      <c r="J4671" s="839">
        <v>23.3792</v>
      </c>
      <c r="K4671" s="860">
        <v>0</v>
      </c>
      <c r="L4671" s="865">
        <f t="shared" si="217"/>
        <v>0</v>
      </c>
      <c r="M4671" s="873">
        <v>753.2585</v>
      </c>
      <c r="N4671" s="875">
        <v>955</v>
      </c>
      <c r="O4671" s="872" t="e">
        <f>N4671/#REF!</f>
        <v>#REF!</v>
      </c>
      <c r="P4671" s="841" t="s">
        <v>176</v>
      </c>
      <c r="Q4671" s="841">
        <v>11430</v>
      </c>
      <c r="R4671" s="839">
        <v>1764.8884</v>
      </c>
      <c r="S4671" s="865">
        <f t="shared" si="218"/>
        <v>0.154408433945757</v>
      </c>
      <c r="T4671" s="839">
        <v>0</v>
      </c>
      <c r="U4671" s="839">
        <v>0</v>
      </c>
      <c r="V4671" s="839">
        <v>0</v>
      </c>
      <c r="W4671" s="839">
        <v>0</v>
      </c>
      <c r="X4671" s="839">
        <v>0</v>
      </c>
      <c r="Y4671" s="839">
        <v>0</v>
      </c>
    </row>
    <row r="4672" customHeight="1" spans="1:25">
      <c r="A4672" s="574">
        <v>45377</v>
      </c>
      <c r="B4672" s="193" t="s">
        <v>188</v>
      </c>
      <c r="C4672" s="837" t="s">
        <v>32</v>
      </c>
      <c r="D4672" s="837">
        <v>100</v>
      </c>
      <c r="E4672" s="839" t="s">
        <v>35</v>
      </c>
      <c r="F4672" s="839">
        <v>6.92</v>
      </c>
      <c r="G4672" s="839" t="s">
        <v>176</v>
      </c>
      <c r="H4672" s="851">
        <v>54.27603</v>
      </c>
      <c r="I4672" s="851">
        <v>38.406</v>
      </c>
      <c r="J4672" s="839">
        <v>36.7334</v>
      </c>
      <c r="K4672" s="860">
        <v>14.8</v>
      </c>
      <c r="L4672" s="874">
        <f t="shared" si="217"/>
        <v>0.278164116828929</v>
      </c>
      <c r="M4672" s="873">
        <v>789.9919</v>
      </c>
      <c r="N4672" s="862">
        <v>955</v>
      </c>
      <c r="O4672" s="863" t="e">
        <f>N4672/#REF!</f>
        <v>#REF!</v>
      </c>
      <c r="P4672" s="839" t="s">
        <v>176</v>
      </c>
      <c r="Q4672" s="839">
        <v>11430</v>
      </c>
      <c r="R4672" s="839">
        <v>1801.6218</v>
      </c>
      <c r="S4672" s="874">
        <f t="shared" si="218"/>
        <v>0.157622204724409</v>
      </c>
      <c r="T4672" s="839">
        <v>0.8</v>
      </c>
      <c r="U4672" s="839">
        <v>0</v>
      </c>
      <c r="V4672" s="839">
        <v>0</v>
      </c>
      <c r="W4672" s="839">
        <v>0</v>
      </c>
      <c r="X4672" s="839">
        <v>0</v>
      </c>
      <c r="Y4672" s="839">
        <v>0</v>
      </c>
    </row>
    <row r="4673" customHeight="1" spans="1:25">
      <c r="A4673" s="574">
        <v>45378</v>
      </c>
      <c r="B4673" s="193" t="s">
        <v>188</v>
      </c>
      <c r="C4673" s="837" t="s">
        <v>32</v>
      </c>
      <c r="D4673" s="837">
        <v>100</v>
      </c>
      <c r="E4673" s="839" t="s">
        <v>35</v>
      </c>
      <c r="F4673" s="839">
        <v>0.59</v>
      </c>
      <c r="G4673" s="839" t="s">
        <v>176</v>
      </c>
      <c r="H4673" s="851">
        <v>6.37</v>
      </c>
      <c r="I4673" s="851">
        <v>6.216</v>
      </c>
      <c r="J4673" s="860">
        <v>5.7373</v>
      </c>
      <c r="K4673" s="860">
        <v>0</v>
      </c>
      <c r="L4673" s="874">
        <f t="shared" si="217"/>
        <v>0</v>
      </c>
      <c r="M4673" s="873">
        <v>795.7292</v>
      </c>
      <c r="N4673" s="862">
        <v>955</v>
      </c>
      <c r="O4673" s="863" t="e">
        <f>N4673/#REF!</f>
        <v>#REF!</v>
      </c>
      <c r="P4673" s="839" t="s">
        <v>176</v>
      </c>
      <c r="Q4673" s="839">
        <v>11430</v>
      </c>
      <c r="R4673" s="839">
        <v>1807.3591</v>
      </c>
      <c r="S4673" s="874">
        <f t="shared" si="218"/>
        <v>0.158124155730534</v>
      </c>
      <c r="T4673" s="839">
        <v>0.1224</v>
      </c>
      <c r="U4673" s="839">
        <v>0</v>
      </c>
      <c r="V4673" s="839">
        <v>0</v>
      </c>
      <c r="W4673" s="839">
        <v>0</v>
      </c>
      <c r="X4673" s="839">
        <v>0</v>
      </c>
      <c r="Y4673" s="839">
        <v>0</v>
      </c>
    </row>
    <row r="4674" customHeight="1" spans="1:25">
      <c r="A4674" s="574">
        <v>45379</v>
      </c>
      <c r="B4674" s="193" t="s">
        <v>188</v>
      </c>
      <c r="C4674" s="837" t="s">
        <v>32</v>
      </c>
      <c r="D4674" s="837">
        <v>100</v>
      </c>
      <c r="E4674" s="841" t="s">
        <v>35</v>
      </c>
      <c r="F4674" s="841">
        <v>6.19</v>
      </c>
      <c r="G4674" s="841" t="s">
        <v>176</v>
      </c>
      <c r="H4674" s="842">
        <v>49.65</v>
      </c>
      <c r="I4674" s="842">
        <v>40.626</v>
      </c>
      <c r="J4674" s="841">
        <v>40.5705</v>
      </c>
      <c r="K4674" s="864">
        <v>7.99</v>
      </c>
      <c r="L4674" s="874">
        <f t="shared" si="217"/>
        <v>0.164349185453349</v>
      </c>
      <c r="M4674" s="873">
        <v>836.2997</v>
      </c>
      <c r="N4674" s="875">
        <v>955</v>
      </c>
      <c r="O4674" s="863" t="e">
        <f>N4674/#REF!</f>
        <v>#REF!</v>
      </c>
      <c r="P4674" s="841" t="s">
        <v>176</v>
      </c>
      <c r="Q4674" s="841">
        <v>11430</v>
      </c>
      <c r="R4674" s="841">
        <v>1847.9296</v>
      </c>
      <c r="S4674" s="874">
        <f t="shared" si="218"/>
        <v>0.16167363079615</v>
      </c>
      <c r="T4674" s="841">
        <v>0.787</v>
      </c>
      <c r="U4674" s="841">
        <v>0</v>
      </c>
      <c r="V4674" s="841">
        <v>0</v>
      </c>
      <c r="W4674" s="841">
        <v>0</v>
      </c>
      <c r="X4674" s="841">
        <v>0</v>
      </c>
      <c r="Y4674" s="841">
        <v>0</v>
      </c>
    </row>
    <row r="4675" customHeight="1" spans="1:25">
      <c r="A4675" s="574">
        <v>45380</v>
      </c>
      <c r="B4675" s="193" t="s">
        <v>188</v>
      </c>
      <c r="C4675" s="837" t="s">
        <v>32</v>
      </c>
      <c r="D4675" s="837">
        <v>100</v>
      </c>
      <c r="E4675" s="841" t="s">
        <v>35</v>
      </c>
      <c r="F4675" s="841">
        <v>7.41</v>
      </c>
      <c r="G4675" s="841" t="s">
        <v>176</v>
      </c>
      <c r="H4675" s="842">
        <v>47.9687</v>
      </c>
      <c r="I4675" s="842">
        <v>47.73</v>
      </c>
      <c r="J4675" s="841">
        <v>47.1013</v>
      </c>
      <c r="K4675" s="864">
        <v>7.67</v>
      </c>
      <c r="L4675" s="874">
        <f t="shared" si="217"/>
        <v>0.138447653429603</v>
      </c>
      <c r="M4675" s="873">
        <v>883.401</v>
      </c>
      <c r="N4675" s="875">
        <v>955</v>
      </c>
      <c r="O4675" s="863" t="e">
        <f>N4675/#REF!</f>
        <v>#REF!</v>
      </c>
      <c r="P4675" s="841" t="s">
        <v>176</v>
      </c>
      <c r="Q4675" s="841">
        <v>11430</v>
      </c>
      <c r="R4675" s="841">
        <v>1895.0309</v>
      </c>
      <c r="S4675" s="874">
        <f t="shared" si="218"/>
        <v>0.16579447944007</v>
      </c>
      <c r="T4675" s="841">
        <v>1.165</v>
      </c>
      <c r="U4675" s="841">
        <v>0</v>
      </c>
      <c r="V4675" s="841">
        <v>0</v>
      </c>
      <c r="W4675" s="841">
        <v>0</v>
      </c>
      <c r="X4675" s="841">
        <v>0</v>
      </c>
      <c r="Y4675" s="841">
        <v>0</v>
      </c>
    </row>
    <row r="4676" customHeight="1" spans="1:25">
      <c r="A4676" s="574">
        <v>45381</v>
      </c>
      <c r="B4676" s="193" t="s">
        <v>188</v>
      </c>
      <c r="C4676" s="840" t="s">
        <v>32</v>
      </c>
      <c r="D4676" s="840">
        <v>100</v>
      </c>
      <c r="E4676" s="841" t="s">
        <v>35</v>
      </c>
      <c r="F4676" s="841">
        <v>6.41</v>
      </c>
      <c r="G4676" s="841" t="s">
        <v>176</v>
      </c>
      <c r="H4676" s="842">
        <v>52.2861</v>
      </c>
      <c r="I4676" s="842">
        <v>47.286</v>
      </c>
      <c r="J4676" s="841">
        <v>47.0526</v>
      </c>
      <c r="K4676" s="864">
        <v>4.74</v>
      </c>
      <c r="L4676" s="874">
        <f t="shared" si="217"/>
        <v>0.0911082920078422</v>
      </c>
      <c r="M4676" s="873">
        <v>930.4536</v>
      </c>
      <c r="N4676" s="875">
        <v>955</v>
      </c>
      <c r="O4676" s="863" t="e">
        <f>N4676/#REF!</f>
        <v>#REF!</v>
      </c>
      <c r="P4676" s="841" t="s">
        <v>176</v>
      </c>
      <c r="Q4676" s="841">
        <v>11430</v>
      </c>
      <c r="R4676" s="841">
        <v>1942.0835</v>
      </c>
      <c r="S4676" s="874">
        <f t="shared" si="218"/>
        <v>0.169911067366579</v>
      </c>
      <c r="T4676" s="841">
        <v>0</v>
      </c>
      <c r="U4676" s="841">
        <v>0</v>
      </c>
      <c r="V4676" s="841">
        <v>0</v>
      </c>
      <c r="W4676" s="841">
        <v>0</v>
      </c>
      <c r="X4676" s="841">
        <v>0</v>
      </c>
      <c r="Y4676" s="841">
        <v>0</v>
      </c>
    </row>
    <row r="4677" customHeight="1" spans="1:25">
      <c r="A4677" s="574">
        <v>45382</v>
      </c>
      <c r="B4677" s="193" t="s">
        <v>188</v>
      </c>
      <c r="C4677" s="840" t="s">
        <v>32</v>
      </c>
      <c r="D4677" s="840">
        <v>100</v>
      </c>
      <c r="E4677" s="841" t="s">
        <v>35</v>
      </c>
      <c r="F4677" s="841">
        <v>6.71</v>
      </c>
      <c r="G4677" s="841" t="s">
        <v>176</v>
      </c>
      <c r="H4677" s="842">
        <v>51.9071</v>
      </c>
      <c r="I4677" s="842">
        <v>42.624</v>
      </c>
      <c r="J4677" s="841">
        <v>47.023</v>
      </c>
      <c r="K4677" s="864">
        <v>9.07</v>
      </c>
      <c r="L4677" s="865">
        <f t="shared" si="217"/>
        <v>0.175455565442798</v>
      </c>
      <c r="M4677" s="660">
        <v>977.4766</v>
      </c>
      <c r="N4677" s="841">
        <v>955</v>
      </c>
      <c r="O4677" s="869" t="e">
        <f>N4677/#REF!</f>
        <v>#REF!</v>
      </c>
      <c r="P4677" s="841" t="s">
        <v>176</v>
      </c>
      <c r="Q4677" s="841">
        <v>11430</v>
      </c>
      <c r="R4677" s="660">
        <v>1989.1065</v>
      </c>
      <c r="S4677" s="865">
        <f t="shared" si="218"/>
        <v>0.174025065616798</v>
      </c>
      <c r="T4677" s="841">
        <v>0</v>
      </c>
      <c r="U4677" s="841">
        <v>0</v>
      </c>
      <c r="V4677" s="841">
        <v>0</v>
      </c>
      <c r="W4677" s="841">
        <v>0</v>
      </c>
      <c r="X4677" s="841">
        <v>0</v>
      </c>
      <c r="Y4677" s="841">
        <v>0</v>
      </c>
    </row>
    <row r="4678" customHeight="1" spans="1:25">
      <c r="A4678" s="762" t="s">
        <v>436</v>
      </c>
      <c r="B4678" s="763"/>
      <c r="C4678" s="763"/>
      <c r="D4678" s="763"/>
      <c r="E4678" s="763"/>
      <c r="F4678" s="763"/>
      <c r="G4678" s="763"/>
      <c r="H4678" s="763"/>
      <c r="I4678" s="763"/>
      <c r="J4678" s="763"/>
      <c r="K4678" s="763"/>
      <c r="L4678" s="763"/>
      <c r="M4678" s="828"/>
      <c r="N4678" s="763"/>
      <c r="O4678" s="763"/>
      <c r="P4678" s="828"/>
      <c r="Q4678" s="828"/>
      <c r="R4678" s="763"/>
      <c r="S4678" s="763"/>
      <c r="T4678" s="763"/>
      <c r="U4678" s="763"/>
      <c r="V4678" s="763"/>
      <c r="W4678" s="763"/>
      <c r="X4678" s="763"/>
      <c r="Y4678" s="763"/>
    </row>
    <row r="4679" customHeight="1" spans="1:25">
      <c r="A4679" s="881" t="s">
        <v>437</v>
      </c>
      <c r="B4679" s="827" t="s">
        <v>200</v>
      </c>
      <c r="C4679" s="827" t="s">
        <v>201</v>
      </c>
      <c r="D4679" s="827" t="s">
        <v>202</v>
      </c>
      <c r="E4679" s="827" t="s">
        <v>203</v>
      </c>
      <c r="F4679" s="827" t="s">
        <v>204</v>
      </c>
      <c r="G4679" s="827" t="s">
        <v>205</v>
      </c>
      <c r="H4679" s="882" t="s">
        <v>206</v>
      </c>
      <c r="I4679" s="885" t="s">
        <v>207</v>
      </c>
      <c r="J4679" s="885" t="s">
        <v>208</v>
      </c>
      <c r="K4679" s="885" t="s">
        <v>209</v>
      </c>
      <c r="L4679" s="829" t="s">
        <v>210</v>
      </c>
      <c r="M4679" s="885" t="s">
        <v>211</v>
      </c>
      <c r="N4679" s="886" t="s">
        <v>212</v>
      </c>
      <c r="O4679" s="829" t="s">
        <v>213</v>
      </c>
      <c r="P4679" s="829" t="s">
        <v>214</v>
      </c>
      <c r="Q4679" s="827" t="s">
        <v>215</v>
      </c>
      <c r="R4679" s="885" t="s">
        <v>216</v>
      </c>
      <c r="S4679" s="829" t="s">
        <v>217</v>
      </c>
      <c r="T4679" s="885" t="s">
        <v>438</v>
      </c>
      <c r="U4679" s="827" t="s">
        <v>439</v>
      </c>
      <c r="V4679" s="827" t="s">
        <v>440</v>
      </c>
      <c r="W4679" s="827" t="s">
        <v>441</v>
      </c>
      <c r="X4679" s="827" t="s">
        <v>442</v>
      </c>
      <c r="Y4679" s="827" t="s">
        <v>223</v>
      </c>
    </row>
    <row r="4680" customHeight="1" spans="1:25">
      <c r="A4680" s="574">
        <v>45352</v>
      </c>
      <c r="B4680" s="671" t="s">
        <v>324</v>
      </c>
      <c r="C4680" s="883" t="s">
        <v>443</v>
      </c>
      <c r="D4680" s="883">
        <v>100</v>
      </c>
      <c r="E4680" s="767" t="s">
        <v>444</v>
      </c>
      <c r="F4680" s="767" t="s">
        <v>445</v>
      </c>
      <c r="G4680" s="767">
        <v>3.53</v>
      </c>
      <c r="H4680" s="884">
        <v>32.662902</v>
      </c>
      <c r="I4680" s="768">
        <v>32.5004</v>
      </c>
      <c r="J4680" s="718">
        <v>32.34</v>
      </c>
      <c r="K4680" s="768">
        <v>0</v>
      </c>
      <c r="L4680" s="887">
        <v>0</v>
      </c>
      <c r="M4680" s="888">
        <v>32.34</v>
      </c>
      <c r="N4680" s="889">
        <v>2000</v>
      </c>
      <c r="O4680" s="853">
        <v>0.01617</v>
      </c>
      <c r="P4680" s="767" t="s">
        <v>445</v>
      </c>
      <c r="Q4680" s="767">
        <v>20500</v>
      </c>
      <c r="R4680" s="768">
        <v>2395.05</v>
      </c>
      <c r="S4680" s="729">
        <v>0.116831707317073</v>
      </c>
      <c r="T4680" s="768">
        <v>0</v>
      </c>
      <c r="U4680" s="767">
        <v>0</v>
      </c>
      <c r="V4680" s="767">
        <v>0</v>
      </c>
      <c r="W4680" s="769">
        <v>0</v>
      </c>
      <c r="X4680" s="767">
        <v>0</v>
      </c>
      <c r="Y4680" s="769">
        <v>0</v>
      </c>
    </row>
    <row r="4681" customHeight="1" spans="1:25">
      <c r="A4681" s="574">
        <v>45353</v>
      </c>
      <c r="B4681" s="671" t="s">
        <v>324</v>
      </c>
      <c r="C4681" s="883" t="s">
        <v>443</v>
      </c>
      <c r="D4681" s="883">
        <v>100</v>
      </c>
      <c r="E4681" s="767" t="s">
        <v>89</v>
      </c>
      <c r="F4681" s="767" t="s">
        <v>445</v>
      </c>
      <c r="G4681" s="767">
        <v>3.68</v>
      </c>
      <c r="H4681" s="884">
        <v>41.8919175</v>
      </c>
      <c r="I4681" s="768">
        <v>41.6835</v>
      </c>
      <c r="J4681" s="718">
        <v>39.6</v>
      </c>
      <c r="K4681" s="768">
        <v>0</v>
      </c>
      <c r="L4681" s="887">
        <v>0</v>
      </c>
      <c r="M4681" s="888">
        <v>71.94</v>
      </c>
      <c r="N4681" s="889">
        <v>2000</v>
      </c>
      <c r="O4681" s="853">
        <v>0.03597</v>
      </c>
      <c r="P4681" s="767" t="s">
        <v>445</v>
      </c>
      <c r="Q4681" s="767">
        <v>20500</v>
      </c>
      <c r="R4681" s="768">
        <v>2434.65</v>
      </c>
      <c r="S4681" s="729">
        <v>0.118763414634146</v>
      </c>
      <c r="T4681" s="768">
        <v>0.014045</v>
      </c>
      <c r="U4681" s="767">
        <v>0</v>
      </c>
      <c r="V4681" s="767">
        <v>0</v>
      </c>
      <c r="W4681" s="769">
        <v>0</v>
      </c>
      <c r="X4681" s="767">
        <v>0</v>
      </c>
      <c r="Y4681" s="769">
        <v>0</v>
      </c>
    </row>
    <row r="4682" customHeight="1" spans="1:25">
      <c r="A4682" s="574">
        <v>45354</v>
      </c>
      <c r="B4682" s="671" t="s">
        <v>324</v>
      </c>
      <c r="C4682" s="883" t="s">
        <v>443</v>
      </c>
      <c r="D4682" s="883">
        <v>100</v>
      </c>
      <c r="E4682" s="767" t="s">
        <v>100</v>
      </c>
      <c r="F4682" s="767" t="s">
        <v>445</v>
      </c>
      <c r="G4682" s="767">
        <v>4.61</v>
      </c>
      <c r="H4682" s="884">
        <v>63.6145905</v>
      </c>
      <c r="I4682" s="768">
        <v>63.2981</v>
      </c>
      <c r="J4682" s="718">
        <v>63.36</v>
      </c>
      <c r="K4682" s="768">
        <v>0</v>
      </c>
      <c r="L4682" s="887">
        <v>0</v>
      </c>
      <c r="M4682" s="888">
        <v>135.3</v>
      </c>
      <c r="N4682" s="889">
        <v>2000</v>
      </c>
      <c r="O4682" s="853">
        <v>0.06765</v>
      </c>
      <c r="P4682" s="767" t="s">
        <v>445</v>
      </c>
      <c r="Q4682" s="767">
        <v>20500</v>
      </c>
      <c r="R4682" s="768">
        <v>2498.01</v>
      </c>
      <c r="S4682" s="729">
        <v>0.121854146341463</v>
      </c>
      <c r="T4682" s="768">
        <v>0</v>
      </c>
      <c r="U4682" s="767">
        <v>0</v>
      </c>
      <c r="V4682" s="767">
        <v>0</v>
      </c>
      <c r="W4682" s="769">
        <v>0</v>
      </c>
      <c r="X4682" s="767">
        <v>0</v>
      </c>
      <c r="Y4682" s="769">
        <v>0</v>
      </c>
    </row>
    <row r="4683" customHeight="1" spans="1:25">
      <c r="A4683" s="574">
        <v>45355</v>
      </c>
      <c r="B4683" s="671" t="s">
        <v>324</v>
      </c>
      <c r="C4683" s="883" t="s">
        <v>443</v>
      </c>
      <c r="D4683" s="883">
        <v>100</v>
      </c>
      <c r="E4683" s="767" t="s">
        <v>444</v>
      </c>
      <c r="F4683" s="767" t="s">
        <v>445</v>
      </c>
      <c r="G4683" s="767">
        <v>2.76</v>
      </c>
      <c r="H4683" s="884">
        <v>22.9538985</v>
      </c>
      <c r="I4683" s="768">
        <v>22.8397</v>
      </c>
      <c r="J4683" s="718">
        <v>20.46</v>
      </c>
      <c r="K4683" s="768">
        <v>0</v>
      </c>
      <c r="L4683" s="887">
        <v>0</v>
      </c>
      <c r="M4683" s="888">
        <v>155.76</v>
      </c>
      <c r="N4683" s="889">
        <v>2000</v>
      </c>
      <c r="O4683" s="853">
        <v>0.07788</v>
      </c>
      <c r="P4683" s="767" t="s">
        <v>445</v>
      </c>
      <c r="Q4683" s="767">
        <v>20500</v>
      </c>
      <c r="R4683" s="768">
        <v>2518.47</v>
      </c>
      <c r="S4683" s="729">
        <v>0.122852195121951</v>
      </c>
      <c r="T4683" s="768">
        <v>0</v>
      </c>
      <c r="U4683" s="767">
        <v>0</v>
      </c>
      <c r="V4683" s="767">
        <v>0</v>
      </c>
      <c r="W4683" s="769">
        <v>0</v>
      </c>
      <c r="X4683" s="767">
        <v>0</v>
      </c>
      <c r="Y4683" s="769">
        <v>0</v>
      </c>
    </row>
    <row r="4684" customHeight="1" spans="1:25">
      <c r="A4684" s="574">
        <v>45356</v>
      </c>
      <c r="B4684" s="671" t="s">
        <v>324</v>
      </c>
      <c r="C4684" s="883" t="s">
        <v>443</v>
      </c>
      <c r="D4684" s="883">
        <v>100</v>
      </c>
      <c r="E4684" s="767" t="s">
        <v>444</v>
      </c>
      <c r="F4684" s="767" t="s">
        <v>445</v>
      </c>
      <c r="G4684" s="767">
        <v>5.38</v>
      </c>
      <c r="H4684" s="884">
        <v>86.3229675</v>
      </c>
      <c r="I4684" s="768">
        <v>85.8935</v>
      </c>
      <c r="J4684" s="718">
        <v>83.82</v>
      </c>
      <c r="K4684" s="768">
        <v>0</v>
      </c>
      <c r="L4684" s="887">
        <v>0</v>
      </c>
      <c r="M4684" s="888">
        <v>239.58</v>
      </c>
      <c r="N4684" s="889">
        <v>2000</v>
      </c>
      <c r="O4684" s="853">
        <v>0.11979</v>
      </c>
      <c r="P4684" s="767" t="s">
        <v>445</v>
      </c>
      <c r="Q4684" s="767">
        <v>20500</v>
      </c>
      <c r="R4684" s="768">
        <v>2602.29</v>
      </c>
      <c r="S4684" s="729">
        <v>0.126940975609756</v>
      </c>
      <c r="T4684" s="768">
        <v>0</v>
      </c>
      <c r="U4684" s="767">
        <v>0</v>
      </c>
      <c r="V4684" s="767">
        <v>0</v>
      </c>
      <c r="W4684" s="769">
        <v>0</v>
      </c>
      <c r="X4684" s="767">
        <v>0</v>
      </c>
      <c r="Y4684" s="769">
        <v>0</v>
      </c>
    </row>
    <row r="4685" customHeight="1" spans="1:25">
      <c r="A4685" s="574">
        <v>45357</v>
      </c>
      <c r="B4685" s="671" t="s">
        <v>324</v>
      </c>
      <c r="C4685" s="883" t="s">
        <v>443</v>
      </c>
      <c r="D4685" s="883">
        <v>100</v>
      </c>
      <c r="E4685" s="767" t="s">
        <v>89</v>
      </c>
      <c r="F4685" s="767" t="s">
        <v>445</v>
      </c>
      <c r="G4685" s="767">
        <v>4.25</v>
      </c>
      <c r="H4685" s="884">
        <v>50.20176</v>
      </c>
      <c r="I4685" s="768">
        <v>49.952</v>
      </c>
      <c r="J4685" s="718">
        <v>49.5</v>
      </c>
      <c r="K4685" s="768">
        <v>0</v>
      </c>
      <c r="L4685" s="887">
        <v>0</v>
      </c>
      <c r="M4685" s="888">
        <v>289.08</v>
      </c>
      <c r="N4685" s="889">
        <v>2000</v>
      </c>
      <c r="O4685" s="853">
        <v>0.14454</v>
      </c>
      <c r="P4685" s="767" t="s">
        <v>445</v>
      </c>
      <c r="Q4685" s="767">
        <v>20500</v>
      </c>
      <c r="R4685" s="768">
        <v>2651.79</v>
      </c>
      <c r="S4685" s="729">
        <v>0.129355609756098</v>
      </c>
      <c r="T4685" s="768">
        <v>0</v>
      </c>
      <c r="U4685" s="767">
        <v>0</v>
      </c>
      <c r="V4685" s="767">
        <v>0</v>
      </c>
      <c r="W4685" s="769">
        <v>0</v>
      </c>
      <c r="X4685" s="767">
        <v>0</v>
      </c>
      <c r="Y4685" s="769">
        <v>0</v>
      </c>
    </row>
    <row r="4686" customHeight="1" spans="1:25">
      <c r="A4686" s="574">
        <v>45358</v>
      </c>
      <c r="B4686" s="671" t="s">
        <v>324</v>
      </c>
      <c r="C4686" s="883" t="s">
        <v>443</v>
      </c>
      <c r="D4686" s="883">
        <v>100</v>
      </c>
      <c r="E4686" s="767" t="s">
        <v>100</v>
      </c>
      <c r="F4686" s="767" t="s">
        <v>445</v>
      </c>
      <c r="G4686" s="767">
        <v>3.02</v>
      </c>
      <c r="H4686" s="884">
        <v>19.2914775</v>
      </c>
      <c r="I4686" s="768">
        <v>19.1955</v>
      </c>
      <c r="J4686" s="718">
        <v>19.14</v>
      </c>
      <c r="K4686" s="768">
        <v>0</v>
      </c>
      <c r="L4686" s="887">
        <v>0</v>
      </c>
      <c r="M4686" s="888">
        <v>308.22</v>
      </c>
      <c r="N4686" s="889">
        <v>2000</v>
      </c>
      <c r="O4686" s="853">
        <v>0.15411</v>
      </c>
      <c r="P4686" s="767" t="s">
        <v>445</v>
      </c>
      <c r="Q4686" s="767">
        <v>20500</v>
      </c>
      <c r="R4686" s="768">
        <v>2670.93</v>
      </c>
      <c r="S4686" s="729">
        <v>0.130289268292683</v>
      </c>
      <c r="T4686" s="768">
        <v>0</v>
      </c>
      <c r="U4686" s="767">
        <v>0</v>
      </c>
      <c r="V4686" s="767">
        <v>0</v>
      </c>
      <c r="W4686" s="769">
        <v>0</v>
      </c>
      <c r="X4686" s="767">
        <v>0</v>
      </c>
      <c r="Y4686" s="769">
        <v>0</v>
      </c>
    </row>
    <row r="4687" customHeight="1" spans="1:25">
      <c r="A4687" s="574">
        <v>45359</v>
      </c>
      <c r="B4687" s="671" t="s">
        <v>324</v>
      </c>
      <c r="C4687" s="883" t="s">
        <v>443</v>
      </c>
      <c r="D4687" s="883">
        <v>100</v>
      </c>
      <c r="E4687" s="767" t="s">
        <v>100</v>
      </c>
      <c r="F4687" s="767" t="s">
        <v>445</v>
      </c>
      <c r="G4687" s="767">
        <v>2.34</v>
      </c>
      <c r="H4687" s="884">
        <v>8.6893305</v>
      </c>
      <c r="I4687" s="768">
        <v>8.6461</v>
      </c>
      <c r="J4687" s="718">
        <v>8.58</v>
      </c>
      <c r="K4687" s="768">
        <v>0</v>
      </c>
      <c r="L4687" s="887">
        <v>0</v>
      </c>
      <c r="M4687" s="888">
        <v>316.8</v>
      </c>
      <c r="N4687" s="889">
        <v>2000</v>
      </c>
      <c r="O4687" s="853">
        <v>0.1584</v>
      </c>
      <c r="P4687" s="767" t="s">
        <v>445</v>
      </c>
      <c r="Q4687" s="767">
        <v>20500</v>
      </c>
      <c r="R4687" s="768">
        <v>2679.51</v>
      </c>
      <c r="S4687" s="729">
        <v>0.130707804878049</v>
      </c>
      <c r="T4687" s="768">
        <v>0</v>
      </c>
      <c r="U4687" s="767">
        <v>0</v>
      </c>
      <c r="V4687" s="767">
        <v>0</v>
      </c>
      <c r="W4687" s="769">
        <v>0</v>
      </c>
      <c r="X4687" s="767">
        <v>0</v>
      </c>
      <c r="Y4687" s="769">
        <v>0</v>
      </c>
    </row>
    <row r="4688" customHeight="1" spans="1:25">
      <c r="A4688" s="574">
        <v>45360</v>
      </c>
      <c r="B4688" s="671" t="s">
        <v>324</v>
      </c>
      <c r="C4688" s="883" t="s">
        <v>443</v>
      </c>
      <c r="D4688" s="883">
        <v>100</v>
      </c>
      <c r="E4688" s="767" t="s">
        <v>444</v>
      </c>
      <c r="F4688" s="767" t="s">
        <v>445</v>
      </c>
      <c r="G4688" s="767">
        <v>3.41</v>
      </c>
      <c r="H4688" s="884">
        <v>26.388</v>
      </c>
      <c r="I4688" s="768">
        <v>26.388</v>
      </c>
      <c r="J4688" s="718">
        <v>25.74</v>
      </c>
      <c r="K4688" s="768">
        <v>0</v>
      </c>
      <c r="L4688" s="887">
        <v>0</v>
      </c>
      <c r="M4688" s="888">
        <v>342.54</v>
      </c>
      <c r="N4688" s="889">
        <v>2000</v>
      </c>
      <c r="O4688" s="853">
        <v>0.17127</v>
      </c>
      <c r="P4688" s="767" t="s">
        <v>445</v>
      </c>
      <c r="Q4688" s="767">
        <v>20500</v>
      </c>
      <c r="R4688" s="768">
        <v>2705.25</v>
      </c>
      <c r="S4688" s="729">
        <v>0.131963414634146</v>
      </c>
      <c r="T4688" s="768">
        <v>0</v>
      </c>
      <c r="U4688" s="767">
        <v>0</v>
      </c>
      <c r="V4688" s="767">
        <v>0</v>
      </c>
      <c r="W4688" s="769">
        <v>0</v>
      </c>
      <c r="X4688" s="767">
        <v>0</v>
      </c>
      <c r="Y4688" s="769">
        <v>0</v>
      </c>
    </row>
    <row r="4689" customHeight="1" spans="1:25">
      <c r="A4689" s="574">
        <v>45361</v>
      </c>
      <c r="B4689" s="671" t="s">
        <v>324</v>
      </c>
      <c r="C4689" s="883" t="s">
        <v>443</v>
      </c>
      <c r="D4689" s="883">
        <v>100</v>
      </c>
      <c r="E4689" s="767" t="s">
        <v>444</v>
      </c>
      <c r="F4689" s="767" t="s">
        <v>445</v>
      </c>
      <c r="G4689" s="767">
        <v>2.51</v>
      </c>
      <c r="H4689" s="884">
        <v>10.240548</v>
      </c>
      <c r="I4689" s="768">
        <v>10.1896</v>
      </c>
      <c r="J4689" s="718">
        <v>9.24</v>
      </c>
      <c r="K4689" s="768">
        <v>0</v>
      </c>
      <c r="L4689" s="887">
        <v>0</v>
      </c>
      <c r="M4689" s="888">
        <v>351.78</v>
      </c>
      <c r="N4689" s="889">
        <v>2000</v>
      </c>
      <c r="O4689" s="853">
        <v>0.17589</v>
      </c>
      <c r="P4689" s="767" t="s">
        <v>445</v>
      </c>
      <c r="Q4689" s="767">
        <v>20500</v>
      </c>
      <c r="R4689" s="768">
        <v>2714.49</v>
      </c>
      <c r="S4689" s="729">
        <v>0.132414146341463</v>
      </c>
      <c r="T4689" s="768">
        <v>0</v>
      </c>
      <c r="U4689" s="767">
        <v>0</v>
      </c>
      <c r="V4689" s="767">
        <v>0</v>
      </c>
      <c r="W4689" s="769">
        <v>0</v>
      </c>
      <c r="X4689" s="767">
        <v>0</v>
      </c>
      <c r="Y4689" s="769">
        <v>0</v>
      </c>
    </row>
    <row r="4690" customHeight="1" spans="1:25">
      <c r="A4690" s="574">
        <v>45362</v>
      </c>
      <c r="B4690" s="671" t="s">
        <v>324</v>
      </c>
      <c r="C4690" s="883" t="s">
        <v>443</v>
      </c>
      <c r="D4690" s="883">
        <v>100</v>
      </c>
      <c r="E4690" s="767" t="s">
        <v>100</v>
      </c>
      <c r="F4690" s="767" t="s">
        <v>445</v>
      </c>
      <c r="G4690" s="767">
        <v>4.66</v>
      </c>
      <c r="H4690" s="884">
        <v>62.0809605</v>
      </c>
      <c r="I4690" s="768">
        <v>61.7721</v>
      </c>
      <c r="J4690" s="718">
        <v>61.38</v>
      </c>
      <c r="K4690" s="768">
        <v>0</v>
      </c>
      <c r="L4690" s="887">
        <v>0</v>
      </c>
      <c r="M4690" s="888">
        <v>413.16</v>
      </c>
      <c r="N4690" s="889">
        <v>2000</v>
      </c>
      <c r="O4690" s="853">
        <v>0.20658</v>
      </c>
      <c r="P4690" s="767" t="s">
        <v>445</v>
      </c>
      <c r="Q4690" s="767">
        <v>20500</v>
      </c>
      <c r="R4690" s="768">
        <v>2775.87</v>
      </c>
      <c r="S4690" s="729">
        <v>0.135408292682927</v>
      </c>
      <c r="T4690" s="768">
        <v>0</v>
      </c>
      <c r="U4690" s="767">
        <v>0</v>
      </c>
      <c r="V4690" s="767">
        <v>0</v>
      </c>
      <c r="W4690" s="769">
        <v>0</v>
      </c>
      <c r="X4690" s="767">
        <v>0</v>
      </c>
      <c r="Y4690" s="769">
        <v>0</v>
      </c>
    </row>
    <row r="4691" customHeight="1" spans="1:25">
      <c r="A4691" s="574">
        <v>45363</v>
      </c>
      <c r="B4691" s="671" t="s">
        <v>324</v>
      </c>
      <c r="C4691" s="883" t="s">
        <v>443</v>
      </c>
      <c r="D4691" s="883">
        <v>100</v>
      </c>
      <c r="E4691" s="767" t="s">
        <v>100</v>
      </c>
      <c r="F4691" s="767" t="s">
        <v>445</v>
      </c>
      <c r="G4691" s="767">
        <v>5.67</v>
      </c>
      <c r="H4691" s="884">
        <v>96.3424155</v>
      </c>
      <c r="I4691" s="768">
        <v>95.8631</v>
      </c>
      <c r="J4691" s="718">
        <v>91.74</v>
      </c>
      <c r="K4691" s="768">
        <v>0</v>
      </c>
      <c r="L4691" s="887">
        <v>0</v>
      </c>
      <c r="M4691" s="888">
        <v>504.9</v>
      </c>
      <c r="N4691" s="889">
        <v>2000</v>
      </c>
      <c r="O4691" s="853">
        <v>0.25245</v>
      </c>
      <c r="P4691" s="767" t="s">
        <v>445</v>
      </c>
      <c r="Q4691" s="767">
        <v>20500</v>
      </c>
      <c r="R4691" s="768">
        <v>2867.61</v>
      </c>
      <c r="S4691" s="729">
        <v>0.139883414634146</v>
      </c>
      <c r="T4691" s="768">
        <v>0</v>
      </c>
      <c r="U4691" s="767">
        <v>0</v>
      </c>
      <c r="V4691" s="767">
        <v>0</v>
      </c>
      <c r="W4691" s="769">
        <v>0</v>
      </c>
      <c r="X4691" s="767">
        <v>0</v>
      </c>
      <c r="Y4691" s="769">
        <v>0</v>
      </c>
    </row>
    <row r="4692" customHeight="1" spans="1:25">
      <c r="A4692" s="574">
        <v>45364</v>
      </c>
      <c r="B4692" s="671" t="s">
        <v>324</v>
      </c>
      <c r="C4692" s="883" t="s">
        <v>443</v>
      </c>
      <c r="D4692" s="883">
        <v>100</v>
      </c>
      <c r="E4692" s="767" t="s">
        <v>100</v>
      </c>
      <c r="F4692" s="767" t="s">
        <v>445</v>
      </c>
      <c r="G4692" s="767">
        <v>3.68</v>
      </c>
      <c r="H4692" s="884">
        <v>52.258593</v>
      </c>
      <c r="I4692" s="768">
        <v>51.9986</v>
      </c>
      <c r="J4692" s="718">
        <v>52.14</v>
      </c>
      <c r="K4692" s="768">
        <v>0</v>
      </c>
      <c r="L4692" s="887">
        <v>0</v>
      </c>
      <c r="M4692" s="888">
        <v>557.04</v>
      </c>
      <c r="N4692" s="889">
        <v>2000</v>
      </c>
      <c r="O4692" s="853">
        <v>0.27852</v>
      </c>
      <c r="P4692" s="767" t="s">
        <v>445</v>
      </c>
      <c r="Q4692" s="767">
        <v>20500</v>
      </c>
      <c r="R4692" s="768">
        <v>2919.75</v>
      </c>
      <c r="S4692" s="729">
        <v>0.142426829268293</v>
      </c>
      <c r="T4692" s="768">
        <v>0</v>
      </c>
      <c r="U4692" s="767">
        <v>0</v>
      </c>
      <c r="V4692" s="767">
        <v>0</v>
      </c>
      <c r="W4692" s="769">
        <v>0</v>
      </c>
      <c r="X4692" s="767">
        <v>0</v>
      </c>
      <c r="Y4692" s="769">
        <v>0</v>
      </c>
    </row>
    <row r="4693" customHeight="1" spans="1:25">
      <c r="A4693" s="574">
        <v>45365</v>
      </c>
      <c r="B4693" s="671" t="s">
        <v>324</v>
      </c>
      <c r="C4693" s="883" t="s">
        <v>443</v>
      </c>
      <c r="D4693" s="883">
        <v>100</v>
      </c>
      <c r="E4693" s="767" t="s">
        <v>100</v>
      </c>
      <c r="F4693" s="767" t="s">
        <v>445</v>
      </c>
      <c r="G4693" s="767">
        <v>1.96</v>
      </c>
      <c r="H4693" s="884">
        <v>1.1053995</v>
      </c>
      <c r="I4693" s="768">
        <v>1.0999</v>
      </c>
      <c r="J4693" s="718">
        <v>0.66</v>
      </c>
      <c r="K4693" s="768">
        <v>0</v>
      </c>
      <c r="L4693" s="887">
        <v>0</v>
      </c>
      <c r="M4693" s="888">
        <v>557.7</v>
      </c>
      <c r="N4693" s="889">
        <v>2000</v>
      </c>
      <c r="O4693" s="853">
        <v>0.27885</v>
      </c>
      <c r="P4693" s="767" t="s">
        <v>445</v>
      </c>
      <c r="Q4693" s="767">
        <v>20500</v>
      </c>
      <c r="R4693" s="768">
        <v>2920.41</v>
      </c>
      <c r="S4693" s="729">
        <v>0.142459024390244</v>
      </c>
      <c r="T4693" s="768">
        <v>0.021602</v>
      </c>
      <c r="U4693" s="767">
        <v>0</v>
      </c>
      <c r="V4693" s="767">
        <v>0</v>
      </c>
      <c r="W4693" s="769">
        <v>0</v>
      </c>
      <c r="X4693" s="767">
        <v>0</v>
      </c>
      <c r="Y4693" s="769">
        <v>0</v>
      </c>
    </row>
    <row r="4694" customHeight="1" spans="1:25">
      <c r="A4694" s="574">
        <v>45366</v>
      </c>
      <c r="B4694" s="671" t="s">
        <v>324</v>
      </c>
      <c r="C4694" s="883" t="s">
        <v>443</v>
      </c>
      <c r="D4694" s="883">
        <v>100</v>
      </c>
      <c r="E4694" s="767" t="s">
        <v>100</v>
      </c>
      <c r="F4694" s="767" t="s">
        <v>445</v>
      </c>
      <c r="G4694" s="767">
        <v>3.52</v>
      </c>
      <c r="H4694" s="884">
        <v>26.7294825</v>
      </c>
      <c r="I4694" s="768">
        <v>26.5965</v>
      </c>
      <c r="J4694" s="718">
        <v>25.74</v>
      </c>
      <c r="K4694" s="768">
        <v>0</v>
      </c>
      <c r="L4694" s="887">
        <v>0</v>
      </c>
      <c r="M4694" s="888">
        <v>583.44</v>
      </c>
      <c r="N4694" s="889">
        <v>2000</v>
      </c>
      <c r="O4694" s="853">
        <v>0.29172</v>
      </c>
      <c r="P4694" s="767" t="s">
        <v>445</v>
      </c>
      <c r="Q4694" s="767">
        <v>20500</v>
      </c>
      <c r="R4694" s="768">
        <v>2946.15</v>
      </c>
      <c r="S4694" s="729">
        <v>0.143714634146341</v>
      </c>
      <c r="T4694" s="768">
        <v>0</v>
      </c>
      <c r="U4694" s="767">
        <v>0</v>
      </c>
      <c r="V4694" s="767">
        <v>0</v>
      </c>
      <c r="W4694" s="769">
        <v>0</v>
      </c>
      <c r="X4694" s="767">
        <v>0</v>
      </c>
      <c r="Y4694" s="769">
        <v>0</v>
      </c>
    </row>
    <row r="4695" customHeight="1" spans="1:25">
      <c r="A4695" s="574">
        <v>45367</v>
      </c>
      <c r="B4695" s="671" t="s">
        <v>324</v>
      </c>
      <c r="C4695" s="883" t="s">
        <v>443</v>
      </c>
      <c r="D4695" s="883">
        <v>100</v>
      </c>
      <c r="E4695" s="767" t="s">
        <v>89</v>
      </c>
      <c r="F4695" s="767" t="s">
        <v>445</v>
      </c>
      <c r="G4695" s="767">
        <v>1.56</v>
      </c>
      <c r="H4695" s="884">
        <v>0.559383</v>
      </c>
      <c r="I4695" s="768">
        <v>0.5566</v>
      </c>
      <c r="J4695" s="718">
        <v>0.66</v>
      </c>
      <c r="K4695" s="768">
        <v>0</v>
      </c>
      <c r="L4695" s="887">
        <v>0</v>
      </c>
      <c r="M4695" s="888">
        <v>584.1</v>
      </c>
      <c r="N4695" s="889">
        <v>2000</v>
      </c>
      <c r="O4695" s="853">
        <v>0.29205</v>
      </c>
      <c r="P4695" s="767" t="s">
        <v>445</v>
      </c>
      <c r="Q4695" s="767">
        <v>20500</v>
      </c>
      <c r="R4695" s="768">
        <v>2946.81</v>
      </c>
      <c r="S4695" s="729">
        <v>0.143746829268293</v>
      </c>
      <c r="T4695" s="768">
        <v>0</v>
      </c>
      <c r="U4695" s="767">
        <v>0</v>
      </c>
      <c r="V4695" s="767">
        <v>0</v>
      </c>
      <c r="W4695" s="769">
        <v>0</v>
      </c>
      <c r="X4695" s="767">
        <v>0</v>
      </c>
      <c r="Y4695" s="769">
        <v>0</v>
      </c>
    </row>
    <row r="4696" customHeight="1" spans="1:25">
      <c r="A4696" s="574">
        <v>45368</v>
      </c>
      <c r="B4696" s="671" t="s">
        <v>324</v>
      </c>
      <c r="C4696" s="883" t="s">
        <v>443</v>
      </c>
      <c r="D4696" s="883">
        <v>100</v>
      </c>
      <c r="E4696" s="767" t="s">
        <v>444</v>
      </c>
      <c r="F4696" s="767" t="s">
        <v>445</v>
      </c>
      <c r="G4696" s="767">
        <v>6.62</v>
      </c>
      <c r="H4696" s="884">
        <v>121.443999</v>
      </c>
      <c r="I4696" s="768">
        <v>120.8398</v>
      </c>
      <c r="J4696" s="718">
        <v>114.84</v>
      </c>
      <c r="K4696" s="768">
        <v>0</v>
      </c>
      <c r="L4696" s="887">
        <v>0</v>
      </c>
      <c r="M4696" s="888">
        <v>698.94</v>
      </c>
      <c r="N4696" s="889">
        <v>2000</v>
      </c>
      <c r="O4696" s="853">
        <v>0.34947</v>
      </c>
      <c r="P4696" s="767" t="s">
        <v>445</v>
      </c>
      <c r="Q4696" s="767">
        <v>20500</v>
      </c>
      <c r="R4696" s="768">
        <v>3061.65</v>
      </c>
      <c r="S4696" s="729">
        <v>0.149348780487805</v>
      </c>
      <c r="T4696" s="768">
        <v>0.575151</v>
      </c>
      <c r="U4696" s="767">
        <v>0</v>
      </c>
      <c r="V4696" s="767">
        <v>0</v>
      </c>
      <c r="W4696" s="769">
        <v>0</v>
      </c>
      <c r="X4696" s="767">
        <v>0</v>
      </c>
      <c r="Y4696" s="769">
        <v>0</v>
      </c>
    </row>
    <row r="4697" customHeight="1" spans="1:25">
      <c r="A4697" s="574">
        <v>45369</v>
      </c>
      <c r="B4697" s="671" t="s">
        <v>324</v>
      </c>
      <c r="C4697" s="883" t="s">
        <v>443</v>
      </c>
      <c r="D4697" s="883">
        <v>100</v>
      </c>
      <c r="E4697" s="767" t="s">
        <v>444</v>
      </c>
      <c r="F4697" s="767" t="s">
        <v>445</v>
      </c>
      <c r="G4697" s="767">
        <v>6.09</v>
      </c>
      <c r="H4697" s="884">
        <v>106.898634</v>
      </c>
      <c r="I4697" s="768">
        <v>106.3668</v>
      </c>
      <c r="J4697" s="718">
        <v>104.94</v>
      </c>
      <c r="K4697" s="768">
        <v>0</v>
      </c>
      <c r="L4697" s="887">
        <v>0</v>
      </c>
      <c r="M4697" s="888">
        <v>803.88</v>
      </c>
      <c r="N4697" s="889">
        <v>2000</v>
      </c>
      <c r="O4697" s="853">
        <v>0.40194</v>
      </c>
      <c r="P4697" s="767" t="s">
        <v>445</v>
      </c>
      <c r="Q4697" s="767">
        <v>20500</v>
      </c>
      <c r="R4697" s="768">
        <v>3166.59</v>
      </c>
      <c r="S4697" s="729">
        <v>0.154467804878049</v>
      </c>
      <c r="T4697" s="768">
        <v>0</v>
      </c>
      <c r="U4697" s="767">
        <v>0</v>
      </c>
      <c r="V4697" s="767">
        <v>0</v>
      </c>
      <c r="W4697" s="769">
        <v>0</v>
      </c>
      <c r="X4697" s="767">
        <v>0</v>
      </c>
      <c r="Y4697" s="769">
        <v>0</v>
      </c>
    </row>
    <row r="4698" customHeight="1" spans="1:25">
      <c r="A4698" s="574">
        <v>45370</v>
      </c>
      <c r="B4698" s="671" t="s">
        <v>324</v>
      </c>
      <c r="C4698" s="883" t="s">
        <v>443</v>
      </c>
      <c r="D4698" s="883">
        <v>100</v>
      </c>
      <c r="E4698" s="767" t="s">
        <v>100</v>
      </c>
      <c r="F4698" s="767" t="s">
        <v>445</v>
      </c>
      <c r="G4698" s="767">
        <v>3.26</v>
      </c>
      <c r="H4698" s="884">
        <v>25.8396555</v>
      </c>
      <c r="I4698" s="768">
        <v>25.7111</v>
      </c>
      <c r="J4698" s="718">
        <v>24.42</v>
      </c>
      <c r="K4698" s="768">
        <v>0</v>
      </c>
      <c r="L4698" s="887">
        <v>0</v>
      </c>
      <c r="M4698" s="888">
        <v>828.3</v>
      </c>
      <c r="N4698" s="889">
        <v>2000</v>
      </c>
      <c r="O4698" s="853">
        <v>0.41415</v>
      </c>
      <c r="P4698" s="767" t="s">
        <v>445</v>
      </c>
      <c r="Q4698" s="767">
        <v>20500</v>
      </c>
      <c r="R4698" s="768">
        <v>3191.01</v>
      </c>
      <c r="S4698" s="729">
        <v>0.155659024390244</v>
      </c>
      <c r="T4698" s="768">
        <v>0</v>
      </c>
      <c r="U4698" s="767">
        <v>0</v>
      </c>
      <c r="V4698" s="767">
        <v>0</v>
      </c>
      <c r="W4698" s="769">
        <v>0</v>
      </c>
      <c r="X4698" s="767">
        <v>0</v>
      </c>
      <c r="Y4698" s="769">
        <v>0</v>
      </c>
    </row>
    <row r="4699" customHeight="1" spans="1:25">
      <c r="A4699" s="574">
        <v>45371</v>
      </c>
      <c r="B4699" s="671" t="s">
        <v>324</v>
      </c>
      <c r="C4699" s="883" t="s">
        <v>443</v>
      </c>
      <c r="D4699" s="883">
        <v>100</v>
      </c>
      <c r="E4699" s="767" t="s">
        <v>100</v>
      </c>
      <c r="F4699" s="767" t="s">
        <v>445</v>
      </c>
      <c r="G4699" s="767">
        <v>3.17</v>
      </c>
      <c r="H4699" s="884">
        <v>19.9167885</v>
      </c>
      <c r="I4699" s="768">
        <v>19.8177</v>
      </c>
      <c r="J4699" s="718">
        <v>19.8</v>
      </c>
      <c r="K4699" s="768">
        <v>0</v>
      </c>
      <c r="L4699" s="887">
        <v>0</v>
      </c>
      <c r="M4699" s="888">
        <v>848.1</v>
      </c>
      <c r="N4699" s="889">
        <v>2000</v>
      </c>
      <c r="O4699" s="853">
        <v>0.42405</v>
      </c>
      <c r="P4699" s="767" t="s">
        <v>445</v>
      </c>
      <c r="Q4699" s="767">
        <v>20500</v>
      </c>
      <c r="R4699" s="768">
        <v>3210.81</v>
      </c>
      <c r="S4699" s="729">
        <v>0.15662487804878</v>
      </c>
      <c r="T4699" s="768">
        <v>0</v>
      </c>
      <c r="U4699" s="767">
        <v>0</v>
      </c>
      <c r="V4699" s="767">
        <v>0</v>
      </c>
      <c r="W4699" s="769">
        <v>0</v>
      </c>
      <c r="X4699" s="767">
        <v>0</v>
      </c>
      <c r="Y4699" s="769">
        <v>0</v>
      </c>
    </row>
    <row r="4700" customHeight="1" spans="1:25">
      <c r="A4700" s="574">
        <v>45372</v>
      </c>
      <c r="B4700" s="671" t="s">
        <v>324</v>
      </c>
      <c r="C4700" s="883" t="s">
        <v>443</v>
      </c>
      <c r="D4700" s="883">
        <v>100</v>
      </c>
      <c r="E4700" s="767" t="s">
        <v>100</v>
      </c>
      <c r="F4700" s="767" t="s">
        <v>445</v>
      </c>
      <c r="G4700" s="767">
        <v>7.24</v>
      </c>
      <c r="H4700" s="884">
        <v>148.938387</v>
      </c>
      <c r="I4700" s="768">
        <v>148.1974</v>
      </c>
      <c r="J4700" s="718">
        <v>139.26</v>
      </c>
      <c r="K4700" s="768">
        <v>0</v>
      </c>
      <c r="L4700" s="887">
        <v>0</v>
      </c>
      <c r="M4700" s="888">
        <v>987.36</v>
      </c>
      <c r="N4700" s="889">
        <v>2000</v>
      </c>
      <c r="O4700" s="853">
        <v>0.49368</v>
      </c>
      <c r="P4700" s="767" t="s">
        <v>445</v>
      </c>
      <c r="Q4700" s="767">
        <v>20500</v>
      </c>
      <c r="R4700" s="768">
        <v>3350.07</v>
      </c>
      <c r="S4700" s="729">
        <v>0.163418048780488</v>
      </c>
      <c r="T4700" s="768">
        <v>0.785622</v>
      </c>
      <c r="U4700" s="767">
        <v>0</v>
      </c>
      <c r="V4700" s="767">
        <v>0</v>
      </c>
      <c r="W4700" s="769">
        <v>0</v>
      </c>
      <c r="X4700" s="767">
        <v>0</v>
      </c>
      <c r="Y4700" s="769">
        <v>0</v>
      </c>
    </row>
    <row r="4701" customHeight="1" spans="1:25">
      <c r="A4701" s="574">
        <v>45373</v>
      </c>
      <c r="B4701" s="671" t="s">
        <v>324</v>
      </c>
      <c r="C4701" s="883" t="s">
        <v>443</v>
      </c>
      <c r="D4701" s="883">
        <v>100</v>
      </c>
      <c r="E4701" s="767" t="s">
        <v>100</v>
      </c>
      <c r="F4701" s="767" t="s">
        <v>445</v>
      </c>
      <c r="G4701" s="767">
        <v>6.78</v>
      </c>
      <c r="H4701" s="884">
        <v>132.462417</v>
      </c>
      <c r="I4701" s="768">
        <v>131.8034</v>
      </c>
      <c r="J4701" s="718">
        <v>131.34</v>
      </c>
      <c r="K4701" s="768">
        <v>0</v>
      </c>
      <c r="L4701" s="887">
        <v>0</v>
      </c>
      <c r="M4701" s="888">
        <v>1118.7</v>
      </c>
      <c r="N4701" s="889">
        <v>2000</v>
      </c>
      <c r="O4701" s="853">
        <v>0.55935</v>
      </c>
      <c r="P4701" s="767" t="s">
        <v>445</v>
      </c>
      <c r="Q4701" s="767">
        <v>20500</v>
      </c>
      <c r="R4701" s="768">
        <v>3481.41</v>
      </c>
      <c r="S4701" s="729">
        <v>0.16982487804878</v>
      </c>
      <c r="T4701" s="768">
        <v>0</v>
      </c>
      <c r="U4701" s="767">
        <v>0</v>
      </c>
      <c r="V4701" s="767">
        <v>0</v>
      </c>
      <c r="W4701" s="769">
        <v>0</v>
      </c>
      <c r="X4701" s="767">
        <v>0</v>
      </c>
      <c r="Y4701" s="769">
        <v>0</v>
      </c>
    </row>
    <row r="4702" customHeight="1" spans="1:25">
      <c r="A4702" s="574">
        <v>45374</v>
      </c>
      <c r="B4702" s="671" t="s">
        <v>324</v>
      </c>
      <c r="C4702" s="883" t="s">
        <v>443</v>
      </c>
      <c r="D4702" s="883">
        <v>100</v>
      </c>
      <c r="E4702" s="767" t="s">
        <v>444</v>
      </c>
      <c r="F4702" s="767" t="s">
        <v>445</v>
      </c>
      <c r="G4702" s="767">
        <v>5.85</v>
      </c>
      <c r="H4702" s="884">
        <v>100.3085475</v>
      </c>
      <c r="I4702" s="768">
        <v>99.8095</v>
      </c>
      <c r="J4702" s="718">
        <v>95.7</v>
      </c>
      <c r="K4702" s="768">
        <v>0</v>
      </c>
      <c r="L4702" s="887">
        <v>0</v>
      </c>
      <c r="M4702" s="888">
        <v>1214.4</v>
      </c>
      <c r="N4702" s="889">
        <v>2000</v>
      </c>
      <c r="O4702" s="853">
        <v>0.6072</v>
      </c>
      <c r="P4702" s="767" t="s">
        <v>445</v>
      </c>
      <c r="Q4702" s="767">
        <v>20500</v>
      </c>
      <c r="R4702" s="768">
        <v>3577.11</v>
      </c>
      <c r="S4702" s="729">
        <v>0.174493170731707</v>
      </c>
      <c r="T4702" s="768">
        <v>0.254645</v>
      </c>
      <c r="U4702" s="767">
        <v>0</v>
      </c>
      <c r="V4702" s="767">
        <v>0</v>
      </c>
      <c r="W4702" s="769">
        <v>0</v>
      </c>
      <c r="X4702" s="767">
        <v>0</v>
      </c>
      <c r="Y4702" s="769">
        <v>0</v>
      </c>
    </row>
    <row r="4703" customHeight="1" spans="1:25">
      <c r="A4703" s="574">
        <v>45375</v>
      </c>
      <c r="B4703" s="671" t="s">
        <v>324</v>
      </c>
      <c r="C4703" s="883" t="s">
        <v>443</v>
      </c>
      <c r="D4703" s="883">
        <v>100</v>
      </c>
      <c r="E4703" s="767" t="s">
        <v>446</v>
      </c>
      <c r="F4703" s="767" t="s">
        <v>445</v>
      </c>
      <c r="G4703" s="767">
        <v>6</v>
      </c>
      <c r="H4703" s="884">
        <v>91.7505705</v>
      </c>
      <c r="I4703" s="768">
        <v>91.2941</v>
      </c>
      <c r="J4703" s="718">
        <v>87.78</v>
      </c>
      <c r="K4703" s="768">
        <v>0</v>
      </c>
      <c r="L4703" s="887">
        <v>0</v>
      </c>
      <c r="M4703" s="888">
        <v>1302.18</v>
      </c>
      <c r="N4703" s="889">
        <v>2000</v>
      </c>
      <c r="O4703" s="853">
        <v>0.65109</v>
      </c>
      <c r="P4703" s="767" t="s">
        <v>445</v>
      </c>
      <c r="Q4703" s="767">
        <v>20500</v>
      </c>
      <c r="R4703" s="768">
        <v>3664.89</v>
      </c>
      <c r="S4703" s="729">
        <v>0.17877512195122</v>
      </c>
      <c r="T4703" s="768">
        <v>0</v>
      </c>
      <c r="U4703" s="767">
        <v>0</v>
      </c>
      <c r="V4703" s="767">
        <v>0</v>
      </c>
      <c r="W4703" s="769">
        <v>0</v>
      </c>
      <c r="X4703" s="767">
        <v>0</v>
      </c>
      <c r="Y4703" s="769">
        <v>0</v>
      </c>
    </row>
    <row r="4704" customHeight="1" spans="1:25">
      <c r="A4704" s="574">
        <v>45376</v>
      </c>
      <c r="B4704" s="671" t="s">
        <v>324</v>
      </c>
      <c r="C4704" s="883" t="s">
        <v>443</v>
      </c>
      <c r="D4704" s="883">
        <v>100</v>
      </c>
      <c r="E4704" s="767" t="s">
        <v>447</v>
      </c>
      <c r="F4704" s="767" t="s">
        <v>445</v>
      </c>
      <c r="G4704" s="767">
        <v>3.82</v>
      </c>
      <c r="H4704" s="884">
        <v>39.9295545</v>
      </c>
      <c r="I4704" s="768">
        <v>39.7309</v>
      </c>
      <c r="J4704" s="718">
        <v>39.6</v>
      </c>
      <c r="K4704" s="768">
        <v>0</v>
      </c>
      <c r="L4704" s="887">
        <v>0</v>
      </c>
      <c r="M4704" s="888">
        <v>1341.78</v>
      </c>
      <c r="N4704" s="889">
        <v>2000</v>
      </c>
      <c r="O4704" s="853">
        <v>0.67089</v>
      </c>
      <c r="P4704" s="767" t="s">
        <v>445</v>
      </c>
      <c r="Q4704" s="767">
        <v>20500</v>
      </c>
      <c r="R4704" s="768">
        <v>3704.49</v>
      </c>
      <c r="S4704" s="729">
        <v>0.180706829268293</v>
      </c>
      <c r="T4704" s="768">
        <v>1.7503</v>
      </c>
      <c r="U4704" s="767">
        <v>1.4478</v>
      </c>
      <c r="V4704" s="767">
        <v>32.4467</v>
      </c>
      <c r="W4704" s="769">
        <v>0</v>
      </c>
      <c r="X4704" s="767">
        <v>0</v>
      </c>
      <c r="Y4704" s="769">
        <v>0</v>
      </c>
    </row>
    <row r="4705" customHeight="1" spans="1:25">
      <c r="A4705" s="574">
        <v>45377</v>
      </c>
      <c r="B4705" s="671" t="s">
        <v>324</v>
      </c>
      <c r="C4705" s="883" t="s">
        <v>443</v>
      </c>
      <c r="D4705" s="883">
        <v>100</v>
      </c>
      <c r="E4705" s="767" t="s">
        <v>89</v>
      </c>
      <c r="F4705" s="767" t="s">
        <v>445</v>
      </c>
      <c r="G4705" s="767">
        <v>2.35</v>
      </c>
      <c r="H4705" s="884">
        <v>5.865</v>
      </c>
      <c r="I4705" s="768">
        <v>5.8358</v>
      </c>
      <c r="J4705" s="718">
        <v>5.28</v>
      </c>
      <c r="K4705" s="768">
        <v>0</v>
      </c>
      <c r="L4705" s="887">
        <v>0</v>
      </c>
      <c r="M4705" s="888">
        <v>1347.06</v>
      </c>
      <c r="N4705" s="889">
        <v>2000</v>
      </c>
      <c r="O4705" s="853">
        <v>0.67353</v>
      </c>
      <c r="P4705" s="767" t="s">
        <v>445</v>
      </c>
      <c r="Q4705" s="767">
        <v>20500</v>
      </c>
      <c r="R4705" s="768">
        <v>3709.77</v>
      </c>
      <c r="S4705" s="729">
        <v>0.180964390243902</v>
      </c>
      <c r="T4705" s="768">
        <v>0</v>
      </c>
      <c r="U4705" s="767">
        <v>0.270939</v>
      </c>
      <c r="V4705" s="767">
        <v>0</v>
      </c>
      <c r="W4705" s="769">
        <v>0</v>
      </c>
      <c r="X4705" s="767">
        <v>0</v>
      </c>
      <c r="Y4705" s="769">
        <v>0</v>
      </c>
    </row>
    <row r="4706" customHeight="1" spans="1:25">
      <c r="A4706" s="574">
        <v>45378</v>
      </c>
      <c r="B4706" s="671" t="s">
        <v>324</v>
      </c>
      <c r="C4706" s="883" t="s">
        <v>443</v>
      </c>
      <c r="D4706" s="883">
        <v>100</v>
      </c>
      <c r="E4706" s="767" t="s">
        <v>448</v>
      </c>
      <c r="F4706" s="767" t="s">
        <v>445</v>
      </c>
      <c r="G4706" s="767">
        <v>2.79</v>
      </c>
      <c r="H4706" s="884">
        <v>19.546647</v>
      </c>
      <c r="I4706" s="768">
        <v>19.4494</v>
      </c>
      <c r="J4706" s="718">
        <v>19.8</v>
      </c>
      <c r="K4706" s="768">
        <v>0</v>
      </c>
      <c r="L4706" s="887">
        <v>0</v>
      </c>
      <c r="M4706" s="888">
        <v>1366.86</v>
      </c>
      <c r="N4706" s="889">
        <v>2000</v>
      </c>
      <c r="O4706" s="853">
        <v>0.68343</v>
      </c>
      <c r="P4706" s="767" t="s">
        <v>445</v>
      </c>
      <c r="Q4706" s="767">
        <v>20500</v>
      </c>
      <c r="R4706" s="768">
        <v>3729.57</v>
      </c>
      <c r="S4706" s="729">
        <v>0.181930243902439</v>
      </c>
      <c r="T4706" s="768">
        <v>0</v>
      </c>
      <c r="U4706" s="767">
        <v>0.156473</v>
      </c>
      <c r="V4706" s="767">
        <v>0</v>
      </c>
      <c r="W4706" s="769">
        <v>0</v>
      </c>
      <c r="X4706" s="767">
        <v>0</v>
      </c>
      <c r="Y4706" s="769">
        <v>0</v>
      </c>
    </row>
    <row r="4707" customHeight="1" spans="1:25">
      <c r="A4707" s="574">
        <v>45379</v>
      </c>
      <c r="B4707" s="671" t="s">
        <v>324</v>
      </c>
      <c r="C4707" s="883" t="s">
        <v>443</v>
      </c>
      <c r="D4707" s="883">
        <v>100</v>
      </c>
      <c r="E4707" s="767" t="s">
        <v>100</v>
      </c>
      <c r="F4707" s="767" t="s">
        <v>445</v>
      </c>
      <c r="G4707" s="767">
        <v>5.08</v>
      </c>
      <c r="H4707" s="884">
        <v>73.8282045</v>
      </c>
      <c r="I4707" s="768">
        <v>73.4609</v>
      </c>
      <c r="J4707" s="718">
        <v>68.64</v>
      </c>
      <c r="K4707" s="768">
        <v>0</v>
      </c>
      <c r="L4707" s="887">
        <v>0</v>
      </c>
      <c r="M4707" s="888">
        <v>1435.5</v>
      </c>
      <c r="N4707" s="889">
        <v>2000</v>
      </c>
      <c r="O4707" s="853">
        <v>0.71775</v>
      </c>
      <c r="P4707" s="767" t="s">
        <v>445</v>
      </c>
      <c r="Q4707" s="767">
        <v>20500</v>
      </c>
      <c r="R4707" s="768">
        <v>3798.21</v>
      </c>
      <c r="S4707" s="729">
        <v>0.185278536585366</v>
      </c>
      <c r="T4707" s="768">
        <v>0</v>
      </c>
      <c r="U4707" s="767">
        <v>1.453752</v>
      </c>
      <c r="V4707" s="767">
        <v>0</v>
      </c>
      <c r="W4707" s="769">
        <v>0</v>
      </c>
      <c r="X4707" s="767">
        <v>0</v>
      </c>
      <c r="Y4707" s="769">
        <v>0</v>
      </c>
    </row>
    <row r="4708" customHeight="1" spans="1:25">
      <c r="A4708" s="574">
        <v>45380</v>
      </c>
      <c r="B4708" s="671" t="s">
        <v>324</v>
      </c>
      <c r="C4708" s="883" t="s">
        <v>443</v>
      </c>
      <c r="D4708" s="883">
        <v>100</v>
      </c>
      <c r="E4708" s="767" t="s">
        <v>100</v>
      </c>
      <c r="F4708" s="767" t="s">
        <v>445</v>
      </c>
      <c r="G4708" s="767">
        <v>9.03</v>
      </c>
      <c r="H4708" s="884">
        <v>183.289488</v>
      </c>
      <c r="I4708" s="768">
        <v>182.3776</v>
      </c>
      <c r="J4708" s="718">
        <v>174.24</v>
      </c>
      <c r="K4708" s="768">
        <v>0</v>
      </c>
      <c r="L4708" s="887">
        <v>0</v>
      </c>
      <c r="M4708" s="888">
        <v>1609.74</v>
      </c>
      <c r="N4708" s="889">
        <v>2000</v>
      </c>
      <c r="O4708" s="853">
        <v>0.80487</v>
      </c>
      <c r="P4708" s="767" t="s">
        <v>445</v>
      </c>
      <c r="Q4708" s="767">
        <v>20500</v>
      </c>
      <c r="R4708" s="768">
        <v>3972.45</v>
      </c>
      <c r="S4708" s="729">
        <v>0.193778048780488</v>
      </c>
      <c r="T4708" s="768">
        <v>0.625881</v>
      </c>
      <c r="U4708" s="767">
        <v>0</v>
      </c>
      <c r="V4708" s="767">
        <v>0</v>
      </c>
      <c r="W4708" s="767">
        <v>0</v>
      </c>
      <c r="X4708" s="767">
        <v>0</v>
      </c>
      <c r="Y4708" s="769">
        <v>0</v>
      </c>
    </row>
    <row r="4709" customHeight="1" spans="1:25">
      <c r="A4709" s="574">
        <v>45381</v>
      </c>
      <c r="B4709" s="671" t="s">
        <v>324</v>
      </c>
      <c r="C4709" s="883" t="s">
        <v>443</v>
      </c>
      <c r="D4709" s="883">
        <v>100</v>
      </c>
      <c r="E4709" s="767" t="s">
        <v>100</v>
      </c>
      <c r="F4709" s="767" t="s">
        <v>445</v>
      </c>
      <c r="G4709" s="767">
        <v>4.97</v>
      </c>
      <c r="H4709" s="884">
        <v>85.608312</v>
      </c>
      <c r="I4709" s="768">
        <v>85.1824</v>
      </c>
      <c r="J4709" s="718">
        <v>83.82</v>
      </c>
      <c r="K4709" s="768">
        <v>0</v>
      </c>
      <c r="L4709" s="887">
        <v>0</v>
      </c>
      <c r="M4709" s="888">
        <v>1693.56</v>
      </c>
      <c r="N4709" s="889">
        <v>2000</v>
      </c>
      <c r="O4709" s="853">
        <v>0.84678</v>
      </c>
      <c r="P4709" s="767" t="s">
        <v>445</v>
      </c>
      <c r="Q4709" s="767">
        <v>20500</v>
      </c>
      <c r="R4709" s="768">
        <v>4056.27</v>
      </c>
      <c r="S4709" s="729">
        <v>0.197866829268293</v>
      </c>
      <c r="T4709" s="768">
        <v>0</v>
      </c>
      <c r="U4709" s="767">
        <v>0.238078</v>
      </c>
      <c r="V4709" s="767">
        <v>0</v>
      </c>
      <c r="W4709" s="767">
        <v>0</v>
      </c>
      <c r="X4709" s="767">
        <v>0</v>
      </c>
      <c r="Y4709" s="769">
        <v>0</v>
      </c>
    </row>
    <row r="4710" customHeight="1" spans="1:25">
      <c r="A4710" s="574">
        <v>45382</v>
      </c>
      <c r="B4710" s="671" t="s">
        <v>324</v>
      </c>
      <c r="C4710" s="883" t="s">
        <v>443</v>
      </c>
      <c r="D4710" s="883">
        <v>100</v>
      </c>
      <c r="E4710" s="767" t="s">
        <v>100</v>
      </c>
      <c r="F4710" s="767" t="s">
        <v>445</v>
      </c>
      <c r="G4710" s="767">
        <v>3.43</v>
      </c>
      <c r="H4710" s="884">
        <v>27.358914</v>
      </c>
      <c r="I4710" s="768">
        <v>27.2228</v>
      </c>
      <c r="J4710" s="718">
        <v>25.74</v>
      </c>
      <c r="K4710" s="768">
        <v>0.011815</v>
      </c>
      <c r="L4710" s="887">
        <v>0.000434011196497054</v>
      </c>
      <c r="M4710" s="888">
        <v>1719.3</v>
      </c>
      <c r="N4710" s="889">
        <v>2000</v>
      </c>
      <c r="O4710" s="853">
        <v>0.85965</v>
      </c>
      <c r="P4710" s="767" t="s">
        <v>445</v>
      </c>
      <c r="Q4710" s="767">
        <v>20500</v>
      </c>
      <c r="R4710" s="768">
        <v>4082.01</v>
      </c>
      <c r="S4710" s="729">
        <v>0.19912243902439</v>
      </c>
      <c r="T4710" s="768">
        <v>0</v>
      </c>
      <c r="U4710" s="767">
        <v>0</v>
      </c>
      <c r="V4710" s="767">
        <v>0</v>
      </c>
      <c r="W4710" s="767">
        <v>0</v>
      </c>
      <c r="X4710" s="767">
        <v>0</v>
      </c>
      <c r="Y4710" s="769">
        <v>0</v>
      </c>
    </row>
    <row r="4711" customHeight="1" spans="1:25">
      <c r="A4711" s="764" t="s">
        <v>404</v>
      </c>
      <c r="B4711" s="230" t="s">
        <v>2</v>
      </c>
      <c r="C4711" s="230" t="s">
        <v>3</v>
      </c>
      <c r="D4711" s="230" t="s">
        <v>4</v>
      </c>
      <c r="E4711" s="230" t="s">
        <v>5</v>
      </c>
      <c r="F4711" s="230" t="s">
        <v>6</v>
      </c>
      <c r="G4711" s="827" t="s">
        <v>7</v>
      </c>
      <c r="H4711" s="827" t="s">
        <v>8</v>
      </c>
      <c r="I4711" s="827" t="s">
        <v>9</v>
      </c>
      <c r="J4711" s="885" t="s">
        <v>10</v>
      </c>
      <c r="K4711" s="827" t="s">
        <v>11</v>
      </c>
      <c r="L4711" s="829" t="s">
        <v>12</v>
      </c>
      <c r="M4711" s="827" t="s">
        <v>13</v>
      </c>
      <c r="N4711" s="827" t="s">
        <v>14</v>
      </c>
      <c r="O4711" s="890" t="s">
        <v>15</v>
      </c>
      <c r="P4711" s="829" t="s">
        <v>16</v>
      </c>
      <c r="Q4711" s="827" t="s">
        <v>17</v>
      </c>
      <c r="R4711" s="827" t="s">
        <v>18</v>
      </c>
      <c r="S4711" s="827" t="s">
        <v>19</v>
      </c>
      <c r="T4711" s="827" t="s">
        <v>30</v>
      </c>
      <c r="U4711" s="827" t="s">
        <v>405</v>
      </c>
      <c r="V4711" s="827" t="s">
        <v>406</v>
      </c>
      <c r="W4711" s="827" t="s">
        <v>407</v>
      </c>
      <c r="X4711" s="827" t="s">
        <v>408</v>
      </c>
      <c r="Y4711" s="827" t="s">
        <v>25</v>
      </c>
    </row>
    <row r="4712" customHeight="1" spans="1:25">
      <c r="A4712" s="574">
        <v>45352</v>
      </c>
      <c r="B4712" s="639" t="s">
        <v>191</v>
      </c>
      <c r="C4712" s="697" t="s">
        <v>32</v>
      </c>
      <c r="D4712" s="555">
        <v>100</v>
      </c>
      <c r="E4712" s="555" t="s">
        <v>33</v>
      </c>
      <c r="F4712" s="555">
        <v>2.19</v>
      </c>
      <c r="G4712" s="646">
        <v>1.45</v>
      </c>
      <c r="H4712" s="646">
        <v>21.75</v>
      </c>
      <c r="I4712" s="646">
        <v>21.645</v>
      </c>
      <c r="J4712" s="646">
        <v>21.78</v>
      </c>
      <c r="K4712" s="555">
        <v>0</v>
      </c>
      <c r="L4712" s="702">
        <v>0</v>
      </c>
      <c r="M4712" s="647">
        <v>21.78</v>
      </c>
      <c r="N4712" s="555">
        <v>800</v>
      </c>
      <c r="O4712" s="732">
        <v>0.0272</v>
      </c>
      <c r="P4712" s="733" t="s">
        <v>176</v>
      </c>
      <c r="Q4712" s="555">
        <v>12000</v>
      </c>
      <c r="R4712" s="646">
        <v>1127.28</v>
      </c>
      <c r="S4712" s="732">
        <v>0.0947</v>
      </c>
      <c r="T4712" s="697">
        <v>0</v>
      </c>
      <c r="U4712" s="555">
        <v>0</v>
      </c>
      <c r="V4712" s="555">
        <v>0</v>
      </c>
      <c r="W4712" s="555">
        <v>0</v>
      </c>
      <c r="X4712" s="555">
        <v>0</v>
      </c>
      <c r="Y4712" s="555">
        <v>0.1759</v>
      </c>
    </row>
    <row r="4713" customHeight="1" spans="1:25">
      <c r="A4713" s="574">
        <v>45353</v>
      </c>
      <c r="B4713" s="639" t="s">
        <v>191</v>
      </c>
      <c r="C4713" s="697" t="s">
        <v>32</v>
      </c>
      <c r="D4713" s="555">
        <v>100</v>
      </c>
      <c r="E4713" s="555" t="s">
        <v>35</v>
      </c>
      <c r="F4713" s="555">
        <v>5.43</v>
      </c>
      <c r="G4713" s="646">
        <v>1.47</v>
      </c>
      <c r="H4713" s="722">
        <v>46.11</v>
      </c>
      <c r="I4713" s="646">
        <v>45.88</v>
      </c>
      <c r="J4713" s="646">
        <v>45.54</v>
      </c>
      <c r="K4713" s="555">
        <v>0</v>
      </c>
      <c r="L4713" s="702">
        <v>0</v>
      </c>
      <c r="M4713" s="647">
        <v>67.32</v>
      </c>
      <c r="N4713" s="555">
        <v>800</v>
      </c>
      <c r="O4713" s="732">
        <v>0.0842</v>
      </c>
      <c r="P4713" s="733" t="s">
        <v>176</v>
      </c>
      <c r="Q4713" s="555">
        <v>12000</v>
      </c>
      <c r="R4713" s="646">
        <v>1172.82</v>
      </c>
      <c r="S4713" s="732">
        <v>0.0986</v>
      </c>
      <c r="T4713" s="697">
        <v>0</v>
      </c>
      <c r="U4713" s="555">
        <v>0</v>
      </c>
      <c r="V4713" s="555">
        <v>0</v>
      </c>
      <c r="W4713" s="555">
        <v>0</v>
      </c>
      <c r="X4713" s="555">
        <v>0</v>
      </c>
      <c r="Y4713" s="555">
        <v>0.4328</v>
      </c>
    </row>
    <row r="4714" customHeight="1" spans="1:25">
      <c r="A4714" s="574">
        <v>45354</v>
      </c>
      <c r="B4714" s="639" t="s">
        <v>191</v>
      </c>
      <c r="C4714" s="697" t="s">
        <v>32</v>
      </c>
      <c r="D4714" s="555">
        <v>100</v>
      </c>
      <c r="E4714" s="555" t="s">
        <v>35</v>
      </c>
      <c r="F4714" s="555">
        <v>3.57</v>
      </c>
      <c r="G4714" s="646">
        <v>1.32</v>
      </c>
      <c r="H4714" s="646">
        <v>31.42</v>
      </c>
      <c r="I4714" s="646">
        <v>31.27</v>
      </c>
      <c r="J4714" s="646">
        <v>31.02</v>
      </c>
      <c r="K4714" s="555">
        <v>0</v>
      </c>
      <c r="L4714" s="702">
        <v>0</v>
      </c>
      <c r="M4714" s="585">
        <v>98.34</v>
      </c>
      <c r="N4714" s="555">
        <v>800</v>
      </c>
      <c r="O4714" s="732">
        <v>0.1229</v>
      </c>
      <c r="P4714" s="733" t="s">
        <v>176</v>
      </c>
      <c r="Q4714" s="555">
        <v>12000</v>
      </c>
      <c r="R4714" s="646">
        <v>1203.84</v>
      </c>
      <c r="S4714" s="732">
        <v>0.1012</v>
      </c>
      <c r="T4714" s="697">
        <v>0.27</v>
      </c>
      <c r="U4714" s="555">
        <v>0</v>
      </c>
      <c r="V4714" s="697">
        <v>0</v>
      </c>
      <c r="W4714" s="697">
        <v>0</v>
      </c>
      <c r="X4714" s="697">
        <v>0</v>
      </c>
      <c r="Y4714" s="697">
        <v>0.27</v>
      </c>
    </row>
    <row r="4715" customHeight="1" spans="1:25">
      <c r="A4715" s="574">
        <v>45355</v>
      </c>
      <c r="B4715" s="639" t="s">
        <v>191</v>
      </c>
      <c r="C4715" s="697" t="s">
        <v>32</v>
      </c>
      <c r="D4715" s="555">
        <v>100</v>
      </c>
      <c r="E4715" s="555" t="s">
        <v>39</v>
      </c>
      <c r="F4715" s="697">
        <v>0.62</v>
      </c>
      <c r="G4715" s="646">
        <v>0.67</v>
      </c>
      <c r="H4715" s="646">
        <v>6.69330000000025</v>
      </c>
      <c r="I4715" s="646">
        <v>6.66000000000025</v>
      </c>
      <c r="J4715" s="646">
        <v>6.60000000000009</v>
      </c>
      <c r="K4715" s="555">
        <v>0</v>
      </c>
      <c r="L4715" s="702">
        <v>0</v>
      </c>
      <c r="M4715" s="585">
        <v>104.94</v>
      </c>
      <c r="N4715" s="555">
        <v>800</v>
      </c>
      <c r="O4715" s="732">
        <v>0.131175</v>
      </c>
      <c r="P4715" s="733" t="s">
        <v>176</v>
      </c>
      <c r="Q4715" s="555">
        <v>12000</v>
      </c>
      <c r="R4715" s="646">
        <v>1210.44</v>
      </c>
      <c r="S4715" s="732">
        <v>0.101719166666667</v>
      </c>
      <c r="T4715" s="697">
        <v>0</v>
      </c>
      <c r="U4715" s="555">
        <v>0</v>
      </c>
      <c r="V4715" s="697">
        <v>0</v>
      </c>
      <c r="W4715" s="697">
        <v>0</v>
      </c>
      <c r="X4715" s="697">
        <v>0</v>
      </c>
      <c r="Y4715" s="697">
        <v>0.0651</v>
      </c>
    </row>
    <row r="4716" customHeight="1" spans="1:25">
      <c r="A4716" s="574">
        <v>45356</v>
      </c>
      <c r="B4716" s="639" t="s">
        <v>191</v>
      </c>
      <c r="C4716" s="697" t="s">
        <v>32</v>
      </c>
      <c r="D4716" s="555">
        <v>100</v>
      </c>
      <c r="E4716" s="697" t="s">
        <v>39</v>
      </c>
      <c r="F4716" s="697">
        <v>1.04</v>
      </c>
      <c r="G4716" s="646">
        <v>2.08</v>
      </c>
      <c r="H4716" s="646">
        <v>11.16</v>
      </c>
      <c r="I4716" s="646">
        <v>11.1</v>
      </c>
      <c r="J4716" s="646">
        <v>10.56</v>
      </c>
      <c r="K4716" s="555">
        <v>0</v>
      </c>
      <c r="L4716" s="702">
        <v>0</v>
      </c>
      <c r="M4716" s="585">
        <v>116.16</v>
      </c>
      <c r="N4716" s="555">
        <v>800</v>
      </c>
      <c r="O4716" s="732">
        <v>0.1452</v>
      </c>
      <c r="P4716" s="733" t="s">
        <v>176</v>
      </c>
      <c r="Q4716" s="555">
        <v>12000</v>
      </c>
      <c r="R4716" s="646">
        <v>1121.66</v>
      </c>
      <c r="S4716" s="732">
        <v>0.1026</v>
      </c>
      <c r="T4716" s="697">
        <v>0</v>
      </c>
      <c r="U4716" s="555">
        <v>0</v>
      </c>
      <c r="V4716" s="697">
        <v>0</v>
      </c>
      <c r="W4716" s="697">
        <v>0</v>
      </c>
      <c r="X4716" s="697">
        <v>0</v>
      </c>
      <c r="Y4716" s="697">
        <v>0.0768</v>
      </c>
    </row>
    <row r="4717" customHeight="1" spans="1:25">
      <c r="A4717" s="574">
        <v>45357</v>
      </c>
      <c r="B4717" s="639" t="s">
        <v>191</v>
      </c>
      <c r="C4717" s="697" t="s">
        <v>32</v>
      </c>
      <c r="D4717" s="555">
        <v>100</v>
      </c>
      <c r="E4717" s="555" t="s">
        <v>33</v>
      </c>
      <c r="F4717" s="697">
        <v>4.13</v>
      </c>
      <c r="G4717" s="646">
        <v>1.68</v>
      </c>
      <c r="H4717" s="646">
        <v>35.88</v>
      </c>
      <c r="I4717" s="646">
        <v>35.7050000000001</v>
      </c>
      <c r="J4717" s="646">
        <v>35.64</v>
      </c>
      <c r="K4717" s="555">
        <v>0</v>
      </c>
      <c r="L4717" s="702">
        <v>0</v>
      </c>
      <c r="M4717" s="585">
        <v>151.14</v>
      </c>
      <c r="N4717" s="555">
        <v>800</v>
      </c>
      <c r="O4717" s="732">
        <v>0.188925</v>
      </c>
      <c r="P4717" s="733" t="s">
        <v>176</v>
      </c>
      <c r="Q4717" s="555">
        <v>12000</v>
      </c>
      <c r="R4717" s="646">
        <v>1256.64</v>
      </c>
      <c r="S4717" s="732">
        <v>0.105619583333333</v>
      </c>
      <c r="T4717" s="697">
        <v>0</v>
      </c>
      <c r="U4717" s="555">
        <v>0</v>
      </c>
      <c r="V4717" s="697">
        <v>0</v>
      </c>
      <c r="W4717" s="697">
        <v>0</v>
      </c>
      <c r="X4717" s="697">
        <v>0</v>
      </c>
      <c r="Y4717" s="697">
        <v>0.315</v>
      </c>
    </row>
    <row r="4718" customHeight="1" spans="1:25">
      <c r="A4718" s="574">
        <v>45358</v>
      </c>
      <c r="B4718" s="639" t="s">
        <v>191</v>
      </c>
      <c r="C4718" s="697" t="s">
        <v>32</v>
      </c>
      <c r="D4718" s="555">
        <v>100</v>
      </c>
      <c r="E4718" s="697" t="s">
        <v>35</v>
      </c>
      <c r="F4718" s="737">
        <v>5.84</v>
      </c>
      <c r="G4718" s="646">
        <v>1.6</v>
      </c>
      <c r="H4718" s="646">
        <v>49.46</v>
      </c>
      <c r="I4718" s="646">
        <v>49.21</v>
      </c>
      <c r="J4718" s="646">
        <v>48.84</v>
      </c>
      <c r="K4718" s="555">
        <v>0</v>
      </c>
      <c r="L4718" s="702">
        <v>0</v>
      </c>
      <c r="M4718" s="585">
        <v>199.98</v>
      </c>
      <c r="N4718" s="555">
        <v>800</v>
      </c>
      <c r="O4718" s="732">
        <v>0.25</v>
      </c>
      <c r="P4718" s="733" t="s">
        <v>176</v>
      </c>
      <c r="Q4718" s="555">
        <v>12000</v>
      </c>
      <c r="R4718" s="585">
        <v>1305.48</v>
      </c>
      <c r="S4718" s="732">
        <v>0.1097</v>
      </c>
      <c r="T4718" s="697">
        <v>0</v>
      </c>
      <c r="U4718" s="555">
        <v>0</v>
      </c>
      <c r="V4718" s="697">
        <v>0</v>
      </c>
      <c r="W4718" s="697">
        <v>0</v>
      </c>
      <c r="X4718" s="697">
        <v>0</v>
      </c>
      <c r="Y4718" s="697">
        <v>0.4334</v>
      </c>
    </row>
    <row r="4719" customHeight="1" spans="1:25">
      <c r="A4719" s="574">
        <v>45359</v>
      </c>
      <c r="B4719" s="639" t="s">
        <v>191</v>
      </c>
      <c r="C4719" s="697" t="s">
        <v>32</v>
      </c>
      <c r="D4719" s="555">
        <v>100</v>
      </c>
      <c r="E4719" s="555" t="s">
        <v>35</v>
      </c>
      <c r="F4719" s="738">
        <v>5.06</v>
      </c>
      <c r="G4719" s="555">
        <v>1.29</v>
      </c>
      <c r="H4719" s="738">
        <v>43.13</v>
      </c>
      <c r="I4719" s="646">
        <v>42.92</v>
      </c>
      <c r="J4719" s="646">
        <v>42.9</v>
      </c>
      <c r="K4719" s="555">
        <v>0</v>
      </c>
      <c r="L4719" s="702">
        <v>0</v>
      </c>
      <c r="M4719" s="585">
        <v>242.88</v>
      </c>
      <c r="N4719" s="555">
        <v>800</v>
      </c>
      <c r="O4719" s="732">
        <v>0.3036</v>
      </c>
      <c r="P4719" s="733" t="s">
        <v>176</v>
      </c>
      <c r="Q4719" s="555">
        <v>12000</v>
      </c>
      <c r="R4719" s="646">
        <v>1348.38</v>
      </c>
      <c r="S4719" s="732">
        <v>0.1133</v>
      </c>
      <c r="T4719" s="697">
        <v>0</v>
      </c>
      <c r="U4719" s="555">
        <v>0</v>
      </c>
      <c r="V4719" s="697">
        <v>0</v>
      </c>
      <c r="W4719" s="697">
        <v>0</v>
      </c>
      <c r="X4719" s="697">
        <v>0</v>
      </c>
      <c r="Y4719" s="697">
        <v>0.4</v>
      </c>
    </row>
    <row r="4720" customHeight="1" spans="1:25">
      <c r="A4720" s="574">
        <v>45360</v>
      </c>
      <c r="B4720" s="639" t="s">
        <v>191</v>
      </c>
      <c r="C4720" s="697" t="s">
        <v>32</v>
      </c>
      <c r="D4720" s="555">
        <v>100</v>
      </c>
      <c r="E4720" s="555" t="s">
        <v>33</v>
      </c>
      <c r="F4720" s="697">
        <v>2.12</v>
      </c>
      <c r="G4720" s="646">
        <v>1.27</v>
      </c>
      <c r="H4720" s="646">
        <v>20.2658250000006</v>
      </c>
      <c r="I4720" s="646">
        <v>20.1650000000006</v>
      </c>
      <c r="J4720" s="646">
        <v>19.8000000000003</v>
      </c>
      <c r="K4720" s="555">
        <v>0</v>
      </c>
      <c r="L4720" s="702">
        <v>0</v>
      </c>
      <c r="M4720" s="585">
        <v>262.68</v>
      </c>
      <c r="N4720" s="555">
        <v>800</v>
      </c>
      <c r="O4720" s="732">
        <v>0.32835</v>
      </c>
      <c r="P4720" s="733" t="s">
        <v>176</v>
      </c>
      <c r="Q4720" s="555">
        <v>12000</v>
      </c>
      <c r="R4720" s="646">
        <v>1368.18</v>
      </c>
      <c r="S4720" s="732">
        <v>0.1149775</v>
      </c>
      <c r="T4720" s="697">
        <v>0</v>
      </c>
      <c r="U4720" s="555">
        <v>0</v>
      </c>
      <c r="V4720" s="697">
        <v>0</v>
      </c>
      <c r="W4720" s="697">
        <v>0</v>
      </c>
      <c r="X4720" s="697">
        <v>0</v>
      </c>
      <c r="Y4720" s="697">
        <v>0.18</v>
      </c>
    </row>
    <row r="4721" customHeight="1" spans="1:25">
      <c r="A4721" s="574">
        <v>45361</v>
      </c>
      <c r="B4721" s="639" t="s">
        <v>191</v>
      </c>
      <c r="C4721" s="697" t="s">
        <v>32</v>
      </c>
      <c r="D4721" s="555">
        <v>100</v>
      </c>
      <c r="E4721" s="555" t="s">
        <v>33</v>
      </c>
      <c r="F4721" s="697">
        <v>4.79</v>
      </c>
      <c r="G4721" s="646">
        <v>1.03</v>
      </c>
      <c r="H4721" s="646">
        <v>40.35</v>
      </c>
      <c r="I4721" s="646">
        <v>40.145</v>
      </c>
      <c r="J4721" s="646">
        <v>39.6</v>
      </c>
      <c r="K4721" s="555">
        <v>0</v>
      </c>
      <c r="L4721" s="702">
        <v>0</v>
      </c>
      <c r="M4721" s="585">
        <v>302.29</v>
      </c>
      <c r="N4721" s="555">
        <v>800</v>
      </c>
      <c r="O4721" s="732">
        <v>0.3779</v>
      </c>
      <c r="P4721" s="733" t="s">
        <v>176</v>
      </c>
      <c r="Q4721" s="555">
        <v>12000</v>
      </c>
      <c r="R4721" s="646">
        <v>1407.78</v>
      </c>
      <c r="S4721" s="732">
        <v>0.1183</v>
      </c>
      <c r="T4721" s="697">
        <v>0</v>
      </c>
      <c r="U4721" s="555">
        <v>0</v>
      </c>
      <c r="V4721" s="697">
        <v>0</v>
      </c>
      <c r="W4721" s="697">
        <v>0</v>
      </c>
      <c r="X4721" s="697">
        <v>0</v>
      </c>
      <c r="Y4721" s="697">
        <v>0.3123</v>
      </c>
    </row>
    <row r="4722" customHeight="1" spans="1:25">
      <c r="A4722" s="574">
        <v>45362</v>
      </c>
      <c r="B4722" s="639" t="s">
        <v>191</v>
      </c>
      <c r="C4722" s="697" t="s">
        <v>32</v>
      </c>
      <c r="D4722" s="555">
        <v>100</v>
      </c>
      <c r="E4722" s="555" t="s">
        <v>35</v>
      </c>
      <c r="F4722" s="717">
        <v>6.64</v>
      </c>
      <c r="G4722" s="646">
        <v>1.78</v>
      </c>
      <c r="H4722" s="646">
        <v>45.37</v>
      </c>
      <c r="I4722" s="646">
        <v>45.14</v>
      </c>
      <c r="J4722" s="646">
        <v>44.88</v>
      </c>
      <c r="K4722" s="555">
        <v>6.7129</v>
      </c>
      <c r="L4722" s="702">
        <v>0</v>
      </c>
      <c r="M4722" s="585">
        <v>347.16</v>
      </c>
      <c r="N4722" s="555">
        <v>800</v>
      </c>
      <c r="O4722" s="732">
        <v>0.434</v>
      </c>
      <c r="P4722" s="733" t="s">
        <v>176</v>
      </c>
      <c r="Q4722" s="555">
        <v>12000</v>
      </c>
      <c r="R4722" s="646">
        <v>1452.66</v>
      </c>
      <c r="S4722" s="732">
        <v>0.1221</v>
      </c>
      <c r="T4722" s="697">
        <v>0</v>
      </c>
      <c r="U4722" s="555">
        <v>0</v>
      </c>
      <c r="V4722" s="697">
        <v>0</v>
      </c>
      <c r="W4722" s="697">
        <v>0</v>
      </c>
      <c r="X4722" s="697">
        <v>0</v>
      </c>
      <c r="Y4722" s="697">
        <v>0.3975</v>
      </c>
    </row>
    <row r="4723" customHeight="1" spans="1:25">
      <c r="A4723" s="574">
        <v>45363</v>
      </c>
      <c r="B4723" s="639" t="s">
        <v>191</v>
      </c>
      <c r="C4723" s="697" t="s">
        <v>32</v>
      </c>
      <c r="D4723" s="555">
        <v>100</v>
      </c>
      <c r="E4723" s="555" t="s">
        <v>35</v>
      </c>
      <c r="F4723" s="717">
        <v>5.01</v>
      </c>
      <c r="G4723" s="646">
        <v>1.86</v>
      </c>
      <c r="H4723" s="646">
        <v>43.51</v>
      </c>
      <c r="I4723" s="646">
        <v>43.29</v>
      </c>
      <c r="J4723" s="646">
        <v>42.9</v>
      </c>
      <c r="K4723" s="555">
        <v>0</v>
      </c>
      <c r="L4723" s="702">
        <v>0</v>
      </c>
      <c r="M4723" s="585">
        <v>390.06</v>
      </c>
      <c r="N4723" s="555">
        <v>800</v>
      </c>
      <c r="O4723" s="732">
        <v>0.4876</v>
      </c>
      <c r="P4723" s="733" t="s">
        <v>176</v>
      </c>
      <c r="Q4723" s="555">
        <v>12000</v>
      </c>
      <c r="R4723" s="646">
        <v>1495.56</v>
      </c>
      <c r="S4723" s="732">
        <v>0.1257</v>
      </c>
      <c r="T4723" s="697">
        <v>0</v>
      </c>
      <c r="U4723" s="555">
        <v>0</v>
      </c>
      <c r="V4723" s="697">
        <v>0</v>
      </c>
      <c r="W4723" s="697">
        <v>0</v>
      </c>
      <c r="X4723" s="697">
        <v>0</v>
      </c>
      <c r="Y4723" s="697">
        <v>0.4138</v>
      </c>
    </row>
    <row r="4724" customHeight="1" spans="1:25">
      <c r="A4724" s="574">
        <v>45364</v>
      </c>
      <c r="B4724" s="639" t="s">
        <v>191</v>
      </c>
      <c r="C4724" s="697" t="s">
        <v>32</v>
      </c>
      <c r="D4724" s="555">
        <v>100</v>
      </c>
      <c r="E4724" s="697" t="s">
        <v>33</v>
      </c>
      <c r="F4724" s="697">
        <v>1.17</v>
      </c>
      <c r="G4724" s="646">
        <v>1.27</v>
      </c>
      <c r="H4724" s="646">
        <v>12.46</v>
      </c>
      <c r="I4724" s="646">
        <v>12.39</v>
      </c>
      <c r="J4724" s="646">
        <v>12.54</v>
      </c>
      <c r="K4724" s="555">
        <v>0</v>
      </c>
      <c r="L4724" s="702">
        <v>0</v>
      </c>
      <c r="M4724" s="585">
        <v>402.6</v>
      </c>
      <c r="N4724" s="555">
        <v>800</v>
      </c>
      <c r="O4724" s="732">
        <v>0.5333</v>
      </c>
      <c r="P4724" s="733" t="s">
        <v>176</v>
      </c>
      <c r="Q4724" s="555">
        <v>12000</v>
      </c>
      <c r="R4724" s="646">
        <v>1508.1</v>
      </c>
      <c r="S4724" s="732">
        <v>0.1267</v>
      </c>
      <c r="T4724" s="697">
        <v>0</v>
      </c>
      <c r="U4724" s="555">
        <v>0</v>
      </c>
      <c r="V4724" s="697">
        <v>0</v>
      </c>
      <c r="W4724" s="697">
        <v>0</v>
      </c>
      <c r="X4724" s="697">
        <v>0</v>
      </c>
      <c r="Y4724" s="697">
        <v>0.1165</v>
      </c>
    </row>
    <row r="4725" customHeight="1" spans="1:25">
      <c r="A4725" s="574">
        <v>45365</v>
      </c>
      <c r="B4725" s="639" t="s">
        <v>191</v>
      </c>
      <c r="C4725" s="697" t="s">
        <v>32</v>
      </c>
      <c r="D4725" s="697">
        <v>100</v>
      </c>
      <c r="E4725" s="697" t="s">
        <v>35</v>
      </c>
      <c r="F4725" s="697">
        <v>4.81</v>
      </c>
      <c r="G4725" s="646">
        <v>0.95</v>
      </c>
      <c r="H4725" s="646">
        <v>31.2354000000012</v>
      </c>
      <c r="I4725" s="646">
        <v>31.0800000000012</v>
      </c>
      <c r="J4725" s="646">
        <v>31.0199999999999</v>
      </c>
      <c r="K4725" s="555">
        <v>0</v>
      </c>
      <c r="L4725" s="702">
        <v>0</v>
      </c>
      <c r="M4725" s="585">
        <v>433.62</v>
      </c>
      <c r="N4725" s="555">
        <v>800</v>
      </c>
      <c r="O4725" s="732">
        <v>0.542025</v>
      </c>
      <c r="P4725" s="733" t="s">
        <v>176</v>
      </c>
      <c r="Q4725" s="555">
        <v>12000</v>
      </c>
      <c r="R4725" s="646">
        <v>1539.12</v>
      </c>
      <c r="S4725" s="732">
        <v>0.129315</v>
      </c>
      <c r="T4725" s="697">
        <v>0</v>
      </c>
      <c r="U4725" s="555">
        <v>0</v>
      </c>
      <c r="V4725" s="697">
        <v>0</v>
      </c>
      <c r="W4725" s="697">
        <v>0</v>
      </c>
      <c r="X4725" s="697">
        <v>0</v>
      </c>
      <c r="Y4725" s="697">
        <v>0.28</v>
      </c>
    </row>
    <row r="4726" customHeight="1" spans="1:25">
      <c r="A4726" s="574">
        <v>45366</v>
      </c>
      <c r="B4726" s="639" t="s">
        <v>191</v>
      </c>
      <c r="C4726" s="697" t="s">
        <v>32</v>
      </c>
      <c r="D4726" s="555">
        <v>100</v>
      </c>
      <c r="E4726" s="697" t="s">
        <v>33</v>
      </c>
      <c r="F4726" s="717">
        <v>3.03</v>
      </c>
      <c r="G4726" s="646">
        <v>1.48</v>
      </c>
      <c r="H4726" s="646">
        <v>22.5</v>
      </c>
      <c r="I4726" s="646">
        <v>22.38</v>
      </c>
      <c r="J4726" s="646">
        <v>21.78</v>
      </c>
      <c r="K4726" s="555">
        <v>0</v>
      </c>
      <c r="L4726" s="702">
        <v>0</v>
      </c>
      <c r="M4726" s="585">
        <v>455.4</v>
      </c>
      <c r="N4726" s="555">
        <v>800</v>
      </c>
      <c r="O4726" s="732">
        <v>0.5693</v>
      </c>
      <c r="P4726" s="733" t="s">
        <v>176</v>
      </c>
      <c r="Q4726" s="555">
        <v>12000</v>
      </c>
      <c r="R4726" s="646">
        <v>1560.9</v>
      </c>
      <c r="S4726" s="732">
        <v>0.1312</v>
      </c>
      <c r="T4726" s="697">
        <v>0</v>
      </c>
      <c r="U4726" s="555">
        <v>0</v>
      </c>
      <c r="V4726" s="697">
        <v>0</v>
      </c>
      <c r="W4726" s="697">
        <v>0</v>
      </c>
      <c r="X4726" s="697">
        <v>0</v>
      </c>
      <c r="Y4726" s="697">
        <v>0.197</v>
      </c>
    </row>
    <row r="4727" customHeight="1" spans="1:25">
      <c r="A4727" s="574">
        <v>45367</v>
      </c>
      <c r="B4727" s="639" t="s">
        <v>191</v>
      </c>
      <c r="C4727" s="697" t="s">
        <v>32</v>
      </c>
      <c r="D4727" s="555">
        <v>100</v>
      </c>
      <c r="E4727" s="697" t="s">
        <v>33</v>
      </c>
      <c r="F4727" s="717">
        <v>2.98</v>
      </c>
      <c r="G4727" s="646">
        <v>0.74</v>
      </c>
      <c r="H4727" s="646">
        <v>26.4</v>
      </c>
      <c r="I4727" s="646">
        <v>26.27</v>
      </c>
      <c r="J4727" s="646">
        <v>25.74</v>
      </c>
      <c r="K4727" s="555">
        <v>0</v>
      </c>
      <c r="L4727" s="702">
        <v>0</v>
      </c>
      <c r="M4727" s="585">
        <v>481.14</v>
      </c>
      <c r="N4727" s="555">
        <v>800</v>
      </c>
      <c r="O4727" s="732">
        <v>0.6014</v>
      </c>
      <c r="P4727" s="733" t="s">
        <v>176</v>
      </c>
      <c r="Q4727" s="555">
        <v>12000</v>
      </c>
      <c r="R4727" s="646">
        <v>1586.64</v>
      </c>
      <c r="S4727" s="732">
        <v>0.1334</v>
      </c>
      <c r="T4727" s="697">
        <v>0</v>
      </c>
      <c r="U4727" s="555">
        <v>0</v>
      </c>
      <c r="V4727" s="697">
        <v>0</v>
      </c>
      <c r="W4727" s="697">
        <v>0</v>
      </c>
      <c r="X4727" s="697">
        <v>0</v>
      </c>
      <c r="Y4727" s="697">
        <v>0.375</v>
      </c>
    </row>
    <row r="4728" customHeight="1" spans="1:25">
      <c r="A4728" s="574">
        <v>45368</v>
      </c>
      <c r="B4728" s="639" t="s">
        <v>191</v>
      </c>
      <c r="C4728" s="697" t="s">
        <v>32</v>
      </c>
      <c r="D4728" s="555">
        <v>100</v>
      </c>
      <c r="E4728" s="697" t="s">
        <v>39</v>
      </c>
      <c r="F4728" s="717">
        <v>0.56</v>
      </c>
      <c r="G4728" s="646">
        <v>2.73</v>
      </c>
      <c r="H4728" s="646">
        <v>6.51</v>
      </c>
      <c r="I4728" s="646">
        <v>6.475</v>
      </c>
      <c r="J4728" s="646">
        <v>6.6</v>
      </c>
      <c r="K4728" s="555">
        <v>0</v>
      </c>
      <c r="L4728" s="702">
        <v>0</v>
      </c>
      <c r="M4728" s="585">
        <v>487.74</v>
      </c>
      <c r="N4728" s="555">
        <v>800</v>
      </c>
      <c r="O4728" s="732">
        <v>0.6097</v>
      </c>
      <c r="P4728" s="733" t="s">
        <v>176</v>
      </c>
      <c r="Q4728" s="555">
        <v>12000</v>
      </c>
      <c r="R4728" s="646">
        <v>1593.24</v>
      </c>
      <c r="S4728" s="732">
        <v>0.1339</v>
      </c>
      <c r="T4728" s="697">
        <v>0</v>
      </c>
      <c r="U4728" s="555">
        <v>0</v>
      </c>
      <c r="V4728" s="697">
        <v>0</v>
      </c>
      <c r="W4728" s="697">
        <v>0</v>
      </c>
      <c r="X4728" s="697">
        <v>0</v>
      </c>
      <c r="Y4728" s="697">
        <v>0.0832</v>
      </c>
    </row>
    <row r="4729" customHeight="1" spans="1:25">
      <c r="A4729" s="574">
        <v>45369</v>
      </c>
      <c r="B4729" s="639" t="s">
        <v>191</v>
      </c>
      <c r="C4729" s="697" t="s">
        <v>32</v>
      </c>
      <c r="D4729" s="555">
        <v>100</v>
      </c>
      <c r="E4729" s="697" t="s">
        <v>449</v>
      </c>
      <c r="F4729" s="717">
        <v>1.79</v>
      </c>
      <c r="G4729" s="646">
        <v>3.18</v>
      </c>
      <c r="H4729" s="646">
        <v>17.66</v>
      </c>
      <c r="I4729" s="646">
        <v>17.57</v>
      </c>
      <c r="J4729" s="646">
        <v>17.82</v>
      </c>
      <c r="K4729" s="555">
        <v>0</v>
      </c>
      <c r="L4729" s="702">
        <v>0</v>
      </c>
      <c r="M4729" s="585">
        <v>505.56</v>
      </c>
      <c r="N4729" s="555">
        <v>800</v>
      </c>
      <c r="O4729" s="745">
        <v>0.632</v>
      </c>
      <c r="P4729" s="733" t="s">
        <v>176</v>
      </c>
      <c r="Q4729" s="555">
        <v>12000</v>
      </c>
      <c r="R4729" s="646">
        <v>1611.06</v>
      </c>
      <c r="S4729" s="732">
        <v>0.1354</v>
      </c>
      <c r="T4729" s="697">
        <v>0</v>
      </c>
      <c r="U4729" s="555">
        <v>0</v>
      </c>
      <c r="V4729" s="697">
        <v>0</v>
      </c>
      <c r="W4729" s="697">
        <v>0</v>
      </c>
      <c r="X4729" s="697">
        <v>0</v>
      </c>
      <c r="Y4729" s="697">
        <v>0.1661</v>
      </c>
    </row>
    <row r="4730" customHeight="1" spans="1:25">
      <c r="A4730" s="574">
        <v>45370</v>
      </c>
      <c r="B4730" s="639" t="s">
        <v>191</v>
      </c>
      <c r="C4730" s="697" t="s">
        <v>32</v>
      </c>
      <c r="D4730" s="555">
        <v>100</v>
      </c>
      <c r="E4730" s="697" t="s">
        <v>35</v>
      </c>
      <c r="F4730" s="717">
        <v>6.31</v>
      </c>
      <c r="G4730" s="646">
        <v>1.63</v>
      </c>
      <c r="H4730" s="646">
        <v>39.97</v>
      </c>
      <c r="I4730" s="646">
        <v>39.77</v>
      </c>
      <c r="J4730" s="646">
        <v>39.6</v>
      </c>
      <c r="K4730" s="555">
        <v>12.521</v>
      </c>
      <c r="L4730" s="702">
        <v>0</v>
      </c>
      <c r="M4730" s="585">
        <v>545.16</v>
      </c>
      <c r="N4730" s="555">
        <v>800</v>
      </c>
      <c r="O4730" s="732">
        <v>0.6815</v>
      </c>
      <c r="P4730" s="733" t="s">
        <v>176</v>
      </c>
      <c r="Q4730" s="555">
        <v>12000</v>
      </c>
      <c r="R4730" s="646">
        <v>1650.66</v>
      </c>
      <c r="S4730" s="732">
        <v>0.1387</v>
      </c>
      <c r="T4730" s="697">
        <v>0</v>
      </c>
      <c r="U4730" s="555">
        <v>0</v>
      </c>
      <c r="V4730" s="697">
        <v>0</v>
      </c>
      <c r="W4730" s="697">
        <v>0</v>
      </c>
      <c r="X4730" s="697">
        <v>0</v>
      </c>
      <c r="Y4730" s="697">
        <v>0.3283</v>
      </c>
    </row>
    <row r="4731" customHeight="1" spans="1:25">
      <c r="A4731" s="574">
        <v>45371</v>
      </c>
      <c r="B4731" s="639" t="s">
        <v>191</v>
      </c>
      <c r="C4731" s="697" t="s">
        <v>32</v>
      </c>
      <c r="D4731" s="739">
        <v>100</v>
      </c>
      <c r="E4731" s="697" t="s">
        <v>35</v>
      </c>
      <c r="F4731" s="717">
        <v>6.69</v>
      </c>
      <c r="G4731" s="646">
        <v>1.23</v>
      </c>
      <c r="H4731" s="646">
        <v>56.52</v>
      </c>
      <c r="I4731" s="646">
        <v>56.24</v>
      </c>
      <c r="J4731" s="646">
        <v>55.44</v>
      </c>
      <c r="K4731" s="555">
        <v>0</v>
      </c>
      <c r="L4731" s="702">
        <v>0</v>
      </c>
      <c r="M4731" s="585">
        <v>600.6</v>
      </c>
      <c r="N4731" s="555">
        <v>800</v>
      </c>
      <c r="O4731" s="732">
        <v>0.7508</v>
      </c>
      <c r="P4731" s="733" t="s">
        <v>176</v>
      </c>
      <c r="Q4731" s="555">
        <v>12000</v>
      </c>
      <c r="R4731" s="646">
        <v>1706.1</v>
      </c>
      <c r="S4731" s="732">
        <v>0.1434</v>
      </c>
      <c r="T4731" s="697">
        <v>0</v>
      </c>
      <c r="U4731" s="555">
        <v>0</v>
      </c>
      <c r="V4731" s="697">
        <v>0</v>
      </c>
      <c r="W4731" s="697">
        <v>0</v>
      </c>
      <c r="X4731" s="697">
        <v>0</v>
      </c>
      <c r="Y4731" s="697">
        <v>0.7692</v>
      </c>
    </row>
    <row r="4732" customHeight="1" spans="1:25">
      <c r="A4732" s="574">
        <v>45372</v>
      </c>
      <c r="B4732" s="639" t="s">
        <v>191</v>
      </c>
      <c r="C4732" s="697" t="s">
        <v>32</v>
      </c>
      <c r="D4732" s="739">
        <v>100</v>
      </c>
      <c r="E4732" s="697" t="s">
        <v>35</v>
      </c>
      <c r="F4732" s="717">
        <v>6.05</v>
      </c>
      <c r="G4732" s="646">
        <v>2.19</v>
      </c>
      <c r="H4732" s="646">
        <v>30.86</v>
      </c>
      <c r="I4732" s="646">
        <v>30.71</v>
      </c>
      <c r="J4732" s="646">
        <v>30.36</v>
      </c>
      <c r="K4732" s="555">
        <v>19.176</v>
      </c>
      <c r="L4732" s="702">
        <v>0</v>
      </c>
      <c r="M4732" s="585">
        <v>630.96</v>
      </c>
      <c r="N4732" s="555">
        <v>800</v>
      </c>
      <c r="O4732" s="732">
        <v>0.7887</v>
      </c>
      <c r="P4732" s="733" t="s">
        <v>176</v>
      </c>
      <c r="Q4732" s="555">
        <v>12000</v>
      </c>
      <c r="R4732" s="646">
        <v>1736.46</v>
      </c>
      <c r="S4732" s="732">
        <v>0.1459</v>
      </c>
      <c r="T4732" s="697">
        <v>0</v>
      </c>
      <c r="U4732" s="555">
        <v>0</v>
      </c>
      <c r="V4732" s="697">
        <v>0</v>
      </c>
      <c r="W4732" s="697">
        <v>0</v>
      </c>
      <c r="X4732" s="697">
        <v>0</v>
      </c>
      <c r="Y4732" s="697">
        <v>0.3526</v>
      </c>
    </row>
    <row r="4733" customHeight="1" spans="1:25">
      <c r="A4733" s="574">
        <v>45373</v>
      </c>
      <c r="B4733" s="639" t="s">
        <v>191</v>
      </c>
      <c r="C4733" s="697" t="s">
        <v>32</v>
      </c>
      <c r="D4733" s="739">
        <v>100</v>
      </c>
      <c r="E4733" s="717" t="s">
        <v>35</v>
      </c>
      <c r="F4733" s="717">
        <v>5.5</v>
      </c>
      <c r="G4733" s="646">
        <v>1.73</v>
      </c>
      <c r="H4733" s="646">
        <v>47.41</v>
      </c>
      <c r="I4733" s="646">
        <v>47.18</v>
      </c>
      <c r="J4733" s="646">
        <v>46.86</v>
      </c>
      <c r="K4733" s="555">
        <v>0</v>
      </c>
      <c r="L4733" s="702">
        <v>0</v>
      </c>
      <c r="M4733" s="585">
        <v>677.82</v>
      </c>
      <c r="N4733" s="555">
        <v>800</v>
      </c>
      <c r="O4733" s="732">
        <v>0.8473</v>
      </c>
      <c r="P4733" s="733" t="s">
        <v>176</v>
      </c>
      <c r="Q4733" s="555">
        <v>12000</v>
      </c>
      <c r="R4733" s="646">
        <v>1783.32</v>
      </c>
      <c r="S4733" s="732">
        <v>0.1499</v>
      </c>
      <c r="T4733" s="697">
        <v>0</v>
      </c>
      <c r="U4733" s="555">
        <v>0</v>
      </c>
      <c r="V4733" s="697">
        <v>0</v>
      </c>
      <c r="W4733" s="697">
        <v>0</v>
      </c>
      <c r="X4733" s="697">
        <v>0</v>
      </c>
      <c r="Y4733" s="697">
        <v>0.4396</v>
      </c>
    </row>
    <row r="4734" customHeight="1" spans="1:25">
      <c r="A4734" s="574">
        <v>45374</v>
      </c>
      <c r="B4734" s="639" t="s">
        <v>191</v>
      </c>
      <c r="C4734" s="697" t="s">
        <v>32</v>
      </c>
      <c r="D4734" s="739">
        <v>100</v>
      </c>
      <c r="E4734" s="717" t="s">
        <v>91</v>
      </c>
      <c r="F4734" s="717">
        <v>2.4</v>
      </c>
      <c r="G4734" s="646">
        <v>1.75</v>
      </c>
      <c r="H4734" s="646">
        <v>22.87</v>
      </c>
      <c r="I4734" s="646">
        <v>22.75</v>
      </c>
      <c r="J4734" s="646">
        <v>22.44</v>
      </c>
      <c r="K4734" s="555">
        <v>0</v>
      </c>
      <c r="L4734" s="702">
        <v>0</v>
      </c>
      <c r="M4734" s="585">
        <v>700.26</v>
      </c>
      <c r="N4734" s="555">
        <v>800</v>
      </c>
      <c r="O4734" s="732">
        <v>0.8753</v>
      </c>
      <c r="P4734" s="733" t="s">
        <v>176</v>
      </c>
      <c r="Q4734" s="555">
        <v>12000</v>
      </c>
      <c r="R4734" s="646">
        <v>1805.76</v>
      </c>
      <c r="S4734" s="732">
        <v>0.1518</v>
      </c>
      <c r="T4734" s="697">
        <v>0</v>
      </c>
      <c r="U4734" s="555">
        <v>0</v>
      </c>
      <c r="V4734" s="697">
        <v>0</v>
      </c>
      <c r="W4734" s="697">
        <v>0</v>
      </c>
      <c r="X4734" s="697">
        <v>0</v>
      </c>
      <c r="Y4734" s="697">
        <v>0.2122</v>
      </c>
    </row>
    <row r="4735" customHeight="1" spans="1:25">
      <c r="A4735" s="574">
        <v>45375</v>
      </c>
      <c r="B4735" s="639" t="s">
        <v>191</v>
      </c>
      <c r="C4735" s="697" t="s">
        <v>32</v>
      </c>
      <c r="D4735" s="739">
        <v>100</v>
      </c>
      <c r="E4735" s="717" t="s">
        <v>39</v>
      </c>
      <c r="F4735" s="717">
        <v>0.84</v>
      </c>
      <c r="G4735" s="646">
        <v>1.77</v>
      </c>
      <c r="H4735" s="646">
        <v>8.18</v>
      </c>
      <c r="I4735" s="646">
        <v>8.14</v>
      </c>
      <c r="J4735" s="646">
        <v>9.24</v>
      </c>
      <c r="K4735" s="555">
        <v>0</v>
      </c>
      <c r="L4735" s="702">
        <v>0</v>
      </c>
      <c r="M4735" s="585">
        <v>709.5</v>
      </c>
      <c r="N4735" s="555">
        <v>800</v>
      </c>
      <c r="O4735" s="732">
        <v>0.8869</v>
      </c>
      <c r="P4735" s="733" t="s">
        <v>176</v>
      </c>
      <c r="Q4735" s="555">
        <v>12000</v>
      </c>
      <c r="R4735" s="646">
        <v>1815</v>
      </c>
      <c r="S4735" s="732">
        <v>0.1524</v>
      </c>
      <c r="T4735" s="697">
        <v>0</v>
      </c>
      <c r="U4735" s="555">
        <v>0</v>
      </c>
      <c r="V4735" s="697">
        <v>0</v>
      </c>
      <c r="W4735" s="697">
        <v>0</v>
      </c>
      <c r="X4735" s="697">
        <v>0</v>
      </c>
      <c r="Y4735" s="697">
        <v>0.0718</v>
      </c>
    </row>
    <row r="4736" customHeight="1" spans="1:25">
      <c r="A4736" s="574">
        <v>45376</v>
      </c>
      <c r="B4736" s="639" t="s">
        <v>191</v>
      </c>
      <c r="C4736" s="697" t="s">
        <v>32</v>
      </c>
      <c r="D4736" s="739">
        <v>100</v>
      </c>
      <c r="E4736" s="697" t="s">
        <v>410</v>
      </c>
      <c r="F4736" s="717">
        <v>2.27</v>
      </c>
      <c r="G4736" s="646">
        <v>2.23</v>
      </c>
      <c r="H4736" s="646">
        <v>21.57</v>
      </c>
      <c r="I4736" s="646">
        <v>21.46</v>
      </c>
      <c r="J4736" s="646">
        <v>20.46</v>
      </c>
      <c r="K4736" s="555">
        <v>0</v>
      </c>
      <c r="L4736" s="702">
        <v>0</v>
      </c>
      <c r="M4736" s="585">
        <v>729.96</v>
      </c>
      <c r="N4736" s="555">
        <v>800</v>
      </c>
      <c r="O4736" s="732">
        <v>0.9125</v>
      </c>
      <c r="P4736" s="733" t="s">
        <v>176</v>
      </c>
      <c r="Q4736" s="555">
        <v>12000</v>
      </c>
      <c r="R4736" s="646">
        <v>1835.46</v>
      </c>
      <c r="S4736" s="732">
        <v>0.1542</v>
      </c>
      <c r="T4736" s="697">
        <v>0</v>
      </c>
      <c r="U4736" s="555">
        <v>0</v>
      </c>
      <c r="V4736" s="697">
        <v>0</v>
      </c>
      <c r="W4736" s="697">
        <v>0</v>
      </c>
      <c r="X4736" s="697">
        <v>0</v>
      </c>
      <c r="Y4736" s="697">
        <v>0.0812</v>
      </c>
    </row>
    <row r="4737" customHeight="1" spans="1:25">
      <c r="A4737" s="574">
        <v>45377</v>
      </c>
      <c r="B4737" s="639" t="s">
        <v>191</v>
      </c>
      <c r="C4737" s="697" t="s">
        <v>32</v>
      </c>
      <c r="D4737" s="739">
        <v>100</v>
      </c>
      <c r="E4737" s="697" t="s">
        <v>33</v>
      </c>
      <c r="F4737" s="717">
        <v>6.59</v>
      </c>
      <c r="G4737" s="646">
        <v>1.1</v>
      </c>
      <c r="H4737" s="646">
        <v>37.74</v>
      </c>
      <c r="I4737" s="646">
        <v>37.555</v>
      </c>
      <c r="J4737" s="646">
        <v>36.96</v>
      </c>
      <c r="K4737" s="555">
        <v>15.469</v>
      </c>
      <c r="L4737" s="702">
        <v>0.4106</v>
      </c>
      <c r="M4737" s="585">
        <v>766.92</v>
      </c>
      <c r="N4737" s="555">
        <v>800</v>
      </c>
      <c r="O4737" s="732">
        <v>0.9587</v>
      </c>
      <c r="P4737" s="733" t="s">
        <v>176</v>
      </c>
      <c r="Q4737" s="555">
        <v>12000</v>
      </c>
      <c r="R4737" s="646">
        <v>1872.42</v>
      </c>
      <c r="S4737" s="732">
        <v>0.1574</v>
      </c>
      <c r="T4737" s="697">
        <v>0</v>
      </c>
      <c r="U4737" s="555">
        <v>0</v>
      </c>
      <c r="V4737" s="697">
        <v>0</v>
      </c>
      <c r="W4737" s="697">
        <v>0</v>
      </c>
      <c r="X4737" s="697">
        <v>0</v>
      </c>
      <c r="Y4737" s="697">
        <v>0.0923</v>
      </c>
    </row>
    <row r="4738" customHeight="1" spans="1:25">
      <c r="A4738" s="574">
        <v>45378</v>
      </c>
      <c r="B4738" s="639" t="s">
        <v>191</v>
      </c>
      <c r="C4738" s="697" t="s">
        <v>32</v>
      </c>
      <c r="D4738" s="739">
        <v>100</v>
      </c>
      <c r="E4738" s="717" t="s">
        <v>450</v>
      </c>
      <c r="F4738" s="717">
        <v>0.53</v>
      </c>
      <c r="G4738" s="646">
        <v>1.15</v>
      </c>
      <c r="H4738" s="646">
        <v>5.95</v>
      </c>
      <c r="I4738" s="646">
        <v>5.92</v>
      </c>
      <c r="J4738" s="646">
        <v>5.94</v>
      </c>
      <c r="K4738" s="555">
        <v>0</v>
      </c>
      <c r="L4738" s="702">
        <v>0</v>
      </c>
      <c r="M4738" s="585">
        <v>772.86</v>
      </c>
      <c r="N4738" s="555">
        <v>800</v>
      </c>
      <c r="O4738" s="732">
        <v>0.9661</v>
      </c>
      <c r="P4738" s="733" t="s">
        <v>176</v>
      </c>
      <c r="Q4738" s="555">
        <v>12000</v>
      </c>
      <c r="R4738" s="646">
        <v>1878.36</v>
      </c>
      <c r="S4738" s="732">
        <v>0.1579</v>
      </c>
      <c r="T4738" s="697">
        <v>0</v>
      </c>
      <c r="U4738" s="555">
        <v>0</v>
      </c>
      <c r="V4738" s="697">
        <v>0</v>
      </c>
      <c r="W4738" s="697">
        <v>0</v>
      </c>
      <c r="X4738" s="697">
        <v>0</v>
      </c>
      <c r="Y4738" s="697">
        <v>0.0806</v>
      </c>
    </row>
    <row r="4739" customHeight="1" spans="1:25">
      <c r="A4739" s="574">
        <v>45379</v>
      </c>
      <c r="B4739" s="639" t="s">
        <v>191</v>
      </c>
      <c r="C4739" s="697" t="s">
        <v>32</v>
      </c>
      <c r="D4739" s="555">
        <v>100</v>
      </c>
      <c r="E4739" s="717" t="s">
        <v>35</v>
      </c>
      <c r="F4739" s="717">
        <v>5.99</v>
      </c>
      <c r="G4739" s="646">
        <v>1.95</v>
      </c>
      <c r="H4739" s="646">
        <v>42.02</v>
      </c>
      <c r="I4739" s="646">
        <v>41.81</v>
      </c>
      <c r="J4739" s="646">
        <v>41.58</v>
      </c>
      <c r="K4739" s="555">
        <v>7.7</v>
      </c>
      <c r="L4739" s="702">
        <v>0</v>
      </c>
      <c r="M4739" s="585">
        <v>814.44</v>
      </c>
      <c r="N4739" s="555">
        <v>800</v>
      </c>
      <c r="O4739" s="732">
        <v>1.0181</v>
      </c>
      <c r="P4739" s="746" t="s">
        <v>176</v>
      </c>
      <c r="Q4739" s="555">
        <v>12000</v>
      </c>
      <c r="R4739" s="646">
        <v>1919.94</v>
      </c>
      <c r="S4739" s="732">
        <v>0.1613</v>
      </c>
      <c r="T4739" s="697">
        <v>0</v>
      </c>
      <c r="U4739" s="555">
        <v>0</v>
      </c>
      <c r="V4739" s="697">
        <v>0</v>
      </c>
      <c r="W4739" s="697">
        <v>0</v>
      </c>
      <c r="X4739" s="697">
        <v>0</v>
      </c>
      <c r="Y4739" s="697">
        <v>0.3689</v>
      </c>
    </row>
    <row r="4740" customHeight="1" spans="1:25">
      <c r="A4740" s="574">
        <v>45380</v>
      </c>
      <c r="B4740" s="639" t="s">
        <v>191</v>
      </c>
      <c r="C4740" s="697" t="s">
        <v>32</v>
      </c>
      <c r="D4740" s="555">
        <v>100</v>
      </c>
      <c r="E4740" s="555" t="s">
        <v>35</v>
      </c>
      <c r="F4740" s="555">
        <v>7.36</v>
      </c>
      <c r="G4740" s="555">
        <v>2.51</v>
      </c>
      <c r="H4740" s="646">
        <v>46.3</v>
      </c>
      <c r="I4740" s="555">
        <v>46.07</v>
      </c>
      <c r="J4740" s="647">
        <v>45.54</v>
      </c>
      <c r="K4740" s="555">
        <v>11.87</v>
      </c>
      <c r="L4740" s="702">
        <v>0</v>
      </c>
      <c r="M4740" s="647">
        <v>859.98</v>
      </c>
      <c r="N4740" s="555">
        <v>800</v>
      </c>
      <c r="O4740" s="732">
        <v>1.075</v>
      </c>
      <c r="P4740" s="746" t="s">
        <v>176</v>
      </c>
      <c r="Q4740" s="555">
        <v>12000</v>
      </c>
      <c r="R4740" s="646">
        <v>1965.48</v>
      </c>
      <c r="S4740" s="732">
        <v>0.1652</v>
      </c>
      <c r="T4740" s="697">
        <v>0</v>
      </c>
      <c r="U4740" s="555">
        <v>0</v>
      </c>
      <c r="V4740" s="697">
        <v>0</v>
      </c>
      <c r="W4740" s="697">
        <v>0</v>
      </c>
      <c r="X4740" s="697">
        <v>0</v>
      </c>
      <c r="Y4740" s="697">
        <v>0</v>
      </c>
    </row>
    <row r="4741" customHeight="1" spans="1:25">
      <c r="A4741" s="574">
        <v>45381</v>
      </c>
      <c r="B4741" s="639" t="s">
        <v>191</v>
      </c>
      <c r="C4741" s="697" t="s">
        <v>32</v>
      </c>
      <c r="D4741" s="555">
        <v>100</v>
      </c>
      <c r="E4741" s="555" t="s">
        <v>35</v>
      </c>
      <c r="F4741" s="555">
        <v>6.29</v>
      </c>
      <c r="G4741" s="555">
        <v>1.11</v>
      </c>
      <c r="H4741" s="891">
        <v>45.5516250000008</v>
      </c>
      <c r="I4741" s="555">
        <v>45.3250000000008</v>
      </c>
      <c r="J4741" s="555">
        <v>44.88</v>
      </c>
      <c r="K4741" s="555">
        <v>5.92</v>
      </c>
      <c r="L4741" s="702">
        <v>0.1299</v>
      </c>
      <c r="M4741" s="555">
        <v>904.86</v>
      </c>
      <c r="N4741" s="555">
        <v>800</v>
      </c>
      <c r="O4741" s="580">
        <v>1.131075</v>
      </c>
      <c r="P4741" s="580" t="s">
        <v>176</v>
      </c>
      <c r="Q4741" s="555">
        <v>12000</v>
      </c>
      <c r="R4741" s="575">
        <v>2010.36</v>
      </c>
      <c r="S4741" s="575">
        <v>0.16895125</v>
      </c>
      <c r="T4741" s="575">
        <v>0</v>
      </c>
      <c r="U4741" s="575">
        <v>0</v>
      </c>
      <c r="V4741" s="575">
        <v>0</v>
      </c>
      <c r="W4741" s="575">
        <v>0</v>
      </c>
      <c r="X4741" s="575">
        <v>0</v>
      </c>
      <c r="Y4741" s="575">
        <v>0.38</v>
      </c>
    </row>
    <row r="4742" customHeight="1" spans="1:25">
      <c r="A4742" s="574">
        <v>45382</v>
      </c>
      <c r="B4742" s="639" t="s">
        <v>191</v>
      </c>
      <c r="C4742" s="697" t="s">
        <v>32</v>
      </c>
      <c r="D4742" s="555">
        <v>100</v>
      </c>
      <c r="E4742" s="555" t="s">
        <v>35</v>
      </c>
      <c r="F4742" s="555">
        <v>6.7</v>
      </c>
      <c r="G4742" s="555">
        <v>1.6</v>
      </c>
      <c r="H4742" s="646">
        <v>35.1398249999997</v>
      </c>
      <c r="I4742" s="555">
        <v>34.9649999999997</v>
      </c>
      <c r="J4742" s="555">
        <v>34.9800000000001</v>
      </c>
      <c r="K4742" s="555">
        <v>16.16</v>
      </c>
      <c r="L4742" s="897">
        <v>0.45</v>
      </c>
      <c r="M4742" s="555">
        <v>939.84</v>
      </c>
      <c r="N4742" s="555">
        <v>800</v>
      </c>
      <c r="O4742" s="580">
        <v>1.1748</v>
      </c>
      <c r="P4742" s="580" t="s">
        <v>176</v>
      </c>
      <c r="Q4742" s="555">
        <v>12000</v>
      </c>
      <c r="R4742" s="575">
        <v>2045.34</v>
      </c>
      <c r="S4742" s="575">
        <v>0.171865</v>
      </c>
      <c r="T4742" s="575">
        <v>0</v>
      </c>
      <c r="U4742" s="575">
        <v>0</v>
      </c>
      <c r="V4742" s="575">
        <v>0</v>
      </c>
      <c r="W4742" s="575">
        <v>0</v>
      </c>
      <c r="X4742" s="575">
        <v>0</v>
      </c>
      <c r="Y4742" s="575">
        <v>0.29</v>
      </c>
    </row>
    <row r="4743" s="272" customFormat="1" ht="34" customHeight="1" spans="1:30">
      <c r="A4743" s="892" t="s">
        <v>451</v>
      </c>
      <c r="B4743" s="893"/>
      <c r="C4743" s="893"/>
      <c r="D4743" s="893"/>
      <c r="E4743" s="893"/>
      <c r="F4743" s="893"/>
      <c r="G4743" s="893"/>
      <c r="H4743" s="893"/>
      <c r="I4743" s="893"/>
      <c r="J4743" s="893"/>
      <c r="K4743" s="893"/>
      <c r="L4743" s="893"/>
      <c r="M4743" s="893"/>
      <c r="N4743" s="893"/>
      <c r="O4743" s="893"/>
      <c r="P4743" s="893"/>
      <c r="Q4743" s="893"/>
      <c r="R4743" s="893"/>
      <c r="S4743" s="893"/>
      <c r="T4743" s="893"/>
      <c r="U4743" s="893"/>
      <c r="V4743" s="893"/>
      <c r="W4743" s="893"/>
      <c r="X4743" s="893"/>
      <c r="Y4743" s="893"/>
      <c r="Z4743" s="893"/>
      <c r="AA4743" s="893"/>
      <c r="AB4743" s="893"/>
      <c r="AC4743" s="893"/>
      <c r="AD4743" s="893"/>
    </row>
    <row r="4744" customHeight="1" spans="1:25">
      <c r="A4744" s="764" t="s">
        <v>404</v>
      </c>
      <c r="B4744" s="230" t="s">
        <v>2</v>
      </c>
      <c r="C4744" s="230" t="s">
        <v>3</v>
      </c>
      <c r="D4744" s="230" t="s">
        <v>4</v>
      </c>
      <c r="E4744" s="230" t="s">
        <v>5</v>
      </c>
      <c r="F4744" s="230" t="s">
        <v>6</v>
      </c>
      <c r="G4744" s="230" t="s">
        <v>7</v>
      </c>
      <c r="H4744" s="230" t="s">
        <v>8</v>
      </c>
      <c r="I4744" s="230" t="s">
        <v>9</v>
      </c>
      <c r="J4744" s="230" t="s">
        <v>10</v>
      </c>
      <c r="K4744" s="230" t="s">
        <v>11</v>
      </c>
      <c r="L4744" s="890" t="s">
        <v>12</v>
      </c>
      <c r="M4744" s="230" t="s">
        <v>13</v>
      </c>
      <c r="N4744" s="230" t="s">
        <v>14</v>
      </c>
      <c r="O4744" s="890" t="s">
        <v>15</v>
      </c>
      <c r="P4744" s="890" t="s">
        <v>16</v>
      </c>
      <c r="Q4744" s="230" t="s">
        <v>17</v>
      </c>
      <c r="R4744" s="230" t="s">
        <v>18</v>
      </c>
      <c r="S4744" s="230" t="s">
        <v>19</v>
      </c>
      <c r="T4744" s="230" t="s">
        <v>30</v>
      </c>
      <c r="U4744" s="230" t="s">
        <v>405</v>
      </c>
      <c r="V4744" s="230" t="s">
        <v>406</v>
      </c>
      <c r="W4744" s="230" t="s">
        <v>407</v>
      </c>
      <c r="X4744" s="230" t="s">
        <v>408</v>
      </c>
      <c r="Y4744" s="230" t="s">
        <v>25</v>
      </c>
    </row>
    <row r="4745" customHeight="1" spans="1:25">
      <c r="A4745" s="574">
        <v>45352</v>
      </c>
      <c r="B4745" s="697" t="s">
        <v>181</v>
      </c>
      <c r="C4745" s="697" t="s">
        <v>32</v>
      </c>
      <c r="D4745" s="555">
        <v>100</v>
      </c>
      <c r="E4745" s="555" t="s">
        <v>144</v>
      </c>
      <c r="F4745" s="719">
        <v>1.48</v>
      </c>
      <c r="G4745" s="721">
        <v>2.25</v>
      </c>
      <c r="H4745" s="720">
        <v>13.8328</v>
      </c>
      <c r="I4745" s="720">
        <v>13.764</v>
      </c>
      <c r="J4745" s="720">
        <v>13.86</v>
      </c>
      <c r="K4745" s="718">
        <v>0</v>
      </c>
      <c r="L4745" s="729">
        <f t="shared" ref="L4745:L4775" si="219">K4745/H4745</f>
        <v>0</v>
      </c>
      <c r="M4745" s="720">
        <v>13.86</v>
      </c>
      <c r="N4745" s="718">
        <v>808</v>
      </c>
      <c r="O4745" s="729">
        <f t="shared" ref="O4745:O4775" si="220">M4745/N4745</f>
        <v>0.0171534653465347</v>
      </c>
      <c r="P4745" s="729" t="s">
        <v>176</v>
      </c>
      <c r="Q4745" s="718">
        <v>12118</v>
      </c>
      <c r="R4745" s="720">
        <v>989.34</v>
      </c>
      <c r="S4745" s="729">
        <f t="shared" ref="S4745:S4775" si="221">R4745/Q4745</f>
        <v>0.0816421851790725</v>
      </c>
      <c r="T4745" s="718">
        <v>0</v>
      </c>
      <c r="U4745" s="718">
        <v>0</v>
      </c>
      <c r="V4745" s="718">
        <v>0</v>
      </c>
      <c r="W4745" s="735">
        <v>0</v>
      </c>
      <c r="X4745" s="718">
        <v>0</v>
      </c>
      <c r="Y4745" s="585">
        <v>0</v>
      </c>
    </row>
    <row r="4746" customHeight="1" spans="1:25">
      <c r="A4746" s="574">
        <v>45353</v>
      </c>
      <c r="B4746" s="697" t="s">
        <v>181</v>
      </c>
      <c r="C4746" s="697" t="s">
        <v>32</v>
      </c>
      <c r="D4746" s="555">
        <v>100</v>
      </c>
      <c r="E4746" s="555" t="s">
        <v>35</v>
      </c>
      <c r="F4746" s="719">
        <v>5.82</v>
      </c>
      <c r="G4746" s="721">
        <v>2.22</v>
      </c>
      <c r="H4746" s="720">
        <v>49.5304</v>
      </c>
      <c r="I4746" s="720">
        <v>49.284</v>
      </c>
      <c r="J4746" s="720">
        <v>48.84</v>
      </c>
      <c r="K4746" s="718">
        <v>0</v>
      </c>
      <c r="L4746" s="729">
        <f t="shared" si="219"/>
        <v>0</v>
      </c>
      <c r="M4746" s="720">
        <v>62.7</v>
      </c>
      <c r="N4746" s="718">
        <v>808</v>
      </c>
      <c r="O4746" s="729">
        <f t="shared" si="220"/>
        <v>0.0775990099009901</v>
      </c>
      <c r="P4746" s="729" t="s">
        <v>176</v>
      </c>
      <c r="Q4746" s="718">
        <v>12118</v>
      </c>
      <c r="R4746" s="720">
        <v>1038.18</v>
      </c>
      <c r="S4746" s="729">
        <f t="shared" si="221"/>
        <v>0.0856725532266051</v>
      </c>
      <c r="T4746" s="718">
        <v>0</v>
      </c>
      <c r="U4746" s="718">
        <v>0</v>
      </c>
      <c r="V4746" s="718">
        <v>0</v>
      </c>
      <c r="W4746" s="735">
        <v>0</v>
      </c>
      <c r="X4746" s="718">
        <v>0</v>
      </c>
      <c r="Y4746" s="585">
        <v>0</v>
      </c>
    </row>
    <row r="4747" customHeight="1" spans="1:25">
      <c r="A4747" s="574">
        <v>45354</v>
      </c>
      <c r="B4747" s="697" t="s">
        <v>181</v>
      </c>
      <c r="C4747" s="697" t="s">
        <v>32</v>
      </c>
      <c r="D4747" s="555">
        <v>100</v>
      </c>
      <c r="E4747" s="555" t="s">
        <v>144</v>
      </c>
      <c r="F4747" s="555">
        <v>2.58</v>
      </c>
      <c r="G4747" s="555">
        <v>3.58</v>
      </c>
      <c r="H4747" s="718">
        <v>24.319</v>
      </c>
      <c r="I4747" s="718">
        <v>24.198</v>
      </c>
      <c r="J4747" s="718">
        <v>23.76</v>
      </c>
      <c r="K4747" s="718">
        <v>0</v>
      </c>
      <c r="L4747" s="729">
        <f t="shared" si="219"/>
        <v>0</v>
      </c>
      <c r="M4747" s="718">
        <v>86.46</v>
      </c>
      <c r="N4747" s="718">
        <v>808</v>
      </c>
      <c r="O4747" s="729">
        <f t="shared" si="220"/>
        <v>0.10700495049505</v>
      </c>
      <c r="P4747" s="729" t="s">
        <v>176</v>
      </c>
      <c r="Q4747" s="718">
        <v>12118</v>
      </c>
      <c r="R4747" s="718">
        <v>1061.94</v>
      </c>
      <c r="S4747" s="729">
        <f t="shared" si="221"/>
        <v>0.0876332728172966</v>
      </c>
      <c r="T4747" s="718">
        <v>0</v>
      </c>
      <c r="U4747" s="718">
        <v>0</v>
      </c>
      <c r="V4747" s="718">
        <v>0</v>
      </c>
      <c r="W4747" s="735">
        <v>0</v>
      </c>
      <c r="X4747" s="718">
        <v>0</v>
      </c>
      <c r="Y4747" s="585">
        <v>0</v>
      </c>
    </row>
    <row r="4748" customHeight="1" spans="1:25">
      <c r="A4748" s="574">
        <v>45355</v>
      </c>
      <c r="B4748" s="697" t="s">
        <v>181</v>
      </c>
      <c r="C4748" s="697" t="s">
        <v>32</v>
      </c>
      <c r="D4748" s="555">
        <v>100</v>
      </c>
      <c r="E4748" s="555" t="s">
        <v>39</v>
      </c>
      <c r="F4748" s="555">
        <v>0.64</v>
      </c>
      <c r="G4748" s="555">
        <v>1.12</v>
      </c>
      <c r="H4748" s="718">
        <v>5.8009</v>
      </c>
      <c r="I4748" s="718">
        <v>5.772</v>
      </c>
      <c r="J4748" s="718">
        <v>5.94</v>
      </c>
      <c r="K4748" s="718">
        <v>0</v>
      </c>
      <c r="L4748" s="729">
        <f t="shared" si="219"/>
        <v>0</v>
      </c>
      <c r="M4748" s="718">
        <v>92.4</v>
      </c>
      <c r="N4748" s="718">
        <v>808</v>
      </c>
      <c r="O4748" s="729">
        <f t="shared" si="220"/>
        <v>0.114356435643564</v>
      </c>
      <c r="P4748" s="729" t="s">
        <v>176</v>
      </c>
      <c r="Q4748" s="718">
        <v>12118</v>
      </c>
      <c r="R4748" s="718">
        <v>1067.88</v>
      </c>
      <c r="S4748" s="729">
        <f t="shared" si="221"/>
        <v>0.0881234527149695</v>
      </c>
      <c r="T4748" s="718">
        <v>0</v>
      </c>
      <c r="U4748" s="718">
        <v>0</v>
      </c>
      <c r="V4748" s="718">
        <v>0</v>
      </c>
      <c r="W4748" s="735">
        <v>0</v>
      </c>
      <c r="X4748" s="718">
        <v>0</v>
      </c>
      <c r="Y4748" s="585">
        <v>0</v>
      </c>
    </row>
    <row r="4749" customHeight="1" spans="1:25">
      <c r="A4749" s="574">
        <v>45356</v>
      </c>
      <c r="B4749" s="697" t="s">
        <v>181</v>
      </c>
      <c r="C4749" s="697" t="s">
        <v>32</v>
      </c>
      <c r="D4749" s="555">
        <v>100</v>
      </c>
      <c r="E4749" s="555" t="s">
        <v>182</v>
      </c>
      <c r="F4749" s="555">
        <v>0.93</v>
      </c>
      <c r="G4749" s="555">
        <v>2.31</v>
      </c>
      <c r="H4749" s="718">
        <v>8.7013</v>
      </c>
      <c r="I4749" s="718">
        <v>8.658</v>
      </c>
      <c r="J4749" s="718">
        <v>8.58</v>
      </c>
      <c r="K4749" s="718">
        <v>0</v>
      </c>
      <c r="L4749" s="729">
        <f t="shared" si="219"/>
        <v>0</v>
      </c>
      <c r="M4749" s="718">
        <v>100.98</v>
      </c>
      <c r="N4749" s="718">
        <v>808</v>
      </c>
      <c r="O4749" s="729">
        <f t="shared" si="220"/>
        <v>0.124975247524752</v>
      </c>
      <c r="P4749" s="729" t="s">
        <v>176</v>
      </c>
      <c r="Q4749" s="718">
        <v>12118</v>
      </c>
      <c r="R4749" s="718">
        <v>1076.46</v>
      </c>
      <c r="S4749" s="729">
        <f t="shared" si="221"/>
        <v>0.0888314903449414</v>
      </c>
      <c r="T4749" s="718">
        <v>0</v>
      </c>
      <c r="U4749" s="718">
        <v>0</v>
      </c>
      <c r="V4749" s="718">
        <v>0</v>
      </c>
      <c r="W4749" s="735">
        <v>0</v>
      </c>
      <c r="X4749" s="718">
        <v>0</v>
      </c>
      <c r="Y4749" s="585">
        <v>0</v>
      </c>
    </row>
    <row r="4750" customHeight="1" spans="1:25">
      <c r="A4750" s="574">
        <v>45357</v>
      </c>
      <c r="B4750" s="697" t="s">
        <v>181</v>
      </c>
      <c r="C4750" s="697" t="s">
        <v>32</v>
      </c>
      <c r="D4750" s="555">
        <v>100</v>
      </c>
      <c r="E4750" s="555" t="s">
        <v>33</v>
      </c>
      <c r="F4750" s="555">
        <v>3.61</v>
      </c>
      <c r="G4750" s="555">
        <v>2.04</v>
      </c>
      <c r="H4750" s="718">
        <v>31.0123</v>
      </c>
      <c r="I4750" s="718">
        <v>30.858</v>
      </c>
      <c r="J4750" s="718">
        <v>30.36</v>
      </c>
      <c r="K4750" s="718">
        <v>0</v>
      </c>
      <c r="L4750" s="729">
        <f t="shared" si="219"/>
        <v>0</v>
      </c>
      <c r="M4750" s="718">
        <v>131.34</v>
      </c>
      <c r="N4750" s="718">
        <v>808</v>
      </c>
      <c r="O4750" s="729">
        <f t="shared" si="220"/>
        <v>0.162549504950495</v>
      </c>
      <c r="P4750" s="729" t="s">
        <v>176</v>
      </c>
      <c r="Q4750" s="718">
        <v>12118</v>
      </c>
      <c r="R4750" s="718">
        <v>1106.82</v>
      </c>
      <c r="S4750" s="729">
        <f t="shared" si="221"/>
        <v>0.0913368542663806</v>
      </c>
      <c r="T4750" s="720">
        <v>0</v>
      </c>
      <c r="U4750" s="720">
        <v>0</v>
      </c>
      <c r="V4750" s="720">
        <v>0</v>
      </c>
      <c r="W4750" s="736">
        <v>0</v>
      </c>
      <c r="X4750" s="720">
        <v>0</v>
      </c>
      <c r="Y4750" s="585">
        <v>0</v>
      </c>
    </row>
    <row r="4751" customHeight="1" spans="1:25">
      <c r="A4751" s="574">
        <v>45358</v>
      </c>
      <c r="B4751" s="697" t="s">
        <v>181</v>
      </c>
      <c r="C4751" s="697" t="s">
        <v>32</v>
      </c>
      <c r="D4751" s="555">
        <v>100</v>
      </c>
      <c r="E4751" s="555" t="s">
        <v>33</v>
      </c>
      <c r="F4751" s="555">
        <v>3.54</v>
      </c>
      <c r="G4751" s="555">
        <v>1.78</v>
      </c>
      <c r="H4751" s="718">
        <v>30.1199</v>
      </c>
      <c r="I4751" s="718">
        <v>29.97</v>
      </c>
      <c r="J4751" s="718">
        <v>29.7</v>
      </c>
      <c r="K4751" s="718">
        <v>0</v>
      </c>
      <c r="L4751" s="729">
        <f t="shared" si="219"/>
        <v>0</v>
      </c>
      <c r="M4751" s="718">
        <v>161.04</v>
      </c>
      <c r="N4751" s="718">
        <v>808</v>
      </c>
      <c r="O4751" s="729">
        <f t="shared" si="220"/>
        <v>0.199306930693069</v>
      </c>
      <c r="P4751" s="729" t="s">
        <v>176</v>
      </c>
      <c r="Q4751" s="718">
        <v>12118</v>
      </c>
      <c r="R4751" s="718">
        <v>1136.52</v>
      </c>
      <c r="S4751" s="729">
        <f t="shared" si="221"/>
        <v>0.093787753754745</v>
      </c>
      <c r="T4751" s="720">
        <v>0</v>
      </c>
      <c r="U4751" s="720">
        <v>0</v>
      </c>
      <c r="V4751" s="720">
        <v>0</v>
      </c>
      <c r="W4751" s="736">
        <v>0</v>
      </c>
      <c r="X4751" s="720">
        <v>0</v>
      </c>
      <c r="Y4751" s="585">
        <v>0</v>
      </c>
    </row>
    <row r="4752" customHeight="1" spans="1:25">
      <c r="A4752" s="574">
        <v>45359</v>
      </c>
      <c r="B4752" s="697" t="s">
        <v>181</v>
      </c>
      <c r="C4752" s="697" t="s">
        <v>32</v>
      </c>
      <c r="D4752" s="555">
        <v>100</v>
      </c>
      <c r="E4752" s="555" t="s">
        <v>33</v>
      </c>
      <c r="F4752" s="555">
        <v>4.26</v>
      </c>
      <c r="G4752" s="555">
        <v>1.34</v>
      </c>
      <c r="H4752" s="555">
        <v>36.3669</v>
      </c>
      <c r="I4752" s="647">
        <v>36.186</v>
      </c>
      <c r="J4752" s="647">
        <v>36.3</v>
      </c>
      <c r="K4752" s="718">
        <v>0</v>
      </c>
      <c r="L4752" s="729">
        <f t="shared" si="219"/>
        <v>0</v>
      </c>
      <c r="M4752" s="647">
        <v>197.34</v>
      </c>
      <c r="N4752" s="718">
        <v>808</v>
      </c>
      <c r="O4752" s="729">
        <f t="shared" si="220"/>
        <v>0.244232673267327</v>
      </c>
      <c r="P4752" s="729" t="s">
        <v>176</v>
      </c>
      <c r="Q4752" s="718">
        <v>12118</v>
      </c>
      <c r="R4752" s="647">
        <v>1172.82</v>
      </c>
      <c r="S4752" s="729">
        <f t="shared" si="221"/>
        <v>0.0967832975738571</v>
      </c>
      <c r="T4752" s="718">
        <v>0</v>
      </c>
      <c r="U4752" s="718">
        <v>0</v>
      </c>
      <c r="V4752" s="718">
        <v>0</v>
      </c>
      <c r="W4752" s="735">
        <v>0</v>
      </c>
      <c r="X4752" s="718">
        <v>0</v>
      </c>
      <c r="Y4752" s="585">
        <v>0</v>
      </c>
    </row>
    <row r="4753" customHeight="1" spans="1:25">
      <c r="A4753" s="574">
        <v>45360</v>
      </c>
      <c r="B4753" s="697" t="s">
        <v>181</v>
      </c>
      <c r="C4753" s="697" t="s">
        <v>32</v>
      </c>
      <c r="D4753" s="555">
        <v>100</v>
      </c>
      <c r="E4753" s="555" t="s">
        <v>33</v>
      </c>
      <c r="F4753" s="555">
        <v>3.37</v>
      </c>
      <c r="G4753" s="646">
        <v>1.7</v>
      </c>
      <c r="H4753" s="555">
        <v>28.7812</v>
      </c>
      <c r="I4753" s="647">
        <v>28.638</v>
      </c>
      <c r="J4753" s="647">
        <v>28.38</v>
      </c>
      <c r="K4753" s="718">
        <v>0</v>
      </c>
      <c r="L4753" s="729">
        <f t="shared" si="219"/>
        <v>0</v>
      </c>
      <c r="M4753" s="647">
        <v>225.72</v>
      </c>
      <c r="N4753" s="718">
        <v>808</v>
      </c>
      <c r="O4753" s="729">
        <f t="shared" si="220"/>
        <v>0.279356435643564</v>
      </c>
      <c r="P4753" s="729" t="s">
        <v>176</v>
      </c>
      <c r="Q4753" s="718">
        <v>12118</v>
      </c>
      <c r="R4753" s="647">
        <v>1201.2</v>
      </c>
      <c r="S4753" s="729">
        <f t="shared" si="221"/>
        <v>0.099125268196072</v>
      </c>
      <c r="T4753" s="718">
        <v>0</v>
      </c>
      <c r="U4753" s="718">
        <v>0</v>
      </c>
      <c r="V4753" s="718">
        <v>0</v>
      </c>
      <c r="W4753" s="735">
        <v>0</v>
      </c>
      <c r="X4753" s="718">
        <v>0</v>
      </c>
      <c r="Y4753" s="585">
        <v>0</v>
      </c>
    </row>
    <row r="4754" customHeight="1" spans="1:25">
      <c r="A4754" s="574">
        <v>45361</v>
      </c>
      <c r="B4754" s="697" t="s">
        <v>181</v>
      </c>
      <c r="C4754" s="697" t="s">
        <v>32</v>
      </c>
      <c r="D4754" s="555">
        <v>100</v>
      </c>
      <c r="E4754" s="555" t="s">
        <v>48</v>
      </c>
      <c r="F4754" s="721">
        <v>3.7</v>
      </c>
      <c r="G4754" s="721">
        <v>0.95</v>
      </c>
      <c r="H4754" s="720">
        <v>33.2434</v>
      </c>
      <c r="I4754" s="720">
        <v>33.078</v>
      </c>
      <c r="J4754" s="720">
        <v>33</v>
      </c>
      <c r="K4754" s="718">
        <v>0</v>
      </c>
      <c r="L4754" s="729">
        <f t="shared" si="219"/>
        <v>0</v>
      </c>
      <c r="M4754" s="720">
        <v>258.72</v>
      </c>
      <c r="N4754" s="718">
        <v>808</v>
      </c>
      <c r="O4754" s="729">
        <f t="shared" si="220"/>
        <v>0.32019801980198</v>
      </c>
      <c r="P4754" s="729" t="s">
        <v>176</v>
      </c>
      <c r="Q4754" s="718">
        <v>12118</v>
      </c>
      <c r="R4754" s="720">
        <v>1234.2</v>
      </c>
      <c r="S4754" s="729">
        <f t="shared" si="221"/>
        <v>0.10184848984981</v>
      </c>
      <c r="T4754" s="718">
        <v>0</v>
      </c>
      <c r="U4754" s="718">
        <v>0</v>
      </c>
      <c r="V4754" s="718">
        <v>0</v>
      </c>
      <c r="W4754" s="735">
        <v>0</v>
      </c>
      <c r="X4754" s="718">
        <v>0</v>
      </c>
      <c r="Y4754" s="585">
        <v>0</v>
      </c>
    </row>
    <row r="4755" customHeight="1" spans="1:25">
      <c r="A4755" s="574">
        <v>45362</v>
      </c>
      <c r="B4755" s="697" t="s">
        <v>181</v>
      </c>
      <c r="C4755" s="697" t="s">
        <v>32</v>
      </c>
      <c r="D4755" s="555">
        <v>100</v>
      </c>
      <c r="E4755" s="555" t="s">
        <v>35</v>
      </c>
      <c r="F4755" s="719">
        <v>6.06</v>
      </c>
      <c r="G4755" s="721">
        <v>2.21</v>
      </c>
      <c r="H4755" s="720">
        <v>51.5293</v>
      </c>
      <c r="I4755" s="720">
        <v>47.064</v>
      </c>
      <c r="J4755" s="720">
        <v>46.86</v>
      </c>
      <c r="K4755" s="718">
        <v>4.23</v>
      </c>
      <c r="L4755" s="729">
        <f t="shared" si="219"/>
        <v>0.0820892191432835</v>
      </c>
      <c r="M4755" s="720">
        <v>305.58</v>
      </c>
      <c r="N4755" s="718">
        <v>808</v>
      </c>
      <c r="O4755" s="729">
        <f t="shared" si="220"/>
        <v>0.378193069306931</v>
      </c>
      <c r="P4755" s="729" t="s">
        <v>176</v>
      </c>
      <c r="Q4755" s="718">
        <v>12118</v>
      </c>
      <c r="R4755" s="720">
        <v>1281.06</v>
      </c>
      <c r="S4755" s="729">
        <f t="shared" si="221"/>
        <v>0.105715464598118</v>
      </c>
      <c r="T4755" s="718">
        <v>0</v>
      </c>
      <c r="U4755" s="718">
        <v>0</v>
      </c>
      <c r="V4755" s="718">
        <v>0</v>
      </c>
      <c r="W4755" s="735">
        <v>0</v>
      </c>
      <c r="X4755" s="718">
        <v>0</v>
      </c>
      <c r="Y4755" s="585">
        <v>0</v>
      </c>
    </row>
    <row r="4756" customHeight="1" spans="1:25">
      <c r="A4756" s="574">
        <v>45363</v>
      </c>
      <c r="B4756" s="697" t="s">
        <v>181</v>
      </c>
      <c r="C4756" s="697" t="s">
        <v>32</v>
      </c>
      <c r="D4756" s="555">
        <v>100</v>
      </c>
      <c r="E4756" s="555" t="s">
        <v>33</v>
      </c>
      <c r="F4756" s="697">
        <v>5.09</v>
      </c>
      <c r="G4756" s="717">
        <v>1.55</v>
      </c>
      <c r="H4756" s="585">
        <v>43.2833</v>
      </c>
      <c r="I4756" s="730">
        <v>43.068</v>
      </c>
      <c r="J4756" s="730">
        <v>42.24</v>
      </c>
      <c r="K4756" s="718">
        <v>0</v>
      </c>
      <c r="L4756" s="729">
        <f t="shared" si="219"/>
        <v>0</v>
      </c>
      <c r="M4756" s="585">
        <v>347.82</v>
      </c>
      <c r="N4756" s="718">
        <v>808</v>
      </c>
      <c r="O4756" s="729">
        <f t="shared" si="220"/>
        <v>0.430470297029703</v>
      </c>
      <c r="P4756" s="729" t="s">
        <v>176</v>
      </c>
      <c r="Q4756" s="718">
        <v>12118</v>
      </c>
      <c r="R4756" s="585">
        <v>1323.3</v>
      </c>
      <c r="S4756" s="729">
        <f t="shared" si="221"/>
        <v>0.109201188314903</v>
      </c>
      <c r="T4756" s="720">
        <v>0</v>
      </c>
      <c r="U4756" s="720">
        <v>0</v>
      </c>
      <c r="V4756" s="720">
        <v>0</v>
      </c>
      <c r="W4756" s="736">
        <v>0</v>
      </c>
      <c r="X4756" s="720">
        <v>0</v>
      </c>
      <c r="Y4756" s="585">
        <v>0</v>
      </c>
    </row>
    <row r="4757" customHeight="1" spans="1:25">
      <c r="A4757" s="574">
        <v>45364</v>
      </c>
      <c r="B4757" s="697" t="s">
        <v>181</v>
      </c>
      <c r="C4757" s="697" t="s">
        <v>32</v>
      </c>
      <c r="D4757" s="555">
        <v>100</v>
      </c>
      <c r="E4757" s="555" t="s">
        <v>39</v>
      </c>
      <c r="F4757" s="697">
        <v>0.99</v>
      </c>
      <c r="G4757" s="697">
        <v>1.17</v>
      </c>
      <c r="H4757" s="697">
        <v>9.3706</v>
      </c>
      <c r="I4757" s="730">
        <v>9.324</v>
      </c>
      <c r="J4757" s="730">
        <v>9.24</v>
      </c>
      <c r="K4757" s="585">
        <v>0</v>
      </c>
      <c r="L4757" s="729">
        <f t="shared" si="219"/>
        <v>0</v>
      </c>
      <c r="M4757" s="585">
        <v>357.06</v>
      </c>
      <c r="N4757" s="718">
        <v>808</v>
      </c>
      <c r="O4757" s="729">
        <f t="shared" si="220"/>
        <v>0.441905940594059</v>
      </c>
      <c r="P4757" s="729" t="s">
        <v>176</v>
      </c>
      <c r="Q4757" s="718">
        <v>12118</v>
      </c>
      <c r="R4757" s="585">
        <v>1332.54</v>
      </c>
      <c r="S4757" s="729">
        <f t="shared" si="221"/>
        <v>0.10996369037795</v>
      </c>
      <c r="T4757" s="585">
        <v>0</v>
      </c>
      <c r="U4757" s="585">
        <v>0</v>
      </c>
      <c r="V4757" s="585">
        <v>0</v>
      </c>
      <c r="W4757" s="585">
        <v>0</v>
      </c>
      <c r="X4757" s="585">
        <v>0</v>
      </c>
      <c r="Y4757" s="585">
        <v>0</v>
      </c>
    </row>
    <row r="4758" customHeight="1" spans="1:25">
      <c r="A4758" s="574">
        <v>45365</v>
      </c>
      <c r="B4758" s="697" t="s">
        <v>181</v>
      </c>
      <c r="C4758" s="697" t="s">
        <v>32</v>
      </c>
      <c r="D4758" s="555">
        <v>100</v>
      </c>
      <c r="E4758" s="555" t="s">
        <v>33</v>
      </c>
      <c r="F4758" s="697">
        <v>3.79</v>
      </c>
      <c r="G4758" s="717">
        <v>0.6</v>
      </c>
      <c r="H4758" s="697">
        <v>32.7972</v>
      </c>
      <c r="I4758" s="730">
        <v>32.634</v>
      </c>
      <c r="J4758" s="730">
        <v>32.34</v>
      </c>
      <c r="K4758" s="585">
        <v>0</v>
      </c>
      <c r="L4758" s="729">
        <f t="shared" si="219"/>
        <v>0</v>
      </c>
      <c r="M4758" s="585">
        <v>389.4</v>
      </c>
      <c r="N4758" s="718">
        <v>808</v>
      </c>
      <c r="O4758" s="729">
        <f t="shared" si="220"/>
        <v>0.481930693069307</v>
      </c>
      <c r="P4758" s="729" t="s">
        <v>176</v>
      </c>
      <c r="Q4758" s="718">
        <v>12118</v>
      </c>
      <c r="R4758" s="585">
        <v>1364.88</v>
      </c>
      <c r="S4758" s="729">
        <f t="shared" si="221"/>
        <v>0.112632447598614</v>
      </c>
      <c r="T4758" s="585">
        <v>0</v>
      </c>
      <c r="U4758" s="585">
        <v>0</v>
      </c>
      <c r="V4758" s="585">
        <v>0</v>
      </c>
      <c r="W4758" s="585">
        <v>0</v>
      </c>
      <c r="X4758" s="585">
        <v>0</v>
      </c>
      <c r="Y4758" s="585">
        <v>0</v>
      </c>
    </row>
    <row r="4759" customHeight="1" spans="1:25">
      <c r="A4759" s="574">
        <v>45366</v>
      </c>
      <c r="B4759" s="697" t="s">
        <v>181</v>
      </c>
      <c r="C4759" s="697" t="s">
        <v>32</v>
      </c>
      <c r="D4759" s="555">
        <v>100</v>
      </c>
      <c r="E4759" s="555" t="s">
        <v>39</v>
      </c>
      <c r="F4759" s="697">
        <v>2.21</v>
      </c>
      <c r="G4759" s="697">
        <v>1.31</v>
      </c>
      <c r="H4759" s="585">
        <v>20.303</v>
      </c>
      <c r="I4759" s="585">
        <v>20.202</v>
      </c>
      <c r="J4759" s="730">
        <v>20.46</v>
      </c>
      <c r="K4759" s="585">
        <v>0</v>
      </c>
      <c r="L4759" s="729">
        <f t="shared" si="219"/>
        <v>0</v>
      </c>
      <c r="M4759" s="585">
        <v>409.86</v>
      </c>
      <c r="N4759" s="718">
        <v>808</v>
      </c>
      <c r="O4759" s="729">
        <f t="shared" si="220"/>
        <v>0.507252475247525</v>
      </c>
      <c r="P4759" s="729" t="s">
        <v>176</v>
      </c>
      <c r="Q4759" s="718">
        <v>12118</v>
      </c>
      <c r="R4759" s="585">
        <v>1385.34</v>
      </c>
      <c r="S4759" s="729">
        <f t="shared" si="221"/>
        <v>0.114320845023931</v>
      </c>
      <c r="T4759" s="585">
        <v>0</v>
      </c>
      <c r="U4759" s="585">
        <v>0</v>
      </c>
      <c r="V4759" s="585">
        <v>0</v>
      </c>
      <c r="W4759" s="585">
        <v>0</v>
      </c>
      <c r="X4759" s="585">
        <v>0</v>
      </c>
      <c r="Y4759" s="585">
        <v>0</v>
      </c>
    </row>
    <row r="4760" customHeight="1" spans="1:25">
      <c r="A4760" s="574">
        <v>45367</v>
      </c>
      <c r="B4760" s="697" t="s">
        <v>181</v>
      </c>
      <c r="C4760" s="697" t="s">
        <v>32</v>
      </c>
      <c r="D4760" s="555">
        <v>100</v>
      </c>
      <c r="E4760" s="555" t="s">
        <v>39</v>
      </c>
      <c r="F4760" s="697">
        <v>1.79</v>
      </c>
      <c r="G4760" s="697">
        <v>1.02</v>
      </c>
      <c r="H4760" s="585">
        <v>15.8408</v>
      </c>
      <c r="I4760" s="585">
        <v>15.762</v>
      </c>
      <c r="J4760" s="730">
        <v>15.18</v>
      </c>
      <c r="K4760" s="585">
        <v>0</v>
      </c>
      <c r="L4760" s="729">
        <f t="shared" si="219"/>
        <v>0</v>
      </c>
      <c r="M4760" s="585">
        <v>425.04</v>
      </c>
      <c r="N4760" s="718">
        <v>808</v>
      </c>
      <c r="O4760" s="729">
        <f t="shared" si="220"/>
        <v>0.526039603960396</v>
      </c>
      <c r="P4760" s="729" t="s">
        <v>176</v>
      </c>
      <c r="Q4760" s="718">
        <v>12118</v>
      </c>
      <c r="R4760" s="585">
        <v>1400.52</v>
      </c>
      <c r="S4760" s="729">
        <f t="shared" si="221"/>
        <v>0.115573526984651</v>
      </c>
      <c r="T4760" s="585">
        <v>0</v>
      </c>
      <c r="U4760" s="585">
        <v>0</v>
      </c>
      <c r="V4760" s="585">
        <v>0</v>
      </c>
      <c r="W4760" s="585">
        <v>0</v>
      </c>
      <c r="X4760" s="585">
        <v>0</v>
      </c>
      <c r="Y4760" s="585">
        <v>0</v>
      </c>
    </row>
    <row r="4761" customHeight="1" spans="1:25">
      <c r="A4761" s="574">
        <v>45368</v>
      </c>
      <c r="B4761" s="697" t="s">
        <v>181</v>
      </c>
      <c r="C4761" s="697" t="s">
        <v>32</v>
      </c>
      <c r="D4761" s="555">
        <v>100</v>
      </c>
      <c r="E4761" s="555" t="s">
        <v>182</v>
      </c>
      <c r="F4761" s="697">
        <v>0.33</v>
      </c>
      <c r="G4761" s="697">
        <v>2.64</v>
      </c>
      <c r="H4761" s="585">
        <v>3.7929</v>
      </c>
      <c r="I4761" s="585">
        <v>3.774</v>
      </c>
      <c r="J4761" s="730">
        <v>3.3</v>
      </c>
      <c r="K4761" s="585">
        <v>0</v>
      </c>
      <c r="L4761" s="729">
        <f t="shared" si="219"/>
        <v>0</v>
      </c>
      <c r="M4761" s="585">
        <v>428.34</v>
      </c>
      <c r="N4761" s="718">
        <v>808</v>
      </c>
      <c r="O4761" s="729">
        <f t="shared" si="220"/>
        <v>0.530123762376238</v>
      </c>
      <c r="P4761" s="729" t="s">
        <v>176</v>
      </c>
      <c r="Q4761" s="718">
        <v>12118</v>
      </c>
      <c r="R4761" s="585">
        <v>1403.82</v>
      </c>
      <c r="S4761" s="729">
        <f t="shared" si="221"/>
        <v>0.115845849150025</v>
      </c>
      <c r="T4761" s="585">
        <v>0</v>
      </c>
      <c r="U4761" s="585">
        <v>0</v>
      </c>
      <c r="V4761" s="585">
        <v>0</v>
      </c>
      <c r="W4761" s="585">
        <v>0</v>
      </c>
      <c r="X4761" s="585">
        <v>0</v>
      </c>
      <c r="Y4761" s="585">
        <v>0</v>
      </c>
    </row>
    <row r="4762" customHeight="1" spans="1:25">
      <c r="A4762" s="574">
        <v>45369</v>
      </c>
      <c r="B4762" s="697" t="s">
        <v>181</v>
      </c>
      <c r="C4762" s="697" t="s">
        <v>32</v>
      </c>
      <c r="D4762" s="555">
        <v>100</v>
      </c>
      <c r="E4762" s="697" t="s">
        <v>452</v>
      </c>
      <c r="F4762" s="697">
        <v>1.34</v>
      </c>
      <c r="G4762" s="697">
        <v>3.29</v>
      </c>
      <c r="H4762" s="585">
        <v>11.3786</v>
      </c>
      <c r="I4762" s="585">
        <v>11.322</v>
      </c>
      <c r="J4762" s="731">
        <v>11.88</v>
      </c>
      <c r="K4762" s="585">
        <v>0</v>
      </c>
      <c r="L4762" s="729">
        <f t="shared" si="219"/>
        <v>0</v>
      </c>
      <c r="M4762" s="585">
        <v>440.22</v>
      </c>
      <c r="N4762" s="718">
        <v>808</v>
      </c>
      <c r="O4762" s="729">
        <f t="shared" si="220"/>
        <v>0.544826732673267</v>
      </c>
      <c r="P4762" s="729" t="s">
        <v>176</v>
      </c>
      <c r="Q4762" s="718">
        <v>12118</v>
      </c>
      <c r="R4762" s="585">
        <v>1415.7</v>
      </c>
      <c r="S4762" s="729">
        <f t="shared" si="221"/>
        <v>0.116826208945371</v>
      </c>
      <c r="T4762" s="585">
        <v>0</v>
      </c>
      <c r="U4762" s="585">
        <v>0</v>
      </c>
      <c r="V4762" s="585">
        <v>0</v>
      </c>
      <c r="W4762" s="585">
        <v>0</v>
      </c>
      <c r="X4762" s="585">
        <v>0</v>
      </c>
      <c r="Y4762" s="585">
        <v>0</v>
      </c>
    </row>
    <row r="4763" customHeight="1" spans="1:25">
      <c r="A4763" s="574">
        <v>45370</v>
      </c>
      <c r="B4763" s="697" t="s">
        <v>181</v>
      </c>
      <c r="C4763" s="697" t="s">
        <v>32</v>
      </c>
      <c r="D4763" s="555">
        <v>100</v>
      </c>
      <c r="E4763" s="555" t="s">
        <v>35</v>
      </c>
      <c r="F4763" s="697">
        <v>5.79</v>
      </c>
      <c r="G4763" s="697">
        <v>1.99</v>
      </c>
      <c r="H4763" s="585">
        <v>49.2974</v>
      </c>
      <c r="I4763" s="585">
        <v>39.072</v>
      </c>
      <c r="J4763" s="731">
        <v>38.28</v>
      </c>
      <c r="K4763" s="585">
        <v>10.03</v>
      </c>
      <c r="L4763" s="729">
        <f t="shared" si="219"/>
        <v>0.203459005951632</v>
      </c>
      <c r="M4763" s="585">
        <v>478.5</v>
      </c>
      <c r="N4763" s="718">
        <v>808</v>
      </c>
      <c r="O4763" s="729">
        <f t="shared" si="220"/>
        <v>0.59220297029703</v>
      </c>
      <c r="P4763" s="729" t="s">
        <v>176</v>
      </c>
      <c r="Q4763" s="718">
        <v>12118</v>
      </c>
      <c r="R4763" s="585">
        <v>1453.98</v>
      </c>
      <c r="S4763" s="729">
        <f t="shared" si="221"/>
        <v>0.119985146063707</v>
      </c>
      <c r="T4763" s="585">
        <v>0</v>
      </c>
      <c r="U4763" s="585">
        <v>0</v>
      </c>
      <c r="V4763" s="585">
        <v>0</v>
      </c>
      <c r="W4763" s="585">
        <v>0</v>
      </c>
      <c r="X4763" s="585">
        <v>0</v>
      </c>
      <c r="Y4763" s="585">
        <v>0</v>
      </c>
    </row>
    <row r="4764" customHeight="1" spans="1:25">
      <c r="A4764" s="574">
        <v>45371</v>
      </c>
      <c r="B4764" s="697" t="s">
        <v>181</v>
      </c>
      <c r="C4764" s="697" t="s">
        <v>32</v>
      </c>
      <c r="D4764" s="555">
        <v>100</v>
      </c>
      <c r="E4764" s="697" t="s">
        <v>35</v>
      </c>
      <c r="F4764" s="697">
        <v>5.77</v>
      </c>
      <c r="G4764" s="697">
        <v>1.35</v>
      </c>
      <c r="H4764" s="585">
        <v>49.0842</v>
      </c>
      <c r="I4764" s="585">
        <v>48.84</v>
      </c>
      <c r="J4764" s="704">
        <v>48.84</v>
      </c>
      <c r="K4764" s="585">
        <v>0</v>
      </c>
      <c r="L4764" s="729">
        <f t="shared" si="219"/>
        <v>0</v>
      </c>
      <c r="M4764" s="585">
        <v>527.34</v>
      </c>
      <c r="N4764" s="718">
        <v>808</v>
      </c>
      <c r="O4764" s="729">
        <f t="shared" si="220"/>
        <v>0.652648514851485</v>
      </c>
      <c r="P4764" s="729" t="s">
        <v>176</v>
      </c>
      <c r="Q4764" s="718">
        <v>12118</v>
      </c>
      <c r="R4764" s="585">
        <v>1502.82</v>
      </c>
      <c r="S4764" s="729">
        <f t="shared" si="221"/>
        <v>0.124015514111239</v>
      </c>
      <c r="T4764" s="698">
        <v>0</v>
      </c>
      <c r="U4764" s="585">
        <v>0</v>
      </c>
      <c r="V4764" s="585">
        <v>0</v>
      </c>
      <c r="W4764" s="585">
        <v>0</v>
      </c>
      <c r="X4764" s="585">
        <v>0</v>
      </c>
      <c r="Y4764" s="585">
        <v>0</v>
      </c>
    </row>
    <row r="4765" customHeight="1" spans="1:25">
      <c r="A4765" s="574">
        <v>45372</v>
      </c>
      <c r="B4765" s="697" t="s">
        <v>181</v>
      </c>
      <c r="C4765" s="697" t="s">
        <v>32</v>
      </c>
      <c r="D4765" s="555">
        <v>100</v>
      </c>
      <c r="E4765" s="697" t="s">
        <v>33</v>
      </c>
      <c r="F4765" s="697">
        <v>4.66</v>
      </c>
      <c r="G4765" s="697">
        <v>4.07</v>
      </c>
      <c r="H4765" s="585">
        <v>35.6976</v>
      </c>
      <c r="I4765" s="585">
        <v>35.52</v>
      </c>
      <c r="J4765" s="704">
        <v>34.98</v>
      </c>
      <c r="K4765" s="585">
        <v>3.99</v>
      </c>
      <c r="L4765" s="729">
        <f t="shared" si="219"/>
        <v>0.111772219981175</v>
      </c>
      <c r="M4765" s="585">
        <v>562.32</v>
      </c>
      <c r="N4765" s="718">
        <v>808</v>
      </c>
      <c r="O4765" s="729">
        <f t="shared" si="220"/>
        <v>0.695940594059406</v>
      </c>
      <c r="P4765" s="729" t="s">
        <v>176</v>
      </c>
      <c r="Q4765" s="718">
        <v>12118</v>
      </c>
      <c r="R4765" s="585">
        <v>1537.8</v>
      </c>
      <c r="S4765" s="729">
        <f t="shared" si="221"/>
        <v>0.126902129064202</v>
      </c>
      <c r="T4765" s="698">
        <v>0</v>
      </c>
      <c r="U4765" s="585">
        <v>0</v>
      </c>
      <c r="V4765" s="585">
        <v>0</v>
      </c>
      <c r="W4765" s="585">
        <v>0</v>
      </c>
      <c r="X4765" s="585">
        <v>0</v>
      </c>
      <c r="Y4765" s="585">
        <v>0</v>
      </c>
    </row>
    <row r="4766" customHeight="1" spans="1:25">
      <c r="A4766" s="574">
        <v>45373</v>
      </c>
      <c r="B4766" s="697" t="s">
        <v>181</v>
      </c>
      <c r="C4766" s="697" t="s">
        <v>32</v>
      </c>
      <c r="D4766" s="555">
        <v>100</v>
      </c>
      <c r="E4766" s="697" t="s">
        <v>113</v>
      </c>
      <c r="F4766" s="697">
        <v>3.62</v>
      </c>
      <c r="G4766" s="697">
        <v>4.38</v>
      </c>
      <c r="H4766" s="585">
        <v>31.6816</v>
      </c>
      <c r="I4766" s="585">
        <v>31.524</v>
      </c>
      <c r="J4766" s="704">
        <v>31.68</v>
      </c>
      <c r="K4766" s="585">
        <v>0</v>
      </c>
      <c r="L4766" s="729">
        <f t="shared" si="219"/>
        <v>0</v>
      </c>
      <c r="M4766" s="585">
        <v>594</v>
      </c>
      <c r="N4766" s="718">
        <v>808</v>
      </c>
      <c r="O4766" s="729">
        <f t="shared" si="220"/>
        <v>0.735148514851485</v>
      </c>
      <c r="P4766" s="729" t="s">
        <v>176</v>
      </c>
      <c r="Q4766" s="718">
        <v>12118</v>
      </c>
      <c r="R4766" s="585">
        <v>1569.48</v>
      </c>
      <c r="S4766" s="729">
        <f t="shared" si="221"/>
        <v>0.129516421851791</v>
      </c>
      <c r="T4766" s="698">
        <v>0</v>
      </c>
      <c r="U4766" s="585">
        <v>0</v>
      </c>
      <c r="V4766" s="585">
        <v>0</v>
      </c>
      <c r="W4766" s="585">
        <v>0</v>
      </c>
      <c r="X4766" s="585">
        <v>0</v>
      </c>
      <c r="Y4766" s="585">
        <v>0</v>
      </c>
    </row>
    <row r="4767" customHeight="1" spans="1:25">
      <c r="A4767" s="574">
        <v>45374</v>
      </c>
      <c r="B4767" s="697" t="s">
        <v>181</v>
      </c>
      <c r="C4767" s="697" t="s">
        <v>32</v>
      </c>
      <c r="D4767" s="555">
        <v>100</v>
      </c>
      <c r="E4767" s="697" t="s">
        <v>48</v>
      </c>
      <c r="F4767" s="697">
        <v>4.17</v>
      </c>
      <c r="G4767" s="697">
        <v>4.32</v>
      </c>
      <c r="H4767" s="585">
        <v>35.4745</v>
      </c>
      <c r="I4767" s="585">
        <v>35.298</v>
      </c>
      <c r="J4767" s="704">
        <v>34.98</v>
      </c>
      <c r="K4767" s="585">
        <v>0</v>
      </c>
      <c r="L4767" s="729">
        <f t="shared" si="219"/>
        <v>0</v>
      </c>
      <c r="M4767" s="585">
        <v>628.98</v>
      </c>
      <c r="N4767" s="718">
        <v>808</v>
      </c>
      <c r="O4767" s="729">
        <f t="shared" si="220"/>
        <v>0.778440594059406</v>
      </c>
      <c r="P4767" s="729" t="s">
        <v>176</v>
      </c>
      <c r="Q4767" s="718">
        <v>12118</v>
      </c>
      <c r="R4767" s="585">
        <v>1604.46</v>
      </c>
      <c r="S4767" s="729">
        <f t="shared" si="221"/>
        <v>0.132403036804753</v>
      </c>
      <c r="T4767" s="698">
        <v>0</v>
      </c>
      <c r="U4767" s="585">
        <v>0</v>
      </c>
      <c r="V4767" s="585">
        <v>0</v>
      </c>
      <c r="W4767" s="585">
        <v>0</v>
      </c>
      <c r="X4767" s="585">
        <v>0</v>
      </c>
      <c r="Y4767" s="585">
        <v>0</v>
      </c>
    </row>
    <row r="4768" customHeight="1" spans="1:25">
      <c r="A4768" s="574">
        <v>45375</v>
      </c>
      <c r="B4768" s="697" t="s">
        <v>181</v>
      </c>
      <c r="C4768" s="697" t="s">
        <v>32</v>
      </c>
      <c r="D4768" s="555">
        <v>100</v>
      </c>
      <c r="E4768" s="697" t="s">
        <v>91</v>
      </c>
      <c r="F4768" s="697">
        <v>0.95</v>
      </c>
      <c r="G4768" s="697">
        <v>2.83</v>
      </c>
      <c r="H4768" s="585">
        <v>8.4782</v>
      </c>
      <c r="I4768" s="585">
        <v>8.436</v>
      </c>
      <c r="J4768" s="704">
        <v>8.58</v>
      </c>
      <c r="K4768" s="585">
        <v>0</v>
      </c>
      <c r="L4768" s="729">
        <f t="shared" si="219"/>
        <v>0</v>
      </c>
      <c r="M4768" s="585">
        <v>637.56</v>
      </c>
      <c r="N4768" s="718">
        <v>808</v>
      </c>
      <c r="O4768" s="729">
        <f t="shared" si="220"/>
        <v>0.789059405940594</v>
      </c>
      <c r="P4768" s="729" t="s">
        <v>176</v>
      </c>
      <c r="Q4768" s="718">
        <v>12118</v>
      </c>
      <c r="R4768" s="585">
        <v>1613.04</v>
      </c>
      <c r="S4768" s="729">
        <f t="shared" si="221"/>
        <v>0.133111074434725</v>
      </c>
      <c r="T4768" s="698">
        <v>0</v>
      </c>
      <c r="U4768" s="585">
        <v>0</v>
      </c>
      <c r="V4768" s="585">
        <v>0</v>
      </c>
      <c r="W4768" s="585">
        <v>0</v>
      </c>
      <c r="X4768" s="585">
        <v>0</v>
      </c>
      <c r="Y4768" s="585">
        <v>0</v>
      </c>
    </row>
    <row r="4769" customHeight="1" spans="1:25">
      <c r="A4769" s="574">
        <v>45376</v>
      </c>
      <c r="B4769" s="697" t="s">
        <v>181</v>
      </c>
      <c r="C4769" s="697" t="s">
        <v>32</v>
      </c>
      <c r="D4769" s="555">
        <v>100</v>
      </c>
      <c r="E4769" s="555" t="s">
        <v>182</v>
      </c>
      <c r="F4769" s="717">
        <v>2.02</v>
      </c>
      <c r="G4769" s="697">
        <v>3.06</v>
      </c>
      <c r="H4769" s="585">
        <v>17.1795</v>
      </c>
      <c r="I4769" s="585">
        <v>17.094</v>
      </c>
      <c r="J4769" s="585">
        <v>16.5</v>
      </c>
      <c r="K4769" s="585">
        <v>0</v>
      </c>
      <c r="L4769" s="729">
        <f t="shared" si="219"/>
        <v>0</v>
      </c>
      <c r="M4769" s="585">
        <v>654.06</v>
      </c>
      <c r="N4769" s="718">
        <v>808</v>
      </c>
      <c r="O4769" s="729">
        <f t="shared" si="220"/>
        <v>0.809480198019802</v>
      </c>
      <c r="P4769" s="729" t="s">
        <v>176</v>
      </c>
      <c r="Q4769" s="718">
        <v>12118</v>
      </c>
      <c r="R4769" s="585">
        <v>1629.54</v>
      </c>
      <c r="S4769" s="729">
        <f t="shared" si="221"/>
        <v>0.134472685261594</v>
      </c>
      <c r="T4769" s="585">
        <v>0</v>
      </c>
      <c r="U4769" s="585">
        <v>0</v>
      </c>
      <c r="V4769" s="585">
        <v>0</v>
      </c>
      <c r="W4769" s="585">
        <v>0</v>
      </c>
      <c r="X4769" s="585">
        <v>0</v>
      </c>
      <c r="Y4769" s="585">
        <v>0</v>
      </c>
    </row>
    <row r="4770" customHeight="1" spans="1:25">
      <c r="A4770" s="574">
        <v>45377</v>
      </c>
      <c r="B4770" s="697" t="s">
        <v>181</v>
      </c>
      <c r="C4770" s="697" t="s">
        <v>32</v>
      </c>
      <c r="D4770" s="555">
        <v>100</v>
      </c>
      <c r="E4770" s="697" t="s">
        <v>48</v>
      </c>
      <c r="F4770" s="717">
        <v>5.33</v>
      </c>
      <c r="G4770" s="697">
        <v>0.97</v>
      </c>
      <c r="H4770" s="585">
        <v>45.1955</v>
      </c>
      <c r="I4770" s="585">
        <v>33.522</v>
      </c>
      <c r="J4770" s="585">
        <v>33</v>
      </c>
      <c r="K4770" s="585">
        <v>11.66</v>
      </c>
      <c r="L4770" s="729">
        <f t="shared" si="219"/>
        <v>0.257990286643582</v>
      </c>
      <c r="M4770" s="585">
        <v>687.06</v>
      </c>
      <c r="N4770" s="718">
        <v>808</v>
      </c>
      <c r="O4770" s="729">
        <f t="shared" si="220"/>
        <v>0.850321782178218</v>
      </c>
      <c r="P4770" s="729" t="s">
        <v>176</v>
      </c>
      <c r="Q4770" s="718">
        <v>12118</v>
      </c>
      <c r="R4770" s="585">
        <v>1662.54</v>
      </c>
      <c r="S4770" s="729">
        <f t="shared" si="221"/>
        <v>0.137195906915333</v>
      </c>
      <c r="T4770" s="585">
        <v>0</v>
      </c>
      <c r="U4770" s="585">
        <v>0</v>
      </c>
      <c r="V4770" s="585">
        <v>0</v>
      </c>
      <c r="W4770" s="585">
        <v>0</v>
      </c>
      <c r="X4770" s="585">
        <v>0</v>
      </c>
      <c r="Y4770" s="585">
        <v>0</v>
      </c>
    </row>
    <row r="4771" customHeight="1" spans="1:25">
      <c r="A4771" s="574">
        <v>45378</v>
      </c>
      <c r="B4771" s="697" t="s">
        <v>181</v>
      </c>
      <c r="C4771" s="697" t="s">
        <v>32</v>
      </c>
      <c r="D4771" s="555">
        <v>100</v>
      </c>
      <c r="E4771" s="697" t="s">
        <v>39</v>
      </c>
      <c r="F4771" s="717">
        <v>0.59</v>
      </c>
      <c r="G4771" s="697">
        <v>1.12</v>
      </c>
      <c r="H4771" s="585">
        <v>6.024</v>
      </c>
      <c r="I4771" s="585">
        <v>5.994</v>
      </c>
      <c r="J4771" s="585">
        <v>5.94</v>
      </c>
      <c r="K4771" s="585">
        <v>0</v>
      </c>
      <c r="L4771" s="729">
        <f t="shared" si="219"/>
        <v>0</v>
      </c>
      <c r="M4771" s="585">
        <v>693</v>
      </c>
      <c r="N4771" s="718">
        <v>808</v>
      </c>
      <c r="O4771" s="729">
        <f t="shared" si="220"/>
        <v>0.857673267326733</v>
      </c>
      <c r="P4771" s="729" t="s">
        <v>176</v>
      </c>
      <c r="Q4771" s="718">
        <v>12118</v>
      </c>
      <c r="R4771" s="585">
        <v>1668.48</v>
      </c>
      <c r="S4771" s="729">
        <f t="shared" si="221"/>
        <v>0.137686086813005</v>
      </c>
      <c r="T4771" s="585">
        <v>0</v>
      </c>
      <c r="U4771" s="585">
        <v>0</v>
      </c>
      <c r="V4771" s="585">
        <v>0</v>
      </c>
      <c r="W4771" s="585">
        <v>0</v>
      </c>
      <c r="X4771" s="585">
        <v>0</v>
      </c>
      <c r="Y4771" s="585">
        <v>0</v>
      </c>
    </row>
    <row r="4772" customHeight="1" spans="1:25">
      <c r="A4772" s="574">
        <v>45379</v>
      </c>
      <c r="B4772" s="697" t="s">
        <v>181</v>
      </c>
      <c r="C4772" s="697" t="s">
        <v>32</v>
      </c>
      <c r="D4772" s="555">
        <v>100</v>
      </c>
      <c r="E4772" s="697" t="s">
        <v>35</v>
      </c>
      <c r="F4772" s="717">
        <v>5.59</v>
      </c>
      <c r="G4772" s="697">
        <v>3.15</v>
      </c>
      <c r="H4772" s="585">
        <v>47.5224</v>
      </c>
      <c r="I4772" s="585">
        <v>47.286</v>
      </c>
      <c r="J4772" s="585">
        <v>46.86</v>
      </c>
      <c r="K4772" s="585">
        <v>0</v>
      </c>
      <c r="L4772" s="729">
        <f t="shared" si="219"/>
        <v>0</v>
      </c>
      <c r="M4772" s="585">
        <v>739.86</v>
      </c>
      <c r="N4772" s="718">
        <v>808</v>
      </c>
      <c r="O4772" s="729">
        <f t="shared" si="220"/>
        <v>0.915668316831683</v>
      </c>
      <c r="P4772" s="729" t="s">
        <v>176</v>
      </c>
      <c r="Q4772" s="718">
        <v>12118</v>
      </c>
      <c r="R4772" s="585">
        <v>1715.34</v>
      </c>
      <c r="S4772" s="729">
        <f t="shared" si="221"/>
        <v>0.141553061561314</v>
      </c>
      <c r="T4772" s="585">
        <v>0</v>
      </c>
      <c r="U4772" s="585">
        <v>0</v>
      </c>
      <c r="V4772" s="585">
        <v>0</v>
      </c>
      <c r="W4772" s="585">
        <v>0</v>
      </c>
      <c r="X4772" s="585">
        <v>0</v>
      </c>
      <c r="Y4772" s="585">
        <v>0</v>
      </c>
    </row>
    <row r="4773" customHeight="1" spans="1:25">
      <c r="A4773" s="574">
        <v>45380</v>
      </c>
      <c r="B4773" s="697" t="s">
        <v>181</v>
      </c>
      <c r="C4773" s="697" t="s">
        <v>32</v>
      </c>
      <c r="D4773" s="555">
        <v>100</v>
      </c>
      <c r="E4773" s="697" t="s">
        <v>35</v>
      </c>
      <c r="F4773" s="717">
        <v>6.9</v>
      </c>
      <c r="G4773" s="697">
        <v>4.63</v>
      </c>
      <c r="H4773" s="585">
        <v>58.6779</v>
      </c>
      <c r="I4773" s="585">
        <v>58.386</v>
      </c>
      <c r="J4773" s="585">
        <v>58.08</v>
      </c>
      <c r="K4773" s="585">
        <v>0</v>
      </c>
      <c r="L4773" s="729">
        <f t="shared" si="219"/>
        <v>0</v>
      </c>
      <c r="M4773" s="585">
        <v>797.94</v>
      </c>
      <c r="N4773" s="718">
        <v>808</v>
      </c>
      <c r="O4773" s="729">
        <f t="shared" si="220"/>
        <v>0.987549504950495</v>
      </c>
      <c r="P4773" s="729" t="s">
        <v>176</v>
      </c>
      <c r="Q4773" s="718">
        <v>12118</v>
      </c>
      <c r="R4773" s="585">
        <v>1773.42</v>
      </c>
      <c r="S4773" s="729">
        <f t="shared" si="221"/>
        <v>0.146345931671893</v>
      </c>
      <c r="T4773" s="585">
        <v>0</v>
      </c>
      <c r="U4773" s="585">
        <v>0</v>
      </c>
      <c r="V4773" s="585">
        <v>0</v>
      </c>
      <c r="W4773" s="585">
        <v>0</v>
      </c>
      <c r="X4773" s="585">
        <v>0</v>
      </c>
      <c r="Y4773" s="585">
        <v>0</v>
      </c>
    </row>
    <row r="4774" customHeight="1" spans="1:25">
      <c r="A4774" s="574">
        <v>45381</v>
      </c>
      <c r="B4774" s="697" t="s">
        <v>181</v>
      </c>
      <c r="C4774" s="697" t="s">
        <v>32</v>
      </c>
      <c r="D4774" s="555">
        <v>100</v>
      </c>
      <c r="E4774" s="555" t="s">
        <v>35</v>
      </c>
      <c r="F4774" s="717">
        <v>5.95</v>
      </c>
      <c r="G4774" s="717">
        <v>2.89</v>
      </c>
      <c r="H4774" s="585">
        <v>50.6089</v>
      </c>
      <c r="I4774" s="585">
        <v>44.178</v>
      </c>
      <c r="J4774" s="585">
        <v>44.22</v>
      </c>
      <c r="K4774" s="585">
        <v>6.21</v>
      </c>
      <c r="L4774" s="729">
        <f t="shared" si="219"/>
        <v>0.12270569010589</v>
      </c>
      <c r="M4774" s="585">
        <v>842.16</v>
      </c>
      <c r="N4774" s="718">
        <v>808</v>
      </c>
      <c r="O4774" s="729">
        <f t="shared" si="220"/>
        <v>1.04227722772277</v>
      </c>
      <c r="P4774" s="729" t="s">
        <v>176</v>
      </c>
      <c r="Q4774" s="718">
        <v>12118</v>
      </c>
      <c r="R4774" s="585">
        <v>1817.64</v>
      </c>
      <c r="S4774" s="729">
        <f t="shared" si="221"/>
        <v>0.149995048687902</v>
      </c>
      <c r="T4774" s="585">
        <v>0</v>
      </c>
      <c r="U4774" s="585">
        <v>0</v>
      </c>
      <c r="V4774" s="585">
        <v>0</v>
      </c>
      <c r="W4774" s="585">
        <v>0</v>
      </c>
      <c r="X4774" s="585">
        <v>0</v>
      </c>
      <c r="Y4774" s="585">
        <v>0</v>
      </c>
    </row>
    <row r="4775" customHeight="1" spans="1:25">
      <c r="A4775" s="574">
        <v>45382</v>
      </c>
      <c r="B4775" s="697" t="s">
        <v>181</v>
      </c>
      <c r="C4775" s="697" t="s">
        <v>32</v>
      </c>
      <c r="D4775" s="555">
        <v>100</v>
      </c>
      <c r="E4775" s="555" t="s">
        <v>35</v>
      </c>
      <c r="F4775" s="717">
        <v>5.93</v>
      </c>
      <c r="G4775" s="717">
        <v>1.42</v>
      </c>
      <c r="H4775" s="585">
        <v>50.4749</v>
      </c>
      <c r="I4775" s="585">
        <v>35.298</v>
      </c>
      <c r="J4775" s="585">
        <v>34.98</v>
      </c>
      <c r="K4775" s="585">
        <v>15</v>
      </c>
      <c r="L4775" s="729">
        <f t="shared" si="219"/>
        <v>0.297177408969607</v>
      </c>
      <c r="M4775" s="585">
        <v>877.14</v>
      </c>
      <c r="N4775" s="718">
        <v>808</v>
      </c>
      <c r="O4775" s="729">
        <f t="shared" si="220"/>
        <v>1.08556930693069</v>
      </c>
      <c r="P4775" s="729" t="s">
        <v>176</v>
      </c>
      <c r="Q4775" s="718">
        <v>12118</v>
      </c>
      <c r="R4775" s="585">
        <v>1852.62</v>
      </c>
      <c r="S4775" s="729">
        <f t="shared" si="221"/>
        <v>0.152881663640865</v>
      </c>
      <c r="T4775" s="585">
        <v>0</v>
      </c>
      <c r="U4775" s="585">
        <v>0</v>
      </c>
      <c r="V4775" s="585">
        <v>0</v>
      </c>
      <c r="W4775" s="585">
        <v>0</v>
      </c>
      <c r="X4775" s="585">
        <v>0</v>
      </c>
      <c r="Y4775" s="585">
        <v>0</v>
      </c>
    </row>
    <row r="4776" customHeight="1" spans="1:26">
      <c r="A4776" s="835" t="s">
        <v>435</v>
      </c>
      <c r="B4776" s="836" t="s">
        <v>2</v>
      </c>
      <c r="C4776" s="836" t="s">
        <v>3</v>
      </c>
      <c r="D4776" s="894" t="s">
        <v>4</v>
      </c>
      <c r="E4776" s="894" t="s">
        <v>5</v>
      </c>
      <c r="F4776" s="894" t="s">
        <v>6</v>
      </c>
      <c r="G4776" s="836" t="s">
        <v>7</v>
      </c>
      <c r="H4776" s="836" t="s">
        <v>8</v>
      </c>
      <c r="I4776" s="836" t="s">
        <v>9</v>
      </c>
      <c r="J4776" s="898" t="s">
        <v>10</v>
      </c>
      <c r="K4776" s="836" t="s">
        <v>11</v>
      </c>
      <c r="L4776" s="859" t="s">
        <v>12</v>
      </c>
      <c r="M4776" s="898" t="s">
        <v>13</v>
      </c>
      <c r="N4776" s="899" t="s">
        <v>14</v>
      </c>
      <c r="O4776" s="859" t="s">
        <v>15</v>
      </c>
      <c r="P4776" s="859" t="s">
        <v>16</v>
      </c>
      <c r="Q4776" s="836" t="s">
        <v>17</v>
      </c>
      <c r="R4776" s="898" t="s">
        <v>18</v>
      </c>
      <c r="S4776" s="859" t="s">
        <v>19</v>
      </c>
      <c r="T4776" s="836" t="s">
        <v>30</v>
      </c>
      <c r="U4776" s="836" t="s">
        <v>405</v>
      </c>
      <c r="V4776" s="836" t="s">
        <v>406</v>
      </c>
      <c r="W4776" s="836" t="s">
        <v>407</v>
      </c>
      <c r="X4776" s="836" t="s">
        <v>408</v>
      </c>
      <c r="Y4776" s="836" t="s">
        <v>25</v>
      </c>
      <c r="Z4776" s="836"/>
    </row>
    <row r="4777" customHeight="1" spans="1:26">
      <c r="A4777" s="895">
        <v>45352</v>
      </c>
      <c r="B4777" s="193" t="s">
        <v>190</v>
      </c>
      <c r="C4777" s="837" t="s">
        <v>175</v>
      </c>
      <c r="D4777" s="896">
        <v>200</v>
      </c>
      <c r="E4777" s="896" t="s">
        <v>39</v>
      </c>
      <c r="F4777" s="896" t="s">
        <v>176</v>
      </c>
      <c r="G4777" s="842">
        <v>4.22</v>
      </c>
      <c r="H4777" s="842">
        <v>87.9506</v>
      </c>
      <c r="I4777" s="842">
        <v>87.1661</v>
      </c>
      <c r="J4777" s="900">
        <v>87.6446</v>
      </c>
      <c r="K4777" s="842">
        <v>0</v>
      </c>
      <c r="L4777" s="901">
        <f t="shared" ref="L4777:L4807" si="222">K4777/(K4777+I4777)</f>
        <v>0</v>
      </c>
      <c r="M4777" s="900">
        <v>87.6446</v>
      </c>
      <c r="N4777" s="902">
        <v>2616</v>
      </c>
      <c r="O4777" s="903">
        <f t="shared" ref="O4777:O4807" si="223">N4777/M4777</f>
        <v>29.847817207221</v>
      </c>
      <c r="P4777" s="842" t="s">
        <v>176</v>
      </c>
      <c r="Q4777" s="842">
        <v>25666</v>
      </c>
      <c r="R4777" s="900">
        <v>6030.2147</v>
      </c>
      <c r="S4777" s="903">
        <f t="shared" ref="S4777:S4807" si="224">R4777/Q4777</f>
        <v>0.234949532455388</v>
      </c>
      <c r="T4777" s="842">
        <v>0</v>
      </c>
      <c r="U4777" s="842">
        <v>0</v>
      </c>
      <c r="V4777" s="842">
        <v>0</v>
      </c>
      <c r="W4777" s="842">
        <v>0</v>
      </c>
      <c r="X4777" s="842">
        <v>0</v>
      </c>
      <c r="Y4777" s="842">
        <v>0</v>
      </c>
      <c r="Z4777" s="842"/>
    </row>
    <row r="4778" customHeight="1" spans="1:26">
      <c r="A4778" s="895">
        <v>45353</v>
      </c>
      <c r="B4778" s="193" t="s">
        <v>190</v>
      </c>
      <c r="C4778" s="837" t="s">
        <v>175</v>
      </c>
      <c r="D4778" s="896">
        <v>200</v>
      </c>
      <c r="E4778" s="896" t="s">
        <v>35</v>
      </c>
      <c r="F4778" s="896" t="s">
        <v>176</v>
      </c>
      <c r="G4778" s="842">
        <v>3.69</v>
      </c>
      <c r="H4778" s="842">
        <v>58.4388</v>
      </c>
      <c r="I4778" s="842">
        <v>57.9176</v>
      </c>
      <c r="J4778" s="900">
        <v>56.8678</v>
      </c>
      <c r="K4778" s="842">
        <v>0</v>
      </c>
      <c r="L4778" s="901">
        <f t="shared" si="222"/>
        <v>0</v>
      </c>
      <c r="M4778" s="900">
        <v>144.5124</v>
      </c>
      <c r="N4778" s="902">
        <v>2616</v>
      </c>
      <c r="O4778" s="903">
        <f t="shared" si="223"/>
        <v>18.1022528170593</v>
      </c>
      <c r="P4778" s="842" t="s">
        <v>176</v>
      </c>
      <c r="Q4778" s="842">
        <v>25666</v>
      </c>
      <c r="R4778" s="900">
        <v>6087.0825</v>
      </c>
      <c r="S4778" s="903">
        <f t="shared" si="224"/>
        <v>0.237165218577106</v>
      </c>
      <c r="T4778" s="842">
        <v>0</v>
      </c>
      <c r="U4778" s="842">
        <v>0.1502</v>
      </c>
      <c r="V4778" s="842">
        <v>0</v>
      </c>
      <c r="W4778" s="842">
        <v>0</v>
      </c>
      <c r="X4778" s="842">
        <v>0</v>
      </c>
      <c r="Y4778" s="842">
        <v>0</v>
      </c>
      <c r="Z4778" s="842"/>
    </row>
    <row r="4779" customHeight="1" spans="1:26">
      <c r="A4779" s="895">
        <v>45354</v>
      </c>
      <c r="B4779" s="193" t="s">
        <v>190</v>
      </c>
      <c r="C4779" s="837" t="s">
        <v>175</v>
      </c>
      <c r="D4779" s="896">
        <v>200</v>
      </c>
      <c r="E4779" s="896" t="s">
        <v>35</v>
      </c>
      <c r="F4779" s="896" t="s">
        <v>176</v>
      </c>
      <c r="G4779" s="842">
        <v>3.86</v>
      </c>
      <c r="H4779" s="842">
        <v>105.5187</v>
      </c>
      <c r="I4779" s="842">
        <v>104.5775</v>
      </c>
      <c r="J4779" s="900">
        <v>104.9213</v>
      </c>
      <c r="K4779" s="842">
        <v>0</v>
      </c>
      <c r="L4779" s="901">
        <f t="shared" si="222"/>
        <v>0</v>
      </c>
      <c r="M4779" s="900">
        <v>249.4337</v>
      </c>
      <c r="N4779" s="902">
        <v>2616</v>
      </c>
      <c r="O4779" s="903">
        <f t="shared" si="223"/>
        <v>10.4877568668548</v>
      </c>
      <c r="P4779" s="842" t="s">
        <v>176</v>
      </c>
      <c r="Q4779" s="842">
        <v>25666</v>
      </c>
      <c r="R4779" s="900">
        <v>6192.0038</v>
      </c>
      <c r="S4779" s="903">
        <f t="shared" si="224"/>
        <v>0.241253167614743</v>
      </c>
      <c r="T4779" s="842">
        <v>0</v>
      </c>
      <c r="U4779" s="842">
        <v>0</v>
      </c>
      <c r="V4779" s="842">
        <v>0</v>
      </c>
      <c r="W4779" s="842">
        <v>0</v>
      </c>
      <c r="X4779" s="842">
        <v>0</v>
      </c>
      <c r="Y4779" s="842">
        <v>0</v>
      </c>
      <c r="Z4779" s="842"/>
    </row>
    <row r="4780" customHeight="1" spans="1:26">
      <c r="A4780" s="895">
        <v>45355</v>
      </c>
      <c r="B4780" s="193" t="s">
        <v>190</v>
      </c>
      <c r="C4780" s="837" t="s">
        <v>175</v>
      </c>
      <c r="D4780" s="896">
        <v>200</v>
      </c>
      <c r="E4780" s="896" t="s">
        <v>107</v>
      </c>
      <c r="F4780" s="896" t="s">
        <v>176</v>
      </c>
      <c r="G4780" s="842">
        <v>3.03</v>
      </c>
      <c r="H4780" s="842">
        <v>41.303</v>
      </c>
      <c r="I4780" s="842">
        <v>40.9346</v>
      </c>
      <c r="J4780" s="900">
        <v>38.5919</v>
      </c>
      <c r="K4780" s="842">
        <v>0</v>
      </c>
      <c r="L4780" s="901">
        <f t="shared" si="222"/>
        <v>0</v>
      </c>
      <c r="M4780" s="900">
        <v>288.0256</v>
      </c>
      <c r="N4780" s="902">
        <v>2616</v>
      </c>
      <c r="O4780" s="903">
        <f t="shared" si="223"/>
        <v>9.08252599768909</v>
      </c>
      <c r="P4780" s="842" t="s">
        <v>176</v>
      </c>
      <c r="Q4780" s="842">
        <v>25666</v>
      </c>
      <c r="R4780" s="900">
        <v>6230.5957</v>
      </c>
      <c r="S4780" s="903">
        <f t="shared" si="224"/>
        <v>0.242756787189278</v>
      </c>
      <c r="T4780" s="842">
        <v>0</v>
      </c>
      <c r="U4780" s="842">
        <v>0</v>
      </c>
      <c r="V4780" s="842">
        <v>0</v>
      </c>
      <c r="W4780" s="842">
        <v>0</v>
      </c>
      <c r="X4780" s="842">
        <v>0</v>
      </c>
      <c r="Y4780" s="842">
        <v>0</v>
      </c>
      <c r="Z4780" s="842"/>
    </row>
    <row r="4781" customHeight="1" spans="1:26">
      <c r="A4781" s="895">
        <v>45356</v>
      </c>
      <c r="B4781" s="193" t="s">
        <v>190</v>
      </c>
      <c r="C4781" s="837" t="s">
        <v>175</v>
      </c>
      <c r="D4781" s="896">
        <v>200</v>
      </c>
      <c r="E4781" s="896" t="s">
        <v>39</v>
      </c>
      <c r="F4781" s="896" t="s">
        <v>176</v>
      </c>
      <c r="G4781" s="842">
        <v>6.2</v>
      </c>
      <c r="H4781" s="842">
        <v>213.1475</v>
      </c>
      <c r="I4781" s="842">
        <v>211.2463</v>
      </c>
      <c r="J4781" s="900">
        <v>210.2775</v>
      </c>
      <c r="K4781" s="842">
        <v>0</v>
      </c>
      <c r="L4781" s="901">
        <f t="shared" si="222"/>
        <v>0</v>
      </c>
      <c r="M4781" s="900">
        <v>498.3031</v>
      </c>
      <c r="N4781" s="902">
        <v>2616</v>
      </c>
      <c r="O4781" s="903">
        <f t="shared" si="223"/>
        <v>5.24981682835206</v>
      </c>
      <c r="P4781" s="842" t="s">
        <v>176</v>
      </c>
      <c r="Q4781" s="842">
        <v>25666</v>
      </c>
      <c r="R4781" s="900">
        <v>6440.8732</v>
      </c>
      <c r="S4781" s="903">
        <f t="shared" si="224"/>
        <v>0.250949629860516</v>
      </c>
      <c r="T4781" s="842">
        <v>0</v>
      </c>
      <c r="U4781" s="842">
        <v>0</v>
      </c>
      <c r="V4781" s="842">
        <v>0</v>
      </c>
      <c r="W4781" s="842">
        <v>0</v>
      </c>
      <c r="X4781" s="842">
        <v>0</v>
      </c>
      <c r="Y4781" s="842">
        <v>0</v>
      </c>
      <c r="Z4781" s="842"/>
    </row>
    <row r="4782" customHeight="1" spans="1:26">
      <c r="A4782" s="895">
        <v>45357</v>
      </c>
      <c r="B4782" s="193" t="s">
        <v>190</v>
      </c>
      <c r="C4782" s="837" t="s">
        <v>175</v>
      </c>
      <c r="D4782" s="896">
        <v>200</v>
      </c>
      <c r="E4782" s="896" t="s">
        <v>35</v>
      </c>
      <c r="F4782" s="896" t="s">
        <v>176</v>
      </c>
      <c r="G4782" s="842">
        <v>5.76</v>
      </c>
      <c r="H4782" s="842">
        <v>178.0605</v>
      </c>
      <c r="I4782" s="842">
        <v>176.4722</v>
      </c>
      <c r="J4782" s="900">
        <v>176.1664</v>
      </c>
      <c r="K4782" s="842">
        <v>0</v>
      </c>
      <c r="L4782" s="901">
        <f t="shared" si="222"/>
        <v>0</v>
      </c>
      <c r="M4782" s="900">
        <v>674.4695</v>
      </c>
      <c r="N4782" s="902">
        <v>2616</v>
      </c>
      <c r="O4782" s="903">
        <f t="shared" si="223"/>
        <v>3.87860385087836</v>
      </c>
      <c r="P4782" s="842" t="s">
        <v>176</v>
      </c>
      <c r="Q4782" s="842">
        <v>25666</v>
      </c>
      <c r="R4782" s="900">
        <v>6617.0396</v>
      </c>
      <c r="S4782" s="903">
        <f t="shared" si="224"/>
        <v>0.257813434115172</v>
      </c>
      <c r="T4782" s="842">
        <v>0</v>
      </c>
      <c r="U4782" s="842">
        <v>0</v>
      </c>
      <c r="V4782" s="842">
        <v>0</v>
      </c>
      <c r="W4782" s="842">
        <v>0</v>
      </c>
      <c r="X4782" s="842">
        <v>0</v>
      </c>
      <c r="Y4782" s="842">
        <v>0</v>
      </c>
      <c r="Z4782" s="842"/>
    </row>
    <row r="4783" customHeight="1" spans="1:26">
      <c r="A4783" s="895">
        <v>45358</v>
      </c>
      <c r="B4783" s="193" t="s">
        <v>190</v>
      </c>
      <c r="C4783" s="837" t="s">
        <v>175</v>
      </c>
      <c r="D4783" s="896">
        <v>200</v>
      </c>
      <c r="E4783" s="896" t="s">
        <v>35</v>
      </c>
      <c r="F4783" s="896" t="s">
        <v>176</v>
      </c>
      <c r="G4783" s="842">
        <v>2.55</v>
      </c>
      <c r="H4783" s="842">
        <v>23.8446</v>
      </c>
      <c r="I4783" s="842">
        <v>23.6319</v>
      </c>
      <c r="J4783" s="900">
        <v>23.2024</v>
      </c>
      <c r="K4783" s="842">
        <v>0</v>
      </c>
      <c r="L4783" s="901">
        <f t="shared" si="222"/>
        <v>0</v>
      </c>
      <c r="M4783" s="900">
        <v>697.6719</v>
      </c>
      <c r="N4783" s="902">
        <v>2616</v>
      </c>
      <c r="O4783" s="903">
        <f t="shared" si="223"/>
        <v>3.74961353610486</v>
      </c>
      <c r="P4783" s="842" t="s">
        <v>176</v>
      </c>
      <c r="Q4783" s="842">
        <v>25666</v>
      </c>
      <c r="R4783" s="900">
        <v>6640.242</v>
      </c>
      <c r="S4783" s="903">
        <f t="shared" si="224"/>
        <v>0.258717447206421</v>
      </c>
      <c r="T4783" s="842">
        <v>0</v>
      </c>
      <c r="U4783" s="842">
        <v>0.0146</v>
      </c>
      <c r="V4783" s="842">
        <v>0</v>
      </c>
      <c r="W4783" s="842">
        <v>0</v>
      </c>
      <c r="X4783" s="842">
        <v>0</v>
      </c>
      <c r="Y4783" s="842">
        <v>0</v>
      </c>
      <c r="Z4783" s="842"/>
    </row>
    <row r="4784" customHeight="1" spans="1:26">
      <c r="A4784" s="895">
        <v>45359</v>
      </c>
      <c r="B4784" s="193" t="s">
        <v>190</v>
      </c>
      <c r="C4784" s="837" t="s">
        <v>175</v>
      </c>
      <c r="D4784" s="896">
        <v>200</v>
      </c>
      <c r="E4784" s="896" t="s">
        <v>35</v>
      </c>
      <c r="F4784" s="896" t="s">
        <v>176</v>
      </c>
      <c r="G4784" s="842">
        <v>2.56</v>
      </c>
      <c r="H4784" s="842">
        <v>29.6461</v>
      </c>
      <c r="I4784" s="842">
        <v>29.3817</v>
      </c>
      <c r="J4784" s="900">
        <v>28.2746</v>
      </c>
      <c r="K4784" s="842">
        <v>0</v>
      </c>
      <c r="L4784" s="901">
        <f t="shared" si="222"/>
        <v>0</v>
      </c>
      <c r="M4784" s="900">
        <v>725.9465</v>
      </c>
      <c r="N4784" s="902">
        <v>2616</v>
      </c>
      <c r="O4784" s="903">
        <f t="shared" si="223"/>
        <v>3.60357133755724</v>
      </c>
      <c r="P4784" s="842" t="s">
        <v>176</v>
      </c>
      <c r="Q4784" s="842">
        <v>25666</v>
      </c>
      <c r="R4784" s="900">
        <v>6668.5166</v>
      </c>
      <c r="S4784" s="903">
        <f t="shared" si="224"/>
        <v>0.259819083612561</v>
      </c>
      <c r="T4784" s="842">
        <v>0.0473</v>
      </c>
      <c r="U4784" s="842">
        <v>0.2564</v>
      </c>
      <c r="V4784" s="842">
        <v>0</v>
      </c>
      <c r="W4784" s="842">
        <v>0</v>
      </c>
      <c r="X4784" s="842">
        <v>0</v>
      </c>
      <c r="Y4784" s="842">
        <v>0</v>
      </c>
      <c r="Z4784" s="842"/>
    </row>
    <row r="4785" customHeight="1" spans="1:26">
      <c r="A4785" s="895">
        <v>45360</v>
      </c>
      <c r="B4785" s="193" t="s">
        <v>190</v>
      </c>
      <c r="C4785" s="837" t="s">
        <v>175</v>
      </c>
      <c r="D4785" s="896">
        <v>200</v>
      </c>
      <c r="E4785" s="896" t="s">
        <v>35</v>
      </c>
      <c r="F4785" s="896" t="s">
        <v>176</v>
      </c>
      <c r="G4785" s="842">
        <v>2.86</v>
      </c>
      <c r="H4785" s="842">
        <v>38.167</v>
      </c>
      <c r="I4785" s="842">
        <v>37.8266</v>
      </c>
      <c r="J4785" s="900">
        <v>37.8256</v>
      </c>
      <c r="K4785" s="842">
        <v>0</v>
      </c>
      <c r="L4785" s="901">
        <f t="shared" si="222"/>
        <v>0</v>
      </c>
      <c r="M4785" s="900">
        <v>763.7721</v>
      </c>
      <c r="N4785" s="902">
        <v>2616</v>
      </c>
      <c r="O4785" s="903">
        <f t="shared" si="223"/>
        <v>3.42510547321642</v>
      </c>
      <c r="P4785" s="842" t="s">
        <v>176</v>
      </c>
      <c r="Q4785" s="842">
        <v>25666</v>
      </c>
      <c r="R4785" s="900">
        <v>6721.4026</v>
      </c>
      <c r="S4785" s="903">
        <f t="shared" si="224"/>
        <v>0.261879630639757</v>
      </c>
      <c r="T4785" s="842">
        <v>0</v>
      </c>
      <c r="U4785" s="842">
        <v>0</v>
      </c>
      <c r="V4785" s="842">
        <v>0</v>
      </c>
      <c r="W4785" s="842">
        <v>0</v>
      </c>
      <c r="X4785" s="842">
        <v>0</v>
      </c>
      <c r="Y4785" s="842">
        <v>0</v>
      </c>
      <c r="Z4785" s="842"/>
    </row>
    <row r="4786" customHeight="1" spans="1:26">
      <c r="A4786" s="895">
        <v>45361</v>
      </c>
      <c r="B4786" s="193" t="s">
        <v>190</v>
      </c>
      <c r="C4786" s="837" t="s">
        <v>175</v>
      </c>
      <c r="D4786" s="896">
        <v>200</v>
      </c>
      <c r="E4786" s="896" t="s">
        <v>35</v>
      </c>
      <c r="F4786" s="896" t="s">
        <v>176</v>
      </c>
      <c r="G4786" s="842">
        <v>2.88</v>
      </c>
      <c r="H4786" s="842">
        <v>19.9022</v>
      </c>
      <c r="I4786" s="842">
        <v>19.7247</v>
      </c>
      <c r="J4786" s="900">
        <v>18.8112</v>
      </c>
      <c r="K4786" s="842">
        <v>0</v>
      </c>
      <c r="L4786" s="901">
        <f t="shared" si="222"/>
        <v>0</v>
      </c>
      <c r="M4786" s="900">
        <v>782.5833</v>
      </c>
      <c r="N4786" s="902">
        <v>2616</v>
      </c>
      <c r="O4786" s="903">
        <f t="shared" si="223"/>
        <v>3.34277513971995</v>
      </c>
      <c r="P4786" s="842" t="s">
        <v>176</v>
      </c>
      <c r="Q4786" s="842">
        <v>25666</v>
      </c>
      <c r="R4786" s="900">
        <v>6725.1534</v>
      </c>
      <c r="S4786" s="903">
        <f t="shared" si="224"/>
        <v>0.262025769500506</v>
      </c>
      <c r="T4786" s="842">
        <v>0</v>
      </c>
      <c r="U4786" s="842">
        <v>0</v>
      </c>
      <c r="V4786" s="842">
        <v>0</v>
      </c>
      <c r="W4786" s="842">
        <v>0</v>
      </c>
      <c r="X4786" s="842">
        <v>0</v>
      </c>
      <c r="Y4786" s="842">
        <v>0</v>
      </c>
      <c r="Z4786" s="842"/>
    </row>
    <row r="4787" customHeight="1" spans="1:26">
      <c r="A4787" s="895">
        <v>45362</v>
      </c>
      <c r="B4787" s="193" t="s">
        <v>190</v>
      </c>
      <c r="C4787" s="837" t="s">
        <v>175</v>
      </c>
      <c r="D4787" s="896">
        <v>200</v>
      </c>
      <c r="E4787" s="896" t="s">
        <v>35</v>
      </c>
      <c r="F4787" s="896" t="s">
        <v>176</v>
      </c>
      <c r="G4787" s="842">
        <v>4.83</v>
      </c>
      <c r="H4787" s="842">
        <v>121.6991</v>
      </c>
      <c r="I4787" s="842">
        <v>119.6225</v>
      </c>
      <c r="J4787" s="900">
        <v>121.1168</v>
      </c>
      <c r="K4787" s="842">
        <v>0</v>
      </c>
      <c r="L4787" s="901">
        <f t="shared" si="222"/>
        <v>0</v>
      </c>
      <c r="M4787" s="900">
        <v>903.7001</v>
      </c>
      <c r="N4787" s="902">
        <v>2616</v>
      </c>
      <c r="O4787" s="903">
        <f t="shared" si="223"/>
        <v>2.89476564183184</v>
      </c>
      <c r="P4787" s="842" t="s">
        <v>176</v>
      </c>
      <c r="Q4787" s="842">
        <v>25666</v>
      </c>
      <c r="R4787" s="900">
        <v>6846.2702</v>
      </c>
      <c r="S4787" s="903">
        <f t="shared" si="224"/>
        <v>0.266744728434505</v>
      </c>
      <c r="T4787" s="842">
        <v>0</v>
      </c>
      <c r="U4787" s="842">
        <v>0.1028</v>
      </c>
      <c r="V4787" s="842">
        <v>0</v>
      </c>
      <c r="W4787" s="842">
        <v>0</v>
      </c>
      <c r="X4787" s="842">
        <v>0</v>
      </c>
      <c r="Y4787" s="842">
        <v>0</v>
      </c>
      <c r="Z4787" s="842"/>
    </row>
    <row r="4788" customHeight="1" spans="1:26">
      <c r="A4788" s="895">
        <v>45363</v>
      </c>
      <c r="B4788" s="193" t="s">
        <v>190</v>
      </c>
      <c r="C4788" s="837" t="s">
        <v>175</v>
      </c>
      <c r="D4788" s="896">
        <v>200</v>
      </c>
      <c r="E4788" s="896" t="s">
        <v>35</v>
      </c>
      <c r="F4788" s="896" t="s">
        <v>176</v>
      </c>
      <c r="G4788" s="842">
        <v>4.71</v>
      </c>
      <c r="H4788" s="842">
        <v>128.8678</v>
      </c>
      <c r="I4788" s="842">
        <v>127.5168</v>
      </c>
      <c r="J4788" s="900">
        <v>124.2254</v>
      </c>
      <c r="K4788" s="842">
        <v>0</v>
      </c>
      <c r="L4788" s="901">
        <f t="shared" si="222"/>
        <v>0</v>
      </c>
      <c r="M4788" s="900">
        <v>1027.9255</v>
      </c>
      <c r="N4788" s="902">
        <v>2616</v>
      </c>
      <c r="O4788" s="903">
        <f t="shared" si="223"/>
        <v>2.54493151497847</v>
      </c>
      <c r="P4788" s="842" t="s">
        <v>176</v>
      </c>
      <c r="Q4788" s="842">
        <v>25666</v>
      </c>
      <c r="R4788" s="900">
        <v>6970.4956</v>
      </c>
      <c r="S4788" s="903">
        <f t="shared" si="224"/>
        <v>0.271584804800125</v>
      </c>
      <c r="T4788" s="842">
        <v>0</v>
      </c>
      <c r="U4788" s="842">
        <v>0.2033</v>
      </c>
      <c r="V4788" s="842">
        <v>0</v>
      </c>
      <c r="W4788" s="842">
        <v>0</v>
      </c>
      <c r="X4788" s="842">
        <v>0</v>
      </c>
      <c r="Y4788" s="842">
        <v>0</v>
      </c>
      <c r="Z4788" s="842"/>
    </row>
    <row r="4789" customHeight="1" spans="1:26">
      <c r="A4789" s="895">
        <v>45364</v>
      </c>
      <c r="B4789" s="193" t="s">
        <v>190</v>
      </c>
      <c r="C4789" s="837" t="s">
        <v>175</v>
      </c>
      <c r="D4789" s="896">
        <v>200</v>
      </c>
      <c r="E4789" s="896" t="s">
        <v>39</v>
      </c>
      <c r="F4789" s="896" t="s">
        <v>176</v>
      </c>
      <c r="G4789" s="842">
        <v>3.27</v>
      </c>
      <c r="H4789" s="842">
        <v>76.7507</v>
      </c>
      <c r="I4789" s="842">
        <v>76.0661</v>
      </c>
      <c r="J4789" s="900">
        <v>74.7206</v>
      </c>
      <c r="K4789" s="842">
        <v>0</v>
      </c>
      <c r="L4789" s="901">
        <f t="shared" si="222"/>
        <v>0</v>
      </c>
      <c r="M4789" s="900">
        <v>1102.6461</v>
      </c>
      <c r="N4789" s="902">
        <v>2616</v>
      </c>
      <c r="O4789" s="903">
        <f t="shared" si="223"/>
        <v>2.37247472239733</v>
      </c>
      <c r="P4789" s="842" t="s">
        <v>176</v>
      </c>
      <c r="Q4789" s="842">
        <v>25666</v>
      </c>
      <c r="R4789" s="900">
        <v>7045.2162</v>
      </c>
      <c r="S4789" s="903">
        <f t="shared" si="224"/>
        <v>0.274496072625263</v>
      </c>
      <c r="T4789" s="842">
        <v>0</v>
      </c>
      <c r="U4789" s="842">
        <v>0</v>
      </c>
      <c r="V4789" s="842">
        <v>0</v>
      </c>
      <c r="W4789" s="842">
        <v>0</v>
      </c>
      <c r="X4789" s="842">
        <v>0</v>
      </c>
      <c r="Y4789" s="842">
        <v>0</v>
      </c>
      <c r="Z4789" s="842"/>
    </row>
    <row r="4790" customHeight="1" spans="1:26">
      <c r="A4790" s="895">
        <v>45365</v>
      </c>
      <c r="B4790" s="193" t="s">
        <v>190</v>
      </c>
      <c r="C4790" s="837" t="s">
        <v>175</v>
      </c>
      <c r="D4790" s="896">
        <v>200</v>
      </c>
      <c r="E4790" s="896" t="s">
        <v>35</v>
      </c>
      <c r="F4790" s="896" t="s">
        <v>176</v>
      </c>
      <c r="G4790" s="842">
        <v>1.16</v>
      </c>
      <c r="H4790" s="842">
        <v>0.0515</v>
      </c>
      <c r="I4790" s="842">
        <v>0.0511</v>
      </c>
      <c r="J4790" s="900">
        <v>0.0873</v>
      </c>
      <c r="K4790" s="842">
        <v>0</v>
      </c>
      <c r="L4790" s="901">
        <f t="shared" si="222"/>
        <v>0</v>
      </c>
      <c r="M4790" s="900">
        <v>1102.7334</v>
      </c>
      <c r="N4790" s="902">
        <v>2616</v>
      </c>
      <c r="O4790" s="903">
        <f t="shared" si="223"/>
        <v>2.37228690089554</v>
      </c>
      <c r="P4790" s="842" t="s">
        <v>176</v>
      </c>
      <c r="Q4790" s="842">
        <v>25666</v>
      </c>
      <c r="R4790" s="900">
        <v>7045.3035</v>
      </c>
      <c r="S4790" s="903">
        <f t="shared" si="224"/>
        <v>0.274499474012312</v>
      </c>
      <c r="T4790" s="842">
        <v>0</v>
      </c>
      <c r="U4790" s="842">
        <v>0</v>
      </c>
      <c r="V4790" s="842">
        <v>0</v>
      </c>
      <c r="W4790" s="842">
        <v>0</v>
      </c>
      <c r="X4790" s="842">
        <v>0</v>
      </c>
      <c r="Y4790" s="842">
        <v>0</v>
      </c>
      <c r="Z4790" s="842"/>
    </row>
    <row r="4791" customHeight="1" spans="1:26">
      <c r="A4791" s="895">
        <v>45366</v>
      </c>
      <c r="B4791" s="193" t="s">
        <v>190</v>
      </c>
      <c r="C4791" s="837" t="s">
        <v>175</v>
      </c>
      <c r="D4791" s="896">
        <v>200</v>
      </c>
      <c r="E4791" s="896" t="s">
        <v>33</v>
      </c>
      <c r="F4791" s="896" t="s">
        <v>176</v>
      </c>
      <c r="G4791" s="842">
        <v>3.45</v>
      </c>
      <c r="H4791" s="842">
        <v>43.5676</v>
      </c>
      <c r="I4791" s="842">
        <v>43.179</v>
      </c>
      <c r="J4791" s="900">
        <v>42.1201</v>
      </c>
      <c r="K4791" s="842">
        <v>0</v>
      </c>
      <c r="L4791" s="901">
        <f t="shared" si="222"/>
        <v>0</v>
      </c>
      <c r="M4791" s="900">
        <v>1144.8535</v>
      </c>
      <c r="N4791" s="902">
        <v>2616</v>
      </c>
      <c r="O4791" s="903">
        <f t="shared" si="223"/>
        <v>2.28500851855718</v>
      </c>
      <c r="P4791" s="842" t="s">
        <v>176</v>
      </c>
      <c r="Q4791" s="842">
        <v>25666</v>
      </c>
      <c r="R4791" s="900">
        <v>7087.4236</v>
      </c>
      <c r="S4791" s="903">
        <f t="shared" si="224"/>
        <v>0.276140559495052</v>
      </c>
      <c r="T4791" s="842">
        <v>0</v>
      </c>
      <c r="U4791" s="842">
        <v>0.4854</v>
      </c>
      <c r="V4791" s="842">
        <v>0</v>
      </c>
      <c r="W4791" s="842">
        <v>0</v>
      </c>
      <c r="X4791" s="842">
        <v>0</v>
      </c>
      <c r="Y4791" s="842">
        <v>0</v>
      </c>
      <c r="Z4791" s="842"/>
    </row>
    <row r="4792" customHeight="1" spans="1:26">
      <c r="A4792" s="895">
        <v>45367</v>
      </c>
      <c r="B4792" s="193" t="s">
        <v>190</v>
      </c>
      <c r="C4792" s="837" t="s">
        <v>175</v>
      </c>
      <c r="D4792" s="896">
        <v>200</v>
      </c>
      <c r="E4792" s="896" t="s">
        <v>39</v>
      </c>
      <c r="F4792" s="896" t="s">
        <v>176</v>
      </c>
      <c r="G4792" s="842">
        <v>1.29</v>
      </c>
      <c r="H4792" s="842">
        <v>0.4032</v>
      </c>
      <c r="I4792" s="842">
        <v>0.3996</v>
      </c>
      <c r="J4792" s="900">
        <v>0.7</v>
      </c>
      <c r="K4792" s="842">
        <v>0</v>
      </c>
      <c r="L4792" s="901">
        <f t="shared" si="222"/>
        <v>0</v>
      </c>
      <c r="M4792" s="900">
        <v>1145.5535</v>
      </c>
      <c r="N4792" s="902">
        <v>2616</v>
      </c>
      <c r="O4792" s="903">
        <f t="shared" si="223"/>
        <v>2.28361224508502</v>
      </c>
      <c r="P4792" s="842" t="s">
        <v>176</v>
      </c>
      <c r="Q4792" s="842">
        <v>25666</v>
      </c>
      <c r="R4792" s="900">
        <v>7088.1236</v>
      </c>
      <c r="S4792" s="903">
        <f t="shared" si="224"/>
        <v>0.276167832930725</v>
      </c>
      <c r="T4792" s="842">
        <v>0</v>
      </c>
      <c r="U4792" s="842">
        <v>0</v>
      </c>
      <c r="V4792" s="842">
        <v>0</v>
      </c>
      <c r="W4792" s="842">
        <v>0</v>
      </c>
      <c r="X4792" s="842">
        <v>0</v>
      </c>
      <c r="Y4792" s="842">
        <v>0</v>
      </c>
      <c r="Z4792" s="842"/>
    </row>
    <row r="4793" customHeight="1" spans="1:26">
      <c r="A4793" s="895">
        <v>45368</v>
      </c>
      <c r="B4793" s="193" t="s">
        <v>190</v>
      </c>
      <c r="C4793" s="837" t="s">
        <v>175</v>
      </c>
      <c r="D4793" s="896">
        <v>200</v>
      </c>
      <c r="E4793" s="896" t="s">
        <v>107</v>
      </c>
      <c r="F4793" s="896" t="s">
        <v>176</v>
      </c>
      <c r="G4793" s="842">
        <v>6.74</v>
      </c>
      <c r="H4793" s="842">
        <v>252.0605</v>
      </c>
      <c r="I4793" s="842">
        <v>249.8122</v>
      </c>
      <c r="J4793" s="900">
        <v>249.4348</v>
      </c>
      <c r="K4793" s="842">
        <v>0</v>
      </c>
      <c r="L4793" s="901">
        <f t="shared" si="222"/>
        <v>0</v>
      </c>
      <c r="M4793" s="900">
        <v>1394.9883</v>
      </c>
      <c r="N4793" s="902">
        <v>2616</v>
      </c>
      <c r="O4793" s="903">
        <f t="shared" si="223"/>
        <v>1.87528454539726</v>
      </c>
      <c r="P4793" s="842" t="s">
        <v>176</v>
      </c>
      <c r="Q4793" s="842">
        <v>25666</v>
      </c>
      <c r="R4793" s="900">
        <v>7337.5584</v>
      </c>
      <c r="S4793" s="903">
        <f t="shared" si="224"/>
        <v>0.285886324320112</v>
      </c>
      <c r="T4793" s="842">
        <v>0.718</v>
      </c>
      <c r="U4793" s="842">
        <v>0</v>
      </c>
      <c r="V4793" s="842">
        <v>0</v>
      </c>
      <c r="W4793" s="842">
        <v>0</v>
      </c>
      <c r="X4793" s="842">
        <v>0</v>
      </c>
      <c r="Y4793" s="842">
        <v>0</v>
      </c>
      <c r="Z4793" s="842"/>
    </row>
    <row r="4794" customHeight="1" spans="1:26">
      <c r="A4794" s="895">
        <v>45369</v>
      </c>
      <c r="B4794" s="193" t="s">
        <v>190</v>
      </c>
      <c r="C4794" s="837" t="s">
        <v>175</v>
      </c>
      <c r="D4794" s="896">
        <v>200</v>
      </c>
      <c r="E4794" s="896" t="s">
        <v>409</v>
      </c>
      <c r="F4794" s="896" t="s">
        <v>176</v>
      </c>
      <c r="G4794" s="842">
        <v>6.84</v>
      </c>
      <c r="H4794" s="842">
        <v>269.9489</v>
      </c>
      <c r="I4794" s="842">
        <v>267.5411</v>
      </c>
      <c r="J4794" s="900">
        <v>264.2365</v>
      </c>
      <c r="K4794" s="842">
        <v>0</v>
      </c>
      <c r="L4794" s="901">
        <f t="shared" si="222"/>
        <v>0</v>
      </c>
      <c r="M4794" s="900">
        <v>1659.2248</v>
      </c>
      <c r="N4794" s="902">
        <v>2616</v>
      </c>
      <c r="O4794" s="903">
        <f t="shared" si="223"/>
        <v>1.57663988628907</v>
      </c>
      <c r="P4794" s="842" t="s">
        <v>176</v>
      </c>
      <c r="Q4794" s="842">
        <v>25666</v>
      </c>
      <c r="R4794" s="900">
        <v>7601.7949</v>
      </c>
      <c r="S4794" s="903">
        <f t="shared" si="224"/>
        <v>0.296181520299229</v>
      </c>
      <c r="T4794" s="842">
        <v>0</v>
      </c>
      <c r="U4794" s="842">
        <v>0</v>
      </c>
      <c r="V4794" s="842">
        <v>0</v>
      </c>
      <c r="W4794" s="842">
        <v>0</v>
      </c>
      <c r="X4794" s="842">
        <v>0</v>
      </c>
      <c r="Y4794" s="842">
        <v>0</v>
      </c>
      <c r="Z4794" s="842"/>
    </row>
    <row r="4795" customHeight="1" spans="1:26">
      <c r="A4795" s="895">
        <v>45370</v>
      </c>
      <c r="B4795" s="193" t="s">
        <v>190</v>
      </c>
      <c r="C4795" s="837" t="s">
        <v>175</v>
      </c>
      <c r="D4795" s="896">
        <v>200</v>
      </c>
      <c r="E4795" s="896" t="s">
        <v>35</v>
      </c>
      <c r="F4795" s="896" t="s">
        <v>176</v>
      </c>
      <c r="G4795" s="842">
        <v>3.34</v>
      </c>
      <c r="H4795" s="842">
        <v>50.6168</v>
      </c>
      <c r="I4795" s="842">
        <v>50.1653</v>
      </c>
      <c r="J4795" s="900">
        <v>49.7991</v>
      </c>
      <c r="K4795" s="842">
        <v>0</v>
      </c>
      <c r="L4795" s="901">
        <f t="shared" si="222"/>
        <v>0</v>
      </c>
      <c r="M4795" s="900">
        <v>1709.0239</v>
      </c>
      <c r="N4795" s="902">
        <v>2616</v>
      </c>
      <c r="O4795" s="903">
        <f t="shared" si="223"/>
        <v>1.53069831264501</v>
      </c>
      <c r="P4795" s="842" t="s">
        <v>176</v>
      </c>
      <c r="Q4795" s="842">
        <v>25666</v>
      </c>
      <c r="R4795" s="900">
        <v>7651.594</v>
      </c>
      <c r="S4795" s="903">
        <f t="shared" si="224"/>
        <v>0.298121795371308</v>
      </c>
      <c r="T4795" s="842">
        <v>0</v>
      </c>
      <c r="U4795" s="842">
        <v>0.0133</v>
      </c>
      <c r="V4795" s="842">
        <v>0</v>
      </c>
      <c r="W4795" s="842">
        <v>0</v>
      </c>
      <c r="X4795" s="842">
        <v>0</v>
      </c>
      <c r="Y4795" s="842">
        <v>0</v>
      </c>
      <c r="Z4795" s="842"/>
    </row>
    <row r="4796" customHeight="1" spans="1:26">
      <c r="A4796" s="895">
        <v>45371</v>
      </c>
      <c r="B4796" s="193" t="s">
        <v>190</v>
      </c>
      <c r="C4796" s="837" t="s">
        <v>175</v>
      </c>
      <c r="D4796" s="896">
        <v>200</v>
      </c>
      <c r="E4796" s="896" t="s">
        <v>35</v>
      </c>
      <c r="F4796" s="896" t="s">
        <v>176</v>
      </c>
      <c r="G4796" s="842">
        <v>2.52</v>
      </c>
      <c r="H4796" s="842">
        <v>18.0946</v>
      </c>
      <c r="I4796" s="842">
        <v>17.9332</v>
      </c>
      <c r="J4796" s="900">
        <v>17.7525</v>
      </c>
      <c r="K4796" s="842">
        <v>0</v>
      </c>
      <c r="L4796" s="901">
        <f t="shared" si="222"/>
        <v>0</v>
      </c>
      <c r="M4796" s="900">
        <v>1726.7764</v>
      </c>
      <c r="N4796" s="902">
        <v>2616</v>
      </c>
      <c r="O4796" s="903">
        <f t="shared" si="223"/>
        <v>1.51496163602885</v>
      </c>
      <c r="P4796" s="842" t="s">
        <v>176</v>
      </c>
      <c r="Q4796" s="842">
        <v>25666</v>
      </c>
      <c r="R4796" s="900">
        <v>7669.3465</v>
      </c>
      <c r="S4796" s="903">
        <f t="shared" si="224"/>
        <v>0.298813469181018</v>
      </c>
      <c r="T4796" s="842">
        <v>0</v>
      </c>
      <c r="U4796" s="842">
        <v>0</v>
      </c>
      <c r="V4796" s="842">
        <v>0.12</v>
      </c>
      <c r="W4796" s="842">
        <v>0</v>
      </c>
      <c r="X4796" s="842">
        <v>0</v>
      </c>
      <c r="Y4796" s="842">
        <v>0</v>
      </c>
      <c r="Z4796" s="842"/>
    </row>
    <row r="4797" customHeight="1" spans="1:26">
      <c r="A4797" s="895">
        <v>45372</v>
      </c>
      <c r="B4797" s="193" t="s">
        <v>190</v>
      </c>
      <c r="C4797" s="837" t="s">
        <v>175</v>
      </c>
      <c r="D4797" s="896">
        <v>200</v>
      </c>
      <c r="E4797" s="896" t="s">
        <v>35</v>
      </c>
      <c r="F4797" s="896" t="s">
        <v>176</v>
      </c>
      <c r="G4797" s="842">
        <v>6.39</v>
      </c>
      <c r="H4797" s="842">
        <v>227.5461</v>
      </c>
      <c r="I4797" s="842">
        <v>225.5165</v>
      </c>
      <c r="J4797" s="900">
        <v>225.0212</v>
      </c>
      <c r="K4797" s="842">
        <v>0</v>
      </c>
      <c r="L4797" s="901">
        <f t="shared" si="222"/>
        <v>0</v>
      </c>
      <c r="M4797" s="900">
        <v>1951.7976</v>
      </c>
      <c r="N4797" s="902">
        <v>2616</v>
      </c>
      <c r="O4797" s="903">
        <f t="shared" si="223"/>
        <v>1.34030290845731</v>
      </c>
      <c r="P4797" s="842" t="s">
        <v>176</v>
      </c>
      <c r="Q4797" s="842">
        <v>25666</v>
      </c>
      <c r="R4797" s="900">
        <v>7894.3677</v>
      </c>
      <c r="S4797" s="903">
        <f t="shared" si="224"/>
        <v>0.30758075664303</v>
      </c>
      <c r="T4797" s="842">
        <v>0</v>
      </c>
      <c r="U4797" s="842">
        <v>0</v>
      </c>
      <c r="V4797" s="842">
        <v>0</v>
      </c>
      <c r="W4797" s="842">
        <v>0</v>
      </c>
      <c r="X4797" s="842">
        <v>0</v>
      </c>
      <c r="Y4797" s="842">
        <v>0</v>
      </c>
      <c r="Z4797" s="842"/>
    </row>
    <row r="4798" customHeight="1" spans="1:26">
      <c r="A4798" s="895">
        <v>45373</v>
      </c>
      <c r="B4798" s="193" t="s">
        <v>190</v>
      </c>
      <c r="C4798" s="837" t="s">
        <v>175</v>
      </c>
      <c r="D4798" s="896">
        <v>200</v>
      </c>
      <c r="E4798" s="896" t="s">
        <v>35</v>
      </c>
      <c r="F4798" s="896" t="s">
        <v>176</v>
      </c>
      <c r="G4798" s="842">
        <v>6.73</v>
      </c>
      <c r="H4798" s="842">
        <v>255.6243</v>
      </c>
      <c r="I4798" s="842">
        <v>253.3442</v>
      </c>
      <c r="J4798" s="900">
        <v>251.0839</v>
      </c>
      <c r="K4798" s="842">
        <v>0</v>
      </c>
      <c r="L4798" s="901">
        <f t="shared" si="222"/>
        <v>0</v>
      </c>
      <c r="M4798" s="900">
        <v>2202.8815</v>
      </c>
      <c r="N4798" s="902">
        <v>2616</v>
      </c>
      <c r="O4798" s="903">
        <f t="shared" si="223"/>
        <v>1.18753550747056</v>
      </c>
      <c r="P4798" s="842" t="s">
        <v>176</v>
      </c>
      <c r="Q4798" s="842">
        <v>25666</v>
      </c>
      <c r="R4798" s="900">
        <v>8145.4516</v>
      </c>
      <c r="S4798" s="903">
        <f t="shared" si="224"/>
        <v>0.317363500350658</v>
      </c>
      <c r="T4798" s="842">
        <v>0</v>
      </c>
      <c r="U4798" s="842">
        <v>0</v>
      </c>
      <c r="V4798" s="842">
        <v>0</v>
      </c>
      <c r="W4798" s="842">
        <v>0</v>
      </c>
      <c r="X4798" s="842">
        <v>0</v>
      </c>
      <c r="Y4798" s="842">
        <v>0</v>
      </c>
      <c r="Z4798" s="842"/>
    </row>
    <row r="4799" customHeight="1" spans="1:26">
      <c r="A4799" s="895">
        <v>45374</v>
      </c>
      <c r="B4799" s="193" t="s">
        <v>190</v>
      </c>
      <c r="C4799" s="837" t="s">
        <v>175</v>
      </c>
      <c r="D4799" s="896">
        <v>200</v>
      </c>
      <c r="E4799" s="896" t="s">
        <v>453</v>
      </c>
      <c r="F4799" s="896" t="s">
        <v>176</v>
      </c>
      <c r="G4799" s="842">
        <v>5.68</v>
      </c>
      <c r="H4799" s="842">
        <v>189.2119</v>
      </c>
      <c r="I4799" s="842">
        <v>186.3179</v>
      </c>
      <c r="J4799" s="900">
        <v>184.5164</v>
      </c>
      <c r="K4799" s="842">
        <v>0</v>
      </c>
      <c r="L4799" s="901">
        <f t="shared" si="222"/>
        <v>0</v>
      </c>
      <c r="M4799" s="900">
        <v>2387.3979</v>
      </c>
      <c r="N4799" s="902">
        <v>2616</v>
      </c>
      <c r="O4799" s="903">
        <f t="shared" si="223"/>
        <v>1.09575366552848</v>
      </c>
      <c r="P4799" s="842" t="s">
        <v>176</v>
      </c>
      <c r="Q4799" s="842">
        <v>25666</v>
      </c>
      <c r="R4799" s="900">
        <v>8329.968</v>
      </c>
      <c r="S4799" s="903">
        <f t="shared" si="224"/>
        <v>0.32455263773085</v>
      </c>
      <c r="T4799" s="842">
        <v>0.1762</v>
      </c>
      <c r="U4799" s="842">
        <v>0</v>
      </c>
      <c r="V4799" s="842">
        <v>1.03</v>
      </c>
      <c r="W4799" s="842">
        <v>0</v>
      </c>
      <c r="X4799" s="842">
        <v>0</v>
      </c>
      <c r="Y4799" s="842">
        <v>0</v>
      </c>
      <c r="Z4799" s="842"/>
    </row>
    <row r="4800" customHeight="1" spans="1:26">
      <c r="A4800" s="895">
        <v>45375</v>
      </c>
      <c r="B4800" s="193" t="s">
        <v>190</v>
      </c>
      <c r="C4800" s="837" t="s">
        <v>175</v>
      </c>
      <c r="D4800" s="896">
        <v>200</v>
      </c>
      <c r="E4800" s="896" t="s">
        <v>91</v>
      </c>
      <c r="F4800" s="896" t="s">
        <v>176</v>
      </c>
      <c r="G4800" s="842">
        <v>6.15</v>
      </c>
      <c r="H4800" s="842">
        <v>208.3316</v>
      </c>
      <c r="I4800" s="842">
        <v>206.4733</v>
      </c>
      <c r="J4800" s="900">
        <v>209.1228</v>
      </c>
      <c r="K4800" s="842">
        <v>0</v>
      </c>
      <c r="L4800" s="901">
        <f t="shared" si="222"/>
        <v>0</v>
      </c>
      <c r="M4800" s="900">
        <v>2596.5207</v>
      </c>
      <c r="N4800" s="902">
        <v>2616</v>
      </c>
      <c r="O4800" s="903">
        <f t="shared" si="223"/>
        <v>1.00750207768419</v>
      </c>
      <c r="P4800" s="842" t="s">
        <v>176</v>
      </c>
      <c r="Q4800" s="842">
        <v>25666</v>
      </c>
      <c r="R4800" s="900">
        <v>8537.0908</v>
      </c>
      <c r="S4800" s="903">
        <f t="shared" si="224"/>
        <v>0.332622566819917</v>
      </c>
      <c r="T4800" s="842">
        <v>0.012</v>
      </c>
      <c r="U4800" s="842">
        <v>0.5724</v>
      </c>
      <c r="V4800" s="842">
        <v>0</v>
      </c>
      <c r="W4800" s="842">
        <v>0</v>
      </c>
      <c r="X4800" s="842">
        <v>0</v>
      </c>
      <c r="Y4800" s="842">
        <v>0</v>
      </c>
      <c r="Z4800" s="842"/>
    </row>
    <row r="4801" customHeight="1" spans="1:26">
      <c r="A4801" s="895">
        <v>45376</v>
      </c>
      <c r="B4801" s="193" t="s">
        <v>190</v>
      </c>
      <c r="C4801" s="837" t="s">
        <v>175</v>
      </c>
      <c r="D4801" s="896">
        <v>200</v>
      </c>
      <c r="E4801" s="896" t="s">
        <v>433</v>
      </c>
      <c r="F4801" s="896" t="s">
        <v>176</v>
      </c>
      <c r="G4801" s="842">
        <v>5.57</v>
      </c>
      <c r="H4801" s="842">
        <v>189.8181</v>
      </c>
      <c r="I4801" s="842">
        <v>188.125</v>
      </c>
      <c r="J4801" s="900">
        <v>183.4208</v>
      </c>
      <c r="K4801" s="842">
        <v>0</v>
      </c>
      <c r="L4801" s="901">
        <f t="shared" si="222"/>
        <v>0</v>
      </c>
      <c r="M4801" s="900">
        <v>2779.9415</v>
      </c>
      <c r="N4801" s="902">
        <v>2616</v>
      </c>
      <c r="O4801" s="903">
        <f t="shared" si="223"/>
        <v>0.9410269964314</v>
      </c>
      <c r="P4801" s="842" t="s">
        <v>176</v>
      </c>
      <c r="Q4801" s="842">
        <v>25666</v>
      </c>
      <c r="R4801" s="900">
        <v>8722.5116</v>
      </c>
      <c r="S4801" s="903">
        <f t="shared" si="224"/>
        <v>0.339846941478999</v>
      </c>
      <c r="T4801" s="842">
        <v>0</v>
      </c>
      <c r="U4801" s="842">
        <v>0</v>
      </c>
      <c r="V4801" s="842">
        <v>0</v>
      </c>
      <c r="W4801" s="842">
        <v>0</v>
      </c>
      <c r="X4801" s="842">
        <v>0</v>
      </c>
      <c r="Y4801" s="842">
        <v>0</v>
      </c>
      <c r="Z4801" s="842"/>
    </row>
    <row r="4802" customHeight="1" spans="1:26">
      <c r="A4802" s="904">
        <v>45377</v>
      </c>
      <c r="B4802" s="193" t="s">
        <v>190</v>
      </c>
      <c r="C4802" s="837" t="s">
        <v>175</v>
      </c>
      <c r="D4802" s="905">
        <v>200</v>
      </c>
      <c r="E4802" s="905" t="s">
        <v>35</v>
      </c>
      <c r="F4802" s="905" t="s">
        <v>176</v>
      </c>
      <c r="G4802" s="851">
        <v>1.81</v>
      </c>
      <c r="H4802" s="851">
        <v>3.2592</v>
      </c>
      <c r="I4802" s="851">
        <v>3.2301</v>
      </c>
      <c r="J4802" s="906">
        <v>2.8666</v>
      </c>
      <c r="K4802" s="851">
        <v>0</v>
      </c>
      <c r="L4802" s="907">
        <f t="shared" si="222"/>
        <v>0</v>
      </c>
      <c r="M4802" s="906">
        <v>2782.8081</v>
      </c>
      <c r="N4802" s="908">
        <v>2616</v>
      </c>
      <c r="O4802" s="909">
        <f t="shared" si="223"/>
        <v>0.940057634588601</v>
      </c>
      <c r="P4802" s="851" t="s">
        <v>176</v>
      </c>
      <c r="Q4802" s="851">
        <v>25666</v>
      </c>
      <c r="R4802" s="906">
        <v>8725.3782</v>
      </c>
      <c r="S4802" s="909">
        <f t="shared" si="224"/>
        <v>0.339958630094288</v>
      </c>
      <c r="T4802" s="851">
        <v>0</v>
      </c>
      <c r="U4802" s="851">
        <v>0</v>
      </c>
      <c r="V4802" s="851">
        <v>0</v>
      </c>
      <c r="W4802" s="851">
        <v>0</v>
      </c>
      <c r="X4802" s="851">
        <v>0</v>
      </c>
      <c r="Y4802" s="851">
        <v>0</v>
      </c>
      <c r="Z4802" s="851"/>
    </row>
    <row r="4803" customHeight="1" spans="1:26">
      <c r="A4803" s="895">
        <v>45378</v>
      </c>
      <c r="B4803" s="193" t="s">
        <v>190</v>
      </c>
      <c r="C4803" s="840" t="s">
        <v>175</v>
      </c>
      <c r="D4803" s="842">
        <v>200</v>
      </c>
      <c r="E4803" s="842" t="s">
        <v>35</v>
      </c>
      <c r="F4803" s="842" t="s">
        <v>176</v>
      </c>
      <c r="G4803" s="842">
        <v>2.24</v>
      </c>
      <c r="H4803" s="842">
        <v>22.0145</v>
      </c>
      <c r="I4803" s="842">
        <v>21.8182</v>
      </c>
      <c r="J4803" s="900">
        <v>20.6627</v>
      </c>
      <c r="K4803" s="842">
        <v>0</v>
      </c>
      <c r="L4803" s="907">
        <f t="shared" si="222"/>
        <v>0</v>
      </c>
      <c r="M4803" s="900">
        <v>2803.4708</v>
      </c>
      <c r="N4803" s="902">
        <v>2616</v>
      </c>
      <c r="O4803" s="903">
        <f t="shared" si="223"/>
        <v>0.933129034195755</v>
      </c>
      <c r="P4803" s="842" t="s">
        <v>176</v>
      </c>
      <c r="Q4803" s="842">
        <v>25666</v>
      </c>
      <c r="R4803" s="900">
        <v>8746.0409</v>
      </c>
      <c r="S4803" s="903">
        <f t="shared" si="224"/>
        <v>0.340763691264708</v>
      </c>
      <c r="T4803" s="842">
        <v>0</v>
      </c>
      <c r="U4803" s="842">
        <v>0.0516</v>
      </c>
      <c r="V4803" s="842">
        <v>0</v>
      </c>
      <c r="W4803" s="842">
        <v>0</v>
      </c>
      <c r="X4803" s="842">
        <v>0</v>
      </c>
      <c r="Y4803" s="842">
        <v>0</v>
      </c>
      <c r="Z4803" s="842"/>
    </row>
    <row r="4804" customHeight="1" spans="1:26">
      <c r="A4804" s="895">
        <v>45379</v>
      </c>
      <c r="B4804" s="193" t="s">
        <v>190</v>
      </c>
      <c r="C4804" s="840" t="s">
        <v>175</v>
      </c>
      <c r="D4804" s="842">
        <v>200</v>
      </c>
      <c r="E4804" s="842" t="s">
        <v>35</v>
      </c>
      <c r="F4804" s="842" t="s">
        <v>176</v>
      </c>
      <c r="G4804" s="842">
        <v>5.32</v>
      </c>
      <c r="H4804" s="842">
        <v>148.7571</v>
      </c>
      <c r="I4804" s="842">
        <v>147.4302</v>
      </c>
      <c r="J4804" s="900">
        <v>146.4295</v>
      </c>
      <c r="K4804" s="842">
        <v>0</v>
      </c>
      <c r="L4804" s="907">
        <f t="shared" si="222"/>
        <v>0</v>
      </c>
      <c r="M4804" s="900">
        <v>2949.9003</v>
      </c>
      <c r="N4804" s="902">
        <v>2616</v>
      </c>
      <c r="O4804" s="903">
        <f t="shared" si="223"/>
        <v>0.886809632176382</v>
      </c>
      <c r="P4804" s="842" t="s">
        <v>176</v>
      </c>
      <c r="Q4804" s="842">
        <v>25666</v>
      </c>
      <c r="R4804" s="900">
        <v>8892.4704</v>
      </c>
      <c r="S4804" s="903">
        <f t="shared" si="224"/>
        <v>0.346468884906101</v>
      </c>
      <c r="T4804" s="842">
        <v>0</v>
      </c>
      <c r="U4804" s="842">
        <v>0</v>
      </c>
      <c r="V4804" s="842">
        <v>0</v>
      </c>
      <c r="W4804" s="842">
        <v>0</v>
      </c>
      <c r="X4804" s="842">
        <v>0</v>
      </c>
      <c r="Y4804" s="842">
        <v>0</v>
      </c>
      <c r="Z4804" s="842"/>
    </row>
    <row r="4805" customHeight="1" spans="1:26">
      <c r="A4805" s="895">
        <v>45380</v>
      </c>
      <c r="B4805" s="193" t="s">
        <v>190</v>
      </c>
      <c r="C4805" s="840" t="s">
        <v>175</v>
      </c>
      <c r="D4805" s="842">
        <v>200</v>
      </c>
      <c r="E4805" s="842" t="s">
        <v>35</v>
      </c>
      <c r="F4805" s="842" t="s">
        <v>176</v>
      </c>
      <c r="G4805" s="842">
        <v>8.07</v>
      </c>
      <c r="H4805" s="842">
        <v>333.7861</v>
      </c>
      <c r="I4805" s="842">
        <v>330.8089</v>
      </c>
      <c r="J4805" s="900">
        <v>329.0987</v>
      </c>
      <c r="K4805" s="842">
        <v>0</v>
      </c>
      <c r="L4805" s="907">
        <f t="shared" si="222"/>
        <v>0</v>
      </c>
      <c r="M4805" s="900">
        <v>3278.999</v>
      </c>
      <c r="N4805" s="902">
        <v>2616</v>
      </c>
      <c r="O4805" s="903">
        <f t="shared" si="223"/>
        <v>0.797804451907427</v>
      </c>
      <c r="P4805" s="842" t="s">
        <v>176</v>
      </c>
      <c r="Q4805" s="842">
        <v>25666</v>
      </c>
      <c r="R4805" s="900">
        <v>9221.5691</v>
      </c>
      <c r="S4805" s="903">
        <f t="shared" si="224"/>
        <v>0.359291245227149</v>
      </c>
      <c r="T4805" s="842">
        <v>0.922</v>
      </c>
      <c r="U4805" s="842">
        <v>0</v>
      </c>
      <c r="V4805" s="842">
        <v>0</v>
      </c>
      <c r="W4805" s="842">
        <v>0</v>
      </c>
      <c r="X4805" s="842">
        <v>0</v>
      </c>
      <c r="Y4805" s="842">
        <v>0</v>
      </c>
      <c r="Z4805" s="842"/>
    </row>
    <row r="4806" customHeight="1" spans="1:26">
      <c r="A4806" s="895">
        <v>45381</v>
      </c>
      <c r="B4806" s="193" t="s">
        <v>190</v>
      </c>
      <c r="C4806" s="840" t="s">
        <v>175</v>
      </c>
      <c r="D4806" s="842">
        <v>200</v>
      </c>
      <c r="E4806" s="842" t="s">
        <v>35</v>
      </c>
      <c r="F4806" s="842" t="s">
        <v>176</v>
      </c>
      <c r="G4806" s="842">
        <v>4.88</v>
      </c>
      <c r="H4806" s="842">
        <v>163.1333</v>
      </c>
      <c r="I4806" s="842">
        <v>161.6782</v>
      </c>
      <c r="J4806" s="900">
        <v>161.9474</v>
      </c>
      <c r="K4806" s="842">
        <v>0</v>
      </c>
      <c r="L4806" s="907">
        <f t="shared" si="222"/>
        <v>0</v>
      </c>
      <c r="M4806" s="900">
        <v>3440.9464</v>
      </c>
      <c r="N4806" s="902">
        <v>2616</v>
      </c>
      <c r="O4806" s="903">
        <f t="shared" si="223"/>
        <v>0.760255957488905</v>
      </c>
      <c r="P4806" s="842" t="s">
        <v>176</v>
      </c>
      <c r="Q4806" s="842">
        <v>25666</v>
      </c>
      <c r="R4806" s="900">
        <v>9383.5165</v>
      </c>
      <c r="S4806" s="903">
        <f t="shared" si="224"/>
        <v>0.365601048079171</v>
      </c>
      <c r="T4806" s="842">
        <v>0</v>
      </c>
      <c r="U4806" s="842">
        <v>0</v>
      </c>
      <c r="V4806" s="842">
        <v>0</v>
      </c>
      <c r="W4806" s="842">
        <v>0</v>
      </c>
      <c r="X4806" s="842">
        <v>0</v>
      </c>
      <c r="Y4806" s="842">
        <v>0</v>
      </c>
      <c r="Z4806" s="842"/>
    </row>
    <row r="4807" customHeight="1" spans="1:26">
      <c r="A4807" s="895">
        <v>45382</v>
      </c>
      <c r="B4807" s="193" t="s">
        <v>190</v>
      </c>
      <c r="C4807" s="840" t="s">
        <v>175</v>
      </c>
      <c r="D4807" s="842">
        <v>200</v>
      </c>
      <c r="E4807" s="842" t="s">
        <v>35</v>
      </c>
      <c r="F4807" s="660" t="s">
        <v>104</v>
      </c>
      <c r="G4807" s="660">
        <v>2.67</v>
      </c>
      <c r="H4807" s="660">
        <v>27.7175</v>
      </c>
      <c r="I4807" s="660">
        <v>27.4703</v>
      </c>
      <c r="J4807" s="910">
        <v>21.177</v>
      </c>
      <c r="K4807" s="802">
        <v>0</v>
      </c>
      <c r="L4807" s="911">
        <f t="shared" si="222"/>
        <v>0</v>
      </c>
      <c r="M4807" s="910">
        <v>3462.1234</v>
      </c>
      <c r="N4807" s="912">
        <v>2616</v>
      </c>
      <c r="O4807" s="903">
        <f t="shared" si="223"/>
        <v>0.755605649411572</v>
      </c>
      <c r="P4807" s="842" t="s">
        <v>176</v>
      </c>
      <c r="Q4807" s="842">
        <v>25666</v>
      </c>
      <c r="R4807" s="910">
        <v>9404.6935</v>
      </c>
      <c r="S4807" s="903">
        <f t="shared" si="224"/>
        <v>0.366426147432401</v>
      </c>
      <c r="T4807" s="842">
        <v>0</v>
      </c>
      <c r="U4807" s="842">
        <v>0</v>
      </c>
      <c r="V4807" s="842">
        <v>0</v>
      </c>
      <c r="W4807" s="842">
        <v>0</v>
      </c>
      <c r="X4807" s="842">
        <v>0</v>
      </c>
      <c r="Y4807" s="842">
        <v>0</v>
      </c>
      <c r="Z4807" s="842"/>
    </row>
    <row r="4808" customHeight="1" spans="1:29">
      <c r="A4808" s="661" t="s">
        <v>454</v>
      </c>
      <c r="B4808" s="662"/>
      <c r="C4808" s="662"/>
      <c r="D4808" s="662"/>
      <c r="E4808" s="662"/>
      <c r="F4808" s="662"/>
      <c r="G4808" s="662"/>
      <c r="H4808" s="662"/>
      <c r="I4808" s="662"/>
      <c r="J4808" s="662"/>
      <c r="K4808" s="662"/>
      <c r="L4808" s="662"/>
      <c r="M4808" s="662"/>
      <c r="N4808" s="662"/>
      <c r="O4808" s="662"/>
      <c r="P4808" s="662"/>
      <c r="Q4808" s="662"/>
      <c r="R4808" s="662"/>
      <c r="S4808" s="662"/>
      <c r="T4808" s="662"/>
      <c r="U4808" s="662"/>
      <c r="V4808" s="662"/>
      <c r="W4808" s="662"/>
      <c r="X4808" s="662"/>
      <c r="Y4808" s="662"/>
      <c r="Z4808" s="662"/>
      <c r="AA4808" s="662"/>
      <c r="AB4808" s="662"/>
      <c r="AC4808" s="662"/>
    </row>
    <row r="4809" customHeight="1" spans="1:30">
      <c r="A4809" s="663" t="s">
        <v>199</v>
      </c>
      <c r="B4809" s="664" t="s">
        <v>200</v>
      </c>
      <c r="C4809" s="664" t="s">
        <v>201</v>
      </c>
      <c r="D4809" s="664" t="s">
        <v>202</v>
      </c>
      <c r="E4809" s="664" t="s">
        <v>203</v>
      </c>
      <c r="F4809" s="664" t="s">
        <v>204</v>
      </c>
      <c r="G4809" s="664" t="s">
        <v>205</v>
      </c>
      <c r="H4809" s="664" t="s">
        <v>206</v>
      </c>
      <c r="I4809" s="664" t="s">
        <v>207</v>
      </c>
      <c r="J4809" s="664" t="s">
        <v>208</v>
      </c>
      <c r="K4809" s="664" t="s">
        <v>209</v>
      </c>
      <c r="L4809" s="664" t="s">
        <v>210</v>
      </c>
      <c r="M4809" s="664" t="s">
        <v>211</v>
      </c>
      <c r="N4809" s="664" t="s">
        <v>212</v>
      </c>
      <c r="O4809" s="664" t="s">
        <v>213</v>
      </c>
      <c r="P4809" s="664" t="s">
        <v>214</v>
      </c>
      <c r="Q4809" s="664" t="s">
        <v>215</v>
      </c>
      <c r="R4809" s="664" t="s">
        <v>216</v>
      </c>
      <c r="S4809" s="664" t="s">
        <v>217</v>
      </c>
      <c r="T4809" s="664" t="s">
        <v>218</v>
      </c>
      <c r="U4809" s="664" t="s">
        <v>219</v>
      </c>
      <c r="V4809" s="664" t="s">
        <v>220</v>
      </c>
      <c r="W4809" s="664" t="s">
        <v>221</v>
      </c>
      <c r="X4809" s="664" t="s">
        <v>222</v>
      </c>
      <c r="Y4809" s="664" t="s">
        <v>223</v>
      </c>
      <c r="Z4809" s="664" t="s">
        <v>224</v>
      </c>
      <c r="AA4809" s="664" t="s">
        <v>225</v>
      </c>
      <c r="AB4809" s="664" t="s">
        <v>226</v>
      </c>
      <c r="AC4809" s="813" t="s">
        <v>29</v>
      </c>
      <c r="AD4809" s="813" t="s">
        <v>30</v>
      </c>
    </row>
    <row r="4810" customHeight="1" spans="1:30">
      <c r="A4810" s="574">
        <v>45383</v>
      </c>
      <c r="B4810" s="650" t="s">
        <v>227</v>
      </c>
      <c r="C4810" s="650" t="s">
        <v>228</v>
      </c>
      <c r="D4810" s="650">
        <v>100</v>
      </c>
      <c r="E4810" s="650" t="s">
        <v>235</v>
      </c>
      <c r="F4810" s="650">
        <v>4.75</v>
      </c>
      <c r="G4810" s="650">
        <v>1.78</v>
      </c>
      <c r="H4810" s="650">
        <v>47.1921</v>
      </c>
      <c r="I4810" s="650">
        <v>46.7249</v>
      </c>
      <c r="J4810" s="650">
        <v>46.55</v>
      </c>
      <c r="K4810" s="650">
        <v>0</v>
      </c>
      <c r="L4810" s="676">
        <v>0</v>
      </c>
      <c r="M4810" s="650">
        <v>46.55</v>
      </c>
      <c r="N4810" s="650"/>
      <c r="O4810" s="650"/>
      <c r="P4810" s="650"/>
      <c r="Q4810" s="650">
        <v>14972</v>
      </c>
      <c r="R4810" s="650">
        <v>3385.6375</v>
      </c>
      <c r="S4810" s="676">
        <v>0.2261</v>
      </c>
      <c r="T4810" s="650">
        <v>0</v>
      </c>
      <c r="U4810" s="650">
        <v>0</v>
      </c>
      <c r="V4810" s="650">
        <v>0</v>
      </c>
      <c r="W4810" s="650">
        <v>0</v>
      </c>
      <c r="X4810" s="650">
        <v>0</v>
      </c>
      <c r="Y4810" s="650">
        <v>0</v>
      </c>
      <c r="Z4810" s="650">
        <v>0</v>
      </c>
      <c r="AA4810" s="650">
        <v>0</v>
      </c>
      <c r="AB4810" s="676">
        <v>1</v>
      </c>
      <c r="AC4810" s="575">
        <f t="shared" ref="AC4810:AC4851" si="225">U4810+W4810</f>
        <v>0</v>
      </c>
      <c r="AD4810" s="620">
        <f t="shared" ref="AD4810:AD4851" si="226">T4810+V4810</f>
        <v>0</v>
      </c>
    </row>
    <row r="4811" customHeight="1" spans="1:30">
      <c r="A4811" s="574">
        <v>45383</v>
      </c>
      <c r="B4811" s="650" t="s">
        <v>236</v>
      </c>
      <c r="C4811" s="650" t="s">
        <v>228</v>
      </c>
      <c r="D4811" s="650">
        <v>30</v>
      </c>
      <c r="E4811" s="650" t="s">
        <v>235</v>
      </c>
      <c r="F4811" s="650">
        <v>3.32</v>
      </c>
      <c r="G4811" s="650">
        <v>1.33</v>
      </c>
      <c r="H4811" s="650">
        <v>8.1659</v>
      </c>
      <c r="I4811" s="650">
        <v>7.9699</v>
      </c>
      <c r="J4811" s="650">
        <v>7.9501</v>
      </c>
      <c r="K4811" s="650">
        <v>0</v>
      </c>
      <c r="L4811" s="676">
        <v>0</v>
      </c>
      <c r="M4811" s="650">
        <v>7.9501</v>
      </c>
      <c r="N4811" s="650"/>
      <c r="O4811" s="650"/>
      <c r="P4811" s="650"/>
      <c r="Q4811" s="650">
        <v>3672</v>
      </c>
      <c r="R4811" s="650">
        <v>1178.2028</v>
      </c>
      <c r="S4811" s="676">
        <v>0.3209</v>
      </c>
      <c r="T4811" s="650">
        <v>0</v>
      </c>
      <c r="U4811" s="650">
        <v>0</v>
      </c>
      <c r="V4811" s="650">
        <v>0</v>
      </c>
      <c r="W4811" s="650">
        <v>0</v>
      </c>
      <c r="X4811" s="650">
        <v>0</v>
      </c>
      <c r="Y4811" s="650">
        <v>0</v>
      </c>
      <c r="Z4811" s="650">
        <v>0</v>
      </c>
      <c r="AA4811" s="650">
        <v>0</v>
      </c>
      <c r="AB4811" s="676">
        <v>1</v>
      </c>
      <c r="AC4811" s="575">
        <f t="shared" si="225"/>
        <v>0</v>
      </c>
      <c r="AD4811" s="620">
        <f t="shared" si="226"/>
        <v>0</v>
      </c>
    </row>
    <row r="4812" customHeight="1" spans="1:30">
      <c r="A4812" s="574">
        <v>45383</v>
      </c>
      <c r="B4812" s="650" t="s">
        <v>239</v>
      </c>
      <c r="C4812" s="650" t="s">
        <v>228</v>
      </c>
      <c r="D4812" s="650">
        <v>30</v>
      </c>
      <c r="E4812" s="650" t="s">
        <v>235</v>
      </c>
      <c r="F4812" s="650">
        <v>7.29</v>
      </c>
      <c r="G4812" s="650">
        <v>0</v>
      </c>
      <c r="H4812" s="650">
        <v>18.7903</v>
      </c>
      <c r="I4812" s="650">
        <v>18.7903</v>
      </c>
      <c r="J4812" s="650">
        <v>18.6384</v>
      </c>
      <c r="K4812" s="650">
        <v>0</v>
      </c>
      <c r="L4812" s="676">
        <v>0</v>
      </c>
      <c r="M4812" s="650">
        <v>18.6384</v>
      </c>
      <c r="N4812" s="650"/>
      <c r="O4812" s="650"/>
      <c r="P4812" s="650"/>
      <c r="Q4812" s="650">
        <v>4805</v>
      </c>
      <c r="R4812" s="650">
        <v>1196.3952</v>
      </c>
      <c r="S4812" s="676">
        <v>0.249</v>
      </c>
      <c r="T4812" s="650">
        <v>0</v>
      </c>
      <c r="U4812" s="650">
        <v>0</v>
      </c>
      <c r="V4812" s="650">
        <v>0</v>
      </c>
      <c r="W4812" s="650">
        <v>0</v>
      </c>
      <c r="X4812" s="650">
        <v>0</v>
      </c>
      <c r="Y4812" s="650">
        <v>0</v>
      </c>
      <c r="Z4812" s="650">
        <v>0</v>
      </c>
      <c r="AA4812" s="650">
        <v>0</v>
      </c>
      <c r="AB4812" s="676">
        <v>1</v>
      </c>
      <c r="AC4812" s="575">
        <f t="shared" si="225"/>
        <v>0</v>
      </c>
      <c r="AD4812" s="620">
        <f t="shared" si="226"/>
        <v>0</v>
      </c>
    </row>
    <row r="4813" customHeight="1" spans="1:30">
      <c r="A4813" s="574">
        <v>45383</v>
      </c>
      <c r="B4813" s="650" t="s">
        <v>230</v>
      </c>
      <c r="C4813" s="650" t="s">
        <v>228</v>
      </c>
      <c r="D4813" s="650">
        <v>10</v>
      </c>
      <c r="E4813" s="650" t="s">
        <v>233</v>
      </c>
      <c r="F4813" s="650">
        <v>5.23</v>
      </c>
      <c r="G4813" s="650">
        <v>1.34</v>
      </c>
      <c r="H4813" s="650">
        <v>4.2849</v>
      </c>
      <c r="I4813" s="650">
        <v>4.0104</v>
      </c>
      <c r="J4813" s="650">
        <v>3.96</v>
      </c>
      <c r="K4813" s="650">
        <v>0.2745</v>
      </c>
      <c r="L4813" s="676">
        <v>0.0641</v>
      </c>
      <c r="M4813" s="650">
        <v>3.96</v>
      </c>
      <c r="N4813" s="650"/>
      <c r="O4813" s="650"/>
      <c r="P4813" s="650"/>
      <c r="Q4813" s="650">
        <v>1258</v>
      </c>
      <c r="R4813" s="650">
        <v>310.2</v>
      </c>
      <c r="S4813" s="676">
        <v>0.2466</v>
      </c>
      <c r="T4813" s="650">
        <v>0</v>
      </c>
      <c r="U4813" s="650">
        <v>0</v>
      </c>
      <c r="V4813" s="650">
        <v>0</v>
      </c>
      <c r="W4813" s="650">
        <v>0</v>
      </c>
      <c r="X4813" s="650">
        <v>0</v>
      </c>
      <c r="Y4813" s="650">
        <v>0</v>
      </c>
      <c r="Z4813" s="650">
        <v>0</v>
      </c>
      <c r="AA4813" s="650">
        <v>0</v>
      </c>
      <c r="AB4813" s="676">
        <v>1</v>
      </c>
      <c r="AC4813" s="575">
        <f t="shared" si="225"/>
        <v>0</v>
      </c>
      <c r="AD4813" s="620">
        <f t="shared" si="226"/>
        <v>0</v>
      </c>
    </row>
    <row r="4814" customHeight="1" spans="1:30">
      <c r="A4814" s="574">
        <v>45383</v>
      </c>
      <c r="B4814" s="650" t="s">
        <v>232</v>
      </c>
      <c r="C4814" s="650" t="s">
        <v>228</v>
      </c>
      <c r="D4814" s="650">
        <v>80</v>
      </c>
      <c r="E4814" s="650" t="s">
        <v>235</v>
      </c>
      <c r="F4814" s="650">
        <v>4.63</v>
      </c>
      <c r="G4814" s="650">
        <v>1.14</v>
      </c>
      <c r="H4814" s="650">
        <v>32.5812</v>
      </c>
      <c r="I4814" s="650">
        <v>31.78</v>
      </c>
      <c r="J4814" s="650">
        <v>31.35</v>
      </c>
      <c r="K4814" s="650">
        <v>0</v>
      </c>
      <c r="L4814" s="676">
        <v>0</v>
      </c>
      <c r="M4814" s="650">
        <v>31.35</v>
      </c>
      <c r="N4814" s="650"/>
      <c r="O4814" s="650"/>
      <c r="P4814" s="650"/>
      <c r="Q4814" s="650">
        <v>9570</v>
      </c>
      <c r="R4814" s="650">
        <v>2878.15</v>
      </c>
      <c r="S4814" s="676">
        <v>0.3007</v>
      </c>
      <c r="T4814" s="650">
        <v>0</v>
      </c>
      <c r="U4814" s="650">
        <v>0</v>
      </c>
      <c r="V4814" s="650">
        <v>0</v>
      </c>
      <c r="W4814" s="650">
        <v>0</v>
      </c>
      <c r="X4814" s="650">
        <v>0</v>
      </c>
      <c r="Y4814" s="650">
        <v>0</v>
      </c>
      <c r="Z4814" s="650">
        <v>0</v>
      </c>
      <c r="AA4814" s="650">
        <v>0</v>
      </c>
      <c r="AB4814" s="676">
        <v>0</v>
      </c>
      <c r="AC4814" s="575">
        <f t="shared" si="225"/>
        <v>0</v>
      </c>
      <c r="AD4814" s="620">
        <f t="shared" si="226"/>
        <v>0</v>
      </c>
    </row>
    <row r="4815" customHeight="1" spans="1:30">
      <c r="A4815" s="574">
        <v>45383</v>
      </c>
      <c r="B4815" s="650" t="s">
        <v>237</v>
      </c>
      <c r="C4815" s="650" t="s">
        <v>228</v>
      </c>
      <c r="D4815" s="650">
        <v>5.48</v>
      </c>
      <c r="E4815" s="650" t="s">
        <v>233</v>
      </c>
      <c r="F4815" s="650">
        <v>1.97</v>
      </c>
      <c r="G4815" s="650">
        <v>0</v>
      </c>
      <c r="H4815" s="650">
        <v>1.11</v>
      </c>
      <c r="I4815" s="650">
        <v>1.11</v>
      </c>
      <c r="J4815" s="650">
        <v>1.008</v>
      </c>
      <c r="K4815" s="650">
        <v>0</v>
      </c>
      <c r="L4815" s="676">
        <v>0</v>
      </c>
      <c r="M4815" s="650">
        <v>1.008</v>
      </c>
      <c r="N4815" s="650"/>
      <c r="O4815" s="650"/>
      <c r="P4815" s="650"/>
      <c r="Q4815" s="650">
        <v>554</v>
      </c>
      <c r="R4815" s="650">
        <v>126.26</v>
      </c>
      <c r="S4815" s="676">
        <v>0.2279</v>
      </c>
      <c r="T4815" s="650">
        <v>0</v>
      </c>
      <c r="U4815" s="650">
        <v>0</v>
      </c>
      <c r="V4815" s="650">
        <v>0</v>
      </c>
      <c r="W4815" s="650">
        <v>0</v>
      </c>
      <c r="X4815" s="650">
        <v>0</v>
      </c>
      <c r="Y4815" s="650">
        <v>0</v>
      </c>
      <c r="Z4815" s="650">
        <v>0</v>
      </c>
      <c r="AA4815" s="650">
        <v>0</v>
      </c>
      <c r="AB4815" s="676">
        <v>1</v>
      </c>
      <c r="AC4815" s="575">
        <f t="shared" si="225"/>
        <v>0</v>
      </c>
      <c r="AD4815" s="620">
        <f t="shared" si="226"/>
        <v>0</v>
      </c>
    </row>
    <row r="4816" customHeight="1" spans="1:30">
      <c r="A4816" s="574">
        <v>45383</v>
      </c>
      <c r="B4816" s="650" t="s">
        <v>241</v>
      </c>
      <c r="C4816" s="650" t="s">
        <v>228</v>
      </c>
      <c r="D4816" s="650">
        <v>150</v>
      </c>
      <c r="E4816" s="650" t="s">
        <v>231</v>
      </c>
      <c r="F4816" s="650">
        <v>3.05</v>
      </c>
      <c r="G4816" s="650">
        <v>8.38</v>
      </c>
      <c r="H4816" s="650">
        <v>51.4878</v>
      </c>
      <c r="I4816" s="650">
        <v>47.9878</v>
      </c>
      <c r="J4816" s="650">
        <v>46.767</v>
      </c>
      <c r="K4816" s="650">
        <v>3.5</v>
      </c>
      <c r="L4816" s="676">
        <v>0.068</v>
      </c>
      <c r="M4816" s="650">
        <v>46.767</v>
      </c>
      <c r="N4816" s="650">
        <v>19664</v>
      </c>
      <c r="O4816" s="676">
        <v>0.0024</v>
      </c>
      <c r="P4816" s="676">
        <v>-0.0309</v>
      </c>
      <c r="Q4816" s="650">
        <v>24402</v>
      </c>
      <c r="R4816" s="650">
        <v>4111.1007</v>
      </c>
      <c r="S4816" s="676">
        <v>0.1685</v>
      </c>
      <c r="T4816" s="650">
        <v>0</v>
      </c>
      <c r="U4816" s="650">
        <v>0</v>
      </c>
      <c r="V4816" s="650">
        <v>0</v>
      </c>
      <c r="W4816" s="650">
        <v>0</v>
      </c>
      <c r="X4816" s="650">
        <v>0</v>
      </c>
      <c r="Y4816" s="650">
        <v>0</v>
      </c>
      <c r="Z4816" s="650">
        <v>0</v>
      </c>
      <c r="AA4816" s="650">
        <v>0</v>
      </c>
      <c r="AB4816" s="676">
        <v>1</v>
      </c>
      <c r="AC4816" s="575">
        <f t="shared" si="225"/>
        <v>0</v>
      </c>
      <c r="AD4816" s="620">
        <f t="shared" si="226"/>
        <v>0</v>
      </c>
    </row>
    <row r="4817" customHeight="1" spans="1:30">
      <c r="A4817" s="574">
        <v>45383</v>
      </c>
      <c r="B4817" s="650" t="s">
        <v>242</v>
      </c>
      <c r="C4817" s="650" t="s">
        <v>228</v>
      </c>
      <c r="D4817" s="650">
        <v>50</v>
      </c>
      <c r="E4817" s="650" t="s">
        <v>231</v>
      </c>
      <c r="F4817" s="650">
        <v>3.14</v>
      </c>
      <c r="G4817" s="650">
        <v>3.11</v>
      </c>
      <c r="H4817" s="650">
        <v>13.41</v>
      </c>
      <c r="I4817" s="650">
        <v>13.293</v>
      </c>
      <c r="J4817" s="650">
        <v>13.2</v>
      </c>
      <c r="K4817" s="650">
        <v>0</v>
      </c>
      <c r="L4817" s="676">
        <v>0</v>
      </c>
      <c r="M4817" s="650">
        <v>13.2</v>
      </c>
      <c r="N4817" s="650"/>
      <c r="O4817" s="650"/>
      <c r="P4817" s="650"/>
      <c r="Q4817" s="650">
        <v>7203</v>
      </c>
      <c r="R4817" s="650">
        <v>1438.36</v>
      </c>
      <c r="S4817" s="676">
        <v>0.1997</v>
      </c>
      <c r="T4817" s="650">
        <v>0.0105</v>
      </c>
      <c r="U4817" s="650">
        <v>0</v>
      </c>
      <c r="V4817" s="650">
        <v>0</v>
      </c>
      <c r="W4817" s="650">
        <v>0</v>
      </c>
      <c r="X4817" s="650">
        <v>0</v>
      </c>
      <c r="Y4817" s="650">
        <v>0</v>
      </c>
      <c r="Z4817" s="650">
        <v>0</v>
      </c>
      <c r="AA4817" s="650">
        <v>0</v>
      </c>
      <c r="AB4817" s="676">
        <v>0.9988</v>
      </c>
      <c r="AC4817" s="575">
        <f t="shared" si="225"/>
        <v>0</v>
      </c>
      <c r="AD4817" s="620">
        <f t="shared" si="226"/>
        <v>0.0105</v>
      </c>
    </row>
    <row r="4818" customHeight="1" spans="1:30">
      <c r="A4818" s="574">
        <v>45383</v>
      </c>
      <c r="B4818" s="650" t="s">
        <v>246</v>
      </c>
      <c r="C4818" s="650" t="s">
        <v>228</v>
      </c>
      <c r="D4818" s="650">
        <v>300</v>
      </c>
      <c r="E4818" s="650" t="s">
        <v>233</v>
      </c>
      <c r="F4818" s="650">
        <v>7.68</v>
      </c>
      <c r="G4818" s="650">
        <v>0</v>
      </c>
      <c r="H4818" s="650">
        <v>195.7632</v>
      </c>
      <c r="I4818" s="650">
        <v>190.5688</v>
      </c>
      <c r="J4818" s="650">
        <v>187.011</v>
      </c>
      <c r="K4818" s="650">
        <v>5.1944</v>
      </c>
      <c r="L4818" s="676">
        <v>0.0265</v>
      </c>
      <c r="M4818" s="650">
        <v>187.011</v>
      </c>
      <c r="N4818" s="650"/>
      <c r="O4818" s="650"/>
      <c r="P4818" s="650"/>
      <c r="Q4818" s="650">
        <v>57321</v>
      </c>
      <c r="R4818" s="650">
        <v>13219.042</v>
      </c>
      <c r="S4818" s="676">
        <v>0.2306</v>
      </c>
      <c r="T4818" s="650">
        <v>0</v>
      </c>
      <c r="U4818" s="650">
        <v>0</v>
      </c>
      <c r="V4818" s="650">
        <v>0</v>
      </c>
      <c r="W4818" s="650">
        <v>0</v>
      </c>
      <c r="X4818" s="650">
        <v>0</v>
      </c>
      <c r="Y4818" s="650">
        <v>0</v>
      </c>
      <c r="Z4818" s="650">
        <v>0</v>
      </c>
      <c r="AA4818" s="650">
        <v>0</v>
      </c>
      <c r="AB4818" s="676">
        <v>1</v>
      </c>
      <c r="AC4818" s="575">
        <f t="shared" si="225"/>
        <v>0</v>
      </c>
      <c r="AD4818" s="620">
        <f t="shared" si="226"/>
        <v>0</v>
      </c>
    </row>
    <row r="4819" customHeight="1" spans="1:30">
      <c r="A4819" s="574">
        <v>45383</v>
      </c>
      <c r="B4819" s="650" t="s">
        <v>243</v>
      </c>
      <c r="C4819" s="650" t="s">
        <v>228</v>
      </c>
      <c r="D4819" s="650">
        <v>30</v>
      </c>
      <c r="E4819" s="650" t="s">
        <v>231</v>
      </c>
      <c r="F4819" s="650">
        <v>4.26</v>
      </c>
      <c r="G4819" s="650">
        <v>1.62</v>
      </c>
      <c r="H4819" s="650">
        <v>10.6529</v>
      </c>
      <c r="I4819" s="650">
        <v>10.444</v>
      </c>
      <c r="J4819" s="650">
        <v>10.416</v>
      </c>
      <c r="K4819" s="650">
        <v>0</v>
      </c>
      <c r="L4819" s="676">
        <v>0</v>
      </c>
      <c r="M4819" s="650">
        <v>10.416</v>
      </c>
      <c r="N4819" s="650"/>
      <c r="O4819" s="650"/>
      <c r="P4819" s="650"/>
      <c r="Q4819" s="650">
        <v>4708</v>
      </c>
      <c r="R4819" s="650">
        <v>1332.744</v>
      </c>
      <c r="S4819" s="676">
        <v>0.2831</v>
      </c>
      <c r="T4819" s="650">
        <v>0</v>
      </c>
      <c r="U4819" s="650">
        <v>0</v>
      </c>
      <c r="V4819" s="650">
        <v>0</v>
      </c>
      <c r="W4819" s="650">
        <v>0</v>
      </c>
      <c r="X4819" s="650">
        <v>0</v>
      </c>
      <c r="Y4819" s="650">
        <v>0</v>
      </c>
      <c r="Z4819" s="650">
        <v>0</v>
      </c>
      <c r="AA4819" s="650">
        <v>0</v>
      </c>
      <c r="AB4819" s="676">
        <v>1</v>
      </c>
      <c r="AC4819" s="575">
        <f t="shared" si="225"/>
        <v>0</v>
      </c>
      <c r="AD4819" s="620">
        <f t="shared" si="226"/>
        <v>0</v>
      </c>
    </row>
    <row r="4820" customHeight="1" spans="1:30">
      <c r="A4820" s="574">
        <v>45383</v>
      </c>
      <c r="B4820" s="650" t="s">
        <v>240</v>
      </c>
      <c r="C4820" s="650" t="s">
        <v>228</v>
      </c>
      <c r="D4820" s="650">
        <v>100</v>
      </c>
      <c r="E4820" s="650" t="s">
        <v>233</v>
      </c>
      <c r="F4820" s="650">
        <v>6.6</v>
      </c>
      <c r="G4820" s="650">
        <v>0</v>
      </c>
      <c r="H4820" s="650">
        <v>51.5324</v>
      </c>
      <c r="I4820" s="650">
        <v>51.3929</v>
      </c>
      <c r="J4820" s="650">
        <v>49.503</v>
      </c>
      <c r="K4820" s="650">
        <v>0</v>
      </c>
      <c r="L4820" s="676">
        <v>0</v>
      </c>
      <c r="M4820" s="650">
        <v>49.503</v>
      </c>
      <c r="N4820" s="650"/>
      <c r="O4820" s="650"/>
      <c r="P4820" s="650"/>
      <c r="Q4820" s="650">
        <v>15895</v>
      </c>
      <c r="R4820" s="650">
        <v>3288.496</v>
      </c>
      <c r="S4820" s="676">
        <v>0.2069</v>
      </c>
      <c r="T4820" s="650">
        <v>0.062</v>
      </c>
      <c r="U4820" s="650">
        <v>0</v>
      </c>
      <c r="V4820" s="650">
        <v>0</v>
      </c>
      <c r="W4820" s="650">
        <v>0</v>
      </c>
      <c r="X4820" s="650">
        <v>0</v>
      </c>
      <c r="Y4820" s="650">
        <v>0.0775</v>
      </c>
      <c r="Z4820" s="650">
        <v>0</v>
      </c>
      <c r="AA4820" s="650">
        <v>0</v>
      </c>
      <c r="AB4820" s="676">
        <v>0.9988</v>
      </c>
      <c r="AC4820" s="575">
        <f t="shared" si="225"/>
        <v>0</v>
      </c>
      <c r="AD4820" s="620">
        <f t="shared" si="226"/>
        <v>0.062</v>
      </c>
    </row>
    <row r="4821" customHeight="1" spans="1:30">
      <c r="A4821" s="574">
        <v>45383</v>
      </c>
      <c r="B4821" s="650" t="s">
        <v>245</v>
      </c>
      <c r="C4821" s="650" t="s">
        <v>228</v>
      </c>
      <c r="D4821" s="650">
        <v>50</v>
      </c>
      <c r="E4821" s="650" t="s">
        <v>235</v>
      </c>
      <c r="F4821" s="650">
        <v>5.52</v>
      </c>
      <c r="G4821" s="650">
        <v>0</v>
      </c>
      <c r="H4821" s="650">
        <v>23.1621</v>
      </c>
      <c r="I4821" s="650">
        <v>20.405</v>
      </c>
      <c r="J4821" s="650">
        <v>20.37</v>
      </c>
      <c r="K4821" s="650">
        <v>2.7571</v>
      </c>
      <c r="L4821" s="676">
        <v>0.119</v>
      </c>
      <c r="M4821" s="650">
        <v>20.37</v>
      </c>
      <c r="N4821" s="650"/>
      <c r="O4821" s="650"/>
      <c r="P4821" s="650"/>
      <c r="Q4821" s="650">
        <v>6762</v>
      </c>
      <c r="R4821" s="650">
        <v>1147.86</v>
      </c>
      <c r="S4821" s="676">
        <v>0.1698</v>
      </c>
      <c r="T4821" s="650">
        <v>0</v>
      </c>
      <c r="U4821" s="650">
        <v>0</v>
      </c>
      <c r="V4821" s="650">
        <v>0</v>
      </c>
      <c r="W4821" s="650">
        <v>0</v>
      </c>
      <c r="X4821" s="650">
        <v>0</v>
      </c>
      <c r="Y4821" s="650">
        <v>0</v>
      </c>
      <c r="Z4821" s="650">
        <v>0</v>
      </c>
      <c r="AA4821" s="650">
        <v>0</v>
      </c>
      <c r="AB4821" s="676">
        <v>1</v>
      </c>
      <c r="AC4821" s="575">
        <f t="shared" si="225"/>
        <v>0</v>
      </c>
      <c r="AD4821" s="620">
        <f t="shared" si="226"/>
        <v>0</v>
      </c>
    </row>
    <row r="4822" customHeight="1" spans="1:30">
      <c r="A4822" s="574">
        <v>45383</v>
      </c>
      <c r="B4822" s="650" t="s">
        <v>234</v>
      </c>
      <c r="C4822" s="650" t="s">
        <v>228</v>
      </c>
      <c r="D4822" s="650">
        <v>20</v>
      </c>
      <c r="E4822" s="650" t="s">
        <v>231</v>
      </c>
      <c r="F4822" s="650">
        <v>3.04</v>
      </c>
      <c r="G4822" s="650">
        <v>5.84</v>
      </c>
      <c r="H4822" s="650">
        <v>6.5827</v>
      </c>
      <c r="I4822" s="650">
        <v>6.6622</v>
      </c>
      <c r="J4822" s="650">
        <v>6.6256</v>
      </c>
      <c r="K4822" s="650">
        <v>0</v>
      </c>
      <c r="L4822" s="676">
        <v>0</v>
      </c>
      <c r="M4822" s="650">
        <v>6.6256</v>
      </c>
      <c r="N4822" s="650"/>
      <c r="O4822" s="650"/>
      <c r="P4822" s="650"/>
      <c r="Q4822" s="650">
        <v>4106</v>
      </c>
      <c r="R4822" s="650">
        <v>859.7091</v>
      </c>
      <c r="S4822" s="676">
        <v>0.2094</v>
      </c>
      <c r="T4822" s="650">
        <v>0</v>
      </c>
      <c r="U4822" s="650">
        <v>0</v>
      </c>
      <c r="V4822" s="650">
        <v>0</v>
      </c>
      <c r="W4822" s="650">
        <v>0</v>
      </c>
      <c r="X4822" s="650">
        <v>0</v>
      </c>
      <c r="Y4822" s="650">
        <v>0</v>
      </c>
      <c r="Z4822" s="650">
        <v>0</v>
      </c>
      <c r="AA4822" s="650">
        <v>0</v>
      </c>
      <c r="AB4822" s="676">
        <v>1</v>
      </c>
      <c r="AC4822" s="575">
        <f t="shared" si="225"/>
        <v>0</v>
      </c>
      <c r="AD4822" s="620">
        <f t="shared" si="226"/>
        <v>0</v>
      </c>
    </row>
    <row r="4823" customHeight="1" spans="1:30">
      <c r="A4823" s="574">
        <v>45383</v>
      </c>
      <c r="B4823" s="650" t="s">
        <v>244</v>
      </c>
      <c r="C4823" s="650" t="s">
        <v>228</v>
      </c>
      <c r="D4823" s="650">
        <v>100</v>
      </c>
      <c r="E4823" s="650" t="s">
        <v>231</v>
      </c>
      <c r="F4823" s="650">
        <v>7.03</v>
      </c>
      <c r="G4823" s="650">
        <v>2.06</v>
      </c>
      <c r="H4823" s="650">
        <v>65.3136</v>
      </c>
      <c r="I4823" s="650">
        <v>33.0475</v>
      </c>
      <c r="J4823" s="650">
        <v>31.5945</v>
      </c>
      <c r="K4823" s="650">
        <v>32.2661</v>
      </c>
      <c r="L4823" s="676">
        <v>0.494</v>
      </c>
      <c r="M4823" s="650">
        <v>31.5945</v>
      </c>
      <c r="N4823" s="650"/>
      <c r="O4823" s="650"/>
      <c r="P4823" s="650"/>
      <c r="Q4823" s="650">
        <v>14225</v>
      </c>
      <c r="R4823" s="650">
        <v>3004.7535</v>
      </c>
      <c r="S4823" s="676">
        <v>0.2112</v>
      </c>
      <c r="T4823" s="650">
        <v>0</v>
      </c>
      <c r="U4823" s="650">
        <v>0</v>
      </c>
      <c r="V4823" s="650">
        <v>0</v>
      </c>
      <c r="W4823" s="650">
        <v>0</v>
      </c>
      <c r="X4823" s="650">
        <v>0</v>
      </c>
      <c r="Y4823" s="650">
        <v>0</v>
      </c>
      <c r="Z4823" s="650">
        <v>0</v>
      </c>
      <c r="AA4823" s="650">
        <v>0</v>
      </c>
      <c r="AB4823" s="676">
        <v>1</v>
      </c>
      <c r="AC4823" s="575">
        <f t="shared" si="225"/>
        <v>0</v>
      </c>
      <c r="AD4823" s="620">
        <f t="shared" si="226"/>
        <v>0</v>
      </c>
    </row>
    <row r="4824" customHeight="1" spans="1:30">
      <c r="A4824" s="574">
        <v>45383</v>
      </c>
      <c r="B4824" s="650" t="s">
        <v>247</v>
      </c>
      <c r="C4824" s="650" t="s">
        <v>228</v>
      </c>
      <c r="D4824" s="650">
        <v>150</v>
      </c>
      <c r="E4824" s="650" t="s">
        <v>233</v>
      </c>
      <c r="F4824" s="650">
        <v>3.65</v>
      </c>
      <c r="G4824" s="650">
        <v>6</v>
      </c>
      <c r="H4824" s="650">
        <v>51.9826</v>
      </c>
      <c r="I4824" s="650">
        <v>51.9826</v>
      </c>
      <c r="J4824" s="650">
        <v>51.45</v>
      </c>
      <c r="K4824" s="650">
        <v>0</v>
      </c>
      <c r="L4824" s="676">
        <v>0</v>
      </c>
      <c r="M4824" s="650">
        <v>51.45</v>
      </c>
      <c r="N4824" s="650"/>
      <c r="O4824" s="650"/>
      <c r="P4824" s="650"/>
      <c r="Q4824" s="650">
        <v>25456</v>
      </c>
      <c r="R4824" s="650">
        <v>6565.125</v>
      </c>
      <c r="S4824" s="676">
        <v>0.2579</v>
      </c>
      <c r="T4824" s="650">
        <v>0</v>
      </c>
      <c r="U4824" s="650">
        <v>0</v>
      </c>
      <c r="V4824" s="650">
        <v>0</v>
      </c>
      <c r="W4824" s="650">
        <v>0</v>
      </c>
      <c r="X4824" s="650">
        <v>0</v>
      </c>
      <c r="Y4824" s="650">
        <v>0</v>
      </c>
      <c r="Z4824" s="650">
        <v>0</v>
      </c>
      <c r="AA4824" s="650">
        <v>0</v>
      </c>
      <c r="AB4824" s="676">
        <v>1</v>
      </c>
      <c r="AC4824" s="575">
        <f t="shared" si="225"/>
        <v>0</v>
      </c>
      <c r="AD4824" s="620">
        <f t="shared" si="226"/>
        <v>0</v>
      </c>
    </row>
    <row r="4825" customHeight="1" spans="1:30">
      <c r="A4825" s="574">
        <v>45383</v>
      </c>
      <c r="B4825" s="650" t="s">
        <v>248</v>
      </c>
      <c r="C4825" s="650" t="s">
        <v>228</v>
      </c>
      <c r="D4825" s="650">
        <v>100</v>
      </c>
      <c r="E4825" s="650" t="s">
        <v>235</v>
      </c>
      <c r="F4825" s="650">
        <v>6.86</v>
      </c>
      <c r="G4825" s="650">
        <v>4.6</v>
      </c>
      <c r="H4825" s="650">
        <v>81.2739</v>
      </c>
      <c r="I4825" s="650">
        <v>21.5952</v>
      </c>
      <c r="J4825" s="650">
        <v>20.566</v>
      </c>
      <c r="K4825" s="650">
        <v>59.6787</v>
      </c>
      <c r="L4825" s="676">
        <v>0.7343</v>
      </c>
      <c r="M4825" s="650">
        <v>20.566</v>
      </c>
      <c r="N4825" s="650"/>
      <c r="O4825" s="650"/>
      <c r="P4825" s="650"/>
      <c r="Q4825" s="650">
        <v>11688</v>
      </c>
      <c r="R4825" s="650">
        <v>2912.8148</v>
      </c>
      <c r="S4825" s="676">
        <v>0.2492</v>
      </c>
      <c r="T4825" s="650">
        <v>0</v>
      </c>
      <c r="U4825" s="650">
        <v>0</v>
      </c>
      <c r="V4825" s="650">
        <v>0</v>
      </c>
      <c r="W4825" s="650">
        <v>0</v>
      </c>
      <c r="X4825" s="650">
        <v>0</v>
      </c>
      <c r="Y4825" s="650">
        <v>0</v>
      </c>
      <c r="Z4825" s="650">
        <v>0</v>
      </c>
      <c r="AA4825" s="650">
        <v>0</v>
      </c>
      <c r="AB4825" s="676">
        <v>1</v>
      </c>
      <c r="AC4825" s="575">
        <f t="shared" si="225"/>
        <v>0</v>
      </c>
      <c r="AD4825" s="620">
        <f t="shared" si="226"/>
        <v>0</v>
      </c>
    </row>
    <row r="4826" customHeight="1" spans="1:30">
      <c r="A4826" s="574">
        <v>45383</v>
      </c>
      <c r="B4826" s="650" t="s">
        <v>249</v>
      </c>
      <c r="C4826" s="650" t="s">
        <v>228</v>
      </c>
      <c r="D4826" s="650">
        <v>100</v>
      </c>
      <c r="E4826" s="650" t="s">
        <v>231</v>
      </c>
      <c r="F4826" s="650">
        <v>7.26</v>
      </c>
      <c r="G4826" s="650">
        <v>0</v>
      </c>
      <c r="H4826" s="650">
        <v>59.452</v>
      </c>
      <c r="I4826" s="650">
        <v>58.62</v>
      </c>
      <c r="J4826" s="650">
        <v>58.4969</v>
      </c>
      <c r="K4826" s="650">
        <v>0</v>
      </c>
      <c r="L4826" s="676">
        <v>0</v>
      </c>
      <c r="M4826" s="650">
        <v>58.4969</v>
      </c>
      <c r="N4826" s="650"/>
      <c r="O4826" s="650"/>
      <c r="P4826" s="650"/>
      <c r="Q4826" s="650">
        <v>15134</v>
      </c>
      <c r="R4826" s="650">
        <v>3515.5374</v>
      </c>
      <c r="S4826" s="676">
        <v>0.2323</v>
      </c>
      <c r="T4826" s="650">
        <v>0</v>
      </c>
      <c r="U4826" s="650">
        <v>0</v>
      </c>
      <c r="V4826" s="650">
        <v>0</v>
      </c>
      <c r="W4826" s="650">
        <v>0</v>
      </c>
      <c r="X4826" s="650">
        <v>0</v>
      </c>
      <c r="Y4826" s="650">
        <v>0</v>
      </c>
      <c r="Z4826" s="650">
        <v>0</v>
      </c>
      <c r="AA4826" s="650">
        <v>0</v>
      </c>
      <c r="AB4826" s="676">
        <v>1</v>
      </c>
      <c r="AC4826" s="575">
        <f t="shared" si="225"/>
        <v>0</v>
      </c>
      <c r="AD4826" s="620">
        <f t="shared" si="226"/>
        <v>0</v>
      </c>
    </row>
    <row r="4827" customHeight="1" spans="1:30">
      <c r="A4827" s="574">
        <v>45383</v>
      </c>
      <c r="B4827" s="669" t="s">
        <v>55</v>
      </c>
      <c r="C4827" s="650" t="s">
        <v>250</v>
      </c>
      <c r="D4827" s="650">
        <v>100</v>
      </c>
      <c r="E4827" s="650" t="s">
        <v>233</v>
      </c>
      <c r="F4827" s="650">
        <v>0</v>
      </c>
      <c r="G4827" s="650">
        <v>7.86</v>
      </c>
      <c r="H4827" s="650">
        <v>136.632</v>
      </c>
      <c r="I4827" s="650">
        <v>116.2736</v>
      </c>
      <c r="J4827" s="650">
        <v>113.308</v>
      </c>
      <c r="K4827" s="650">
        <v>20.2349</v>
      </c>
      <c r="L4827" s="676">
        <v>0.1482</v>
      </c>
      <c r="M4827" s="650">
        <v>113.308</v>
      </c>
      <c r="N4827" s="650"/>
      <c r="O4827" s="650"/>
      <c r="P4827" s="650"/>
      <c r="Q4827" s="650">
        <v>28860</v>
      </c>
      <c r="R4827" s="650">
        <v>6472.0979</v>
      </c>
      <c r="S4827" s="676">
        <v>0.2243</v>
      </c>
      <c r="T4827" s="650">
        <v>0</v>
      </c>
      <c r="U4827" s="650">
        <v>0.1235</v>
      </c>
      <c r="V4827" s="650">
        <v>0</v>
      </c>
      <c r="W4827" s="650">
        <v>0</v>
      </c>
      <c r="X4827" s="650">
        <v>0</v>
      </c>
      <c r="Y4827" s="650">
        <v>0</v>
      </c>
      <c r="Z4827" s="650">
        <v>0</v>
      </c>
      <c r="AA4827" s="650">
        <v>0</v>
      </c>
      <c r="AB4827" s="676">
        <v>1</v>
      </c>
      <c r="AC4827" s="575">
        <f t="shared" si="225"/>
        <v>0.1235</v>
      </c>
      <c r="AD4827" s="620">
        <f t="shared" si="226"/>
        <v>0</v>
      </c>
    </row>
    <row r="4828" customHeight="1" spans="1:30">
      <c r="A4828" s="574">
        <v>45383</v>
      </c>
      <c r="B4828" s="192" t="s">
        <v>57</v>
      </c>
      <c r="C4828" s="650" t="s">
        <v>228</v>
      </c>
      <c r="D4828" s="650">
        <v>20</v>
      </c>
      <c r="E4828" s="650" t="s">
        <v>233</v>
      </c>
      <c r="F4828" s="650">
        <v>7.2</v>
      </c>
      <c r="G4828" s="650">
        <v>0</v>
      </c>
      <c r="H4828" s="650">
        <v>13.4421</v>
      </c>
      <c r="I4828" s="650">
        <v>10.571</v>
      </c>
      <c r="J4828" s="650">
        <v>10.404</v>
      </c>
      <c r="K4828" s="650">
        <v>2.8711</v>
      </c>
      <c r="L4828" s="676">
        <v>0.2136</v>
      </c>
      <c r="M4828" s="650">
        <v>10.404</v>
      </c>
      <c r="N4828" s="650"/>
      <c r="O4828" s="650"/>
      <c r="P4828" s="650"/>
      <c r="Q4828" s="650">
        <v>3541</v>
      </c>
      <c r="R4828" s="650">
        <v>818.3634</v>
      </c>
      <c r="S4828" s="676">
        <v>0.2311</v>
      </c>
      <c r="T4828" s="650">
        <v>0</v>
      </c>
      <c r="U4828" s="650">
        <v>0</v>
      </c>
      <c r="V4828" s="650">
        <v>0</v>
      </c>
      <c r="W4828" s="650">
        <v>0</v>
      </c>
      <c r="X4828" s="650">
        <v>0</v>
      </c>
      <c r="Y4828" s="650">
        <v>0</v>
      </c>
      <c r="Z4828" s="650">
        <v>0</v>
      </c>
      <c r="AA4828" s="650">
        <v>0</v>
      </c>
      <c r="AB4828" s="676">
        <v>1</v>
      </c>
      <c r="AC4828" s="575">
        <f t="shared" si="225"/>
        <v>0</v>
      </c>
      <c r="AD4828" s="620">
        <f t="shared" si="226"/>
        <v>0</v>
      </c>
    </row>
    <row r="4829" customHeight="1" spans="1:30">
      <c r="A4829" s="574">
        <v>45383</v>
      </c>
      <c r="B4829" s="650" t="s">
        <v>259</v>
      </c>
      <c r="C4829" s="650" t="s">
        <v>250</v>
      </c>
      <c r="D4829" s="650">
        <v>60</v>
      </c>
      <c r="E4829" s="650" t="s">
        <v>233</v>
      </c>
      <c r="F4829" s="650">
        <v>0</v>
      </c>
      <c r="G4829" s="650">
        <v>3.44</v>
      </c>
      <c r="H4829" s="650">
        <v>18.0019</v>
      </c>
      <c r="I4829" s="650">
        <v>18.0019</v>
      </c>
      <c r="J4829" s="650">
        <v>17.43</v>
      </c>
      <c r="K4829" s="650">
        <v>0</v>
      </c>
      <c r="L4829" s="676">
        <v>0</v>
      </c>
      <c r="M4829" s="650">
        <v>17.43</v>
      </c>
      <c r="N4829" s="650"/>
      <c r="O4829" s="650"/>
      <c r="P4829" s="650"/>
      <c r="Q4829" s="650">
        <v>14049</v>
      </c>
      <c r="R4829" s="650">
        <v>4068.96</v>
      </c>
      <c r="S4829" s="676">
        <v>0.2896</v>
      </c>
      <c r="T4829" s="650">
        <v>0</v>
      </c>
      <c r="U4829" s="650">
        <v>0</v>
      </c>
      <c r="V4829" s="650">
        <v>0</v>
      </c>
      <c r="W4829" s="650">
        <v>0</v>
      </c>
      <c r="X4829" s="650">
        <v>0</v>
      </c>
      <c r="Y4829" s="650">
        <v>0</v>
      </c>
      <c r="Z4829" s="650">
        <v>0</v>
      </c>
      <c r="AA4829" s="650">
        <v>0</v>
      </c>
      <c r="AB4829" s="676">
        <v>1</v>
      </c>
      <c r="AC4829" s="575">
        <f t="shared" si="225"/>
        <v>0</v>
      </c>
      <c r="AD4829" s="620">
        <f t="shared" si="226"/>
        <v>0</v>
      </c>
    </row>
    <row r="4830" customHeight="1" spans="1:30">
      <c r="A4830" s="574">
        <v>45383</v>
      </c>
      <c r="B4830" s="650" t="s">
        <v>254</v>
      </c>
      <c r="C4830" s="650" t="s">
        <v>250</v>
      </c>
      <c r="D4830" s="650">
        <v>50</v>
      </c>
      <c r="E4830" s="650" t="s">
        <v>235</v>
      </c>
      <c r="F4830" s="650">
        <v>0</v>
      </c>
      <c r="G4830" s="650">
        <v>7.68</v>
      </c>
      <c r="H4830" s="650">
        <v>66.6438</v>
      </c>
      <c r="I4830" s="650">
        <v>66.1286</v>
      </c>
      <c r="J4830" s="650">
        <v>64.26</v>
      </c>
      <c r="K4830" s="650">
        <v>0</v>
      </c>
      <c r="L4830" s="676">
        <v>0</v>
      </c>
      <c r="M4830" s="650">
        <v>64.26</v>
      </c>
      <c r="N4830" s="650"/>
      <c r="O4830" s="650"/>
      <c r="P4830" s="650"/>
      <c r="Q4830" s="650">
        <v>12070</v>
      </c>
      <c r="R4830" s="650">
        <v>3965.22</v>
      </c>
      <c r="S4830" s="676">
        <v>0.3285</v>
      </c>
      <c r="T4830" s="650">
        <v>0</v>
      </c>
      <c r="U4830" s="650">
        <v>0.17</v>
      </c>
      <c r="V4830" s="650">
        <v>0</v>
      </c>
      <c r="W4830" s="650">
        <v>0</v>
      </c>
      <c r="X4830" s="650">
        <v>0</v>
      </c>
      <c r="Y4830" s="650">
        <v>0</v>
      </c>
      <c r="Z4830" s="650">
        <v>0</v>
      </c>
      <c r="AA4830" s="650">
        <v>0</v>
      </c>
      <c r="AB4830" s="676">
        <v>1</v>
      </c>
      <c r="AC4830" s="575">
        <f t="shared" si="225"/>
        <v>0.17</v>
      </c>
      <c r="AD4830" s="620">
        <f t="shared" si="226"/>
        <v>0</v>
      </c>
    </row>
    <row r="4831" customHeight="1" spans="1:30">
      <c r="A4831" s="574">
        <v>45383</v>
      </c>
      <c r="B4831" s="650" t="s">
        <v>256</v>
      </c>
      <c r="C4831" s="650" t="s">
        <v>250</v>
      </c>
      <c r="D4831" s="650">
        <v>20.4</v>
      </c>
      <c r="E4831" s="650" t="s">
        <v>233</v>
      </c>
      <c r="F4831" s="650">
        <v>0</v>
      </c>
      <c r="G4831" s="650">
        <v>7.88</v>
      </c>
      <c r="H4831" s="650">
        <v>35.2268</v>
      </c>
      <c r="I4831" s="650">
        <v>34.986</v>
      </c>
      <c r="J4831" s="650">
        <v>34.9213</v>
      </c>
      <c r="K4831" s="650">
        <v>0</v>
      </c>
      <c r="L4831" s="676">
        <v>0</v>
      </c>
      <c r="M4831" s="650">
        <v>34.9213</v>
      </c>
      <c r="N4831" s="650"/>
      <c r="O4831" s="650"/>
      <c r="P4831" s="650"/>
      <c r="Q4831" s="650">
        <v>5372</v>
      </c>
      <c r="R4831" s="650">
        <v>1663.1134</v>
      </c>
      <c r="S4831" s="676">
        <v>0.3096</v>
      </c>
      <c r="T4831" s="650">
        <v>0</v>
      </c>
      <c r="U4831" s="650">
        <v>0</v>
      </c>
      <c r="V4831" s="650">
        <v>0</v>
      </c>
      <c r="W4831" s="650">
        <v>0</v>
      </c>
      <c r="X4831" s="650">
        <v>0</v>
      </c>
      <c r="Y4831" s="650">
        <v>0</v>
      </c>
      <c r="Z4831" s="650">
        <v>0</v>
      </c>
      <c r="AA4831" s="650">
        <v>0</v>
      </c>
      <c r="AB4831" s="676">
        <v>1</v>
      </c>
      <c r="AC4831" s="575">
        <f t="shared" si="225"/>
        <v>0</v>
      </c>
      <c r="AD4831" s="620">
        <f t="shared" si="226"/>
        <v>0</v>
      </c>
    </row>
    <row r="4832" customHeight="1" spans="1:30">
      <c r="A4832" s="574">
        <v>45383</v>
      </c>
      <c r="B4832" s="192" t="s">
        <v>61</v>
      </c>
      <c r="C4832" s="650" t="s">
        <v>250</v>
      </c>
      <c r="D4832" s="650">
        <v>275</v>
      </c>
      <c r="E4832" s="650" t="s">
        <v>233</v>
      </c>
      <c r="F4832" s="650">
        <v>0</v>
      </c>
      <c r="G4832" s="650">
        <v>5.28</v>
      </c>
      <c r="H4832" s="650">
        <v>165.4238</v>
      </c>
      <c r="I4832" s="650">
        <v>164.4331</v>
      </c>
      <c r="J4832" s="650">
        <v>160.6</v>
      </c>
      <c r="K4832" s="650">
        <v>0</v>
      </c>
      <c r="L4832" s="676">
        <v>0</v>
      </c>
      <c r="M4832" s="650">
        <v>160.6</v>
      </c>
      <c r="N4832" s="650"/>
      <c r="O4832" s="650"/>
      <c r="P4832" s="650"/>
      <c r="Q4832" s="650">
        <v>83580</v>
      </c>
      <c r="R4832" s="650">
        <v>24086.04</v>
      </c>
      <c r="S4832" s="676">
        <v>0.2882</v>
      </c>
      <c r="T4832" s="650">
        <v>0</v>
      </c>
      <c r="U4832" s="650">
        <v>0.9907</v>
      </c>
      <c r="V4832" s="650">
        <v>0</v>
      </c>
      <c r="W4832" s="650">
        <v>0</v>
      </c>
      <c r="X4832" s="650">
        <v>0</v>
      </c>
      <c r="Y4832" s="650">
        <v>0</v>
      </c>
      <c r="Z4832" s="650">
        <v>0</v>
      </c>
      <c r="AA4832" s="650">
        <v>0</v>
      </c>
      <c r="AB4832" s="676">
        <v>1</v>
      </c>
      <c r="AC4832" s="575">
        <f t="shared" si="225"/>
        <v>0.9907</v>
      </c>
      <c r="AD4832" s="620">
        <f t="shared" si="226"/>
        <v>0</v>
      </c>
    </row>
    <row r="4833" customHeight="1" spans="1:30">
      <c r="A4833" s="574">
        <v>45383</v>
      </c>
      <c r="B4833" s="192" t="s">
        <v>62</v>
      </c>
      <c r="C4833" s="650" t="s">
        <v>250</v>
      </c>
      <c r="D4833" s="650">
        <v>200</v>
      </c>
      <c r="E4833" s="650" t="s">
        <v>233</v>
      </c>
      <c r="F4833" s="650">
        <v>0</v>
      </c>
      <c r="G4833" s="650">
        <v>6.53</v>
      </c>
      <c r="H4833" s="650">
        <v>156.7916</v>
      </c>
      <c r="I4833" s="650">
        <v>156.2177</v>
      </c>
      <c r="J4833" s="650">
        <v>151.8</v>
      </c>
      <c r="K4833" s="650">
        <v>0</v>
      </c>
      <c r="L4833" s="676">
        <v>0</v>
      </c>
      <c r="M4833" s="650">
        <v>151.8</v>
      </c>
      <c r="N4833" s="650"/>
      <c r="O4833" s="650"/>
      <c r="P4833" s="650"/>
      <c r="Q4833" s="650">
        <v>61280</v>
      </c>
      <c r="R4833" s="650">
        <v>16699.32</v>
      </c>
      <c r="S4833" s="676">
        <v>0.2725</v>
      </c>
      <c r="T4833" s="650">
        <v>0</v>
      </c>
      <c r="U4833" s="650">
        <v>0.5739</v>
      </c>
      <c r="V4833" s="650">
        <v>0</v>
      </c>
      <c r="W4833" s="650">
        <v>0</v>
      </c>
      <c r="X4833" s="650">
        <v>0</v>
      </c>
      <c r="Y4833" s="650">
        <v>0</v>
      </c>
      <c r="Z4833" s="650">
        <v>0</v>
      </c>
      <c r="AA4833" s="650">
        <v>0</v>
      </c>
      <c r="AB4833" s="676">
        <v>1</v>
      </c>
      <c r="AC4833" s="575">
        <f t="shared" si="225"/>
        <v>0.5739</v>
      </c>
      <c r="AD4833" s="620">
        <f t="shared" si="226"/>
        <v>0</v>
      </c>
    </row>
    <row r="4834" customHeight="1" spans="1:30">
      <c r="A4834" s="574">
        <v>45383</v>
      </c>
      <c r="B4834" s="650" t="s">
        <v>261</v>
      </c>
      <c r="C4834" s="650" t="s">
        <v>250</v>
      </c>
      <c r="D4834" s="650">
        <v>100</v>
      </c>
      <c r="E4834" s="650" t="s">
        <v>233</v>
      </c>
      <c r="F4834" s="650">
        <v>0</v>
      </c>
      <c r="G4834" s="650">
        <v>4.23</v>
      </c>
      <c r="H4834" s="650">
        <v>38.1131</v>
      </c>
      <c r="I4834" s="650">
        <v>37.6636</v>
      </c>
      <c r="J4834" s="650">
        <v>37.092</v>
      </c>
      <c r="K4834" s="650">
        <v>0</v>
      </c>
      <c r="L4834" s="676">
        <v>0</v>
      </c>
      <c r="M4834" s="650">
        <v>37.092</v>
      </c>
      <c r="N4834" s="650"/>
      <c r="O4834" s="650"/>
      <c r="P4834" s="650"/>
      <c r="Q4834" s="650">
        <v>25315</v>
      </c>
      <c r="R4834" s="650">
        <v>7016.196</v>
      </c>
      <c r="S4834" s="676">
        <v>0.2772</v>
      </c>
      <c r="T4834" s="650">
        <v>0</v>
      </c>
      <c r="U4834" s="650">
        <v>0.4495</v>
      </c>
      <c r="V4834" s="650">
        <v>0</v>
      </c>
      <c r="W4834" s="650">
        <v>0</v>
      </c>
      <c r="X4834" s="650">
        <v>0</v>
      </c>
      <c r="Y4834" s="650">
        <v>0</v>
      </c>
      <c r="Z4834" s="650">
        <v>0</v>
      </c>
      <c r="AA4834" s="650">
        <v>0</v>
      </c>
      <c r="AB4834" s="676">
        <v>1</v>
      </c>
      <c r="AC4834" s="575">
        <f t="shared" si="225"/>
        <v>0.4495</v>
      </c>
      <c r="AD4834" s="620">
        <f t="shared" si="226"/>
        <v>0</v>
      </c>
    </row>
    <row r="4835" customHeight="1" spans="1:30">
      <c r="A4835" s="574">
        <v>45383</v>
      </c>
      <c r="B4835" s="650" t="s">
        <v>257</v>
      </c>
      <c r="C4835" s="650" t="s">
        <v>250</v>
      </c>
      <c r="D4835" s="650">
        <v>80</v>
      </c>
      <c r="E4835" s="650" t="s">
        <v>231</v>
      </c>
      <c r="F4835" s="650">
        <v>0</v>
      </c>
      <c r="G4835" s="650">
        <v>7.27</v>
      </c>
      <c r="H4835" s="650">
        <v>123.375</v>
      </c>
      <c r="I4835" s="650">
        <v>117.8849</v>
      </c>
      <c r="J4835" s="650">
        <v>113.0975</v>
      </c>
      <c r="K4835" s="650">
        <v>2.2</v>
      </c>
      <c r="L4835" s="676">
        <v>0.0183</v>
      </c>
      <c r="M4835" s="650">
        <v>113.0975</v>
      </c>
      <c r="N4835" s="650"/>
      <c r="O4835" s="650"/>
      <c r="P4835" s="650"/>
      <c r="Q4835" s="650">
        <v>18237</v>
      </c>
      <c r="R4835" s="650">
        <v>5802.5391</v>
      </c>
      <c r="S4835" s="676">
        <v>0.3182</v>
      </c>
      <c r="T4835" s="650">
        <v>0</v>
      </c>
      <c r="U4835" s="650">
        <v>2.3</v>
      </c>
      <c r="V4835" s="650">
        <v>0</v>
      </c>
      <c r="W4835" s="650">
        <v>0</v>
      </c>
      <c r="X4835" s="650">
        <v>0</v>
      </c>
      <c r="Y4835" s="650">
        <v>0</v>
      </c>
      <c r="Z4835" s="650">
        <v>0</v>
      </c>
      <c r="AA4835" s="650">
        <v>0</v>
      </c>
      <c r="AB4835" s="676">
        <v>1</v>
      </c>
      <c r="AC4835" s="575">
        <f t="shared" si="225"/>
        <v>2.3</v>
      </c>
      <c r="AD4835" s="620">
        <f t="shared" si="226"/>
        <v>0</v>
      </c>
    </row>
    <row r="4836" customHeight="1" spans="1:30">
      <c r="A4836" s="574">
        <v>45383</v>
      </c>
      <c r="B4836" s="650" t="s">
        <v>251</v>
      </c>
      <c r="C4836" s="650" t="s">
        <v>250</v>
      </c>
      <c r="D4836" s="650">
        <v>15</v>
      </c>
      <c r="E4836" s="650" t="s">
        <v>233</v>
      </c>
      <c r="F4836" s="650">
        <v>0</v>
      </c>
      <c r="G4836" s="650">
        <v>5.34</v>
      </c>
      <c r="H4836" s="650">
        <v>11.637</v>
      </c>
      <c r="I4836" s="650">
        <v>8.4775</v>
      </c>
      <c r="J4836" s="650">
        <v>8.295</v>
      </c>
      <c r="K4836" s="650">
        <v>3.1595</v>
      </c>
      <c r="L4836" s="676">
        <v>0.2715</v>
      </c>
      <c r="M4836" s="650">
        <v>8.295</v>
      </c>
      <c r="N4836" s="650"/>
      <c r="O4836" s="650"/>
      <c r="P4836" s="650"/>
      <c r="Q4836" s="650">
        <v>3444</v>
      </c>
      <c r="R4836" s="650">
        <v>614.25</v>
      </c>
      <c r="S4836" s="676">
        <v>0.1784</v>
      </c>
      <c r="T4836" s="650">
        <v>0</v>
      </c>
      <c r="U4836" s="650">
        <v>0</v>
      </c>
      <c r="V4836" s="650">
        <v>0</v>
      </c>
      <c r="W4836" s="650">
        <v>0</v>
      </c>
      <c r="X4836" s="650">
        <v>0</v>
      </c>
      <c r="Y4836" s="650">
        <v>0</v>
      </c>
      <c r="Z4836" s="650">
        <v>0</v>
      </c>
      <c r="AA4836" s="650">
        <v>0</v>
      </c>
      <c r="AB4836" s="676">
        <v>1</v>
      </c>
      <c r="AC4836" s="575">
        <f t="shared" si="225"/>
        <v>0</v>
      </c>
      <c r="AD4836" s="620">
        <f t="shared" si="226"/>
        <v>0</v>
      </c>
    </row>
    <row r="4837" customHeight="1" spans="1:30">
      <c r="A4837" s="574">
        <v>45383</v>
      </c>
      <c r="B4837" s="650" t="s">
        <v>252</v>
      </c>
      <c r="C4837" s="650" t="s">
        <v>250</v>
      </c>
      <c r="D4837" s="650">
        <v>49.5</v>
      </c>
      <c r="E4837" s="650" t="s">
        <v>233</v>
      </c>
      <c r="F4837" s="650">
        <v>0</v>
      </c>
      <c r="G4837" s="650">
        <v>21.81</v>
      </c>
      <c r="H4837" s="650">
        <v>93.5551</v>
      </c>
      <c r="I4837" s="650">
        <v>57.1373</v>
      </c>
      <c r="J4837" s="650">
        <v>55.011</v>
      </c>
      <c r="K4837" s="650">
        <v>36.4178</v>
      </c>
      <c r="L4837" s="676">
        <v>0.3893</v>
      </c>
      <c r="M4837" s="650">
        <v>55.011</v>
      </c>
      <c r="N4837" s="650">
        <v>1272</v>
      </c>
      <c r="O4837" s="676">
        <v>0.0432</v>
      </c>
      <c r="P4837" s="676">
        <v>0.0099</v>
      </c>
      <c r="Q4837" s="650">
        <v>12723</v>
      </c>
      <c r="R4837" s="650">
        <v>2770.8516</v>
      </c>
      <c r="S4837" s="676">
        <v>0.2178</v>
      </c>
      <c r="T4837" s="650">
        <v>0</v>
      </c>
      <c r="U4837" s="650">
        <v>0</v>
      </c>
      <c r="V4837" s="650">
        <v>0</v>
      </c>
      <c r="W4837" s="650">
        <v>0</v>
      </c>
      <c r="X4837" s="650">
        <v>0</v>
      </c>
      <c r="Y4837" s="650">
        <v>0</v>
      </c>
      <c r="Z4837" s="650">
        <v>0</v>
      </c>
      <c r="AA4837" s="650">
        <v>0</v>
      </c>
      <c r="AB4837" s="676">
        <v>1</v>
      </c>
      <c r="AC4837" s="575">
        <f t="shared" si="225"/>
        <v>0</v>
      </c>
      <c r="AD4837" s="620">
        <f t="shared" si="226"/>
        <v>0</v>
      </c>
    </row>
    <row r="4838" customHeight="1" spans="1:30">
      <c r="A4838" s="574">
        <v>45383</v>
      </c>
      <c r="B4838" s="650" t="s">
        <v>253</v>
      </c>
      <c r="C4838" s="650" t="s">
        <v>250</v>
      </c>
      <c r="D4838" s="650">
        <v>200</v>
      </c>
      <c r="E4838" s="650" t="s">
        <v>233</v>
      </c>
      <c r="F4838" s="650">
        <v>0</v>
      </c>
      <c r="G4838" s="650">
        <v>6.07</v>
      </c>
      <c r="H4838" s="650">
        <v>161.7251</v>
      </c>
      <c r="I4838" s="650">
        <v>161.7251</v>
      </c>
      <c r="J4838" s="650">
        <v>157.08</v>
      </c>
      <c r="K4838" s="650">
        <v>0</v>
      </c>
      <c r="L4838" s="676">
        <v>0</v>
      </c>
      <c r="M4838" s="650">
        <v>157.08</v>
      </c>
      <c r="N4838" s="650"/>
      <c r="O4838" s="650"/>
      <c r="P4838" s="650"/>
      <c r="Q4838" s="650">
        <v>61425</v>
      </c>
      <c r="R4838" s="650">
        <v>14692.92</v>
      </c>
      <c r="S4838" s="676">
        <v>0.2392</v>
      </c>
      <c r="T4838" s="650">
        <v>0</v>
      </c>
      <c r="U4838" s="650">
        <v>0</v>
      </c>
      <c r="V4838" s="650">
        <v>0</v>
      </c>
      <c r="W4838" s="650">
        <v>0</v>
      </c>
      <c r="X4838" s="650">
        <v>0</v>
      </c>
      <c r="Y4838" s="650">
        <v>0</v>
      </c>
      <c r="Z4838" s="650">
        <v>0</v>
      </c>
      <c r="AA4838" s="650">
        <v>0</v>
      </c>
      <c r="AB4838" s="676">
        <v>1</v>
      </c>
      <c r="AC4838" s="575">
        <f t="shared" si="225"/>
        <v>0</v>
      </c>
      <c r="AD4838" s="620">
        <f t="shared" si="226"/>
        <v>0</v>
      </c>
    </row>
    <row r="4839" customHeight="1" spans="1:30">
      <c r="A4839" s="574">
        <v>45383</v>
      </c>
      <c r="B4839" s="650" t="s">
        <v>260</v>
      </c>
      <c r="C4839" s="650" t="s">
        <v>250</v>
      </c>
      <c r="D4839" s="650">
        <v>50</v>
      </c>
      <c r="E4839" s="650" t="s">
        <v>233</v>
      </c>
      <c r="F4839" s="650">
        <v>0</v>
      </c>
      <c r="G4839" s="650">
        <v>8.32</v>
      </c>
      <c r="H4839" s="650">
        <v>65.2147</v>
      </c>
      <c r="I4839" s="650">
        <v>64.4215</v>
      </c>
      <c r="J4839" s="650">
        <v>63.69</v>
      </c>
      <c r="K4839" s="650">
        <v>0</v>
      </c>
      <c r="L4839" s="676">
        <v>0</v>
      </c>
      <c r="M4839" s="650">
        <v>63.69</v>
      </c>
      <c r="N4839" s="650"/>
      <c r="O4839" s="650"/>
      <c r="P4839" s="650"/>
      <c r="Q4839" s="650">
        <v>12700</v>
      </c>
      <c r="R4839" s="650">
        <v>2842.642</v>
      </c>
      <c r="S4839" s="676">
        <v>0.2238</v>
      </c>
      <c r="T4839" s="650">
        <v>0</v>
      </c>
      <c r="U4839" s="650">
        <v>0.2573</v>
      </c>
      <c r="V4839" s="650">
        <v>0</v>
      </c>
      <c r="W4839" s="650">
        <v>0</v>
      </c>
      <c r="X4839" s="650">
        <v>0</v>
      </c>
      <c r="Y4839" s="650">
        <v>0</v>
      </c>
      <c r="Z4839" s="650">
        <v>0</v>
      </c>
      <c r="AA4839" s="650">
        <v>0</v>
      </c>
      <c r="AB4839" s="676">
        <v>1</v>
      </c>
      <c r="AC4839" s="575">
        <f t="shared" si="225"/>
        <v>0.2573</v>
      </c>
      <c r="AD4839" s="620">
        <f t="shared" si="226"/>
        <v>0</v>
      </c>
    </row>
    <row r="4840" customHeight="1" spans="1:30">
      <c r="A4840" s="574">
        <v>45383</v>
      </c>
      <c r="B4840" s="650" t="s">
        <v>263</v>
      </c>
      <c r="C4840" s="650" t="s">
        <v>250</v>
      </c>
      <c r="D4840" s="650">
        <v>200</v>
      </c>
      <c r="E4840" s="650" t="s">
        <v>233</v>
      </c>
      <c r="F4840" s="650">
        <v>0</v>
      </c>
      <c r="G4840" s="650">
        <v>7.62</v>
      </c>
      <c r="H4840" s="650">
        <v>280.8824</v>
      </c>
      <c r="I4840" s="650">
        <v>198.4714</v>
      </c>
      <c r="J4840" s="650">
        <v>197.12</v>
      </c>
      <c r="K4840" s="650">
        <v>11.1726</v>
      </c>
      <c r="L4840" s="676">
        <v>0.0533</v>
      </c>
      <c r="M4840" s="650">
        <v>197.12</v>
      </c>
      <c r="N4840" s="650"/>
      <c r="O4840" s="650"/>
      <c r="P4840" s="650"/>
      <c r="Q4840" s="650">
        <v>59159</v>
      </c>
      <c r="R4840" s="650">
        <v>18619.04</v>
      </c>
      <c r="S4840" s="676">
        <v>0.3147</v>
      </c>
      <c r="T4840" s="650">
        <v>0</v>
      </c>
      <c r="U4840" s="650">
        <v>0</v>
      </c>
      <c r="V4840" s="650">
        <v>0</v>
      </c>
      <c r="W4840" s="650">
        <v>0</v>
      </c>
      <c r="X4840" s="650">
        <v>0</v>
      </c>
      <c r="Y4840" s="650">
        <v>71.2384</v>
      </c>
      <c r="Z4840" s="650">
        <v>0</v>
      </c>
      <c r="AA4840" s="650">
        <v>0</v>
      </c>
      <c r="AB4840" s="676">
        <v>1</v>
      </c>
      <c r="AC4840" s="575">
        <f t="shared" si="225"/>
        <v>0</v>
      </c>
      <c r="AD4840" s="620">
        <f t="shared" si="226"/>
        <v>0</v>
      </c>
    </row>
    <row r="4841" customHeight="1" spans="1:30">
      <c r="A4841" s="574">
        <v>45383</v>
      </c>
      <c r="B4841" s="650" t="s">
        <v>267</v>
      </c>
      <c r="C4841" s="650" t="s">
        <v>250</v>
      </c>
      <c r="D4841" s="650">
        <v>150</v>
      </c>
      <c r="E4841" s="650" t="s">
        <v>233</v>
      </c>
      <c r="F4841" s="650">
        <v>0</v>
      </c>
      <c r="G4841" s="650">
        <v>7.76</v>
      </c>
      <c r="H4841" s="650">
        <v>200.1774</v>
      </c>
      <c r="I4841" s="650">
        <v>109.5829</v>
      </c>
      <c r="J4841" s="650">
        <v>107.36</v>
      </c>
      <c r="K4841" s="650">
        <v>90.5945</v>
      </c>
      <c r="L4841" s="676">
        <v>0.4526</v>
      </c>
      <c r="M4841" s="650">
        <v>107.36</v>
      </c>
      <c r="N4841" s="650"/>
      <c r="O4841" s="650"/>
      <c r="P4841" s="650"/>
      <c r="Q4841" s="650">
        <v>38110</v>
      </c>
      <c r="R4841" s="650">
        <v>13548.48</v>
      </c>
      <c r="S4841" s="676">
        <v>0.3555</v>
      </c>
      <c r="T4841" s="650">
        <v>0</v>
      </c>
      <c r="U4841" s="650">
        <v>0</v>
      </c>
      <c r="V4841" s="650">
        <v>0</v>
      </c>
      <c r="W4841" s="650">
        <v>0</v>
      </c>
      <c r="X4841" s="650">
        <v>0</v>
      </c>
      <c r="Y4841" s="650">
        <v>0</v>
      </c>
      <c r="Z4841" s="650">
        <v>0</v>
      </c>
      <c r="AA4841" s="650">
        <v>0</v>
      </c>
      <c r="AB4841" s="676">
        <v>1</v>
      </c>
      <c r="AC4841" s="575">
        <f t="shared" si="225"/>
        <v>0</v>
      </c>
      <c r="AD4841" s="620">
        <f t="shared" si="226"/>
        <v>0</v>
      </c>
    </row>
    <row r="4842" customHeight="1" spans="1:30">
      <c r="A4842" s="574">
        <v>45383</v>
      </c>
      <c r="B4842" s="650" t="s">
        <v>262</v>
      </c>
      <c r="C4842" s="650" t="s">
        <v>250</v>
      </c>
      <c r="D4842" s="650">
        <v>200</v>
      </c>
      <c r="E4842" s="650" t="s">
        <v>233</v>
      </c>
      <c r="F4842" s="650">
        <v>0</v>
      </c>
      <c r="G4842" s="650">
        <v>9.13</v>
      </c>
      <c r="H4842" s="650">
        <v>288.7902</v>
      </c>
      <c r="I4842" s="650">
        <v>175.6308</v>
      </c>
      <c r="J4842" s="650">
        <v>173.25</v>
      </c>
      <c r="K4842" s="650">
        <v>0</v>
      </c>
      <c r="L4842" s="676">
        <v>0</v>
      </c>
      <c r="M4842" s="650">
        <v>173.25</v>
      </c>
      <c r="N4842" s="650"/>
      <c r="O4842" s="650"/>
      <c r="P4842" s="650"/>
      <c r="Q4842" s="650">
        <v>30140</v>
      </c>
      <c r="R4842" s="650">
        <v>10609.5</v>
      </c>
      <c r="S4842" s="676">
        <v>0.352</v>
      </c>
      <c r="T4842" s="650">
        <v>112.2934</v>
      </c>
      <c r="U4842" s="650">
        <v>0.866</v>
      </c>
      <c r="V4842" s="650">
        <v>0</v>
      </c>
      <c r="W4842" s="650">
        <v>0</v>
      </c>
      <c r="X4842" s="650">
        <v>0</v>
      </c>
      <c r="Y4842" s="650">
        <v>0</v>
      </c>
      <c r="Z4842" s="650">
        <v>0</v>
      </c>
      <c r="AA4842" s="650">
        <v>0</v>
      </c>
      <c r="AB4842" s="676">
        <v>0.5521</v>
      </c>
      <c r="AC4842" s="575">
        <f t="shared" si="225"/>
        <v>0.866</v>
      </c>
      <c r="AD4842" s="620">
        <f t="shared" si="226"/>
        <v>112.2934</v>
      </c>
    </row>
    <row r="4843" customHeight="1" spans="1:30">
      <c r="A4843" s="574">
        <v>45383</v>
      </c>
      <c r="B4843" s="650" t="s">
        <v>258</v>
      </c>
      <c r="C4843" s="650" t="s">
        <v>250</v>
      </c>
      <c r="D4843" s="650">
        <v>100</v>
      </c>
      <c r="E4843" s="650" t="s">
        <v>233</v>
      </c>
      <c r="F4843" s="650">
        <v>0</v>
      </c>
      <c r="G4843" s="650">
        <v>10.49</v>
      </c>
      <c r="H4843" s="650">
        <v>236.4385</v>
      </c>
      <c r="I4843" s="650">
        <v>182.5562</v>
      </c>
      <c r="J4843" s="650">
        <v>179.52</v>
      </c>
      <c r="K4843" s="650">
        <v>53.0535</v>
      </c>
      <c r="L4843" s="676">
        <v>0.2252</v>
      </c>
      <c r="M4843" s="650">
        <v>179.52</v>
      </c>
      <c r="N4843" s="650"/>
      <c r="O4843" s="650"/>
      <c r="P4843" s="650"/>
      <c r="Q4843" s="650">
        <v>27774</v>
      </c>
      <c r="R4843" s="650">
        <v>5997.42</v>
      </c>
      <c r="S4843" s="676">
        <v>0.2159</v>
      </c>
      <c r="T4843" s="650">
        <v>0.8288</v>
      </c>
      <c r="U4843" s="650">
        <v>0</v>
      </c>
      <c r="V4843" s="650">
        <v>0</v>
      </c>
      <c r="W4843" s="650">
        <v>0</v>
      </c>
      <c r="X4843" s="650">
        <v>0</v>
      </c>
      <c r="Y4843" s="650">
        <v>0</v>
      </c>
      <c r="Z4843" s="650">
        <v>0</v>
      </c>
      <c r="AA4843" s="650">
        <v>0</v>
      </c>
      <c r="AB4843" s="676">
        <v>0.9737</v>
      </c>
      <c r="AC4843" s="575">
        <f t="shared" si="225"/>
        <v>0</v>
      </c>
      <c r="AD4843" s="620">
        <f t="shared" si="226"/>
        <v>0.8288</v>
      </c>
    </row>
    <row r="4844" customHeight="1" spans="1:30">
      <c r="A4844" s="574">
        <v>45383</v>
      </c>
      <c r="B4844" s="650" t="s">
        <v>265</v>
      </c>
      <c r="C4844" s="650" t="s">
        <v>250</v>
      </c>
      <c r="D4844" s="650">
        <v>50</v>
      </c>
      <c r="E4844" s="650" t="s">
        <v>233</v>
      </c>
      <c r="F4844" s="650">
        <v>0</v>
      </c>
      <c r="G4844" s="650">
        <v>8.44</v>
      </c>
      <c r="H4844" s="650">
        <v>76.968</v>
      </c>
      <c r="I4844" s="650">
        <v>23.9751</v>
      </c>
      <c r="J4844" s="650">
        <v>23.2188</v>
      </c>
      <c r="K4844" s="650">
        <v>52.9929</v>
      </c>
      <c r="L4844" s="676">
        <v>0.6885</v>
      </c>
      <c r="M4844" s="650">
        <v>23.2188</v>
      </c>
      <c r="N4844" s="650"/>
      <c r="O4844" s="650"/>
      <c r="P4844" s="650"/>
      <c r="Q4844" s="650">
        <v>5770</v>
      </c>
      <c r="R4844" s="650">
        <v>1047.0152</v>
      </c>
      <c r="S4844" s="676">
        <v>0.1815</v>
      </c>
      <c r="T4844" s="650">
        <v>0</v>
      </c>
      <c r="U4844" s="650">
        <v>0</v>
      </c>
      <c r="V4844" s="650">
        <v>0</v>
      </c>
      <c r="W4844" s="650">
        <v>0</v>
      </c>
      <c r="X4844" s="650">
        <v>0</v>
      </c>
      <c r="Y4844" s="650">
        <v>0</v>
      </c>
      <c r="Z4844" s="650">
        <v>0</v>
      </c>
      <c r="AA4844" s="650">
        <v>0</v>
      </c>
      <c r="AB4844" s="676">
        <v>1</v>
      </c>
      <c r="AC4844" s="575">
        <f t="shared" si="225"/>
        <v>0</v>
      </c>
      <c r="AD4844" s="620">
        <f t="shared" si="226"/>
        <v>0</v>
      </c>
    </row>
    <row r="4845" customHeight="1" spans="1:30">
      <c r="A4845" s="574">
        <v>45383</v>
      </c>
      <c r="B4845" s="650" t="s">
        <v>266</v>
      </c>
      <c r="C4845" s="650" t="s">
        <v>250</v>
      </c>
      <c r="D4845" s="650">
        <v>200</v>
      </c>
      <c r="E4845" s="650" t="s">
        <v>231</v>
      </c>
      <c r="F4845" s="650">
        <v>0</v>
      </c>
      <c r="G4845" s="650">
        <v>13.24</v>
      </c>
      <c r="H4845" s="650">
        <v>316.695</v>
      </c>
      <c r="I4845" s="650">
        <v>123.3368</v>
      </c>
      <c r="J4845" s="650">
        <v>121.44</v>
      </c>
      <c r="K4845" s="650">
        <v>193.3582</v>
      </c>
      <c r="L4845" s="676">
        <v>0.6106</v>
      </c>
      <c r="M4845" s="650">
        <v>121.44</v>
      </c>
      <c r="N4845" s="650"/>
      <c r="O4845" s="650"/>
      <c r="P4845" s="650"/>
      <c r="Q4845" s="650">
        <v>45530</v>
      </c>
      <c r="R4845" s="650">
        <v>7970.82</v>
      </c>
      <c r="S4845" s="676">
        <v>0.1751</v>
      </c>
      <c r="T4845" s="650">
        <v>0</v>
      </c>
      <c r="U4845" s="650">
        <v>0</v>
      </c>
      <c r="V4845" s="650">
        <v>0</v>
      </c>
      <c r="W4845" s="650">
        <v>0</v>
      </c>
      <c r="X4845" s="650">
        <v>0</v>
      </c>
      <c r="Y4845" s="650">
        <v>0</v>
      </c>
      <c r="Z4845" s="650">
        <v>0</v>
      </c>
      <c r="AA4845" s="650">
        <v>0</v>
      </c>
      <c r="AB4845" s="676">
        <v>0.9822</v>
      </c>
      <c r="AC4845" s="575">
        <f t="shared" si="225"/>
        <v>0</v>
      </c>
      <c r="AD4845" s="620">
        <f t="shared" si="226"/>
        <v>0</v>
      </c>
    </row>
    <row r="4846" customHeight="1" spans="1:30">
      <c r="A4846" s="574">
        <v>45383</v>
      </c>
      <c r="B4846" s="797" t="s">
        <v>332</v>
      </c>
      <c r="C4846" s="798" t="s">
        <v>327</v>
      </c>
      <c r="D4846" s="801">
        <v>100</v>
      </c>
      <c r="E4846" s="780" t="s">
        <v>344</v>
      </c>
      <c r="F4846" s="799">
        <v>2.61</v>
      </c>
      <c r="G4846" s="780">
        <v>3.85</v>
      </c>
      <c r="H4846" s="800">
        <v>27.731</v>
      </c>
      <c r="I4846" s="800">
        <v>24.526</v>
      </c>
      <c r="J4846" s="800">
        <v>24.178</v>
      </c>
      <c r="K4846" s="800">
        <v>3.205</v>
      </c>
      <c r="L4846" s="795">
        <v>0.1156</v>
      </c>
      <c r="M4846" s="800">
        <v>24.178</v>
      </c>
      <c r="N4846" s="780">
        <v>2100</v>
      </c>
      <c r="O4846" s="795">
        <v>0.0115</v>
      </c>
      <c r="P4846" s="795">
        <v>-0.0218</v>
      </c>
      <c r="Q4846" s="780">
        <v>17591</v>
      </c>
      <c r="R4846" s="800">
        <v>2657.025</v>
      </c>
      <c r="S4846" s="795">
        <v>0.151</v>
      </c>
      <c r="T4846" s="780">
        <v>0</v>
      </c>
      <c r="U4846" s="780">
        <v>0</v>
      </c>
      <c r="V4846" s="780">
        <v>0</v>
      </c>
      <c r="W4846" s="780">
        <v>0</v>
      </c>
      <c r="X4846" s="780">
        <v>0</v>
      </c>
      <c r="Y4846" s="780">
        <v>0</v>
      </c>
      <c r="Z4846" s="780">
        <v>0</v>
      </c>
      <c r="AA4846" s="800">
        <v>3.205</v>
      </c>
      <c r="AB4846" s="795">
        <v>1</v>
      </c>
      <c r="AC4846" s="575">
        <f t="shared" si="225"/>
        <v>0</v>
      </c>
      <c r="AD4846" s="620">
        <f t="shared" si="226"/>
        <v>0</v>
      </c>
    </row>
    <row r="4847" customHeight="1" spans="1:30">
      <c r="A4847" s="574">
        <v>45383</v>
      </c>
      <c r="B4847" s="797" t="s">
        <v>342</v>
      </c>
      <c r="C4847" s="779" t="s">
        <v>82</v>
      </c>
      <c r="D4847" s="802">
        <v>100</v>
      </c>
      <c r="E4847" s="780" t="s">
        <v>161</v>
      </c>
      <c r="F4847" s="815">
        <v>0</v>
      </c>
      <c r="G4847" s="660">
        <v>4.7</v>
      </c>
      <c r="H4847" s="660">
        <v>0</v>
      </c>
      <c r="I4847" s="660">
        <v>10.92</v>
      </c>
      <c r="J4847" s="660">
        <v>11.8888</v>
      </c>
      <c r="K4847" s="783">
        <v>0</v>
      </c>
      <c r="L4847" s="783">
        <v>0</v>
      </c>
      <c r="M4847" s="783">
        <v>11.8888</v>
      </c>
      <c r="N4847" s="913">
        <v>2002</v>
      </c>
      <c r="O4847" s="804">
        <v>0.0059</v>
      </c>
      <c r="P4847" s="795">
        <v>-0.0279</v>
      </c>
      <c r="Q4847" s="660">
        <v>13183</v>
      </c>
      <c r="R4847" s="718">
        <v>319.748</v>
      </c>
      <c r="S4847" s="793">
        <v>0.0243</v>
      </c>
      <c r="T4847" s="780">
        <v>0</v>
      </c>
      <c r="U4847" s="780">
        <v>0</v>
      </c>
      <c r="V4847" s="780">
        <v>0</v>
      </c>
      <c r="W4847" s="780">
        <v>0</v>
      </c>
      <c r="X4847" s="780">
        <v>0</v>
      </c>
      <c r="Y4847" s="780">
        <v>0</v>
      </c>
      <c r="Z4847" s="780">
        <v>0</v>
      </c>
      <c r="AA4847" s="780">
        <v>2.29723</v>
      </c>
      <c r="AB4847" s="795">
        <v>1</v>
      </c>
      <c r="AC4847" s="575">
        <f t="shared" si="225"/>
        <v>0</v>
      </c>
      <c r="AD4847" s="620">
        <f t="shared" si="226"/>
        <v>0</v>
      </c>
    </row>
    <row r="4848" customHeight="1" spans="1:30">
      <c r="A4848" s="574">
        <v>45383</v>
      </c>
      <c r="B4848" s="797" t="s">
        <v>343</v>
      </c>
      <c r="C4848" s="820" t="s">
        <v>391</v>
      </c>
      <c r="D4848" s="821">
        <v>33</v>
      </c>
      <c r="E4848" s="815" t="s">
        <v>400</v>
      </c>
      <c r="F4848" s="815">
        <v>0</v>
      </c>
      <c r="G4848" s="815">
        <v>6.37</v>
      </c>
      <c r="H4848" s="815">
        <v>39.4102</v>
      </c>
      <c r="I4848" s="815">
        <v>38.991</v>
      </c>
      <c r="J4848" s="819">
        <v>38.28</v>
      </c>
      <c r="K4848" s="815">
        <v>0</v>
      </c>
      <c r="L4848" s="818">
        <v>0</v>
      </c>
      <c r="M4848" s="819">
        <v>38.28</v>
      </c>
      <c r="N4848" s="815">
        <v>1086</v>
      </c>
      <c r="O4848" s="818">
        <v>0.0352</v>
      </c>
      <c r="P4848" s="793">
        <v>0.0543</v>
      </c>
      <c r="Q4848" s="815">
        <v>7604</v>
      </c>
      <c r="R4848" s="819">
        <v>1685.64</v>
      </c>
      <c r="S4848" s="818">
        <v>0.2217</v>
      </c>
      <c r="T4848" s="815">
        <v>0</v>
      </c>
      <c r="U4848" s="815">
        <v>0</v>
      </c>
      <c r="V4848" s="815">
        <v>0</v>
      </c>
      <c r="W4848" s="815">
        <v>0</v>
      </c>
      <c r="X4848" s="815">
        <v>0</v>
      </c>
      <c r="Y4848" s="815">
        <v>0</v>
      </c>
      <c r="Z4848" s="815">
        <v>0</v>
      </c>
      <c r="AA4848" s="815">
        <v>0</v>
      </c>
      <c r="AB4848" s="818">
        <v>1</v>
      </c>
      <c r="AC4848" s="575">
        <f t="shared" si="225"/>
        <v>0</v>
      </c>
      <c r="AD4848" s="620">
        <f t="shared" si="226"/>
        <v>0</v>
      </c>
    </row>
    <row r="4849" customHeight="1" spans="1:30">
      <c r="A4849" s="574">
        <v>45383</v>
      </c>
      <c r="B4849" s="797" t="s">
        <v>345</v>
      </c>
      <c r="C4849" s="782" t="s">
        <v>150</v>
      </c>
      <c r="D4849" s="783">
        <v>60</v>
      </c>
      <c r="E4849" s="783" t="s">
        <v>376</v>
      </c>
      <c r="F4849" s="783">
        <v>3.01</v>
      </c>
      <c r="G4849" s="783">
        <v>3.58</v>
      </c>
      <c r="H4849" s="783">
        <v>23.80778</v>
      </c>
      <c r="I4849" s="783">
        <v>24.6834</v>
      </c>
      <c r="J4849" s="783">
        <v>22</v>
      </c>
      <c r="K4849" s="790">
        <v>0</v>
      </c>
      <c r="L4849" s="791">
        <v>0</v>
      </c>
      <c r="M4849" s="783">
        <v>22</v>
      </c>
      <c r="N4849" s="783">
        <v>422</v>
      </c>
      <c r="O4849" s="791">
        <v>0.0521</v>
      </c>
      <c r="P4849" s="783" t="s">
        <v>149</v>
      </c>
      <c r="Q4849" s="783">
        <v>5420</v>
      </c>
      <c r="R4849" s="783">
        <v>1705.44</v>
      </c>
      <c r="S4849" s="791">
        <v>0.3147</v>
      </c>
      <c r="T4849" s="783">
        <v>0</v>
      </c>
      <c r="U4849" s="783">
        <v>0</v>
      </c>
      <c r="V4849" s="783">
        <v>0</v>
      </c>
      <c r="W4849" s="783">
        <v>0</v>
      </c>
      <c r="X4849" s="783">
        <v>0</v>
      </c>
      <c r="Y4849" s="783">
        <v>0</v>
      </c>
      <c r="Z4849" s="783">
        <v>0</v>
      </c>
      <c r="AA4849" s="783">
        <v>0</v>
      </c>
      <c r="AB4849" s="791">
        <v>1</v>
      </c>
      <c r="AC4849" s="575">
        <f t="shared" si="225"/>
        <v>0</v>
      </c>
      <c r="AD4849" s="620">
        <f t="shared" si="226"/>
        <v>0</v>
      </c>
    </row>
    <row r="4850" customHeight="1" spans="1:30">
      <c r="A4850" s="574">
        <v>45383</v>
      </c>
      <c r="B4850" s="797" t="s">
        <v>334</v>
      </c>
      <c r="C4850" s="779" t="s">
        <v>78</v>
      </c>
      <c r="D4850" s="802">
        <v>100</v>
      </c>
      <c r="E4850" s="660" t="s">
        <v>79</v>
      </c>
      <c r="F4850" s="660">
        <v>2.85</v>
      </c>
      <c r="G4850" s="660">
        <v>5.67</v>
      </c>
      <c r="H4850" s="660">
        <v>7.93</v>
      </c>
      <c r="I4850" s="660">
        <v>8.85</v>
      </c>
      <c r="J4850" s="660">
        <v>8.3391</v>
      </c>
      <c r="K4850" s="660">
        <v>0</v>
      </c>
      <c r="L4850" s="793">
        <v>0</v>
      </c>
      <c r="M4850" s="720">
        <v>8.3391</v>
      </c>
      <c r="N4850" s="781">
        <v>132</v>
      </c>
      <c r="O4850" s="789">
        <v>0.0632</v>
      </c>
      <c r="P4850" s="793">
        <v>0.0309</v>
      </c>
      <c r="Q4850" s="660">
        <v>5723</v>
      </c>
      <c r="R4850" s="781">
        <v>461.7921</v>
      </c>
      <c r="S4850" s="805">
        <v>0.0807</v>
      </c>
      <c r="T4850" s="660">
        <v>0</v>
      </c>
      <c r="U4850" s="660">
        <v>0</v>
      </c>
      <c r="V4850" s="660">
        <v>0</v>
      </c>
      <c r="W4850" s="660">
        <v>0</v>
      </c>
      <c r="X4850" s="660">
        <v>0</v>
      </c>
      <c r="Y4850" s="660">
        <v>0</v>
      </c>
      <c r="Z4850" s="660">
        <v>0</v>
      </c>
      <c r="AA4850" s="660">
        <v>0</v>
      </c>
      <c r="AB4850" s="795">
        <v>1</v>
      </c>
      <c r="AC4850" s="575">
        <f t="shared" si="225"/>
        <v>0</v>
      </c>
      <c r="AD4850" s="620">
        <f t="shared" si="226"/>
        <v>0</v>
      </c>
    </row>
    <row r="4851" customHeight="1" spans="1:30">
      <c r="A4851" s="574">
        <v>45383</v>
      </c>
      <c r="B4851" s="797" t="s">
        <v>335</v>
      </c>
      <c r="C4851" s="779" t="s">
        <v>86</v>
      </c>
      <c r="D4851" s="802">
        <v>50</v>
      </c>
      <c r="E4851" s="660" t="s">
        <v>79</v>
      </c>
      <c r="F4851" s="660">
        <v>5.83</v>
      </c>
      <c r="G4851" s="769">
        <v>1.33</v>
      </c>
      <c r="H4851" s="769">
        <v>21.93</v>
      </c>
      <c r="I4851" s="769">
        <v>8.234</v>
      </c>
      <c r="J4851" s="769">
        <v>8.2144</v>
      </c>
      <c r="K4851" s="769">
        <v>13.5</v>
      </c>
      <c r="L4851" s="794">
        <v>0.6156</v>
      </c>
      <c r="M4851" s="660">
        <v>8.2144</v>
      </c>
      <c r="N4851" s="769">
        <v>571</v>
      </c>
      <c r="O4851" s="793">
        <v>0.0144</v>
      </c>
      <c r="P4851" s="783" t="s">
        <v>149</v>
      </c>
      <c r="Q4851" s="769">
        <v>6458</v>
      </c>
      <c r="R4851" s="660">
        <v>1253.4139</v>
      </c>
      <c r="S4851" s="793">
        <v>0.1941</v>
      </c>
      <c r="T4851" s="660">
        <v>0</v>
      </c>
      <c r="U4851" s="660">
        <v>0</v>
      </c>
      <c r="V4851" s="660">
        <v>0</v>
      </c>
      <c r="W4851" s="660">
        <v>0</v>
      </c>
      <c r="X4851" s="660">
        <v>0</v>
      </c>
      <c r="Y4851" s="660">
        <v>0</v>
      </c>
      <c r="Z4851" s="660">
        <v>0</v>
      </c>
      <c r="AA4851" s="660">
        <v>0</v>
      </c>
      <c r="AB4851" s="795">
        <v>1</v>
      </c>
      <c r="AC4851" s="575">
        <f t="shared" si="225"/>
        <v>0</v>
      </c>
      <c r="AD4851" s="620">
        <f t="shared" si="226"/>
        <v>0</v>
      </c>
    </row>
    <row r="4852" customHeight="1" spans="1:29">
      <c r="A4852" s="661" t="s">
        <v>455</v>
      </c>
      <c r="B4852" s="662"/>
      <c r="C4852" s="662"/>
      <c r="D4852" s="662"/>
      <c r="E4852" s="662"/>
      <c r="F4852" s="662"/>
      <c r="G4852" s="662"/>
      <c r="H4852" s="662"/>
      <c r="I4852" s="662"/>
      <c r="J4852" s="662"/>
      <c r="K4852" s="662"/>
      <c r="L4852" s="662"/>
      <c r="M4852" s="662"/>
      <c r="N4852" s="662"/>
      <c r="O4852" s="662"/>
      <c r="P4852" s="662"/>
      <c r="Q4852" s="662"/>
      <c r="R4852" s="662"/>
      <c r="S4852" s="662"/>
      <c r="T4852" s="662"/>
      <c r="U4852" s="662"/>
      <c r="V4852" s="662"/>
      <c r="W4852" s="662"/>
      <c r="X4852" s="662"/>
      <c r="Y4852" s="662"/>
      <c r="Z4852" s="662"/>
      <c r="AA4852" s="662"/>
      <c r="AB4852" s="662"/>
      <c r="AC4852" s="662"/>
    </row>
    <row r="4853" customHeight="1" spans="1:30">
      <c r="A4853" s="663" t="s">
        <v>199</v>
      </c>
      <c r="B4853" s="664" t="s">
        <v>200</v>
      </c>
      <c r="C4853" s="664" t="s">
        <v>201</v>
      </c>
      <c r="D4853" s="664" t="s">
        <v>202</v>
      </c>
      <c r="E4853" s="664" t="s">
        <v>203</v>
      </c>
      <c r="F4853" s="664" t="s">
        <v>204</v>
      </c>
      <c r="G4853" s="664" t="s">
        <v>205</v>
      </c>
      <c r="H4853" s="664" t="s">
        <v>206</v>
      </c>
      <c r="I4853" s="664" t="s">
        <v>207</v>
      </c>
      <c r="J4853" s="664" t="s">
        <v>208</v>
      </c>
      <c r="K4853" s="664" t="s">
        <v>209</v>
      </c>
      <c r="L4853" s="664" t="s">
        <v>210</v>
      </c>
      <c r="M4853" s="664" t="s">
        <v>211</v>
      </c>
      <c r="N4853" s="664" t="s">
        <v>212</v>
      </c>
      <c r="O4853" s="664" t="s">
        <v>213</v>
      </c>
      <c r="P4853" s="664" t="s">
        <v>214</v>
      </c>
      <c r="Q4853" s="664" t="s">
        <v>215</v>
      </c>
      <c r="R4853" s="664" t="s">
        <v>216</v>
      </c>
      <c r="S4853" s="664" t="s">
        <v>217</v>
      </c>
      <c r="T4853" s="664" t="s">
        <v>218</v>
      </c>
      <c r="U4853" s="664" t="s">
        <v>219</v>
      </c>
      <c r="V4853" s="664" t="s">
        <v>220</v>
      </c>
      <c r="W4853" s="664" t="s">
        <v>221</v>
      </c>
      <c r="X4853" s="664" t="s">
        <v>222</v>
      </c>
      <c r="Y4853" s="664" t="s">
        <v>223</v>
      </c>
      <c r="Z4853" s="664" t="s">
        <v>224</v>
      </c>
      <c r="AA4853" s="664" t="s">
        <v>225</v>
      </c>
      <c r="AB4853" s="664" t="s">
        <v>226</v>
      </c>
      <c r="AC4853" s="583" t="s">
        <v>29</v>
      </c>
      <c r="AD4853" s="583" t="s">
        <v>30</v>
      </c>
    </row>
    <row r="4854" customHeight="1" spans="1:30">
      <c r="A4854" s="574">
        <v>45384</v>
      </c>
      <c r="B4854" s="650" t="s">
        <v>31</v>
      </c>
      <c r="C4854" s="650" t="s">
        <v>228</v>
      </c>
      <c r="D4854" s="650">
        <v>100</v>
      </c>
      <c r="E4854" s="650" t="s">
        <v>385</v>
      </c>
      <c r="F4854" s="650">
        <v>1.56</v>
      </c>
      <c r="G4854" s="650">
        <v>1.24</v>
      </c>
      <c r="H4854" s="650">
        <v>15.0238</v>
      </c>
      <c r="I4854" s="650">
        <v>14.875</v>
      </c>
      <c r="J4854" s="650">
        <v>14.7</v>
      </c>
      <c r="K4854" s="650">
        <v>0</v>
      </c>
      <c r="L4854" s="676">
        <v>0</v>
      </c>
      <c r="M4854" s="650">
        <v>61.25</v>
      </c>
      <c r="N4854" s="650"/>
      <c r="O4854" s="650"/>
      <c r="P4854" s="650"/>
      <c r="Q4854" s="650">
        <v>14972</v>
      </c>
      <c r="R4854" s="650">
        <v>3400.3375</v>
      </c>
      <c r="S4854" s="676">
        <v>0.2271</v>
      </c>
      <c r="T4854" s="650">
        <v>0</v>
      </c>
      <c r="U4854" s="650">
        <v>0</v>
      </c>
      <c r="V4854" s="650">
        <v>0</v>
      </c>
      <c r="W4854" s="650">
        <v>0</v>
      </c>
      <c r="X4854" s="650">
        <v>0</v>
      </c>
      <c r="Y4854" s="650">
        <v>0</v>
      </c>
      <c r="Z4854" s="650">
        <v>0</v>
      </c>
      <c r="AA4854" s="650">
        <v>0</v>
      </c>
      <c r="AB4854" s="676">
        <v>1</v>
      </c>
      <c r="AC4854" s="575">
        <f t="shared" ref="AC4854:AC4895" si="227">U4854+W4854</f>
        <v>0</v>
      </c>
      <c r="AD4854" s="620">
        <f t="shared" ref="AD4854:AD4895" si="228">T4854+V4854</f>
        <v>0</v>
      </c>
    </row>
    <row r="4855" customHeight="1" spans="1:30">
      <c r="A4855" s="574">
        <v>45384</v>
      </c>
      <c r="B4855" s="650" t="s">
        <v>239</v>
      </c>
      <c r="C4855" s="650" t="s">
        <v>228</v>
      </c>
      <c r="D4855" s="650">
        <v>30</v>
      </c>
      <c r="E4855" s="650" t="s">
        <v>292</v>
      </c>
      <c r="F4855" s="650">
        <v>6.63</v>
      </c>
      <c r="G4855" s="650">
        <v>0</v>
      </c>
      <c r="H4855" s="650">
        <v>17.2824</v>
      </c>
      <c r="I4855" s="650">
        <v>17.2824</v>
      </c>
      <c r="J4855" s="650">
        <v>17.1072</v>
      </c>
      <c r="K4855" s="650">
        <v>0</v>
      </c>
      <c r="L4855" s="676">
        <v>0</v>
      </c>
      <c r="M4855" s="650">
        <v>35.7456</v>
      </c>
      <c r="N4855" s="650"/>
      <c r="O4855" s="650"/>
      <c r="P4855" s="650"/>
      <c r="Q4855" s="650">
        <v>4805</v>
      </c>
      <c r="R4855" s="650">
        <v>1213.5024</v>
      </c>
      <c r="S4855" s="676">
        <v>0.2525</v>
      </c>
      <c r="T4855" s="650">
        <v>0</v>
      </c>
      <c r="U4855" s="650">
        <v>0</v>
      </c>
      <c r="V4855" s="650">
        <v>0</v>
      </c>
      <c r="W4855" s="650">
        <v>0</v>
      </c>
      <c r="X4855" s="650">
        <v>0</v>
      </c>
      <c r="Y4855" s="650">
        <v>0</v>
      </c>
      <c r="Z4855" s="650">
        <v>0</v>
      </c>
      <c r="AA4855" s="650">
        <v>0</v>
      </c>
      <c r="AB4855" s="676">
        <v>1</v>
      </c>
      <c r="AC4855" s="575">
        <f t="shared" si="227"/>
        <v>0</v>
      </c>
      <c r="AD4855" s="620">
        <f t="shared" si="228"/>
        <v>0</v>
      </c>
    </row>
    <row r="4856" customHeight="1" spans="1:30">
      <c r="A4856" s="574">
        <v>45384</v>
      </c>
      <c r="B4856" s="650" t="s">
        <v>237</v>
      </c>
      <c r="C4856" s="650" t="s">
        <v>228</v>
      </c>
      <c r="D4856" s="650">
        <v>5.48</v>
      </c>
      <c r="E4856" s="650" t="s">
        <v>233</v>
      </c>
      <c r="F4856" s="650">
        <v>2.38</v>
      </c>
      <c r="G4856" s="650">
        <v>0</v>
      </c>
      <c r="H4856" s="650">
        <v>1.19</v>
      </c>
      <c r="I4856" s="650">
        <v>1.19</v>
      </c>
      <c r="J4856" s="650">
        <v>1.008</v>
      </c>
      <c r="K4856" s="650">
        <v>0</v>
      </c>
      <c r="L4856" s="676">
        <v>0</v>
      </c>
      <c r="M4856" s="650">
        <v>2.016</v>
      </c>
      <c r="N4856" s="650"/>
      <c r="O4856" s="650"/>
      <c r="P4856" s="650"/>
      <c r="Q4856" s="650">
        <v>554</v>
      </c>
      <c r="R4856" s="650">
        <v>127.268</v>
      </c>
      <c r="S4856" s="676">
        <v>0.2297</v>
      </c>
      <c r="T4856" s="650">
        <v>0</v>
      </c>
      <c r="U4856" s="650">
        <v>0</v>
      </c>
      <c r="V4856" s="650">
        <v>0</v>
      </c>
      <c r="W4856" s="650">
        <v>0</v>
      </c>
      <c r="X4856" s="650">
        <v>0</v>
      </c>
      <c r="Y4856" s="650">
        <v>0</v>
      </c>
      <c r="Z4856" s="650">
        <v>0</v>
      </c>
      <c r="AA4856" s="650">
        <v>0</v>
      </c>
      <c r="AB4856" s="676">
        <v>1</v>
      </c>
      <c r="AC4856" s="575">
        <f t="shared" si="227"/>
        <v>0</v>
      </c>
      <c r="AD4856" s="620">
        <f t="shared" si="228"/>
        <v>0</v>
      </c>
    </row>
    <row r="4857" customHeight="1" spans="1:30">
      <c r="A4857" s="574">
        <v>45384</v>
      </c>
      <c r="B4857" s="650" t="s">
        <v>230</v>
      </c>
      <c r="C4857" s="650" t="s">
        <v>228</v>
      </c>
      <c r="D4857" s="650">
        <v>10</v>
      </c>
      <c r="E4857" s="650" t="s">
        <v>231</v>
      </c>
      <c r="F4857" s="650">
        <v>1.48</v>
      </c>
      <c r="G4857" s="650">
        <v>1.7</v>
      </c>
      <c r="H4857" s="650">
        <v>1.3833</v>
      </c>
      <c r="I4857" s="650">
        <v>1.3768</v>
      </c>
      <c r="J4857" s="650">
        <v>1.32</v>
      </c>
      <c r="K4857" s="650">
        <v>0</v>
      </c>
      <c r="L4857" s="676">
        <v>0</v>
      </c>
      <c r="M4857" s="650">
        <v>5.28</v>
      </c>
      <c r="N4857" s="650"/>
      <c r="O4857" s="650"/>
      <c r="P4857" s="650"/>
      <c r="Q4857" s="650">
        <v>1258</v>
      </c>
      <c r="R4857" s="650">
        <v>311.52</v>
      </c>
      <c r="S4857" s="676">
        <v>0.2476</v>
      </c>
      <c r="T4857" s="650">
        <v>0</v>
      </c>
      <c r="U4857" s="650">
        <v>0</v>
      </c>
      <c r="V4857" s="650">
        <v>0</v>
      </c>
      <c r="W4857" s="650">
        <v>0</v>
      </c>
      <c r="X4857" s="650">
        <v>0</v>
      </c>
      <c r="Y4857" s="650">
        <v>0</v>
      </c>
      <c r="Z4857" s="650">
        <v>0</v>
      </c>
      <c r="AA4857" s="650">
        <v>0</v>
      </c>
      <c r="AB4857" s="676">
        <v>1</v>
      </c>
      <c r="AC4857" s="575">
        <f t="shared" si="227"/>
        <v>0</v>
      </c>
      <c r="AD4857" s="620">
        <f t="shared" si="228"/>
        <v>0</v>
      </c>
    </row>
    <row r="4858" customHeight="1" spans="1:30">
      <c r="A4858" s="574">
        <v>45384</v>
      </c>
      <c r="B4858" s="650" t="s">
        <v>232</v>
      </c>
      <c r="C4858" s="650" t="s">
        <v>228</v>
      </c>
      <c r="D4858" s="650">
        <v>80</v>
      </c>
      <c r="E4858" s="650" t="s">
        <v>231</v>
      </c>
      <c r="F4858" s="650">
        <v>3.45</v>
      </c>
      <c r="G4858" s="650">
        <v>0.87</v>
      </c>
      <c r="H4858" s="650">
        <v>23.9087</v>
      </c>
      <c r="I4858" s="650">
        <v>23.66</v>
      </c>
      <c r="J4858" s="650">
        <v>23.65</v>
      </c>
      <c r="K4858" s="650">
        <v>0</v>
      </c>
      <c r="L4858" s="676">
        <v>0</v>
      </c>
      <c r="M4858" s="650">
        <v>55</v>
      </c>
      <c r="N4858" s="650"/>
      <c r="O4858" s="650"/>
      <c r="P4858" s="650"/>
      <c r="Q4858" s="650">
        <v>9570</v>
      </c>
      <c r="R4858" s="650">
        <v>2901.8</v>
      </c>
      <c r="S4858" s="676">
        <v>0.3032</v>
      </c>
      <c r="T4858" s="650">
        <v>0</v>
      </c>
      <c r="U4858" s="650">
        <v>0</v>
      </c>
      <c r="V4858" s="650">
        <v>0</v>
      </c>
      <c r="W4858" s="650">
        <v>0</v>
      </c>
      <c r="X4858" s="650">
        <v>0</v>
      </c>
      <c r="Y4858" s="650">
        <v>0</v>
      </c>
      <c r="Z4858" s="650">
        <v>0</v>
      </c>
      <c r="AA4858" s="650">
        <v>0</v>
      </c>
      <c r="AB4858" s="676">
        <v>1</v>
      </c>
      <c r="AC4858" s="575">
        <f t="shared" si="227"/>
        <v>0</v>
      </c>
      <c r="AD4858" s="620">
        <f t="shared" si="228"/>
        <v>0</v>
      </c>
    </row>
    <row r="4859" customHeight="1" spans="1:30">
      <c r="A4859" s="574">
        <v>45384</v>
      </c>
      <c r="B4859" s="650" t="s">
        <v>242</v>
      </c>
      <c r="C4859" s="650" t="s">
        <v>228</v>
      </c>
      <c r="D4859" s="650">
        <v>50</v>
      </c>
      <c r="E4859" s="650" t="s">
        <v>287</v>
      </c>
      <c r="F4859" s="650">
        <v>1.91</v>
      </c>
      <c r="G4859" s="650">
        <v>2.48</v>
      </c>
      <c r="H4859" s="650">
        <v>8.1424</v>
      </c>
      <c r="I4859" s="650">
        <v>8.022</v>
      </c>
      <c r="J4859" s="650">
        <v>7.92</v>
      </c>
      <c r="K4859" s="650">
        <v>0</v>
      </c>
      <c r="L4859" s="676">
        <v>0</v>
      </c>
      <c r="M4859" s="650">
        <v>21.12</v>
      </c>
      <c r="N4859" s="650"/>
      <c r="O4859" s="650"/>
      <c r="P4859" s="650"/>
      <c r="Q4859" s="650">
        <v>7203</v>
      </c>
      <c r="R4859" s="650">
        <v>1446.28</v>
      </c>
      <c r="S4859" s="676">
        <v>0.2008</v>
      </c>
      <c r="T4859" s="650">
        <v>0.0082</v>
      </c>
      <c r="U4859" s="650">
        <v>0</v>
      </c>
      <c r="V4859" s="650">
        <v>0</v>
      </c>
      <c r="W4859" s="650">
        <v>0</v>
      </c>
      <c r="X4859" s="650">
        <v>0</v>
      </c>
      <c r="Y4859" s="650">
        <v>0</v>
      </c>
      <c r="Z4859" s="650">
        <v>0</v>
      </c>
      <c r="AA4859" s="650">
        <v>0</v>
      </c>
      <c r="AB4859" s="676">
        <v>0.9989</v>
      </c>
      <c r="AC4859" s="575">
        <f t="shared" si="227"/>
        <v>0</v>
      </c>
      <c r="AD4859" s="620">
        <f t="shared" si="228"/>
        <v>0.0082</v>
      </c>
    </row>
    <row r="4860" customHeight="1" spans="1:30">
      <c r="A4860" s="574">
        <v>45384</v>
      </c>
      <c r="B4860" s="650" t="s">
        <v>236</v>
      </c>
      <c r="C4860" s="650" t="s">
        <v>228</v>
      </c>
      <c r="D4860" s="650">
        <v>30</v>
      </c>
      <c r="E4860" s="650" t="s">
        <v>235</v>
      </c>
      <c r="F4860" s="650">
        <v>5.1</v>
      </c>
      <c r="G4860" s="650">
        <v>1.3</v>
      </c>
      <c r="H4860" s="650">
        <v>12.4582</v>
      </c>
      <c r="I4860" s="650">
        <v>12.2472</v>
      </c>
      <c r="J4860" s="650">
        <v>12.2147</v>
      </c>
      <c r="K4860" s="650">
        <v>0</v>
      </c>
      <c r="L4860" s="676">
        <v>0</v>
      </c>
      <c r="M4860" s="650">
        <v>20.1648</v>
      </c>
      <c r="N4860" s="650"/>
      <c r="O4860" s="650"/>
      <c r="P4860" s="650"/>
      <c r="Q4860" s="650">
        <v>3672</v>
      </c>
      <c r="R4860" s="650">
        <v>1190.4175</v>
      </c>
      <c r="S4860" s="676">
        <v>0.3242</v>
      </c>
      <c r="T4860" s="650">
        <v>0</v>
      </c>
      <c r="U4860" s="650">
        <v>0</v>
      </c>
      <c r="V4860" s="650">
        <v>0</v>
      </c>
      <c r="W4860" s="650">
        <v>0</v>
      </c>
      <c r="X4860" s="650">
        <v>0</v>
      </c>
      <c r="Y4860" s="650">
        <v>0</v>
      </c>
      <c r="Z4860" s="650">
        <v>0</v>
      </c>
      <c r="AA4860" s="650">
        <v>0</v>
      </c>
      <c r="AB4860" s="676">
        <v>0</v>
      </c>
      <c r="AC4860" s="575">
        <f t="shared" si="227"/>
        <v>0</v>
      </c>
      <c r="AD4860" s="620">
        <f t="shared" si="228"/>
        <v>0</v>
      </c>
    </row>
    <row r="4861" customHeight="1" spans="1:30">
      <c r="A4861" s="574">
        <v>45384</v>
      </c>
      <c r="B4861" s="650" t="s">
        <v>241</v>
      </c>
      <c r="C4861" s="650" t="s">
        <v>228</v>
      </c>
      <c r="D4861" s="650">
        <v>150</v>
      </c>
      <c r="E4861" s="650" t="s">
        <v>231</v>
      </c>
      <c r="F4861" s="650">
        <v>1.99</v>
      </c>
      <c r="G4861" s="650">
        <v>2.61</v>
      </c>
      <c r="H4861" s="650">
        <v>35.7381</v>
      </c>
      <c r="I4861" s="650">
        <v>35.5537</v>
      </c>
      <c r="J4861" s="650">
        <v>37.7377</v>
      </c>
      <c r="K4861" s="650">
        <v>0</v>
      </c>
      <c r="L4861" s="676">
        <v>0</v>
      </c>
      <c r="M4861" s="650">
        <v>84.5047</v>
      </c>
      <c r="N4861" s="650">
        <v>19664</v>
      </c>
      <c r="O4861" s="676">
        <v>0.0043</v>
      </c>
      <c r="P4861" s="676">
        <v>-0.0624</v>
      </c>
      <c r="Q4861" s="650">
        <v>24402</v>
      </c>
      <c r="R4861" s="650">
        <v>4148.8384</v>
      </c>
      <c r="S4861" s="676">
        <v>0.17</v>
      </c>
      <c r="T4861" s="650">
        <v>0</v>
      </c>
      <c r="U4861" s="650">
        <v>0</v>
      </c>
      <c r="V4861" s="650">
        <v>0</v>
      </c>
      <c r="W4861" s="650">
        <v>0</v>
      </c>
      <c r="X4861" s="650">
        <v>0</v>
      </c>
      <c r="Y4861" s="650">
        <v>0</v>
      </c>
      <c r="Z4861" s="650">
        <v>0</v>
      </c>
      <c r="AA4861" s="650">
        <v>0</v>
      </c>
      <c r="AB4861" s="676">
        <v>1</v>
      </c>
      <c r="AC4861" s="575">
        <f t="shared" si="227"/>
        <v>0</v>
      </c>
      <c r="AD4861" s="620">
        <f t="shared" si="228"/>
        <v>0</v>
      </c>
    </row>
    <row r="4862" customHeight="1" spans="1:30">
      <c r="A4862" s="574">
        <v>45384</v>
      </c>
      <c r="B4862" s="650" t="s">
        <v>243</v>
      </c>
      <c r="C4862" s="650" t="s">
        <v>228</v>
      </c>
      <c r="D4862" s="650">
        <v>30</v>
      </c>
      <c r="E4862" s="650" t="s">
        <v>235</v>
      </c>
      <c r="F4862" s="650">
        <v>4.78</v>
      </c>
      <c r="G4862" s="650">
        <v>0.8</v>
      </c>
      <c r="H4862" s="650">
        <v>11.9095</v>
      </c>
      <c r="I4862" s="650">
        <v>11.676</v>
      </c>
      <c r="J4862" s="650">
        <v>11.648</v>
      </c>
      <c r="K4862" s="650">
        <v>0</v>
      </c>
      <c r="L4862" s="676">
        <v>0</v>
      </c>
      <c r="M4862" s="650">
        <v>22.064</v>
      </c>
      <c r="N4862" s="650"/>
      <c r="O4862" s="650"/>
      <c r="P4862" s="650"/>
      <c r="Q4862" s="650">
        <v>4708</v>
      </c>
      <c r="R4862" s="650">
        <v>1344.392</v>
      </c>
      <c r="S4862" s="676">
        <v>0.2856</v>
      </c>
      <c r="T4862" s="650">
        <v>0</v>
      </c>
      <c r="U4862" s="650">
        <v>0</v>
      </c>
      <c r="V4862" s="650">
        <v>0</v>
      </c>
      <c r="W4862" s="650">
        <v>0</v>
      </c>
      <c r="X4862" s="650">
        <v>0</v>
      </c>
      <c r="Y4862" s="650">
        <v>0</v>
      </c>
      <c r="Z4862" s="650">
        <v>0</v>
      </c>
      <c r="AA4862" s="650">
        <v>0</v>
      </c>
      <c r="AB4862" s="676">
        <v>1</v>
      </c>
      <c r="AC4862" s="575">
        <f t="shared" si="227"/>
        <v>0</v>
      </c>
      <c r="AD4862" s="620">
        <f t="shared" si="228"/>
        <v>0</v>
      </c>
    </row>
    <row r="4863" customHeight="1" spans="1:30">
      <c r="A4863" s="574">
        <v>45384</v>
      </c>
      <c r="B4863" s="650" t="s">
        <v>245</v>
      </c>
      <c r="C4863" s="650" t="s">
        <v>228</v>
      </c>
      <c r="D4863" s="650">
        <v>50</v>
      </c>
      <c r="E4863" s="650" t="s">
        <v>235</v>
      </c>
      <c r="F4863" s="650">
        <v>3.57</v>
      </c>
      <c r="G4863" s="650">
        <v>0</v>
      </c>
      <c r="H4863" s="650">
        <v>15.3723</v>
      </c>
      <c r="I4863" s="650">
        <v>15.12</v>
      </c>
      <c r="J4863" s="650">
        <v>15.05</v>
      </c>
      <c r="K4863" s="650">
        <v>0</v>
      </c>
      <c r="L4863" s="676">
        <v>0</v>
      </c>
      <c r="M4863" s="650">
        <v>35.42</v>
      </c>
      <c r="N4863" s="650"/>
      <c r="O4863" s="650"/>
      <c r="P4863" s="650"/>
      <c r="Q4863" s="650">
        <v>6762</v>
      </c>
      <c r="R4863" s="650">
        <v>1162.91</v>
      </c>
      <c r="S4863" s="676">
        <v>0.172</v>
      </c>
      <c r="T4863" s="650">
        <v>0.053</v>
      </c>
      <c r="U4863" s="650">
        <v>0</v>
      </c>
      <c r="V4863" s="650">
        <v>0</v>
      </c>
      <c r="W4863" s="650">
        <v>0</v>
      </c>
      <c r="X4863" s="650">
        <v>0</v>
      </c>
      <c r="Y4863" s="650">
        <v>0</v>
      </c>
      <c r="Z4863" s="650">
        <v>0</v>
      </c>
      <c r="AA4863" s="650">
        <v>0</v>
      </c>
      <c r="AB4863" s="676">
        <v>0.9968</v>
      </c>
      <c r="AC4863" s="575">
        <f t="shared" si="227"/>
        <v>0</v>
      </c>
      <c r="AD4863" s="620">
        <f t="shared" si="228"/>
        <v>0.053</v>
      </c>
    </row>
    <row r="4864" customHeight="1" spans="1:30">
      <c r="A4864" s="574">
        <v>45384</v>
      </c>
      <c r="B4864" s="650" t="s">
        <v>240</v>
      </c>
      <c r="C4864" s="650" t="s">
        <v>228</v>
      </c>
      <c r="D4864" s="650">
        <v>100</v>
      </c>
      <c r="E4864" s="650" t="s">
        <v>233</v>
      </c>
      <c r="F4864" s="650">
        <v>4.58</v>
      </c>
      <c r="G4864" s="650">
        <v>0</v>
      </c>
      <c r="H4864" s="650">
        <v>30.3928</v>
      </c>
      <c r="I4864" s="650">
        <v>30.2553</v>
      </c>
      <c r="J4864" s="650">
        <v>28.915</v>
      </c>
      <c r="K4864" s="650">
        <v>0</v>
      </c>
      <c r="L4864" s="676">
        <v>0</v>
      </c>
      <c r="M4864" s="650">
        <v>78.418</v>
      </c>
      <c r="N4864" s="650"/>
      <c r="O4864" s="650"/>
      <c r="P4864" s="650"/>
      <c r="Q4864" s="650">
        <v>15895</v>
      </c>
      <c r="R4864" s="650">
        <v>3317.411</v>
      </c>
      <c r="S4864" s="676">
        <v>0.2087</v>
      </c>
      <c r="T4864" s="650">
        <v>0.0625</v>
      </c>
      <c r="U4864" s="650">
        <v>0</v>
      </c>
      <c r="V4864" s="650">
        <v>0</v>
      </c>
      <c r="W4864" s="650">
        <v>0</v>
      </c>
      <c r="X4864" s="650">
        <v>0</v>
      </c>
      <c r="Y4864" s="650">
        <v>0.075</v>
      </c>
      <c r="Z4864" s="650">
        <v>0</v>
      </c>
      <c r="AA4864" s="650">
        <v>0</v>
      </c>
      <c r="AB4864" s="676">
        <v>0.9979</v>
      </c>
      <c r="AC4864" s="575">
        <f t="shared" si="227"/>
        <v>0</v>
      </c>
      <c r="AD4864" s="620">
        <f t="shared" si="228"/>
        <v>0.0625</v>
      </c>
    </row>
    <row r="4865" customHeight="1" spans="1:30">
      <c r="A4865" s="574">
        <v>45384</v>
      </c>
      <c r="B4865" s="650" t="s">
        <v>234</v>
      </c>
      <c r="C4865" s="650" t="s">
        <v>228</v>
      </c>
      <c r="D4865" s="650">
        <v>20</v>
      </c>
      <c r="E4865" s="650" t="s">
        <v>231</v>
      </c>
      <c r="F4865" s="650">
        <v>5.08</v>
      </c>
      <c r="G4865" s="650">
        <v>3.95</v>
      </c>
      <c r="H4865" s="650">
        <v>11.9072</v>
      </c>
      <c r="I4865" s="650">
        <v>10.829</v>
      </c>
      <c r="J4865" s="650">
        <v>10.7769</v>
      </c>
      <c r="K4865" s="650">
        <v>0</v>
      </c>
      <c r="L4865" s="676">
        <v>0</v>
      </c>
      <c r="M4865" s="650">
        <v>17.4025</v>
      </c>
      <c r="N4865" s="650"/>
      <c r="O4865" s="650"/>
      <c r="P4865" s="650"/>
      <c r="Q4865" s="650">
        <v>4106</v>
      </c>
      <c r="R4865" s="650">
        <v>870.486</v>
      </c>
      <c r="S4865" s="676">
        <v>0.212</v>
      </c>
      <c r="T4865" s="650">
        <v>0</v>
      </c>
      <c r="U4865" s="650">
        <v>0</v>
      </c>
      <c r="V4865" s="650">
        <v>0</v>
      </c>
      <c r="W4865" s="650">
        <v>0</v>
      </c>
      <c r="X4865" s="650">
        <v>0</v>
      </c>
      <c r="Y4865" s="650">
        <v>0</v>
      </c>
      <c r="Z4865" s="650">
        <v>0</v>
      </c>
      <c r="AA4865" s="650">
        <v>0</v>
      </c>
      <c r="AB4865" s="676">
        <v>1</v>
      </c>
      <c r="AC4865" s="575">
        <f t="shared" si="227"/>
        <v>0</v>
      </c>
      <c r="AD4865" s="620">
        <f t="shared" si="228"/>
        <v>0</v>
      </c>
    </row>
    <row r="4866" customHeight="1" spans="1:30">
      <c r="A4866" s="574">
        <v>45384</v>
      </c>
      <c r="B4866" s="650" t="s">
        <v>244</v>
      </c>
      <c r="C4866" s="650" t="s">
        <v>228</v>
      </c>
      <c r="D4866" s="650">
        <v>100</v>
      </c>
      <c r="E4866" s="650" t="s">
        <v>231</v>
      </c>
      <c r="F4866" s="650">
        <v>6.68</v>
      </c>
      <c r="G4866" s="650">
        <v>0.5</v>
      </c>
      <c r="H4866" s="650">
        <v>61.8304</v>
      </c>
      <c r="I4866" s="650">
        <v>33.6746</v>
      </c>
      <c r="J4866" s="650">
        <v>30.2652</v>
      </c>
      <c r="K4866" s="650">
        <v>28.1558</v>
      </c>
      <c r="L4866" s="676">
        <v>0.4554</v>
      </c>
      <c r="M4866" s="650">
        <v>61.8597</v>
      </c>
      <c r="N4866" s="650"/>
      <c r="O4866" s="650"/>
      <c r="P4866" s="650"/>
      <c r="Q4866" s="650">
        <v>14225</v>
      </c>
      <c r="R4866" s="650">
        <v>3035.0187</v>
      </c>
      <c r="S4866" s="676">
        <v>0.2134</v>
      </c>
      <c r="T4866" s="650">
        <v>0</v>
      </c>
      <c r="U4866" s="650">
        <v>0</v>
      </c>
      <c r="V4866" s="650">
        <v>0</v>
      </c>
      <c r="W4866" s="650">
        <v>0</v>
      </c>
      <c r="X4866" s="650">
        <v>0</v>
      </c>
      <c r="Y4866" s="650">
        <v>0</v>
      </c>
      <c r="Z4866" s="650">
        <v>0</v>
      </c>
      <c r="AA4866" s="650">
        <v>0</v>
      </c>
      <c r="AB4866" s="676">
        <v>1</v>
      </c>
      <c r="AC4866" s="575">
        <f t="shared" si="227"/>
        <v>0</v>
      </c>
      <c r="AD4866" s="620">
        <f t="shared" si="228"/>
        <v>0</v>
      </c>
    </row>
    <row r="4867" customHeight="1" spans="1:30">
      <c r="A4867" s="574">
        <v>45384</v>
      </c>
      <c r="B4867" s="650" t="s">
        <v>246</v>
      </c>
      <c r="C4867" s="650" t="s">
        <v>228</v>
      </c>
      <c r="D4867" s="650">
        <v>300</v>
      </c>
      <c r="E4867" s="650" t="s">
        <v>233</v>
      </c>
      <c r="F4867" s="650">
        <v>7.21</v>
      </c>
      <c r="G4867" s="650">
        <v>0</v>
      </c>
      <c r="H4867" s="650">
        <v>178.799</v>
      </c>
      <c r="I4867" s="650">
        <v>158.5764</v>
      </c>
      <c r="J4867" s="650">
        <v>144.507</v>
      </c>
      <c r="K4867" s="650">
        <v>20.2221</v>
      </c>
      <c r="L4867" s="676">
        <v>0.1131</v>
      </c>
      <c r="M4867" s="650">
        <v>331.518</v>
      </c>
      <c r="N4867" s="650"/>
      <c r="O4867" s="650"/>
      <c r="P4867" s="650"/>
      <c r="Q4867" s="650">
        <v>57321</v>
      </c>
      <c r="R4867" s="650">
        <v>13363.549</v>
      </c>
      <c r="S4867" s="676">
        <v>0.2331</v>
      </c>
      <c r="T4867" s="650">
        <v>0</v>
      </c>
      <c r="U4867" s="650">
        <v>0</v>
      </c>
      <c r="V4867" s="650">
        <v>0</v>
      </c>
      <c r="W4867" s="650">
        <v>0</v>
      </c>
      <c r="X4867" s="650">
        <v>0</v>
      </c>
      <c r="Y4867" s="650">
        <v>0</v>
      </c>
      <c r="Z4867" s="650">
        <v>0</v>
      </c>
      <c r="AA4867" s="650">
        <v>0</v>
      </c>
      <c r="AB4867" s="676">
        <v>1</v>
      </c>
      <c r="AC4867" s="575">
        <f t="shared" si="227"/>
        <v>0</v>
      </c>
      <c r="AD4867" s="620">
        <f t="shared" si="228"/>
        <v>0</v>
      </c>
    </row>
    <row r="4868" customHeight="1" spans="1:30">
      <c r="A4868" s="574">
        <v>45384</v>
      </c>
      <c r="B4868" s="650" t="s">
        <v>247</v>
      </c>
      <c r="C4868" s="650" t="s">
        <v>228</v>
      </c>
      <c r="D4868" s="650">
        <v>150</v>
      </c>
      <c r="E4868" s="650" t="s">
        <v>233</v>
      </c>
      <c r="F4868" s="650">
        <v>4.07</v>
      </c>
      <c r="G4868" s="650">
        <v>6</v>
      </c>
      <c r="H4868" s="650">
        <v>52.1052</v>
      </c>
      <c r="I4868" s="650">
        <v>52.1052</v>
      </c>
      <c r="J4868" s="650">
        <v>51.45</v>
      </c>
      <c r="K4868" s="650">
        <v>0</v>
      </c>
      <c r="L4868" s="676">
        <v>0</v>
      </c>
      <c r="M4868" s="650">
        <v>102.9</v>
      </c>
      <c r="N4868" s="650"/>
      <c r="O4868" s="650"/>
      <c r="P4868" s="650"/>
      <c r="Q4868" s="650">
        <v>25456</v>
      </c>
      <c r="R4868" s="650">
        <v>6616.575</v>
      </c>
      <c r="S4868" s="676">
        <v>0.2599</v>
      </c>
      <c r="T4868" s="650">
        <v>0</v>
      </c>
      <c r="U4868" s="650">
        <v>0</v>
      </c>
      <c r="V4868" s="650">
        <v>0</v>
      </c>
      <c r="W4868" s="650">
        <v>0</v>
      </c>
      <c r="X4868" s="650">
        <v>0</v>
      </c>
      <c r="Y4868" s="650">
        <v>0</v>
      </c>
      <c r="Z4868" s="650">
        <v>0</v>
      </c>
      <c r="AA4868" s="650">
        <v>0</v>
      </c>
      <c r="AB4868" s="676">
        <v>1</v>
      </c>
      <c r="AC4868" s="575">
        <f t="shared" si="227"/>
        <v>0</v>
      </c>
      <c r="AD4868" s="620">
        <f t="shared" si="228"/>
        <v>0</v>
      </c>
    </row>
    <row r="4869" customHeight="1" spans="1:30">
      <c r="A4869" s="574">
        <v>45384</v>
      </c>
      <c r="B4869" s="650" t="s">
        <v>248</v>
      </c>
      <c r="C4869" s="650" t="s">
        <v>228</v>
      </c>
      <c r="D4869" s="650">
        <v>100</v>
      </c>
      <c r="E4869" s="650" t="s">
        <v>235</v>
      </c>
      <c r="F4869" s="650">
        <v>6.42</v>
      </c>
      <c r="G4869" s="650">
        <v>0.9</v>
      </c>
      <c r="H4869" s="650">
        <v>80.3936</v>
      </c>
      <c r="I4869" s="650">
        <v>22.5913</v>
      </c>
      <c r="J4869" s="650">
        <v>21.7812</v>
      </c>
      <c r="K4869" s="650">
        <v>57.8023</v>
      </c>
      <c r="L4869" s="676">
        <v>0.719</v>
      </c>
      <c r="M4869" s="650">
        <v>42.3472</v>
      </c>
      <c r="N4869" s="650"/>
      <c r="O4869" s="650"/>
      <c r="P4869" s="650"/>
      <c r="Q4869" s="650">
        <v>11688</v>
      </c>
      <c r="R4869" s="650">
        <v>2934.596</v>
      </c>
      <c r="S4869" s="676">
        <v>0.2511</v>
      </c>
      <c r="T4869" s="650">
        <v>0</v>
      </c>
      <c r="U4869" s="650">
        <v>0</v>
      </c>
      <c r="V4869" s="650">
        <v>0</v>
      </c>
      <c r="W4869" s="650">
        <v>0</v>
      </c>
      <c r="X4869" s="650">
        <v>0</v>
      </c>
      <c r="Y4869" s="650">
        <v>0</v>
      </c>
      <c r="Z4869" s="650">
        <v>0</v>
      </c>
      <c r="AA4869" s="650">
        <v>0</v>
      </c>
      <c r="AB4869" s="676">
        <v>1</v>
      </c>
      <c r="AC4869" s="575">
        <f t="shared" si="227"/>
        <v>0</v>
      </c>
      <c r="AD4869" s="620">
        <f t="shared" si="228"/>
        <v>0</v>
      </c>
    </row>
    <row r="4870" customHeight="1" spans="1:30">
      <c r="A4870" s="574">
        <v>45384</v>
      </c>
      <c r="B4870" s="650" t="s">
        <v>249</v>
      </c>
      <c r="C4870" s="650" t="s">
        <v>228</v>
      </c>
      <c r="D4870" s="650">
        <v>100</v>
      </c>
      <c r="E4870" s="650" t="s">
        <v>231</v>
      </c>
      <c r="F4870" s="650">
        <v>7.05</v>
      </c>
      <c r="G4870" s="650">
        <v>0</v>
      </c>
      <c r="H4870" s="650">
        <v>54.95</v>
      </c>
      <c r="I4870" s="650">
        <v>54.0599</v>
      </c>
      <c r="J4870" s="650">
        <v>53.951</v>
      </c>
      <c r="K4870" s="650">
        <v>0</v>
      </c>
      <c r="L4870" s="676">
        <v>0</v>
      </c>
      <c r="M4870" s="650">
        <v>112.4479</v>
      </c>
      <c r="N4870" s="650"/>
      <c r="O4870" s="650"/>
      <c r="P4870" s="650"/>
      <c r="Q4870" s="650">
        <v>15134</v>
      </c>
      <c r="R4870" s="650">
        <v>3569.4884</v>
      </c>
      <c r="S4870" s="676">
        <v>0.2359</v>
      </c>
      <c r="T4870" s="650">
        <v>0</v>
      </c>
      <c r="U4870" s="650">
        <v>0</v>
      </c>
      <c r="V4870" s="650">
        <v>0</v>
      </c>
      <c r="W4870" s="650">
        <v>0</v>
      </c>
      <c r="X4870" s="650">
        <v>0</v>
      </c>
      <c r="Y4870" s="650">
        <v>0</v>
      </c>
      <c r="Z4870" s="650">
        <v>0</v>
      </c>
      <c r="AA4870" s="650">
        <v>0</v>
      </c>
      <c r="AB4870" s="676">
        <v>1</v>
      </c>
      <c r="AC4870" s="575">
        <f t="shared" si="227"/>
        <v>0</v>
      </c>
      <c r="AD4870" s="620">
        <f t="shared" si="228"/>
        <v>0</v>
      </c>
    </row>
    <row r="4871" customHeight="1" spans="1:30">
      <c r="A4871" s="574">
        <v>45384</v>
      </c>
      <c r="B4871" s="650" t="s">
        <v>251</v>
      </c>
      <c r="C4871" s="650" t="s">
        <v>250</v>
      </c>
      <c r="D4871" s="650">
        <v>15</v>
      </c>
      <c r="E4871" s="650" t="s">
        <v>233</v>
      </c>
      <c r="F4871" s="650">
        <v>0</v>
      </c>
      <c r="G4871" s="650">
        <v>6.12</v>
      </c>
      <c r="H4871" s="650">
        <v>16.4823</v>
      </c>
      <c r="I4871" s="650">
        <v>9.4888</v>
      </c>
      <c r="J4871" s="650">
        <v>8.19</v>
      </c>
      <c r="K4871" s="650">
        <v>6.9935</v>
      </c>
      <c r="L4871" s="676">
        <v>0.4243</v>
      </c>
      <c r="M4871" s="650">
        <v>16.485</v>
      </c>
      <c r="N4871" s="650"/>
      <c r="O4871" s="650"/>
      <c r="P4871" s="650"/>
      <c r="Q4871" s="650">
        <v>3444</v>
      </c>
      <c r="R4871" s="650">
        <v>622.44</v>
      </c>
      <c r="S4871" s="676">
        <v>0.1807</v>
      </c>
      <c r="T4871" s="650">
        <v>0</v>
      </c>
      <c r="U4871" s="650">
        <v>0</v>
      </c>
      <c r="V4871" s="650">
        <v>0</v>
      </c>
      <c r="W4871" s="650">
        <v>0</v>
      </c>
      <c r="X4871" s="650">
        <v>0</v>
      </c>
      <c r="Y4871" s="650">
        <v>0</v>
      </c>
      <c r="Z4871" s="650">
        <v>0</v>
      </c>
      <c r="AA4871" s="650">
        <v>0</v>
      </c>
      <c r="AB4871" s="676">
        <v>1</v>
      </c>
      <c r="AC4871" s="575">
        <f t="shared" si="227"/>
        <v>0</v>
      </c>
      <c r="AD4871" s="620">
        <f t="shared" si="228"/>
        <v>0</v>
      </c>
    </row>
    <row r="4872" customHeight="1" spans="1:30">
      <c r="A4872" s="574">
        <v>45384</v>
      </c>
      <c r="B4872" s="669" t="s">
        <v>55</v>
      </c>
      <c r="C4872" s="650" t="s">
        <v>250</v>
      </c>
      <c r="D4872" s="650">
        <v>100</v>
      </c>
      <c r="E4872" s="650" t="s">
        <v>233</v>
      </c>
      <c r="F4872" s="650">
        <v>0</v>
      </c>
      <c r="G4872" s="650">
        <v>8.91</v>
      </c>
      <c r="H4872" s="650">
        <v>178.939</v>
      </c>
      <c r="I4872" s="650">
        <v>175.786</v>
      </c>
      <c r="J4872" s="650">
        <v>172.9341</v>
      </c>
      <c r="K4872" s="650">
        <v>2.8285</v>
      </c>
      <c r="L4872" s="676">
        <v>0.0158</v>
      </c>
      <c r="M4872" s="650">
        <v>286.2421</v>
      </c>
      <c r="N4872" s="650"/>
      <c r="O4872" s="650"/>
      <c r="P4872" s="650"/>
      <c r="Q4872" s="650">
        <v>28860</v>
      </c>
      <c r="R4872" s="650">
        <v>6645.032</v>
      </c>
      <c r="S4872" s="676">
        <v>0.2303</v>
      </c>
      <c r="T4872" s="650">
        <v>0.3245</v>
      </c>
      <c r="U4872" s="650">
        <v>0</v>
      </c>
      <c r="V4872" s="650">
        <v>0</v>
      </c>
      <c r="W4872" s="650">
        <v>0</v>
      </c>
      <c r="X4872" s="650">
        <v>0</v>
      </c>
      <c r="Y4872" s="650">
        <v>0</v>
      </c>
      <c r="Z4872" s="650">
        <v>0</v>
      </c>
      <c r="AA4872" s="650">
        <v>0</v>
      </c>
      <c r="AB4872" s="676">
        <v>0.9982</v>
      </c>
      <c r="AC4872" s="575">
        <f t="shared" si="227"/>
        <v>0</v>
      </c>
      <c r="AD4872" s="620">
        <f t="shared" si="228"/>
        <v>0.3245</v>
      </c>
    </row>
    <row r="4873" customHeight="1" spans="1:30">
      <c r="A4873" s="574">
        <v>45384</v>
      </c>
      <c r="B4873" s="192" t="s">
        <v>57</v>
      </c>
      <c r="C4873" s="650" t="s">
        <v>228</v>
      </c>
      <c r="D4873" s="650">
        <v>20</v>
      </c>
      <c r="E4873" s="650" t="s">
        <v>233</v>
      </c>
      <c r="F4873" s="650">
        <v>6.34</v>
      </c>
      <c r="G4873" s="650">
        <v>0</v>
      </c>
      <c r="H4873" s="650">
        <v>10.6915</v>
      </c>
      <c r="I4873" s="650">
        <v>6.0612</v>
      </c>
      <c r="J4873" s="650">
        <v>6.0109</v>
      </c>
      <c r="K4873" s="650">
        <v>4.6303</v>
      </c>
      <c r="L4873" s="676">
        <v>0.4331</v>
      </c>
      <c r="M4873" s="650">
        <v>16.4149</v>
      </c>
      <c r="N4873" s="650"/>
      <c r="O4873" s="650"/>
      <c r="P4873" s="650"/>
      <c r="Q4873" s="650">
        <v>3541</v>
      </c>
      <c r="R4873" s="650">
        <v>824.3743</v>
      </c>
      <c r="S4873" s="676">
        <v>0.2328</v>
      </c>
      <c r="T4873" s="650">
        <v>0</v>
      </c>
      <c r="U4873" s="650">
        <v>0</v>
      </c>
      <c r="V4873" s="650">
        <v>0</v>
      </c>
      <c r="W4873" s="650">
        <v>0</v>
      </c>
      <c r="X4873" s="650">
        <v>0</v>
      </c>
      <c r="Y4873" s="650">
        <v>0</v>
      </c>
      <c r="Z4873" s="650">
        <v>0</v>
      </c>
      <c r="AA4873" s="650">
        <v>0</v>
      </c>
      <c r="AB4873" s="676">
        <v>1</v>
      </c>
      <c r="AC4873" s="575">
        <f t="shared" si="227"/>
        <v>0</v>
      </c>
      <c r="AD4873" s="620">
        <f t="shared" si="228"/>
        <v>0</v>
      </c>
    </row>
    <row r="4874" customHeight="1" spans="1:30">
      <c r="A4874" s="574">
        <v>45384</v>
      </c>
      <c r="B4874" s="650" t="s">
        <v>259</v>
      </c>
      <c r="C4874" s="650" t="s">
        <v>250</v>
      </c>
      <c r="D4874" s="650">
        <v>60</v>
      </c>
      <c r="E4874" s="650" t="s">
        <v>233</v>
      </c>
      <c r="F4874" s="650">
        <v>0</v>
      </c>
      <c r="G4874" s="650">
        <v>3.9</v>
      </c>
      <c r="H4874" s="650">
        <v>22.0386</v>
      </c>
      <c r="I4874" s="650">
        <v>22.0386</v>
      </c>
      <c r="J4874" s="650">
        <v>21.42</v>
      </c>
      <c r="K4874" s="650">
        <v>0</v>
      </c>
      <c r="L4874" s="676">
        <v>0</v>
      </c>
      <c r="M4874" s="650">
        <v>38.85</v>
      </c>
      <c r="N4874" s="650"/>
      <c r="O4874" s="650"/>
      <c r="P4874" s="650"/>
      <c r="Q4874" s="650">
        <v>14049</v>
      </c>
      <c r="R4874" s="650">
        <v>4090.38</v>
      </c>
      <c r="S4874" s="676">
        <v>0.2912</v>
      </c>
      <c r="T4874" s="650">
        <v>0</v>
      </c>
      <c r="U4874" s="650">
        <v>0</v>
      </c>
      <c r="V4874" s="650">
        <v>0</v>
      </c>
      <c r="W4874" s="650">
        <v>0</v>
      </c>
      <c r="X4874" s="650">
        <v>0</v>
      </c>
      <c r="Y4874" s="650">
        <v>0</v>
      </c>
      <c r="Z4874" s="650">
        <v>0</v>
      </c>
      <c r="AA4874" s="650">
        <v>0</v>
      </c>
      <c r="AB4874" s="676">
        <v>1</v>
      </c>
      <c r="AC4874" s="575">
        <f t="shared" si="227"/>
        <v>0</v>
      </c>
      <c r="AD4874" s="620">
        <f t="shared" si="228"/>
        <v>0</v>
      </c>
    </row>
    <row r="4875" customHeight="1" spans="1:30">
      <c r="A4875" s="574">
        <v>45384</v>
      </c>
      <c r="B4875" s="650" t="s">
        <v>261</v>
      </c>
      <c r="C4875" s="650" t="s">
        <v>250</v>
      </c>
      <c r="D4875" s="650">
        <v>100</v>
      </c>
      <c r="E4875" s="650" t="s">
        <v>233</v>
      </c>
      <c r="F4875" s="650">
        <v>0</v>
      </c>
      <c r="G4875" s="650">
        <v>4.69</v>
      </c>
      <c r="H4875" s="650">
        <v>54.2322</v>
      </c>
      <c r="I4875" s="650">
        <v>54.2322</v>
      </c>
      <c r="J4875" s="650">
        <v>53.46</v>
      </c>
      <c r="K4875" s="650">
        <v>0</v>
      </c>
      <c r="L4875" s="676">
        <v>0</v>
      </c>
      <c r="M4875" s="650">
        <v>90.552</v>
      </c>
      <c r="N4875" s="650"/>
      <c r="O4875" s="650"/>
      <c r="P4875" s="650"/>
      <c r="Q4875" s="650">
        <v>25315</v>
      </c>
      <c r="R4875" s="650">
        <v>7069.656</v>
      </c>
      <c r="S4875" s="676">
        <v>0.2793</v>
      </c>
      <c r="T4875" s="650">
        <v>0</v>
      </c>
      <c r="U4875" s="650">
        <v>0</v>
      </c>
      <c r="V4875" s="650">
        <v>0</v>
      </c>
      <c r="W4875" s="650">
        <v>0</v>
      </c>
      <c r="X4875" s="650">
        <v>0</v>
      </c>
      <c r="Y4875" s="650">
        <v>0</v>
      </c>
      <c r="Z4875" s="650">
        <v>0</v>
      </c>
      <c r="AA4875" s="650">
        <v>0</v>
      </c>
      <c r="AB4875" s="676">
        <v>1</v>
      </c>
      <c r="AC4875" s="575">
        <f t="shared" si="227"/>
        <v>0</v>
      </c>
      <c r="AD4875" s="620">
        <f t="shared" si="228"/>
        <v>0</v>
      </c>
    </row>
    <row r="4876" customHeight="1" spans="1:30">
      <c r="A4876" s="574">
        <v>45384</v>
      </c>
      <c r="B4876" s="650" t="s">
        <v>254</v>
      </c>
      <c r="C4876" s="650" t="s">
        <v>250</v>
      </c>
      <c r="D4876" s="650">
        <v>50</v>
      </c>
      <c r="E4876" s="650" t="s">
        <v>233</v>
      </c>
      <c r="F4876" s="650">
        <v>0</v>
      </c>
      <c r="G4876" s="650">
        <v>10.93</v>
      </c>
      <c r="H4876" s="650">
        <v>113.8583</v>
      </c>
      <c r="I4876" s="650">
        <v>113.356</v>
      </c>
      <c r="J4876" s="650">
        <v>109.62</v>
      </c>
      <c r="K4876" s="650">
        <v>0</v>
      </c>
      <c r="L4876" s="676">
        <v>0</v>
      </c>
      <c r="M4876" s="650">
        <v>173.88</v>
      </c>
      <c r="N4876" s="650"/>
      <c r="O4876" s="650"/>
      <c r="P4876" s="650"/>
      <c r="Q4876" s="650">
        <v>12070</v>
      </c>
      <c r="R4876" s="650">
        <v>4074.84</v>
      </c>
      <c r="S4876" s="676">
        <v>0.3376</v>
      </c>
      <c r="T4876" s="650">
        <v>0</v>
      </c>
      <c r="U4876" s="650">
        <v>0</v>
      </c>
      <c r="V4876" s="650">
        <v>0</v>
      </c>
      <c r="W4876" s="650">
        <v>0</v>
      </c>
      <c r="X4876" s="650">
        <v>0</v>
      </c>
      <c r="Y4876" s="650">
        <v>0</v>
      </c>
      <c r="Z4876" s="650">
        <v>0</v>
      </c>
      <c r="AA4876" s="650">
        <v>0</v>
      </c>
      <c r="AB4876" s="676">
        <v>1</v>
      </c>
      <c r="AC4876" s="575">
        <f t="shared" si="227"/>
        <v>0</v>
      </c>
      <c r="AD4876" s="620">
        <f t="shared" si="228"/>
        <v>0</v>
      </c>
    </row>
    <row r="4877" customHeight="1" spans="1:30">
      <c r="A4877" s="574">
        <v>45384</v>
      </c>
      <c r="B4877" s="650" t="s">
        <v>256</v>
      </c>
      <c r="C4877" s="650" t="s">
        <v>250</v>
      </c>
      <c r="D4877" s="650">
        <v>20.4</v>
      </c>
      <c r="E4877" s="650" t="s">
        <v>233</v>
      </c>
      <c r="F4877" s="650">
        <v>0</v>
      </c>
      <c r="G4877" s="650">
        <v>7.18</v>
      </c>
      <c r="H4877" s="650">
        <v>34.8326</v>
      </c>
      <c r="I4877" s="650">
        <v>34.608</v>
      </c>
      <c r="J4877" s="650">
        <v>34.5294</v>
      </c>
      <c r="K4877" s="650">
        <v>0</v>
      </c>
      <c r="L4877" s="676">
        <v>0</v>
      </c>
      <c r="M4877" s="650">
        <v>69.4507</v>
      </c>
      <c r="N4877" s="650"/>
      <c r="O4877" s="650"/>
      <c r="P4877" s="650"/>
      <c r="Q4877" s="650">
        <v>5372</v>
      </c>
      <c r="R4877" s="650">
        <v>1697.6428</v>
      </c>
      <c r="S4877" s="676">
        <v>0.316</v>
      </c>
      <c r="T4877" s="650">
        <v>0</v>
      </c>
      <c r="U4877" s="650">
        <v>0</v>
      </c>
      <c r="V4877" s="650">
        <v>0</v>
      </c>
      <c r="W4877" s="650">
        <v>0</v>
      </c>
      <c r="X4877" s="650">
        <v>0</v>
      </c>
      <c r="Y4877" s="650">
        <v>0</v>
      </c>
      <c r="Z4877" s="650">
        <v>0</v>
      </c>
      <c r="AA4877" s="650">
        <v>0</v>
      </c>
      <c r="AB4877" s="676">
        <v>1</v>
      </c>
      <c r="AC4877" s="575">
        <f t="shared" si="227"/>
        <v>0</v>
      </c>
      <c r="AD4877" s="620">
        <f t="shared" si="228"/>
        <v>0</v>
      </c>
    </row>
    <row r="4878" customHeight="1" spans="1:30">
      <c r="A4878" s="574">
        <v>45384</v>
      </c>
      <c r="B4878" s="650" t="s">
        <v>257</v>
      </c>
      <c r="C4878" s="650" t="s">
        <v>250</v>
      </c>
      <c r="D4878" s="650">
        <v>80</v>
      </c>
      <c r="E4878" s="650" t="s">
        <v>231</v>
      </c>
      <c r="F4878" s="650">
        <v>0</v>
      </c>
      <c r="G4878" s="650">
        <v>5.57</v>
      </c>
      <c r="H4878" s="650">
        <v>64.335</v>
      </c>
      <c r="I4878" s="650">
        <v>63.3786</v>
      </c>
      <c r="J4878" s="650">
        <v>62.0048</v>
      </c>
      <c r="K4878" s="650">
        <v>0</v>
      </c>
      <c r="L4878" s="676">
        <v>0</v>
      </c>
      <c r="M4878" s="650">
        <v>175.1023</v>
      </c>
      <c r="N4878" s="650"/>
      <c r="O4878" s="650"/>
      <c r="P4878" s="650"/>
      <c r="Q4878" s="650">
        <v>18237</v>
      </c>
      <c r="R4878" s="650">
        <v>5864.5439</v>
      </c>
      <c r="S4878" s="676">
        <v>0.3216</v>
      </c>
      <c r="T4878" s="650">
        <v>0</v>
      </c>
      <c r="U4878" s="650">
        <v>0.6</v>
      </c>
      <c r="V4878" s="650">
        <v>0</v>
      </c>
      <c r="W4878" s="650">
        <v>0</v>
      </c>
      <c r="X4878" s="650">
        <v>0</v>
      </c>
      <c r="Y4878" s="650">
        <v>0</v>
      </c>
      <c r="Z4878" s="650">
        <v>0</v>
      </c>
      <c r="AA4878" s="650">
        <v>0</v>
      </c>
      <c r="AB4878" s="676">
        <v>1</v>
      </c>
      <c r="AC4878" s="575">
        <f t="shared" si="227"/>
        <v>0.6</v>
      </c>
      <c r="AD4878" s="620">
        <f t="shared" si="228"/>
        <v>0</v>
      </c>
    </row>
    <row r="4879" customHeight="1" spans="1:30">
      <c r="A4879" s="574">
        <v>45384</v>
      </c>
      <c r="B4879" s="192" t="s">
        <v>61</v>
      </c>
      <c r="C4879" s="650" t="s">
        <v>250</v>
      </c>
      <c r="D4879" s="650">
        <v>275</v>
      </c>
      <c r="E4879" s="650" t="s">
        <v>233</v>
      </c>
      <c r="F4879" s="650">
        <v>0</v>
      </c>
      <c r="G4879" s="650">
        <v>4.67</v>
      </c>
      <c r="H4879" s="650">
        <v>115.7335</v>
      </c>
      <c r="I4879" s="650">
        <v>115.2963</v>
      </c>
      <c r="J4879" s="650">
        <v>108.24</v>
      </c>
      <c r="K4879" s="650">
        <v>0</v>
      </c>
      <c r="L4879" s="676">
        <v>0</v>
      </c>
      <c r="M4879" s="650">
        <v>268.84</v>
      </c>
      <c r="N4879" s="650"/>
      <c r="O4879" s="650"/>
      <c r="P4879" s="650"/>
      <c r="Q4879" s="650">
        <v>83580</v>
      </c>
      <c r="R4879" s="650">
        <v>24194.28</v>
      </c>
      <c r="S4879" s="676">
        <v>0.2895</v>
      </c>
      <c r="T4879" s="650">
        <v>0</v>
      </c>
      <c r="U4879" s="650">
        <v>0.4372</v>
      </c>
      <c r="V4879" s="650">
        <v>0</v>
      </c>
      <c r="W4879" s="650">
        <v>0</v>
      </c>
      <c r="X4879" s="650">
        <v>0</v>
      </c>
      <c r="Y4879" s="650">
        <v>0</v>
      </c>
      <c r="Z4879" s="650">
        <v>0</v>
      </c>
      <c r="AA4879" s="650">
        <v>0</v>
      </c>
      <c r="AB4879" s="676">
        <v>1</v>
      </c>
      <c r="AC4879" s="575">
        <f t="shared" si="227"/>
        <v>0.4372</v>
      </c>
      <c r="AD4879" s="620">
        <f t="shared" si="228"/>
        <v>0</v>
      </c>
    </row>
    <row r="4880" customHeight="1" spans="1:30">
      <c r="A4880" s="574">
        <v>45384</v>
      </c>
      <c r="B4880" s="192" t="s">
        <v>62</v>
      </c>
      <c r="C4880" s="650" t="s">
        <v>250</v>
      </c>
      <c r="D4880" s="650">
        <v>200</v>
      </c>
      <c r="E4880" s="650" t="s">
        <v>233</v>
      </c>
      <c r="F4880" s="650">
        <v>0</v>
      </c>
      <c r="G4880" s="650">
        <v>6.76</v>
      </c>
      <c r="H4880" s="650">
        <v>159.8812</v>
      </c>
      <c r="I4880" s="650">
        <v>159.397</v>
      </c>
      <c r="J4880" s="650">
        <v>155.76</v>
      </c>
      <c r="K4880" s="650">
        <v>0</v>
      </c>
      <c r="L4880" s="676">
        <v>0</v>
      </c>
      <c r="M4880" s="650">
        <v>307.56</v>
      </c>
      <c r="N4880" s="650"/>
      <c r="O4880" s="650"/>
      <c r="P4880" s="650"/>
      <c r="Q4880" s="650">
        <v>61280</v>
      </c>
      <c r="R4880" s="650">
        <v>16855.08</v>
      </c>
      <c r="S4880" s="676">
        <v>0.2751</v>
      </c>
      <c r="T4880" s="650">
        <v>0</v>
      </c>
      <c r="U4880" s="650">
        <v>0.4842</v>
      </c>
      <c r="V4880" s="650">
        <v>0</v>
      </c>
      <c r="W4880" s="650">
        <v>0</v>
      </c>
      <c r="X4880" s="650">
        <v>0</v>
      </c>
      <c r="Y4880" s="650">
        <v>0</v>
      </c>
      <c r="Z4880" s="650">
        <v>0</v>
      </c>
      <c r="AA4880" s="650">
        <v>0</v>
      </c>
      <c r="AB4880" s="676">
        <v>1</v>
      </c>
      <c r="AC4880" s="575">
        <f t="shared" si="227"/>
        <v>0.4842</v>
      </c>
      <c r="AD4880" s="620">
        <f t="shared" si="228"/>
        <v>0</v>
      </c>
    </row>
    <row r="4881" customHeight="1" spans="1:30">
      <c r="A4881" s="574">
        <v>45384</v>
      </c>
      <c r="B4881" s="650" t="s">
        <v>253</v>
      </c>
      <c r="C4881" s="650" t="s">
        <v>250</v>
      </c>
      <c r="D4881" s="650">
        <v>200</v>
      </c>
      <c r="E4881" s="650" t="s">
        <v>233</v>
      </c>
      <c r="F4881" s="650">
        <v>0</v>
      </c>
      <c r="G4881" s="650">
        <v>5.77</v>
      </c>
      <c r="H4881" s="650">
        <v>130.5919</v>
      </c>
      <c r="I4881" s="650">
        <v>130.5919</v>
      </c>
      <c r="J4881" s="650">
        <v>125.4</v>
      </c>
      <c r="K4881" s="650">
        <v>0</v>
      </c>
      <c r="L4881" s="676">
        <v>0</v>
      </c>
      <c r="M4881" s="650">
        <v>282.48</v>
      </c>
      <c r="N4881" s="650"/>
      <c r="O4881" s="650"/>
      <c r="P4881" s="650"/>
      <c r="Q4881" s="650">
        <v>61425</v>
      </c>
      <c r="R4881" s="650">
        <v>14818.32</v>
      </c>
      <c r="S4881" s="676">
        <v>0.2412</v>
      </c>
      <c r="T4881" s="650">
        <v>0</v>
      </c>
      <c r="U4881" s="650">
        <v>0</v>
      </c>
      <c r="V4881" s="650">
        <v>0</v>
      </c>
      <c r="W4881" s="650">
        <v>0</v>
      </c>
      <c r="X4881" s="650">
        <v>0</v>
      </c>
      <c r="Y4881" s="650">
        <v>0</v>
      </c>
      <c r="Z4881" s="650">
        <v>0</v>
      </c>
      <c r="AA4881" s="650">
        <v>0</v>
      </c>
      <c r="AB4881" s="676">
        <v>1</v>
      </c>
      <c r="AC4881" s="575">
        <f t="shared" si="227"/>
        <v>0</v>
      </c>
      <c r="AD4881" s="620">
        <f t="shared" si="228"/>
        <v>0</v>
      </c>
    </row>
    <row r="4882" customHeight="1" spans="1:30">
      <c r="A4882" s="574">
        <v>45384</v>
      </c>
      <c r="B4882" s="650" t="s">
        <v>260</v>
      </c>
      <c r="C4882" s="650" t="s">
        <v>250</v>
      </c>
      <c r="D4882" s="650">
        <v>50</v>
      </c>
      <c r="E4882" s="650" t="s">
        <v>456</v>
      </c>
      <c r="F4882" s="650">
        <v>0</v>
      </c>
      <c r="G4882" s="650">
        <v>10.35</v>
      </c>
      <c r="H4882" s="650">
        <v>91.2457</v>
      </c>
      <c r="I4882" s="650">
        <v>90.6447</v>
      </c>
      <c r="J4882" s="650">
        <v>89.32</v>
      </c>
      <c r="K4882" s="650">
        <v>0</v>
      </c>
      <c r="L4882" s="676">
        <v>0</v>
      </c>
      <c r="M4882" s="650">
        <v>153.01</v>
      </c>
      <c r="N4882" s="650"/>
      <c r="O4882" s="650"/>
      <c r="P4882" s="650"/>
      <c r="Q4882" s="650">
        <v>12700</v>
      </c>
      <c r="R4882" s="650">
        <v>2931.962</v>
      </c>
      <c r="S4882" s="676">
        <v>0.2309</v>
      </c>
      <c r="T4882" s="650">
        <v>0</v>
      </c>
      <c r="U4882" s="650">
        <v>0</v>
      </c>
      <c r="V4882" s="650">
        <v>0</v>
      </c>
      <c r="W4882" s="650">
        <v>0</v>
      </c>
      <c r="X4882" s="650">
        <v>0</v>
      </c>
      <c r="Y4882" s="650">
        <v>0</v>
      </c>
      <c r="Z4882" s="650">
        <v>0</v>
      </c>
      <c r="AA4882" s="650">
        <v>0</v>
      </c>
      <c r="AB4882" s="676">
        <v>1</v>
      </c>
      <c r="AC4882" s="575">
        <f t="shared" si="227"/>
        <v>0</v>
      </c>
      <c r="AD4882" s="620">
        <f t="shared" si="228"/>
        <v>0</v>
      </c>
    </row>
    <row r="4883" customHeight="1" spans="1:30">
      <c r="A4883" s="574">
        <v>45384</v>
      </c>
      <c r="B4883" s="650" t="s">
        <v>258</v>
      </c>
      <c r="C4883" s="650" t="s">
        <v>250</v>
      </c>
      <c r="D4883" s="650">
        <v>100</v>
      </c>
      <c r="E4883" s="650" t="s">
        <v>233</v>
      </c>
      <c r="F4883" s="650">
        <v>0</v>
      </c>
      <c r="G4883" s="650">
        <v>6.23</v>
      </c>
      <c r="H4883" s="650">
        <v>115.7149</v>
      </c>
      <c r="I4883" s="650">
        <v>113.2505</v>
      </c>
      <c r="J4883" s="650">
        <v>111.54</v>
      </c>
      <c r="K4883" s="650">
        <v>0</v>
      </c>
      <c r="L4883" s="676">
        <v>0</v>
      </c>
      <c r="M4883" s="650">
        <v>291.06</v>
      </c>
      <c r="N4883" s="650"/>
      <c r="O4883" s="650"/>
      <c r="P4883" s="650"/>
      <c r="Q4883" s="650">
        <v>27774</v>
      </c>
      <c r="R4883" s="650">
        <v>6108.96</v>
      </c>
      <c r="S4883" s="676">
        <v>0.22</v>
      </c>
      <c r="T4883" s="650">
        <v>2.4644</v>
      </c>
      <c r="U4883" s="650">
        <v>0</v>
      </c>
      <c r="V4883" s="650">
        <v>0</v>
      </c>
      <c r="W4883" s="650">
        <v>0</v>
      </c>
      <c r="X4883" s="650">
        <v>0</v>
      </c>
      <c r="Y4883" s="650">
        <v>0</v>
      </c>
      <c r="Z4883" s="650">
        <v>0</v>
      </c>
      <c r="AA4883" s="650">
        <v>0</v>
      </c>
      <c r="AB4883" s="676">
        <v>0.9785</v>
      </c>
      <c r="AC4883" s="575">
        <f t="shared" si="227"/>
        <v>0</v>
      </c>
      <c r="AD4883" s="620">
        <f t="shared" si="228"/>
        <v>2.4644</v>
      </c>
    </row>
    <row r="4884" customHeight="1" spans="1:30">
      <c r="A4884" s="574">
        <v>45384</v>
      </c>
      <c r="B4884" s="650" t="s">
        <v>252</v>
      </c>
      <c r="C4884" s="650" t="s">
        <v>250</v>
      </c>
      <c r="D4884" s="650">
        <v>49.5</v>
      </c>
      <c r="E4884" s="650" t="s">
        <v>233</v>
      </c>
      <c r="F4884" s="650">
        <v>0</v>
      </c>
      <c r="G4884" s="650">
        <v>12.4</v>
      </c>
      <c r="H4884" s="650">
        <v>117.5312</v>
      </c>
      <c r="I4884" s="650">
        <v>81.7875</v>
      </c>
      <c r="J4884" s="650">
        <v>80.025</v>
      </c>
      <c r="K4884" s="650">
        <v>35.7437</v>
      </c>
      <c r="L4884" s="676">
        <v>0.3041</v>
      </c>
      <c r="M4884" s="650">
        <v>135.036</v>
      </c>
      <c r="N4884" s="650">
        <v>1272</v>
      </c>
      <c r="O4884" s="676">
        <v>0.1062</v>
      </c>
      <c r="P4884" s="676">
        <v>0.0395</v>
      </c>
      <c r="Q4884" s="650">
        <v>12723</v>
      </c>
      <c r="R4884" s="650">
        <v>2850.8766</v>
      </c>
      <c r="S4884" s="676">
        <v>0.2241</v>
      </c>
      <c r="T4884" s="650">
        <v>0</v>
      </c>
      <c r="U4884" s="650">
        <v>0</v>
      </c>
      <c r="V4884" s="650">
        <v>0</v>
      </c>
      <c r="W4884" s="650">
        <v>0</v>
      </c>
      <c r="X4884" s="650">
        <v>0</v>
      </c>
      <c r="Y4884" s="650">
        <v>0</v>
      </c>
      <c r="Z4884" s="650">
        <v>0</v>
      </c>
      <c r="AA4884" s="650">
        <v>0</v>
      </c>
      <c r="AB4884" s="676">
        <v>1</v>
      </c>
      <c r="AC4884" s="575">
        <f t="shared" si="227"/>
        <v>0</v>
      </c>
      <c r="AD4884" s="620">
        <f t="shared" si="228"/>
        <v>0</v>
      </c>
    </row>
    <row r="4885" customHeight="1" spans="1:30">
      <c r="A4885" s="574">
        <v>45384</v>
      </c>
      <c r="B4885" s="650" t="s">
        <v>263</v>
      </c>
      <c r="C4885" s="650" t="s">
        <v>250</v>
      </c>
      <c r="D4885" s="650">
        <v>200</v>
      </c>
      <c r="E4885" s="650" t="s">
        <v>233</v>
      </c>
      <c r="F4885" s="650">
        <v>0</v>
      </c>
      <c r="G4885" s="650">
        <v>5.15</v>
      </c>
      <c r="H4885" s="650">
        <v>103.4728</v>
      </c>
      <c r="I4885" s="650">
        <v>85.3936</v>
      </c>
      <c r="J4885" s="650">
        <v>84.48</v>
      </c>
      <c r="K4885" s="650">
        <v>0</v>
      </c>
      <c r="L4885" s="676">
        <v>0</v>
      </c>
      <c r="M4885" s="650">
        <v>281.6</v>
      </c>
      <c r="N4885" s="650"/>
      <c r="O4885" s="650"/>
      <c r="P4885" s="650"/>
      <c r="Q4885" s="650">
        <v>59159</v>
      </c>
      <c r="R4885" s="650">
        <v>18703.52</v>
      </c>
      <c r="S4885" s="676">
        <v>0.3162</v>
      </c>
      <c r="T4885" s="650">
        <v>0</v>
      </c>
      <c r="U4885" s="650">
        <v>1.0328</v>
      </c>
      <c r="V4885" s="650">
        <v>0</v>
      </c>
      <c r="W4885" s="650">
        <v>0</v>
      </c>
      <c r="X4885" s="650">
        <v>0</v>
      </c>
      <c r="Y4885" s="650">
        <v>17.0464</v>
      </c>
      <c r="Z4885" s="650">
        <v>0</v>
      </c>
      <c r="AA4885" s="650">
        <v>0</v>
      </c>
      <c r="AB4885" s="676">
        <v>1</v>
      </c>
      <c r="AC4885" s="575">
        <f t="shared" si="227"/>
        <v>1.0328</v>
      </c>
      <c r="AD4885" s="620">
        <f t="shared" si="228"/>
        <v>0</v>
      </c>
    </row>
    <row r="4886" customHeight="1" spans="1:30">
      <c r="A4886" s="574">
        <v>45384</v>
      </c>
      <c r="B4886" s="650" t="s">
        <v>265</v>
      </c>
      <c r="C4886" s="650" t="s">
        <v>250</v>
      </c>
      <c r="D4886" s="650">
        <v>50</v>
      </c>
      <c r="E4886" s="650" t="s">
        <v>233</v>
      </c>
      <c r="F4886" s="650">
        <v>0</v>
      </c>
      <c r="G4886" s="650">
        <v>5.87</v>
      </c>
      <c r="H4886" s="650">
        <v>44.899</v>
      </c>
      <c r="I4886" s="650">
        <v>20.3261</v>
      </c>
      <c r="J4886" s="650">
        <v>19.5228</v>
      </c>
      <c r="K4886" s="650">
        <v>24.5729</v>
      </c>
      <c r="L4886" s="676">
        <v>0.5473</v>
      </c>
      <c r="M4886" s="650">
        <v>42.7416</v>
      </c>
      <c r="N4886" s="650"/>
      <c r="O4886" s="650"/>
      <c r="P4886" s="650"/>
      <c r="Q4886" s="650">
        <v>5770</v>
      </c>
      <c r="R4886" s="650">
        <v>1066.538</v>
      </c>
      <c r="S4886" s="676">
        <v>0.1848</v>
      </c>
      <c r="T4886" s="650">
        <v>0</v>
      </c>
      <c r="U4886" s="650">
        <v>0</v>
      </c>
      <c r="V4886" s="650">
        <v>0</v>
      </c>
      <c r="W4886" s="650">
        <v>0</v>
      </c>
      <c r="X4886" s="650">
        <v>0</v>
      </c>
      <c r="Y4886" s="650">
        <v>0</v>
      </c>
      <c r="Z4886" s="650">
        <v>0</v>
      </c>
      <c r="AA4886" s="650">
        <v>0</v>
      </c>
      <c r="AB4886" s="676">
        <v>1</v>
      </c>
      <c r="AC4886" s="575">
        <f t="shared" si="227"/>
        <v>0</v>
      </c>
      <c r="AD4886" s="620">
        <f t="shared" si="228"/>
        <v>0</v>
      </c>
    </row>
    <row r="4887" customHeight="1" spans="1:30">
      <c r="A4887" s="574">
        <v>45384</v>
      </c>
      <c r="B4887" s="650" t="s">
        <v>266</v>
      </c>
      <c r="C4887" s="650" t="s">
        <v>250</v>
      </c>
      <c r="D4887" s="650">
        <v>200</v>
      </c>
      <c r="E4887" s="650" t="s">
        <v>231</v>
      </c>
      <c r="F4887" s="650">
        <v>0</v>
      </c>
      <c r="G4887" s="650">
        <v>5.71</v>
      </c>
      <c r="H4887" s="650">
        <v>158.952</v>
      </c>
      <c r="I4887" s="650">
        <v>148.3139</v>
      </c>
      <c r="J4887" s="650">
        <v>145.2</v>
      </c>
      <c r="K4887" s="650">
        <v>8.9133</v>
      </c>
      <c r="L4887" s="676">
        <v>0.0567</v>
      </c>
      <c r="M4887" s="650">
        <v>266.64</v>
      </c>
      <c r="N4887" s="650"/>
      <c r="O4887" s="650"/>
      <c r="P4887" s="650"/>
      <c r="Q4887" s="650">
        <v>45530</v>
      </c>
      <c r="R4887" s="650">
        <v>8116.02</v>
      </c>
      <c r="S4887" s="676">
        <v>0.1783</v>
      </c>
      <c r="T4887" s="650">
        <v>1.0672</v>
      </c>
      <c r="U4887" s="650">
        <v>0.6576</v>
      </c>
      <c r="V4887" s="650">
        <v>0</v>
      </c>
      <c r="W4887" s="650">
        <v>0</v>
      </c>
      <c r="X4887" s="650">
        <v>0</v>
      </c>
      <c r="Y4887" s="650">
        <v>0</v>
      </c>
      <c r="Z4887" s="650">
        <v>0</v>
      </c>
      <c r="AA4887" s="650">
        <v>0</v>
      </c>
      <c r="AB4887" s="676">
        <v>0.99</v>
      </c>
      <c r="AC4887" s="575">
        <f t="shared" si="227"/>
        <v>0.6576</v>
      </c>
      <c r="AD4887" s="620">
        <f t="shared" si="228"/>
        <v>1.0672</v>
      </c>
    </row>
    <row r="4888" customHeight="1" spans="1:30">
      <c r="A4888" s="574">
        <v>45384</v>
      </c>
      <c r="B4888" s="650" t="s">
        <v>267</v>
      </c>
      <c r="C4888" s="650" t="s">
        <v>250</v>
      </c>
      <c r="D4888" s="650">
        <v>150</v>
      </c>
      <c r="E4888" s="650" t="s">
        <v>233</v>
      </c>
      <c r="F4888" s="650">
        <v>0</v>
      </c>
      <c r="G4888" s="650">
        <v>3.09</v>
      </c>
      <c r="H4888" s="650">
        <v>17.9856</v>
      </c>
      <c r="I4888" s="650">
        <v>17.9856</v>
      </c>
      <c r="J4888" s="650">
        <v>17.6</v>
      </c>
      <c r="K4888" s="650">
        <v>0</v>
      </c>
      <c r="L4888" s="676">
        <v>0</v>
      </c>
      <c r="M4888" s="650">
        <v>124.96</v>
      </c>
      <c r="N4888" s="650"/>
      <c r="O4888" s="650"/>
      <c r="P4888" s="650"/>
      <c r="Q4888" s="650">
        <v>38110</v>
      </c>
      <c r="R4888" s="650">
        <v>13566.08</v>
      </c>
      <c r="S4888" s="676">
        <v>0.356</v>
      </c>
      <c r="T4888" s="650">
        <v>0</v>
      </c>
      <c r="U4888" s="650">
        <v>0</v>
      </c>
      <c r="V4888" s="650">
        <v>0</v>
      </c>
      <c r="W4888" s="650">
        <v>0</v>
      </c>
      <c r="X4888" s="650">
        <v>0</v>
      </c>
      <c r="Y4888" s="650">
        <v>0</v>
      </c>
      <c r="Z4888" s="650">
        <v>0</v>
      </c>
      <c r="AA4888" s="650">
        <v>0</v>
      </c>
      <c r="AB4888" s="676">
        <v>1</v>
      </c>
      <c r="AC4888" s="575">
        <f t="shared" si="227"/>
        <v>0</v>
      </c>
      <c r="AD4888" s="620">
        <f t="shared" si="228"/>
        <v>0</v>
      </c>
    </row>
    <row r="4889" customHeight="1" spans="1:30">
      <c r="A4889" s="574">
        <v>45384</v>
      </c>
      <c r="B4889" s="650" t="s">
        <v>262</v>
      </c>
      <c r="C4889" s="650" t="s">
        <v>250</v>
      </c>
      <c r="D4889" s="650">
        <v>200</v>
      </c>
      <c r="E4889" s="650" t="s">
        <v>233</v>
      </c>
      <c r="F4889" s="650">
        <v>0</v>
      </c>
      <c r="G4889" s="650">
        <v>5.53</v>
      </c>
      <c r="H4889" s="650">
        <v>72.7288</v>
      </c>
      <c r="I4889" s="650">
        <v>48.3216</v>
      </c>
      <c r="J4889" s="650">
        <v>46.2</v>
      </c>
      <c r="K4889" s="650">
        <v>0</v>
      </c>
      <c r="L4889" s="676">
        <v>0</v>
      </c>
      <c r="M4889" s="650">
        <v>219.45</v>
      </c>
      <c r="N4889" s="650"/>
      <c r="O4889" s="650"/>
      <c r="P4889" s="650"/>
      <c r="Q4889" s="650">
        <v>30140</v>
      </c>
      <c r="R4889" s="650">
        <v>10655.7</v>
      </c>
      <c r="S4889" s="676">
        <v>0.3535</v>
      </c>
      <c r="T4889" s="650">
        <v>24.4072</v>
      </c>
      <c r="U4889" s="650">
        <v>0</v>
      </c>
      <c r="V4889" s="650">
        <v>0</v>
      </c>
      <c r="W4889" s="650">
        <v>0</v>
      </c>
      <c r="X4889" s="650">
        <v>0</v>
      </c>
      <c r="Y4889" s="650">
        <v>0</v>
      </c>
      <c r="Z4889" s="650">
        <v>0</v>
      </c>
      <c r="AA4889" s="650">
        <v>0</v>
      </c>
      <c r="AB4889" s="676">
        <v>0.5714</v>
      </c>
      <c r="AC4889" s="575">
        <f t="shared" si="227"/>
        <v>0</v>
      </c>
      <c r="AD4889" s="620">
        <f t="shared" si="228"/>
        <v>24.4072</v>
      </c>
    </row>
    <row r="4890" customHeight="1" spans="1:30">
      <c r="A4890" s="574">
        <v>45384</v>
      </c>
      <c r="B4890" s="797" t="s">
        <v>332</v>
      </c>
      <c r="C4890" s="798" t="s">
        <v>327</v>
      </c>
      <c r="D4890" s="801">
        <v>100</v>
      </c>
      <c r="E4890" s="780" t="s">
        <v>344</v>
      </c>
      <c r="F4890" s="799">
        <v>5.2</v>
      </c>
      <c r="G4890" s="780">
        <v>2.97</v>
      </c>
      <c r="H4890" s="800">
        <v>46.4547</v>
      </c>
      <c r="I4890" s="800">
        <v>19.8539</v>
      </c>
      <c r="J4890" s="800">
        <v>17.689</v>
      </c>
      <c r="K4890" s="800">
        <v>26.6008</v>
      </c>
      <c r="L4890" s="795">
        <v>0.5726</v>
      </c>
      <c r="M4890" s="800">
        <v>41.867</v>
      </c>
      <c r="N4890" s="780">
        <v>2100</v>
      </c>
      <c r="O4890" s="795">
        <v>0.0199</v>
      </c>
      <c r="P4890" s="795">
        <v>-0.0467</v>
      </c>
      <c r="Q4890" s="780">
        <v>17591</v>
      </c>
      <c r="R4890" s="800">
        <v>2674.714</v>
      </c>
      <c r="S4890" s="795">
        <v>0.1521</v>
      </c>
      <c r="T4890" s="780">
        <v>0</v>
      </c>
      <c r="U4890" s="780">
        <v>0</v>
      </c>
      <c r="V4890" s="780">
        <v>0</v>
      </c>
      <c r="W4890" s="780">
        <v>0</v>
      </c>
      <c r="X4890" s="780">
        <v>0</v>
      </c>
      <c r="Y4890" s="780">
        <v>0</v>
      </c>
      <c r="Z4890" s="780">
        <v>0</v>
      </c>
      <c r="AA4890" s="800">
        <v>26.6008</v>
      </c>
      <c r="AB4890" s="795">
        <v>1</v>
      </c>
      <c r="AC4890" s="575">
        <f t="shared" si="227"/>
        <v>0</v>
      </c>
      <c r="AD4890" s="620">
        <f t="shared" si="228"/>
        <v>0</v>
      </c>
    </row>
    <row r="4891" customHeight="1" spans="1:30">
      <c r="A4891" s="574">
        <v>45384</v>
      </c>
      <c r="B4891" s="797" t="s">
        <v>342</v>
      </c>
      <c r="C4891" s="779" t="s">
        <v>82</v>
      </c>
      <c r="D4891" s="802">
        <v>100</v>
      </c>
      <c r="E4891" s="780" t="s">
        <v>390</v>
      </c>
      <c r="F4891" s="815">
        <v>0</v>
      </c>
      <c r="G4891" s="660">
        <v>6.76</v>
      </c>
      <c r="H4891" s="660">
        <v>0</v>
      </c>
      <c r="I4891" s="660">
        <v>22.47</v>
      </c>
      <c r="J4891" s="660">
        <v>20.8912</v>
      </c>
      <c r="K4891" s="783">
        <v>0</v>
      </c>
      <c r="L4891" s="783">
        <v>0</v>
      </c>
      <c r="M4891" s="718">
        <v>32.78</v>
      </c>
      <c r="N4891" s="913">
        <v>2002</v>
      </c>
      <c r="O4891" s="804">
        <v>0.0164</v>
      </c>
      <c r="P4891" s="795">
        <v>-0.05</v>
      </c>
      <c r="Q4891" s="660">
        <v>13183</v>
      </c>
      <c r="R4891" s="718">
        <v>340.6392</v>
      </c>
      <c r="S4891" s="793">
        <v>0.0258</v>
      </c>
      <c r="T4891" s="780">
        <v>0</v>
      </c>
      <c r="U4891" s="780">
        <v>0</v>
      </c>
      <c r="V4891" s="780">
        <v>0</v>
      </c>
      <c r="W4891" s="780">
        <v>0</v>
      </c>
      <c r="X4891" s="780">
        <v>0</v>
      </c>
      <c r="Y4891" s="780">
        <v>0</v>
      </c>
      <c r="Z4891" s="780">
        <v>0</v>
      </c>
      <c r="AA4891" s="780">
        <v>6.5896</v>
      </c>
      <c r="AB4891" s="795">
        <v>1</v>
      </c>
      <c r="AC4891" s="575">
        <f t="shared" si="227"/>
        <v>0</v>
      </c>
      <c r="AD4891" s="620">
        <f t="shared" si="228"/>
        <v>0</v>
      </c>
    </row>
    <row r="4892" customHeight="1" spans="1:30">
      <c r="A4892" s="574">
        <v>45384</v>
      </c>
      <c r="B4892" s="797" t="s">
        <v>343</v>
      </c>
      <c r="C4892" s="820" t="s">
        <v>391</v>
      </c>
      <c r="D4892" s="821">
        <v>33</v>
      </c>
      <c r="E4892" s="815" t="s">
        <v>400</v>
      </c>
      <c r="F4892" s="815">
        <v>0</v>
      </c>
      <c r="G4892" s="815">
        <v>3.49</v>
      </c>
      <c r="H4892" s="815">
        <v>10.3398</v>
      </c>
      <c r="I4892" s="815">
        <v>9.9813</v>
      </c>
      <c r="J4892" s="819">
        <v>9.9</v>
      </c>
      <c r="K4892" s="815">
        <v>0</v>
      </c>
      <c r="L4892" s="818">
        <v>0</v>
      </c>
      <c r="M4892" s="819">
        <v>48.18</v>
      </c>
      <c r="N4892" s="815">
        <v>1086</v>
      </c>
      <c r="O4892" s="818">
        <v>0.0444</v>
      </c>
      <c r="P4892" s="793">
        <v>-0.3345</v>
      </c>
      <c r="Q4892" s="815">
        <v>7604</v>
      </c>
      <c r="R4892" s="819">
        <v>1695.54</v>
      </c>
      <c r="S4892" s="818">
        <v>0.223</v>
      </c>
      <c r="T4892" s="815">
        <v>0</v>
      </c>
      <c r="U4892" s="815">
        <v>0</v>
      </c>
      <c r="V4892" s="815">
        <v>0</v>
      </c>
      <c r="W4892" s="815">
        <v>0</v>
      </c>
      <c r="X4892" s="815">
        <v>0</v>
      </c>
      <c r="Y4892" s="815">
        <v>0</v>
      </c>
      <c r="Z4892" s="815">
        <v>0</v>
      </c>
      <c r="AA4892" s="815">
        <v>0</v>
      </c>
      <c r="AB4892" s="818">
        <v>1</v>
      </c>
      <c r="AC4892" s="575">
        <f t="shared" si="227"/>
        <v>0</v>
      </c>
      <c r="AD4892" s="620">
        <f t="shared" si="228"/>
        <v>0</v>
      </c>
    </row>
    <row r="4893" customHeight="1" spans="1:30">
      <c r="A4893" s="574">
        <v>45384</v>
      </c>
      <c r="B4893" s="797" t="s">
        <v>345</v>
      </c>
      <c r="C4893" s="782" t="s">
        <v>150</v>
      </c>
      <c r="D4893" s="783">
        <v>60</v>
      </c>
      <c r="E4893" s="783" t="s">
        <v>382</v>
      </c>
      <c r="F4893" s="783">
        <v>0.73</v>
      </c>
      <c r="G4893" s="783">
        <v>2.35</v>
      </c>
      <c r="H4893" s="783">
        <v>7.1525</v>
      </c>
      <c r="I4893" s="783">
        <v>6.9363</v>
      </c>
      <c r="J4893" s="783">
        <v>7.04</v>
      </c>
      <c r="K4893" s="783">
        <v>0</v>
      </c>
      <c r="L4893" s="791">
        <v>0</v>
      </c>
      <c r="M4893" s="783">
        <v>29.04</v>
      </c>
      <c r="N4893" s="783">
        <v>422</v>
      </c>
      <c r="O4893" s="791">
        <v>0.0688</v>
      </c>
      <c r="P4893" s="783" t="s">
        <v>149</v>
      </c>
      <c r="Q4893" s="783">
        <v>5420</v>
      </c>
      <c r="R4893" s="783">
        <v>1712.48</v>
      </c>
      <c r="S4893" s="791">
        <v>0.316</v>
      </c>
      <c r="T4893" s="783">
        <v>0</v>
      </c>
      <c r="U4893" s="783">
        <v>0</v>
      </c>
      <c r="V4893" s="783">
        <v>0</v>
      </c>
      <c r="W4893" s="783">
        <v>0</v>
      </c>
      <c r="X4893" s="783">
        <v>0</v>
      </c>
      <c r="Y4893" s="783">
        <v>0</v>
      </c>
      <c r="Z4893" s="783">
        <v>0</v>
      </c>
      <c r="AA4893" s="783">
        <v>0</v>
      </c>
      <c r="AB4893" s="791">
        <v>1</v>
      </c>
      <c r="AC4893" s="575">
        <f t="shared" si="227"/>
        <v>0</v>
      </c>
      <c r="AD4893" s="620">
        <f t="shared" si="228"/>
        <v>0</v>
      </c>
    </row>
    <row r="4894" customHeight="1" spans="1:30">
      <c r="A4894" s="574">
        <v>45384</v>
      </c>
      <c r="B4894" s="797" t="s">
        <v>334</v>
      </c>
      <c r="C4894" s="779" t="s">
        <v>78</v>
      </c>
      <c r="D4894" s="802">
        <v>100</v>
      </c>
      <c r="E4894" s="660" t="s">
        <v>92</v>
      </c>
      <c r="F4894" s="660">
        <v>1.67</v>
      </c>
      <c r="G4894" s="660">
        <v>1.87</v>
      </c>
      <c r="H4894" s="660">
        <v>4.66</v>
      </c>
      <c r="I4894" s="660">
        <v>4.84</v>
      </c>
      <c r="J4894" s="660">
        <v>4.6662</v>
      </c>
      <c r="K4894" s="660">
        <v>0</v>
      </c>
      <c r="L4894" s="793">
        <v>0</v>
      </c>
      <c r="M4894" s="720">
        <v>13.0053</v>
      </c>
      <c r="N4894" s="781">
        <v>132</v>
      </c>
      <c r="O4894" s="789">
        <v>0.0985</v>
      </c>
      <c r="P4894" s="793">
        <v>0.034</v>
      </c>
      <c r="Q4894" s="660">
        <v>5723</v>
      </c>
      <c r="R4894" s="781">
        <v>466.4583</v>
      </c>
      <c r="S4894" s="805">
        <v>0.0815</v>
      </c>
      <c r="T4894" s="660">
        <v>0</v>
      </c>
      <c r="U4894" s="660">
        <v>0</v>
      </c>
      <c r="V4894" s="660">
        <v>0</v>
      </c>
      <c r="W4894" s="660">
        <v>0</v>
      </c>
      <c r="X4894" s="660">
        <v>0</v>
      </c>
      <c r="Y4894" s="660">
        <v>0</v>
      </c>
      <c r="Z4894" s="660">
        <v>0</v>
      </c>
      <c r="AA4894" s="660">
        <v>0.104</v>
      </c>
      <c r="AB4894" s="795">
        <v>1</v>
      </c>
      <c r="AC4894" s="575">
        <f t="shared" si="227"/>
        <v>0</v>
      </c>
      <c r="AD4894" s="620">
        <f t="shared" si="228"/>
        <v>0</v>
      </c>
    </row>
    <row r="4895" customHeight="1" spans="1:30">
      <c r="A4895" s="574">
        <v>45384</v>
      </c>
      <c r="B4895" s="797" t="s">
        <v>335</v>
      </c>
      <c r="C4895" s="779" t="s">
        <v>86</v>
      </c>
      <c r="D4895" s="802">
        <v>50</v>
      </c>
      <c r="E4895" s="660" t="s">
        <v>83</v>
      </c>
      <c r="F4895" s="660">
        <v>6.57</v>
      </c>
      <c r="G4895" s="769">
        <v>1.3</v>
      </c>
      <c r="H4895" s="769">
        <v>24.6882</v>
      </c>
      <c r="I4895" s="769">
        <v>24.4892</v>
      </c>
      <c r="J4895" s="769">
        <v>24.4703</v>
      </c>
      <c r="K4895" s="769">
        <v>0</v>
      </c>
      <c r="L4895" s="794">
        <v>0</v>
      </c>
      <c r="M4895" s="660">
        <v>32.6848</v>
      </c>
      <c r="N4895" s="769">
        <v>571</v>
      </c>
      <c r="O4895" s="793">
        <v>0.0572</v>
      </c>
      <c r="P4895" s="783" t="s">
        <v>149</v>
      </c>
      <c r="Q4895" s="769">
        <v>6458</v>
      </c>
      <c r="R4895" s="660">
        <v>1277.8843</v>
      </c>
      <c r="S4895" s="793">
        <v>0.1979</v>
      </c>
      <c r="T4895" s="660">
        <v>0</v>
      </c>
      <c r="U4895" s="660">
        <v>0</v>
      </c>
      <c r="V4895" s="660">
        <v>0</v>
      </c>
      <c r="W4895" s="660">
        <v>0</v>
      </c>
      <c r="X4895" s="660">
        <v>0</v>
      </c>
      <c r="Y4895" s="660">
        <v>0</v>
      </c>
      <c r="Z4895" s="660">
        <v>0</v>
      </c>
      <c r="AA4895" s="660">
        <v>0.104</v>
      </c>
      <c r="AB4895" s="795">
        <v>1</v>
      </c>
      <c r="AC4895" s="575">
        <f t="shared" si="227"/>
        <v>0</v>
      </c>
      <c r="AD4895" s="620">
        <f t="shared" si="228"/>
        <v>0</v>
      </c>
    </row>
    <row r="4896" ht="19" customHeight="1" spans="1:29">
      <c r="A4896" s="661" t="s">
        <v>457</v>
      </c>
      <c r="B4896" s="662"/>
      <c r="C4896" s="662"/>
      <c r="D4896" s="662"/>
      <c r="E4896" s="662"/>
      <c r="F4896" s="662"/>
      <c r="G4896" s="662"/>
      <c r="H4896" s="662"/>
      <c r="I4896" s="662"/>
      <c r="J4896" s="662"/>
      <c r="K4896" s="662"/>
      <c r="L4896" s="662"/>
      <c r="M4896" s="662"/>
      <c r="N4896" s="662"/>
      <c r="O4896" s="662"/>
      <c r="P4896" s="662"/>
      <c r="Q4896" s="662"/>
      <c r="R4896" s="662"/>
      <c r="S4896" s="662"/>
      <c r="T4896" s="662"/>
      <c r="U4896" s="662"/>
      <c r="V4896" s="662"/>
      <c r="W4896" s="662"/>
      <c r="X4896" s="662"/>
      <c r="Y4896" s="662"/>
      <c r="Z4896" s="662"/>
      <c r="AA4896" s="662"/>
      <c r="AB4896" s="662"/>
      <c r="AC4896" s="662"/>
    </row>
    <row r="4897" customHeight="1" spans="1:30">
      <c r="A4897" s="663" t="s">
        <v>199</v>
      </c>
      <c r="B4897" s="664" t="s">
        <v>200</v>
      </c>
      <c r="C4897" s="664" t="s">
        <v>201</v>
      </c>
      <c r="D4897" s="664" t="s">
        <v>202</v>
      </c>
      <c r="E4897" s="664" t="s">
        <v>203</v>
      </c>
      <c r="F4897" s="664" t="s">
        <v>204</v>
      </c>
      <c r="G4897" s="664" t="s">
        <v>205</v>
      </c>
      <c r="H4897" s="664" t="s">
        <v>206</v>
      </c>
      <c r="I4897" s="664" t="s">
        <v>207</v>
      </c>
      <c r="J4897" s="664" t="s">
        <v>208</v>
      </c>
      <c r="K4897" s="664" t="s">
        <v>209</v>
      </c>
      <c r="L4897" s="664" t="s">
        <v>210</v>
      </c>
      <c r="M4897" s="664" t="s">
        <v>211</v>
      </c>
      <c r="N4897" s="664" t="s">
        <v>212</v>
      </c>
      <c r="O4897" s="664" t="s">
        <v>213</v>
      </c>
      <c r="P4897" s="664" t="s">
        <v>214</v>
      </c>
      <c r="Q4897" s="664" t="s">
        <v>215</v>
      </c>
      <c r="R4897" s="664" t="s">
        <v>216</v>
      </c>
      <c r="S4897" s="664" t="s">
        <v>217</v>
      </c>
      <c r="T4897" s="664" t="s">
        <v>218</v>
      </c>
      <c r="U4897" s="664" t="s">
        <v>219</v>
      </c>
      <c r="V4897" s="664" t="s">
        <v>220</v>
      </c>
      <c r="W4897" s="664" t="s">
        <v>221</v>
      </c>
      <c r="X4897" s="664" t="s">
        <v>222</v>
      </c>
      <c r="Y4897" s="664" t="s">
        <v>223</v>
      </c>
      <c r="Z4897" s="664" t="s">
        <v>224</v>
      </c>
      <c r="AA4897" s="664" t="s">
        <v>225</v>
      </c>
      <c r="AB4897" s="664" t="s">
        <v>226</v>
      </c>
      <c r="AC4897" s="583" t="s">
        <v>29</v>
      </c>
      <c r="AD4897" s="583" t="s">
        <v>30</v>
      </c>
    </row>
    <row r="4898" customHeight="1" spans="1:30">
      <c r="A4898" s="574">
        <v>45385</v>
      </c>
      <c r="B4898" s="650" t="s">
        <v>227</v>
      </c>
      <c r="C4898" s="650" t="s">
        <v>228</v>
      </c>
      <c r="D4898" s="650">
        <v>100</v>
      </c>
      <c r="E4898" s="650" t="s">
        <v>385</v>
      </c>
      <c r="F4898" s="650">
        <v>1.53</v>
      </c>
      <c r="G4898" s="650">
        <v>1.2</v>
      </c>
      <c r="H4898" s="650">
        <v>13.4329</v>
      </c>
      <c r="I4898" s="650">
        <v>13.2999</v>
      </c>
      <c r="J4898" s="650">
        <v>13.2125</v>
      </c>
      <c r="K4898" s="650">
        <v>0</v>
      </c>
      <c r="L4898" s="676">
        <v>0</v>
      </c>
      <c r="M4898" s="650">
        <v>74.4625</v>
      </c>
      <c r="N4898" s="650"/>
      <c r="O4898" s="650"/>
      <c r="P4898" s="650"/>
      <c r="Q4898" s="650">
        <v>14972</v>
      </c>
      <c r="R4898" s="650">
        <v>3413.55</v>
      </c>
      <c r="S4898" s="676">
        <v>0.228</v>
      </c>
      <c r="T4898" s="650">
        <v>0.0015</v>
      </c>
      <c r="U4898" s="650">
        <v>0</v>
      </c>
      <c r="V4898" s="650">
        <v>0</v>
      </c>
      <c r="W4898" s="650">
        <v>0</v>
      </c>
      <c r="X4898" s="650">
        <v>0</v>
      </c>
      <c r="Y4898" s="650">
        <v>0</v>
      </c>
      <c r="Z4898" s="650">
        <v>0</v>
      </c>
      <c r="AA4898" s="650">
        <v>0</v>
      </c>
      <c r="AB4898" s="676">
        <v>1</v>
      </c>
      <c r="AC4898" s="575">
        <f t="shared" ref="AC4898:AC4939" si="229">U4898+W4898</f>
        <v>0</v>
      </c>
      <c r="AD4898" s="620">
        <f t="shared" ref="AD4898:AD4939" si="230">T4898+V4898</f>
        <v>0.0015</v>
      </c>
    </row>
    <row r="4899" customHeight="1" spans="1:30">
      <c r="A4899" s="574">
        <v>45385</v>
      </c>
      <c r="B4899" s="650" t="s">
        <v>232</v>
      </c>
      <c r="C4899" s="650" t="s">
        <v>228</v>
      </c>
      <c r="D4899" s="650">
        <v>80</v>
      </c>
      <c r="E4899" s="650" t="s">
        <v>231</v>
      </c>
      <c r="F4899" s="650">
        <v>0.76</v>
      </c>
      <c r="G4899" s="650">
        <v>0.66</v>
      </c>
      <c r="H4899" s="650">
        <v>5.4638</v>
      </c>
      <c r="I4899" s="650">
        <v>5.18</v>
      </c>
      <c r="J4899" s="650">
        <v>4.95</v>
      </c>
      <c r="K4899" s="650">
        <v>0</v>
      </c>
      <c r="L4899" s="676">
        <v>0</v>
      </c>
      <c r="M4899" s="650">
        <v>59.95</v>
      </c>
      <c r="N4899" s="650"/>
      <c r="O4899" s="650"/>
      <c r="P4899" s="650"/>
      <c r="Q4899" s="650">
        <v>9570</v>
      </c>
      <c r="R4899" s="650">
        <v>2906.75</v>
      </c>
      <c r="S4899" s="676">
        <v>0.3037</v>
      </c>
      <c r="T4899" s="650">
        <v>0</v>
      </c>
      <c r="U4899" s="650">
        <v>0</v>
      </c>
      <c r="V4899" s="650">
        <v>0</v>
      </c>
      <c r="W4899" s="650">
        <v>0</v>
      </c>
      <c r="X4899" s="650">
        <v>0</v>
      </c>
      <c r="Y4899" s="650">
        <v>0</v>
      </c>
      <c r="Z4899" s="650">
        <v>0</v>
      </c>
      <c r="AA4899" s="650">
        <v>0</v>
      </c>
      <c r="AB4899" s="676">
        <v>1</v>
      </c>
      <c r="AC4899" s="575">
        <f t="shared" si="229"/>
        <v>0</v>
      </c>
      <c r="AD4899" s="620">
        <f t="shared" si="230"/>
        <v>0</v>
      </c>
    </row>
    <row r="4900" customHeight="1" spans="1:30">
      <c r="A4900" s="574">
        <v>45385</v>
      </c>
      <c r="B4900" s="650" t="s">
        <v>239</v>
      </c>
      <c r="C4900" s="650" t="s">
        <v>228</v>
      </c>
      <c r="D4900" s="650">
        <v>30</v>
      </c>
      <c r="E4900" s="650" t="s">
        <v>229</v>
      </c>
      <c r="F4900" s="650">
        <v>7</v>
      </c>
      <c r="G4900" s="650">
        <v>0</v>
      </c>
      <c r="H4900" s="650">
        <v>18.514</v>
      </c>
      <c r="I4900" s="650">
        <v>15.9007</v>
      </c>
      <c r="J4900" s="650">
        <v>15.7872</v>
      </c>
      <c r="K4900" s="650">
        <v>2.6133</v>
      </c>
      <c r="L4900" s="676">
        <v>0.1412</v>
      </c>
      <c r="M4900" s="650">
        <v>51.5328</v>
      </c>
      <c r="N4900" s="650"/>
      <c r="O4900" s="650"/>
      <c r="P4900" s="650"/>
      <c r="Q4900" s="650">
        <v>4805</v>
      </c>
      <c r="R4900" s="650">
        <v>1229.2896</v>
      </c>
      <c r="S4900" s="676">
        <v>0.2558</v>
      </c>
      <c r="T4900" s="650">
        <v>0</v>
      </c>
      <c r="U4900" s="650">
        <v>0</v>
      </c>
      <c r="V4900" s="650">
        <v>0</v>
      </c>
      <c r="W4900" s="650">
        <v>0</v>
      </c>
      <c r="X4900" s="650">
        <v>0</v>
      </c>
      <c r="Y4900" s="650">
        <v>0</v>
      </c>
      <c r="Z4900" s="650">
        <v>0</v>
      </c>
      <c r="AA4900" s="650">
        <v>0</v>
      </c>
      <c r="AB4900" s="676">
        <v>1</v>
      </c>
      <c r="AC4900" s="575">
        <f t="shared" si="229"/>
        <v>0</v>
      </c>
      <c r="AD4900" s="620">
        <f t="shared" si="230"/>
        <v>0</v>
      </c>
    </row>
    <row r="4901" customHeight="1" spans="1:30">
      <c r="A4901" s="574">
        <v>45385</v>
      </c>
      <c r="B4901" s="650" t="s">
        <v>230</v>
      </c>
      <c r="C4901" s="650" t="s">
        <v>228</v>
      </c>
      <c r="D4901" s="650">
        <v>10</v>
      </c>
      <c r="E4901" s="650" t="s">
        <v>231</v>
      </c>
      <c r="F4901" s="650">
        <v>5.28</v>
      </c>
      <c r="G4901" s="650">
        <v>1.03</v>
      </c>
      <c r="H4901" s="650">
        <v>4.716</v>
      </c>
      <c r="I4901" s="650">
        <v>4.6721</v>
      </c>
      <c r="J4901" s="650">
        <v>4.62</v>
      </c>
      <c r="K4901" s="650">
        <v>0</v>
      </c>
      <c r="L4901" s="676">
        <v>0</v>
      </c>
      <c r="M4901" s="650">
        <v>9.9</v>
      </c>
      <c r="N4901" s="650"/>
      <c r="O4901" s="650"/>
      <c r="P4901" s="650"/>
      <c r="Q4901" s="650">
        <v>1258</v>
      </c>
      <c r="R4901" s="650">
        <v>316.14</v>
      </c>
      <c r="S4901" s="676">
        <v>0.2513</v>
      </c>
      <c r="T4901" s="650">
        <v>0</v>
      </c>
      <c r="U4901" s="650">
        <v>0</v>
      </c>
      <c r="V4901" s="650">
        <v>0</v>
      </c>
      <c r="W4901" s="650">
        <v>0</v>
      </c>
      <c r="X4901" s="650">
        <v>0</v>
      </c>
      <c r="Y4901" s="650">
        <v>0</v>
      </c>
      <c r="Z4901" s="650">
        <v>0</v>
      </c>
      <c r="AA4901" s="650">
        <v>0</v>
      </c>
      <c r="AB4901" s="676">
        <v>1</v>
      </c>
      <c r="AC4901" s="575">
        <f t="shared" si="229"/>
        <v>0</v>
      </c>
      <c r="AD4901" s="620">
        <f t="shared" si="230"/>
        <v>0</v>
      </c>
    </row>
    <row r="4902" customHeight="1" spans="1:30">
      <c r="A4902" s="574">
        <v>45385</v>
      </c>
      <c r="B4902" s="650" t="s">
        <v>236</v>
      </c>
      <c r="C4902" s="650" t="s">
        <v>228</v>
      </c>
      <c r="D4902" s="650">
        <v>30</v>
      </c>
      <c r="E4902" s="650" t="s">
        <v>235</v>
      </c>
      <c r="F4902" s="650">
        <v>5.48</v>
      </c>
      <c r="G4902" s="650">
        <v>1.25</v>
      </c>
      <c r="H4902" s="650">
        <v>13.9864</v>
      </c>
      <c r="I4902" s="650">
        <v>13.1624</v>
      </c>
      <c r="J4902" s="650">
        <v>13.1359</v>
      </c>
      <c r="K4902" s="650">
        <v>0.613</v>
      </c>
      <c r="L4902" s="676">
        <v>0.0445</v>
      </c>
      <c r="M4902" s="650">
        <v>33.3007</v>
      </c>
      <c r="N4902" s="650"/>
      <c r="O4902" s="650"/>
      <c r="P4902" s="650"/>
      <c r="Q4902" s="650">
        <v>3672</v>
      </c>
      <c r="R4902" s="650">
        <v>1203.5534</v>
      </c>
      <c r="S4902" s="676">
        <v>0.3278</v>
      </c>
      <c r="T4902" s="650">
        <v>0</v>
      </c>
      <c r="U4902" s="650">
        <v>0</v>
      </c>
      <c r="V4902" s="650">
        <v>0</v>
      </c>
      <c r="W4902" s="650">
        <v>0</v>
      </c>
      <c r="X4902" s="650">
        <v>0</v>
      </c>
      <c r="Y4902" s="650">
        <v>0</v>
      </c>
      <c r="Z4902" s="650">
        <v>0</v>
      </c>
      <c r="AA4902" s="650">
        <v>0</v>
      </c>
      <c r="AB4902" s="676">
        <v>1</v>
      </c>
      <c r="AC4902" s="575">
        <f t="shared" si="229"/>
        <v>0</v>
      </c>
      <c r="AD4902" s="620">
        <f t="shared" si="230"/>
        <v>0</v>
      </c>
    </row>
    <row r="4903" customHeight="1" spans="1:30">
      <c r="A4903" s="574">
        <v>45385</v>
      </c>
      <c r="B4903" s="650" t="s">
        <v>242</v>
      </c>
      <c r="C4903" s="650" t="s">
        <v>228</v>
      </c>
      <c r="D4903" s="650">
        <v>50</v>
      </c>
      <c r="E4903" s="650" t="s">
        <v>287</v>
      </c>
      <c r="F4903" s="650">
        <v>1.18</v>
      </c>
      <c r="G4903" s="650">
        <v>1.78</v>
      </c>
      <c r="H4903" s="650">
        <v>5.05</v>
      </c>
      <c r="I4903" s="650">
        <v>4.914</v>
      </c>
      <c r="J4903" s="650">
        <v>4.84</v>
      </c>
      <c r="K4903" s="650">
        <v>0</v>
      </c>
      <c r="L4903" s="676">
        <v>0</v>
      </c>
      <c r="M4903" s="650">
        <v>25.96</v>
      </c>
      <c r="N4903" s="650"/>
      <c r="O4903" s="650"/>
      <c r="P4903" s="650"/>
      <c r="Q4903" s="650">
        <v>7203</v>
      </c>
      <c r="R4903" s="650">
        <v>1451.12</v>
      </c>
      <c r="S4903" s="676">
        <v>0.2015</v>
      </c>
      <c r="T4903" s="650">
        <v>0.0025</v>
      </c>
      <c r="U4903" s="650">
        <v>0</v>
      </c>
      <c r="V4903" s="650">
        <v>0</v>
      </c>
      <c r="W4903" s="650">
        <v>0</v>
      </c>
      <c r="X4903" s="650">
        <v>0</v>
      </c>
      <c r="Y4903" s="650">
        <v>0</v>
      </c>
      <c r="Z4903" s="650">
        <v>0</v>
      </c>
      <c r="AA4903" s="650">
        <v>0</v>
      </c>
      <c r="AB4903" s="676">
        <v>0.9988</v>
      </c>
      <c r="AC4903" s="575">
        <f t="shared" si="229"/>
        <v>0</v>
      </c>
      <c r="AD4903" s="620">
        <f t="shared" si="230"/>
        <v>0.0025</v>
      </c>
    </row>
    <row r="4904" customHeight="1" spans="1:30">
      <c r="A4904" s="574">
        <v>45385</v>
      </c>
      <c r="B4904" s="650" t="s">
        <v>244</v>
      </c>
      <c r="C4904" s="650" t="s">
        <v>228</v>
      </c>
      <c r="D4904" s="650">
        <v>100</v>
      </c>
      <c r="E4904" s="650" t="s">
        <v>231</v>
      </c>
      <c r="F4904" s="650">
        <v>3.78</v>
      </c>
      <c r="G4904" s="650">
        <v>0.5</v>
      </c>
      <c r="H4904" s="650">
        <v>32.8528</v>
      </c>
      <c r="I4904" s="650">
        <v>29.555</v>
      </c>
      <c r="J4904" s="650">
        <v>29.4168</v>
      </c>
      <c r="K4904" s="650">
        <v>3.2978</v>
      </c>
      <c r="L4904" s="676">
        <v>0.1004</v>
      </c>
      <c r="M4904" s="650">
        <v>91.2765</v>
      </c>
      <c r="N4904" s="650"/>
      <c r="O4904" s="650"/>
      <c r="P4904" s="650"/>
      <c r="Q4904" s="650">
        <v>14225</v>
      </c>
      <c r="R4904" s="650">
        <v>3064.4355</v>
      </c>
      <c r="S4904" s="676">
        <v>0.2154</v>
      </c>
      <c r="T4904" s="650">
        <v>0</v>
      </c>
      <c r="U4904" s="650">
        <v>0</v>
      </c>
      <c r="V4904" s="650">
        <v>0</v>
      </c>
      <c r="W4904" s="650">
        <v>0</v>
      </c>
      <c r="X4904" s="650">
        <v>0</v>
      </c>
      <c r="Y4904" s="650">
        <v>0</v>
      </c>
      <c r="Z4904" s="650">
        <v>0</v>
      </c>
      <c r="AA4904" s="650">
        <v>0</v>
      </c>
      <c r="AB4904" s="676">
        <v>1</v>
      </c>
      <c r="AC4904" s="575">
        <f t="shared" si="229"/>
        <v>0</v>
      </c>
      <c r="AD4904" s="620">
        <f t="shared" si="230"/>
        <v>0</v>
      </c>
    </row>
    <row r="4905" customHeight="1" spans="1:30">
      <c r="A4905" s="574">
        <v>45385</v>
      </c>
      <c r="B4905" s="650" t="s">
        <v>245</v>
      </c>
      <c r="C4905" s="650" t="s">
        <v>228</v>
      </c>
      <c r="D4905" s="650">
        <v>50</v>
      </c>
      <c r="E4905" s="650" t="s">
        <v>231</v>
      </c>
      <c r="F4905" s="650">
        <v>2.75</v>
      </c>
      <c r="G4905" s="650">
        <v>0</v>
      </c>
      <c r="H4905" s="650">
        <v>11.9669</v>
      </c>
      <c r="I4905" s="650">
        <v>11.725</v>
      </c>
      <c r="J4905" s="650">
        <v>11.62</v>
      </c>
      <c r="K4905" s="650">
        <v>0</v>
      </c>
      <c r="L4905" s="676">
        <v>0</v>
      </c>
      <c r="M4905" s="650">
        <v>47.04</v>
      </c>
      <c r="N4905" s="650"/>
      <c r="O4905" s="650"/>
      <c r="P4905" s="650"/>
      <c r="Q4905" s="650">
        <v>6762</v>
      </c>
      <c r="R4905" s="650">
        <v>1174.53</v>
      </c>
      <c r="S4905" s="676">
        <v>0.1737</v>
      </c>
      <c r="T4905" s="650">
        <v>0.0401</v>
      </c>
      <c r="U4905" s="650">
        <v>0</v>
      </c>
      <c r="V4905" s="650">
        <v>0</v>
      </c>
      <c r="W4905" s="650">
        <v>0</v>
      </c>
      <c r="X4905" s="650">
        <v>0</v>
      </c>
      <c r="Y4905" s="650">
        <v>0</v>
      </c>
      <c r="Z4905" s="650">
        <v>0</v>
      </c>
      <c r="AA4905" s="650">
        <v>0</v>
      </c>
      <c r="AB4905" s="676">
        <v>0.9968</v>
      </c>
      <c r="AC4905" s="575">
        <f t="shared" si="229"/>
        <v>0</v>
      </c>
      <c r="AD4905" s="620">
        <f t="shared" si="230"/>
        <v>0.0401</v>
      </c>
    </row>
    <row r="4906" customHeight="1" spans="1:30">
      <c r="A4906" s="574">
        <v>45385</v>
      </c>
      <c r="B4906" s="650" t="s">
        <v>240</v>
      </c>
      <c r="C4906" s="650" t="s">
        <v>228</v>
      </c>
      <c r="D4906" s="650">
        <v>100</v>
      </c>
      <c r="E4906" s="650" t="s">
        <v>233</v>
      </c>
      <c r="F4906" s="650">
        <v>6.05</v>
      </c>
      <c r="G4906" s="650">
        <v>0</v>
      </c>
      <c r="H4906" s="650">
        <v>48.362</v>
      </c>
      <c r="I4906" s="650">
        <v>45.5606</v>
      </c>
      <c r="J4906" s="650">
        <v>43.764</v>
      </c>
      <c r="K4906" s="650">
        <v>2.648</v>
      </c>
      <c r="L4906" s="676">
        <v>0.0549</v>
      </c>
      <c r="M4906" s="650">
        <v>122.182</v>
      </c>
      <c r="N4906" s="650"/>
      <c r="O4906" s="650"/>
      <c r="P4906" s="650"/>
      <c r="Q4906" s="650">
        <v>15895</v>
      </c>
      <c r="R4906" s="650">
        <v>3361.175</v>
      </c>
      <c r="S4906" s="676">
        <v>0.2115</v>
      </c>
      <c r="T4906" s="650">
        <v>0.071</v>
      </c>
      <c r="U4906" s="650">
        <v>0</v>
      </c>
      <c r="V4906" s="650">
        <v>0</v>
      </c>
      <c r="W4906" s="650">
        <v>0</v>
      </c>
      <c r="X4906" s="650">
        <v>0</v>
      </c>
      <c r="Y4906" s="650">
        <v>0.0824</v>
      </c>
      <c r="Z4906" s="650">
        <v>0</v>
      </c>
      <c r="AA4906" s="650">
        <v>0</v>
      </c>
      <c r="AB4906" s="676">
        <v>0.9985</v>
      </c>
      <c r="AC4906" s="575">
        <f t="shared" si="229"/>
        <v>0</v>
      </c>
      <c r="AD4906" s="620">
        <f t="shared" si="230"/>
        <v>0.071</v>
      </c>
    </row>
    <row r="4907" customHeight="1" spans="1:30">
      <c r="A4907" s="574">
        <v>45385</v>
      </c>
      <c r="B4907" s="650" t="s">
        <v>243</v>
      </c>
      <c r="C4907" s="650" t="s">
        <v>228</v>
      </c>
      <c r="D4907" s="650">
        <v>30</v>
      </c>
      <c r="E4907" s="650" t="s">
        <v>235</v>
      </c>
      <c r="F4907" s="650">
        <v>4.91</v>
      </c>
      <c r="G4907" s="650">
        <v>1.31</v>
      </c>
      <c r="H4907" s="650">
        <v>12.138</v>
      </c>
      <c r="I4907" s="650">
        <v>11.9</v>
      </c>
      <c r="J4907" s="650">
        <v>11.872</v>
      </c>
      <c r="K4907" s="650">
        <v>0</v>
      </c>
      <c r="L4907" s="676">
        <v>0</v>
      </c>
      <c r="M4907" s="650">
        <v>33.936</v>
      </c>
      <c r="N4907" s="650"/>
      <c r="O4907" s="650"/>
      <c r="P4907" s="650"/>
      <c r="Q4907" s="650">
        <v>4708</v>
      </c>
      <c r="R4907" s="650">
        <v>1356.264</v>
      </c>
      <c r="S4907" s="676">
        <v>0.2881</v>
      </c>
      <c r="T4907" s="650">
        <v>0</v>
      </c>
      <c r="U4907" s="650">
        <v>0</v>
      </c>
      <c r="V4907" s="650">
        <v>0</v>
      </c>
      <c r="W4907" s="650">
        <v>0</v>
      </c>
      <c r="X4907" s="650">
        <v>0</v>
      </c>
      <c r="Y4907" s="650">
        <v>0</v>
      </c>
      <c r="Z4907" s="650">
        <v>0</v>
      </c>
      <c r="AA4907" s="650">
        <v>0</v>
      </c>
      <c r="AB4907" s="676">
        <v>1</v>
      </c>
      <c r="AC4907" s="575">
        <f t="shared" si="229"/>
        <v>0</v>
      </c>
      <c r="AD4907" s="620">
        <f t="shared" si="230"/>
        <v>0</v>
      </c>
    </row>
    <row r="4908" customHeight="1" spans="1:30">
      <c r="A4908" s="574">
        <v>45385</v>
      </c>
      <c r="B4908" s="650" t="s">
        <v>237</v>
      </c>
      <c r="C4908" s="650" t="s">
        <v>228</v>
      </c>
      <c r="D4908" s="650">
        <v>5.48</v>
      </c>
      <c r="E4908" s="650" t="s">
        <v>233</v>
      </c>
      <c r="F4908" s="650">
        <v>2.11</v>
      </c>
      <c r="G4908" s="650">
        <v>0</v>
      </c>
      <c r="H4908" s="650">
        <v>1.13</v>
      </c>
      <c r="I4908" s="650">
        <v>1.13</v>
      </c>
      <c r="J4908" s="650">
        <v>1.008</v>
      </c>
      <c r="K4908" s="650">
        <v>0</v>
      </c>
      <c r="L4908" s="676">
        <v>0</v>
      </c>
      <c r="M4908" s="650">
        <v>3.024</v>
      </c>
      <c r="N4908" s="650"/>
      <c r="O4908" s="650"/>
      <c r="P4908" s="650"/>
      <c r="Q4908" s="650">
        <v>554</v>
      </c>
      <c r="R4908" s="650">
        <v>128.276</v>
      </c>
      <c r="S4908" s="676">
        <v>0.2315</v>
      </c>
      <c r="T4908" s="650">
        <v>0</v>
      </c>
      <c r="U4908" s="650">
        <v>0</v>
      </c>
      <c r="V4908" s="650">
        <v>0</v>
      </c>
      <c r="W4908" s="650">
        <v>0</v>
      </c>
      <c r="X4908" s="650">
        <v>0</v>
      </c>
      <c r="Y4908" s="650">
        <v>0</v>
      </c>
      <c r="Z4908" s="650">
        <v>0</v>
      </c>
      <c r="AA4908" s="650">
        <v>0</v>
      </c>
      <c r="AB4908" s="676">
        <v>1</v>
      </c>
      <c r="AC4908" s="575">
        <f t="shared" si="229"/>
        <v>0</v>
      </c>
      <c r="AD4908" s="620">
        <f t="shared" si="230"/>
        <v>0</v>
      </c>
    </row>
    <row r="4909" customHeight="1" spans="1:30">
      <c r="A4909" s="574">
        <v>45385</v>
      </c>
      <c r="B4909" s="650" t="s">
        <v>241</v>
      </c>
      <c r="C4909" s="650" t="s">
        <v>228</v>
      </c>
      <c r="D4909" s="650">
        <v>150</v>
      </c>
      <c r="E4909" s="650" t="s">
        <v>315</v>
      </c>
      <c r="F4909" s="650">
        <v>4.07</v>
      </c>
      <c r="G4909" s="650">
        <v>0.89</v>
      </c>
      <c r="H4909" s="650">
        <v>57.5802</v>
      </c>
      <c r="I4909" s="650">
        <v>20.8165</v>
      </c>
      <c r="J4909" s="650">
        <v>22.932</v>
      </c>
      <c r="K4909" s="650">
        <v>36.76</v>
      </c>
      <c r="L4909" s="676">
        <v>0.6385</v>
      </c>
      <c r="M4909" s="650">
        <v>107.4367</v>
      </c>
      <c r="N4909" s="650">
        <v>19664</v>
      </c>
      <c r="O4909" s="676">
        <v>0.0055</v>
      </c>
      <c r="P4909" s="676">
        <v>-0.0945</v>
      </c>
      <c r="Q4909" s="650">
        <v>24402</v>
      </c>
      <c r="R4909" s="650">
        <v>4171.7704</v>
      </c>
      <c r="S4909" s="676">
        <v>0.171</v>
      </c>
      <c r="T4909" s="650">
        <v>0</v>
      </c>
      <c r="U4909" s="650">
        <v>0</v>
      </c>
      <c r="V4909" s="650">
        <v>0</v>
      </c>
      <c r="W4909" s="650">
        <v>0</v>
      </c>
      <c r="X4909" s="650">
        <v>0</v>
      </c>
      <c r="Y4909" s="650">
        <v>0</v>
      </c>
      <c r="Z4909" s="650">
        <v>0</v>
      </c>
      <c r="AA4909" s="650">
        <v>0</v>
      </c>
      <c r="AB4909" s="676">
        <v>1</v>
      </c>
      <c r="AC4909" s="575">
        <f t="shared" si="229"/>
        <v>0</v>
      </c>
      <c r="AD4909" s="620">
        <f t="shared" si="230"/>
        <v>0</v>
      </c>
    </row>
    <row r="4910" customHeight="1" spans="1:30">
      <c r="A4910" s="574">
        <v>45385</v>
      </c>
      <c r="B4910" s="650" t="s">
        <v>234</v>
      </c>
      <c r="C4910" s="650" t="s">
        <v>228</v>
      </c>
      <c r="D4910" s="650">
        <v>20</v>
      </c>
      <c r="E4910" s="650" t="s">
        <v>233</v>
      </c>
      <c r="F4910" s="650">
        <v>7.66</v>
      </c>
      <c r="G4910" s="650">
        <v>3.19</v>
      </c>
      <c r="H4910" s="650">
        <v>16.8148</v>
      </c>
      <c r="I4910" s="650">
        <v>5.8811</v>
      </c>
      <c r="J4910" s="650">
        <v>5.8475</v>
      </c>
      <c r="K4910" s="650">
        <v>10.9337</v>
      </c>
      <c r="L4910" s="676">
        <v>0.6502</v>
      </c>
      <c r="M4910" s="650">
        <v>23.25</v>
      </c>
      <c r="N4910" s="650"/>
      <c r="O4910" s="650"/>
      <c r="P4910" s="650"/>
      <c r="Q4910" s="650">
        <v>4106</v>
      </c>
      <c r="R4910" s="650">
        <v>876.3335</v>
      </c>
      <c r="S4910" s="676">
        <v>0.2134</v>
      </c>
      <c r="T4910" s="650">
        <v>0</v>
      </c>
      <c r="U4910" s="650">
        <v>0</v>
      </c>
      <c r="V4910" s="650">
        <v>0</v>
      </c>
      <c r="W4910" s="650">
        <v>0</v>
      </c>
      <c r="X4910" s="650">
        <v>0</v>
      </c>
      <c r="Y4910" s="650">
        <v>0</v>
      </c>
      <c r="Z4910" s="650">
        <v>0</v>
      </c>
      <c r="AA4910" s="650">
        <v>0</v>
      </c>
      <c r="AB4910" s="676">
        <v>1</v>
      </c>
      <c r="AC4910" s="575">
        <f t="shared" si="229"/>
        <v>0</v>
      </c>
      <c r="AD4910" s="620">
        <f t="shared" si="230"/>
        <v>0</v>
      </c>
    </row>
    <row r="4911" customHeight="1" spans="1:30">
      <c r="A4911" s="574">
        <v>45385</v>
      </c>
      <c r="B4911" s="650" t="s">
        <v>246</v>
      </c>
      <c r="C4911" s="650" t="s">
        <v>228</v>
      </c>
      <c r="D4911" s="650">
        <v>300</v>
      </c>
      <c r="E4911" s="650" t="s">
        <v>233</v>
      </c>
      <c r="F4911" s="650">
        <v>7.82</v>
      </c>
      <c r="G4911" s="650">
        <v>0</v>
      </c>
      <c r="H4911" s="650">
        <v>200.4051</v>
      </c>
      <c r="I4911" s="650">
        <v>193.4529</v>
      </c>
      <c r="J4911" s="650">
        <v>197.571</v>
      </c>
      <c r="K4911" s="650">
        <v>6.5295</v>
      </c>
      <c r="L4911" s="676">
        <v>0.0327</v>
      </c>
      <c r="M4911" s="650">
        <v>529.089</v>
      </c>
      <c r="N4911" s="650"/>
      <c r="O4911" s="650"/>
      <c r="P4911" s="650"/>
      <c r="Q4911" s="650">
        <v>57321</v>
      </c>
      <c r="R4911" s="650">
        <v>13561.12</v>
      </c>
      <c r="S4911" s="676">
        <v>0.2366</v>
      </c>
      <c r="T4911" s="650">
        <v>0</v>
      </c>
      <c r="U4911" s="650">
        <v>0</v>
      </c>
      <c r="V4911" s="650">
        <v>0</v>
      </c>
      <c r="W4911" s="650">
        <v>0</v>
      </c>
      <c r="X4911" s="650">
        <v>0</v>
      </c>
      <c r="Y4911" s="650">
        <v>0</v>
      </c>
      <c r="Z4911" s="650">
        <v>0</v>
      </c>
      <c r="AA4911" s="650">
        <v>0</v>
      </c>
      <c r="AB4911" s="676">
        <v>1</v>
      </c>
      <c r="AC4911" s="575">
        <f t="shared" si="229"/>
        <v>0</v>
      </c>
      <c r="AD4911" s="620">
        <f t="shared" si="230"/>
        <v>0</v>
      </c>
    </row>
    <row r="4912" customHeight="1" spans="1:30">
      <c r="A4912" s="574">
        <v>45385</v>
      </c>
      <c r="B4912" s="650" t="s">
        <v>247</v>
      </c>
      <c r="C4912" s="650" t="s">
        <v>228</v>
      </c>
      <c r="D4912" s="650">
        <v>150</v>
      </c>
      <c r="E4912" s="650" t="s">
        <v>233</v>
      </c>
      <c r="F4912" s="650">
        <v>8.24</v>
      </c>
      <c r="G4912" s="650">
        <v>3</v>
      </c>
      <c r="H4912" s="650">
        <v>101.4659</v>
      </c>
      <c r="I4912" s="650">
        <v>97.9887</v>
      </c>
      <c r="J4912" s="650">
        <v>97.125</v>
      </c>
      <c r="K4912" s="650">
        <v>3.4772</v>
      </c>
      <c r="L4912" s="676">
        <v>0.0343</v>
      </c>
      <c r="M4912" s="650">
        <v>200.025</v>
      </c>
      <c r="N4912" s="650"/>
      <c r="O4912" s="650"/>
      <c r="P4912" s="650"/>
      <c r="Q4912" s="650">
        <v>25456</v>
      </c>
      <c r="R4912" s="650">
        <v>6713.7</v>
      </c>
      <c r="S4912" s="676">
        <v>0.2637</v>
      </c>
      <c r="T4912" s="650">
        <v>0</v>
      </c>
      <c r="U4912" s="650">
        <v>0</v>
      </c>
      <c r="V4912" s="650">
        <v>0</v>
      </c>
      <c r="W4912" s="650">
        <v>0</v>
      </c>
      <c r="X4912" s="650">
        <v>0</v>
      </c>
      <c r="Y4912" s="650">
        <v>0</v>
      </c>
      <c r="Z4912" s="650">
        <v>0</v>
      </c>
      <c r="AA4912" s="650">
        <v>0</v>
      </c>
      <c r="AB4912" s="676">
        <v>1</v>
      </c>
      <c r="AC4912" s="575">
        <f t="shared" si="229"/>
        <v>0</v>
      </c>
      <c r="AD4912" s="620">
        <f t="shared" si="230"/>
        <v>0</v>
      </c>
    </row>
    <row r="4913" customHeight="1" spans="1:30">
      <c r="A4913" s="574">
        <v>45385</v>
      </c>
      <c r="B4913" s="650" t="s">
        <v>248</v>
      </c>
      <c r="C4913" s="650" t="s">
        <v>228</v>
      </c>
      <c r="D4913" s="650">
        <v>100</v>
      </c>
      <c r="E4913" s="650" t="s">
        <v>235</v>
      </c>
      <c r="F4913" s="650">
        <v>3.68</v>
      </c>
      <c r="G4913" s="650">
        <v>3.6</v>
      </c>
      <c r="H4913" s="650">
        <v>55.872</v>
      </c>
      <c r="I4913" s="650">
        <v>28.6623</v>
      </c>
      <c r="J4913" s="650">
        <v>26.5552</v>
      </c>
      <c r="K4913" s="650">
        <v>27.2097</v>
      </c>
      <c r="L4913" s="676">
        <v>0.487</v>
      </c>
      <c r="M4913" s="650">
        <v>68.9024</v>
      </c>
      <c r="N4913" s="650"/>
      <c r="O4913" s="650"/>
      <c r="P4913" s="650"/>
      <c r="Q4913" s="650">
        <v>11688</v>
      </c>
      <c r="R4913" s="650">
        <v>2961.1512</v>
      </c>
      <c r="S4913" s="676">
        <v>0.2533</v>
      </c>
      <c r="T4913" s="650">
        <v>0</v>
      </c>
      <c r="U4913" s="650">
        <v>0</v>
      </c>
      <c r="V4913" s="650">
        <v>0</v>
      </c>
      <c r="W4913" s="650">
        <v>0</v>
      </c>
      <c r="X4913" s="650">
        <v>0</v>
      </c>
      <c r="Y4913" s="650">
        <v>0</v>
      </c>
      <c r="Z4913" s="650">
        <v>0</v>
      </c>
      <c r="AA4913" s="650">
        <v>0</v>
      </c>
      <c r="AB4913" s="676">
        <v>1</v>
      </c>
      <c r="AC4913" s="575">
        <f t="shared" si="229"/>
        <v>0</v>
      </c>
      <c r="AD4913" s="620">
        <f t="shared" si="230"/>
        <v>0</v>
      </c>
    </row>
    <row r="4914" customHeight="1" spans="1:30">
      <c r="A4914" s="574">
        <v>45385</v>
      </c>
      <c r="B4914" s="650" t="s">
        <v>249</v>
      </c>
      <c r="C4914" s="650" t="s">
        <v>228</v>
      </c>
      <c r="D4914" s="650">
        <v>100</v>
      </c>
      <c r="E4914" s="650" t="s">
        <v>231</v>
      </c>
      <c r="F4914" s="650">
        <v>7.4</v>
      </c>
      <c r="G4914" s="650">
        <v>0</v>
      </c>
      <c r="H4914" s="650">
        <v>56.85</v>
      </c>
      <c r="I4914" s="650">
        <v>55.8839</v>
      </c>
      <c r="J4914" s="650">
        <v>55.7959</v>
      </c>
      <c r="K4914" s="650">
        <v>0</v>
      </c>
      <c r="L4914" s="676">
        <v>0</v>
      </c>
      <c r="M4914" s="650">
        <v>168.2438</v>
      </c>
      <c r="N4914" s="650"/>
      <c r="O4914" s="650"/>
      <c r="P4914" s="650"/>
      <c r="Q4914" s="650">
        <v>15134</v>
      </c>
      <c r="R4914" s="650">
        <v>3625.2843</v>
      </c>
      <c r="S4914" s="676">
        <v>0.2395</v>
      </c>
      <c r="T4914" s="650">
        <v>0</v>
      </c>
      <c r="U4914" s="650">
        <v>0</v>
      </c>
      <c r="V4914" s="650">
        <v>0</v>
      </c>
      <c r="W4914" s="650">
        <v>0</v>
      </c>
      <c r="X4914" s="650">
        <v>0</v>
      </c>
      <c r="Y4914" s="650">
        <v>0</v>
      </c>
      <c r="Z4914" s="650">
        <v>0</v>
      </c>
      <c r="AA4914" s="650">
        <v>0</v>
      </c>
      <c r="AB4914" s="676">
        <v>1</v>
      </c>
      <c r="AC4914" s="575">
        <f t="shared" si="229"/>
        <v>0</v>
      </c>
      <c r="AD4914" s="620">
        <f t="shared" si="230"/>
        <v>0</v>
      </c>
    </row>
    <row r="4915" customHeight="1" spans="1:30">
      <c r="A4915" s="574">
        <v>45385</v>
      </c>
      <c r="B4915" s="650" t="s">
        <v>251</v>
      </c>
      <c r="C4915" s="650" t="s">
        <v>250</v>
      </c>
      <c r="D4915" s="650">
        <v>15</v>
      </c>
      <c r="E4915" s="650" t="s">
        <v>233</v>
      </c>
      <c r="F4915" s="650">
        <v>0</v>
      </c>
      <c r="G4915" s="650">
        <v>3.17</v>
      </c>
      <c r="H4915" s="650">
        <v>6.427</v>
      </c>
      <c r="I4915" s="650">
        <v>4.2275</v>
      </c>
      <c r="J4915" s="650">
        <v>4.2</v>
      </c>
      <c r="K4915" s="650">
        <v>2.1995</v>
      </c>
      <c r="L4915" s="676">
        <v>0.3422</v>
      </c>
      <c r="M4915" s="650">
        <v>20.685</v>
      </c>
      <c r="N4915" s="650"/>
      <c r="O4915" s="650"/>
      <c r="P4915" s="650"/>
      <c r="Q4915" s="650">
        <v>3444</v>
      </c>
      <c r="R4915" s="650">
        <v>626.64</v>
      </c>
      <c r="S4915" s="676">
        <v>0.182</v>
      </c>
      <c r="T4915" s="650">
        <v>0</v>
      </c>
      <c r="U4915" s="650">
        <v>0</v>
      </c>
      <c r="V4915" s="650">
        <v>0</v>
      </c>
      <c r="W4915" s="650">
        <v>0</v>
      </c>
      <c r="X4915" s="650">
        <v>0</v>
      </c>
      <c r="Y4915" s="650">
        <v>0</v>
      </c>
      <c r="Z4915" s="650">
        <v>0</v>
      </c>
      <c r="AA4915" s="650">
        <v>0</v>
      </c>
      <c r="AB4915" s="676">
        <v>1</v>
      </c>
      <c r="AC4915" s="575">
        <f t="shared" si="229"/>
        <v>0</v>
      </c>
      <c r="AD4915" s="620">
        <f t="shared" si="230"/>
        <v>0</v>
      </c>
    </row>
    <row r="4916" customHeight="1" spans="1:30">
      <c r="A4916" s="574">
        <v>45385</v>
      </c>
      <c r="B4916" s="669" t="s">
        <v>55</v>
      </c>
      <c r="C4916" s="650" t="s">
        <v>250</v>
      </c>
      <c r="D4916" s="650">
        <v>100</v>
      </c>
      <c r="E4916" s="650" t="s">
        <v>233</v>
      </c>
      <c r="F4916" s="650">
        <v>0</v>
      </c>
      <c r="G4916" s="650">
        <v>5.56</v>
      </c>
      <c r="H4916" s="650">
        <v>65.3634</v>
      </c>
      <c r="I4916" s="650">
        <v>63.5548</v>
      </c>
      <c r="J4916" s="650">
        <v>62.3116</v>
      </c>
      <c r="K4916" s="650">
        <v>0</v>
      </c>
      <c r="L4916" s="676">
        <v>0</v>
      </c>
      <c r="M4916" s="650">
        <v>348.5537</v>
      </c>
      <c r="N4916" s="650"/>
      <c r="O4916" s="650"/>
      <c r="P4916" s="650"/>
      <c r="Q4916" s="650">
        <v>28860</v>
      </c>
      <c r="R4916" s="650">
        <v>6707.3436</v>
      </c>
      <c r="S4916" s="676">
        <v>0.2324</v>
      </c>
      <c r="T4916" s="650">
        <v>0.9559</v>
      </c>
      <c r="U4916" s="650">
        <v>0</v>
      </c>
      <c r="V4916" s="650">
        <v>0.8527</v>
      </c>
      <c r="W4916" s="650">
        <v>0</v>
      </c>
      <c r="X4916" s="650">
        <v>0</v>
      </c>
      <c r="Y4916" s="650">
        <v>0</v>
      </c>
      <c r="Z4916" s="650">
        <v>0</v>
      </c>
      <c r="AA4916" s="650">
        <v>0</v>
      </c>
      <c r="AB4916" s="676">
        <v>0.9854</v>
      </c>
      <c r="AC4916" s="575">
        <f t="shared" si="229"/>
        <v>0</v>
      </c>
      <c r="AD4916" s="620">
        <f t="shared" si="230"/>
        <v>1.8086</v>
      </c>
    </row>
    <row r="4917" customHeight="1" spans="1:30">
      <c r="A4917" s="574">
        <v>45385</v>
      </c>
      <c r="B4917" s="192" t="s">
        <v>57</v>
      </c>
      <c r="C4917" s="650" t="s">
        <v>228</v>
      </c>
      <c r="D4917" s="650">
        <v>20</v>
      </c>
      <c r="E4917" s="650" t="s">
        <v>233</v>
      </c>
      <c r="F4917" s="650">
        <v>6.72</v>
      </c>
      <c r="G4917" s="650">
        <v>0</v>
      </c>
      <c r="H4917" s="650">
        <v>13.1824</v>
      </c>
      <c r="I4917" s="650">
        <v>12.5285</v>
      </c>
      <c r="J4917" s="650">
        <v>12.3384</v>
      </c>
      <c r="K4917" s="650">
        <v>0.6539</v>
      </c>
      <c r="L4917" s="676">
        <v>0.0496</v>
      </c>
      <c r="M4917" s="650">
        <v>28.7533</v>
      </c>
      <c r="N4917" s="650"/>
      <c r="O4917" s="650"/>
      <c r="P4917" s="650"/>
      <c r="Q4917" s="650">
        <v>3541</v>
      </c>
      <c r="R4917" s="650">
        <v>836.7127</v>
      </c>
      <c r="S4917" s="676">
        <v>0.2363</v>
      </c>
      <c r="T4917" s="650">
        <v>0</v>
      </c>
      <c r="U4917" s="650">
        <v>0</v>
      </c>
      <c r="V4917" s="650">
        <v>0</v>
      </c>
      <c r="W4917" s="650">
        <v>0</v>
      </c>
      <c r="X4917" s="650">
        <v>0</v>
      </c>
      <c r="Y4917" s="650">
        <v>0</v>
      </c>
      <c r="Z4917" s="650">
        <v>0</v>
      </c>
      <c r="AA4917" s="650">
        <v>0</v>
      </c>
      <c r="AB4917" s="676">
        <v>1</v>
      </c>
      <c r="AC4917" s="575">
        <f t="shared" si="229"/>
        <v>0</v>
      </c>
      <c r="AD4917" s="620">
        <f t="shared" si="230"/>
        <v>0</v>
      </c>
    </row>
    <row r="4918" customHeight="1" spans="1:30">
      <c r="A4918" s="574">
        <v>45385</v>
      </c>
      <c r="B4918" s="650" t="s">
        <v>253</v>
      </c>
      <c r="C4918" s="650" t="s">
        <v>250</v>
      </c>
      <c r="D4918" s="650">
        <v>200</v>
      </c>
      <c r="E4918" s="650" t="s">
        <v>233</v>
      </c>
      <c r="F4918" s="650">
        <v>0</v>
      </c>
      <c r="G4918" s="650">
        <v>4.8</v>
      </c>
      <c r="H4918" s="650">
        <v>94.8416</v>
      </c>
      <c r="I4918" s="650">
        <v>94.2844</v>
      </c>
      <c r="J4918" s="650">
        <v>91.08</v>
      </c>
      <c r="K4918" s="650">
        <v>0</v>
      </c>
      <c r="L4918" s="676">
        <v>0</v>
      </c>
      <c r="M4918" s="650">
        <v>373.56</v>
      </c>
      <c r="N4918" s="650"/>
      <c r="O4918" s="650"/>
      <c r="P4918" s="650"/>
      <c r="Q4918" s="650">
        <v>61425</v>
      </c>
      <c r="R4918" s="650">
        <v>14909.4</v>
      </c>
      <c r="S4918" s="676">
        <v>0.2427</v>
      </c>
      <c r="T4918" s="650">
        <v>0.2067</v>
      </c>
      <c r="U4918" s="650">
        <v>0.3505</v>
      </c>
      <c r="V4918" s="650">
        <v>0</v>
      </c>
      <c r="W4918" s="650">
        <v>0</v>
      </c>
      <c r="X4918" s="650">
        <v>0</v>
      </c>
      <c r="Y4918" s="650">
        <v>0</v>
      </c>
      <c r="Z4918" s="650">
        <v>0</v>
      </c>
      <c r="AA4918" s="650">
        <v>0</v>
      </c>
      <c r="AB4918" s="676">
        <v>0.9978</v>
      </c>
      <c r="AC4918" s="575">
        <f t="shared" si="229"/>
        <v>0.3505</v>
      </c>
      <c r="AD4918" s="620">
        <f t="shared" si="230"/>
        <v>0.2067</v>
      </c>
    </row>
    <row r="4919" customHeight="1" spans="1:30">
      <c r="A4919" s="574">
        <v>45385</v>
      </c>
      <c r="B4919" s="650" t="s">
        <v>254</v>
      </c>
      <c r="C4919" s="650" t="s">
        <v>250</v>
      </c>
      <c r="D4919" s="650">
        <v>50</v>
      </c>
      <c r="E4919" s="650" t="s">
        <v>233</v>
      </c>
      <c r="F4919" s="650">
        <v>0</v>
      </c>
      <c r="G4919" s="650">
        <v>9.6</v>
      </c>
      <c r="H4919" s="650">
        <v>99.5625</v>
      </c>
      <c r="I4919" s="650">
        <v>98.9626</v>
      </c>
      <c r="J4919" s="650">
        <v>96.6</v>
      </c>
      <c r="K4919" s="650">
        <v>0</v>
      </c>
      <c r="L4919" s="676">
        <v>0</v>
      </c>
      <c r="M4919" s="650">
        <v>270.48</v>
      </c>
      <c r="N4919" s="650"/>
      <c r="O4919" s="650"/>
      <c r="P4919" s="650"/>
      <c r="Q4919" s="650">
        <v>12070</v>
      </c>
      <c r="R4919" s="650">
        <v>4171.44</v>
      </c>
      <c r="S4919" s="676">
        <v>0.3456</v>
      </c>
      <c r="T4919" s="650">
        <v>0</v>
      </c>
      <c r="U4919" s="650">
        <v>0</v>
      </c>
      <c r="V4919" s="650">
        <v>0</v>
      </c>
      <c r="W4919" s="650">
        <v>0</v>
      </c>
      <c r="X4919" s="650">
        <v>0</v>
      </c>
      <c r="Y4919" s="650">
        <v>0</v>
      </c>
      <c r="Z4919" s="650">
        <v>0</v>
      </c>
      <c r="AA4919" s="650">
        <v>0</v>
      </c>
      <c r="AB4919" s="676">
        <v>1</v>
      </c>
      <c r="AC4919" s="575">
        <f t="shared" si="229"/>
        <v>0</v>
      </c>
      <c r="AD4919" s="620">
        <f t="shared" si="230"/>
        <v>0</v>
      </c>
    </row>
    <row r="4920" customHeight="1" spans="1:30">
      <c r="A4920" s="574">
        <v>45385</v>
      </c>
      <c r="B4920" s="650" t="s">
        <v>259</v>
      </c>
      <c r="C4920" s="650" t="s">
        <v>250</v>
      </c>
      <c r="D4920" s="650">
        <v>60</v>
      </c>
      <c r="E4920" s="650" t="s">
        <v>233</v>
      </c>
      <c r="F4920" s="650">
        <v>0</v>
      </c>
      <c r="G4920" s="650">
        <v>3.89</v>
      </c>
      <c r="H4920" s="650">
        <v>20.39</v>
      </c>
      <c r="I4920" s="650">
        <v>20.39</v>
      </c>
      <c r="J4920" s="650">
        <v>19.95</v>
      </c>
      <c r="K4920" s="650">
        <v>0</v>
      </c>
      <c r="L4920" s="676">
        <v>0</v>
      </c>
      <c r="M4920" s="650">
        <v>58.8</v>
      </c>
      <c r="N4920" s="650"/>
      <c r="O4920" s="650"/>
      <c r="P4920" s="650"/>
      <c r="Q4920" s="650">
        <v>14049</v>
      </c>
      <c r="R4920" s="650">
        <v>4110.33</v>
      </c>
      <c r="S4920" s="676">
        <v>0.2926</v>
      </c>
      <c r="T4920" s="650">
        <v>0</v>
      </c>
      <c r="U4920" s="650">
        <v>0</v>
      </c>
      <c r="V4920" s="650">
        <v>0</v>
      </c>
      <c r="W4920" s="650">
        <v>0</v>
      </c>
      <c r="X4920" s="650">
        <v>0</v>
      </c>
      <c r="Y4920" s="650">
        <v>0</v>
      </c>
      <c r="Z4920" s="650">
        <v>0</v>
      </c>
      <c r="AA4920" s="650">
        <v>0</v>
      </c>
      <c r="AB4920" s="676">
        <v>1</v>
      </c>
      <c r="AC4920" s="575">
        <f t="shared" si="229"/>
        <v>0</v>
      </c>
      <c r="AD4920" s="620">
        <f t="shared" si="230"/>
        <v>0</v>
      </c>
    </row>
    <row r="4921" customHeight="1" spans="1:30">
      <c r="A4921" s="574">
        <v>45385</v>
      </c>
      <c r="B4921" s="650" t="s">
        <v>261</v>
      </c>
      <c r="C4921" s="650" t="s">
        <v>250</v>
      </c>
      <c r="D4921" s="650">
        <v>100</v>
      </c>
      <c r="E4921" s="650" t="s">
        <v>233</v>
      </c>
      <c r="F4921" s="650">
        <v>0</v>
      </c>
      <c r="G4921" s="650">
        <v>5.99</v>
      </c>
      <c r="H4921" s="650">
        <v>96.1992</v>
      </c>
      <c r="I4921" s="650">
        <v>96.1992</v>
      </c>
      <c r="J4921" s="650">
        <v>94.776</v>
      </c>
      <c r="K4921" s="650">
        <v>0</v>
      </c>
      <c r="L4921" s="676">
        <v>0</v>
      </c>
      <c r="M4921" s="650">
        <v>185.328</v>
      </c>
      <c r="N4921" s="650"/>
      <c r="O4921" s="650"/>
      <c r="P4921" s="650"/>
      <c r="Q4921" s="650">
        <v>25315</v>
      </c>
      <c r="R4921" s="650">
        <v>7164.432</v>
      </c>
      <c r="S4921" s="676">
        <v>0.283</v>
      </c>
      <c r="T4921" s="650">
        <v>0</v>
      </c>
      <c r="U4921" s="650">
        <v>0</v>
      </c>
      <c r="V4921" s="650">
        <v>0</v>
      </c>
      <c r="W4921" s="650">
        <v>0</v>
      </c>
      <c r="X4921" s="650">
        <v>0</v>
      </c>
      <c r="Y4921" s="650">
        <v>0</v>
      </c>
      <c r="Z4921" s="650">
        <v>0</v>
      </c>
      <c r="AA4921" s="650">
        <v>0</v>
      </c>
      <c r="AB4921" s="676">
        <v>1</v>
      </c>
      <c r="AC4921" s="575">
        <f t="shared" si="229"/>
        <v>0</v>
      </c>
      <c r="AD4921" s="620">
        <f t="shared" si="230"/>
        <v>0</v>
      </c>
    </row>
    <row r="4922" customHeight="1" spans="1:30">
      <c r="A4922" s="574">
        <v>45385</v>
      </c>
      <c r="B4922" s="650" t="s">
        <v>256</v>
      </c>
      <c r="C4922" s="650" t="s">
        <v>250</v>
      </c>
      <c r="D4922" s="650">
        <v>20.4</v>
      </c>
      <c r="E4922" s="650" t="s">
        <v>233</v>
      </c>
      <c r="F4922" s="650">
        <v>0</v>
      </c>
      <c r="G4922" s="650">
        <v>6.74</v>
      </c>
      <c r="H4922" s="650">
        <v>28.2974</v>
      </c>
      <c r="I4922" s="650">
        <v>28.056</v>
      </c>
      <c r="J4922" s="650">
        <v>28.0282</v>
      </c>
      <c r="K4922" s="650">
        <v>0</v>
      </c>
      <c r="L4922" s="676">
        <v>0</v>
      </c>
      <c r="M4922" s="650">
        <v>97.4789</v>
      </c>
      <c r="N4922" s="650"/>
      <c r="O4922" s="650"/>
      <c r="P4922" s="650"/>
      <c r="Q4922" s="650">
        <v>5372</v>
      </c>
      <c r="R4922" s="650">
        <v>1725.671</v>
      </c>
      <c r="S4922" s="676">
        <v>0.3212</v>
      </c>
      <c r="T4922" s="650">
        <v>0</v>
      </c>
      <c r="U4922" s="650">
        <v>0</v>
      </c>
      <c r="V4922" s="650">
        <v>0</v>
      </c>
      <c r="W4922" s="650">
        <v>0</v>
      </c>
      <c r="X4922" s="650">
        <v>0</v>
      </c>
      <c r="Y4922" s="650">
        <v>0</v>
      </c>
      <c r="Z4922" s="650">
        <v>0</v>
      </c>
      <c r="AA4922" s="650">
        <v>0</v>
      </c>
      <c r="AB4922" s="676">
        <v>1</v>
      </c>
      <c r="AC4922" s="575">
        <f t="shared" si="229"/>
        <v>0</v>
      </c>
      <c r="AD4922" s="620">
        <f t="shared" si="230"/>
        <v>0</v>
      </c>
    </row>
    <row r="4923" customHeight="1" spans="1:30">
      <c r="A4923" s="574">
        <v>45385</v>
      </c>
      <c r="B4923" s="650" t="s">
        <v>258</v>
      </c>
      <c r="C4923" s="650" t="s">
        <v>250</v>
      </c>
      <c r="D4923" s="650">
        <v>100</v>
      </c>
      <c r="E4923" s="650" t="s">
        <v>233</v>
      </c>
      <c r="F4923" s="650">
        <v>0</v>
      </c>
      <c r="G4923" s="650">
        <v>4.75</v>
      </c>
      <c r="H4923" s="650">
        <v>54.4756</v>
      </c>
      <c r="I4923" s="650">
        <v>54.023</v>
      </c>
      <c r="J4923" s="650">
        <v>52.14</v>
      </c>
      <c r="K4923" s="650">
        <v>0</v>
      </c>
      <c r="L4923" s="676">
        <v>0</v>
      </c>
      <c r="M4923" s="650">
        <v>343.2</v>
      </c>
      <c r="N4923" s="650"/>
      <c r="O4923" s="650"/>
      <c r="P4923" s="650"/>
      <c r="Q4923" s="650">
        <v>27774</v>
      </c>
      <c r="R4923" s="650">
        <v>6161.1</v>
      </c>
      <c r="S4923" s="676">
        <v>0.2218</v>
      </c>
      <c r="T4923" s="650">
        <v>0</v>
      </c>
      <c r="U4923" s="650">
        <v>0.4526</v>
      </c>
      <c r="V4923" s="650">
        <v>0</v>
      </c>
      <c r="W4923" s="650">
        <v>0</v>
      </c>
      <c r="X4923" s="650">
        <v>0</v>
      </c>
      <c r="Y4923" s="650">
        <v>0</v>
      </c>
      <c r="Z4923" s="650">
        <v>0</v>
      </c>
      <c r="AA4923" s="650">
        <v>0</v>
      </c>
      <c r="AB4923" s="676">
        <v>1</v>
      </c>
      <c r="AC4923" s="575">
        <f t="shared" si="229"/>
        <v>0.4526</v>
      </c>
      <c r="AD4923" s="620">
        <f t="shared" si="230"/>
        <v>0</v>
      </c>
    </row>
    <row r="4924" customHeight="1" spans="1:30">
      <c r="A4924" s="574">
        <v>45385</v>
      </c>
      <c r="B4924" s="650" t="s">
        <v>257</v>
      </c>
      <c r="C4924" s="650" t="s">
        <v>250</v>
      </c>
      <c r="D4924" s="650">
        <v>80</v>
      </c>
      <c r="E4924" s="650" t="s">
        <v>231</v>
      </c>
      <c r="F4924" s="650">
        <v>0</v>
      </c>
      <c r="G4924" s="650">
        <v>6.12</v>
      </c>
      <c r="H4924" s="650">
        <v>88.294</v>
      </c>
      <c r="I4924" s="650">
        <v>86.3747</v>
      </c>
      <c r="J4924" s="650">
        <v>84.8847</v>
      </c>
      <c r="K4924" s="650">
        <v>0</v>
      </c>
      <c r="L4924" s="676">
        <v>0</v>
      </c>
      <c r="M4924" s="650">
        <v>259.987</v>
      </c>
      <c r="N4924" s="650"/>
      <c r="O4924" s="650"/>
      <c r="P4924" s="650"/>
      <c r="Q4924" s="650">
        <v>18237</v>
      </c>
      <c r="R4924" s="650">
        <v>5949.4286</v>
      </c>
      <c r="S4924" s="676">
        <v>0.3262</v>
      </c>
      <c r="T4924" s="650">
        <v>0</v>
      </c>
      <c r="U4924" s="650">
        <v>1</v>
      </c>
      <c r="V4924" s="650">
        <v>0</v>
      </c>
      <c r="W4924" s="650">
        <v>0</v>
      </c>
      <c r="X4924" s="650">
        <v>0</v>
      </c>
      <c r="Y4924" s="650">
        <v>0</v>
      </c>
      <c r="Z4924" s="650">
        <v>0</v>
      </c>
      <c r="AA4924" s="650">
        <v>0</v>
      </c>
      <c r="AB4924" s="676">
        <v>1</v>
      </c>
      <c r="AC4924" s="575">
        <f t="shared" si="229"/>
        <v>1</v>
      </c>
      <c r="AD4924" s="620">
        <f t="shared" si="230"/>
        <v>0</v>
      </c>
    </row>
    <row r="4925" customHeight="1" spans="1:30">
      <c r="A4925" s="574">
        <v>45385</v>
      </c>
      <c r="B4925" s="650" t="s">
        <v>267</v>
      </c>
      <c r="C4925" s="650" t="s">
        <v>250</v>
      </c>
      <c r="D4925" s="650">
        <v>150</v>
      </c>
      <c r="E4925" s="650" t="s">
        <v>233</v>
      </c>
      <c r="F4925" s="650">
        <v>0</v>
      </c>
      <c r="G4925" s="650">
        <v>5.33</v>
      </c>
      <c r="H4925" s="650">
        <v>80.1396</v>
      </c>
      <c r="I4925" s="650">
        <v>51.458</v>
      </c>
      <c r="J4925" s="650">
        <v>49.28</v>
      </c>
      <c r="K4925" s="650">
        <v>28.6816</v>
      </c>
      <c r="L4925" s="676">
        <v>0.3579</v>
      </c>
      <c r="M4925" s="650">
        <v>174.24</v>
      </c>
      <c r="N4925" s="650"/>
      <c r="O4925" s="650"/>
      <c r="P4925" s="650"/>
      <c r="Q4925" s="650">
        <v>38110</v>
      </c>
      <c r="R4925" s="650">
        <v>13615.36</v>
      </c>
      <c r="S4925" s="676">
        <v>0.3573</v>
      </c>
      <c r="T4925" s="650">
        <v>0</v>
      </c>
      <c r="U4925" s="650">
        <v>0</v>
      </c>
      <c r="V4925" s="650">
        <v>0</v>
      </c>
      <c r="W4925" s="650">
        <v>0</v>
      </c>
      <c r="X4925" s="650">
        <v>0</v>
      </c>
      <c r="Y4925" s="650">
        <v>0</v>
      </c>
      <c r="Z4925" s="650">
        <v>0</v>
      </c>
      <c r="AA4925" s="650">
        <v>0</v>
      </c>
      <c r="AB4925" s="676">
        <v>1</v>
      </c>
      <c r="AC4925" s="575">
        <f t="shared" si="229"/>
        <v>0</v>
      </c>
      <c r="AD4925" s="620">
        <f t="shared" si="230"/>
        <v>0</v>
      </c>
    </row>
    <row r="4926" customHeight="1" spans="1:30">
      <c r="A4926" s="574">
        <v>45385</v>
      </c>
      <c r="B4926" s="192" t="s">
        <v>61</v>
      </c>
      <c r="C4926" s="650" t="s">
        <v>250</v>
      </c>
      <c r="D4926" s="650">
        <v>275</v>
      </c>
      <c r="E4926" s="650" t="s">
        <v>233</v>
      </c>
      <c r="F4926" s="650">
        <v>0</v>
      </c>
      <c r="G4926" s="650">
        <v>5.23</v>
      </c>
      <c r="H4926" s="650">
        <v>155.9394</v>
      </c>
      <c r="I4926" s="650">
        <v>155.9394</v>
      </c>
      <c r="J4926" s="650">
        <v>155.32</v>
      </c>
      <c r="K4926" s="650">
        <v>0</v>
      </c>
      <c r="L4926" s="676">
        <v>0</v>
      </c>
      <c r="M4926" s="650">
        <v>424.16</v>
      </c>
      <c r="N4926" s="650"/>
      <c r="O4926" s="650"/>
      <c r="P4926" s="650"/>
      <c r="Q4926" s="650">
        <v>83580</v>
      </c>
      <c r="R4926" s="650">
        <v>24349.6</v>
      </c>
      <c r="S4926" s="676">
        <v>0.2913</v>
      </c>
      <c r="T4926" s="650">
        <v>0</v>
      </c>
      <c r="U4926" s="650">
        <v>0</v>
      </c>
      <c r="V4926" s="650">
        <v>0</v>
      </c>
      <c r="W4926" s="650">
        <v>0</v>
      </c>
      <c r="X4926" s="650">
        <v>0</v>
      </c>
      <c r="Y4926" s="650">
        <v>0</v>
      </c>
      <c r="Z4926" s="650">
        <v>0</v>
      </c>
      <c r="AA4926" s="650">
        <v>0</v>
      </c>
      <c r="AB4926" s="676">
        <v>1</v>
      </c>
      <c r="AC4926" s="575">
        <f t="shared" si="229"/>
        <v>0</v>
      </c>
      <c r="AD4926" s="620">
        <f t="shared" si="230"/>
        <v>0</v>
      </c>
    </row>
    <row r="4927" customHeight="1" spans="1:30">
      <c r="A4927" s="574">
        <v>45385</v>
      </c>
      <c r="B4927" s="192" t="s">
        <v>62</v>
      </c>
      <c r="C4927" s="650" t="s">
        <v>250</v>
      </c>
      <c r="D4927" s="650">
        <v>200</v>
      </c>
      <c r="E4927" s="650" t="s">
        <v>233</v>
      </c>
      <c r="F4927" s="650">
        <v>0</v>
      </c>
      <c r="G4927" s="650">
        <v>5.55</v>
      </c>
      <c r="H4927" s="650">
        <v>108.4996</v>
      </c>
      <c r="I4927" s="650">
        <v>107.9516</v>
      </c>
      <c r="J4927" s="650">
        <v>104.28</v>
      </c>
      <c r="K4927" s="650">
        <v>0</v>
      </c>
      <c r="L4927" s="676">
        <v>0</v>
      </c>
      <c r="M4927" s="650">
        <v>411.84</v>
      </c>
      <c r="N4927" s="650"/>
      <c r="O4927" s="650"/>
      <c r="P4927" s="650"/>
      <c r="Q4927" s="650">
        <v>61280</v>
      </c>
      <c r="R4927" s="650">
        <v>16959.36</v>
      </c>
      <c r="S4927" s="676">
        <v>0.2768</v>
      </c>
      <c r="T4927" s="650">
        <v>0</v>
      </c>
      <c r="U4927" s="650">
        <v>0.548</v>
      </c>
      <c r="V4927" s="650">
        <v>0</v>
      </c>
      <c r="W4927" s="650">
        <v>0</v>
      </c>
      <c r="X4927" s="650">
        <v>0</v>
      </c>
      <c r="Y4927" s="650">
        <v>0</v>
      </c>
      <c r="Z4927" s="650">
        <v>0</v>
      </c>
      <c r="AA4927" s="650">
        <v>0</v>
      </c>
      <c r="AB4927" s="676">
        <v>1</v>
      </c>
      <c r="AC4927" s="575">
        <f t="shared" si="229"/>
        <v>0.548</v>
      </c>
      <c r="AD4927" s="620">
        <f t="shared" si="230"/>
        <v>0</v>
      </c>
    </row>
    <row r="4928" customHeight="1" spans="1:30">
      <c r="A4928" s="574">
        <v>45385</v>
      </c>
      <c r="B4928" s="650" t="s">
        <v>252</v>
      </c>
      <c r="C4928" s="650" t="s">
        <v>250</v>
      </c>
      <c r="D4928" s="650">
        <v>49.5</v>
      </c>
      <c r="E4928" s="650" t="s">
        <v>233</v>
      </c>
      <c r="F4928" s="650">
        <v>0</v>
      </c>
      <c r="G4928" s="650">
        <v>5.68</v>
      </c>
      <c r="H4928" s="650">
        <v>30.2091</v>
      </c>
      <c r="I4928" s="650">
        <v>30.2091</v>
      </c>
      <c r="J4928" s="650">
        <v>29.238</v>
      </c>
      <c r="K4928" s="650">
        <v>0</v>
      </c>
      <c r="L4928" s="676">
        <v>0</v>
      </c>
      <c r="M4928" s="650">
        <v>164.274</v>
      </c>
      <c r="N4928" s="650">
        <v>1272</v>
      </c>
      <c r="O4928" s="676">
        <v>0.1291</v>
      </c>
      <c r="P4928" s="676">
        <v>0.0291</v>
      </c>
      <c r="Q4928" s="650">
        <v>12723</v>
      </c>
      <c r="R4928" s="650">
        <v>2880.1146</v>
      </c>
      <c r="S4928" s="676">
        <v>0.2264</v>
      </c>
      <c r="T4928" s="650">
        <v>0</v>
      </c>
      <c r="U4928" s="650">
        <v>0</v>
      </c>
      <c r="V4928" s="650">
        <v>0</v>
      </c>
      <c r="W4928" s="650">
        <v>0</v>
      </c>
      <c r="X4928" s="650">
        <v>0</v>
      </c>
      <c r="Y4928" s="650">
        <v>0</v>
      </c>
      <c r="Z4928" s="650">
        <v>0</v>
      </c>
      <c r="AA4928" s="650">
        <v>0</v>
      </c>
      <c r="AB4928" s="676">
        <v>1</v>
      </c>
      <c r="AC4928" s="575">
        <f t="shared" si="229"/>
        <v>0</v>
      </c>
      <c r="AD4928" s="620">
        <f t="shared" si="230"/>
        <v>0</v>
      </c>
    </row>
    <row r="4929" customHeight="1" spans="1:30">
      <c r="A4929" s="574">
        <v>45385</v>
      </c>
      <c r="B4929" s="650" t="s">
        <v>263</v>
      </c>
      <c r="C4929" s="650" t="s">
        <v>250</v>
      </c>
      <c r="D4929" s="650">
        <v>200</v>
      </c>
      <c r="E4929" s="650" t="s">
        <v>233</v>
      </c>
      <c r="F4929" s="650">
        <v>0</v>
      </c>
      <c r="G4929" s="650">
        <v>3.83</v>
      </c>
      <c r="H4929" s="650">
        <v>50.8287</v>
      </c>
      <c r="I4929" s="650">
        <v>49.5812</v>
      </c>
      <c r="J4929" s="650">
        <v>47.52</v>
      </c>
      <c r="K4929" s="650">
        <v>0</v>
      </c>
      <c r="L4929" s="676">
        <v>0</v>
      </c>
      <c r="M4929" s="650">
        <v>329.12</v>
      </c>
      <c r="N4929" s="650"/>
      <c r="O4929" s="650"/>
      <c r="P4929" s="650"/>
      <c r="Q4929" s="650">
        <v>59159</v>
      </c>
      <c r="R4929" s="650">
        <v>18751.04</v>
      </c>
      <c r="S4929" s="676">
        <v>0.317</v>
      </c>
      <c r="T4929" s="650">
        <v>0</v>
      </c>
      <c r="U4929" s="650">
        <v>1.2475</v>
      </c>
      <c r="V4929" s="650">
        <v>0</v>
      </c>
      <c r="W4929" s="650">
        <v>0</v>
      </c>
      <c r="X4929" s="650">
        <v>0</v>
      </c>
      <c r="Y4929" s="650">
        <v>0</v>
      </c>
      <c r="Z4929" s="650">
        <v>0</v>
      </c>
      <c r="AA4929" s="650">
        <v>0</v>
      </c>
      <c r="AB4929" s="676">
        <v>1</v>
      </c>
      <c r="AC4929" s="575">
        <f t="shared" si="229"/>
        <v>1.2475</v>
      </c>
      <c r="AD4929" s="620">
        <f t="shared" si="230"/>
        <v>0</v>
      </c>
    </row>
    <row r="4930" customHeight="1" spans="1:30">
      <c r="A4930" s="574">
        <v>45385</v>
      </c>
      <c r="B4930" s="650" t="s">
        <v>265</v>
      </c>
      <c r="C4930" s="650" t="s">
        <v>250</v>
      </c>
      <c r="D4930" s="650">
        <v>50</v>
      </c>
      <c r="E4930" s="650" t="s">
        <v>233</v>
      </c>
      <c r="F4930" s="650">
        <v>0</v>
      </c>
      <c r="G4930" s="650">
        <v>6.77</v>
      </c>
      <c r="H4930" s="650">
        <v>63.814</v>
      </c>
      <c r="I4930" s="650">
        <v>26.4731</v>
      </c>
      <c r="J4930" s="650">
        <v>25.454</v>
      </c>
      <c r="K4930" s="650">
        <v>37.3409</v>
      </c>
      <c r="L4930" s="676">
        <v>0.5852</v>
      </c>
      <c r="M4930" s="650">
        <v>68.1956</v>
      </c>
      <c r="N4930" s="650"/>
      <c r="O4930" s="650"/>
      <c r="P4930" s="650"/>
      <c r="Q4930" s="650">
        <v>5770</v>
      </c>
      <c r="R4930" s="650">
        <v>1091.992</v>
      </c>
      <c r="S4930" s="676">
        <v>0.1893</v>
      </c>
      <c r="T4930" s="650">
        <v>0</v>
      </c>
      <c r="U4930" s="650">
        <v>0</v>
      </c>
      <c r="V4930" s="650">
        <v>0</v>
      </c>
      <c r="W4930" s="650">
        <v>0</v>
      </c>
      <c r="X4930" s="650">
        <v>0</v>
      </c>
      <c r="Y4930" s="650">
        <v>0</v>
      </c>
      <c r="Z4930" s="650">
        <v>0</v>
      </c>
      <c r="AA4930" s="650">
        <v>0</v>
      </c>
      <c r="AB4930" s="676">
        <v>1</v>
      </c>
      <c r="AC4930" s="575">
        <f t="shared" si="229"/>
        <v>0</v>
      </c>
      <c r="AD4930" s="620">
        <f t="shared" si="230"/>
        <v>0</v>
      </c>
    </row>
    <row r="4931" customHeight="1" spans="1:30">
      <c r="A4931" s="574">
        <v>45385</v>
      </c>
      <c r="B4931" s="650" t="s">
        <v>266</v>
      </c>
      <c r="C4931" s="650" t="s">
        <v>250</v>
      </c>
      <c r="D4931" s="650">
        <v>200</v>
      </c>
      <c r="E4931" s="650" t="s">
        <v>231</v>
      </c>
      <c r="F4931" s="650">
        <v>0</v>
      </c>
      <c r="G4931" s="650">
        <v>4.17</v>
      </c>
      <c r="H4931" s="650">
        <v>64.011</v>
      </c>
      <c r="I4931" s="650">
        <v>56.3864</v>
      </c>
      <c r="J4931" s="650">
        <v>54.78</v>
      </c>
      <c r="K4931" s="650">
        <v>6.8734</v>
      </c>
      <c r="L4931" s="676">
        <v>0.1087</v>
      </c>
      <c r="M4931" s="650">
        <v>321.42</v>
      </c>
      <c r="N4931" s="650"/>
      <c r="O4931" s="650"/>
      <c r="P4931" s="650"/>
      <c r="Q4931" s="650">
        <v>45530</v>
      </c>
      <c r="R4931" s="650">
        <v>8170.8</v>
      </c>
      <c r="S4931" s="676">
        <v>0.1795</v>
      </c>
      <c r="T4931" s="650">
        <v>0.2872</v>
      </c>
      <c r="U4931" s="650">
        <v>0.464</v>
      </c>
      <c r="V4931" s="650">
        <v>0</v>
      </c>
      <c r="W4931" s="650">
        <v>0</v>
      </c>
      <c r="X4931" s="650">
        <v>0</v>
      </c>
      <c r="Y4931" s="650">
        <v>0</v>
      </c>
      <c r="Z4931" s="650">
        <v>0</v>
      </c>
      <c r="AA4931" s="650">
        <v>0</v>
      </c>
      <c r="AB4931" s="676">
        <v>0.99</v>
      </c>
      <c r="AC4931" s="575">
        <f t="shared" si="229"/>
        <v>0.464</v>
      </c>
      <c r="AD4931" s="620">
        <f t="shared" si="230"/>
        <v>0.2872</v>
      </c>
    </row>
    <row r="4932" customHeight="1" spans="1:30">
      <c r="A4932" s="574">
        <v>45385</v>
      </c>
      <c r="B4932" s="650" t="s">
        <v>260</v>
      </c>
      <c r="C4932" s="650" t="s">
        <v>250</v>
      </c>
      <c r="D4932" s="650">
        <v>50</v>
      </c>
      <c r="E4932" s="650" t="s">
        <v>456</v>
      </c>
      <c r="F4932" s="650">
        <v>0</v>
      </c>
      <c r="G4932" s="650">
        <v>7.5</v>
      </c>
      <c r="H4932" s="650">
        <v>45.4</v>
      </c>
      <c r="I4932" s="650">
        <v>45.08</v>
      </c>
      <c r="J4932" s="650">
        <v>44.77</v>
      </c>
      <c r="K4932" s="650">
        <v>0</v>
      </c>
      <c r="L4932" s="676">
        <v>0</v>
      </c>
      <c r="M4932" s="650">
        <v>197.78</v>
      </c>
      <c r="N4932" s="650"/>
      <c r="O4932" s="650"/>
      <c r="P4932" s="650"/>
      <c r="Q4932" s="650">
        <v>12700</v>
      </c>
      <c r="R4932" s="650">
        <v>2976.732</v>
      </c>
      <c r="S4932" s="676">
        <v>0.2344</v>
      </c>
      <c r="T4932" s="650">
        <v>0.31</v>
      </c>
      <c r="U4932" s="650">
        <v>0</v>
      </c>
      <c r="V4932" s="650">
        <v>0</v>
      </c>
      <c r="W4932" s="650">
        <v>0</v>
      </c>
      <c r="X4932" s="650">
        <v>0</v>
      </c>
      <c r="Y4932" s="650">
        <v>0</v>
      </c>
      <c r="Z4932" s="650">
        <v>0</v>
      </c>
      <c r="AA4932" s="650">
        <v>0</v>
      </c>
      <c r="AB4932" s="676">
        <v>1</v>
      </c>
      <c r="AC4932" s="575">
        <f t="shared" si="229"/>
        <v>0</v>
      </c>
      <c r="AD4932" s="620">
        <f t="shared" si="230"/>
        <v>0.31</v>
      </c>
    </row>
    <row r="4933" customHeight="1" spans="1:30">
      <c r="A4933" s="574">
        <v>45385</v>
      </c>
      <c r="B4933" s="650" t="s">
        <v>262</v>
      </c>
      <c r="C4933" s="650" t="s">
        <v>250</v>
      </c>
      <c r="D4933" s="650">
        <v>200</v>
      </c>
      <c r="E4933" s="650" t="s">
        <v>233</v>
      </c>
      <c r="F4933" s="650">
        <v>0</v>
      </c>
      <c r="G4933" s="650">
        <v>4.64</v>
      </c>
      <c r="H4933" s="650">
        <v>37.6519</v>
      </c>
      <c r="I4933" s="650">
        <v>23.3736</v>
      </c>
      <c r="J4933" s="650">
        <v>22.275</v>
      </c>
      <c r="K4933" s="650">
        <v>0</v>
      </c>
      <c r="L4933" s="676">
        <v>0</v>
      </c>
      <c r="M4933" s="650">
        <v>241.725</v>
      </c>
      <c r="N4933" s="650"/>
      <c r="O4933" s="650"/>
      <c r="P4933" s="650"/>
      <c r="Q4933" s="650">
        <v>30140</v>
      </c>
      <c r="R4933" s="650">
        <v>10677.975</v>
      </c>
      <c r="S4933" s="676">
        <v>0.3543</v>
      </c>
      <c r="T4933" s="650">
        <v>13.0651</v>
      </c>
      <c r="U4933" s="650">
        <v>1.2132</v>
      </c>
      <c r="V4933" s="650">
        <v>0</v>
      </c>
      <c r="W4933" s="650">
        <v>0</v>
      </c>
      <c r="X4933" s="650">
        <v>0</v>
      </c>
      <c r="Y4933" s="650">
        <v>0</v>
      </c>
      <c r="Z4933" s="650">
        <v>0</v>
      </c>
      <c r="AA4933" s="650">
        <v>0</v>
      </c>
      <c r="AB4933" s="676">
        <v>0.5714</v>
      </c>
      <c r="AC4933" s="575">
        <f t="shared" si="229"/>
        <v>1.2132</v>
      </c>
      <c r="AD4933" s="620">
        <f t="shared" si="230"/>
        <v>13.0651</v>
      </c>
    </row>
    <row r="4934" customHeight="1" spans="1:30">
      <c r="A4934" s="574">
        <v>45385</v>
      </c>
      <c r="B4934" s="797" t="s">
        <v>332</v>
      </c>
      <c r="C4934" s="798" t="s">
        <v>327</v>
      </c>
      <c r="D4934" s="801">
        <v>100</v>
      </c>
      <c r="E4934" s="780" t="s">
        <v>161</v>
      </c>
      <c r="F4934" s="799">
        <v>7.55</v>
      </c>
      <c r="G4934" s="780">
        <v>2.5</v>
      </c>
      <c r="H4934" s="800">
        <v>63.4489</v>
      </c>
      <c r="I4934" s="800">
        <v>27.9069</v>
      </c>
      <c r="J4934" s="800">
        <v>31.731</v>
      </c>
      <c r="K4934" s="800">
        <v>35.542</v>
      </c>
      <c r="L4934" s="795">
        <v>0.5602</v>
      </c>
      <c r="M4934" s="800">
        <v>73.598</v>
      </c>
      <c r="N4934" s="780">
        <v>2100</v>
      </c>
      <c r="O4934" s="795">
        <v>0.035</v>
      </c>
      <c r="P4934" s="795">
        <v>-0.065</v>
      </c>
      <c r="Q4934" s="780">
        <v>17591</v>
      </c>
      <c r="R4934" s="800">
        <v>2706.445</v>
      </c>
      <c r="S4934" s="795">
        <v>0.1539</v>
      </c>
      <c r="T4934" s="780">
        <v>0</v>
      </c>
      <c r="U4934" s="780">
        <v>0</v>
      </c>
      <c r="V4934" s="780">
        <v>0</v>
      </c>
      <c r="W4934" s="780">
        <v>0</v>
      </c>
      <c r="X4934" s="780">
        <v>0</v>
      </c>
      <c r="Y4934" s="780">
        <v>0</v>
      </c>
      <c r="Z4934" s="780">
        <v>0</v>
      </c>
      <c r="AA4934" s="800">
        <v>35.542</v>
      </c>
      <c r="AB4934" s="795">
        <v>1</v>
      </c>
      <c r="AC4934" s="575">
        <f t="shared" si="229"/>
        <v>0</v>
      </c>
      <c r="AD4934" s="620">
        <f t="shared" si="230"/>
        <v>0</v>
      </c>
    </row>
    <row r="4935" customHeight="1" spans="1:30">
      <c r="A4935" s="574">
        <v>45385</v>
      </c>
      <c r="B4935" s="797" t="s">
        <v>342</v>
      </c>
      <c r="C4935" s="779" t="s">
        <v>82</v>
      </c>
      <c r="D4935" s="802">
        <v>100</v>
      </c>
      <c r="E4935" s="815" t="s">
        <v>400</v>
      </c>
      <c r="F4935" s="815" t="s">
        <v>401</v>
      </c>
      <c r="G4935" s="660">
        <v>6.36</v>
      </c>
      <c r="H4935" s="660">
        <v>0</v>
      </c>
      <c r="I4935" s="660">
        <v>19.32</v>
      </c>
      <c r="J4935" s="660">
        <v>18.6296</v>
      </c>
      <c r="K4935" s="783">
        <v>0</v>
      </c>
      <c r="L4935" s="783">
        <v>0</v>
      </c>
      <c r="M4935" s="718">
        <v>51.4096</v>
      </c>
      <c r="N4935" s="913">
        <v>2002</v>
      </c>
      <c r="O4935" s="804">
        <v>0.0257</v>
      </c>
      <c r="P4935" s="795">
        <v>-0.0737</v>
      </c>
      <c r="Q4935" s="660">
        <v>13183</v>
      </c>
      <c r="R4935" s="718">
        <v>359.2688</v>
      </c>
      <c r="S4935" s="804">
        <v>0.0273</v>
      </c>
      <c r="T4935" s="780">
        <v>0</v>
      </c>
      <c r="U4935" s="780">
        <v>0</v>
      </c>
      <c r="V4935" s="780">
        <v>0</v>
      </c>
      <c r="W4935" s="780">
        <v>0</v>
      </c>
      <c r="X4935" s="780">
        <v>0</v>
      </c>
      <c r="Y4935" s="780">
        <v>0</v>
      </c>
      <c r="Z4935" s="780">
        <v>0</v>
      </c>
      <c r="AA4935" s="780">
        <v>6.2814</v>
      </c>
      <c r="AB4935" s="795">
        <v>1</v>
      </c>
      <c r="AC4935" s="575">
        <f t="shared" si="229"/>
        <v>0</v>
      </c>
      <c r="AD4935" s="620">
        <f t="shared" si="230"/>
        <v>0</v>
      </c>
    </row>
    <row r="4936" customHeight="1" spans="1:30">
      <c r="A4936" s="574">
        <v>45385</v>
      </c>
      <c r="B4936" s="797" t="s">
        <v>343</v>
      </c>
      <c r="C4936" s="820" t="s">
        <v>391</v>
      </c>
      <c r="D4936" s="821">
        <v>33</v>
      </c>
      <c r="E4936" s="815" t="s">
        <v>400</v>
      </c>
      <c r="F4936" s="815" t="s">
        <v>401</v>
      </c>
      <c r="G4936" s="815">
        <v>4.56</v>
      </c>
      <c r="H4936" s="815">
        <v>23.9888</v>
      </c>
      <c r="I4936" s="815">
        <v>23.5548</v>
      </c>
      <c r="J4936" s="819">
        <v>23.1</v>
      </c>
      <c r="K4936" s="815">
        <v>0</v>
      </c>
      <c r="L4936" s="818">
        <v>0</v>
      </c>
      <c r="M4936" s="819">
        <v>71.28</v>
      </c>
      <c r="N4936" s="815">
        <v>1086</v>
      </c>
      <c r="O4936" s="818">
        <v>0.0656</v>
      </c>
      <c r="P4936" s="793">
        <v>-0.3436</v>
      </c>
      <c r="Q4936" s="815">
        <v>7604</v>
      </c>
      <c r="R4936" s="819">
        <v>1718.64</v>
      </c>
      <c r="S4936" s="818">
        <v>0.226</v>
      </c>
      <c r="T4936" s="815">
        <v>0.2027</v>
      </c>
      <c r="U4936" s="815">
        <v>0</v>
      </c>
      <c r="V4936" s="815">
        <v>0</v>
      </c>
      <c r="W4936" s="815">
        <v>0</v>
      </c>
      <c r="X4936" s="815">
        <v>0</v>
      </c>
      <c r="Y4936" s="815">
        <v>0</v>
      </c>
      <c r="Z4936" s="815">
        <v>0</v>
      </c>
      <c r="AA4936" s="815">
        <v>0</v>
      </c>
      <c r="AB4936" s="818">
        <v>1</v>
      </c>
      <c r="AC4936" s="575">
        <f t="shared" si="229"/>
        <v>0</v>
      </c>
      <c r="AD4936" s="620">
        <f t="shared" si="230"/>
        <v>0.2027</v>
      </c>
    </row>
    <row r="4937" customHeight="1" spans="1:30">
      <c r="A4937" s="574">
        <v>45385</v>
      </c>
      <c r="B4937" s="797" t="s">
        <v>345</v>
      </c>
      <c r="C4937" s="783" t="s">
        <v>150</v>
      </c>
      <c r="D4937" s="783">
        <v>60</v>
      </c>
      <c r="E4937" s="783" t="s">
        <v>146</v>
      </c>
      <c r="F4937" s="783">
        <v>1.01</v>
      </c>
      <c r="G4937" s="783">
        <v>3.38</v>
      </c>
      <c r="H4937" s="783">
        <v>9.68312</v>
      </c>
      <c r="I4937" s="783">
        <v>11.5941</v>
      </c>
      <c r="J4937" s="783">
        <v>9.68</v>
      </c>
      <c r="K4937" s="783">
        <v>0</v>
      </c>
      <c r="L4937" s="791">
        <v>0</v>
      </c>
      <c r="M4937" s="783">
        <v>38.72</v>
      </c>
      <c r="N4937" s="783">
        <v>422</v>
      </c>
      <c r="O4937" s="791">
        <v>0.0918</v>
      </c>
      <c r="P4937" s="783" t="s">
        <v>149</v>
      </c>
      <c r="Q4937" s="783">
        <v>5420</v>
      </c>
      <c r="R4937" s="783">
        <v>1722.16</v>
      </c>
      <c r="S4937" s="791">
        <v>0.3177</v>
      </c>
      <c r="T4937" s="783">
        <v>0</v>
      </c>
      <c r="U4937" s="783">
        <v>0</v>
      </c>
      <c r="V4937" s="783">
        <v>0</v>
      </c>
      <c r="W4937" s="783">
        <v>0</v>
      </c>
      <c r="X4937" s="783">
        <v>0</v>
      </c>
      <c r="Y4937" s="783">
        <v>0</v>
      </c>
      <c r="Z4937" s="783">
        <v>0</v>
      </c>
      <c r="AA4937" s="783">
        <v>0</v>
      </c>
      <c r="AB4937" s="791">
        <v>1</v>
      </c>
      <c r="AC4937" s="575">
        <f t="shared" si="229"/>
        <v>0</v>
      </c>
      <c r="AD4937" s="620">
        <f t="shared" si="230"/>
        <v>0</v>
      </c>
    </row>
    <row r="4938" customHeight="1" spans="1:30">
      <c r="A4938" s="574">
        <v>45385</v>
      </c>
      <c r="B4938" s="797" t="s">
        <v>334</v>
      </c>
      <c r="C4938" s="779" t="s">
        <v>78</v>
      </c>
      <c r="D4938" s="802">
        <v>100</v>
      </c>
      <c r="E4938" s="660" t="s">
        <v>92</v>
      </c>
      <c r="F4938" s="660">
        <v>0.41</v>
      </c>
      <c r="G4938" s="660">
        <v>2.35</v>
      </c>
      <c r="H4938" s="660">
        <v>1.1435</v>
      </c>
      <c r="I4938" s="660">
        <v>1.27</v>
      </c>
      <c r="J4938" s="660">
        <v>1.0626</v>
      </c>
      <c r="K4938" s="660">
        <v>0</v>
      </c>
      <c r="L4938" s="793">
        <v>0</v>
      </c>
      <c r="M4938" s="720">
        <v>14.0679</v>
      </c>
      <c r="N4938" s="781">
        <v>132</v>
      </c>
      <c r="O4938" s="789">
        <v>0.1066</v>
      </c>
      <c r="P4938" s="793">
        <v>0.0098</v>
      </c>
      <c r="Q4938" s="660">
        <v>5723</v>
      </c>
      <c r="R4938" s="781">
        <v>467.5209</v>
      </c>
      <c r="S4938" s="805">
        <v>0.0817</v>
      </c>
      <c r="T4938" s="660">
        <v>0</v>
      </c>
      <c r="U4938" s="660">
        <v>0</v>
      </c>
      <c r="V4938" s="660">
        <v>0</v>
      </c>
      <c r="W4938" s="660">
        <v>0</v>
      </c>
      <c r="X4938" s="660">
        <v>0</v>
      </c>
      <c r="Y4938" s="660">
        <v>0</v>
      </c>
      <c r="Z4938" s="660">
        <v>0</v>
      </c>
      <c r="AA4938" s="660">
        <v>0.0325</v>
      </c>
      <c r="AB4938" s="795">
        <v>1</v>
      </c>
      <c r="AC4938" s="575">
        <f t="shared" si="229"/>
        <v>0</v>
      </c>
      <c r="AD4938" s="620">
        <f t="shared" si="230"/>
        <v>0</v>
      </c>
    </row>
    <row r="4939" customHeight="1" spans="1:30">
      <c r="A4939" s="574">
        <v>45385</v>
      </c>
      <c r="B4939" s="797" t="s">
        <v>335</v>
      </c>
      <c r="C4939" s="779" t="s">
        <v>86</v>
      </c>
      <c r="D4939" s="802">
        <v>50</v>
      </c>
      <c r="E4939" s="660" t="s">
        <v>83</v>
      </c>
      <c r="F4939" s="660">
        <v>5.64</v>
      </c>
      <c r="G4939" s="769">
        <v>1.25</v>
      </c>
      <c r="H4939" s="769">
        <v>21.2141</v>
      </c>
      <c r="I4939" s="769">
        <v>12.2118</v>
      </c>
      <c r="J4939" s="769">
        <v>12.1806</v>
      </c>
      <c r="K4939" s="769">
        <v>8.981</v>
      </c>
      <c r="L4939" s="794">
        <v>0.4234</v>
      </c>
      <c r="M4939" s="660">
        <v>44.8654</v>
      </c>
      <c r="N4939" s="769">
        <v>571</v>
      </c>
      <c r="O4939" s="793">
        <v>0.0786</v>
      </c>
      <c r="P4939" s="783" t="s">
        <v>149</v>
      </c>
      <c r="Q4939" s="769">
        <v>6458</v>
      </c>
      <c r="R4939" s="660">
        <v>1290.0649</v>
      </c>
      <c r="S4939" s="793">
        <v>0.1998</v>
      </c>
      <c r="T4939" s="660">
        <v>0</v>
      </c>
      <c r="U4939" s="660">
        <v>0</v>
      </c>
      <c r="V4939" s="660">
        <v>0</v>
      </c>
      <c r="W4939" s="660">
        <v>0</v>
      </c>
      <c r="X4939" s="660">
        <v>0</v>
      </c>
      <c r="Y4939" s="660">
        <v>0</v>
      </c>
      <c r="Z4939" s="660">
        <v>0</v>
      </c>
      <c r="AA4939" s="660">
        <v>0</v>
      </c>
      <c r="AB4939" s="795">
        <v>1</v>
      </c>
      <c r="AC4939" s="575">
        <f t="shared" si="229"/>
        <v>0</v>
      </c>
      <c r="AD4939" s="620">
        <f t="shared" si="230"/>
        <v>0</v>
      </c>
    </row>
    <row r="4940" customHeight="1" spans="1:29">
      <c r="A4940" s="661" t="s">
        <v>458</v>
      </c>
      <c r="B4940" s="662"/>
      <c r="C4940" s="662"/>
      <c r="D4940" s="662"/>
      <c r="E4940" s="662"/>
      <c r="F4940" s="662"/>
      <c r="G4940" s="662"/>
      <c r="H4940" s="662"/>
      <c r="I4940" s="662"/>
      <c r="J4940" s="662"/>
      <c r="K4940" s="662"/>
      <c r="L4940" s="662"/>
      <c r="M4940" s="662"/>
      <c r="N4940" s="662"/>
      <c r="O4940" s="662"/>
      <c r="P4940" s="662"/>
      <c r="Q4940" s="662"/>
      <c r="R4940" s="662"/>
      <c r="S4940" s="662"/>
      <c r="T4940" s="662"/>
      <c r="U4940" s="662"/>
      <c r="V4940" s="662"/>
      <c r="W4940" s="662"/>
      <c r="X4940" s="662"/>
      <c r="Y4940" s="662"/>
      <c r="Z4940" s="662"/>
      <c r="AA4940" s="662"/>
      <c r="AB4940" s="662"/>
      <c r="AC4940" s="662"/>
    </row>
    <row r="4941" customHeight="1" spans="1:30">
      <c r="A4941" s="663" t="s">
        <v>199</v>
      </c>
      <c r="B4941" s="664" t="s">
        <v>200</v>
      </c>
      <c r="C4941" s="664" t="s">
        <v>201</v>
      </c>
      <c r="D4941" s="664" t="s">
        <v>202</v>
      </c>
      <c r="E4941" s="664" t="s">
        <v>203</v>
      </c>
      <c r="F4941" s="664" t="s">
        <v>204</v>
      </c>
      <c r="G4941" s="664" t="s">
        <v>205</v>
      </c>
      <c r="H4941" s="664" t="s">
        <v>206</v>
      </c>
      <c r="I4941" s="664" t="s">
        <v>207</v>
      </c>
      <c r="J4941" s="664" t="s">
        <v>208</v>
      </c>
      <c r="K4941" s="664" t="s">
        <v>209</v>
      </c>
      <c r="L4941" s="664" t="s">
        <v>210</v>
      </c>
      <c r="M4941" s="664" t="s">
        <v>211</v>
      </c>
      <c r="N4941" s="664" t="s">
        <v>212</v>
      </c>
      <c r="O4941" s="664" t="s">
        <v>213</v>
      </c>
      <c r="P4941" s="664" t="s">
        <v>214</v>
      </c>
      <c r="Q4941" s="664" t="s">
        <v>215</v>
      </c>
      <c r="R4941" s="664" t="s">
        <v>216</v>
      </c>
      <c r="S4941" s="664" t="s">
        <v>217</v>
      </c>
      <c r="T4941" s="664" t="s">
        <v>218</v>
      </c>
      <c r="U4941" s="664" t="s">
        <v>219</v>
      </c>
      <c r="V4941" s="664" t="s">
        <v>220</v>
      </c>
      <c r="W4941" s="664" t="s">
        <v>221</v>
      </c>
      <c r="X4941" s="664" t="s">
        <v>222</v>
      </c>
      <c r="Y4941" s="664" t="s">
        <v>223</v>
      </c>
      <c r="Z4941" s="664" t="s">
        <v>224</v>
      </c>
      <c r="AA4941" s="664" t="s">
        <v>225</v>
      </c>
      <c r="AB4941" s="664" t="s">
        <v>226</v>
      </c>
      <c r="AC4941" s="583" t="s">
        <v>29</v>
      </c>
      <c r="AD4941" s="583" t="s">
        <v>30</v>
      </c>
    </row>
    <row r="4942" customHeight="1" spans="1:30">
      <c r="A4942" s="574">
        <v>45386</v>
      </c>
      <c r="B4942" s="650" t="s">
        <v>227</v>
      </c>
      <c r="C4942" s="650" t="s">
        <v>228</v>
      </c>
      <c r="D4942" s="650">
        <v>100</v>
      </c>
      <c r="E4942" s="650" t="s">
        <v>292</v>
      </c>
      <c r="F4942" s="650">
        <v>5.76</v>
      </c>
      <c r="G4942" s="650">
        <v>1.38</v>
      </c>
      <c r="H4942" s="650">
        <v>52.8483</v>
      </c>
      <c r="I4942" s="650">
        <v>52.325</v>
      </c>
      <c r="J4942" s="650">
        <v>52.15</v>
      </c>
      <c r="K4942" s="650">
        <v>0</v>
      </c>
      <c r="L4942" s="676">
        <v>0</v>
      </c>
      <c r="M4942" s="650">
        <v>126.6125</v>
      </c>
      <c r="N4942" s="650"/>
      <c r="O4942" s="650"/>
      <c r="P4942" s="650"/>
      <c r="Q4942" s="650">
        <v>14972</v>
      </c>
      <c r="R4942" s="650">
        <v>3465.7</v>
      </c>
      <c r="S4942" s="676">
        <v>0.2315</v>
      </c>
      <c r="T4942" s="650">
        <v>0</v>
      </c>
      <c r="U4942" s="650">
        <v>0</v>
      </c>
      <c r="V4942" s="650">
        <v>0</v>
      </c>
      <c r="W4942" s="650">
        <v>0</v>
      </c>
      <c r="X4942" s="650">
        <v>0</v>
      </c>
      <c r="Y4942" s="650">
        <v>0</v>
      </c>
      <c r="Z4942" s="650">
        <v>0</v>
      </c>
      <c r="AA4942" s="650">
        <v>0</v>
      </c>
      <c r="AB4942" s="676">
        <v>1</v>
      </c>
      <c r="AC4942" s="575">
        <f t="shared" ref="AC4942:AC4983" si="231">U4942+W4942</f>
        <v>0</v>
      </c>
      <c r="AD4942" s="620">
        <f t="shared" ref="AD4942:AD4983" si="232">T4942+V4942</f>
        <v>0</v>
      </c>
    </row>
    <row r="4943" customHeight="1" spans="1:30">
      <c r="A4943" s="574">
        <v>45386</v>
      </c>
      <c r="B4943" s="650" t="s">
        <v>239</v>
      </c>
      <c r="C4943" s="650" t="s">
        <v>228</v>
      </c>
      <c r="D4943" s="650">
        <v>30</v>
      </c>
      <c r="E4943" s="650" t="s">
        <v>235</v>
      </c>
      <c r="F4943" s="650">
        <v>6.87</v>
      </c>
      <c r="G4943" s="650">
        <v>0</v>
      </c>
      <c r="H4943" s="650">
        <v>17.9668</v>
      </c>
      <c r="I4943" s="650">
        <v>17.9668</v>
      </c>
      <c r="J4943" s="650">
        <v>17.8464</v>
      </c>
      <c r="K4943" s="650">
        <v>0</v>
      </c>
      <c r="L4943" s="676">
        <v>0</v>
      </c>
      <c r="M4943" s="650">
        <v>69.3792</v>
      </c>
      <c r="N4943" s="650"/>
      <c r="O4943" s="650"/>
      <c r="P4943" s="650"/>
      <c r="Q4943" s="650">
        <v>4805</v>
      </c>
      <c r="R4943" s="650">
        <v>1247.136</v>
      </c>
      <c r="S4943" s="676">
        <v>0.2595</v>
      </c>
      <c r="T4943" s="650">
        <v>0</v>
      </c>
      <c r="U4943" s="650">
        <v>0</v>
      </c>
      <c r="V4943" s="650">
        <v>0</v>
      </c>
      <c r="W4943" s="650">
        <v>0</v>
      </c>
      <c r="X4943" s="650">
        <v>0</v>
      </c>
      <c r="Y4943" s="650">
        <v>0</v>
      </c>
      <c r="Z4943" s="650">
        <v>0</v>
      </c>
      <c r="AA4943" s="650">
        <v>0</v>
      </c>
      <c r="AB4943" s="676">
        <v>1</v>
      </c>
      <c r="AC4943" s="575">
        <f t="shared" si="231"/>
        <v>0</v>
      </c>
      <c r="AD4943" s="620">
        <f t="shared" si="232"/>
        <v>0</v>
      </c>
    </row>
    <row r="4944" customHeight="1" spans="1:30">
      <c r="A4944" s="574">
        <v>45386</v>
      </c>
      <c r="B4944" s="650" t="s">
        <v>230</v>
      </c>
      <c r="C4944" s="650" t="s">
        <v>228</v>
      </c>
      <c r="D4944" s="650">
        <v>10</v>
      </c>
      <c r="E4944" s="650" t="s">
        <v>231</v>
      </c>
      <c r="F4944" s="650">
        <v>3.35</v>
      </c>
      <c r="G4944" s="650">
        <v>0.64</v>
      </c>
      <c r="H4944" s="650">
        <v>3.1257</v>
      </c>
      <c r="I4944" s="650">
        <v>2.6838</v>
      </c>
      <c r="J4944" s="650">
        <v>2.64</v>
      </c>
      <c r="K4944" s="650">
        <v>0.4419</v>
      </c>
      <c r="L4944" s="676">
        <v>0.1414</v>
      </c>
      <c r="M4944" s="650">
        <v>12.54</v>
      </c>
      <c r="N4944" s="650"/>
      <c r="O4944" s="650"/>
      <c r="P4944" s="650"/>
      <c r="Q4944" s="650">
        <v>1258</v>
      </c>
      <c r="R4944" s="650">
        <v>318.78</v>
      </c>
      <c r="S4944" s="676">
        <v>0.2534</v>
      </c>
      <c r="T4944" s="650">
        <v>0</v>
      </c>
      <c r="U4944" s="650">
        <v>0</v>
      </c>
      <c r="V4944" s="650">
        <v>0</v>
      </c>
      <c r="W4944" s="650">
        <v>0</v>
      </c>
      <c r="X4944" s="650">
        <v>0</v>
      </c>
      <c r="Y4944" s="650">
        <v>0</v>
      </c>
      <c r="Z4944" s="650">
        <v>0</v>
      </c>
      <c r="AA4944" s="650">
        <v>0</v>
      </c>
      <c r="AB4944" s="676">
        <v>1</v>
      </c>
      <c r="AC4944" s="575">
        <f t="shared" si="231"/>
        <v>0</v>
      </c>
      <c r="AD4944" s="620">
        <f t="shared" si="232"/>
        <v>0</v>
      </c>
    </row>
    <row r="4945" customHeight="1" spans="1:30">
      <c r="A4945" s="574">
        <v>45386</v>
      </c>
      <c r="B4945" s="650" t="s">
        <v>241</v>
      </c>
      <c r="C4945" s="650" t="s">
        <v>228</v>
      </c>
      <c r="D4945" s="650">
        <v>150</v>
      </c>
      <c r="E4945" s="650" t="s">
        <v>315</v>
      </c>
      <c r="F4945" s="650">
        <v>7.01</v>
      </c>
      <c r="G4945" s="650">
        <v>1.07</v>
      </c>
      <c r="H4945" s="650">
        <v>98.3007</v>
      </c>
      <c r="I4945" s="650">
        <v>29.6874</v>
      </c>
      <c r="J4945" s="650">
        <v>28.8288</v>
      </c>
      <c r="K4945" s="650">
        <v>68.61</v>
      </c>
      <c r="L4945" s="676">
        <v>0.698</v>
      </c>
      <c r="M4945" s="650">
        <v>136.2655</v>
      </c>
      <c r="N4945" s="650">
        <v>19664</v>
      </c>
      <c r="O4945" s="676">
        <v>0.0069</v>
      </c>
      <c r="P4945" s="676">
        <v>-0.1264</v>
      </c>
      <c r="Q4945" s="650">
        <v>24402</v>
      </c>
      <c r="R4945" s="650">
        <v>4200.5992</v>
      </c>
      <c r="S4945" s="676">
        <v>0.1721</v>
      </c>
      <c r="T4945" s="650">
        <v>0</v>
      </c>
      <c r="U4945" s="650">
        <v>0</v>
      </c>
      <c r="V4945" s="650">
        <v>0</v>
      </c>
      <c r="W4945" s="650">
        <v>0</v>
      </c>
      <c r="X4945" s="650">
        <v>0</v>
      </c>
      <c r="Y4945" s="650">
        <v>0</v>
      </c>
      <c r="Z4945" s="650">
        <v>0</v>
      </c>
      <c r="AA4945" s="650">
        <v>0</v>
      </c>
      <c r="AB4945" s="676">
        <v>1</v>
      </c>
      <c r="AC4945" s="575">
        <f t="shared" si="231"/>
        <v>0</v>
      </c>
      <c r="AD4945" s="620">
        <f t="shared" si="232"/>
        <v>0</v>
      </c>
    </row>
    <row r="4946" customHeight="1" spans="1:30">
      <c r="A4946" s="574">
        <v>45386</v>
      </c>
      <c r="B4946" s="650" t="s">
        <v>242</v>
      </c>
      <c r="C4946" s="650" t="s">
        <v>228</v>
      </c>
      <c r="D4946" s="650">
        <v>50</v>
      </c>
      <c r="E4946" s="650" t="s">
        <v>235</v>
      </c>
      <c r="F4946" s="650">
        <v>3.76</v>
      </c>
      <c r="G4946" s="650">
        <v>1.04</v>
      </c>
      <c r="H4946" s="650">
        <v>16.05</v>
      </c>
      <c r="I4946" s="650">
        <v>15.918</v>
      </c>
      <c r="J4946" s="650">
        <v>15.84</v>
      </c>
      <c r="K4946" s="650">
        <v>0</v>
      </c>
      <c r="L4946" s="676">
        <v>0</v>
      </c>
      <c r="M4946" s="650">
        <v>41.8</v>
      </c>
      <c r="N4946" s="650"/>
      <c r="O4946" s="650"/>
      <c r="P4946" s="650"/>
      <c r="Q4946" s="650">
        <v>7203</v>
      </c>
      <c r="R4946" s="650">
        <v>1466.96</v>
      </c>
      <c r="S4946" s="676">
        <v>0.2037</v>
      </c>
      <c r="T4946" s="650">
        <v>0.0051</v>
      </c>
      <c r="U4946" s="650">
        <v>0</v>
      </c>
      <c r="V4946" s="650">
        <v>0</v>
      </c>
      <c r="W4946" s="650">
        <v>0</v>
      </c>
      <c r="X4946" s="650">
        <v>0</v>
      </c>
      <c r="Y4946" s="650">
        <v>0</v>
      </c>
      <c r="Z4946" s="650">
        <v>0</v>
      </c>
      <c r="AA4946" s="650">
        <v>0</v>
      </c>
      <c r="AB4946" s="676">
        <v>0.9988</v>
      </c>
      <c r="AC4946" s="575">
        <f t="shared" si="231"/>
        <v>0</v>
      </c>
      <c r="AD4946" s="620">
        <f t="shared" si="232"/>
        <v>0.0051</v>
      </c>
    </row>
    <row r="4947" customHeight="1" spans="1:30">
      <c r="A4947" s="574">
        <v>45386</v>
      </c>
      <c r="B4947" s="650" t="s">
        <v>237</v>
      </c>
      <c r="C4947" s="650" t="s">
        <v>228</v>
      </c>
      <c r="D4947" s="650">
        <v>5.48</v>
      </c>
      <c r="E4947" s="650" t="s">
        <v>233</v>
      </c>
      <c r="F4947" s="650">
        <v>6.35</v>
      </c>
      <c r="G4947" s="650">
        <v>0</v>
      </c>
      <c r="H4947" s="650">
        <v>3.1</v>
      </c>
      <c r="I4947" s="650">
        <v>2.69</v>
      </c>
      <c r="J4947" s="650">
        <v>2.52</v>
      </c>
      <c r="K4947" s="650">
        <v>0.41</v>
      </c>
      <c r="L4947" s="676">
        <v>0.1323</v>
      </c>
      <c r="M4947" s="650">
        <v>5.544</v>
      </c>
      <c r="N4947" s="650"/>
      <c r="O4947" s="650"/>
      <c r="P4947" s="650"/>
      <c r="Q4947" s="650">
        <v>554</v>
      </c>
      <c r="R4947" s="650">
        <v>130.796</v>
      </c>
      <c r="S4947" s="676">
        <v>0.2361</v>
      </c>
      <c r="T4947" s="650">
        <v>0</v>
      </c>
      <c r="U4947" s="650">
        <v>0</v>
      </c>
      <c r="V4947" s="650">
        <v>0</v>
      </c>
      <c r="W4947" s="650">
        <v>0</v>
      </c>
      <c r="X4947" s="650">
        <v>0</v>
      </c>
      <c r="Y4947" s="650">
        <v>0</v>
      </c>
      <c r="Z4947" s="650">
        <v>0</v>
      </c>
      <c r="AA4947" s="650">
        <v>0</v>
      </c>
      <c r="AB4947" s="676">
        <v>1</v>
      </c>
      <c r="AC4947" s="575">
        <f t="shared" si="231"/>
        <v>0</v>
      </c>
      <c r="AD4947" s="620">
        <f t="shared" si="232"/>
        <v>0</v>
      </c>
    </row>
    <row r="4948" customHeight="1" spans="1:30">
      <c r="A4948" s="574">
        <v>45386</v>
      </c>
      <c r="B4948" s="650" t="s">
        <v>236</v>
      </c>
      <c r="C4948" s="650" t="s">
        <v>228</v>
      </c>
      <c r="D4948" s="650">
        <v>30</v>
      </c>
      <c r="E4948" s="650" t="s">
        <v>235</v>
      </c>
      <c r="F4948" s="650">
        <v>6.21</v>
      </c>
      <c r="G4948" s="650">
        <v>1.12</v>
      </c>
      <c r="H4948" s="650">
        <v>15.1673</v>
      </c>
      <c r="I4948" s="650">
        <v>10.3552</v>
      </c>
      <c r="J4948" s="650">
        <v>10.3263</v>
      </c>
      <c r="K4948" s="650">
        <v>4.6131</v>
      </c>
      <c r="L4948" s="676">
        <v>0.3082</v>
      </c>
      <c r="M4948" s="650">
        <v>43.627</v>
      </c>
      <c r="N4948" s="650"/>
      <c r="O4948" s="650"/>
      <c r="P4948" s="650"/>
      <c r="Q4948" s="650">
        <v>3672</v>
      </c>
      <c r="R4948" s="650">
        <v>1213.8797</v>
      </c>
      <c r="S4948" s="676">
        <v>0.3306</v>
      </c>
      <c r="T4948" s="650">
        <v>0</v>
      </c>
      <c r="U4948" s="650">
        <v>0</v>
      </c>
      <c r="V4948" s="650">
        <v>0</v>
      </c>
      <c r="W4948" s="650">
        <v>0</v>
      </c>
      <c r="X4948" s="650">
        <v>0</v>
      </c>
      <c r="Y4948" s="650">
        <v>0</v>
      </c>
      <c r="Z4948" s="650">
        <v>0</v>
      </c>
      <c r="AA4948" s="650">
        <v>0</v>
      </c>
      <c r="AB4948" s="676">
        <v>1</v>
      </c>
      <c r="AC4948" s="575">
        <f t="shared" si="231"/>
        <v>0</v>
      </c>
      <c r="AD4948" s="620">
        <f t="shared" si="232"/>
        <v>0</v>
      </c>
    </row>
    <row r="4949" customHeight="1" spans="1:30">
      <c r="A4949" s="574">
        <v>45386</v>
      </c>
      <c r="B4949" s="650" t="s">
        <v>232</v>
      </c>
      <c r="C4949" s="650" t="s">
        <v>228</v>
      </c>
      <c r="D4949" s="650">
        <v>80</v>
      </c>
      <c r="E4949" s="650" t="s">
        <v>233</v>
      </c>
      <c r="F4949" s="650">
        <v>6.38</v>
      </c>
      <c r="G4949" s="650">
        <v>1.18</v>
      </c>
      <c r="H4949" s="650">
        <v>44.1716</v>
      </c>
      <c r="I4949" s="650">
        <v>43.54</v>
      </c>
      <c r="J4949" s="650">
        <v>43.45</v>
      </c>
      <c r="K4949" s="650">
        <v>0</v>
      </c>
      <c r="L4949" s="676">
        <v>0</v>
      </c>
      <c r="M4949" s="650">
        <v>103.4</v>
      </c>
      <c r="N4949" s="650"/>
      <c r="O4949" s="650"/>
      <c r="P4949" s="650"/>
      <c r="Q4949" s="650">
        <v>9570</v>
      </c>
      <c r="R4949" s="650">
        <v>2950.2</v>
      </c>
      <c r="S4949" s="676">
        <v>0.3083</v>
      </c>
      <c r="T4949" s="650">
        <v>0</v>
      </c>
      <c r="U4949" s="650">
        <v>0</v>
      </c>
      <c r="V4949" s="650">
        <v>0</v>
      </c>
      <c r="W4949" s="650">
        <v>0</v>
      </c>
      <c r="X4949" s="650">
        <v>0</v>
      </c>
      <c r="Y4949" s="650">
        <v>0</v>
      </c>
      <c r="Z4949" s="650">
        <v>0</v>
      </c>
      <c r="AA4949" s="650">
        <v>0</v>
      </c>
      <c r="AB4949" s="676">
        <v>1</v>
      </c>
      <c r="AC4949" s="575">
        <f t="shared" si="231"/>
        <v>0</v>
      </c>
      <c r="AD4949" s="620">
        <f t="shared" si="232"/>
        <v>0</v>
      </c>
    </row>
    <row r="4950" customHeight="1" spans="1:30">
      <c r="A4950" s="574">
        <v>45386</v>
      </c>
      <c r="B4950" s="650" t="s">
        <v>245</v>
      </c>
      <c r="C4950" s="650" t="s">
        <v>228</v>
      </c>
      <c r="D4950" s="650">
        <v>50</v>
      </c>
      <c r="E4950" s="650" t="s">
        <v>231</v>
      </c>
      <c r="F4950" s="650">
        <v>1.83</v>
      </c>
      <c r="G4950" s="650">
        <v>0</v>
      </c>
      <c r="H4950" s="650">
        <v>7.8027</v>
      </c>
      <c r="I4950" s="650">
        <v>7.595</v>
      </c>
      <c r="J4950" s="650">
        <v>7.56</v>
      </c>
      <c r="K4950" s="650">
        <v>0.2077</v>
      </c>
      <c r="L4950" s="676">
        <v>0.0266</v>
      </c>
      <c r="M4950" s="650">
        <v>54.6</v>
      </c>
      <c r="N4950" s="650"/>
      <c r="O4950" s="650"/>
      <c r="P4950" s="650"/>
      <c r="Q4950" s="650">
        <v>6762</v>
      </c>
      <c r="R4950" s="650">
        <v>1182.09</v>
      </c>
      <c r="S4950" s="676">
        <v>0.1748</v>
      </c>
      <c r="T4950" s="650">
        <v>0</v>
      </c>
      <c r="U4950" s="650">
        <v>0</v>
      </c>
      <c r="V4950" s="650">
        <v>0</v>
      </c>
      <c r="W4950" s="650">
        <v>0</v>
      </c>
      <c r="X4950" s="650">
        <v>0</v>
      </c>
      <c r="Y4950" s="650">
        <v>0</v>
      </c>
      <c r="Z4950" s="650">
        <v>0</v>
      </c>
      <c r="AA4950" s="650">
        <v>0</v>
      </c>
      <c r="AB4950" s="676">
        <v>1</v>
      </c>
      <c r="AC4950" s="575">
        <f t="shared" si="231"/>
        <v>0</v>
      </c>
      <c r="AD4950" s="620">
        <f t="shared" si="232"/>
        <v>0</v>
      </c>
    </row>
    <row r="4951" customHeight="1" spans="1:30">
      <c r="A4951" s="574">
        <v>45386</v>
      </c>
      <c r="B4951" s="650" t="s">
        <v>246</v>
      </c>
      <c r="C4951" s="650" t="s">
        <v>228</v>
      </c>
      <c r="D4951" s="650">
        <v>300</v>
      </c>
      <c r="E4951" s="650" t="s">
        <v>233</v>
      </c>
      <c r="F4951" s="650">
        <v>7.55</v>
      </c>
      <c r="G4951" s="650">
        <v>0</v>
      </c>
      <c r="H4951" s="650">
        <v>190.575</v>
      </c>
      <c r="I4951" s="650">
        <v>163.5689</v>
      </c>
      <c r="J4951" s="650">
        <v>150.645</v>
      </c>
      <c r="K4951" s="650">
        <v>25.1729</v>
      </c>
      <c r="L4951" s="676">
        <v>0.1334</v>
      </c>
      <c r="M4951" s="650">
        <v>679.734</v>
      </c>
      <c r="N4951" s="650"/>
      <c r="O4951" s="650"/>
      <c r="P4951" s="650"/>
      <c r="Q4951" s="650">
        <v>57321</v>
      </c>
      <c r="R4951" s="650">
        <v>13711.765</v>
      </c>
      <c r="S4951" s="676">
        <v>0.2392</v>
      </c>
      <c r="T4951" s="650">
        <v>0</v>
      </c>
      <c r="U4951" s="650">
        <v>0</v>
      </c>
      <c r="V4951" s="650">
        <v>0</v>
      </c>
      <c r="W4951" s="650">
        <v>0</v>
      </c>
      <c r="X4951" s="650">
        <v>0</v>
      </c>
      <c r="Y4951" s="650">
        <v>0</v>
      </c>
      <c r="Z4951" s="650">
        <v>0</v>
      </c>
      <c r="AA4951" s="650">
        <v>0</v>
      </c>
      <c r="AB4951" s="676">
        <v>1</v>
      </c>
      <c r="AC4951" s="575">
        <f t="shared" si="231"/>
        <v>0</v>
      </c>
      <c r="AD4951" s="620">
        <f t="shared" si="232"/>
        <v>0</v>
      </c>
    </row>
    <row r="4952" customHeight="1" spans="1:30">
      <c r="A4952" s="574">
        <v>45386</v>
      </c>
      <c r="B4952" s="650" t="s">
        <v>234</v>
      </c>
      <c r="C4952" s="650" t="s">
        <v>228</v>
      </c>
      <c r="D4952" s="650">
        <v>20</v>
      </c>
      <c r="E4952" s="650" t="s">
        <v>235</v>
      </c>
      <c r="F4952" s="650">
        <v>7.17</v>
      </c>
      <c r="G4952" s="650">
        <v>2.11</v>
      </c>
      <c r="H4952" s="650">
        <v>15.6764</v>
      </c>
      <c r="I4952" s="650">
        <v>7.9888</v>
      </c>
      <c r="J4952" s="650">
        <v>7.9209</v>
      </c>
      <c r="K4952" s="650">
        <v>7.6876</v>
      </c>
      <c r="L4952" s="676">
        <v>0.4904</v>
      </c>
      <c r="M4952" s="650">
        <v>31.1709</v>
      </c>
      <c r="N4952" s="650"/>
      <c r="O4952" s="650"/>
      <c r="P4952" s="650"/>
      <c r="Q4952" s="650">
        <v>4106</v>
      </c>
      <c r="R4952" s="650">
        <v>884.2544</v>
      </c>
      <c r="S4952" s="676">
        <v>0.2154</v>
      </c>
      <c r="T4952" s="650">
        <v>0</v>
      </c>
      <c r="U4952" s="650">
        <v>0</v>
      </c>
      <c r="V4952" s="650">
        <v>0</v>
      </c>
      <c r="W4952" s="650">
        <v>0</v>
      </c>
      <c r="X4952" s="650">
        <v>0</v>
      </c>
      <c r="Y4952" s="650">
        <v>0</v>
      </c>
      <c r="Z4952" s="650">
        <v>0</v>
      </c>
      <c r="AA4952" s="650">
        <v>0</v>
      </c>
      <c r="AB4952" s="676">
        <v>1</v>
      </c>
      <c r="AC4952" s="575">
        <f t="shared" si="231"/>
        <v>0</v>
      </c>
      <c r="AD4952" s="620">
        <f t="shared" si="232"/>
        <v>0</v>
      </c>
    </row>
    <row r="4953" customHeight="1" spans="1:30">
      <c r="A4953" s="574">
        <v>45386</v>
      </c>
      <c r="B4953" s="650" t="s">
        <v>243</v>
      </c>
      <c r="C4953" s="650" t="s">
        <v>228</v>
      </c>
      <c r="D4953" s="650">
        <v>30</v>
      </c>
      <c r="E4953" s="650" t="s">
        <v>235</v>
      </c>
      <c r="F4953" s="650">
        <v>4.22</v>
      </c>
      <c r="G4953" s="650">
        <v>0.8</v>
      </c>
      <c r="H4953" s="650">
        <v>10.4244</v>
      </c>
      <c r="I4953" s="650">
        <v>10.22</v>
      </c>
      <c r="J4953" s="650">
        <v>10.192</v>
      </c>
      <c r="K4953" s="650">
        <v>0</v>
      </c>
      <c r="L4953" s="676">
        <v>0</v>
      </c>
      <c r="M4953" s="650">
        <v>44.128</v>
      </c>
      <c r="N4953" s="650"/>
      <c r="O4953" s="650"/>
      <c r="P4953" s="650"/>
      <c r="Q4953" s="650">
        <v>4708</v>
      </c>
      <c r="R4953" s="650">
        <v>1366.456</v>
      </c>
      <c r="S4953" s="676">
        <v>0.2902</v>
      </c>
      <c r="T4953" s="650">
        <v>0</v>
      </c>
      <c r="U4953" s="650">
        <v>0</v>
      </c>
      <c r="V4953" s="650">
        <v>0</v>
      </c>
      <c r="W4953" s="650">
        <v>0</v>
      </c>
      <c r="X4953" s="650">
        <v>0</v>
      </c>
      <c r="Y4953" s="650">
        <v>0</v>
      </c>
      <c r="Z4953" s="650">
        <v>0</v>
      </c>
      <c r="AA4953" s="650">
        <v>0</v>
      </c>
      <c r="AB4953" s="676">
        <v>1</v>
      </c>
      <c r="AC4953" s="575">
        <f t="shared" si="231"/>
        <v>0</v>
      </c>
      <c r="AD4953" s="620">
        <f t="shared" si="232"/>
        <v>0</v>
      </c>
    </row>
    <row r="4954" customHeight="1" spans="1:30">
      <c r="A4954" s="574">
        <v>45386</v>
      </c>
      <c r="B4954" s="650" t="s">
        <v>240</v>
      </c>
      <c r="C4954" s="650" t="s">
        <v>228</v>
      </c>
      <c r="D4954" s="650">
        <v>100</v>
      </c>
      <c r="E4954" s="650" t="s">
        <v>233</v>
      </c>
      <c r="F4954" s="650">
        <v>5.56</v>
      </c>
      <c r="G4954" s="650">
        <v>0</v>
      </c>
      <c r="H4954" s="650">
        <v>42.839</v>
      </c>
      <c r="I4954" s="650">
        <v>35.3042</v>
      </c>
      <c r="J4954" s="650">
        <v>33.904</v>
      </c>
      <c r="K4954" s="650">
        <v>7.4072</v>
      </c>
      <c r="L4954" s="676">
        <v>0.1734</v>
      </c>
      <c r="M4954" s="650">
        <v>156.086</v>
      </c>
      <c r="N4954" s="650"/>
      <c r="O4954" s="650"/>
      <c r="P4954" s="650"/>
      <c r="Q4954" s="650">
        <v>15895</v>
      </c>
      <c r="R4954" s="650">
        <v>3395.079</v>
      </c>
      <c r="S4954" s="676">
        <v>0.2136</v>
      </c>
      <c r="T4954" s="650">
        <v>0.0694</v>
      </c>
      <c r="U4954" s="650">
        <v>0</v>
      </c>
      <c r="V4954" s="650">
        <v>0</v>
      </c>
      <c r="W4954" s="650">
        <v>0</v>
      </c>
      <c r="X4954" s="650">
        <v>0</v>
      </c>
      <c r="Y4954" s="650">
        <v>0.0582</v>
      </c>
      <c r="Z4954" s="650">
        <v>0</v>
      </c>
      <c r="AA4954" s="650">
        <v>0</v>
      </c>
      <c r="AB4954" s="676">
        <v>0.9984</v>
      </c>
      <c r="AC4954" s="575">
        <f t="shared" si="231"/>
        <v>0</v>
      </c>
      <c r="AD4954" s="620">
        <f t="shared" si="232"/>
        <v>0.0694</v>
      </c>
    </row>
    <row r="4955" customHeight="1" spans="1:30">
      <c r="A4955" s="574">
        <v>45386</v>
      </c>
      <c r="B4955" s="650" t="s">
        <v>244</v>
      </c>
      <c r="C4955" s="650" t="s">
        <v>228</v>
      </c>
      <c r="D4955" s="650">
        <v>100</v>
      </c>
      <c r="E4955" s="650" t="s">
        <v>235</v>
      </c>
      <c r="F4955" s="650">
        <v>5.68</v>
      </c>
      <c r="G4955" s="650">
        <v>0.2</v>
      </c>
      <c r="H4955" s="650">
        <v>51.8976</v>
      </c>
      <c r="I4955" s="650">
        <v>34.4827</v>
      </c>
      <c r="J4955" s="650">
        <v>32.6781</v>
      </c>
      <c r="K4955" s="650">
        <v>17.4149</v>
      </c>
      <c r="L4955" s="676">
        <v>0.3356</v>
      </c>
      <c r="M4955" s="650">
        <v>123.9546</v>
      </c>
      <c r="N4955" s="650"/>
      <c r="O4955" s="650"/>
      <c r="P4955" s="650"/>
      <c r="Q4955" s="650">
        <v>14225</v>
      </c>
      <c r="R4955" s="650">
        <v>3097.1136</v>
      </c>
      <c r="S4955" s="676">
        <v>0.2177</v>
      </c>
      <c r="T4955" s="650">
        <v>0</v>
      </c>
      <c r="U4955" s="650">
        <v>0</v>
      </c>
      <c r="V4955" s="650">
        <v>0</v>
      </c>
      <c r="W4955" s="650">
        <v>0</v>
      </c>
      <c r="X4955" s="650">
        <v>0</v>
      </c>
      <c r="Y4955" s="650">
        <v>0</v>
      </c>
      <c r="Z4955" s="650">
        <v>0</v>
      </c>
      <c r="AA4955" s="650">
        <v>0</v>
      </c>
      <c r="AB4955" s="676">
        <v>1</v>
      </c>
      <c r="AC4955" s="575">
        <f t="shared" si="231"/>
        <v>0</v>
      </c>
      <c r="AD4955" s="620">
        <f t="shared" si="232"/>
        <v>0</v>
      </c>
    </row>
    <row r="4956" customHeight="1" spans="1:30">
      <c r="A4956" s="574">
        <v>45386</v>
      </c>
      <c r="B4956" s="650" t="s">
        <v>247</v>
      </c>
      <c r="C4956" s="650" t="s">
        <v>228</v>
      </c>
      <c r="D4956" s="650">
        <v>150</v>
      </c>
      <c r="E4956" s="650" t="s">
        <v>233</v>
      </c>
      <c r="F4956" s="650">
        <v>7.57</v>
      </c>
      <c r="G4956" s="650">
        <v>2</v>
      </c>
      <c r="H4956" s="650">
        <v>92.0017</v>
      </c>
      <c r="I4956" s="650">
        <v>92.0017</v>
      </c>
      <c r="J4956" s="650">
        <v>91.35</v>
      </c>
      <c r="K4956" s="650">
        <v>0</v>
      </c>
      <c r="L4956" s="676">
        <v>0</v>
      </c>
      <c r="M4956" s="650">
        <v>291.375</v>
      </c>
      <c r="N4956" s="650"/>
      <c r="O4956" s="650"/>
      <c r="P4956" s="650"/>
      <c r="Q4956" s="650">
        <v>25456</v>
      </c>
      <c r="R4956" s="650">
        <v>6805.05</v>
      </c>
      <c r="S4956" s="676">
        <v>0.2673</v>
      </c>
      <c r="T4956" s="650">
        <v>0</v>
      </c>
      <c r="U4956" s="650">
        <v>0</v>
      </c>
      <c r="V4956" s="650">
        <v>0</v>
      </c>
      <c r="W4956" s="650">
        <v>0</v>
      </c>
      <c r="X4956" s="650">
        <v>0</v>
      </c>
      <c r="Y4956" s="650">
        <v>0</v>
      </c>
      <c r="Z4956" s="650">
        <v>0</v>
      </c>
      <c r="AA4956" s="650">
        <v>0</v>
      </c>
      <c r="AB4956" s="676">
        <v>1</v>
      </c>
      <c r="AC4956" s="575">
        <f t="shared" si="231"/>
        <v>0</v>
      </c>
      <c r="AD4956" s="620">
        <f t="shared" si="232"/>
        <v>0</v>
      </c>
    </row>
    <row r="4957" customHeight="1" spans="1:30">
      <c r="A4957" s="574">
        <v>45386</v>
      </c>
      <c r="B4957" s="650" t="s">
        <v>248</v>
      </c>
      <c r="C4957" s="650" t="s">
        <v>228</v>
      </c>
      <c r="D4957" s="650">
        <v>100</v>
      </c>
      <c r="E4957" s="650" t="s">
        <v>233</v>
      </c>
      <c r="F4957" s="650">
        <v>6.36</v>
      </c>
      <c r="G4957" s="650">
        <v>1.3</v>
      </c>
      <c r="H4957" s="650">
        <v>75.8928</v>
      </c>
      <c r="I4957" s="650">
        <v>25.9063</v>
      </c>
      <c r="J4957" s="650">
        <v>24.8696</v>
      </c>
      <c r="K4957" s="650">
        <v>49.9865</v>
      </c>
      <c r="L4957" s="676">
        <v>0.6586</v>
      </c>
      <c r="M4957" s="650">
        <v>93.772</v>
      </c>
      <c r="N4957" s="650"/>
      <c r="O4957" s="650"/>
      <c r="P4957" s="650"/>
      <c r="Q4957" s="650">
        <v>11688</v>
      </c>
      <c r="R4957" s="650">
        <v>2986.0208</v>
      </c>
      <c r="S4957" s="676">
        <v>0.2555</v>
      </c>
      <c r="T4957" s="650">
        <v>0</v>
      </c>
      <c r="U4957" s="650">
        <v>0</v>
      </c>
      <c r="V4957" s="650">
        <v>0</v>
      </c>
      <c r="W4957" s="650">
        <v>0</v>
      </c>
      <c r="X4957" s="650">
        <v>0</v>
      </c>
      <c r="Y4957" s="650">
        <v>0</v>
      </c>
      <c r="Z4957" s="650">
        <v>0</v>
      </c>
      <c r="AA4957" s="650">
        <v>0</v>
      </c>
      <c r="AB4957" s="676">
        <v>1</v>
      </c>
      <c r="AC4957" s="575">
        <f t="shared" si="231"/>
        <v>0</v>
      </c>
      <c r="AD4957" s="620">
        <f t="shared" si="232"/>
        <v>0</v>
      </c>
    </row>
    <row r="4958" customHeight="1" spans="1:30">
      <c r="A4958" s="574">
        <v>45386</v>
      </c>
      <c r="B4958" s="650" t="s">
        <v>249</v>
      </c>
      <c r="C4958" s="650" t="s">
        <v>228</v>
      </c>
      <c r="D4958" s="650">
        <v>100</v>
      </c>
      <c r="E4958" s="650" t="s">
        <v>231</v>
      </c>
      <c r="F4958" s="650">
        <v>5.15</v>
      </c>
      <c r="G4958" s="650">
        <v>0</v>
      </c>
      <c r="H4958" s="650">
        <v>40.56</v>
      </c>
      <c r="I4958" s="650">
        <v>39.924</v>
      </c>
      <c r="J4958" s="650">
        <v>39.815</v>
      </c>
      <c r="K4958" s="650">
        <v>0</v>
      </c>
      <c r="L4958" s="676">
        <v>0</v>
      </c>
      <c r="M4958" s="650">
        <v>208.0588</v>
      </c>
      <c r="N4958" s="650"/>
      <c r="O4958" s="650"/>
      <c r="P4958" s="650"/>
      <c r="Q4958" s="650">
        <v>15134</v>
      </c>
      <c r="R4958" s="650">
        <v>3665.0993</v>
      </c>
      <c r="S4958" s="676">
        <v>0.2422</v>
      </c>
      <c r="T4958" s="650">
        <v>0</v>
      </c>
      <c r="U4958" s="650">
        <v>0</v>
      </c>
      <c r="V4958" s="650">
        <v>0</v>
      </c>
      <c r="W4958" s="650">
        <v>0</v>
      </c>
      <c r="X4958" s="650">
        <v>0</v>
      </c>
      <c r="Y4958" s="650">
        <v>0</v>
      </c>
      <c r="Z4958" s="650">
        <v>0</v>
      </c>
      <c r="AA4958" s="650">
        <v>0</v>
      </c>
      <c r="AB4958" s="676">
        <v>1</v>
      </c>
      <c r="AC4958" s="575">
        <f t="shared" si="231"/>
        <v>0</v>
      </c>
      <c r="AD4958" s="620">
        <f t="shared" si="232"/>
        <v>0</v>
      </c>
    </row>
    <row r="4959" customHeight="1" spans="1:30">
      <c r="A4959" s="574">
        <v>45386</v>
      </c>
      <c r="B4959" s="650" t="s">
        <v>251</v>
      </c>
      <c r="C4959" s="650" t="s">
        <v>250</v>
      </c>
      <c r="D4959" s="650">
        <v>15</v>
      </c>
      <c r="E4959" s="650" t="s">
        <v>233</v>
      </c>
      <c r="F4959" s="650">
        <v>0</v>
      </c>
      <c r="G4959" s="650">
        <v>4.91</v>
      </c>
      <c r="H4959" s="650">
        <v>8.8975</v>
      </c>
      <c r="I4959" s="650">
        <v>8.0795</v>
      </c>
      <c r="J4959" s="650">
        <v>7.98</v>
      </c>
      <c r="K4959" s="650">
        <v>0.818</v>
      </c>
      <c r="L4959" s="676">
        <v>0.0919</v>
      </c>
      <c r="M4959" s="650">
        <v>28.665</v>
      </c>
      <c r="N4959" s="650"/>
      <c r="O4959" s="650"/>
      <c r="P4959" s="650"/>
      <c r="Q4959" s="650">
        <v>3444</v>
      </c>
      <c r="R4959" s="650">
        <v>634.62</v>
      </c>
      <c r="S4959" s="676">
        <v>0.1843</v>
      </c>
      <c r="T4959" s="650">
        <v>0</v>
      </c>
      <c r="U4959" s="650">
        <v>0</v>
      </c>
      <c r="V4959" s="650">
        <v>0</v>
      </c>
      <c r="W4959" s="650">
        <v>0</v>
      </c>
      <c r="X4959" s="650">
        <v>0</v>
      </c>
      <c r="Y4959" s="650">
        <v>0</v>
      </c>
      <c r="Z4959" s="650">
        <v>0</v>
      </c>
      <c r="AA4959" s="650">
        <v>0</v>
      </c>
      <c r="AB4959" s="676">
        <v>1</v>
      </c>
      <c r="AC4959" s="575">
        <f t="shared" si="231"/>
        <v>0</v>
      </c>
      <c r="AD4959" s="620">
        <f t="shared" si="232"/>
        <v>0</v>
      </c>
    </row>
    <row r="4960" customHeight="1" spans="1:30">
      <c r="A4960" s="574">
        <v>45386</v>
      </c>
      <c r="B4960" s="650" t="s">
        <v>253</v>
      </c>
      <c r="C4960" s="650" t="s">
        <v>250</v>
      </c>
      <c r="D4960" s="650">
        <v>200</v>
      </c>
      <c r="E4960" s="650" t="s">
        <v>233</v>
      </c>
      <c r="F4960" s="650">
        <v>0</v>
      </c>
      <c r="G4960" s="650">
        <v>3.61</v>
      </c>
      <c r="H4960" s="650">
        <v>44.2306</v>
      </c>
      <c r="I4960" s="650">
        <v>44.2306</v>
      </c>
      <c r="J4960" s="650">
        <v>42.24</v>
      </c>
      <c r="K4960" s="650">
        <v>0</v>
      </c>
      <c r="L4960" s="676">
        <v>0</v>
      </c>
      <c r="M4960" s="650">
        <v>415.8</v>
      </c>
      <c r="N4960" s="650"/>
      <c r="O4960" s="650"/>
      <c r="P4960" s="650"/>
      <c r="Q4960" s="650">
        <v>61425</v>
      </c>
      <c r="R4960" s="650">
        <v>14951.64</v>
      </c>
      <c r="S4960" s="676">
        <v>0.2434</v>
      </c>
      <c r="T4960" s="650">
        <v>0</v>
      </c>
      <c r="U4960" s="650">
        <v>0</v>
      </c>
      <c r="V4960" s="650">
        <v>0</v>
      </c>
      <c r="W4960" s="650">
        <v>0</v>
      </c>
      <c r="X4960" s="650">
        <v>0</v>
      </c>
      <c r="Y4960" s="650">
        <v>0</v>
      </c>
      <c r="Z4960" s="650">
        <v>0</v>
      </c>
      <c r="AA4960" s="650">
        <v>0</v>
      </c>
      <c r="AB4960" s="676">
        <v>1</v>
      </c>
      <c r="AC4960" s="575">
        <f t="shared" si="231"/>
        <v>0</v>
      </c>
      <c r="AD4960" s="620">
        <f t="shared" si="232"/>
        <v>0</v>
      </c>
    </row>
    <row r="4961" customHeight="1" spans="1:30">
      <c r="A4961" s="574">
        <v>45386</v>
      </c>
      <c r="B4961" s="650" t="s">
        <v>259</v>
      </c>
      <c r="C4961" s="650" t="s">
        <v>250</v>
      </c>
      <c r="D4961" s="650">
        <v>60</v>
      </c>
      <c r="E4961" s="650" t="s">
        <v>233</v>
      </c>
      <c r="F4961" s="650">
        <v>0</v>
      </c>
      <c r="G4961" s="650">
        <v>3.67</v>
      </c>
      <c r="H4961" s="650">
        <v>19.908</v>
      </c>
      <c r="I4961" s="650">
        <v>19.908</v>
      </c>
      <c r="J4961" s="650">
        <v>19.32</v>
      </c>
      <c r="K4961" s="650">
        <v>0</v>
      </c>
      <c r="L4961" s="676">
        <v>0</v>
      </c>
      <c r="M4961" s="650">
        <v>78.12</v>
      </c>
      <c r="N4961" s="650"/>
      <c r="O4961" s="650"/>
      <c r="P4961" s="650"/>
      <c r="Q4961" s="650">
        <v>14049</v>
      </c>
      <c r="R4961" s="650">
        <v>4129.65</v>
      </c>
      <c r="S4961" s="676">
        <v>0.2939</v>
      </c>
      <c r="T4961" s="650">
        <v>0</v>
      </c>
      <c r="U4961" s="650">
        <v>0</v>
      </c>
      <c r="V4961" s="650">
        <v>0</v>
      </c>
      <c r="W4961" s="650">
        <v>0</v>
      </c>
      <c r="X4961" s="650">
        <v>0</v>
      </c>
      <c r="Y4961" s="650">
        <v>0</v>
      </c>
      <c r="Z4961" s="650">
        <v>0</v>
      </c>
      <c r="AA4961" s="650">
        <v>0</v>
      </c>
      <c r="AB4961" s="676">
        <v>1</v>
      </c>
      <c r="AC4961" s="575">
        <f t="shared" si="231"/>
        <v>0</v>
      </c>
      <c r="AD4961" s="620">
        <f t="shared" si="232"/>
        <v>0</v>
      </c>
    </row>
    <row r="4962" customHeight="1" spans="1:30">
      <c r="A4962" s="574">
        <v>45386</v>
      </c>
      <c r="B4962" s="650" t="s">
        <v>254</v>
      </c>
      <c r="C4962" s="650" t="s">
        <v>250</v>
      </c>
      <c r="D4962" s="650">
        <v>50</v>
      </c>
      <c r="E4962" s="650" t="s">
        <v>231</v>
      </c>
      <c r="F4962" s="650">
        <v>0</v>
      </c>
      <c r="G4962" s="650">
        <v>3.98</v>
      </c>
      <c r="H4962" s="650">
        <v>5.3196</v>
      </c>
      <c r="I4962" s="650">
        <v>4.6424</v>
      </c>
      <c r="J4962" s="650">
        <v>4.62</v>
      </c>
      <c r="K4962" s="650">
        <v>0.13</v>
      </c>
      <c r="L4962" s="676">
        <v>0.0272</v>
      </c>
      <c r="M4962" s="650">
        <v>275.1</v>
      </c>
      <c r="N4962" s="650"/>
      <c r="O4962" s="650"/>
      <c r="P4962" s="650"/>
      <c r="Q4962" s="650">
        <v>12070</v>
      </c>
      <c r="R4962" s="650">
        <v>4176.06</v>
      </c>
      <c r="S4962" s="676">
        <v>0.346</v>
      </c>
      <c r="T4962" s="650">
        <v>0</v>
      </c>
      <c r="U4962" s="650">
        <v>0</v>
      </c>
      <c r="V4962" s="650">
        <v>0</v>
      </c>
      <c r="W4962" s="650">
        <v>0</v>
      </c>
      <c r="X4962" s="650">
        <v>0</v>
      </c>
      <c r="Y4962" s="650">
        <v>0</v>
      </c>
      <c r="Z4962" s="650">
        <v>0</v>
      </c>
      <c r="AA4962" s="650">
        <v>0</v>
      </c>
      <c r="AB4962" s="676">
        <v>1</v>
      </c>
      <c r="AC4962" s="575">
        <f t="shared" si="231"/>
        <v>0</v>
      </c>
      <c r="AD4962" s="620">
        <f t="shared" si="232"/>
        <v>0</v>
      </c>
    </row>
    <row r="4963" customHeight="1" spans="1:30">
      <c r="A4963" s="574">
        <v>45386</v>
      </c>
      <c r="B4963" s="650" t="s">
        <v>256</v>
      </c>
      <c r="C4963" s="650" t="s">
        <v>250</v>
      </c>
      <c r="D4963" s="650">
        <v>20.4</v>
      </c>
      <c r="E4963" s="650" t="s">
        <v>233</v>
      </c>
      <c r="F4963" s="650">
        <v>0</v>
      </c>
      <c r="G4963" s="650">
        <v>4.35</v>
      </c>
      <c r="H4963" s="650">
        <v>7.6354</v>
      </c>
      <c r="I4963" s="650">
        <v>7.56</v>
      </c>
      <c r="J4963" s="650">
        <v>7.5226</v>
      </c>
      <c r="K4963" s="650">
        <v>0</v>
      </c>
      <c r="L4963" s="676">
        <v>0</v>
      </c>
      <c r="M4963" s="650">
        <v>105.0015</v>
      </c>
      <c r="N4963" s="650"/>
      <c r="O4963" s="650"/>
      <c r="P4963" s="650"/>
      <c r="Q4963" s="650">
        <v>5372</v>
      </c>
      <c r="R4963" s="650">
        <v>1733.1936</v>
      </c>
      <c r="S4963" s="676">
        <v>0.3226</v>
      </c>
      <c r="T4963" s="650">
        <v>0</v>
      </c>
      <c r="U4963" s="650">
        <v>0</v>
      </c>
      <c r="V4963" s="650">
        <v>0</v>
      </c>
      <c r="W4963" s="650">
        <v>0</v>
      </c>
      <c r="X4963" s="650">
        <v>0</v>
      </c>
      <c r="Y4963" s="650">
        <v>0</v>
      </c>
      <c r="Z4963" s="650">
        <v>0</v>
      </c>
      <c r="AA4963" s="650">
        <v>0</v>
      </c>
      <c r="AB4963" s="676">
        <v>1</v>
      </c>
      <c r="AC4963" s="575">
        <f t="shared" si="231"/>
        <v>0</v>
      </c>
      <c r="AD4963" s="620">
        <f t="shared" si="232"/>
        <v>0</v>
      </c>
    </row>
    <row r="4964" customHeight="1" spans="1:30">
      <c r="A4964" s="574">
        <v>45386</v>
      </c>
      <c r="B4964" s="650" t="s">
        <v>257</v>
      </c>
      <c r="C4964" s="650" t="s">
        <v>250</v>
      </c>
      <c r="D4964" s="650">
        <v>80</v>
      </c>
      <c r="E4964" s="650" t="s">
        <v>231</v>
      </c>
      <c r="F4964" s="650">
        <v>0</v>
      </c>
      <c r="G4964" s="650">
        <v>5.36</v>
      </c>
      <c r="H4964" s="650">
        <v>60.252</v>
      </c>
      <c r="I4964" s="650">
        <v>51.9307</v>
      </c>
      <c r="J4964" s="650">
        <v>50.9344</v>
      </c>
      <c r="K4964" s="650">
        <v>7.4</v>
      </c>
      <c r="L4964" s="676">
        <v>0.1247</v>
      </c>
      <c r="M4964" s="650">
        <v>310.9214</v>
      </c>
      <c r="N4964" s="650"/>
      <c r="O4964" s="650"/>
      <c r="P4964" s="650"/>
      <c r="Q4964" s="650">
        <v>18237</v>
      </c>
      <c r="R4964" s="650">
        <v>6000.363</v>
      </c>
      <c r="S4964" s="676">
        <v>0.329</v>
      </c>
      <c r="T4964" s="650">
        <v>0</v>
      </c>
      <c r="U4964" s="650">
        <v>0.5</v>
      </c>
      <c r="V4964" s="650">
        <v>0</v>
      </c>
      <c r="W4964" s="650">
        <v>0</v>
      </c>
      <c r="X4964" s="650">
        <v>0</v>
      </c>
      <c r="Y4964" s="650">
        <v>0</v>
      </c>
      <c r="Z4964" s="650">
        <v>0</v>
      </c>
      <c r="AA4964" s="650">
        <v>0</v>
      </c>
      <c r="AB4964" s="676">
        <v>1</v>
      </c>
      <c r="AC4964" s="575">
        <f t="shared" si="231"/>
        <v>0.5</v>
      </c>
      <c r="AD4964" s="620">
        <f t="shared" si="232"/>
        <v>0</v>
      </c>
    </row>
    <row r="4965" customHeight="1" spans="1:30">
      <c r="A4965" s="574">
        <v>45386</v>
      </c>
      <c r="B4965" s="650" t="s">
        <v>261</v>
      </c>
      <c r="C4965" s="650" t="s">
        <v>250</v>
      </c>
      <c r="D4965" s="650">
        <v>100</v>
      </c>
      <c r="E4965" s="650" t="s">
        <v>233</v>
      </c>
      <c r="F4965" s="650">
        <v>0</v>
      </c>
      <c r="G4965" s="650">
        <v>4.4</v>
      </c>
      <c r="H4965" s="650">
        <v>50.5601</v>
      </c>
      <c r="I4965" s="650">
        <v>50.5601</v>
      </c>
      <c r="J4965" s="650">
        <v>49.368</v>
      </c>
      <c r="K4965" s="650">
        <v>0</v>
      </c>
      <c r="L4965" s="676">
        <v>0</v>
      </c>
      <c r="M4965" s="650">
        <v>234.696</v>
      </c>
      <c r="N4965" s="650"/>
      <c r="O4965" s="650"/>
      <c r="P4965" s="650"/>
      <c r="Q4965" s="650">
        <v>25315</v>
      </c>
      <c r="R4965" s="650">
        <v>7213.8</v>
      </c>
      <c r="S4965" s="676">
        <v>0.285</v>
      </c>
      <c r="T4965" s="650">
        <v>0</v>
      </c>
      <c r="U4965" s="650">
        <v>0</v>
      </c>
      <c r="V4965" s="650">
        <v>0</v>
      </c>
      <c r="W4965" s="650">
        <v>0</v>
      </c>
      <c r="X4965" s="650">
        <v>0</v>
      </c>
      <c r="Y4965" s="650">
        <v>0</v>
      </c>
      <c r="Z4965" s="650">
        <v>0</v>
      </c>
      <c r="AA4965" s="650">
        <v>0</v>
      </c>
      <c r="AB4965" s="676">
        <v>1</v>
      </c>
      <c r="AC4965" s="575">
        <f t="shared" si="231"/>
        <v>0</v>
      </c>
      <c r="AD4965" s="620">
        <f t="shared" si="232"/>
        <v>0</v>
      </c>
    </row>
    <row r="4966" customHeight="1" spans="1:30">
      <c r="A4966" s="574">
        <v>45386</v>
      </c>
      <c r="B4966" s="650" t="s">
        <v>263</v>
      </c>
      <c r="C4966" s="650" t="s">
        <v>250</v>
      </c>
      <c r="D4966" s="650">
        <v>200</v>
      </c>
      <c r="E4966" s="650" t="s">
        <v>233</v>
      </c>
      <c r="F4966" s="650">
        <v>0</v>
      </c>
      <c r="G4966" s="650">
        <v>6.59</v>
      </c>
      <c r="H4966" s="650">
        <v>213.2612</v>
      </c>
      <c r="I4966" s="650">
        <v>186.5712</v>
      </c>
      <c r="J4966" s="650">
        <v>183.92</v>
      </c>
      <c r="K4966" s="650">
        <v>16.8668</v>
      </c>
      <c r="L4966" s="676">
        <v>0.0829</v>
      </c>
      <c r="M4966" s="650">
        <v>513.04</v>
      </c>
      <c r="N4966" s="650"/>
      <c r="O4966" s="650"/>
      <c r="P4966" s="650"/>
      <c r="Q4966" s="650">
        <v>59159</v>
      </c>
      <c r="R4966" s="650">
        <v>18934.96</v>
      </c>
      <c r="S4966" s="676">
        <v>0.3201</v>
      </c>
      <c r="T4966" s="650">
        <v>0</v>
      </c>
      <c r="U4966" s="650">
        <v>0.5689</v>
      </c>
      <c r="V4966" s="650">
        <v>0</v>
      </c>
      <c r="W4966" s="650">
        <v>0</v>
      </c>
      <c r="X4966" s="650">
        <v>0</v>
      </c>
      <c r="Y4966" s="650">
        <v>9.2543</v>
      </c>
      <c r="Z4966" s="650">
        <v>0</v>
      </c>
      <c r="AA4966" s="650">
        <v>0</v>
      </c>
      <c r="AB4966" s="676">
        <v>1</v>
      </c>
      <c r="AC4966" s="575">
        <f t="shared" si="231"/>
        <v>0.5689</v>
      </c>
      <c r="AD4966" s="620">
        <f t="shared" si="232"/>
        <v>0</v>
      </c>
    </row>
    <row r="4967" customHeight="1" spans="1:30">
      <c r="A4967" s="574">
        <v>45386</v>
      </c>
      <c r="B4967" s="650" t="s">
        <v>258</v>
      </c>
      <c r="C4967" s="650" t="s">
        <v>250</v>
      </c>
      <c r="D4967" s="650">
        <v>100</v>
      </c>
      <c r="E4967" s="650" t="s">
        <v>233</v>
      </c>
      <c r="F4967" s="650">
        <v>0</v>
      </c>
      <c r="G4967" s="650">
        <v>7.06</v>
      </c>
      <c r="H4967" s="650">
        <v>151.0601</v>
      </c>
      <c r="I4967" s="650">
        <v>121.3048</v>
      </c>
      <c r="J4967" s="650">
        <v>118.8</v>
      </c>
      <c r="K4967" s="650">
        <v>28.1896</v>
      </c>
      <c r="L4967" s="676">
        <v>0.1886</v>
      </c>
      <c r="M4967" s="650">
        <v>462</v>
      </c>
      <c r="N4967" s="650"/>
      <c r="O4967" s="650"/>
      <c r="P4967" s="650"/>
      <c r="Q4967" s="650">
        <v>27774</v>
      </c>
      <c r="R4967" s="650">
        <v>6279.9</v>
      </c>
      <c r="S4967" s="676">
        <v>0.2261</v>
      </c>
      <c r="T4967" s="650">
        <v>1.3535</v>
      </c>
      <c r="U4967" s="650">
        <v>0.2122</v>
      </c>
      <c r="V4967" s="650">
        <v>0</v>
      </c>
      <c r="W4967" s="650">
        <v>0</v>
      </c>
      <c r="X4967" s="650">
        <v>0</v>
      </c>
      <c r="Y4967" s="650">
        <v>0</v>
      </c>
      <c r="Z4967" s="650">
        <v>0</v>
      </c>
      <c r="AA4967" s="650">
        <v>0</v>
      </c>
      <c r="AB4967" s="676">
        <v>0.988</v>
      </c>
      <c r="AC4967" s="575">
        <f t="shared" si="231"/>
        <v>0.2122</v>
      </c>
      <c r="AD4967" s="620">
        <f t="shared" si="232"/>
        <v>1.3535</v>
      </c>
    </row>
    <row r="4968" customHeight="1" spans="1:30">
      <c r="A4968" s="574">
        <v>45386</v>
      </c>
      <c r="B4968" s="650" t="s">
        <v>260</v>
      </c>
      <c r="C4968" s="650" t="s">
        <v>250</v>
      </c>
      <c r="D4968" s="650">
        <v>50</v>
      </c>
      <c r="E4968" s="650" t="s">
        <v>456</v>
      </c>
      <c r="F4968" s="650">
        <v>0</v>
      </c>
      <c r="G4968" s="650">
        <v>5.28</v>
      </c>
      <c r="H4968" s="650">
        <v>38.1</v>
      </c>
      <c r="I4968" s="650">
        <v>37.68</v>
      </c>
      <c r="J4968" s="650">
        <v>37.18</v>
      </c>
      <c r="K4968" s="650">
        <v>0</v>
      </c>
      <c r="L4968" s="676">
        <v>0</v>
      </c>
      <c r="M4968" s="650">
        <v>234.96</v>
      </c>
      <c r="N4968" s="650"/>
      <c r="O4968" s="650"/>
      <c r="P4968" s="650"/>
      <c r="Q4968" s="650">
        <v>12700</v>
      </c>
      <c r="R4968" s="650">
        <v>3013.912</v>
      </c>
      <c r="S4968" s="676">
        <v>0.2373</v>
      </c>
      <c r="T4968" s="650">
        <v>0</v>
      </c>
      <c r="U4968" s="650">
        <v>0</v>
      </c>
      <c r="V4968" s="650">
        <v>0</v>
      </c>
      <c r="W4968" s="650">
        <v>0</v>
      </c>
      <c r="X4968" s="650">
        <v>0</v>
      </c>
      <c r="Y4968" s="650">
        <v>0</v>
      </c>
      <c r="Z4968" s="650">
        <v>0</v>
      </c>
      <c r="AA4968" s="650">
        <v>0</v>
      </c>
      <c r="AB4968" s="676">
        <v>1</v>
      </c>
      <c r="AC4968" s="575">
        <f t="shared" si="231"/>
        <v>0</v>
      </c>
      <c r="AD4968" s="620">
        <f t="shared" si="232"/>
        <v>0</v>
      </c>
    </row>
    <row r="4969" customHeight="1" spans="1:30">
      <c r="A4969" s="574">
        <v>45386</v>
      </c>
      <c r="B4969" s="192" t="s">
        <v>61</v>
      </c>
      <c r="C4969" s="650" t="s">
        <v>250</v>
      </c>
      <c r="D4969" s="650">
        <v>275</v>
      </c>
      <c r="E4969" s="650" t="s">
        <v>233</v>
      </c>
      <c r="F4969" s="650">
        <v>0</v>
      </c>
      <c r="G4969" s="650">
        <v>3.66</v>
      </c>
      <c r="H4969" s="650">
        <v>73.965</v>
      </c>
      <c r="I4969" s="650">
        <v>73.8053</v>
      </c>
      <c r="J4969" s="650">
        <v>64.24</v>
      </c>
      <c r="K4969" s="650">
        <v>0</v>
      </c>
      <c r="L4969" s="676">
        <v>0</v>
      </c>
      <c r="M4969" s="650">
        <v>488.4</v>
      </c>
      <c r="N4969" s="650"/>
      <c r="O4969" s="650"/>
      <c r="P4969" s="650"/>
      <c r="Q4969" s="650">
        <v>83580</v>
      </c>
      <c r="R4969" s="650">
        <v>24413.84</v>
      </c>
      <c r="S4969" s="676">
        <v>0.2921</v>
      </c>
      <c r="T4969" s="650">
        <v>0.1597</v>
      </c>
      <c r="U4969" s="650">
        <v>0</v>
      </c>
      <c r="V4969" s="650">
        <v>0</v>
      </c>
      <c r="W4969" s="650">
        <v>0</v>
      </c>
      <c r="X4969" s="650">
        <v>0</v>
      </c>
      <c r="Y4969" s="650">
        <v>0</v>
      </c>
      <c r="Z4969" s="650">
        <v>0</v>
      </c>
      <c r="AA4969" s="650">
        <v>0</v>
      </c>
      <c r="AB4969" s="676">
        <v>0.9978</v>
      </c>
      <c r="AC4969" s="575">
        <f t="shared" si="231"/>
        <v>0</v>
      </c>
      <c r="AD4969" s="620">
        <f t="shared" si="232"/>
        <v>0.1597</v>
      </c>
    </row>
    <row r="4970" customHeight="1" spans="1:30">
      <c r="A4970" s="574">
        <v>45386</v>
      </c>
      <c r="B4970" s="192" t="s">
        <v>62</v>
      </c>
      <c r="C4970" s="650" t="s">
        <v>250</v>
      </c>
      <c r="D4970" s="650">
        <v>200</v>
      </c>
      <c r="E4970" s="650" t="s">
        <v>233</v>
      </c>
      <c r="F4970" s="650">
        <v>0</v>
      </c>
      <c r="G4970" s="650">
        <v>4.02</v>
      </c>
      <c r="H4970" s="650">
        <v>40.469</v>
      </c>
      <c r="I4970" s="650">
        <v>40.2085</v>
      </c>
      <c r="J4970" s="650">
        <v>36.96</v>
      </c>
      <c r="K4970" s="650">
        <v>0</v>
      </c>
      <c r="L4970" s="676">
        <v>0</v>
      </c>
      <c r="M4970" s="650">
        <v>448.8</v>
      </c>
      <c r="N4970" s="650"/>
      <c r="O4970" s="650"/>
      <c r="P4970" s="650"/>
      <c r="Q4970" s="650">
        <v>61280</v>
      </c>
      <c r="R4970" s="650">
        <v>16996.32</v>
      </c>
      <c r="S4970" s="676">
        <v>0.2774</v>
      </c>
      <c r="T4970" s="650">
        <v>0</v>
      </c>
      <c r="U4970" s="650">
        <v>0.2605</v>
      </c>
      <c r="V4970" s="650">
        <v>0</v>
      </c>
      <c r="W4970" s="650">
        <v>0</v>
      </c>
      <c r="X4970" s="650">
        <v>0</v>
      </c>
      <c r="Y4970" s="650">
        <v>0</v>
      </c>
      <c r="Z4970" s="650">
        <v>0</v>
      </c>
      <c r="AA4970" s="650">
        <v>0</v>
      </c>
      <c r="AB4970" s="676">
        <v>1</v>
      </c>
      <c r="AC4970" s="575">
        <f t="shared" si="231"/>
        <v>0.2605</v>
      </c>
      <c r="AD4970" s="620">
        <f t="shared" si="232"/>
        <v>0</v>
      </c>
    </row>
    <row r="4971" customHeight="1" spans="1:30">
      <c r="A4971" s="574">
        <v>45386</v>
      </c>
      <c r="B4971" s="650" t="s">
        <v>252</v>
      </c>
      <c r="C4971" s="650" t="s">
        <v>250</v>
      </c>
      <c r="D4971" s="650">
        <v>49.5</v>
      </c>
      <c r="E4971" s="650" t="s">
        <v>233</v>
      </c>
      <c r="F4971" s="650">
        <v>0</v>
      </c>
      <c r="G4971" s="650">
        <v>12.82</v>
      </c>
      <c r="H4971" s="650">
        <v>117.8124</v>
      </c>
      <c r="I4971" s="650">
        <v>81.6191</v>
      </c>
      <c r="J4971" s="650">
        <v>79.332</v>
      </c>
      <c r="K4971" s="650">
        <v>36.1933</v>
      </c>
      <c r="L4971" s="676">
        <v>0.3072</v>
      </c>
      <c r="M4971" s="650">
        <v>243.606</v>
      </c>
      <c r="N4971" s="650">
        <v>1272</v>
      </c>
      <c r="O4971" s="676">
        <v>0.1915</v>
      </c>
      <c r="P4971" s="676">
        <v>0.0582</v>
      </c>
      <c r="Q4971" s="650">
        <v>12723</v>
      </c>
      <c r="R4971" s="650">
        <v>2959.4466</v>
      </c>
      <c r="S4971" s="676">
        <v>0.2326</v>
      </c>
      <c r="T4971" s="650">
        <v>0</v>
      </c>
      <c r="U4971" s="650">
        <v>0</v>
      </c>
      <c r="V4971" s="650">
        <v>0</v>
      </c>
      <c r="W4971" s="650">
        <v>0</v>
      </c>
      <c r="X4971" s="650">
        <v>0</v>
      </c>
      <c r="Y4971" s="650">
        <v>0</v>
      </c>
      <c r="Z4971" s="650">
        <v>0</v>
      </c>
      <c r="AA4971" s="650">
        <v>0</v>
      </c>
      <c r="AB4971" s="676">
        <v>1</v>
      </c>
      <c r="AC4971" s="575">
        <f t="shared" si="231"/>
        <v>0</v>
      </c>
      <c r="AD4971" s="620">
        <f t="shared" si="232"/>
        <v>0</v>
      </c>
    </row>
    <row r="4972" customHeight="1" spans="1:30">
      <c r="A4972" s="574">
        <v>45386</v>
      </c>
      <c r="B4972" s="650" t="s">
        <v>265</v>
      </c>
      <c r="C4972" s="650" t="s">
        <v>250</v>
      </c>
      <c r="D4972" s="650">
        <v>50</v>
      </c>
      <c r="E4972" s="650" t="s">
        <v>233</v>
      </c>
      <c r="F4972" s="650">
        <v>0</v>
      </c>
      <c r="G4972" s="650">
        <v>4.24</v>
      </c>
      <c r="H4972" s="650">
        <v>22.978</v>
      </c>
      <c r="I4972" s="650">
        <v>16.5563</v>
      </c>
      <c r="J4972" s="650">
        <v>16.5396</v>
      </c>
      <c r="K4972" s="650">
        <v>6.4217</v>
      </c>
      <c r="L4972" s="676">
        <v>0.2795</v>
      </c>
      <c r="M4972" s="650">
        <v>84.7352</v>
      </c>
      <c r="N4972" s="650"/>
      <c r="O4972" s="650"/>
      <c r="P4972" s="650"/>
      <c r="Q4972" s="650">
        <v>5770</v>
      </c>
      <c r="R4972" s="650">
        <v>1108.5316</v>
      </c>
      <c r="S4972" s="676">
        <v>0.1921</v>
      </c>
      <c r="T4972" s="650">
        <v>0</v>
      </c>
      <c r="U4972" s="650">
        <v>0</v>
      </c>
      <c r="V4972" s="650">
        <v>0</v>
      </c>
      <c r="W4972" s="650">
        <v>0</v>
      </c>
      <c r="X4972" s="650">
        <v>0</v>
      </c>
      <c r="Y4972" s="650">
        <v>0</v>
      </c>
      <c r="Z4972" s="650">
        <v>0</v>
      </c>
      <c r="AA4972" s="650">
        <v>0</v>
      </c>
      <c r="AB4972" s="676">
        <v>1</v>
      </c>
      <c r="AC4972" s="575">
        <f t="shared" si="231"/>
        <v>0</v>
      </c>
      <c r="AD4972" s="620">
        <f t="shared" si="232"/>
        <v>0</v>
      </c>
    </row>
    <row r="4973" customHeight="1" spans="1:30">
      <c r="A4973" s="574">
        <v>45386</v>
      </c>
      <c r="B4973" s="650" t="s">
        <v>266</v>
      </c>
      <c r="C4973" s="650" t="s">
        <v>250</v>
      </c>
      <c r="D4973" s="650">
        <v>200</v>
      </c>
      <c r="E4973" s="650" t="s">
        <v>231</v>
      </c>
      <c r="F4973" s="650">
        <v>0</v>
      </c>
      <c r="G4973" s="650">
        <v>5.77</v>
      </c>
      <c r="H4973" s="650">
        <v>169.864</v>
      </c>
      <c r="I4973" s="650">
        <v>124.4286</v>
      </c>
      <c r="J4973" s="650">
        <v>122.1</v>
      </c>
      <c r="K4973" s="650">
        <v>44.4999</v>
      </c>
      <c r="L4973" s="676">
        <v>0.2634</v>
      </c>
      <c r="M4973" s="650">
        <v>443.52</v>
      </c>
      <c r="N4973" s="650"/>
      <c r="O4973" s="650"/>
      <c r="P4973" s="650"/>
      <c r="Q4973" s="650">
        <v>45530</v>
      </c>
      <c r="R4973" s="650">
        <v>8292.9</v>
      </c>
      <c r="S4973" s="676">
        <v>0.1821</v>
      </c>
      <c r="T4973" s="650">
        <v>0.9355</v>
      </c>
      <c r="U4973" s="650">
        <v>0</v>
      </c>
      <c r="V4973" s="650">
        <v>0</v>
      </c>
      <c r="W4973" s="650">
        <v>0</v>
      </c>
      <c r="X4973" s="650">
        <v>0</v>
      </c>
      <c r="Y4973" s="650">
        <v>0</v>
      </c>
      <c r="Z4973" s="650">
        <v>0</v>
      </c>
      <c r="AA4973" s="650">
        <v>0</v>
      </c>
      <c r="AB4973" s="676">
        <v>0.99</v>
      </c>
      <c r="AC4973" s="575">
        <f t="shared" si="231"/>
        <v>0</v>
      </c>
      <c r="AD4973" s="620">
        <f t="shared" si="232"/>
        <v>0.9355</v>
      </c>
    </row>
    <row r="4974" customHeight="1" spans="1:30">
      <c r="A4974" s="574">
        <v>45386</v>
      </c>
      <c r="B4974" s="650" t="s">
        <v>262</v>
      </c>
      <c r="C4974" s="650" t="s">
        <v>250</v>
      </c>
      <c r="D4974" s="650">
        <v>200</v>
      </c>
      <c r="E4974" s="650" t="s">
        <v>233</v>
      </c>
      <c r="F4974" s="650">
        <v>0</v>
      </c>
      <c r="G4974" s="650">
        <v>7.69</v>
      </c>
      <c r="H4974" s="650">
        <v>193.8383</v>
      </c>
      <c r="I4974" s="650">
        <v>120.2196</v>
      </c>
      <c r="J4974" s="650">
        <v>117.975</v>
      </c>
      <c r="K4974" s="650">
        <v>10.2868</v>
      </c>
      <c r="L4974" s="676">
        <v>0.0788</v>
      </c>
      <c r="M4974" s="650">
        <v>359.7</v>
      </c>
      <c r="N4974" s="650"/>
      <c r="O4974" s="650"/>
      <c r="P4974" s="650"/>
      <c r="Q4974" s="650">
        <v>30140</v>
      </c>
      <c r="R4974" s="650">
        <v>10795.95</v>
      </c>
      <c r="S4974" s="676">
        <v>0.3582</v>
      </c>
      <c r="T4974" s="650">
        <v>63.3319</v>
      </c>
      <c r="U4974" s="650">
        <v>0</v>
      </c>
      <c r="V4974" s="650">
        <v>0</v>
      </c>
      <c r="W4974" s="650">
        <v>0</v>
      </c>
      <c r="X4974" s="650">
        <v>0</v>
      </c>
      <c r="Y4974" s="650">
        <v>0</v>
      </c>
      <c r="Z4974" s="650">
        <v>0</v>
      </c>
      <c r="AA4974" s="650">
        <v>0</v>
      </c>
      <c r="AB4974" s="676">
        <v>0.5714</v>
      </c>
      <c r="AC4974" s="575">
        <f t="shared" si="231"/>
        <v>0</v>
      </c>
      <c r="AD4974" s="620">
        <f t="shared" si="232"/>
        <v>63.3319</v>
      </c>
    </row>
    <row r="4975" customHeight="1" spans="1:30">
      <c r="A4975" s="574">
        <v>45386</v>
      </c>
      <c r="B4975" s="650" t="s">
        <v>267</v>
      </c>
      <c r="C4975" s="650" t="s">
        <v>250</v>
      </c>
      <c r="D4975" s="650">
        <v>150</v>
      </c>
      <c r="E4975" s="650" t="s">
        <v>233</v>
      </c>
      <c r="F4975" s="650">
        <v>0</v>
      </c>
      <c r="G4975" s="650">
        <v>7.6</v>
      </c>
      <c r="H4975" s="650">
        <v>187.6158</v>
      </c>
      <c r="I4975" s="650">
        <v>84.7449</v>
      </c>
      <c r="J4975" s="650">
        <v>82.72</v>
      </c>
      <c r="K4975" s="650">
        <v>102.8709</v>
      </c>
      <c r="L4975" s="676">
        <v>0.5483</v>
      </c>
      <c r="M4975" s="650">
        <v>256.96</v>
      </c>
      <c r="N4975" s="650"/>
      <c r="O4975" s="650"/>
      <c r="P4975" s="650"/>
      <c r="Q4975" s="650">
        <v>38110</v>
      </c>
      <c r="R4975" s="650">
        <v>13698.08</v>
      </c>
      <c r="S4975" s="676">
        <v>0.3594</v>
      </c>
      <c r="T4975" s="650">
        <v>0</v>
      </c>
      <c r="U4975" s="650">
        <v>0</v>
      </c>
      <c r="V4975" s="650">
        <v>0</v>
      </c>
      <c r="W4975" s="650">
        <v>0</v>
      </c>
      <c r="X4975" s="650">
        <v>0</v>
      </c>
      <c r="Y4975" s="650">
        <v>0</v>
      </c>
      <c r="Z4975" s="650">
        <v>0</v>
      </c>
      <c r="AA4975" s="650">
        <v>0</v>
      </c>
      <c r="AB4975" s="676">
        <v>0.9982</v>
      </c>
      <c r="AC4975" s="575">
        <f t="shared" si="231"/>
        <v>0</v>
      </c>
      <c r="AD4975" s="620">
        <f t="shared" si="232"/>
        <v>0</v>
      </c>
    </row>
    <row r="4976" customHeight="1" spans="1:30">
      <c r="A4976" s="574">
        <v>45386</v>
      </c>
      <c r="B4976" s="669" t="s">
        <v>55</v>
      </c>
      <c r="C4976" s="650" t="s">
        <v>250</v>
      </c>
      <c r="D4976" s="650">
        <v>100</v>
      </c>
      <c r="E4976" s="650" t="s">
        <v>233</v>
      </c>
      <c r="F4976" s="650">
        <v>0</v>
      </c>
      <c r="G4976" s="650">
        <v>6.22</v>
      </c>
      <c r="H4976" s="650">
        <v>90.227</v>
      </c>
      <c r="I4976" s="650">
        <v>70.1428</v>
      </c>
      <c r="J4976" s="650">
        <v>69.1597</v>
      </c>
      <c r="K4976" s="650">
        <v>18.3112</v>
      </c>
      <c r="L4976" s="676">
        <v>0.207</v>
      </c>
      <c r="M4976" s="650">
        <v>417.7134</v>
      </c>
      <c r="N4976" s="650"/>
      <c r="O4976" s="650"/>
      <c r="P4976" s="650"/>
      <c r="Q4976" s="650">
        <v>28860</v>
      </c>
      <c r="R4976" s="650">
        <v>6776.5033</v>
      </c>
      <c r="S4976" s="676">
        <v>0.2348</v>
      </c>
      <c r="T4976" s="650">
        <v>0.6163</v>
      </c>
      <c r="U4976" s="650">
        <v>0</v>
      </c>
      <c r="V4976" s="650">
        <v>1.1567</v>
      </c>
      <c r="W4976" s="650">
        <v>0</v>
      </c>
      <c r="X4976" s="650">
        <v>0</v>
      </c>
      <c r="Y4976" s="650">
        <v>0</v>
      </c>
      <c r="Z4976" s="650">
        <v>0</v>
      </c>
      <c r="AA4976" s="650">
        <v>0</v>
      </c>
      <c r="AB4976" s="676">
        <v>0.9932</v>
      </c>
      <c r="AC4976" s="575">
        <f t="shared" si="231"/>
        <v>0</v>
      </c>
      <c r="AD4976" s="620">
        <f t="shared" si="232"/>
        <v>1.773</v>
      </c>
    </row>
    <row r="4977" customHeight="1" spans="1:30">
      <c r="A4977" s="574">
        <v>45386</v>
      </c>
      <c r="B4977" s="192" t="s">
        <v>57</v>
      </c>
      <c r="C4977" s="650" t="s">
        <v>228</v>
      </c>
      <c r="D4977" s="650">
        <v>20</v>
      </c>
      <c r="E4977" s="650" t="s">
        <v>233</v>
      </c>
      <c r="F4977" s="650">
        <v>4.8</v>
      </c>
      <c r="G4977" s="650">
        <v>0</v>
      </c>
      <c r="H4977" s="650">
        <v>9.4324</v>
      </c>
      <c r="I4977" s="650">
        <v>6.9752</v>
      </c>
      <c r="J4977" s="650">
        <v>6.8873</v>
      </c>
      <c r="K4977" s="650">
        <v>2.4572</v>
      </c>
      <c r="L4977" s="676">
        <v>0.2605</v>
      </c>
      <c r="M4977" s="650">
        <v>35.6406</v>
      </c>
      <c r="N4977" s="650"/>
      <c r="O4977" s="650"/>
      <c r="P4977" s="650"/>
      <c r="Q4977" s="650">
        <v>3541</v>
      </c>
      <c r="R4977" s="650">
        <v>843.6</v>
      </c>
      <c r="S4977" s="676">
        <v>0.2382</v>
      </c>
      <c r="T4977" s="650">
        <v>0</v>
      </c>
      <c r="U4977" s="650">
        <v>0</v>
      </c>
      <c r="V4977" s="650">
        <v>0</v>
      </c>
      <c r="W4977" s="650">
        <v>0</v>
      </c>
      <c r="X4977" s="650">
        <v>0</v>
      </c>
      <c r="Y4977" s="650">
        <v>0</v>
      </c>
      <c r="Z4977" s="650">
        <v>0</v>
      </c>
      <c r="AA4977" s="650">
        <v>0</v>
      </c>
      <c r="AB4977" s="676">
        <v>1</v>
      </c>
      <c r="AC4977" s="575">
        <f t="shared" si="231"/>
        <v>0</v>
      </c>
      <c r="AD4977" s="620">
        <f t="shared" si="232"/>
        <v>0</v>
      </c>
    </row>
    <row r="4978" customHeight="1" spans="1:30">
      <c r="A4978" s="574">
        <v>45386</v>
      </c>
      <c r="B4978" s="797" t="s">
        <v>332</v>
      </c>
      <c r="C4978" s="798" t="s">
        <v>327</v>
      </c>
      <c r="D4978" s="801">
        <v>100</v>
      </c>
      <c r="E4978" s="780" t="s">
        <v>166</v>
      </c>
      <c r="F4978" s="799">
        <v>7.23</v>
      </c>
      <c r="G4978" s="780">
        <v>1.44</v>
      </c>
      <c r="H4978" s="800">
        <v>77.7868</v>
      </c>
      <c r="I4978" s="800">
        <v>38.6248</v>
      </c>
      <c r="J4978" s="800">
        <v>36.554</v>
      </c>
      <c r="K4978" s="800">
        <v>39.162</v>
      </c>
      <c r="L4978" s="795">
        <v>0.5035</v>
      </c>
      <c r="M4978" s="800">
        <v>110.152</v>
      </c>
      <c r="N4978" s="780">
        <v>2100</v>
      </c>
      <c r="O4978" s="795">
        <v>0.0525</v>
      </c>
      <c r="P4978" s="795">
        <v>-0.0809</v>
      </c>
      <c r="Q4978" s="780">
        <v>17591</v>
      </c>
      <c r="R4978" s="800">
        <v>2742.999</v>
      </c>
      <c r="S4978" s="795">
        <v>0.1559</v>
      </c>
      <c r="T4978" s="780">
        <v>0</v>
      </c>
      <c r="U4978" s="780">
        <v>0</v>
      </c>
      <c r="V4978" s="780">
        <v>0</v>
      </c>
      <c r="W4978" s="780">
        <v>0</v>
      </c>
      <c r="X4978" s="780">
        <v>0</v>
      </c>
      <c r="Y4978" s="780">
        <v>0</v>
      </c>
      <c r="Z4978" s="780">
        <v>0</v>
      </c>
      <c r="AA4978" s="800">
        <v>39.162</v>
      </c>
      <c r="AB4978" s="795">
        <v>1</v>
      </c>
      <c r="AC4978" s="575">
        <f t="shared" si="231"/>
        <v>0</v>
      </c>
      <c r="AD4978" s="620">
        <f t="shared" si="232"/>
        <v>0</v>
      </c>
    </row>
    <row r="4979" customHeight="1" spans="1:30">
      <c r="A4979" s="574">
        <v>45386</v>
      </c>
      <c r="B4979" s="797" t="s">
        <v>342</v>
      </c>
      <c r="C4979" s="779" t="s">
        <v>82</v>
      </c>
      <c r="D4979" s="802">
        <v>100</v>
      </c>
      <c r="E4979" s="815" t="s">
        <v>400</v>
      </c>
      <c r="F4979" s="815">
        <v>0</v>
      </c>
      <c r="G4979" s="660">
        <v>3.01</v>
      </c>
      <c r="H4979" s="660">
        <v>0</v>
      </c>
      <c r="I4979" s="660">
        <v>3.57</v>
      </c>
      <c r="J4979" s="660">
        <v>3.4408</v>
      </c>
      <c r="K4979" s="783">
        <v>0</v>
      </c>
      <c r="L4979" s="783">
        <v>0</v>
      </c>
      <c r="M4979" s="718">
        <v>54.8504</v>
      </c>
      <c r="N4979" s="913">
        <v>2002</v>
      </c>
      <c r="O4979" s="804">
        <v>0.0274</v>
      </c>
      <c r="P4979" s="795">
        <v>-0.1052</v>
      </c>
      <c r="Q4979" s="660">
        <v>13183</v>
      </c>
      <c r="R4979" s="718">
        <v>362.7096</v>
      </c>
      <c r="S4979" s="804">
        <v>0.0275</v>
      </c>
      <c r="T4979" s="780">
        <v>0</v>
      </c>
      <c r="U4979" s="780">
        <v>0</v>
      </c>
      <c r="V4979" s="780">
        <v>0</v>
      </c>
      <c r="W4979" s="780">
        <v>0</v>
      </c>
      <c r="X4979" s="780">
        <v>0</v>
      </c>
      <c r="Y4979" s="780">
        <v>0</v>
      </c>
      <c r="Z4979" s="780">
        <v>0</v>
      </c>
      <c r="AA4979" s="780">
        <v>0.9277</v>
      </c>
      <c r="AB4979" s="795">
        <v>1</v>
      </c>
      <c r="AC4979" s="575">
        <f t="shared" si="231"/>
        <v>0</v>
      </c>
      <c r="AD4979" s="620">
        <f t="shared" si="232"/>
        <v>0</v>
      </c>
    </row>
    <row r="4980" customHeight="1" spans="1:30">
      <c r="A4980" s="574">
        <v>45386</v>
      </c>
      <c r="B4980" s="797" t="s">
        <v>343</v>
      </c>
      <c r="C4980" s="820" t="s">
        <v>391</v>
      </c>
      <c r="D4980" s="821">
        <v>33</v>
      </c>
      <c r="E4980" s="815" t="s">
        <v>400</v>
      </c>
      <c r="F4980" s="815">
        <v>0</v>
      </c>
      <c r="G4980" s="815">
        <v>4.21</v>
      </c>
      <c r="H4980" s="815">
        <v>14.8286</v>
      </c>
      <c r="I4980" s="815">
        <v>14.6015</v>
      </c>
      <c r="J4980" s="819">
        <v>14.52</v>
      </c>
      <c r="K4980" s="815">
        <v>0</v>
      </c>
      <c r="L4980" s="818">
        <v>0</v>
      </c>
      <c r="M4980" s="819">
        <v>85.8</v>
      </c>
      <c r="N4980" s="815">
        <v>1086</v>
      </c>
      <c r="O4980" s="818">
        <v>0.079</v>
      </c>
      <c r="P4980" s="793">
        <v>-0.4075</v>
      </c>
      <c r="Q4980" s="815">
        <v>7604</v>
      </c>
      <c r="R4980" s="819">
        <v>1733.16</v>
      </c>
      <c r="S4980" s="818">
        <v>0.2279</v>
      </c>
      <c r="T4980" s="815">
        <v>0</v>
      </c>
      <c r="U4980" s="815">
        <v>0</v>
      </c>
      <c r="V4980" s="815">
        <v>0</v>
      </c>
      <c r="W4980" s="815">
        <v>0</v>
      </c>
      <c r="X4980" s="815">
        <v>0</v>
      </c>
      <c r="Y4980" s="815">
        <v>0</v>
      </c>
      <c r="Z4980" s="815">
        <v>0</v>
      </c>
      <c r="AA4980" s="815">
        <v>0</v>
      </c>
      <c r="AB4980" s="818">
        <v>1</v>
      </c>
      <c r="AC4980" s="575">
        <f t="shared" si="231"/>
        <v>0</v>
      </c>
      <c r="AD4980" s="620">
        <f t="shared" si="232"/>
        <v>0</v>
      </c>
    </row>
    <row r="4981" customHeight="1" spans="1:30">
      <c r="A4981" s="574">
        <v>45386</v>
      </c>
      <c r="B4981" s="797" t="s">
        <v>345</v>
      </c>
      <c r="C4981" s="783" t="s">
        <v>150</v>
      </c>
      <c r="D4981" s="783">
        <v>60</v>
      </c>
      <c r="E4981" s="783" t="s">
        <v>393</v>
      </c>
      <c r="F4981" s="783">
        <v>1.57</v>
      </c>
      <c r="G4981" s="783">
        <v>3.46</v>
      </c>
      <c r="H4981" s="783">
        <v>14.72692</v>
      </c>
      <c r="I4981" s="783">
        <v>16.5228</v>
      </c>
      <c r="J4981" s="783">
        <v>14.08</v>
      </c>
      <c r="K4981" s="783">
        <v>0</v>
      </c>
      <c r="L4981" s="791">
        <v>0</v>
      </c>
      <c r="M4981" s="783">
        <v>52.8</v>
      </c>
      <c r="N4981" s="783">
        <v>422</v>
      </c>
      <c r="O4981" s="791">
        <v>0.1251</v>
      </c>
      <c r="P4981" s="783" t="s">
        <v>149</v>
      </c>
      <c r="Q4981" s="783">
        <v>5420</v>
      </c>
      <c r="R4981" s="783">
        <v>1736.24</v>
      </c>
      <c r="S4981" s="791">
        <v>0.3203</v>
      </c>
      <c r="T4981" s="783">
        <v>0</v>
      </c>
      <c r="U4981" s="783">
        <v>0</v>
      </c>
      <c r="V4981" s="783">
        <v>0</v>
      </c>
      <c r="W4981" s="783">
        <v>0</v>
      </c>
      <c r="X4981" s="783">
        <v>0</v>
      </c>
      <c r="Y4981" s="783">
        <v>0</v>
      </c>
      <c r="Z4981" s="783">
        <v>0</v>
      </c>
      <c r="AA4981" s="783">
        <v>0</v>
      </c>
      <c r="AB4981" s="791">
        <v>1</v>
      </c>
      <c r="AC4981" s="575">
        <f t="shared" si="231"/>
        <v>0</v>
      </c>
      <c r="AD4981" s="620">
        <f t="shared" si="232"/>
        <v>0</v>
      </c>
    </row>
    <row r="4982" customHeight="1" spans="1:30">
      <c r="A4982" s="574">
        <v>45386</v>
      </c>
      <c r="B4982" s="797" t="s">
        <v>334</v>
      </c>
      <c r="C4982" s="779" t="s">
        <v>78</v>
      </c>
      <c r="D4982" s="802">
        <v>100</v>
      </c>
      <c r="E4982" s="660" t="s">
        <v>79</v>
      </c>
      <c r="F4982" s="660">
        <v>6.14</v>
      </c>
      <c r="G4982" s="660">
        <v>3.15</v>
      </c>
      <c r="H4982" s="660">
        <v>17.08</v>
      </c>
      <c r="I4982" s="660">
        <v>14.77</v>
      </c>
      <c r="J4982" s="660">
        <v>14.6146</v>
      </c>
      <c r="K4982" s="660">
        <v>0</v>
      </c>
      <c r="L4982" s="793">
        <v>0</v>
      </c>
      <c r="M4982" s="720">
        <v>28.6825</v>
      </c>
      <c r="N4982" s="781">
        <v>132</v>
      </c>
      <c r="O4982" s="789">
        <v>0.2173</v>
      </c>
      <c r="P4982" s="793">
        <v>0.0309</v>
      </c>
      <c r="Q4982" s="660">
        <v>5723</v>
      </c>
      <c r="R4982" s="781">
        <v>482.1355</v>
      </c>
      <c r="S4982" s="805">
        <v>0.0842</v>
      </c>
      <c r="T4982" s="660">
        <v>0</v>
      </c>
      <c r="U4982" s="660">
        <v>0</v>
      </c>
      <c r="V4982" s="660">
        <v>0</v>
      </c>
      <c r="W4982" s="660">
        <v>0</v>
      </c>
      <c r="X4982" s="660">
        <v>0</v>
      </c>
      <c r="Y4982" s="660">
        <v>0</v>
      </c>
      <c r="Z4982" s="660">
        <v>0</v>
      </c>
      <c r="AA4982" s="660">
        <v>0.4582</v>
      </c>
      <c r="AB4982" s="795">
        <v>1</v>
      </c>
      <c r="AC4982" s="575">
        <f t="shared" si="231"/>
        <v>0</v>
      </c>
      <c r="AD4982" s="620">
        <f t="shared" si="232"/>
        <v>0</v>
      </c>
    </row>
    <row r="4983" customHeight="1" spans="1:30">
      <c r="A4983" s="574">
        <v>45386</v>
      </c>
      <c r="B4983" s="797" t="s">
        <v>335</v>
      </c>
      <c r="C4983" s="779" t="s">
        <v>86</v>
      </c>
      <c r="D4983" s="802">
        <v>50</v>
      </c>
      <c r="E4983" s="660" t="s">
        <v>83</v>
      </c>
      <c r="F4983" s="660">
        <v>6.2</v>
      </c>
      <c r="G4983" s="769">
        <v>1.12</v>
      </c>
      <c r="H4983" s="769">
        <v>23.3042</v>
      </c>
      <c r="I4983" s="769">
        <v>8.2263</v>
      </c>
      <c r="J4983" s="769">
        <v>8.2032</v>
      </c>
      <c r="K4983" s="769">
        <v>14.8669</v>
      </c>
      <c r="L4983" s="794">
        <v>63.79</v>
      </c>
      <c r="M4983" s="660">
        <v>53.0686</v>
      </c>
      <c r="N4983" s="769">
        <v>571</v>
      </c>
      <c r="O4983" s="793">
        <v>0.0929</v>
      </c>
      <c r="P4983" s="783" t="s">
        <v>149</v>
      </c>
      <c r="Q4983" s="769">
        <v>6458</v>
      </c>
      <c r="R4983" s="660">
        <v>1298.2681</v>
      </c>
      <c r="S4983" s="793">
        <v>0.201</v>
      </c>
      <c r="T4983" s="660">
        <v>0</v>
      </c>
      <c r="U4983" s="660">
        <v>0</v>
      </c>
      <c r="V4983" s="660">
        <v>0</v>
      </c>
      <c r="W4983" s="660">
        <v>0</v>
      </c>
      <c r="X4983" s="660">
        <v>0</v>
      </c>
      <c r="Y4983" s="660">
        <v>0</v>
      </c>
      <c r="Z4983" s="660">
        <v>0</v>
      </c>
      <c r="AA4983" s="660">
        <v>0</v>
      </c>
      <c r="AB4983" s="795">
        <v>1</v>
      </c>
      <c r="AC4983" s="575">
        <f t="shared" si="231"/>
        <v>0</v>
      </c>
      <c r="AD4983" s="620">
        <f t="shared" si="232"/>
        <v>0</v>
      </c>
    </row>
    <row r="4984" customHeight="1" spans="1:29">
      <c r="A4984" s="661" t="s">
        <v>459</v>
      </c>
      <c r="B4984" s="662"/>
      <c r="C4984" s="662"/>
      <c r="D4984" s="662"/>
      <c r="E4984" s="662"/>
      <c r="F4984" s="662"/>
      <c r="G4984" s="662"/>
      <c r="H4984" s="662"/>
      <c r="I4984" s="662"/>
      <c r="J4984" s="662"/>
      <c r="K4984" s="662"/>
      <c r="L4984" s="662"/>
      <c r="M4984" s="662"/>
      <c r="N4984" s="662"/>
      <c r="O4984" s="662"/>
      <c r="P4984" s="662"/>
      <c r="Q4984" s="662"/>
      <c r="R4984" s="662"/>
      <c r="S4984" s="662"/>
      <c r="T4984" s="662"/>
      <c r="U4984" s="662"/>
      <c r="V4984" s="662"/>
      <c r="W4984" s="662"/>
      <c r="X4984" s="662"/>
      <c r="Y4984" s="662"/>
      <c r="Z4984" s="662"/>
      <c r="AA4984" s="662"/>
      <c r="AB4984" s="662"/>
      <c r="AC4984" s="662"/>
    </row>
    <row r="4985" customHeight="1" spans="1:30">
      <c r="A4985" s="663" t="s">
        <v>199</v>
      </c>
      <c r="B4985" s="664" t="s">
        <v>200</v>
      </c>
      <c r="C4985" s="664" t="s">
        <v>201</v>
      </c>
      <c r="D4985" s="664" t="s">
        <v>202</v>
      </c>
      <c r="E4985" s="664" t="s">
        <v>203</v>
      </c>
      <c r="F4985" s="664" t="s">
        <v>204</v>
      </c>
      <c r="G4985" s="664" t="s">
        <v>205</v>
      </c>
      <c r="H4985" s="664" t="s">
        <v>206</v>
      </c>
      <c r="I4985" s="664" t="s">
        <v>207</v>
      </c>
      <c r="J4985" s="664" t="s">
        <v>208</v>
      </c>
      <c r="K4985" s="664" t="s">
        <v>209</v>
      </c>
      <c r="L4985" s="664" t="s">
        <v>210</v>
      </c>
      <c r="M4985" s="664" t="s">
        <v>211</v>
      </c>
      <c r="N4985" s="664" t="s">
        <v>212</v>
      </c>
      <c r="O4985" s="664" t="s">
        <v>213</v>
      </c>
      <c r="P4985" s="664" t="s">
        <v>214</v>
      </c>
      <c r="Q4985" s="664" t="s">
        <v>215</v>
      </c>
      <c r="R4985" s="664" t="s">
        <v>216</v>
      </c>
      <c r="S4985" s="664" t="s">
        <v>217</v>
      </c>
      <c r="T4985" s="664" t="s">
        <v>218</v>
      </c>
      <c r="U4985" s="664" t="s">
        <v>219</v>
      </c>
      <c r="V4985" s="664" t="s">
        <v>220</v>
      </c>
      <c r="W4985" s="664" t="s">
        <v>221</v>
      </c>
      <c r="X4985" s="664" t="s">
        <v>222</v>
      </c>
      <c r="Y4985" s="664" t="s">
        <v>223</v>
      </c>
      <c r="Z4985" s="664" t="s">
        <v>224</v>
      </c>
      <c r="AA4985" s="664" t="s">
        <v>225</v>
      </c>
      <c r="AB4985" s="664" t="s">
        <v>226</v>
      </c>
      <c r="AC4985" s="583" t="s">
        <v>29</v>
      </c>
      <c r="AD4985" s="583" t="s">
        <v>30</v>
      </c>
    </row>
    <row r="4986" customHeight="1" spans="1:30">
      <c r="A4986" s="574">
        <v>45387</v>
      </c>
      <c r="B4986" s="650" t="s">
        <v>227</v>
      </c>
      <c r="C4986" s="650" t="s">
        <v>228</v>
      </c>
      <c r="D4986" s="650">
        <v>100</v>
      </c>
      <c r="E4986" s="650" t="s">
        <v>235</v>
      </c>
      <c r="F4986" s="650">
        <v>3.26</v>
      </c>
      <c r="G4986" s="650">
        <v>1.53</v>
      </c>
      <c r="H4986" s="650">
        <v>30.7544</v>
      </c>
      <c r="I4986" s="650">
        <v>30.4499</v>
      </c>
      <c r="J4986" s="650">
        <v>30.3625</v>
      </c>
      <c r="K4986" s="650">
        <v>0</v>
      </c>
      <c r="L4986" s="676">
        <v>0</v>
      </c>
      <c r="M4986" s="650">
        <v>156.975</v>
      </c>
      <c r="N4986" s="650"/>
      <c r="O4986" s="650"/>
      <c r="P4986" s="650"/>
      <c r="Q4986" s="650">
        <v>14972</v>
      </c>
      <c r="R4986" s="650">
        <v>3496.0625</v>
      </c>
      <c r="S4986" s="676">
        <v>0.2335</v>
      </c>
      <c r="T4986" s="650">
        <v>0</v>
      </c>
      <c r="U4986" s="650">
        <v>0</v>
      </c>
      <c r="V4986" s="650">
        <v>0</v>
      </c>
      <c r="W4986" s="650">
        <v>0</v>
      </c>
      <c r="X4986" s="650">
        <v>0</v>
      </c>
      <c r="Y4986" s="650">
        <v>0</v>
      </c>
      <c r="Z4986" s="650">
        <v>0</v>
      </c>
      <c r="AA4986" s="650">
        <v>0</v>
      </c>
      <c r="AB4986" s="676">
        <v>1</v>
      </c>
      <c r="AC4986" s="575">
        <f t="shared" ref="AC4986:AC5027" si="233">U4986+W4986</f>
        <v>0</v>
      </c>
      <c r="AD4986" s="620">
        <f t="shared" ref="AD4986:AD5027" si="234">T4986+V4986</f>
        <v>0</v>
      </c>
    </row>
    <row r="4987" customHeight="1" spans="1:30">
      <c r="A4987" s="574">
        <v>45387</v>
      </c>
      <c r="B4987" s="650" t="s">
        <v>239</v>
      </c>
      <c r="C4987" s="650" t="s">
        <v>228</v>
      </c>
      <c r="D4987" s="650">
        <v>30</v>
      </c>
      <c r="E4987" s="650" t="s">
        <v>229</v>
      </c>
      <c r="F4987" s="650">
        <v>7.47</v>
      </c>
      <c r="G4987" s="650">
        <v>0</v>
      </c>
      <c r="H4987" s="650">
        <v>19.128</v>
      </c>
      <c r="I4987" s="650">
        <v>18.7647</v>
      </c>
      <c r="J4987" s="650">
        <v>18.5856</v>
      </c>
      <c r="K4987" s="650">
        <v>0.3633</v>
      </c>
      <c r="L4987" s="676">
        <v>0.019</v>
      </c>
      <c r="M4987" s="650">
        <v>87.9648</v>
      </c>
      <c r="N4987" s="650"/>
      <c r="O4987" s="650"/>
      <c r="P4987" s="650"/>
      <c r="Q4987" s="650">
        <v>4805</v>
      </c>
      <c r="R4987" s="650">
        <v>1265.7216</v>
      </c>
      <c r="S4987" s="676">
        <v>0.2634</v>
      </c>
      <c r="T4987" s="650">
        <v>0</v>
      </c>
      <c r="U4987" s="650">
        <v>0</v>
      </c>
      <c r="V4987" s="650">
        <v>0</v>
      </c>
      <c r="W4987" s="650">
        <v>0</v>
      </c>
      <c r="X4987" s="650">
        <v>0</v>
      </c>
      <c r="Y4987" s="650">
        <v>0</v>
      </c>
      <c r="Z4987" s="650">
        <v>0</v>
      </c>
      <c r="AA4987" s="650">
        <v>0</v>
      </c>
      <c r="AB4987" s="676">
        <v>1</v>
      </c>
      <c r="AC4987" s="575">
        <f t="shared" si="233"/>
        <v>0</v>
      </c>
      <c r="AD4987" s="620">
        <f t="shared" si="234"/>
        <v>0</v>
      </c>
    </row>
    <row r="4988" customHeight="1" spans="1:30">
      <c r="A4988" s="574">
        <v>45387</v>
      </c>
      <c r="B4988" s="650" t="s">
        <v>237</v>
      </c>
      <c r="C4988" s="650" t="s">
        <v>228</v>
      </c>
      <c r="D4988" s="650">
        <v>5.48</v>
      </c>
      <c r="E4988" s="650" t="s">
        <v>233</v>
      </c>
      <c r="F4988" s="650">
        <v>4.83</v>
      </c>
      <c r="G4988" s="650">
        <v>0</v>
      </c>
      <c r="H4988" s="650">
        <v>2.28</v>
      </c>
      <c r="I4988" s="650">
        <v>1.7</v>
      </c>
      <c r="J4988" s="650">
        <v>1.512</v>
      </c>
      <c r="K4988" s="650">
        <v>0.58</v>
      </c>
      <c r="L4988" s="676">
        <v>0.2544</v>
      </c>
      <c r="M4988" s="650">
        <v>7.056</v>
      </c>
      <c r="N4988" s="650"/>
      <c r="O4988" s="650"/>
      <c r="P4988" s="650"/>
      <c r="Q4988" s="650">
        <v>554</v>
      </c>
      <c r="R4988" s="650">
        <v>132.308</v>
      </c>
      <c r="S4988" s="676">
        <v>0.2388</v>
      </c>
      <c r="T4988" s="650">
        <v>0</v>
      </c>
      <c r="U4988" s="650">
        <v>0</v>
      </c>
      <c r="V4988" s="650">
        <v>0</v>
      </c>
      <c r="W4988" s="650">
        <v>0</v>
      </c>
      <c r="X4988" s="650">
        <v>0</v>
      </c>
      <c r="Y4988" s="650">
        <v>0</v>
      </c>
      <c r="Z4988" s="650">
        <v>0</v>
      </c>
      <c r="AA4988" s="650">
        <v>0</v>
      </c>
      <c r="AB4988" s="676">
        <v>1</v>
      </c>
      <c r="AC4988" s="575">
        <f t="shared" si="233"/>
        <v>0</v>
      </c>
      <c r="AD4988" s="620">
        <f t="shared" si="234"/>
        <v>0</v>
      </c>
    </row>
    <row r="4989" customHeight="1" spans="1:30">
      <c r="A4989" s="574">
        <v>45387</v>
      </c>
      <c r="B4989" s="650" t="s">
        <v>232</v>
      </c>
      <c r="C4989" s="650" t="s">
        <v>228</v>
      </c>
      <c r="D4989" s="650">
        <v>80</v>
      </c>
      <c r="E4989" s="650" t="s">
        <v>233</v>
      </c>
      <c r="F4989" s="650">
        <v>6.35</v>
      </c>
      <c r="G4989" s="650">
        <v>1.37</v>
      </c>
      <c r="H4989" s="650">
        <v>44.4447</v>
      </c>
      <c r="I4989" s="650">
        <v>43.4</v>
      </c>
      <c r="J4989" s="650">
        <v>42.9</v>
      </c>
      <c r="K4989" s="650">
        <v>0</v>
      </c>
      <c r="L4989" s="676">
        <v>0</v>
      </c>
      <c r="M4989" s="650">
        <v>146.3</v>
      </c>
      <c r="N4989" s="650"/>
      <c r="O4989" s="650"/>
      <c r="P4989" s="650"/>
      <c r="Q4989" s="650">
        <v>9570</v>
      </c>
      <c r="R4989" s="650">
        <v>2993.1</v>
      </c>
      <c r="S4989" s="676">
        <v>0.3128</v>
      </c>
      <c r="T4989" s="650">
        <v>0</v>
      </c>
      <c r="U4989" s="650">
        <v>0</v>
      </c>
      <c r="V4989" s="650">
        <v>0</v>
      </c>
      <c r="W4989" s="650">
        <v>0</v>
      </c>
      <c r="X4989" s="650">
        <v>0</v>
      </c>
      <c r="Y4989" s="650">
        <v>0</v>
      </c>
      <c r="Z4989" s="650">
        <v>0</v>
      </c>
      <c r="AA4989" s="650">
        <v>0</v>
      </c>
      <c r="AB4989" s="676">
        <v>1</v>
      </c>
      <c r="AC4989" s="575">
        <f t="shared" si="233"/>
        <v>0</v>
      </c>
      <c r="AD4989" s="620">
        <f t="shared" si="234"/>
        <v>0</v>
      </c>
    </row>
    <row r="4990" customHeight="1" spans="1:30">
      <c r="A4990" s="574">
        <v>45387</v>
      </c>
      <c r="B4990" s="650" t="s">
        <v>230</v>
      </c>
      <c r="C4990" s="650" t="s">
        <v>228</v>
      </c>
      <c r="D4990" s="650">
        <v>10</v>
      </c>
      <c r="E4990" s="650" t="s">
        <v>460</v>
      </c>
      <c r="F4990" s="650">
        <v>4.14</v>
      </c>
      <c r="G4990" s="650">
        <v>0.77</v>
      </c>
      <c r="H4990" s="650">
        <v>4.0833</v>
      </c>
      <c r="I4990" s="650">
        <v>3.9978</v>
      </c>
      <c r="J4990" s="650">
        <v>3.96</v>
      </c>
      <c r="K4990" s="650">
        <v>0</v>
      </c>
      <c r="L4990" s="676">
        <v>0</v>
      </c>
      <c r="M4990" s="650">
        <v>16.5</v>
      </c>
      <c r="N4990" s="650"/>
      <c r="O4990" s="650"/>
      <c r="P4990" s="650"/>
      <c r="Q4990" s="650">
        <v>1258</v>
      </c>
      <c r="R4990" s="650">
        <v>322.74</v>
      </c>
      <c r="S4990" s="676">
        <v>0.2566</v>
      </c>
      <c r="T4990" s="650">
        <v>0</v>
      </c>
      <c r="U4990" s="650">
        <v>0</v>
      </c>
      <c r="V4990" s="650">
        <v>0</v>
      </c>
      <c r="W4990" s="650">
        <v>0</v>
      </c>
      <c r="X4990" s="650">
        <v>0</v>
      </c>
      <c r="Y4990" s="650">
        <v>0</v>
      </c>
      <c r="Z4990" s="650">
        <v>0</v>
      </c>
      <c r="AA4990" s="650">
        <v>0</v>
      </c>
      <c r="AB4990" s="676">
        <v>1</v>
      </c>
      <c r="AC4990" s="575">
        <f t="shared" si="233"/>
        <v>0</v>
      </c>
      <c r="AD4990" s="620">
        <f t="shared" si="234"/>
        <v>0</v>
      </c>
    </row>
    <row r="4991" customHeight="1" spans="1:30">
      <c r="A4991" s="574">
        <v>45387</v>
      </c>
      <c r="B4991" s="650" t="s">
        <v>242</v>
      </c>
      <c r="C4991" s="650" t="s">
        <v>228</v>
      </c>
      <c r="D4991" s="650">
        <v>50</v>
      </c>
      <c r="E4991" s="650" t="s">
        <v>231</v>
      </c>
      <c r="F4991" s="650">
        <v>4.18</v>
      </c>
      <c r="G4991" s="650">
        <v>2.44</v>
      </c>
      <c r="H4991" s="650">
        <v>17.8237</v>
      </c>
      <c r="I4991" s="650">
        <v>17.703</v>
      </c>
      <c r="J4991" s="650">
        <v>17.6</v>
      </c>
      <c r="K4991" s="650">
        <v>0</v>
      </c>
      <c r="L4991" s="676">
        <v>0</v>
      </c>
      <c r="M4991" s="650">
        <v>59.4</v>
      </c>
      <c r="N4991" s="650"/>
      <c r="O4991" s="650"/>
      <c r="P4991" s="650"/>
      <c r="Q4991" s="650">
        <v>7203</v>
      </c>
      <c r="R4991" s="650">
        <v>1484.56</v>
      </c>
      <c r="S4991" s="676">
        <v>0.2061</v>
      </c>
      <c r="T4991" s="650">
        <v>0.0039</v>
      </c>
      <c r="U4991" s="650">
        <v>0</v>
      </c>
      <c r="V4991" s="650">
        <v>0</v>
      </c>
      <c r="W4991" s="650">
        <v>0</v>
      </c>
      <c r="X4991" s="650">
        <v>0</v>
      </c>
      <c r="Y4991" s="650">
        <v>0</v>
      </c>
      <c r="Z4991" s="650">
        <v>0</v>
      </c>
      <c r="AA4991" s="650">
        <v>0</v>
      </c>
      <c r="AB4991" s="676">
        <v>0.9988</v>
      </c>
      <c r="AC4991" s="575">
        <f t="shared" si="233"/>
        <v>0</v>
      </c>
      <c r="AD4991" s="620">
        <f t="shared" si="234"/>
        <v>0.0039</v>
      </c>
    </row>
    <row r="4992" customHeight="1" spans="1:30">
      <c r="A4992" s="574">
        <v>45387</v>
      </c>
      <c r="B4992" s="650" t="s">
        <v>236</v>
      </c>
      <c r="C4992" s="650" t="s">
        <v>228</v>
      </c>
      <c r="D4992" s="650">
        <v>30</v>
      </c>
      <c r="E4992" s="650" t="s">
        <v>235</v>
      </c>
      <c r="F4992" s="650">
        <v>5.4</v>
      </c>
      <c r="G4992" s="650">
        <v>1.31</v>
      </c>
      <c r="H4992" s="650">
        <v>12.9768</v>
      </c>
      <c r="I4992" s="650">
        <v>10.7338</v>
      </c>
      <c r="J4992" s="650">
        <v>10.7102</v>
      </c>
      <c r="K4992" s="650">
        <v>2.01</v>
      </c>
      <c r="L4992" s="676">
        <v>0.1577</v>
      </c>
      <c r="M4992" s="650">
        <v>54.3372</v>
      </c>
      <c r="N4992" s="650"/>
      <c r="O4992" s="650"/>
      <c r="P4992" s="650"/>
      <c r="Q4992" s="650">
        <v>3672</v>
      </c>
      <c r="R4992" s="650">
        <v>1224.5899</v>
      </c>
      <c r="S4992" s="676">
        <v>0.3335</v>
      </c>
      <c r="T4992" s="650">
        <v>0</v>
      </c>
      <c r="U4992" s="650">
        <v>0</v>
      </c>
      <c r="V4992" s="650">
        <v>0</v>
      </c>
      <c r="W4992" s="650">
        <v>0</v>
      </c>
      <c r="X4992" s="650">
        <v>0</v>
      </c>
      <c r="Y4992" s="650">
        <v>0</v>
      </c>
      <c r="Z4992" s="650">
        <v>0</v>
      </c>
      <c r="AA4992" s="650">
        <v>0</v>
      </c>
      <c r="AB4992" s="676">
        <v>1</v>
      </c>
      <c r="AC4992" s="575">
        <f t="shared" si="233"/>
        <v>0</v>
      </c>
      <c r="AD4992" s="620">
        <f t="shared" si="234"/>
        <v>0</v>
      </c>
    </row>
    <row r="4993" customHeight="1" spans="1:30">
      <c r="A4993" s="574">
        <v>45387</v>
      </c>
      <c r="B4993" s="650" t="s">
        <v>241</v>
      </c>
      <c r="C4993" s="650" t="s">
        <v>228</v>
      </c>
      <c r="D4993" s="650">
        <v>150</v>
      </c>
      <c r="E4993" s="650" t="s">
        <v>315</v>
      </c>
      <c r="F4993" s="650">
        <v>2.98</v>
      </c>
      <c r="G4993" s="650">
        <v>2.86</v>
      </c>
      <c r="H4993" s="650">
        <v>48.5629</v>
      </c>
      <c r="I4993" s="650">
        <v>24.8176</v>
      </c>
      <c r="J4993" s="650">
        <v>19.299</v>
      </c>
      <c r="K4993" s="650">
        <v>23.75</v>
      </c>
      <c r="L4993" s="676">
        <v>0.489</v>
      </c>
      <c r="M4993" s="650">
        <v>155.5645</v>
      </c>
      <c r="N4993" s="650">
        <v>19664</v>
      </c>
      <c r="O4993" s="676">
        <v>0.0079</v>
      </c>
      <c r="P4993" s="676">
        <v>-0.1588</v>
      </c>
      <c r="Q4993" s="650">
        <v>24402</v>
      </c>
      <c r="R4993" s="650">
        <v>4219.8982</v>
      </c>
      <c r="S4993" s="676">
        <v>0.1729</v>
      </c>
      <c r="T4993" s="650">
        <v>0</v>
      </c>
      <c r="U4993" s="650">
        <v>0</v>
      </c>
      <c r="V4993" s="650">
        <v>0</v>
      </c>
      <c r="W4993" s="650">
        <v>0</v>
      </c>
      <c r="X4993" s="650">
        <v>0</v>
      </c>
      <c r="Y4993" s="650">
        <v>0</v>
      </c>
      <c r="Z4993" s="650">
        <v>0</v>
      </c>
      <c r="AA4993" s="650">
        <v>0</v>
      </c>
      <c r="AB4993" s="676">
        <v>1</v>
      </c>
      <c r="AC4993" s="575">
        <f t="shared" si="233"/>
        <v>0</v>
      </c>
      <c r="AD4993" s="620">
        <f t="shared" si="234"/>
        <v>0</v>
      </c>
    </row>
    <row r="4994" customHeight="1" spans="1:30">
      <c r="A4994" s="574">
        <v>45387</v>
      </c>
      <c r="B4994" s="650" t="s">
        <v>245</v>
      </c>
      <c r="C4994" s="650" t="s">
        <v>228</v>
      </c>
      <c r="D4994" s="650">
        <v>50</v>
      </c>
      <c r="E4994" s="650" t="s">
        <v>231</v>
      </c>
      <c r="F4994" s="650">
        <v>6.15</v>
      </c>
      <c r="G4994" s="650">
        <v>0</v>
      </c>
      <c r="H4994" s="650">
        <v>26.1374</v>
      </c>
      <c r="I4994" s="650">
        <v>25.62</v>
      </c>
      <c r="J4994" s="650">
        <v>25.55</v>
      </c>
      <c r="K4994" s="650">
        <v>0.5174</v>
      </c>
      <c r="L4994" s="676">
        <v>0.0198</v>
      </c>
      <c r="M4994" s="650">
        <v>80.15</v>
      </c>
      <c r="N4994" s="650"/>
      <c r="O4994" s="650"/>
      <c r="P4994" s="650"/>
      <c r="Q4994" s="650">
        <v>6762</v>
      </c>
      <c r="R4994" s="650">
        <v>1207.64</v>
      </c>
      <c r="S4994" s="676">
        <v>0.1786</v>
      </c>
      <c r="T4994" s="650">
        <v>0</v>
      </c>
      <c r="U4994" s="650">
        <v>0</v>
      </c>
      <c r="V4994" s="650">
        <v>0</v>
      </c>
      <c r="W4994" s="650">
        <v>0</v>
      </c>
      <c r="X4994" s="650">
        <v>0</v>
      </c>
      <c r="Y4994" s="650">
        <v>0</v>
      </c>
      <c r="Z4994" s="650">
        <v>0</v>
      </c>
      <c r="AA4994" s="650">
        <v>0</v>
      </c>
      <c r="AB4994" s="676">
        <v>1</v>
      </c>
      <c r="AC4994" s="575">
        <f t="shared" si="233"/>
        <v>0</v>
      </c>
      <c r="AD4994" s="620">
        <f t="shared" si="234"/>
        <v>0</v>
      </c>
    </row>
    <row r="4995" customHeight="1" spans="1:30">
      <c r="A4995" s="574">
        <v>45387</v>
      </c>
      <c r="B4995" s="650" t="s">
        <v>243</v>
      </c>
      <c r="C4995" s="650" t="s">
        <v>228</v>
      </c>
      <c r="D4995" s="650">
        <v>30</v>
      </c>
      <c r="E4995" s="650" t="s">
        <v>231</v>
      </c>
      <c r="F4995" s="650">
        <v>2.96</v>
      </c>
      <c r="G4995" s="650">
        <v>1.36</v>
      </c>
      <c r="H4995" s="650">
        <v>7.2828</v>
      </c>
      <c r="I4995" s="650">
        <v>7.14</v>
      </c>
      <c r="J4995" s="650">
        <v>7.112</v>
      </c>
      <c r="K4995" s="650">
        <v>0</v>
      </c>
      <c r="L4995" s="676">
        <v>0</v>
      </c>
      <c r="M4995" s="650">
        <v>51.24</v>
      </c>
      <c r="N4995" s="650"/>
      <c r="O4995" s="650"/>
      <c r="P4995" s="650"/>
      <c r="Q4995" s="650">
        <v>4708</v>
      </c>
      <c r="R4995" s="650">
        <v>1373.568</v>
      </c>
      <c r="S4995" s="676">
        <v>0.2918</v>
      </c>
      <c r="T4995" s="650">
        <v>0</v>
      </c>
      <c r="U4995" s="650">
        <v>0</v>
      </c>
      <c r="V4995" s="650">
        <v>0</v>
      </c>
      <c r="W4995" s="650">
        <v>0</v>
      </c>
      <c r="X4995" s="650">
        <v>0</v>
      </c>
      <c r="Y4995" s="650">
        <v>0</v>
      </c>
      <c r="Z4995" s="650">
        <v>0</v>
      </c>
      <c r="AA4995" s="650">
        <v>0</v>
      </c>
      <c r="AB4995" s="676">
        <v>1</v>
      </c>
      <c r="AC4995" s="575">
        <f t="shared" si="233"/>
        <v>0</v>
      </c>
      <c r="AD4995" s="620">
        <f t="shared" si="234"/>
        <v>0</v>
      </c>
    </row>
    <row r="4996" customHeight="1" spans="1:30">
      <c r="A4996" s="574">
        <v>45387</v>
      </c>
      <c r="B4996" s="650" t="s">
        <v>240</v>
      </c>
      <c r="C4996" s="650" t="s">
        <v>228</v>
      </c>
      <c r="D4996" s="650">
        <v>100</v>
      </c>
      <c r="E4996" s="650" t="s">
        <v>233</v>
      </c>
      <c r="F4996" s="650">
        <v>6.98</v>
      </c>
      <c r="G4996" s="650">
        <v>0</v>
      </c>
      <c r="H4996" s="650">
        <v>54.213</v>
      </c>
      <c r="I4996" s="650">
        <v>51.4902</v>
      </c>
      <c r="J4996" s="650">
        <v>49.994</v>
      </c>
      <c r="K4996" s="650">
        <v>2.4602</v>
      </c>
      <c r="L4996" s="676">
        <v>0.0456</v>
      </c>
      <c r="M4996" s="650">
        <v>206.08</v>
      </c>
      <c r="N4996" s="650"/>
      <c r="O4996" s="650"/>
      <c r="P4996" s="650"/>
      <c r="Q4996" s="650">
        <v>15895</v>
      </c>
      <c r="R4996" s="650">
        <v>3445.073</v>
      </c>
      <c r="S4996" s="676">
        <v>0.2167</v>
      </c>
      <c r="T4996" s="650">
        <v>0.1414</v>
      </c>
      <c r="U4996" s="650">
        <v>0</v>
      </c>
      <c r="V4996" s="650">
        <v>0</v>
      </c>
      <c r="W4996" s="650">
        <v>0</v>
      </c>
      <c r="X4996" s="650">
        <v>0</v>
      </c>
      <c r="Y4996" s="650">
        <v>0.1212</v>
      </c>
      <c r="Z4996" s="650">
        <v>0</v>
      </c>
      <c r="AA4996" s="650">
        <v>0</v>
      </c>
      <c r="AB4996" s="676">
        <v>0.9974</v>
      </c>
      <c r="AC4996" s="575">
        <f t="shared" si="233"/>
        <v>0</v>
      </c>
      <c r="AD4996" s="620">
        <f t="shared" si="234"/>
        <v>0.1414</v>
      </c>
    </row>
    <row r="4997" customHeight="1" spans="1:30">
      <c r="A4997" s="574">
        <v>45387</v>
      </c>
      <c r="B4997" s="650" t="s">
        <v>246</v>
      </c>
      <c r="C4997" s="650" t="s">
        <v>228</v>
      </c>
      <c r="D4997" s="650">
        <v>300</v>
      </c>
      <c r="E4997" s="650" t="s">
        <v>233</v>
      </c>
      <c r="F4997" s="650">
        <v>8.12</v>
      </c>
      <c r="G4997" s="650">
        <v>0</v>
      </c>
      <c r="H4997" s="650">
        <v>208.7818</v>
      </c>
      <c r="I4997" s="650">
        <v>184.7265</v>
      </c>
      <c r="J4997" s="650">
        <v>188.628</v>
      </c>
      <c r="K4997" s="650">
        <v>22.4678</v>
      </c>
      <c r="L4997" s="676">
        <v>0.1084</v>
      </c>
      <c r="M4997" s="650">
        <v>868.362</v>
      </c>
      <c r="N4997" s="650"/>
      <c r="O4997" s="650"/>
      <c r="P4997" s="650"/>
      <c r="Q4997" s="650">
        <v>57321</v>
      </c>
      <c r="R4997" s="650">
        <v>13900.393</v>
      </c>
      <c r="S4997" s="676">
        <v>0.2425</v>
      </c>
      <c r="T4997" s="650">
        <v>0</v>
      </c>
      <c r="U4997" s="650">
        <v>0</v>
      </c>
      <c r="V4997" s="650">
        <v>0</v>
      </c>
      <c r="W4997" s="650">
        <v>0</v>
      </c>
      <c r="X4997" s="650">
        <v>0</v>
      </c>
      <c r="Y4997" s="650">
        <v>0</v>
      </c>
      <c r="Z4997" s="650">
        <v>0</v>
      </c>
      <c r="AA4997" s="650">
        <v>0</v>
      </c>
      <c r="AB4997" s="676">
        <v>1</v>
      </c>
      <c r="AC4997" s="575">
        <f t="shared" si="233"/>
        <v>0</v>
      </c>
      <c r="AD4997" s="620">
        <f t="shared" si="234"/>
        <v>0</v>
      </c>
    </row>
    <row r="4998" customHeight="1" spans="1:30">
      <c r="A4998" s="574">
        <v>45387</v>
      </c>
      <c r="B4998" s="650" t="s">
        <v>234</v>
      </c>
      <c r="C4998" s="650" t="s">
        <v>228</v>
      </c>
      <c r="D4998" s="650">
        <v>20</v>
      </c>
      <c r="E4998" s="650" t="s">
        <v>233</v>
      </c>
      <c r="F4998" s="650">
        <v>7.59</v>
      </c>
      <c r="G4998" s="650">
        <v>1.64</v>
      </c>
      <c r="H4998" s="650">
        <v>16.7055</v>
      </c>
      <c r="I4998" s="650">
        <v>9.8301</v>
      </c>
      <c r="J4998" s="650">
        <v>9.7588</v>
      </c>
      <c r="K4998" s="650">
        <v>6.8754</v>
      </c>
      <c r="L4998" s="676">
        <v>0.4116</v>
      </c>
      <c r="M4998" s="650">
        <v>40.9297</v>
      </c>
      <c r="N4998" s="650"/>
      <c r="O4998" s="650"/>
      <c r="P4998" s="650"/>
      <c r="Q4998" s="650">
        <v>4106</v>
      </c>
      <c r="R4998" s="650">
        <v>894.0132</v>
      </c>
      <c r="S4998" s="676">
        <v>0.2177</v>
      </c>
      <c r="T4998" s="650">
        <v>0</v>
      </c>
      <c r="U4998" s="650">
        <v>0</v>
      </c>
      <c r="V4998" s="650">
        <v>0</v>
      </c>
      <c r="W4998" s="650">
        <v>0</v>
      </c>
      <c r="X4998" s="650">
        <v>0</v>
      </c>
      <c r="Y4998" s="650">
        <v>0</v>
      </c>
      <c r="Z4998" s="650">
        <v>0</v>
      </c>
      <c r="AA4998" s="650">
        <v>0</v>
      </c>
      <c r="AB4998" s="676">
        <v>1</v>
      </c>
      <c r="AC4998" s="575">
        <f t="shared" si="233"/>
        <v>0</v>
      </c>
      <c r="AD4998" s="620">
        <f t="shared" si="234"/>
        <v>0</v>
      </c>
    </row>
    <row r="4999" customHeight="1" spans="1:30">
      <c r="A4999" s="574">
        <v>45387</v>
      </c>
      <c r="B4999" s="650" t="s">
        <v>244</v>
      </c>
      <c r="C4999" s="650" t="s">
        <v>228</v>
      </c>
      <c r="D4999" s="650">
        <v>100</v>
      </c>
      <c r="E4999" s="650" t="s">
        <v>235</v>
      </c>
      <c r="F4999" s="650">
        <v>6.01</v>
      </c>
      <c r="G4999" s="650">
        <v>0.1</v>
      </c>
      <c r="H4999" s="650">
        <v>55.128</v>
      </c>
      <c r="I4999" s="650">
        <v>39.1718</v>
      </c>
      <c r="J4999" s="650">
        <v>38.1528</v>
      </c>
      <c r="K4999" s="650">
        <v>15.9562</v>
      </c>
      <c r="L4999" s="676">
        <v>0.2894</v>
      </c>
      <c r="M4999" s="650">
        <v>161.2779</v>
      </c>
      <c r="N4999" s="650"/>
      <c r="O4999" s="650"/>
      <c r="P4999" s="650"/>
      <c r="Q4999" s="650">
        <v>14225</v>
      </c>
      <c r="R4999" s="650">
        <v>3134.4369</v>
      </c>
      <c r="S4999" s="676">
        <v>0.2203</v>
      </c>
      <c r="T4999" s="650">
        <v>0</v>
      </c>
      <c r="U4999" s="650">
        <v>0</v>
      </c>
      <c r="V4999" s="650">
        <v>0</v>
      </c>
      <c r="W4999" s="650">
        <v>0</v>
      </c>
      <c r="X4999" s="650">
        <v>0</v>
      </c>
      <c r="Y4999" s="650">
        <v>0</v>
      </c>
      <c r="Z4999" s="650">
        <v>0</v>
      </c>
      <c r="AA4999" s="650">
        <v>0</v>
      </c>
      <c r="AB4999" s="676">
        <v>1</v>
      </c>
      <c r="AC4999" s="575">
        <f t="shared" si="233"/>
        <v>0</v>
      </c>
      <c r="AD4999" s="620">
        <f t="shared" si="234"/>
        <v>0</v>
      </c>
    </row>
    <row r="5000" customHeight="1" spans="1:30">
      <c r="A5000" s="574">
        <v>45387</v>
      </c>
      <c r="B5000" s="650" t="s">
        <v>247</v>
      </c>
      <c r="C5000" s="650" t="s">
        <v>228</v>
      </c>
      <c r="D5000" s="650">
        <v>150</v>
      </c>
      <c r="E5000" s="650" t="s">
        <v>233</v>
      </c>
      <c r="F5000" s="650">
        <v>7.79</v>
      </c>
      <c r="G5000" s="650">
        <v>6</v>
      </c>
      <c r="H5000" s="650">
        <v>97.5337</v>
      </c>
      <c r="I5000" s="650">
        <v>97.5337</v>
      </c>
      <c r="J5000" s="650">
        <v>96.6</v>
      </c>
      <c r="K5000" s="650">
        <v>0</v>
      </c>
      <c r="L5000" s="676">
        <v>0</v>
      </c>
      <c r="M5000" s="650">
        <v>387.975</v>
      </c>
      <c r="N5000" s="650"/>
      <c r="O5000" s="650"/>
      <c r="P5000" s="650"/>
      <c r="Q5000" s="650">
        <v>25456</v>
      </c>
      <c r="R5000" s="650">
        <v>6901.65</v>
      </c>
      <c r="S5000" s="676">
        <v>0.2711</v>
      </c>
      <c r="T5000" s="650">
        <v>0</v>
      </c>
      <c r="U5000" s="650">
        <v>0</v>
      </c>
      <c r="V5000" s="650">
        <v>0</v>
      </c>
      <c r="W5000" s="650">
        <v>0</v>
      </c>
      <c r="X5000" s="650">
        <v>0</v>
      </c>
      <c r="Y5000" s="650">
        <v>0</v>
      </c>
      <c r="Z5000" s="650">
        <v>0</v>
      </c>
      <c r="AA5000" s="650">
        <v>0</v>
      </c>
      <c r="AB5000" s="676">
        <v>1</v>
      </c>
      <c r="AC5000" s="575">
        <f t="shared" si="233"/>
        <v>0</v>
      </c>
      <c r="AD5000" s="620">
        <f t="shared" si="234"/>
        <v>0</v>
      </c>
    </row>
    <row r="5001" customHeight="1" spans="1:30">
      <c r="A5001" s="574">
        <v>45387</v>
      </c>
      <c r="B5001" s="650" t="s">
        <v>248</v>
      </c>
      <c r="C5001" s="650" t="s">
        <v>228</v>
      </c>
      <c r="D5001" s="650">
        <v>100</v>
      </c>
      <c r="E5001" s="650" t="s">
        <v>233</v>
      </c>
      <c r="F5001" s="650">
        <v>5.03</v>
      </c>
      <c r="G5001" s="650">
        <v>4.3</v>
      </c>
      <c r="H5001" s="650">
        <v>62.9936</v>
      </c>
      <c r="I5001" s="650">
        <v>27.1573</v>
      </c>
      <c r="J5001" s="650">
        <v>24.1164</v>
      </c>
      <c r="K5001" s="650">
        <v>35.8363</v>
      </c>
      <c r="L5001" s="676">
        <v>0.5689</v>
      </c>
      <c r="M5001" s="650">
        <v>117.8884</v>
      </c>
      <c r="N5001" s="650"/>
      <c r="O5001" s="650"/>
      <c r="P5001" s="650"/>
      <c r="Q5001" s="650">
        <v>11688</v>
      </c>
      <c r="R5001" s="650">
        <v>3010.1372</v>
      </c>
      <c r="S5001" s="676">
        <v>0.2575</v>
      </c>
      <c r="T5001" s="650">
        <v>0</v>
      </c>
      <c r="U5001" s="650">
        <v>0</v>
      </c>
      <c r="V5001" s="650">
        <v>0</v>
      </c>
      <c r="W5001" s="650">
        <v>0</v>
      </c>
      <c r="X5001" s="650">
        <v>0</v>
      </c>
      <c r="Y5001" s="650">
        <v>0</v>
      </c>
      <c r="Z5001" s="650">
        <v>0</v>
      </c>
      <c r="AA5001" s="650">
        <v>0</v>
      </c>
      <c r="AB5001" s="676">
        <v>1</v>
      </c>
      <c r="AC5001" s="575">
        <f t="shared" si="233"/>
        <v>0</v>
      </c>
      <c r="AD5001" s="620">
        <f t="shared" si="234"/>
        <v>0</v>
      </c>
    </row>
    <row r="5002" customHeight="1" spans="1:30">
      <c r="A5002" s="574">
        <v>45387</v>
      </c>
      <c r="B5002" s="650" t="s">
        <v>249</v>
      </c>
      <c r="C5002" s="650" t="s">
        <v>228</v>
      </c>
      <c r="D5002" s="650">
        <v>100</v>
      </c>
      <c r="E5002" s="650" t="s">
        <v>231</v>
      </c>
      <c r="F5002" s="650">
        <v>6.91</v>
      </c>
      <c r="G5002" s="650">
        <v>0</v>
      </c>
      <c r="H5002" s="650">
        <v>54.32</v>
      </c>
      <c r="I5002" s="650">
        <v>53.424</v>
      </c>
      <c r="J5002" s="650">
        <v>53.313</v>
      </c>
      <c r="K5002" s="650">
        <v>0</v>
      </c>
      <c r="L5002" s="676">
        <v>0</v>
      </c>
      <c r="M5002" s="650">
        <v>261.3718</v>
      </c>
      <c r="N5002" s="650"/>
      <c r="O5002" s="650"/>
      <c r="P5002" s="650"/>
      <c r="Q5002" s="650">
        <v>15134</v>
      </c>
      <c r="R5002" s="650">
        <v>3718.4123</v>
      </c>
      <c r="S5002" s="676">
        <v>0.2457</v>
      </c>
      <c r="T5002" s="650">
        <v>0</v>
      </c>
      <c r="U5002" s="650">
        <v>0</v>
      </c>
      <c r="V5002" s="650">
        <v>0</v>
      </c>
      <c r="W5002" s="650">
        <v>0</v>
      </c>
      <c r="X5002" s="650">
        <v>0</v>
      </c>
      <c r="Y5002" s="650">
        <v>0</v>
      </c>
      <c r="Z5002" s="650">
        <v>0</v>
      </c>
      <c r="AA5002" s="650">
        <v>0</v>
      </c>
      <c r="AB5002" s="676">
        <v>1</v>
      </c>
      <c r="AC5002" s="575">
        <f t="shared" si="233"/>
        <v>0</v>
      </c>
      <c r="AD5002" s="620">
        <f t="shared" si="234"/>
        <v>0</v>
      </c>
    </row>
    <row r="5003" customHeight="1" spans="1:30">
      <c r="A5003" s="574">
        <v>45387</v>
      </c>
      <c r="B5003" s="650" t="s">
        <v>253</v>
      </c>
      <c r="C5003" s="650" t="s">
        <v>250</v>
      </c>
      <c r="D5003" s="650">
        <v>200</v>
      </c>
      <c r="E5003" s="650" t="s">
        <v>233</v>
      </c>
      <c r="F5003" s="650">
        <v>0</v>
      </c>
      <c r="G5003" s="650">
        <v>5.25</v>
      </c>
      <c r="H5003" s="650">
        <v>127.8226</v>
      </c>
      <c r="I5003" s="650">
        <v>103.1729</v>
      </c>
      <c r="J5003" s="650">
        <v>99</v>
      </c>
      <c r="K5003" s="650">
        <v>24.6497</v>
      </c>
      <c r="L5003" s="676">
        <v>0.1928</v>
      </c>
      <c r="M5003" s="650">
        <v>514.8</v>
      </c>
      <c r="N5003" s="650"/>
      <c r="O5003" s="650"/>
      <c r="P5003" s="650"/>
      <c r="Q5003" s="650">
        <v>61425</v>
      </c>
      <c r="R5003" s="650">
        <v>15050.64</v>
      </c>
      <c r="S5003" s="676">
        <v>0.245</v>
      </c>
      <c r="T5003" s="650">
        <v>0</v>
      </c>
      <c r="U5003" s="650">
        <v>0</v>
      </c>
      <c r="V5003" s="650">
        <v>0</v>
      </c>
      <c r="W5003" s="650">
        <v>0</v>
      </c>
      <c r="X5003" s="650">
        <v>0</v>
      </c>
      <c r="Y5003" s="650">
        <v>0</v>
      </c>
      <c r="Z5003" s="650">
        <v>0</v>
      </c>
      <c r="AA5003" s="650">
        <v>0</v>
      </c>
      <c r="AB5003" s="676">
        <v>1</v>
      </c>
      <c r="AC5003" s="575">
        <f t="shared" si="233"/>
        <v>0</v>
      </c>
      <c r="AD5003" s="620">
        <f t="shared" si="234"/>
        <v>0</v>
      </c>
    </row>
    <row r="5004" customHeight="1" spans="1:30">
      <c r="A5004" s="574">
        <v>45387</v>
      </c>
      <c r="B5004" s="650" t="s">
        <v>259</v>
      </c>
      <c r="C5004" s="650" t="s">
        <v>250</v>
      </c>
      <c r="D5004" s="650">
        <v>60</v>
      </c>
      <c r="E5004" s="650" t="s">
        <v>233</v>
      </c>
      <c r="F5004" s="650">
        <v>0</v>
      </c>
      <c r="G5004" s="650">
        <v>5.87</v>
      </c>
      <c r="H5004" s="650">
        <v>52.7625</v>
      </c>
      <c r="I5004" s="650">
        <v>52.7625</v>
      </c>
      <c r="J5004" s="650">
        <v>51.87</v>
      </c>
      <c r="K5004" s="650">
        <v>0</v>
      </c>
      <c r="L5004" s="676">
        <v>0</v>
      </c>
      <c r="M5004" s="650">
        <v>129.99</v>
      </c>
      <c r="N5004" s="650"/>
      <c r="O5004" s="650"/>
      <c r="P5004" s="650"/>
      <c r="Q5004" s="650">
        <v>14049</v>
      </c>
      <c r="R5004" s="650">
        <v>4181.52</v>
      </c>
      <c r="S5004" s="676">
        <v>0.2976</v>
      </c>
      <c r="T5004" s="650">
        <v>0</v>
      </c>
      <c r="U5004" s="650">
        <v>0</v>
      </c>
      <c r="V5004" s="650">
        <v>0</v>
      </c>
      <c r="W5004" s="650">
        <v>0</v>
      </c>
      <c r="X5004" s="650">
        <v>0</v>
      </c>
      <c r="Y5004" s="650">
        <v>0</v>
      </c>
      <c r="Z5004" s="650">
        <v>0</v>
      </c>
      <c r="AA5004" s="650">
        <v>0</v>
      </c>
      <c r="AB5004" s="676">
        <v>1</v>
      </c>
      <c r="AC5004" s="575">
        <f t="shared" si="233"/>
        <v>0</v>
      </c>
      <c r="AD5004" s="620">
        <f t="shared" si="234"/>
        <v>0</v>
      </c>
    </row>
    <row r="5005" customHeight="1" spans="1:30">
      <c r="A5005" s="574">
        <v>45387</v>
      </c>
      <c r="B5005" s="650" t="s">
        <v>254</v>
      </c>
      <c r="C5005" s="650" t="s">
        <v>250</v>
      </c>
      <c r="D5005" s="650">
        <v>50</v>
      </c>
      <c r="E5005" s="650" t="s">
        <v>231</v>
      </c>
      <c r="F5005" s="650">
        <v>0</v>
      </c>
      <c r="G5005" s="650">
        <v>4.1</v>
      </c>
      <c r="H5005" s="650">
        <v>10.4404</v>
      </c>
      <c r="I5005" s="650">
        <v>8.9716</v>
      </c>
      <c r="J5005" s="650">
        <v>8.4</v>
      </c>
      <c r="K5005" s="650">
        <v>1.33</v>
      </c>
      <c r="L5005" s="676">
        <v>0.1291</v>
      </c>
      <c r="M5005" s="650">
        <v>283.5</v>
      </c>
      <c r="N5005" s="650"/>
      <c r="O5005" s="650"/>
      <c r="P5005" s="650"/>
      <c r="Q5005" s="650">
        <v>12070</v>
      </c>
      <c r="R5005" s="650">
        <v>4184.46</v>
      </c>
      <c r="S5005" s="676">
        <v>0.3467</v>
      </c>
      <c r="T5005" s="650">
        <v>0</v>
      </c>
      <c r="U5005" s="650">
        <v>0</v>
      </c>
      <c r="V5005" s="650">
        <v>0</v>
      </c>
      <c r="W5005" s="650">
        <v>0</v>
      </c>
      <c r="X5005" s="650">
        <v>0</v>
      </c>
      <c r="Y5005" s="650">
        <v>0</v>
      </c>
      <c r="Z5005" s="650">
        <v>0</v>
      </c>
      <c r="AA5005" s="650">
        <v>0</v>
      </c>
      <c r="AB5005" s="676">
        <v>1</v>
      </c>
      <c r="AC5005" s="575">
        <f t="shared" si="233"/>
        <v>0</v>
      </c>
      <c r="AD5005" s="620">
        <f t="shared" si="234"/>
        <v>0</v>
      </c>
    </row>
    <row r="5006" customHeight="1" spans="1:30">
      <c r="A5006" s="574">
        <v>45387</v>
      </c>
      <c r="B5006" s="650" t="s">
        <v>256</v>
      </c>
      <c r="C5006" s="650" t="s">
        <v>250</v>
      </c>
      <c r="D5006" s="650">
        <v>20.4</v>
      </c>
      <c r="E5006" s="650" t="s">
        <v>233</v>
      </c>
      <c r="F5006" s="650">
        <v>0</v>
      </c>
      <c r="G5006" s="650">
        <v>3</v>
      </c>
      <c r="H5006" s="650">
        <v>1.9396</v>
      </c>
      <c r="I5006" s="650">
        <v>1.932</v>
      </c>
      <c r="J5006" s="650">
        <v>1.8677</v>
      </c>
      <c r="K5006" s="650">
        <v>0</v>
      </c>
      <c r="L5006" s="676">
        <v>0</v>
      </c>
      <c r="M5006" s="650">
        <v>106.8692</v>
      </c>
      <c r="N5006" s="650"/>
      <c r="O5006" s="650"/>
      <c r="P5006" s="650"/>
      <c r="Q5006" s="650">
        <v>5372</v>
      </c>
      <c r="R5006" s="650">
        <v>1735.0613</v>
      </c>
      <c r="S5006" s="676">
        <v>0.323</v>
      </c>
      <c r="T5006" s="650">
        <v>0</v>
      </c>
      <c r="U5006" s="650">
        <v>0</v>
      </c>
      <c r="V5006" s="650">
        <v>0</v>
      </c>
      <c r="W5006" s="650">
        <v>0</v>
      </c>
      <c r="X5006" s="650">
        <v>0</v>
      </c>
      <c r="Y5006" s="650">
        <v>0</v>
      </c>
      <c r="Z5006" s="650">
        <v>0</v>
      </c>
      <c r="AA5006" s="650">
        <v>0</v>
      </c>
      <c r="AB5006" s="676">
        <v>1</v>
      </c>
      <c r="AC5006" s="575">
        <f t="shared" si="233"/>
        <v>0</v>
      </c>
      <c r="AD5006" s="620">
        <f t="shared" si="234"/>
        <v>0</v>
      </c>
    </row>
    <row r="5007" customHeight="1" spans="1:30">
      <c r="A5007" s="574">
        <v>45387</v>
      </c>
      <c r="B5007" s="650" t="s">
        <v>261</v>
      </c>
      <c r="C5007" s="650" t="s">
        <v>250</v>
      </c>
      <c r="D5007" s="650">
        <v>100</v>
      </c>
      <c r="E5007" s="650" t="s">
        <v>233</v>
      </c>
      <c r="F5007" s="650">
        <v>0</v>
      </c>
      <c r="G5007" s="650">
        <v>5.46</v>
      </c>
      <c r="H5007" s="650">
        <v>79.4204</v>
      </c>
      <c r="I5007" s="650">
        <v>79.4204</v>
      </c>
      <c r="J5007" s="650">
        <v>78.276</v>
      </c>
      <c r="K5007" s="650">
        <v>0</v>
      </c>
      <c r="L5007" s="676">
        <v>0</v>
      </c>
      <c r="M5007" s="650">
        <v>312.972</v>
      </c>
      <c r="N5007" s="650"/>
      <c r="O5007" s="650"/>
      <c r="P5007" s="650"/>
      <c r="Q5007" s="650">
        <v>25315</v>
      </c>
      <c r="R5007" s="650">
        <v>7292.076</v>
      </c>
      <c r="S5007" s="676">
        <v>0.2881</v>
      </c>
      <c r="T5007" s="650">
        <v>0</v>
      </c>
      <c r="U5007" s="650">
        <v>0</v>
      </c>
      <c r="V5007" s="650">
        <v>0</v>
      </c>
      <c r="W5007" s="650">
        <v>0</v>
      </c>
      <c r="X5007" s="650">
        <v>0</v>
      </c>
      <c r="Y5007" s="650">
        <v>0</v>
      </c>
      <c r="Z5007" s="650">
        <v>0</v>
      </c>
      <c r="AA5007" s="650">
        <v>0</v>
      </c>
      <c r="AB5007" s="676">
        <v>1</v>
      </c>
      <c r="AC5007" s="575">
        <f t="shared" si="233"/>
        <v>0</v>
      </c>
      <c r="AD5007" s="620">
        <f t="shared" si="234"/>
        <v>0</v>
      </c>
    </row>
    <row r="5008" customHeight="1" spans="1:30">
      <c r="A5008" s="574">
        <v>45387</v>
      </c>
      <c r="B5008" s="650" t="s">
        <v>257</v>
      </c>
      <c r="C5008" s="650" t="s">
        <v>250</v>
      </c>
      <c r="D5008" s="650">
        <v>80</v>
      </c>
      <c r="E5008" s="650" t="s">
        <v>231</v>
      </c>
      <c r="F5008" s="650">
        <v>0</v>
      </c>
      <c r="G5008" s="650">
        <v>3.23</v>
      </c>
      <c r="H5008" s="650">
        <v>10.599</v>
      </c>
      <c r="I5008" s="650">
        <v>10.4312</v>
      </c>
      <c r="J5008" s="650">
        <v>9.8031</v>
      </c>
      <c r="K5008" s="650">
        <v>0</v>
      </c>
      <c r="L5008" s="676">
        <v>0</v>
      </c>
      <c r="M5008" s="650">
        <v>320.7245</v>
      </c>
      <c r="N5008" s="650"/>
      <c r="O5008" s="650"/>
      <c r="P5008" s="650"/>
      <c r="Q5008" s="650">
        <v>18237</v>
      </c>
      <c r="R5008" s="650">
        <v>6010.1661</v>
      </c>
      <c r="S5008" s="676">
        <v>0.3296</v>
      </c>
      <c r="T5008" s="650">
        <v>0</v>
      </c>
      <c r="U5008" s="650">
        <v>0</v>
      </c>
      <c r="V5008" s="650">
        <v>0</v>
      </c>
      <c r="W5008" s="650">
        <v>0</v>
      </c>
      <c r="X5008" s="650">
        <v>0</v>
      </c>
      <c r="Y5008" s="650">
        <v>0</v>
      </c>
      <c r="Z5008" s="650">
        <v>0</v>
      </c>
      <c r="AA5008" s="650">
        <v>0</v>
      </c>
      <c r="AB5008" s="676">
        <v>1</v>
      </c>
      <c r="AC5008" s="575">
        <f t="shared" si="233"/>
        <v>0</v>
      </c>
      <c r="AD5008" s="620">
        <f t="shared" si="234"/>
        <v>0</v>
      </c>
    </row>
    <row r="5009" customHeight="1" spans="1:30">
      <c r="A5009" s="574">
        <v>45387</v>
      </c>
      <c r="B5009" s="192" t="s">
        <v>61</v>
      </c>
      <c r="C5009" s="650" t="s">
        <v>250</v>
      </c>
      <c r="D5009" s="650">
        <v>275</v>
      </c>
      <c r="E5009" s="650" t="s">
        <v>233</v>
      </c>
      <c r="F5009" s="650">
        <v>0</v>
      </c>
      <c r="G5009" s="650">
        <v>6.29</v>
      </c>
      <c r="H5009" s="650">
        <v>226.2743</v>
      </c>
      <c r="I5009" s="650">
        <v>210.6932</v>
      </c>
      <c r="J5009" s="650">
        <v>207.24</v>
      </c>
      <c r="K5009" s="650">
        <v>15.5811</v>
      </c>
      <c r="L5009" s="676">
        <v>0.0689</v>
      </c>
      <c r="M5009" s="650">
        <v>695.64</v>
      </c>
      <c r="N5009" s="650"/>
      <c r="O5009" s="650"/>
      <c r="P5009" s="650"/>
      <c r="Q5009" s="650">
        <v>83580</v>
      </c>
      <c r="R5009" s="650">
        <v>24621.08</v>
      </c>
      <c r="S5009" s="676">
        <v>0.2946</v>
      </c>
      <c r="T5009" s="650">
        <v>0</v>
      </c>
      <c r="U5009" s="650">
        <v>0</v>
      </c>
      <c r="V5009" s="650">
        <v>0</v>
      </c>
      <c r="W5009" s="650">
        <v>0</v>
      </c>
      <c r="X5009" s="650">
        <v>0</v>
      </c>
      <c r="Y5009" s="650">
        <v>0</v>
      </c>
      <c r="Z5009" s="650">
        <v>0</v>
      </c>
      <c r="AA5009" s="650">
        <v>0</v>
      </c>
      <c r="AB5009" s="676">
        <v>1</v>
      </c>
      <c r="AC5009" s="575">
        <f t="shared" si="233"/>
        <v>0</v>
      </c>
      <c r="AD5009" s="620">
        <f t="shared" si="234"/>
        <v>0</v>
      </c>
    </row>
    <row r="5010" customHeight="1" spans="1:30">
      <c r="A5010" s="574">
        <v>45387</v>
      </c>
      <c r="B5010" s="192" t="s">
        <v>62</v>
      </c>
      <c r="C5010" s="650" t="s">
        <v>250</v>
      </c>
      <c r="D5010" s="650">
        <v>200</v>
      </c>
      <c r="E5010" s="650" t="s">
        <v>233</v>
      </c>
      <c r="F5010" s="650">
        <v>0</v>
      </c>
      <c r="G5010" s="650">
        <v>6.59</v>
      </c>
      <c r="H5010" s="650">
        <v>153.9692</v>
      </c>
      <c r="I5010" s="650">
        <v>139.849</v>
      </c>
      <c r="J5010" s="650">
        <v>135.96</v>
      </c>
      <c r="K5010" s="650">
        <v>14.1202</v>
      </c>
      <c r="L5010" s="676">
        <v>0.0917</v>
      </c>
      <c r="M5010" s="650">
        <v>584.76</v>
      </c>
      <c r="N5010" s="650"/>
      <c r="O5010" s="650"/>
      <c r="P5010" s="650"/>
      <c r="Q5010" s="650">
        <v>61280</v>
      </c>
      <c r="R5010" s="650">
        <v>17132.28</v>
      </c>
      <c r="S5010" s="676">
        <v>0.2796</v>
      </c>
      <c r="T5010" s="650">
        <v>0</v>
      </c>
      <c r="U5010" s="650">
        <v>0</v>
      </c>
      <c r="V5010" s="650">
        <v>0</v>
      </c>
      <c r="W5010" s="650">
        <v>0</v>
      </c>
      <c r="X5010" s="650">
        <v>0</v>
      </c>
      <c r="Y5010" s="650">
        <v>0</v>
      </c>
      <c r="Z5010" s="650">
        <v>0</v>
      </c>
      <c r="AA5010" s="650">
        <v>0</v>
      </c>
      <c r="AB5010" s="676">
        <v>1</v>
      </c>
      <c r="AC5010" s="575">
        <f t="shared" si="233"/>
        <v>0</v>
      </c>
      <c r="AD5010" s="620">
        <f t="shared" si="234"/>
        <v>0</v>
      </c>
    </row>
    <row r="5011" customHeight="1" spans="1:30">
      <c r="A5011" s="574">
        <v>45387</v>
      </c>
      <c r="B5011" s="650" t="s">
        <v>260</v>
      </c>
      <c r="C5011" s="650" t="s">
        <v>250</v>
      </c>
      <c r="D5011" s="650">
        <v>50</v>
      </c>
      <c r="E5011" s="650" t="s">
        <v>456</v>
      </c>
      <c r="F5011" s="650">
        <v>0</v>
      </c>
      <c r="G5011" s="650">
        <v>3.64</v>
      </c>
      <c r="H5011" s="650">
        <v>13.6</v>
      </c>
      <c r="I5011" s="650">
        <v>13.31</v>
      </c>
      <c r="J5011" s="650">
        <v>12.87</v>
      </c>
      <c r="K5011" s="650">
        <v>0</v>
      </c>
      <c r="L5011" s="676">
        <v>0</v>
      </c>
      <c r="M5011" s="650">
        <v>247.83</v>
      </c>
      <c r="N5011" s="650"/>
      <c r="O5011" s="650"/>
      <c r="P5011" s="650"/>
      <c r="Q5011" s="650">
        <v>12700</v>
      </c>
      <c r="R5011" s="650">
        <v>3026.782</v>
      </c>
      <c r="S5011" s="676">
        <v>0.2383</v>
      </c>
      <c r="T5011" s="650">
        <v>0</v>
      </c>
      <c r="U5011" s="650">
        <v>0</v>
      </c>
      <c r="V5011" s="650">
        <v>0</v>
      </c>
      <c r="W5011" s="650">
        <v>0</v>
      </c>
      <c r="X5011" s="650">
        <v>0</v>
      </c>
      <c r="Y5011" s="650">
        <v>0</v>
      </c>
      <c r="Z5011" s="650">
        <v>0</v>
      </c>
      <c r="AA5011" s="650">
        <v>0</v>
      </c>
      <c r="AB5011" s="676">
        <v>1</v>
      </c>
      <c r="AC5011" s="575">
        <f t="shared" si="233"/>
        <v>0</v>
      </c>
      <c r="AD5011" s="620">
        <f t="shared" si="234"/>
        <v>0</v>
      </c>
    </row>
    <row r="5012" customHeight="1" spans="1:30">
      <c r="A5012" s="574">
        <v>45387</v>
      </c>
      <c r="B5012" s="650" t="s">
        <v>251</v>
      </c>
      <c r="C5012" s="650" t="s">
        <v>250</v>
      </c>
      <c r="D5012" s="650">
        <v>15</v>
      </c>
      <c r="E5012" s="650" t="s">
        <v>233</v>
      </c>
      <c r="F5012" s="650">
        <v>0</v>
      </c>
      <c r="G5012" s="650">
        <v>6.88</v>
      </c>
      <c r="H5012" s="650">
        <v>16.7078</v>
      </c>
      <c r="I5012" s="650">
        <v>9.9239</v>
      </c>
      <c r="J5012" s="650">
        <v>9.87</v>
      </c>
      <c r="K5012" s="650">
        <v>6.7839</v>
      </c>
      <c r="L5012" s="676">
        <v>0.406</v>
      </c>
      <c r="M5012" s="650">
        <v>38.535</v>
      </c>
      <c r="N5012" s="650"/>
      <c r="O5012" s="650"/>
      <c r="P5012" s="650"/>
      <c r="Q5012" s="650">
        <v>3444</v>
      </c>
      <c r="R5012" s="650">
        <v>644.49</v>
      </c>
      <c r="S5012" s="676">
        <v>0.1871</v>
      </c>
      <c r="T5012" s="650">
        <v>0</v>
      </c>
      <c r="U5012" s="650">
        <v>0</v>
      </c>
      <c r="V5012" s="650">
        <v>0</v>
      </c>
      <c r="W5012" s="650">
        <v>0</v>
      </c>
      <c r="X5012" s="650">
        <v>0</v>
      </c>
      <c r="Y5012" s="650">
        <v>0</v>
      </c>
      <c r="Z5012" s="650">
        <v>0</v>
      </c>
      <c r="AA5012" s="650">
        <v>0</v>
      </c>
      <c r="AB5012" s="676">
        <v>1</v>
      </c>
      <c r="AC5012" s="575">
        <f t="shared" si="233"/>
        <v>0</v>
      </c>
      <c r="AD5012" s="620">
        <f t="shared" si="234"/>
        <v>0</v>
      </c>
    </row>
    <row r="5013" customHeight="1" spans="1:30">
      <c r="A5013" s="574">
        <v>45387</v>
      </c>
      <c r="B5013" s="650" t="s">
        <v>266</v>
      </c>
      <c r="C5013" s="650" t="s">
        <v>250</v>
      </c>
      <c r="D5013" s="650">
        <v>200</v>
      </c>
      <c r="E5013" s="650" t="s">
        <v>231</v>
      </c>
      <c r="F5013" s="650">
        <v>0</v>
      </c>
      <c r="G5013" s="650">
        <v>9.97</v>
      </c>
      <c r="H5013" s="650">
        <v>411.812</v>
      </c>
      <c r="I5013" s="650">
        <v>355.5168</v>
      </c>
      <c r="J5013" s="650">
        <v>353.1</v>
      </c>
      <c r="K5013" s="650">
        <v>55.604</v>
      </c>
      <c r="L5013" s="676">
        <v>0.1352</v>
      </c>
      <c r="M5013" s="650">
        <v>796.62</v>
      </c>
      <c r="N5013" s="650"/>
      <c r="O5013" s="650"/>
      <c r="P5013" s="650"/>
      <c r="Q5013" s="650">
        <v>45530</v>
      </c>
      <c r="R5013" s="650">
        <v>8646</v>
      </c>
      <c r="S5013" s="676">
        <v>0.1899</v>
      </c>
      <c r="T5013" s="650">
        <v>0.6912</v>
      </c>
      <c r="U5013" s="650">
        <v>0</v>
      </c>
      <c r="V5013" s="650">
        <v>0</v>
      </c>
      <c r="W5013" s="650">
        <v>0</v>
      </c>
      <c r="X5013" s="650">
        <v>0</v>
      </c>
      <c r="Y5013" s="650">
        <v>0</v>
      </c>
      <c r="Z5013" s="650">
        <v>0</v>
      </c>
      <c r="AA5013" s="650">
        <v>0</v>
      </c>
      <c r="AB5013" s="676">
        <v>0.99</v>
      </c>
      <c r="AC5013" s="575">
        <f t="shared" si="233"/>
        <v>0</v>
      </c>
      <c r="AD5013" s="620">
        <f t="shared" si="234"/>
        <v>0.6912</v>
      </c>
    </row>
    <row r="5014" customHeight="1" spans="1:30">
      <c r="A5014" s="574">
        <v>45387</v>
      </c>
      <c r="B5014" s="669" t="s">
        <v>55</v>
      </c>
      <c r="C5014" s="650" t="s">
        <v>250</v>
      </c>
      <c r="D5014" s="650">
        <v>100</v>
      </c>
      <c r="E5014" s="650" t="s">
        <v>233</v>
      </c>
      <c r="F5014" s="650">
        <v>0</v>
      </c>
      <c r="G5014" s="650">
        <v>3.96</v>
      </c>
      <c r="H5014" s="650">
        <v>28.61</v>
      </c>
      <c r="I5014" s="650">
        <v>27.249</v>
      </c>
      <c r="J5014" s="650">
        <v>26.4292</v>
      </c>
      <c r="K5014" s="650">
        <v>1.361</v>
      </c>
      <c r="L5014" s="676">
        <v>0.0476</v>
      </c>
      <c r="M5014" s="650">
        <v>444.1426</v>
      </c>
      <c r="N5014" s="650"/>
      <c r="O5014" s="650"/>
      <c r="P5014" s="650"/>
      <c r="Q5014" s="650">
        <v>28860</v>
      </c>
      <c r="R5014" s="650">
        <v>6802.9325</v>
      </c>
      <c r="S5014" s="676">
        <v>0.2357</v>
      </c>
      <c r="T5014" s="650">
        <v>0</v>
      </c>
      <c r="U5014" s="650">
        <v>0</v>
      </c>
      <c r="V5014" s="650">
        <v>0</v>
      </c>
      <c r="W5014" s="650">
        <v>0</v>
      </c>
      <c r="X5014" s="650">
        <v>0</v>
      </c>
      <c r="Y5014" s="650">
        <v>0</v>
      </c>
      <c r="Z5014" s="650">
        <v>0</v>
      </c>
      <c r="AA5014" s="650">
        <v>0</v>
      </c>
      <c r="AB5014" s="676">
        <v>1</v>
      </c>
      <c r="AC5014" s="575">
        <f t="shared" si="233"/>
        <v>0</v>
      </c>
      <c r="AD5014" s="620">
        <f t="shared" si="234"/>
        <v>0</v>
      </c>
    </row>
    <row r="5015" customHeight="1" spans="1:30">
      <c r="A5015" s="574">
        <v>45387</v>
      </c>
      <c r="B5015" s="192" t="s">
        <v>57</v>
      </c>
      <c r="C5015" s="650" t="s">
        <v>228</v>
      </c>
      <c r="D5015" s="650">
        <v>20</v>
      </c>
      <c r="E5015" s="650" t="s">
        <v>233</v>
      </c>
      <c r="F5015" s="650">
        <v>7.19</v>
      </c>
      <c r="G5015" s="650">
        <v>0</v>
      </c>
      <c r="H5015" s="650">
        <v>12.6136</v>
      </c>
      <c r="I5015" s="650">
        <v>11.2127</v>
      </c>
      <c r="J5015" s="650">
        <v>10.9618</v>
      </c>
      <c r="K5015" s="650">
        <v>1.4009</v>
      </c>
      <c r="L5015" s="676">
        <v>0.1111</v>
      </c>
      <c r="M5015" s="650">
        <v>46.6024</v>
      </c>
      <c r="N5015" s="650"/>
      <c r="O5015" s="650"/>
      <c r="P5015" s="650"/>
      <c r="Q5015" s="650">
        <v>3541</v>
      </c>
      <c r="R5015" s="650">
        <v>854.5618</v>
      </c>
      <c r="S5015" s="676">
        <v>0.2413</v>
      </c>
      <c r="T5015" s="650">
        <v>0</v>
      </c>
      <c r="U5015" s="650">
        <v>0</v>
      </c>
      <c r="V5015" s="650">
        <v>0</v>
      </c>
      <c r="W5015" s="650">
        <v>0</v>
      </c>
      <c r="X5015" s="650">
        <v>0</v>
      </c>
      <c r="Y5015" s="650">
        <v>0</v>
      </c>
      <c r="Z5015" s="650">
        <v>0</v>
      </c>
      <c r="AA5015" s="650">
        <v>0</v>
      </c>
      <c r="AB5015" s="676">
        <v>1</v>
      </c>
      <c r="AC5015" s="575">
        <f t="shared" si="233"/>
        <v>0</v>
      </c>
      <c r="AD5015" s="620">
        <f t="shared" si="234"/>
        <v>0</v>
      </c>
    </row>
    <row r="5016" customHeight="1" spans="1:30">
      <c r="A5016" s="574">
        <v>45387</v>
      </c>
      <c r="B5016" s="650" t="s">
        <v>258</v>
      </c>
      <c r="C5016" s="650" t="s">
        <v>250</v>
      </c>
      <c r="D5016" s="650">
        <v>100</v>
      </c>
      <c r="E5016" s="650" t="s">
        <v>233</v>
      </c>
      <c r="F5016" s="650">
        <v>0</v>
      </c>
      <c r="G5016" s="650">
        <v>3.18</v>
      </c>
      <c r="H5016" s="650">
        <v>21.9076</v>
      </c>
      <c r="I5016" s="650">
        <v>21.3172</v>
      </c>
      <c r="J5016" s="650">
        <v>21.12</v>
      </c>
      <c r="K5016" s="650">
        <v>0</v>
      </c>
      <c r="L5016" s="676">
        <v>0</v>
      </c>
      <c r="M5016" s="650">
        <v>483.12</v>
      </c>
      <c r="N5016" s="650"/>
      <c r="O5016" s="650"/>
      <c r="P5016" s="650"/>
      <c r="Q5016" s="650">
        <v>27774</v>
      </c>
      <c r="R5016" s="650">
        <v>6301.02</v>
      </c>
      <c r="S5016" s="676">
        <v>0.2269</v>
      </c>
      <c r="T5016" s="650">
        <v>0.3844</v>
      </c>
      <c r="U5016" s="650">
        <v>0.206</v>
      </c>
      <c r="V5016" s="650">
        <v>0</v>
      </c>
      <c r="W5016" s="650">
        <v>0</v>
      </c>
      <c r="X5016" s="650">
        <v>0</v>
      </c>
      <c r="Y5016" s="650">
        <v>0</v>
      </c>
      <c r="Z5016" s="650">
        <v>0</v>
      </c>
      <c r="AA5016" s="650">
        <v>0</v>
      </c>
      <c r="AB5016" s="676">
        <v>0.9875</v>
      </c>
      <c r="AC5016" s="575">
        <f t="shared" si="233"/>
        <v>0.206</v>
      </c>
      <c r="AD5016" s="620">
        <f t="shared" si="234"/>
        <v>0.3844</v>
      </c>
    </row>
    <row r="5017" customHeight="1" spans="1:30">
      <c r="A5017" s="574">
        <v>45387</v>
      </c>
      <c r="B5017" s="650" t="s">
        <v>252</v>
      </c>
      <c r="C5017" s="650" t="s">
        <v>250</v>
      </c>
      <c r="D5017" s="650">
        <v>49.5</v>
      </c>
      <c r="E5017" s="650" t="s">
        <v>233</v>
      </c>
      <c r="F5017" s="650">
        <v>0</v>
      </c>
      <c r="G5017" s="650">
        <v>11.82</v>
      </c>
      <c r="H5017" s="650">
        <v>115.1191</v>
      </c>
      <c r="I5017" s="650">
        <v>77.5207</v>
      </c>
      <c r="J5017" s="650">
        <v>75.57</v>
      </c>
      <c r="K5017" s="650">
        <v>37.5984</v>
      </c>
      <c r="L5017" s="676">
        <v>0.3266</v>
      </c>
      <c r="M5017" s="650">
        <v>319.176</v>
      </c>
      <c r="N5017" s="650">
        <v>1272</v>
      </c>
      <c r="O5017" s="676">
        <v>0.2509</v>
      </c>
      <c r="P5017" s="676">
        <v>0.0842</v>
      </c>
      <c r="Q5017" s="650">
        <v>12723</v>
      </c>
      <c r="R5017" s="650">
        <v>3035.0166</v>
      </c>
      <c r="S5017" s="676">
        <v>0.2385</v>
      </c>
      <c r="T5017" s="650">
        <v>0</v>
      </c>
      <c r="U5017" s="650">
        <v>0</v>
      </c>
      <c r="V5017" s="650">
        <v>0</v>
      </c>
      <c r="W5017" s="650">
        <v>0</v>
      </c>
      <c r="X5017" s="650">
        <v>0</v>
      </c>
      <c r="Y5017" s="650">
        <v>0</v>
      </c>
      <c r="Z5017" s="650">
        <v>0</v>
      </c>
      <c r="AA5017" s="650">
        <v>0</v>
      </c>
      <c r="AB5017" s="676">
        <v>1</v>
      </c>
      <c r="AC5017" s="575">
        <f t="shared" si="233"/>
        <v>0</v>
      </c>
      <c r="AD5017" s="620">
        <f t="shared" si="234"/>
        <v>0</v>
      </c>
    </row>
    <row r="5018" customHeight="1" spans="1:30">
      <c r="A5018" s="574">
        <v>45387</v>
      </c>
      <c r="B5018" s="650" t="s">
        <v>263</v>
      </c>
      <c r="C5018" s="650" t="s">
        <v>250</v>
      </c>
      <c r="D5018" s="650">
        <v>200</v>
      </c>
      <c r="E5018" s="650" t="s">
        <v>233</v>
      </c>
      <c r="F5018" s="650">
        <v>0</v>
      </c>
      <c r="G5018" s="650">
        <v>4.34</v>
      </c>
      <c r="H5018" s="650">
        <v>69.2095</v>
      </c>
      <c r="I5018" s="650">
        <v>68.2308</v>
      </c>
      <c r="J5018" s="650">
        <v>66.88</v>
      </c>
      <c r="K5018" s="650">
        <v>0</v>
      </c>
      <c r="L5018" s="676">
        <v>0</v>
      </c>
      <c r="M5018" s="650">
        <v>579.92</v>
      </c>
      <c r="N5018" s="650"/>
      <c r="O5018" s="650"/>
      <c r="P5018" s="650"/>
      <c r="Q5018" s="650">
        <v>59159</v>
      </c>
      <c r="R5018" s="650">
        <v>19001.84</v>
      </c>
      <c r="S5018" s="676">
        <v>0.3212</v>
      </c>
      <c r="T5018" s="650">
        <v>0</v>
      </c>
      <c r="U5018" s="650">
        <v>0.9787</v>
      </c>
      <c r="V5018" s="650">
        <v>0</v>
      </c>
      <c r="W5018" s="650">
        <v>0</v>
      </c>
      <c r="X5018" s="650">
        <v>0</v>
      </c>
      <c r="Y5018" s="650">
        <v>0</v>
      </c>
      <c r="Z5018" s="650">
        <v>0</v>
      </c>
      <c r="AA5018" s="650">
        <v>0</v>
      </c>
      <c r="AB5018" s="676">
        <v>1</v>
      </c>
      <c r="AC5018" s="575">
        <f t="shared" si="233"/>
        <v>0.9787</v>
      </c>
      <c r="AD5018" s="620">
        <f t="shared" si="234"/>
        <v>0</v>
      </c>
    </row>
    <row r="5019" customHeight="1" spans="1:30">
      <c r="A5019" s="574">
        <v>45387</v>
      </c>
      <c r="B5019" s="650" t="s">
        <v>262</v>
      </c>
      <c r="C5019" s="650" t="s">
        <v>250</v>
      </c>
      <c r="D5019" s="650">
        <v>200</v>
      </c>
      <c r="E5019" s="650" t="s">
        <v>233</v>
      </c>
      <c r="F5019" s="650">
        <v>0</v>
      </c>
      <c r="G5019" s="650">
        <v>4.91</v>
      </c>
      <c r="H5019" s="650">
        <v>55.4848</v>
      </c>
      <c r="I5019" s="650">
        <v>35.1032</v>
      </c>
      <c r="J5019" s="650">
        <v>33</v>
      </c>
      <c r="K5019" s="650">
        <v>0</v>
      </c>
      <c r="L5019" s="676">
        <v>0</v>
      </c>
      <c r="M5019" s="650">
        <v>392.7</v>
      </c>
      <c r="N5019" s="650"/>
      <c r="O5019" s="650"/>
      <c r="P5019" s="650"/>
      <c r="Q5019" s="650">
        <v>30140</v>
      </c>
      <c r="R5019" s="650">
        <v>10828.95</v>
      </c>
      <c r="S5019" s="676">
        <v>0.3593</v>
      </c>
      <c r="T5019" s="650">
        <v>20.1754</v>
      </c>
      <c r="U5019" s="650">
        <v>0.2062</v>
      </c>
      <c r="V5019" s="650">
        <v>0</v>
      </c>
      <c r="W5019" s="650">
        <v>0</v>
      </c>
      <c r="X5019" s="650">
        <v>0</v>
      </c>
      <c r="Y5019" s="650">
        <v>0</v>
      </c>
      <c r="Z5019" s="650">
        <v>0</v>
      </c>
      <c r="AA5019" s="650">
        <v>0</v>
      </c>
      <c r="AB5019" s="676">
        <v>0.5714</v>
      </c>
      <c r="AC5019" s="575">
        <f t="shared" si="233"/>
        <v>0.2062</v>
      </c>
      <c r="AD5019" s="620">
        <f t="shared" si="234"/>
        <v>20.1754</v>
      </c>
    </row>
    <row r="5020" customHeight="1" spans="1:30">
      <c r="A5020" s="574">
        <v>45387</v>
      </c>
      <c r="B5020" s="650" t="s">
        <v>267</v>
      </c>
      <c r="C5020" s="650" t="s">
        <v>250</v>
      </c>
      <c r="D5020" s="650">
        <v>150</v>
      </c>
      <c r="E5020" s="650" t="s">
        <v>233</v>
      </c>
      <c r="F5020" s="650">
        <v>0</v>
      </c>
      <c r="G5020" s="650">
        <v>3.11</v>
      </c>
      <c r="H5020" s="650">
        <v>14.6585</v>
      </c>
      <c r="I5020" s="650">
        <v>14.3857</v>
      </c>
      <c r="J5020" s="650">
        <v>14.08</v>
      </c>
      <c r="K5020" s="650">
        <v>0</v>
      </c>
      <c r="L5020" s="676">
        <v>0</v>
      </c>
      <c r="M5020" s="650">
        <v>271.04</v>
      </c>
      <c r="N5020" s="650"/>
      <c r="O5020" s="650"/>
      <c r="P5020" s="650"/>
      <c r="Q5020" s="650">
        <v>38110</v>
      </c>
      <c r="R5020" s="650">
        <v>13712.16</v>
      </c>
      <c r="S5020" s="676">
        <v>0.3598</v>
      </c>
      <c r="T5020" s="650">
        <v>0</v>
      </c>
      <c r="U5020" s="650">
        <v>0.2728</v>
      </c>
      <c r="V5020" s="650">
        <v>0</v>
      </c>
      <c r="W5020" s="650">
        <v>0</v>
      </c>
      <c r="X5020" s="650">
        <v>0</v>
      </c>
      <c r="Y5020" s="650">
        <v>0</v>
      </c>
      <c r="Z5020" s="650">
        <v>0</v>
      </c>
      <c r="AA5020" s="650">
        <v>0</v>
      </c>
      <c r="AB5020" s="676">
        <v>1</v>
      </c>
      <c r="AC5020" s="575">
        <f t="shared" si="233"/>
        <v>0.2728</v>
      </c>
      <c r="AD5020" s="620">
        <f t="shared" si="234"/>
        <v>0</v>
      </c>
    </row>
    <row r="5021" customHeight="1" spans="1:30">
      <c r="A5021" s="574">
        <v>45387</v>
      </c>
      <c r="B5021" s="650" t="s">
        <v>265</v>
      </c>
      <c r="C5021" s="650" t="s">
        <v>250</v>
      </c>
      <c r="D5021" s="650">
        <v>50</v>
      </c>
      <c r="E5021" s="650" t="s">
        <v>233</v>
      </c>
      <c r="F5021" s="650">
        <v>0</v>
      </c>
      <c r="G5021" s="650">
        <v>8.64</v>
      </c>
      <c r="H5021" s="650">
        <v>92.067</v>
      </c>
      <c r="I5021" s="650">
        <v>26.9902</v>
      </c>
      <c r="J5021" s="650">
        <v>26.3208</v>
      </c>
      <c r="K5021" s="650">
        <v>65.0768</v>
      </c>
      <c r="L5021" s="676">
        <v>0.7068</v>
      </c>
      <c r="M5021" s="650">
        <v>111.056</v>
      </c>
      <c r="N5021" s="650"/>
      <c r="O5021" s="650"/>
      <c r="P5021" s="650"/>
      <c r="Q5021" s="650">
        <v>5770</v>
      </c>
      <c r="R5021" s="650">
        <v>1134.8524</v>
      </c>
      <c r="S5021" s="676">
        <v>0.1967</v>
      </c>
      <c r="T5021" s="650">
        <v>0</v>
      </c>
      <c r="U5021" s="650">
        <v>0</v>
      </c>
      <c r="V5021" s="650">
        <v>0</v>
      </c>
      <c r="W5021" s="650">
        <v>0</v>
      </c>
      <c r="X5021" s="650">
        <v>0</v>
      </c>
      <c r="Y5021" s="650">
        <v>0</v>
      </c>
      <c r="Z5021" s="650">
        <v>0</v>
      </c>
      <c r="AA5021" s="650">
        <v>0</v>
      </c>
      <c r="AB5021" s="676">
        <v>1</v>
      </c>
      <c r="AC5021" s="575">
        <f t="shared" si="233"/>
        <v>0</v>
      </c>
      <c r="AD5021" s="620">
        <f t="shared" si="234"/>
        <v>0</v>
      </c>
    </row>
    <row r="5022" customHeight="1" spans="1:30">
      <c r="A5022" s="574">
        <v>45387</v>
      </c>
      <c r="B5022" s="797" t="s">
        <v>332</v>
      </c>
      <c r="C5022" s="798" t="s">
        <v>327</v>
      </c>
      <c r="D5022" s="801">
        <v>100</v>
      </c>
      <c r="E5022" s="780" t="s">
        <v>161</v>
      </c>
      <c r="F5022" s="799">
        <v>7.79</v>
      </c>
      <c r="G5022" s="780">
        <v>1.36</v>
      </c>
      <c r="H5022" s="800">
        <v>81.8923</v>
      </c>
      <c r="I5022" s="800">
        <v>50.7382</v>
      </c>
      <c r="J5022" s="800">
        <v>49.084</v>
      </c>
      <c r="K5022" s="800">
        <v>31.1541</v>
      </c>
      <c r="L5022" s="795">
        <v>0.3804</v>
      </c>
      <c r="M5022" s="800">
        <v>159.236</v>
      </c>
      <c r="N5022" s="780">
        <v>2100</v>
      </c>
      <c r="O5022" s="795">
        <v>0.0758</v>
      </c>
      <c r="P5022" s="795">
        <v>-0.0908</v>
      </c>
      <c r="Q5022" s="780">
        <v>17591</v>
      </c>
      <c r="R5022" s="800">
        <v>2792.083</v>
      </c>
      <c r="S5022" s="795">
        <v>0.1587</v>
      </c>
      <c r="T5022" s="780">
        <v>0</v>
      </c>
      <c r="U5022" s="780">
        <v>0</v>
      </c>
      <c r="V5022" s="780">
        <v>0</v>
      </c>
      <c r="W5022" s="780">
        <v>0</v>
      </c>
      <c r="X5022" s="780">
        <v>0</v>
      </c>
      <c r="Y5022" s="780">
        <v>0</v>
      </c>
      <c r="Z5022" s="780">
        <v>0</v>
      </c>
      <c r="AA5022" s="800">
        <v>31.1541</v>
      </c>
      <c r="AB5022" s="795">
        <v>1</v>
      </c>
      <c r="AC5022" s="575">
        <f t="shared" si="233"/>
        <v>0</v>
      </c>
      <c r="AD5022" s="620">
        <f t="shared" si="234"/>
        <v>0</v>
      </c>
    </row>
    <row r="5023" customHeight="1" spans="1:30">
      <c r="A5023" s="574">
        <v>45387</v>
      </c>
      <c r="B5023" s="797" t="s">
        <v>342</v>
      </c>
      <c r="C5023" s="779" t="s">
        <v>82</v>
      </c>
      <c r="D5023" s="802">
        <v>100</v>
      </c>
      <c r="E5023" s="815" t="s">
        <v>400</v>
      </c>
      <c r="F5023" s="815" t="s">
        <v>401</v>
      </c>
      <c r="G5023" s="660">
        <v>2.07</v>
      </c>
      <c r="H5023" s="660">
        <v>0</v>
      </c>
      <c r="I5023" s="660">
        <v>0.63</v>
      </c>
      <c r="J5023" s="660">
        <v>0.5104</v>
      </c>
      <c r="K5023" s="783">
        <v>0</v>
      </c>
      <c r="L5023" s="783">
        <v>0</v>
      </c>
      <c r="M5023" s="718">
        <v>55.3608</v>
      </c>
      <c r="N5023" s="913">
        <v>2002</v>
      </c>
      <c r="O5023" s="804">
        <v>0.0277</v>
      </c>
      <c r="P5023" s="795">
        <v>-0.1382</v>
      </c>
      <c r="Q5023" s="660">
        <v>13183</v>
      </c>
      <c r="R5023" s="718">
        <v>363.22</v>
      </c>
      <c r="S5023" s="804">
        <v>0.0276</v>
      </c>
      <c r="T5023" s="780">
        <v>0</v>
      </c>
      <c r="U5023" s="780">
        <v>0</v>
      </c>
      <c r="V5023" s="780">
        <v>0</v>
      </c>
      <c r="W5023" s="780">
        <v>0</v>
      </c>
      <c r="X5023" s="780">
        <v>0</v>
      </c>
      <c r="Y5023" s="780">
        <v>0</v>
      </c>
      <c r="Z5023" s="780">
        <v>0</v>
      </c>
      <c r="AA5023" s="780">
        <v>0</v>
      </c>
      <c r="AB5023" s="795">
        <v>1</v>
      </c>
      <c r="AC5023" s="575">
        <f t="shared" si="233"/>
        <v>0</v>
      </c>
      <c r="AD5023" s="620">
        <f t="shared" si="234"/>
        <v>0</v>
      </c>
    </row>
    <row r="5024" customHeight="1" spans="1:30">
      <c r="A5024" s="574">
        <v>45387</v>
      </c>
      <c r="B5024" s="914" t="s">
        <v>461</v>
      </c>
      <c r="C5024" s="820" t="s">
        <v>391</v>
      </c>
      <c r="D5024" s="821">
        <v>33</v>
      </c>
      <c r="E5024" s="660" t="s">
        <v>83</v>
      </c>
      <c r="F5024" s="660" t="s">
        <v>80</v>
      </c>
      <c r="G5024" s="660">
        <v>3.53</v>
      </c>
      <c r="H5024" s="660">
        <v>14.8876</v>
      </c>
      <c r="I5024" s="660">
        <v>14.6201</v>
      </c>
      <c r="J5024" s="915">
        <v>14.52</v>
      </c>
      <c r="K5024" s="660">
        <v>0</v>
      </c>
      <c r="L5024" s="793">
        <v>0</v>
      </c>
      <c r="M5024" s="915">
        <v>100.32</v>
      </c>
      <c r="N5024" s="660">
        <v>1086</v>
      </c>
      <c r="O5024" s="793">
        <v>0.0924</v>
      </c>
      <c r="P5024" s="793">
        <v>-0.4457</v>
      </c>
      <c r="Q5024" s="660">
        <v>7604</v>
      </c>
      <c r="R5024" s="915">
        <v>1747.68</v>
      </c>
      <c r="S5024" s="793">
        <v>0.2298</v>
      </c>
      <c r="T5024" s="660">
        <v>0</v>
      </c>
      <c r="U5024" s="660">
        <v>0</v>
      </c>
      <c r="V5024" s="660">
        <v>0</v>
      </c>
      <c r="W5024" s="660">
        <v>0</v>
      </c>
      <c r="X5024" s="660">
        <v>0</v>
      </c>
      <c r="Y5024" s="660">
        <v>0</v>
      </c>
      <c r="Z5024" s="660">
        <v>0</v>
      </c>
      <c r="AA5024" s="660">
        <v>0</v>
      </c>
      <c r="AB5024" s="793">
        <v>1</v>
      </c>
      <c r="AC5024" s="575">
        <f t="shared" si="233"/>
        <v>0</v>
      </c>
      <c r="AD5024" s="620">
        <f t="shared" si="234"/>
        <v>0</v>
      </c>
    </row>
    <row r="5025" customHeight="1" spans="1:30">
      <c r="A5025" s="574">
        <v>45387</v>
      </c>
      <c r="B5025" s="797" t="s">
        <v>345</v>
      </c>
      <c r="C5025" s="783" t="s">
        <v>150</v>
      </c>
      <c r="D5025" s="783">
        <v>60</v>
      </c>
      <c r="E5025" s="783" t="s">
        <v>393</v>
      </c>
      <c r="F5025" s="783">
        <v>2.05</v>
      </c>
      <c r="G5025" s="783">
        <v>2.99</v>
      </c>
      <c r="H5025" s="783">
        <v>18.4709</v>
      </c>
      <c r="I5025" s="783">
        <v>18.081</v>
      </c>
      <c r="J5025" s="783">
        <v>17.6</v>
      </c>
      <c r="K5025" s="783">
        <v>0</v>
      </c>
      <c r="L5025" s="791">
        <v>0</v>
      </c>
      <c r="M5025" s="783">
        <v>70.4</v>
      </c>
      <c r="N5025" s="783">
        <v>422</v>
      </c>
      <c r="O5025" s="791">
        <v>0.1668</v>
      </c>
      <c r="P5025" s="783" t="s">
        <v>149</v>
      </c>
      <c r="Q5025" s="783">
        <v>5420</v>
      </c>
      <c r="R5025" s="783">
        <v>1753.84</v>
      </c>
      <c r="S5025" s="791">
        <v>0.3236</v>
      </c>
      <c r="T5025" s="783">
        <v>0</v>
      </c>
      <c r="U5025" s="783">
        <v>0</v>
      </c>
      <c r="V5025" s="783">
        <v>0</v>
      </c>
      <c r="W5025" s="783">
        <v>0</v>
      </c>
      <c r="X5025" s="783">
        <v>0</v>
      </c>
      <c r="Y5025" s="783">
        <v>0</v>
      </c>
      <c r="Z5025" s="783">
        <v>0</v>
      </c>
      <c r="AA5025" s="783">
        <v>0</v>
      </c>
      <c r="AB5025" s="791">
        <v>1</v>
      </c>
      <c r="AC5025" s="575">
        <f t="shared" si="233"/>
        <v>0</v>
      </c>
      <c r="AD5025" s="620">
        <f t="shared" si="234"/>
        <v>0</v>
      </c>
    </row>
    <row r="5026" customHeight="1" spans="1:30">
      <c r="A5026" s="574">
        <v>45387</v>
      </c>
      <c r="B5026" s="797" t="s">
        <v>334</v>
      </c>
      <c r="C5026" s="779" t="s">
        <v>78</v>
      </c>
      <c r="D5026" s="802">
        <v>100</v>
      </c>
      <c r="E5026" s="660" t="s">
        <v>79</v>
      </c>
      <c r="F5026" s="660">
        <v>3.92</v>
      </c>
      <c r="G5026" s="660">
        <v>2.389</v>
      </c>
      <c r="H5026" s="660">
        <v>10.9113</v>
      </c>
      <c r="I5026" s="660">
        <v>11.9</v>
      </c>
      <c r="J5026" s="660">
        <v>11.5885</v>
      </c>
      <c r="K5026" s="660">
        <v>0</v>
      </c>
      <c r="L5026" s="793">
        <v>0</v>
      </c>
      <c r="M5026" s="720">
        <v>40.271</v>
      </c>
      <c r="N5026" s="781">
        <v>132</v>
      </c>
      <c r="O5026" s="789">
        <v>0.3051</v>
      </c>
      <c r="P5026" s="793">
        <v>0.1438</v>
      </c>
      <c r="Q5026" s="660">
        <v>5723</v>
      </c>
      <c r="R5026" s="781">
        <v>493.724</v>
      </c>
      <c r="S5026" s="805">
        <v>0.0863</v>
      </c>
      <c r="T5026" s="660">
        <v>0</v>
      </c>
      <c r="U5026" s="660">
        <v>0</v>
      </c>
      <c r="V5026" s="660">
        <v>0</v>
      </c>
      <c r="W5026" s="660">
        <v>0</v>
      </c>
      <c r="X5026" s="660">
        <v>0</v>
      </c>
      <c r="Y5026" s="660">
        <v>0</v>
      </c>
      <c r="Z5026" s="660">
        <v>0</v>
      </c>
      <c r="AA5026" s="660">
        <v>0.22</v>
      </c>
      <c r="AB5026" s="795">
        <v>1</v>
      </c>
      <c r="AC5026" s="575">
        <f t="shared" si="233"/>
        <v>0</v>
      </c>
      <c r="AD5026" s="620">
        <f t="shared" si="234"/>
        <v>0</v>
      </c>
    </row>
    <row r="5027" customHeight="1" spans="1:30">
      <c r="A5027" s="574">
        <v>45387</v>
      </c>
      <c r="B5027" s="797" t="s">
        <v>335</v>
      </c>
      <c r="C5027" s="779" t="s">
        <v>86</v>
      </c>
      <c r="D5027" s="802">
        <v>50</v>
      </c>
      <c r="E5027" s="660" t="s">
        <v>83</v>
      </c>
      <c r="F5027" s="660">
        <v>6.52</v>
      </c>
      <c r="G5027" s="769">
        <v>1.31</v>
      </c>
      <c r="H5027" s="769">
        <v>24.5176</v>
      </c>
      <c r="I5027" s="769">
        <v>12.2836</v>
      </c>
      <c r="J5027" s="769">
        <v>12.2578</v>
      </c>
      <c r="K5027" s="769">
        <v>12.02</v>
      </c>
      <c r="L5027" s="794">
        <v>0.4903</v>
      </c>
      <c r="M5027" s="660">
        <v>65.3263</v>
      </c>
      <c r="N5027" s="769">
        <v>571</v>
      </c>
      <c r="O5027" s="793">
        <v>0.1144</v>
      </c>
      <c r="P5027" s="783" t="s">
        <v>149</v>
      </c>
      <c r="Q5027" s="769">
        <v>6458</v>
      </c>
      <c r="R5027" s="660">
        <v>1310.5258</v>
      </c>
      <c r="S5027" s="793">
        <v>0.2029</v>
      </c>
      <c r="T5027" s="660">
        <v>0</v>
      </c>
      <c r="U5027" s="660">
        <v>0</v>
      </c>
      <c r="V5027" s="660">
        <v>0</v>
      </c>
      <c r="W5027" s="660">
        <v>0</v>
      </c>
      <c r="X5027" s="660">
        <v>0</v>
      </c>
      <c r="Y5027" s="660">
        <v>0</v>
      </c>
      <c r="Z5027" s="660">
        <v>0</v>
      </c>
      <c r="AA5027" s="660">
        <v>0</v>
      </c>
      <c r="AB5027" s="795">
        <v>1</v>
      </c>
      <c r="AC5027" s="575">
        <f t="shared" si="233"/>
        <v>0</v>
      </c>
      <c r="AD5027" s="620">
        <f t="shared" si="234"/>
        <v>0</v>
      </c>
    </row>
    <row r="5028" customHeight="1" spans="1:29">
      <c r="A5028" s="661" t="s">
        <v>462</v>
      </c>
      <c r="B5028" s="662"/>
      <c r="C5028" s="662"/>
      <c r="D5028" s="662"/>
      <c r="E5028" s="662"/>
      <c r="F5028" s="662"/>
      <c r="G5028" s="662"/>
      <c r="H5028" s="662"/>
      <c r="I5028" s="662"/>
      <c r="J5028" s="662"/>
      <c r="K5028" s="662"/>
      <c r="L5028" s="662"/>
      <c r="M5028" s="662"/>
      <c r="N5028" s="662"/>
      <c r="O5028" s="662"/>
      <c r="P5028" s="662"/>
      <c r="Q5028" s="662"/>
      <c r="R5028" s="662"/>
      <c r="S5028" s="662"/>
      <c r="T5028" s="662"/>
      <c r="U5028" s="662"/>
      <c r="V5028" s="662"/>
      <c r="W5028" s="662"/>
      <c r="X5028" s="662"/>
      <c r="Y5028" s="662"/>
      <c r="Z5028" s="662"/>
      <c r="AA5028" s="662"/>
      <c r="AB5028" s="662"/>
      <c r="AC5028" s="662"/>
    </row>
    <row r="5029" customHeight="1" spans="1:30">
      <c r="A5029" s="663" t="s">
        <v>199</v>
      </c>
      <c r="B5029" s="664" t="s">
        <v>200</v>
      </c>
      <c r="C5029" s="664" t="s">
        <v>201</v>
      </c>
      <c r="D5029" s="664" t="s">
        <v>202</v>
      </c>
      <c r="E5029" s="664" t="s">
        <v>203</v>
      </c>
      <c r="F5029" s="664" t="s">
        <v>204</v>
      </c>
      <c r="G5029" s="664" t="s">
        <v>205</v>
      </c>
      <c r="H5029" s="664" t="s">
        <v>206</v>
      </c>
      <c r="I5029" s="664" t="s">
        <v>207</v>
      </c>
      <c r="J5029" s="664" t="s">
        <v>208</v>
      </c>
      <c r="K5029" s="664" t="s">
        <v>209</v>
      </c>
      <c r="L5029" s="664" t="s">
        <v>210</v>
      </c>
      <c r="M5029" s="664" t="s">
        <v>211</v>
      </c>
      <c r="N5029" s="664" t="s">
        <v>212</v>
      </c>
      <c r="O5029" s="664" t="s">
        <v>213</v>
      </c>
      <c r="P5029" s="664" t="s">
        <v>214</v>
      </c>
      <c r="Q5029" s="664" t="s">
        <v>215</v>
      </c>
      <c r="R5029" s="664" t="s">
        <v>216</v>
      </c>
      <c r="S5029" s="664" t="s">
        <v>217</v>
      </c>
      <c r="T5029" s="664" t="s">
        <v>218</v>
      </c>
      <c r="U5029" s="664" t="s">
        <v>219</v>
      </c>
      <c r="V5029" s="664" t="s">
        <v>220</v>
      </c>
      <c r="W5029" s="664" t="s">
        <v>221</v>
      </c>
      <c r="X5029" s="664" t="s">
        <v>222</v>
      </c>
      <c r="Y5029" s="664" t="s">
        <v>223</v>
      </c>
      <c r="Z5029" s="664" t="s">
        <v>224</v>
      </c>
      <c r="AA5029" s="664" t="s">
        <v>225</v>
      </c>
      <c r="AB5029" s="664" t="s">
        <v>226</v>
      </c>
      <c r="AC5029" s="583" t="s">
        <v>29</v>
      </c>
      <c r="AD5029" s="583" t="s">
        <v>30</v>
      </c>
    </row>
    <row r="5030" customHeight="1" spans="1:30">
      <c r="A5030" s="574">
        <v>45388</v>
      </c>
      <c r="B5030" s="650" t="s">
        <v>227</v>
      </c>
      <c r="C5030" s="650" t="s">
        <v>228</v>
      </c>
      <c r="D5030" s="650">
        <v>100</v>
      </c>
      <c r="E5030" s="650" t="s">
        <v>235</v>
      </c>
      <c r="F5030" s="650">
        <v>4.6</v>
      </c>
      <c r="G5030" s="650">
        <v>1.14</v>
      </c>
      <c r="H5030" s="650">
        <v>42.7734</v>
      </c>
      <c r="I5030" s="650">
        <v>42.3499</v>
      </c>
      <c r="J5030" s="650">
        <v>42.2625</v>
      </c>
      <c r="K5030" s="650">
        <v>0</v>
      </c>
      <c r="L5030" s="676">
        <v>0</v>
      </c>
      <c r="M5030" s="650">
        <v>199.2375</v>
      </c>
      <c r="N5030" s="650"/>
      <c r="O5030" s="650"/>
      <c r="P5030" s="650"/>
      <c r="Q5030" s="650">
        <v>14972</v>
      </c>
      <c r="R5030" s="650">
        <v>3538.325</v>
      </c>
      <c r="S5030" s="676">
        <v>0.2363</v>
      </c>
      <c r="T5030" s="650">
        <v>0</v>
      </c>
      <c r="U5030" s="650">
        <v>0</v>
      </c>
      <c r="V5030" s="650">
        <v>0</v>
      </c>
      <c r="W5030" s="650">
        <v>0</v>
      </c>
      <c r="X5030" s="650">
        <v>0</v>
      </c>
      <c r="Y5030" s="650">
        <v>0</v>
      </c>
      <c r="Z5030" s="650">
        <v>0</v>
      </c>
      <c r="AA5030" s="650">
        <v>0</v>
      </c>
      <c r="AB5030" s="676">
        <v>1</v>
      </c>
      <c r="AC5030" s="575">
        <f t="shared" ref="AC5030:AC5071" si="235">U5030+W5030</f>
        <v>0</v>
      </c>
      <c r="AD5030" s="620">
        <f t="shared" ref="AD5030:AD5071" si="236">T5030+V5030</f>
        <v>0</v>
      </c>
    </row>
    <row r="5031" customHeight="1" spans="1:30">
      <c r="A5031" s="574">
        <v>45388</v>
      </c>
      <c r="B5031" s="650" t="s">
        <v>239</v>
      </c>
      <c r="C5031" s="650" t="s">
        <v>228</v>
      </c>
      <c r="D5031" s="650">
        <v>30</v>
      </c>
      <c r="E5031" s="650" t="s">
        <v>233</v>
      </c>
      <c r="F5031" s="650">
        <v>7.69</v>
      </c>
      <c r="G5031" s="650">
        <v>0</v>
      </c>
      <c r="H5031" s="650">
        <v>20.9173</v>
      </c>
      <c r="I5031" s="650">
        <v>14.1573</v>
      </c>
      <c r="J5031" s="650">
        <v>14.0448</v>
      </c>
      <c r="K5031" s="650">
        <v>6.76</v>
      </c>
      <c r="L5031" s="676">
        <v>0.3232</v>
      </c>
      <c r="M5031" s="650">
        <v>102.0096</v>
      </c>
      <c r="N5031" s="650"/>
      <c r="O5031" s="650"/>
      <c r="P5031" s="650"/>
      <c r="Q5031" s="650">
        <v>4805</v>
      </c>
      <c r="R5031" s="650">
        <v>1279.7664</v>
      </c>
      <c r="S5031" s="676">
        <v>0.2663</v>
      </c>
      <c r="T5031" s="650">
        <v>0</v>
      </c>
      <c r="U5031" s="650">
        <v>0</v>
      </c>
      <c r="V5031" s="650">
        <v>0</v>
      </c>
      <c r="W5031" s="650">
        <v>0</v>
      </c>
      <c r="X5031" s="650">
        <v>0</v>
      </c>
      <c r="Y5031" s="650">
        <v>0</v>
      </c>
      <c r="Z5031" s="650">
        <v>0</v>
      </c>
      <c r="AA5031" s="650">
        <v>0</v>
      </c>
      <c r="AB5031" s="676">
        <v>1</v>
      </c>
      <c r="AC5031" s="575">
        <f t="shared" si="235"/>
        <v>0</v>
      </c>
      <c r="AD5031" s="620">
        <f t="shared" si="236"/>
        <v>0</v>
      </c>
    </row>
    <row r="5032" customHeight="1" spans="1:30">
      <c r="A5032" s="574">
        <v>45388</v>
      </c>
      <c r="B5032" s="650" t="s">
        <v>232</v>
      </c>
      <c r="C5032" s="650" t="s">
        <v>228</v>
      </c>
      <c r="D5032" s="650">
        <v>80</v>
      </c>
      <c r="E5032" s="650" t="s">
        <v>235</v>
      </c>
      <c r="F5032" s="650">
        <v>5.42</v>
      </c>
      <c r="G5032" s="650">
        <v>0.55</v>
      </c>
      <c r="H5032" s="650">
        <v>37.3705</v>
      </c>
      <c r="I5032" s="650">
        <v>36.96</v>
      </c>
      <c r="J5032" s="650">
        <v>36.85</v>
      </c>
      <c r="K5032" s="650">
        <v>0</v>
      </c>
      <c r="L5032" s="676">
        <v>0</v>
      </c>
      <c r="M5032" s="650">
        <v>183.15</v>
      </c>
      <c r="N5032" s="650"/>
      <c r="O5032" s="650"/>
      <c r="P5032" s="650"/>
      <c r="Q5032" s="650">
        <v>9570</v>
      </c>
      <c r="R5032" s="650">
        <v>3029.95</v>
      </c>
      <c r="S5032" s="676">
        <v>0.3166</v>
      </c>
      <c r="T5032" s="650">
        <v>0</v>
      </c>
      <c r="U5032" s="650">
        <v>0</v>
      </c>
      <c r="V5032" s="650">
        <v>0</v>
      </c>
      <c r="W5032" s="650">
        <v>0</v>
      </c>
      <c r="X5032" s="650">
        <v>0</v>
      </c>
      <c r="Y5032" s="650">
        <v>0</v>
      </c>
      <c r="Z5032" s="650">
        <v>0</v>
      </c>
      <c r="AA5032" s="650">
        <v>0</v>
      </c>
      <c r="AB5032" s="676">
        <v>1</v>
      </c>
      <c r="AC5032" s="575">
        <f t="shared" si="235"/>
        <v>0</v>
      </c>
      <c r="AD5032" s="620">
        <f t="shared" si="236"/>
        <v>0</v>
      </c>
    </row>
    <row r="5033" customHeight="1" spans="1:30">
      <c r="A5033" s="574">
        <v>45388</v>
      </c>
      <c r="B5033" s="650" t="s">
        <v>236</v>
      </c>
      <c r="C5033" s="650" t="s">
        <v>228</v>
      </c>
      <c r="D5033" s="650">
        <v>30</v>
      </c>
      <c r="E5033" s="650" t="s">
        <v>235</v>
      </c>
      <c r="F5033" s="650">
        <v>4.86</v>
      </c>
      <c r="G5033" s="650">
        <v>1.41</v>
      </c>
      <c r="H5033" s="650">
        <v>11.6699</v>
      </c>
      <c r="I5033" s="650">
        <v>8.3619</v>
      </c>
      <c r="J5033" s="650">
        <v>8.335</v>
      </c>
      <c r="K5033" s="650">
        <v>3.097</v>
      </c>
      <c r="L5033" s="676">
        <v>0.2703</v>
      </c>
      <c r="M5033" s="650">
        <v>62.6722</v>
      </c>
      <c r="N5033" s="650"/>
      <c r="O5033" s="650"/>
      <c r="P5033" s="650"/>
      <c r="Q5033" s="650">
        <v>3672</v>
      </c>
      <c r="R5033" s="650">
        <v>1232.9249</v>
      </c>
      <c r="S5033" s="676">
        <v>0.3358</v>
      </c>
      <c r="T5033" s="650">
        <v>0</v>
      </c>
      <c r="U5033" s="650">
        <v>0</v>
      </c>
      <c r="V5033" s="650">
        <v>0</v>
      </c>
      <c r="W5033" s="650">
        <v>0</v>
      </c>
      <c r="X5033" s="650">
        <v>0</v>
      </c>
      <c r="Y5033" s="650">
        <v>0</v>
      </c>
      <c r="Z5033" s="650">
        <v>0</v>
      </c>
      <c r="AA5033" s="650">
        <v>0</v>
      </c>
      <c r="AB5033" s="676">
        <v>1</v>
      </c>
      <c r="AC5033" s="575">
        <f t="shared" si="235"/>
        <v>0</v>
      </c>
      <c r="AD5033" s="620">
        <f t="shared" si="236"/>
        <v>0</v>
      </c>
    </row>
    <row r="5034" customHeight="1" spans="1:30">
      <c r="A5034" s="574">
        <v>45388</v>
      </c>
      <c r="B5034" s="650" t="s">
        <v>230</v>
      </c>
      <c r="C5034" s="650" t="s">
        <v>228</v>
      </c>
      <c r="D5034" s="650">
        <v>10</v>
      </c>
      <c r="E5034" s="650" t="s">
        <v>233</v>
      </c>
      <c r="F5034" s="650">
        <v>4.89</v>
      </c>
      <c r="G5034" s="650">
        <v>0.8</v>
      </c>
      <c r="H5034" s="650">
        <v>4.2885</v>
      </c>
      <c r="I5034" s="650">
        <v>4.0312</v>
      </c>
      <c r="J5034" s="650">
        <v>3.96</v>
      </c>
      <c r="K5034" s="650">
        <v>0</v>
      </c>
      <c r="L5034" s="676">
        <v>0</v>
      </c>
      <c r="M5034" s="650">
        <v>20.46</v>
      </c>
      <c r="N5034" s="650"/>
      <c r="O5034" s="650"/>
      <c r="P5034" s="650"/>
      <c r="Q5034" s="650">
        <v>1258</v>
      </c>
      <c r="R5034" s="650">
        <v>326.7</v>
      </c>
      <c r="S5034" s="676">
        <v>0.2597</v>
      </c>
      <c r="T5034" s="650">
        <v>0</v>
      </c>
      <c r="U5034" s="650">
        <v>0</v>
      </c>
      <c r="V5034" s="650">
        <v>0</v>
      </c>
      <c r="W5034" s="650">
        <v>0</v>
      </c>
      <c r="X5034" s="650">
        <v>0</v>
      </c>
      <c r="Y5034" s="650">
        <v>0</v>
      </c>
      <c r="Z5034" s="650">
        <v>0</v>
      </c>
      <c r="AA5034" s="650">
        <v>0</v>
      </c>
      <c r="AB5034" s="676">
        <v>1</v>
      </c>
      <c r="AC5034" s="575">
        <f t="shared" si="235"/>
        <v>0</v>
      </c>
      <c r="AD5034" s="620">
        <f t="shared" si="236"/>
        <v>0</v>
      </c>
    </row>
    <row r="5035" customHeight="1" spans="1:30">
      <c r="A5035" s="574">
        <v>45388</v>
      </c>
      <c r="B5035" s="650" t="s">
        <v>242</v>
      </c>
      <c r="C5035" s="650" t="s">
        <v>228</v>
      </c>
      <c r="D5035" s="650">
        <v>50</v>
      </c>
      <c r="E5035" s="650" t="s">
        <v>235</v>
      </c>
      <c r="F5035" s="650">
        <v>6.08</v>
      </c>
      <c r="G5035" s="650">
        <v>1.24</v>
      </c>
      <c r="H5035" s="650">
        <v>25.8921</v>
      </c>
      <c r="I5035" s="650">
        <v>24.717</v>
      </c>
      <c r="J5035" s="650">
        <v>24.64</v>
      </c>
      <c r="K5035" s="650">
        <v>1.1751</v>
      </c>
      <c r="L5035" s="676">
        <v>0.0454</v>
      </c>
      <c r="M5035" s="650">
        <v>84.04</v>
      </c>
      <c r="N5035" s="650"/>
      <c r="O5035" s="650"/>
      <c r="P5035" s="650"/>
      <c r="Q5035" s="650">
        <v>7203</v>
      </c>
      <c r="R5035" s="650">
        <v>1509.2</v>
      </c>
      <c r="S5035" s="676">
        <v>0.2095</v>
      </c>
      <c r="T5035" s="650">
        <v>0.0041</v>
      </c>
      <c r="U5035" s="650">
        <v>0</v>
      </c>
      <c r="V5035" s="650">
        <v>0</v>
      </c>
      <c r="W5035" s="650">
        <v>0</v>
      </c>
      <c r="X5035" s="650">
        <v>0</v>
      </c>
      <c r="Y5035" s="650">
        <v>0</v>
      </c>
      <c r="Z5035" s="650">
        <v>0</v>
      </c>
      <c r="AA5035" s="650">
        <v>0</v>
      </c>
      <c r="AB5035" s="676">
        <v>0.9989</v>
      </c>
      <c r="AC5035" s="575">
        <f t="shared" si="235"/>
        <v>0</v>
      </c>
      <c r="AD5035" s="620">
        <f t="shared" si="236"/>
        <v>0.0041</v>
      </c>
    </row>
    <row r="5036" customHeight="1" spans="1:30">
      <c r="A5036" s="574">
        <v>45388</v>
      </c>
      <c r="B5036" s="650" t="s">
        <v>245</v>
      </c>
      <c r="C5036" s="650" t="s">
        <v>228</v>
      </c>
      <c r="D5036" s="650">
        <v>50</v>
      </c>
      <c r="E5036" s="650" t="s">
        <v>292</v>
      </c>
      <c r="F5036" s="650">
        <v>6.08</v>
      </c>
      <c r="G5036" s="650">
        <v>0</v>
      </c>
      <c r="H5036" s="650">
        <v>25.8694</v>
      </c>
      <c r="I5036" s="650">
        <v>25.305</v>
      </c>
      <c r="J5036" s="650">
        <v>25.2</v>
      </c>
      <c r="K5036" s="650">
        <v>0.5644</v>
      </c>
      <c r="L5036" s="676">
        <v>0.0218</v>
      </c>
      <c r="M5036" s="650">
        <v>105.35</v>
      </c>
      <c r="N5036" s="650"/>
      <c r="O5036" s="650"/>
      <c r="P5036" s="650"/>
      <c r="Q5036" s="650">
        <v>6762</v>
      </c>
      <c r="R5036" s="650">
        <v>1232.84</v>
      </c>
      <c r="S5036" s="676">
        <v>0.1823</v>
      </c>
      <c r="T5036" s="650">
        <v>0</v>
      </c>
      <c r="U5036" s="650">
        <v>0</v>
      </c>
      <c r="V5036" s="650">
        <v>0</v>
      </c>
      <c r="W5036" s="650">
        <v>0</v>
      </c>
      <c r="X5036" s="650">
        <v>0</v>
      </c>
      <c r="Y5036" s="650">
        <v>0</v>
      </c>
      <c r="Z5036" s="650">
        <v>0</v>
      </c>
      <c r="AA5036" s="650">
        <v>0</v>
      </c>
      <c r="AB5036" s="676">
        <v>1</v>
      </c>
      <c r="AC5036" s="575">
        <f t="shared" si="235"/>
        <v>0</v>
      </c>
      <c r="AD5036" s="620">
        <f t="shared" si="236"/>
        <v>0</v>
      </c>
    </row>
    <row r="5037" customHeight="1" spans="1:30">
      <c r="A5037" s="574">
        <v>45388</v>
      </c>
      <c r="B5037" s="650" t="s">
        <v>240</v>
      </c>
      <c r="C5037" s="650" t="s">
        <v>228</v>
      </c>
      <c r="D5037" s="650">
        <v>100</v>
      </c>
      <c r="E5037" s="650" t="s">
        <v>233</v>
      </c>
      <c r="F5037" s="650">
        <v>8.49</v>
      </c>
      <c r="G5037" s="650">
        <v>0</v>
      </c>
      <c r="H5037" s="650">
        <v>61.92</v>
      </c>
      <c r="I5037" s="650">
        <v>54.1245</v>
      </c>
      <c r="J5037" s="650">
        <v>51.952</v>
      </c>
      <c r="K5037" s="650">
        <v>7.4657</v>
      </c>
      <c r="L5037" s="676">
        <v>0.1212</v>
      </c>
      <c r="M5037" s="650">
        <v>258.032</v>
      </c>
      <c r="N5037" s="650"/>
      <c r="O5037" s="650"/>
      <c r="P5037" s="650"/>
      <c r="Q5037" s="650">
        <v>15895</v>
      </c>
      <c r="R5037" s="650">
        <v>3497.025</v>
      </c>
      <c r="S5037" s="676">
        <v>0.22</v>
      </c>
      <c r="T5037" s="650">
        <v>0.1828</v>
      </c>
      <c r="U5037" s="650">
        <v>0</v>
      </c>
      <c r="V5037" s="650">
        <v>0</v>
      </c>
      <c r="W5037" s="650">
        <v>0</v>
      </c>
      <c r="X5037" s="650">
        <v>0</v>
      </c>
      <c r="Y5037" s="650">
        <v>0.147</v>
      </c>
      <c r="Z5037" s="650">
        <v>0</v>
      </c>
      <c r="AA5037" s="650">
        <v>0</v>
      </c>
      <c r="AB5037" s="676">
        <v>0.997</v>
      </c>
      <c r="AC5037" s="575">
        <f t="shared" si="235"/>
        <v>0</v>
      </c>
      <c r="AD5037" s="620">
        <f t="shared" si="236"/>
        <v>0.1828</v>
      </c>
    </row>
    <row r="5038" customHeight="1" spans="1:30">
      <c r="A5038" s="574">
        <v>45388</v>
      </c>
      <c r="B5038" s="650" t="s">
        <v>237</v>
      </c>
      <c r="C5038" s="650" t="s">
        <v>228</v>
      </c>
      <c r="D5038" s="650">
        <v>5.48</v>
      </c>
      <c r="E5038" s="650" t="s">
        <v>233</v>
      </c>
      <c r="F5038" s="650">
        <v>5.79</v>
      </c>
      <c r="G5038" s="650">
        <v>0</v>
      </c>
      <c r="H5038" s="650">
        <v>2.61</v>
      </c>
      <c r="I5038" s="650">
        <v>2.2</v>
      </c>
      <c r="J5038" s="650">
        <v>2.016</v>
      </c>
      <c r="K5038" s="650">
        <v>0.41</v>
      </c>
      <c r="L5038" s="676">
        <v>0.1571</v>
      </c>
      <c r="M5038" s="650">
        <v>9.072</v>
      </c>
      <c r="N5038" s="650"/>
      <c r="O5038" s="650"/>
      <c r="P5038" s="650"/>
      <c r="Q5038" s="650">
        <v>554</v>
      </c>
      <c r="R5038" s="650">
        <v>134.324</v>
      </c>
      <c r="S5038" s="676">
        <v>0.2425</v>
      </c>
      <c r="T5038" s="650">
        <v>0</v>
      </c>
      <c r="U5038" s="650">
        <v>0</v>
      </c>
      <c r="V5038" s="650">
        <v>0</v>
      </c>
      <c r="W5038" s="650">
        <v>0</v>
      </c>
      <c r="X5038" s="650">
        <v>0</v>
      </c>
      <c r="Y5038" s="650">
        <v>0</v>
      </c>
      <c r="Z5038" s="650">
        <v>0</v>
      </c>
      <c r="AA5038" s="650">
        <v>0</v>
      </c>
      <c r="AB5038" s="676">
        <v>1</v>
      </c>
      <c r="AC5038" s="575">
        <f t="shared" si="235"/>
        <v>0</v>
      </c>
      <c r="AD5038" s="620">
        <f t="shared" si="236"/>
        <v>0</v>
      </c>
    </row>
    <row r="5039" customHeight="1" spans="1:30">
      <c r="A5039" s="574">
        <v>45388</v>
      </c>
      <c r="B5039" s="650" t="s">
        <v>243</v>
      </c>
      <c r="C5039" s="650" t="s">
        <v>228</v>
      </c>
      <c r="D5039" s="650">
        <v>30</v>
      </c>
      <c r="E5039" s="650" t="s">
        <v>235</v>
      </c>
      <c r="F5039" s="650">
        <v>5.06</v>
      </c>
      <c r="G5039" s="650">
        <v>0.8</v>
      </c>
      <c r="H5039" s="650">
        <v>12.4807</v>
      </c>
      <c r="I5039" s="650">
        <v>12.236</v>
      </c>
      <c r="J5039" s="650">
        <v>12.208</v>
      </c>
      <c r="K5039" s="650">
        <v>0</v>
      </c>
      <c r="L5039" s="676">
        <v>0</v>
      </c>
      <c r="M5039" s="650">
        <v>63.448</v>
      </c>
      <c r="N5039" s="650"/>
      <c r="O5039" s="650"/>
      <c r="P5039" s="650"/>
      <c r="Q5039" s="650">
        <v>4708</v>
      </c>
      <c r="R5039" s="650">
        <v>1385.776</v>
      </c>
      <c r="S5039" s="676">
        <v>0.2943</v>
      </c>
      <c r="T5039" s="650">
        <v>0</v>
      </c>
      <c r="U5039" s="650">
        <v>0</v>
      </c>
      <c r="V5039" s="650">
        <v>0</v>
      </c>
      <c r="W5039" s="650">
        <v>0</v>
      </c>
      <c r="X5039" s="650">
        <v>0</v>
      </c>
      <c r="Y5039" s="650">
        <v>0</v>
      </c>
      <c r="Z5039" s="650">
        <v>0</v>
      </c>
      <c r="AA5039" s="650">
        <v>0</v>
      </c>
      <c r="AB5039" s="676">
        <v>1</v>
      </c>
      <c r="AC5039" s="575">
        <f t="shared" si="235"/>
        <v>0</v>
      </c>
      <c r="AD5039" s="620">
        <f t="shared" si="236"/>
        <v>0</v>
      </c>
    </row>
    <row r="5040" customHeight="1" spans="1:30">
      <c r="A5040" s="574">
        <v>45388</v>
      </c>
      <c r="B5040" s="650" t="s">
        <v>241</v>
      </c>
      <c r="C5040" s="650" t="s">
        <v>228</v>
      </c>
      <c r="D5040" s="650">
        <v>150</v>
      </c>
      <c r="E5040" s="650" t="s">
        <v>235</v>
      </c>
      <c r="F5040" s="650">
        <v>5.73</v>
      </c>
      <c r="G5040" s="650">
        <v>1.75</v>
      </c>
      <c r="H5040" s="650">
        <v>83.6045</v>
      </c>
      <c r="I5040" s="650">
        <v>19.4164</v>
      </c>
      <c r="J5040" s="650">
        <v>18.977</v>
      </c>
      <c r="K5040" s="650">
        <v>64.19</v>
      </c>
      <c r="L5040" s="676">
        <v>0.7678</v>
      </c>
      <c r="M5040" s="650">
        <v>174.5415</v>
      </c>
      <c r="N5040" s="650">
        <v>19664</v>
      </c>
      <c r="O5040" s="676">
        <v>0.0089</v>
      </c>
      <c r="P5040" s="676">
        <v>-0.1911</v>
      </c>
      <c r="Q5040" s="650">
        <v>24402</v>
      </c>
      <c r="R5040" s="650">
        <v>4238.8752</v>
      </c>
      <c r="S5040" s="676">
        <v>0.1737</v>
      </c>
      <c r="T5040" s="650">
        <v>0</v>
      </c>
      <c r="U5040" s="650">
        <v>0</v>
      </c>
      <c r="V5040" s="650">
        <v>0</v>
      </c>
      <c r="W5040" s="650">
        <v>0</v>
      </c>
      <c r="X5040" s="650">
        <v>0</v>
      </c>
      <c r="Y5040" s="650">
        <v>0</v>
      </c>
      <c r="Z5040" s="650">
        <v>0</v>
      </c>
      <c r="AA5040" s="650">
        <v>0</v>
      </c>
      <c r="AB5040" s="676">
        <v>1</v>
      </c>
      <c r="AC5040" s="575">
        <f t="shared" si="235"/>
        <v>0</v>
      </c>
      <c r="AD5040" s="620">
        <f t="shared" si="236"/>
        <v>0</v>
      </c>
    </row>
    <row r="5041" customHeight="1" spans="1:30">
      <c r="A5041" s="574">
        <v>45388</v>
      </c>
      <c r="B5041" s="650" t="s">
        <v>246</v>
      </c>
      <c r="C5041" s="650" t="s">
        <v>228</v>
      </c>
      <c r="D5041" s="650">
        <v>300</v>
      </c>
      <c r="E5041" s="650" t="s">
        <v>233</v>
      </c>
      <c r="F5041" s="650">
        <v>7.27</v>
      </c>
      <c r="G5041" s="650">
        <v>0</v>
      </c>
      <c r="H5041" s="650">
        <v>240.0394</v>
      </c>
      <c r="I5041" s="650">
        <v>197.8177</v>
      </c>
      <c r="J5041" s="650">
        <v>195.624</v>
      </c>
      <c r="K5041" s="650">
        <v>39.2449</v>
      </c>
      <c r="L5041" s="676">
        <v>0.1655</v>
      </c>
      <c r="M5041" s="650">
        <v>1063.986</v>
      </c>
      <c r="N5041" s="650"/>
      <c r="O5041" s="650"/>
      <c r="P5041" s="650"/>
      <c r="Q5041" s="650">
        <v>57321</v>
      </c>
      <c r="R5041" s="650">
        <v>14096.017</v>
      </c>
      <c r="S5041" s="676">
        <v>0.2459</v>
      </c>
      <c r="T5041" s="650">
        <v>0</v>
      </c>
      <c r="U5041" s="650">
        <v>0</v>
      </c>
      <c r="V5041" s="650">
        <v>0</v>
      </c>
      <c r="W5041" s="650">
        <v>0</v>
      </c>
      <c r="X5041" s="650">
        <v>0</v>
      </c>
      <c r="Y5041" s="650">
        <v>0</v>
      </c>
      <c r="Z5041" s="650">
        <v>0</v>
      </c>
      <c r="AA5041" s="650">
        <v>0</v>
      </c>
      <c r="AB5041" s="676">
        <v>1</v>
      </c>
      <c r="AC5041" s="575">
        <f t="shared" si="235"/>
        <v>0</v>
      </c>
      <c r="AD5041" s="620">
        <f t="shared" si="236"/>
        <v>0</v>
      </c>
    </row>
    <row r="5042" customHeight="1" spans="1:30">
      <c r="A5042" s="574">
        <v>45388</v>
      </c>
      <c r="B5042" s="650" t="s">
        <v>234</v>
      </c>
      <c r="C5042" s="650" t="s">
        <v>228</v>
      </c>
      <c r="D5042" s="650">
        <v>20</v>
      </c>
      <c r="E5042" s="650" t="s">
        <v>235</v>
      </c>
      <c r="F5042" s="650">
        <v>7.55</v>
      </c>
      <c r="G5042" s="650">
        <v>4.65</v>
      </c>
      <c r="H5042" s="650">
        <v>16.1721</v>
      </c>
      <c r="I5042" s="650">
        <v>7.9512</v>
      </c>
      <c r="J5042" s="650">
        <v>7.894</v>
      </c>
      <c r="K5042" s="650">
        <v>8.2209</v>
      </c>
      <c r="L5042" s="676">
        <v>0.5083</v>
      </c>
      <c r="M5042" s="650">
        <v>48.8237</v>
      </c>
      <c r="N5042" s="650"/>
      <c r="O5042" s="650"/>
      <c r="P5042" s="650"/>
      <c r="Q5042" s="650">
        <v>4106</v>
      </c>
      <c r="R5042" s="650">
        <v>901.9072</v>
      </c>
      <c r="S5042" s="676">
        <v>0.2197</v>
      </c>
      <c r="T5042" s="650">
        <v>0</v>
      </c>
      <c r="U5042" s="650">
        <v>0</v>
      </c>
      <c r="V5042" s="650">
        <v>0</v>
      </c>
      <c r="W5042" s="650">
        <v>0</v>
      </c>
      <c r="X5042" s="650">
        <v>0</v>
      </c>
      <c r="Y5042" s="650">
        <v>0</v>
      </c>
      <c r="Z5042" s="650">
        <v>0</v>
      </c>
      <c r="AA5042" s="650">
        <v>0</v>
      </c>
      <c r="AB5042" s="676">
        <v>1</v>
      </c>
      <c r="AC5042" s="575">
        <f t="shared" si="235"/>
        <v>0</v>
      </c>
      <c r="AD5042" s="620">
        <f t="shared" si="236"/>
        <v>0</v>
      </c>
    </row>
    <row r="5043" customHeight="1" spans="1:30">
      <c r="A5043" s="574">
        <v>45388</v>
      </c>
      <c r="B5043" s="650" t="s">
        <v>244</v>
      </c>
      <c r="C5043" s="650" t="s">
        <v>228</v>
      </c>
      <c r="D5043" s="650">
        <v>100</v>
      </c>
      <c r="E5043" s="650" t="s">
        <v>235</v>
      </c>
      <c r="F5043" s="650">
        <v>6.01</v>
      </c>
      <c r="G5043" s="650">
        <v>1</v>
      </c>
      <c r="H5043" s="650">
        <v>55.128</v>
      </c>
      <c r="I5043" s="650">
        <v>39.1718</v>
      </c>
      <c r="J5043" s="650">
        <v>37.3233</v>
      </c>
      <c r="K5043" s="650">
        <v>15.9562</v>
      </c>
      <c r="L5043" s="676">
        <v>0.2894</v>
      </c>
      <c r="M5043" s="650">
        <v>198.6012</v>
      </c>
      <c r="N5043" s="650"/>
      <c r="O5043" s="650"/>
      <c r="P5043" s="650"/>
      <c r="Q5043" s="650">
        <v>14225</v>
      </c>
      <c r="R5043" s="650">
        <v>3171.7602</v>
      </c>
      <c r="S5043" s="676">
        <v>0.223</v>
      </c>
      <c r="T5043" s="650">
        <v>0</v>
      </c>
      <c r="U5043" s="650">
        <v>0</v>
      </c>
      <c r="V5043" s="650">
        <v>0</v>
      </c>
      <c r="W5043" s="650">
        <v>0</v>
      </c>
      <c r="X5043" s="650">
        <v>0</v>
      </c>
      <c r="Y5043" s="650">
        <v>0</v>
      </c>
      <c r="Z5043" s="650">
        <v>0</v>
      </c>
      <c r="AA5043" s="650">
        <v>0</v>
      </c>
      <c r="AB5043" s="676">
        <v>1</v>
      </c>
      <c r="AC5043" s="575">
        <f t="shared" si="235"/>
        <v>0</v>
      </c>
      <c r="AD5043" s="620">
        <f t="shared" si="236"/>
        <v>0</v>
      </c>
    </row>
    <row r="5044" customHeight="1" spans="1:30">
      <c r="A5044" s="574">
        <v>45388</v>
      </c>
      <c r="B5044" s="650" t="s">
        <v>248</v>
      </c>
      <c r="C5044" s="650" t="s">
        <v>228</v>
      </c>
      <c r="D5044" s="650">
        <v>100</v>
      </c>
      <c r="E5044" s="650" t="s">
        <v>233</v>
      </c>
      <c r="F5044" s="650">
        <v>5.66</v>
      </c>
      <c r="G5044" s="650">
        <v>0.9</v>
      </c>
      <c r="H5044" s="650">
        <v>74.696</v>
      </c>
      <c r="I5044" s="650">
        <v>25.0178</v>
      </c>
      <c r="J5044" s="650">
        <v>24.2088</v>
      </c>
      <c r="K5044" s="650">
        <v>49.6782</v>
      </c>
      <c r="L5044" s="676">
        <v>0.6651</v>
      </c>
      <c r="M5044" s="650">
        <v>142.0972</v>
      </c>
      <c r="N5044" s="650"/>
      <c r="O5044" s="650"/>
      <c r="P5044" s="650"/>
      <c r="Q5044" s="650">
        <v>11688</v>
      </c>
      <c r="R5044" s="650">
        <v>3034.346</v>
      </c>
      <c r="S5044" s="676">
        <v>0.2596</v>
      </c>
      <c r="T5044" s="650">
        <v>0</v>
      </c>
      <c r="U5044" s="650">
        <v>0</v>
      </c>
      <c r="V5044" s="650">
        <v>0</v>
      </c>
      <c r="W5044" s="650">
        <v>0</v>
      </c>
      <c r="X5044" s="650">
        <v>0</v>
      </c>
      <c r="Y5044" s="650">
        <v>0</v>
      </c>
      <c r="Z5044" s="650">
        <v>0</v>
      </c>
      <c r="AA5044" s="650">
        <v>0</v>
      </c>
      <c r="AB5044" s="676">
        <v>1</v>
      </c>
      <c r="AC5044" s="575">
        <f t="shared" si="235"/>
        <v>0</v>
      </c>
      <c r="AD5044" s="620">
        <f t="shared" si="236"/>
        <v>0</v>
      </c>
    </row>
    <row r="5045" customHeight="1" spans="1:30">
      <c r="A5045" s="574">
        <v>45388</v>
      </c>
      <c r="B5045" s="650" t="s">
        <v>247</v>
      </c>
      <c r="C5045" s="650" t="s">
        <v>228</v>
      </c>
      <c r="D5045" s="650">
        <v>150</v>
      </c>
      <c r="E5045" s="650" t="s">
        <v>233</v>
      </c>
      <c r="F5045" s="650">
        <v>6.4</v>
      </c>
      <c r="G5045" s="650">
        <v>5</v>
      </c>
      <c r="H5045" s="650">
        <v>74.0947</v>
      </c>
      <c r="I5045" s="650">
        <v>74.0947</v>
      </c>
      <c r="J5045" s="650">
        <v>74.025</v>
      </c>
      <c r="K5045" s="650">
        <v>0</v>
      </c>
      <c r="L5045" s="676">
        <v>0</v>
      </c>
      <c r="M5045" s="650">
        <v>462</v>
      </c>
      <c r="N5045" s="650"/>
      <c r="O5045" s="650"/>
      <c r="P5045" s="650"/>
      <c r="Q5045" s="650">
        <v>25456</v>
      </c>
      <c r="R5045" s="650">
        <v>6975.675</v>
      </c>
      <c r="S5045" s="676">
        <v>0.274</v>
      </c>
      <c r="T5045" s="650">
        <v>0</v>
      </c>
      <c r="U5045" s="650">
        <v>0</v>
      </c>
      <c r="V5045" s="650">
        <v>0</v>
      </c>
      <c r="W5045" s="650">
        <v>0</v>
      </c>
      <c r="X5045" s="650">
        <v>0</v>
      </c>
      <c r="Y5045" s="650">
        <v>0</v>
      </c>
      <c r="Z5045" s="650">
        <v>0</v>
      </c>
      <c r="AA5045" s="650">
        <v>0</v>
      </c>
      <c r="AB5045" s="676">
        <v>1</v>
      </c>
      <c r="AC5045" s="575">
        <f t="shared" si="235"/>
        <v>0</v>
      </c>
      <c r="AD5045" s="620">
        <f t="shared" si="236"/>
        <v>0</v>
      </c>
    </row>
    <row r="5046" customHeight="1" spans="1:30">
      <c r="A5046" s="574">
        <v>45388</v>
      </c>
      <c r="B5046" s="650" t="s">
        <v>249</v>
      </c>
      <c r="C5046" s="650" t="s">
        <v>228</v>
      </c>
      <c r="D5046" s="650">
        <v>100</v>
      </c>
      <c r="E5046" s="650" t="s">
        <v>231</v>
      </c>
      <c r="F5046" s="650">
        <v>7.17</v>
      </c>
      <c r="G5046" s="650">
        <v>0</v>
      </c>
      <c r="H5046" s="650">
        <v>56.27</v>
      </c>
      <c r="I5046" s="650">
        <v>55.3319</v>
      </c>
      <c r="J5046" s="650">
        <v>55.24</v>
      </c>
      <c r="K5046" s="650">
        <v>0</v>
      </c>
      <c r="L5046" s="676">
        <v>0</v>
      </c>
      <c r="M5046" s="650">
        <v>316.6118</v>
      </c>
      <c r="N5046" s="650"/>
      <c r="O5046" s="650"/>
      <c r="P5046" s="650"/>
      <c r="Q5046" s="650">
        <v>15134</v>
      </c>
      <c r="R5046" s="650">
        <v>3773.6523</v>
      </c>
      <c r="S5046" s="676">
        <v>0.2493</v>
      </c>
      <c r="T5046" s="650">
        <v>0</v>
      </c>
      <c r="U5046" s="650">
        <v>0</v>
      </c>
      <c r="V5046" s="650">
        <v>0</v>
      </c>
      <c r="W5046" s="650">
        <v>0</v>
      </c>
      <c r="X5046" s="650">
        <v>0</v>
      </c>
      <c r="Y5046" s="650">
        <v>0</v>
      </c>
      <c r="Z5046" s="650">
        <v>0</v>
      </c>
      <c r="AA5046" s="650">
        <v>0</v>
      </c>
      <c r="AB5046" s="676">
        <v>1</v>
      </c>
      <c r="AC5046" s="575">
        <f t="shared" si="235"/>
        <v>0</v>
      </c>
      <c r="AD5046" s="620">
        <f t="shared" si="236"/>
        <v>0</v>
      </c>
    </row>
    <row r="5047" customHeight="1" spans="1:30">
      <c r="A5047" s="574">
        <v>45388</v>
      </c>
      <c r="B5047" s="669" t="s">
        <v>55</v>
      </c>
      <c r="C5047" s="650" t="s">
        <v>250</v>
      </c>
      <c r="D5047" s="650">
        <v>100</v>
      </c>
      <c r="E5047" s="650" t="s">
        <v>233</v>
      </c>
      <c r="F5047" s="650">
        <v>0</v>
      </c>
      <c r="G5047" s="650">
        <v>4.07</v>
      </c>
      <c r="H5047" s="650">
        <v>30.403</v>
      </c>
      <c r="I5047" s="650">
        <v>28.93</v>
      </c>
      <c r="J5047" s="650">
        <v>28.2719</v>
      </c>
      <c r="K5047" s="650">
        <v>1.473</v>
      </c>
      <c r="L5047" s="676">
        <v>0.0484</v>
      </c>
      <c r="M5047" s="650">
        <v>472.4145</v>
      </c>
      <c r="N5047" s="650"/>
      <c r="O5047" s="650"/>
      <c r="P5047" s="650"/>
      <c r="Q5047" s="650">
        <v>28860</v>
      </c>
      <c r="R5047" s="650">
        <v>6831.2044</v>
      </c>
      <c r="S5047" s="676">
        <v>0.2367</v>
      </c>
      <c r="T5047" s="650">
        <v>0</v>
      </c>
      <c r="U5047" s="650">
        <v>0</v>
      </c>
      <c r="V5047" s="650">
        <v>0</v>
      </c>
      <c r="W5047" s="650">
        <v>0</v>
      </c>
      <c r="X5047" s="650">
        <v>0</v>
      </c>
      <c r="Y5047" s="650">
        <v>0</v>
      </c>
      <c r="Z5047" s="650">
        <v>0</v>
      </c>
      <c r="AA5047" s="650">
        <v>0</v>
      </c>
      <c r="AB5047" s="676">
        <v>1</v>
      </c>
      <c r="AC5047" s="575">
        <f t="shared" si="235"/>
        <v>0</v>
      </c>
      <c r="AD5047" s="620">
        <f t="shared" si="236"/>
        <v>0</v>
      </c>
    </row>
    <row r="5048" customHeight="1" spans="1:30">
      <c r="A5048" s="574">
        <v>45388</v>
      </c>
      <c r="B5048" s="192" t="s">
        <v>57</v>
      </c>
      <c r="C5048" s="650" t="s">
        <v>228</v>
      </c>
      <c r="D5048" s="650">
        <v>20</v>
      </c>
      <c r="E5048" s="650" t="s">
        <v>233</v>
      </c>
      <c r="F5048" s="650">
        <v>7.65</v>
      </c>
      <c r="G5048" s="650">
        <v>0</v>
      </c>
      <c r="H5048" s="650">
        <v>15.1181</v>
      </c>
      <c r="I5048" s="650">
        <v>12.52</v>
      </c>
      <c r="J5048" s="650">
        <v>12.2181</v>
      </c>
      <c r="K5048" s="650">
        <v>2.5981</v>
      </c>
      <c r="L5048" s="676">
        <v>0.1719</v>
      </c>
      <c r="M5048" s="650">
        <v>58.8205</v>
      </c>
      <c r="N5048" s="650"/>
      <c r="O5048" s="650"/>
      <c r="P5048" s="650"/>
      <c r="Q5048" s="650">
        <v>3541</v>
      </c>
      <c r="R5048" s="650">
        <v>866.7799</v>
      </c>
      <c r="S5048" s="676">
        <v>0.2448</v>
      </c>
      <c r="T5048" s="650">
        <v>0</v>
      </c>
      <c r="U5048" s="650">
        <v>0</v>
      </c>
      <c r="V5048" s="650">
        <v>0</v>
      </c>
      <c r="W5048" s="650">
        <v>0</v>
      </c>
      <c r="X5048" s="650">
        <v>0</v>
      </c>
      <c r="Y5048" s="650">
        <v>0</v>
      </c>
      <c r="Z5048" s="650">
        <v>0</v>
      </c>
      <c r="AA5048" s="650">
        <v>0</v>
      </c>
      <c r="AB5048" s="676">
        <v>1</v>
      </c>
      <c r="AC5048" s="575">
        <f t="shared" si="235"/>
        <v>0</v>
      </c>
      <c r="AD5048" s="620">
        <f t="shared" si="236"/>
        <v>0</v>
      </c>
    </row>
    <row r="5049" customHeight="1" spans="1:30">
      <c r="A5049" s="574">
        <v>45388</v>
      </c>
      <c r="B5049" s="650" t="s">
        <v>253</v>
      </c>
      <c r="C5049" s="650" t="s">
        <v>250</v>
      </c>
      <c r="D5049" s="650">
        <v>200</v>
      </c>
      <c r="E5049" s="650" t="s">
        <v>233</v>
      </c>
      <c r="F5049" s="650">
        <v>0</v>
      </c>
      <c r="G5049" s="650">
        <v>8.06</v>
      </c>
      <c r="H5049" s="650">
        <v>279.1059</v>
      </c>
      <c r="I5049" s="650">
        <v>239.9029</v>
      </c>
      <c r="J5049" s="650">
        <v>233.64</v>
      </c>
      <c r="K5049" s="650">
        <v>39.203</v>
      </c>
      <c r="L5049" s="676">
        <v>0.1405</v>
      </c>
      <c r="M5049" s="650">
        <v>748.44</v>
      </c>
      <c r="N5049" s="650"/>
      <c r="O5049" s="650"/>
      <c r="P5049" s="650"/>
      <c r="Q5049" s="650">
        <v>61425</v>
      </c>
      <c r="R5049" s="650">
        <v>15284.28</v>
      </c>
      <c r="S5049" s="676">
        <v>0.2488</v>
      </c>
      <c r="T5049" s="650">
        <v>0</v>
      </c>
      <c r="U5049" s="650">
        <v>0</v>
      </c>
      <c r="V5049" s="650">
        <v>0</v>
      </c>
      <c r="W5049" s="650">
        <v>0</v>
      </c>
      <c r="X5049" s="650">
        <v>0</v>
      </c>
      <c r="Y5049" s="650">
        <v>0</v>
      </c>
      <c r="Z5049" s="650">
        <v>0</v>
      </c>
      <c r="AA5049" s="650">
        <v>0</v>
      </c>
      <c r="AB5049" s="676">
        <v>1</v>
      </c>
      <c r="AC5049" s="575">
        <f t="shared" si="235"/>
        <v>0</v>
      </c>
      <c r="AD5049" s="620">
        <f t="shared" si="236"/>
        <v>0</v>
      </c>
    </row>
    <row r="5050" customHeight="1" spans="1:30">
      <c r="A5050" s="574">
        <v>45388</v>
      </c>
      <c r="B5050" s="650" t="s">
        <v>262</v>
      </c>
      <c r="C5050" s="650" t="s">
        <v>250</v>
      </c>
      <c r="D5050" s="650">
        <v>200</v>
      </c>
      <c r="E5050" s="650" t="s">
        <v>233</v>
      </c>
      <c r="F5050" s="650">
        <v>0</v>
      </c>
      <c r="G5050" s="650">
        <v>3.1</v>
      </c>
      <c r="H5050" s="650">
        <v>7.5709</v>
      </c>
      <c r="I5050" s="650">
        <v>4.5836</v>
      </c>
      <c r="J5050" s="650">
        <v>3.3</v>
      </c>
      <c r="K5050" s="650">
        <v>0</v>
      </c>
      <c r="L5050" s="676">
        <v>0</v>
      </c>
      <c r="M5050" s="650">
        <v>396</v>
      </c>
      <c r="N5050" s="650"/>
      <c r="O5050" s="650"/>
      <c r="P5050" s="650"/>
      <c r="Q5050" s="650">
        <v>30140</v>
      </c>
      <c r="R5050" s="650">
        <v>10832.25</v>
      </c>
      <c r="S5050" s="676">
        <v>0.3594</v>
      </c>
      <c r="T5050" s="650">
        <v>2.8203</v>
      </c>
      <c r="U5050" s="650">
        <v>0.167</v>
      </c>
      <c r="V5050" s="650">
        <v>0</v>
      </c>
      <c r="W5050" s="650">
        <v>0</v>
      </c>
      <c r="X5050" s="650">
        <v>0</v>
      </c>
      <c r="Y5050" s="650">
        <v>0</v>
      </c>
      <c r="Z5050" s="650">
        <v>0</v>
      </c>
      <c r="AA5050" s="650">
        <v>0</v>
      </c>
      <c r="AB5050" s="676">
        <v>0.5754</v>
      </c>
      <c r="AC5050" s="575">
        <f t="shared" si="235"/>
        <v>0.167</v>
      </c>
      <c r="AD5050" s="620">
        <f t="shared" si="236"/>
        <v>2.8203</v>
      </c>
    </row>
    <row r="5051" customHeight="1" spans="1:30">
      <c r="A5051" s="574">
        <v>45388</v>
      </c>
      <c r="B5051" s="650" t="s">
        <v>251</v>
      </c>
      <c r="C5051" s="650" t="s">
        <v>250</v>
      </c>
      <c r="D5051" s="650">
        <v>15</v>
      </c>
      <c r="E5051" s="650" t="s">
        <v>233</v>
      </c>
      <c r="F5051" s="650">
        <v>0</v>
      </c>
      <c r="G5051" s="650">
        <v>3.71</v>
      </c>
      <c r="H5051" s="650">
        <v>3.9154</v>
      </c>
      <c r="I5051" s="650">
        <v>3.9154</v>
      </c>
      <c r="J5051" s="650">
        <v>3.78</v>
      </c>
      <c r="K5051" s="650">
        <v>0</v>
      </c>
      <c r="L5051" s="676">
        <v>0</v>
      </c>
      <c r="M5051" s="650">
        <v>42.315</v>
      </c>
      <c r="N5051" s="650"/>
      <c r="O5051" s="650"/>
      <c r="P5051" s="650"/>
      <c r="Q5051" s="650">
        <v>3444</v>
      </c>
      <c r="R5051" s="650">
        <v>648.27</v>
      </c>
      <c r="S5051" s="676">
        <v>0.1882</v>
      </c>
      <c r="T5051" s="650">
        <v>0</v>
      </c>
      <c r="U5051" s="650">
        <v>0</v>
      </c>
      <c r="V5051" s="650">
        <v>0</v>
      </c>
      <c r="W5051" s="650">
        <v>0</v>
      </c>
      <c r="X5051" s="650">
        <v>0</v>
      </c>
      <c r="Y5051" s="650">
        <v>0</v>
      </c>
      <c r="Z5051" s="650">
        <v>0</v>
      </c>
      <c r="AA5051" s="650">
        <v>0</v>
      </c>
      <c r="AB5051" s="676">
        <v>1</v>
      </c>
      <c r="AC5051" s="575">
        <f t="shared" si="235"/>
        <v>0</v>
      </c>
      <c r="AD5051" s="620">
        <f t="shared" si="236"/>
        <v>0</v>
      </c>
    </row>
    <row r="5052" customHeight="1" spans="1:30">
      <c r="A5052" s="574">
        <v>45388</v>
      </c>
      <c r="B5052" s="650" t="s">
        <v>257</v>
      </c>
      <c r="C5052" s="650" t="s">
        <v>250</v>
      </c>
      <c r="D5052" s="650">
        <v>80</v>
      </c>
      <c r="E5052" s="650" t="s">
        <v>231</v>
      </c>
      <c r="F5052" s="650">
        <v>0</v>
      </c>
      <c r="G5052" s="650">
        <v>3.37</v>
      </c>
      <c r="H5052" s="650">
        <v>11.773</v>
      </c>
      <c r="I5052" s="650">
        <v>11.3856</v>
      </c>
      <c r="J5052" s="650">
        <v>10.6656</v>
      </c>
      <c r="K5052" s="650">
        <v>0</v>
      </c>
      <c r="L5052" s="676">
        <v>0</v>
      </c>
      <c r="M5052" s="650">
        <v>331.3901</v>
      </c>
      <c r="N5052" s="650"/>
      <c r="O5052" s="650"/>
      <c r="P5052" s="650"/>
      <c r="Q5052" s="650">
        <v>18237</v>
      </c>
      <c r="R5052" s="650">
        <v>6020.8317</v>
      </c>
      <c r="S5052" s="676">
        <v>0.3301</v>
      </c>
      <c r="T5052" s="650">
        <v>0</v>
      </c>
      <c r="U5052" s="650">
        <v>0</v>
      </c>
      <c r="V5052" s="650">
        <v>0</v>
      </c>
      <c r="W5052" s="650">
        <v>0</v>
      </c>
      <c r="X5052" s="650">
        <v>0</v>
      </c>
      <c r="Y5052" s="650">
        <v>0</v>
      </c>
      <c r="Z5052" s="650">
        <v>0</v>
      </c>
      <c r="AA5052" s="650">
        <v>0</v>
      </c>
      <c r="AB5052" s="676">
        <v>1</v>
      </c>
      <c r="AC5052" s="575">
        <f t="shared" si="235"/>
        <v>0</v>
      </c>
      <c r="AD5052" s="620">
        <f t="shared" si="236"/>
        <v>0</v>
      </c>
    </row>
    <row r="5053" customHeight="1" spans="1:30">
      <c r="A5053" s="574">
        <v>45388</v>
      </c>
      <c r="B5053" s="192" t="s">
        <v>61</v>
      </c>
      <c r="C5053" s="650" t="s">
        <v>250</v>
      </c>
      <c r="D5053" s="650">
        <v>275</v>
      </c>
      <c r="E5053" s="650" t="s">
        <v>233</v>
      </c>
      <c r="F5053" s="650">
        <v>0</v>
      </c>
      <c r="G5053" s="650">
        <v>8.97</v>
      </c>
      <c r="H5053" s="650">
        <v>444.7732</v>
      </c>
      <c r="I5053" s="650">
        <v>355.9822</v>
      </c>
      <c r="J5053" s="650">
        <v>348.04</v>
      </c>
      <c r="K5053" s="650">
        <v>88.791</v>
      </c>
      <c r="L5053" s="676">
        <v>0.1996</v>
      </c>
      <c r="M5053" s="650">
        <v>1043.68</v>
      </c>
      <c r="N5053" s="650"/>
      <c r="O5053" s="650"/>
      <c r="P5053" s="650"/>
      <c r="Q5053" s="650">
        <v>83580</v>
      </c>
      <c r="R5053" s="650">
        <v>24969.12</v>
      </c>
      <c r="S5053" s="676">
        <v>0.2987</v>
      </c>
      <c r="T5053" s="650">
        <v>0</v>
      </c>
      <c r="U5053" s="650">
        <v>0</v>
      </c>
      <c r="V5053" s="650">
        <v>0</v>
      </c>
      <c r="W5053" s="650">
        <v>0</v>
      </c>
      <c r="X5053" s="650">
        <v>0</v>
      </c>
      <c r="Y5053" s="650">
        <v>0</v>
      </c>
      <c r="Z5053" s="650">
        <v>0</v>
      </c>
      <c r="AA5053" s="650">
        <v>0</v>
      </c>
      <c r="AB5053" s="676">
        <v>1</v>
      </c>
      <c r="AC5053" s="575">
        <f t="shared" si="235"/>
        <v>0</v>
      </c>
      <c r="AD5053" s="620">
        <f t="shared" si="236"/>
        <v>0</v>
      </c>
    </row>
    <row r="5054" customHeight="1" spans="1:30">
      <c r="A5054" s="574">
        <v>45388</v>
      </c>
      <c r="B5054" s="192" t="s">
        <v>62</v>
      </c>
      <c r="C5054" s="650" t="s">
        <v>250</v>
      </c>
      <c r="D5054" s="650">
        <v>200</v>
      </c>
      <c r="E5054" s="650" t="s">
        <v>233</v>
      </c>
      <c r="F5054" s="650">
        <v>0</v>
      </c>
      <c r="G5054" s="650">
        <v>9.62</v>
      </c>
      <c r="H5054" s="650">
        <v>309.2562</v>
      </c>
      <c r="I5054" s="650">
        <v>288.9402</v>
      </c>
      <c r="J5054" s="650">
        <v>281.16</v>
      </c>
      <c r="K5054" s="650">
        <v>20.316</v>
      </c>
      <c r="L5054" s="676">
        <v>0.0657</v>
      </c>
      <c r="M5054" s="650">
        <v>865.92</v>
      </c>
      <c r="N5054" s="650"/>
      <c r="O5054" s="650"/>
      <c r="P5054" s="650"/>
      <c r="Q5054" s="650">
        <v>61280</v>
      </c>
      <c r="R5054" s="650">
        <v>17413.44</v>
      </c>
      <c r="S5054" s="676">
        <v>0.2842</v>
      </c>
      <c r="T5054" s="650">
        <v>0</v>
      </c>
      <c r="U5054" s="650">
        <v>0</v>
      </c>
      <c r="V5054" s="650">
        <v>0</v>
      </c>
      <c r="W5054" s="650">
        <v>0</v>
      </c>
      <c r="X5054" s="650">
        <v>0</v>
      </c>
      <c r="Y5054" s="650">
        <v>0</v>
      </c>
      <c r="Z5054" s="650">
        <v>0</v>
      </c>
      <c r="AA5054" s="650">
        <v>0</v>
      </c>
      <c r="AB5054" s="676">
        <v>1</v>
      </c>
      <c r="AC5054" s="575">
        <f t="shared" si="235"/>
        <v>0</v>
      </c>
      <c r="AD5054" s="620">
        <f t="shared" si="236"/>
        <v>0</v>
      </c>
    </row>
    <row r="5055" customHeight="1" spans="1:30">
      <c r="A5055" s="574">
        <v>45388</v>
      </c>
      <c r="B5055" s="650" t="s">
        <v>254</v>
      </c>
      <c r="C5055" s="650" t="s">
        <v>250</v>
      </c>
      <c r="D5055" s="650">
        <v>50</v>
      </c>
      <c r="E5055" s="650" t="s">
        <v>235</v>
      </c>
      <c r="F5055" s="650">
        <v>0</v>
      </c>
      <c r="G5055" s="650">
        <v>5.31</v>
      </c>
      <c r="H5055" s="650">
        <v>21.5321</v>
      </c>
      <c r="I5055" s="650">
        <v>20.5926</v>
      </c>
      <c r="J5055" s="650">
        <v>19.32</v>
      </c>
      <c r="K5055" s="650">
        <v>0.18</v>
      </c>
      <c r="L5055" s="676">
        <v>0.0087</v>
      </c>
      <c r="M5055" s="650">
        <v>302.82</v>
      </c>
      <c r="N5055" s="650"/>
      <c r="O5055" s="650"/>
      <c r="P5055" s="650"/>
      <c r="Q5055" s="650">
        <v>12070</v>
      </c>
      <c r="R5055" s="650">
        <v>4203.78</v>
      </c>
      <c r="S5055" s="676">
        <v>0.3483</v>
      </c>
      <c r="T5055" s="650">
        <v>0</v>
      </c>
      <c r="U5055" s="650">
        <v>0</v>
      </c>
      <c r="V5055" s="650">
        <v>0</v>
      </c>
      <c r="W5055" s="650">
        <v>0</v>
      </c>
      <c r="X5055" s="650">
        <v>0</v>
      </c>
      <c r="Y5055" s="650">
        <v>0</v>
      </c>
      <c r="Z5055" s="650">
        <v>0</v>
      </c>
      <c r="AA5055" s="650">
        <v>0</v>
      </c>
      <c r="AB5055" s="676">
        <v>1</v>
      </c>
      <c r="AC5055" s="575">
        <f t="shared" si="235"/>
        <v>0</v>
      </c>
      <c r="AD5055" s="620">
        <f t="shared" si="236"/>
        <v>0</v>
      </c>
    </row>
    <row r="5056" customHeight="1" spans="1:30">
      <c r="A5056" s="574">
        <v>45388</v>
      </c>
      <c r="B5056" s="650" t="s">
        <v>263</v>
      </c>
      <c r="C5056" s="650" t="s">
        <v>250</v>
      </c>
      <c r="D5056" s="650">
        <v>200</v>
      </c>
      <c r="E5056" s="650" t="s">
        <v>233</v>
      </c>
      <c r="F5056" s="650">
        <v>0</v>
      </c>
      <c r="G5056" s="650">
        <v>2.33</v>
      </c>
      <c r="H5056" s="650">
        <v>14.8945</v>
      </c>
      <c r="I5056" s="650">
        <v>14.5228</v>
      </c>
      <c r="J5056" s="650">
        <v>14.08</v>
      </c>
      <c r="K5056" s="650">
        <v>0</v>
      </c>
      <c r="L5056" s="676">
        <v>0</v>
      </c>
      <c r="M5056" s="650">
        <v>594</v>
      </c>
      <c r="N5056" s="650"/>
      <c r="O5056" s="650"/>
      <c r="P5056" s="650"/>
      <c r="Q5056" s="650">
        <v>59159</v>
      </c>
      <c r="R5056" s="650">
        <v>19015.92</v>
      </c>
      <c r="S5056" s="676">
        <v>0.3214</v>
      </c>
      <c r="T5056" s="650">
        <v>0</v>
      </c>
      <c r="U5056" s="650">
        <v>0.3717</v>
      </c>
      <c r="V5056" s="650">
        <v>0</v>
      </c>
      <c r="W5056" s="650">
        <v>0</v>
      </c>
      <c r="X5056" s="650">
        <v>0</v>
      </c>
      <c r="Y5056" s="650">
        <v>0</v>
      </c>
      <c r="Z5056" s="650">
        <v>0</v>
      </c>
      <c r="AA5056" s="650">
        <v>0</v>
      </c>
      <c r="AB5056" s="676">
        <v>1</v>
      </c>
      <c r="AC5056" s="575">
        <f t="shared" si="235"/>
        <v>0.3717</v>
      </c>
      <c r="AD5056" s="620">
        <f t="shared" si="236"/>
        <v>0</v>
      </c>
    </row>
    <row r="5057" customHeight="1" spans="1:30">
      <c r="A5057" s="574">
        <v>45388</v>
      </c>
      <c r="B5057" s="650" t="s">
        <v>261</v>
      </c>
      <c r="C5057" s="650" t="s">
        <v>250</v>
      </c>
      <c r="D5057" s="650">
        <v>100</v>
      </c>
      <c r="E5057" s="650" t="s">
        <v>233</v>
      </c>
      <c r="F5057" s="650">
        <v>0</v>
      </c>
      <c r="G5057" s="650">
        <v>8.02</v>
      </c>
      <c r="H5057" s="650">
        <v>146.8249</v>
      </c>
      <c r="I5057" s="650">
        <v>146.8249</v>
      </c>
      <c r="J5057" s="650">
        <v>144.408</v>
      </c>
      <c r="K5057" s="650">
        <v>0</v>
      </c>
      <c r="L5057" s="676">
        <v>0</v>
      </c>
      <c r="M5057" s="650">
        <v>457.38</v>
      </c>
      <c r="N5057" s="650"/>
      <c r="O5057" s="650"/>
      <c r="P5057" s="650"/>
      <c r="Q5057" s="650">
        <v>25315</v>
      </c>
      <c r="R5057" s="650">
        <v>7436.484</v>
      </c>
      <c r="S5057" s="676">
        <v>0.2938</v>
      </c>
      <c r="T5057" s="650">
        <v>0</v>
      </c>
      <c r="U5057" s="650">
        <v>0</v>
      </c>
      <c r="V5057" s="650">
        <v>0</v>
      </c>
      <c r="W5057" s="650">
        <v>0</v>
      </c>
      <c r="X5057" s="650">
        <v>0</v>
      </c>
      <c r="Y5057" s="650">
        <v>0</v>
      </c>
      <c r="Z5057" s="650">
        <v>0</v>
      </c>
      <c r="AA5057" s="650">
        <v>0</v>
      </c>
      <c r="AB5057" s="676">
        <v>1</v>
      </c>
      <c r="AC5057" s="575">
        <f t="shared" si="235"/>
        <v>0</v>
      </c>
      <c r="AD5057" s="620">
        <f t="shared" si="236"/>
        <v>0</v>
      </c>
    </row>
    <row r="5058" customHeight="1" spans="1:30">
      <c r="A5058" s="574">
        <v>45388</v>
      </c>
      <c r="B5058" s="650" t="s">
        <v>256</v>
      </c>
      <c r="C5058" s="650" t="s">
        <v>250</v>
      </c>
      <c r="D5058" s="650">
        <v>20.4</v>
      </c>
      <c r="E5058" s="650" t="s">
        <v>233</v>
      </c>
      <c r="F5058" s="650">
        <v>0</v>
      </c>
      <c r="G5058" s="650">
        <v>3</v>
      </c>
      <c r="H5058" s="650">
        <v>4.269</v>
      </c>
      <c r="I5058" s="650">
        <v>4.242</v>
      </c>
      <c r="J5058" s="650">
        <v>4.2251</v>
      </c>
      <c r="K5058" s="650">
        <v>0</v>
      </c>
      <c r="L5058" s="676">
        <v>0</v>
      </c>
      <c r="M5058" s="650">
        <v>111.0943</v>
      </c>
      <c r="N5058" s="650"/>
      <c r="O5058" s="650"/>
      <c r="P5058" s="650"/>
      <c r="Q5058" s="650">
        <v>5372</v>
      </c>
      <c r="R5058" s="650">
        <v>1739.2864</v>
      </c>
      <c r="S5058" s="676">
        <v>0.3238</v>
      </c>
      <c r="T5058" s="650">
        <v>0</v>
      </c>
      <c r="U5058" s="650">
        <v>0</v>
      </c>
      <c r="V5058" s="650">
        <v>0</v>
      </c>
      <c r="W5058" s="650">
        <v>0</v>
      </c>
      <c r="X5058" s="650">
        <v>0</v>
      </c>
      <c r="Y5058" s="650">
        <v>0</v>
      </c>
      <c r="Z5058" s="650">
        <v>0</v>
      </c>
      <c r="AA5058" s="650">
        <v>0</v>
      </c>
      <c r="AB5058" s="676">
        <v>1</v>
      </c>
      <c r="AC5058" s="575">
        <f t="shared" si="235"/>
        <v>0</v>
      </c>
      <c r="AD5058" s="620">
        <f t="shared" si="236"/>
        <v>0</v>
      </c>
    </row>
    <row r="5059" customHeight="1" spans="1:30">
      <c r="A5059" s="574">
        <v>45388</v>
      </c>
      <c r="B5059" s="650" t="s">
        <v>259</v>
      </c>
      <c r="C5059" s="650" t="s">
        <v>250</v>
      </c>
      <c r="D5059" s="650">
        <v>60</v>
      </c>
      <c r="E5059" s="650" t="s">
        <v>233</v>
      </c>
      <c r="F5059" s="650">
        <v>0</v>
      </c>
      <c r="G5059" s="650">
        <v>8.11</v>
      </c>
      <c r="H5059" s="650">
        <v>90.9186</v>
      </c>
      <c r="I5059" s="650">
        <v>82.0931</v>
      </c>
      <c r="J5059" s="650">
        <v>81.27</v>
      </c>
      <c r="K5059" s="650">
        <v>8.8255</v>
      </c>
      <c r="L5059" s="676">
        <v>0.0971</v>
      </c>
      <c r="M5059" s="650">
        <v>211.26</v>
      </c>
      <c r="N5059" s="650"/>
      <c r="O5059" s="650"/>
      <c r="P5059" s="650"/>
      <c r="Q5059" s="650">
        <v>14049</v>
      </c>
      <c r="R5059" s="650">
        <v>4262.79</v>
      </c>
      <c r="S5059" s="676">
        <v>0.3034</v>
      </c>
      <c r="T5059" s="650">
        <v>0</v>
      </c>
      <c r="U5059" s="650">
        <v>0</v>
      </c>
      <c r="V5059" s="650">
        <v>0</v>
      </c>
      <c r="W5059" s="650">
        <v>0</v>
      </c>
      <c r="X5059" s="650">
        <v>0</v>
      </c>
      <c r="Y5059" s="650">
        <v>0</v>
      </c>
      <c r="Z5059" s="650">
        <v>0</v>
      </c>
      <c r="AA5059" s="650">
        <v>0</v>
      </c>
      <c r="AB5059" s="676">
        <v>1</v>
      </c>
      <c r="AC5059" s="575">
        <f t="shared" si="235"/>
        <v>0</v>
      </c>
      <c r="AD5059" s="620">
        <f t="shared" si="236"/>
        <v>0</v>
      </c>
    </row>
    <row r="5060" customHeight="1" spans="1:30">
      <c r="A5060" s="574">
        <v>45388</v>
      </c>
      <c r="B5060" s="650" t="s">
        <v>260</v>
      </c>
      <c r="C5060" s="650" t="s">
        <v>250</v>
      </c>
      <c r="D5060" s="650">
        <v>50</v>
      </c>
      <c r="E5060" s="650" t="s">
        <v>287</v>
      </c>
      <c r="F5060" s="650">
        <v>0</v>
      </c>
      <c r="G5060" s="650">
        <v>3.13</v>
      </c>
      <c r="H5060" s="650">
        <v>12.22</v>
      </c>
      <c r="I5060" s="650">
        <v>11.94</v>
      </c>
      <c r="J5060" s="650">
        <v>11.44</v>
      </c>
      <c r="K5060" s="650">
        <v>0</v>
      </c>
      <c r="L5060" s="676">
        <v>0</v>
      </c>
      <c r="M5060" s="650">
        <v>259.27</v>
      </c>
      <c r="N5060" s="650"/>
      <c r="O5060" s="650"/>
      <c r="P5060" s="650"/>
      <c r="Q5060" s="650">
        <v>12700</v>
      </c>
      <c r="R5060" s="650">
        <v>3038.222</v>
      </c>
      <c r="S5060" s="676">
        <v>0.2392</v>
      </c>
      <c r="T5060" s="650">
        <v>0</v>
      </c>
      <c r="U5060" s="650">
        <v>0</v>
      </c>
      <c r="V5060" s="650">
        <v>0</v>
      </c>
      <c r="W5060" s="650">
        <v>0</v>
      </c>
      <c r="X5060" s="650">
        <v>0</v>
      </c>
      <c r="Y5060" s="650">
        <v>0</v>
      </c>
      <c r="Z5060" s="650">
        <v>0</v>
      </c>
      <c r="AA5060" s="650">
        <v>0</v>
      </c>
      <c r="AB5060" s="676">
        <v>1</v>
      </c>
      <c r="AC5060" s="575">
        <f t="shared" si="235"/>
        <v>0</v>
      </c>
      <c r="AD5060" s="620">
        <f t="shared" si="236"/>
        <v>0</v>
      </c>
    </row>
    <row r="5061" customHeight="1" spans="1:30">
      <c r="A5061" s="574">
        <v>45388</v>
      </c>
      <c r="B5061" s="650" t="s">
        <v>266</v>
      </c>
      <c r="C5061" s="650" t="s">
        <v>250</v>
      </c>
      <c r="D5061" s="650">
        <v>200</v>
      </c>
      <c r="E5061" s="650" t="s">
        <v>231</v>
      </c>
      <c r="F5061" s="650">
        <v>0</v>
      </c>
      <c r="G5061" s="650">
        <v>5.46</v>
      </c>
      <c r="H5061" s="650">
        <v>116.7018</v>
      </c>
      <c r="I5061" s="650">
        <v>115.649</v>
      </c>
      <c r="J5061" s="650">
        <v>114.18</v>
      </c>
      <c r="K5061" s="650">
        <v>0</v>
      </c>
      <c r="L5061" s="676">
        <v>0</v>
      </c>
      <c r="M5061" s="650">
        <v>910.8</v>
      </c>
      <c r="N5061" s="650"/>
      <c r="O5061" s="650"/>
      <c r="P5061" s="650"/>
      <c r="Q5061" s="650">
        <v>45530</v>
      </c>
      <c r="R5061" s="650">
        <v>8760.18</v>
      </c>
      <c r="S5061" s="676">
        <v>0.1924</v>
      </c>
      <c r="T5061" s="650">
        <v>0.894</v>
      </c>
      <c r="U5061" s="650">
        <v>0.1588</v>
      </c>
      <c r="V5061" s="650">
        <v>0</v>
      </c>
      <c r="W5061" s="650">
        <v>0</v>
      </c>
      <c r="X5061" s="650">
        <v>0</v>
      </c>
      <c r="Y5061" s="650">
        <v>0</v>
      </c>
      <c r="Z5061" s="650">
        <v>0</v>
      </c>
      <c r="AA5061" s="650">
        <v>0</v>
      </c>
      <c r="AB5061" s="676">
        <v>0.99</v>
      </c>
      <c r="AC5061" s="575">
        <f t="shared" si="235"/>
        <v>0.1588</v>
      </c>
      <c r="AD5061" s="620">
        <f t="shared" si="236"/>
        <v>0.894</v>
      </c>
    </row>
    <row r="5062" customHeight="1" spans="1:30">
      <c r="A5062" s="574">
        <v>45388</v>
      </c>
      <c r="B5062" s="650" t="s">
        <v>252</v>
      </c>
      <c r="C5062" s="650" t="s">
        <v>250</v>
      </c>
      <c r="D5062" s="650">
        <v>49.5</v>
      </c>
      <c r="E5062" s="650" t="s">
        <v>233</v>
      </c>
      <c r="F5062" s="650">
        <v>0</v>
      </c>
      <c r="G5062" s="650">
        <v>6.42</v>
      </c>
      <c r="H5062" s="650">
        <v>47.6796</v>
      </c>
      <c r="I5062" s="650">
        <v>35.9737</v>
      </c>
      <c r="J5062" s="650">
        <v>34.782</v>
      </c>
      <c r="K5062" s="650">
        <v>11.7059</v>
      </c>
      <c r="L5062" s="676">
        <v>0.2455</v>
      </c>
      <c r="M5062" s="650">
        <v>353.958</v>
      </c>
      <c r="N5062" s="650">
        <v>1272</v>
      </c>
      <c r="O5062" s="676">
        <v>0.2783</v>
      </c>
      <c r="P5062" s="676">
        <v>0.0783</v>
      </c>
      <c r="Q5062" s="650">
        <v>12723</v>
      </c>
      <c r="R5062" s="650">
        <v>3069.7986</v>
      </c>
      <c r="S5062" s="676">
        <v>0.2413</v>
      </c>
      <c r="T5062" s="650">
        <v>0</v>
      </c>
      <c r="U5062" s="650">
        <v>0</v>
      </c>
      <c r="V5062" s="650">
        <v>0</v>
      </c>
      <c r="W5062" s="650">
        <v>0</v>
      </c>
      <c r="X5062" s="650">
        <v>0</v>
      </c>
      <c r="Y5062" s="650">
        <v>0</v>
      </c>
      <c r="Z5062" s="650">
        <v>0</v>
      </c>
      <c r="AA5062" s="650">
        <v>0</v>
      </c>
      <c r="AB5062" s="676">
        <v>1</v>
      </c>
      <c r="AC5062" s="575">
        <f t="shared" si="235"/>
        <v>0</v>
      </c>
      <c r="AD5062" s="620">
        <f t="shared" si="236"/>
        <v>0</v>
      </c>
    </row>
    <row r="5063" customHeight="1" spans="1:30">
      <c r="A5063" s="574">
        <v>45388</v>
      </c>
      <c r="B5063" s="650" t="s">
        <v>258</v>
      </c>
      <c r="C5063" s="650" t="s">
        <v>250</v>
      </c>
      <c r="D5063" s="650">
        <v>100</v>
      </c>
      <c r="E5063" s="650" t="s">
        <v>233</v>
      </c>
      <c r="F5063" s="650">
        <v>0</v>
      </c>
      <c r="G5063" s="650">
        <v>2.62</v>
      </c>
      <c r="H5063" s="650">
        <v>7.0746</v>
      </c>
      <c r="I5063" s="650">
        <v>6.7578</v>
      </c>
      <c r="J5063" s="650">
        <v>6.6</v>
      </c>
      <c r="K5063" s="650">
        <v>0</v>
      </c>
      <c r="L5063" s="676">
        <v>0</v>
      </c>
      <c r="M5063" s="650">
        <v>489.72</v>
      </c>
      <c r="N5063" s="650"/>
      <c r="O5063" s="650"/>
      <c r="P5063" s="650"/>
      <c r="Q5063" s="650">
        <v>27774</v>
      </c>
      <c r="R5063" s="650">
        <v>6307.62</v>
      </c>
      <c r="S5063" s="676">
        <v>0.2271</v>
      </c>
      <c r="T5063" s="650">
        <v>0.1584</v>
      </c>
      <c r="U5063" s="650">
        <v>0.1584</v>
      </c>
      <c r="V5063" s="650">
        <v>0</v>
      </c>
      <c r="W5063" s="650">
        <v>0</v>
      </c>
      <c r="X5063" s="650">
        <v>0</v>
      </c>
      <c r="Y5063" s="650">
        <v>0</v>
      </c>
      <c r="Z5063" s="650">
        <v>0</v>
      </c>
      <c r="AA5063" s="650">
        <v>0</v>
      </c>
      <c r="AB5063" s="676">
        <v>0.9737</v>
      </c>
      <c r="AC5063" s="575">
        <f t="shared" si="235"/>
        <v>0.1584</v>
      </c>
      <c r="AD5063" s="620">
        <f t="shared" si="236"/>
        <v>0.1584</v>
      </c>
    </row>
    <row r="5064" customHeight="1" spans="1:30">
      <c r="A5064" s="574">
        <v>45388</v>
      </c>
      <c r="B5064" s="650" t="s">
        <v>267</v>
      </c>
      <c r="C5064" s="650" t="s">
        <v>250</v>
      </c>
      <c r="D5064" s="650">
        <v>150</v>
      </c>
      <c r="E5064" s="650" t="s">
        <v>233</v>
      </c>
      <c r="F5064" s="650">
        <v>0</v>
      </c>
      <c r="G5064" s="650">
        <v>4.34</v>
      </c>
      <c r="H5064" s="650">
        <v>34.8702</v>
      </c>
      <c r="I5064" s="650">
        <v>30.5643</v>
      </c>
      <c r="J5064" s="650">
        <v>29.92</v>
      </c>
      <c r="K5064" s="650">
        <v>4.1936</v>
      </c>
      <c r="L5064" s="676">
        <v>0.1207</v>
      </c>
      <c r="M5064" s="650">
        <v>300.96</v>
      </c>
      <c r="N5064" s="650"/>
      <c r="O5064" s="650"/>
      <c r="P5064" s="650"/>
      <c r="Q5064" s="650">
        <v>38110</v>
      </c>
      <c r="R5064" s="650">
        <v>13742.08</v>
      </c>
      <c r="S5064" s="676">
        <v>0.3606</v>
      </c>
      <c r="T5064" s="650">
        <v>0</v>
      </c>
      <c r="U5064" s="650">
        <v>0.1123</v>
      </c>
      <c r="V5064" s="650">
        <v>0</v>
      </c>
      <c r="W5064" s="650">
        <v>0</v>
      </c>
      <c r="X5064" s="650">
        <v>0</v>
      </c>
      <c r="Y5064" s="650">
        <v>0</v>
      </c>
      <c r="Z5064" s="650">
        <v>0</v>
      </c>
      <c r="AA5064" s="650">
        <v>0</v>
      </c>
      <c r="AB5064" s="676">
        <v>1</v>
      </c>
      <c r="AC5064" s="575">
        <f t="shared" si="235"/>
        <v>0.1123</v>
      </c>
      <c r="AD5064" s="620">
        <f t="shared" si="236"/>
        <v>0</v>
      </c>
    </row>
    <row r="5065" customHeight="1" spans="1:30">
      <c r="A5065" s="574">
        <v>45388</v>
      </c>
      <c r="B5065" s="650" t="s">
        <v>265</v>
      </c>
      <c r="C5065" s="650" t="s">
        <v>250</v>
      </c>
      <c r="D5065" s="650">
        <v>50</v>
      </c>
      <c r="E5065" s="650" t="s">
        <v>233</v>
      </c>
      <c r="F5065" s="650">
        <v>0</v>
      </c>
      <c r="G5065" s="650">
        <v>5.94</v>
      </c>
      <c r="H5065" s="650">
        <v>38.894</v>
      </c>
      <c r="I5065" s="650">
        <v>27.2468</v>
      </c>
      <c r="J5065" s="650">
        <v>26.8312</v>
      </c>
      <c r="K5065" s="650">
        <v>11.6472</v>
      </c>
      <c r="L5065" s="676">
        <v>0.2995</v>
      </c>
      <c r="M5065" s="650">
        <v>137.8872</v>
      </c>
      <c r="N5065" s="650"/>
      <c r="O5065" s="650"/>
      <c r="P5065" s="650"/>
      <c r="Q5065" s="650">
        <v>5770</v>
      </c>
      <c r="R5065" s="650">
        <v>1161.6836</v>
      </c>
      <c r="S5065" s="676">
        <v>0.2013</v>
      </c>
      <c r="T5065" s="650">
        <v>0</v>
      </c>
      <c r="U5065" s="650">
        <v>0</v>
      </c>
      <c r="V5065" s="650">
        <v>0</v>
      </c>
      <c r="W5065" s="650">
        <v>0</v>
      </c>
      <c r="X5065" s="650">
        <v>0</v>
      </c>
      <c r="Y5065" s="650">
        <v>0</v>
      </c>
      <c r="Z5065" s="650">
        <v>0</v>
      </c>
      <c r="AA5065" s="650">
        <v>0</v>
      </c>
      <c r="AB5065" s="676">
        <v>1</v>
      </c>
      <c r="AC5065" s="575">
        <f t="shared" si="235"/>
        <v>0</v>
      </c>
      <c r="AD5065" s="620">
        <f t="shared" si="236"/>
        <v>0</v>
      </c>
    </row>
    <row r="5066" customHeight="1" spans="1:31">
      <c r="A5066" s="574">
        <v>45388</v>
      </c>
      <c r="B5066" s="797" t="s">
        <v>332</v>
      </c>
      <c r="C5066" s="798" t="s">
        <v>327</v>
      </c>
      <c r="D5066" s="801">
        <v>100</v>
      </c>
      <c r="E5066" s="780" t="s">
        <v>166</v>
      </c>
      <c r="F5066" s="799">
        <v>7.78</v>
      </c>
      <c r="G5066" s="780">
        <v>2.98</v>
      </c>
      <c r="H5066" s="800">
        <v>59.7925</v>
      </c>
      <c r="I5066" s="800">
        <v>18.7457</v>
      </c>
      <c r="J5066" s="800">
        <v>12.117</v>
      </c>
      <c r="K5066" s="800">
        <v>41.0468</v>
      </c>
      <c r="L5066" s="795">
        <v>0.6865</v>
      </c>
      <c r="M5066" s="800">
        <v>171.353</v>
      </c>
      <c r="N5066" s="780">
        <v>2100</v>
      </c>
      <c r="O5066" s="795">
        <v>0.0816</v>
      </c>
      <c r="P5066" s="795">
        <v>-0.1184</v>
      </c>
      <c r="Q5066" s="780">
        <v>17591</v>
      </c>
      <c r="R5066" s="800">
        <v>2804.2</v>
      </c>
      <c r="S5066" s="795">
        <v>0.1594</v>
      </c>
      <c r="T5066" s="780">
        <v>0</v>
      </c>
      <c r="U5066" s="780">
        <v>0</v>
      </c>
      <c r="V5066" s="780">
        <v>0</v>
      </c>
      <c r="W5066" s="780">
        <v>0</v>
      </c>
      <c r="X5066" s="780">
        <v>0</v>
      </c>
      <c r="Y5066" s="780">
        <v>0</v>
      </c>
      <c r="Z5066" s="780">
        <v>0</v>
      </c>
      <c r="AA5066" s="800">
        <v>41.0468</v>
      </c>
      <c r="AB5066" s="795">
        <v>1</v>
      </c>
      <c r="AC5066" s="575">
        <f t="shared" si="235"/>
        <v>0</v>
      </c>
      <c r="AD5066" s="620">
        <f t="shared" si="236"/>
        <v>0</v>
      </c>
      <c r="AE5066" s="948"/>
    </row>
    <row r="5067" customHeight="1" spans="1:31">
      <c r="A5067" s="574">
        <v>45388</v>
      </c>
      <c r="B5067" s="797" t="s">
        <v>342</v>
      </c>
      <c r="C5067" s="779" t="s">
        <v>82</v>
      </c>
      <c r="D5067" s="802">
        <v>100</v>
      </c>
      <c r="E5067" s="815" t="s">
        <v>400</v>
      </c>
      <c r="F5067" s="815">
        <v>0</v>
      </c>
      <c r="G5067" s="660">
        <v>2.97</v>
      </c>
      <c r="H5067" s="660">
        <v>0</v>
      </c>
      <c r="I5067" s="660">
        <v>3.78</v>
      </c>
      <c r="J5067" s="660">
        <v>3.3264</v>
      </c>
      <c r="K5067" s="783">
        <v>0</v>
      </c>
      <c r="L5067" s="783">
        <v>0</v>
      </c>
      <c r="M5067" s="718">
        <v>58.6872</v>
      </c>
      <c r="N5067" s="913">
        <v>2002</v>
      </c>
      <c r="O5067" s="804">
        <v>0.0293</v>
      </c>
      <c r="P5067" s="795">
        <v>-0.1697</v>
      </c>
      <c r="Q5067" s="660">
        <v>13183</v>
      </c>
      <c r="R5067" s="718">
        <v>366.5464</v>
      </c>
      <c r="S5067" s="804">
        <v>0.0278</v>
      </c>
      <c r="T5067" s="780">
        <v>0</v>
      </c>
      <c r="U5067" s="780">
        <v>0</v>
      </c>
      <c r="V5067" s="780">
        <v>0</v>
      </c>
      <c r="W5067" s="780">
        <v>0</v>
      </c>
      <c r="X5067" s="780">
        <v>0</v>
      </c>
      <c r="Y5067" s="780">
        <v>0</v>
      </c>
      <c r="Z5067" s="780">
        <v>0</v>
      </c>
      <c r="AA5067" s="780">
        <v>0.934</v>
      </c>
      <c r="AB5067" s="795">
        <v>1</v>
      </c>
      <c r="AC5067" s="575">
        <f t="shared" si="235"/>
        <v>0</v>
      </c>
      <c r="AD5067" s="620">
        <f t="shared" si="236"/>
        <v>0</v>
      </c>
      <c r="AE5067" s="948"/>
    </row>
    <row r="5068" customHeight="1" spans="1:31">
      <c r="A5068" s="574">
        <v>45388</v>
      </c>
      <c r="B5068" s="914" t="s">
        <v>461</v>
      </c>
      <c r="C5068" s="820" t="s">
        <v>391</v>
      </c>
      <c r="D5068" s="821">
        <v>33</v>
      </c>
      <c r="E5068" s="660" t="s">
        <v>83</v>
      </c>
      <c r="F5068" s="660">
        <v>0</v>
      </c>
      <c r="G5068" s="660">
        <v>5.86</v>
      </c>
      <c r="H5068" s="660">
        <v>33.7927</v>
      </c>
      <c r="I5068" s="660">
        <v>33.7523</v>
      </c>
      <c r="J5068" s="915">
        <v>33</v>
      </c>
      <c r="K5068" s="660">
        <v>0.0404</v>
      </c>
      <c r="L5068" s="793">
        <v>0.0012</v>
      </c>
      <c r="M5068" s="915">
        <v>133.32</v>
      </c>
      <c r="N5068" s="660">
        <v>1086</v>
      </c>
      <c r="O5068" s="793">
        <v>0.1228</v>
      </c>
      <c r="P5068" s="793">
        <v>-0.3861</v>
      </c>
      <c r="Q5068" s="660">
        <v>7604</v>
      </c>
      <c r="R5068" s="915">
        <v>1780.68</v>
      </c>
      <c r="S5068" s="793">
        <v>0.2342</v>
      </c>
      <c r="T5068" s="660">
        <v>0</v>
      </c>
      <c r="U5068" s="660">
        <v>0</v>
      </c>
      <c r="V5068" s="660">
        <v>0</v>
      </c>
      <c r="W5068" s="660">
        <v>0</v>
      </c>
      <c r="X5068" s="660">
        <v>0</v>
      </c>
      <c r="Y5068" s="660">
        <v>0</v>
      </c>
      <c r="Z5068" s="660">
        <v>0</v>
      </c>
      <c r="AA5068" s="660">
        <v>0</v>
      </c>
      <c r="AB5068" s="793">
        <v>1</v>
      </c>
      <c r="AC5068" s="575">
        <f t="shared" si="235"/>
        <v>0</v>
      </c>
      <c r="AD5068" s="620">
        <f t="shared" si="236"/>
        <v>0</v>
      </c>
      <c r="AE5068" s="948"/>
    </row>
    <row r="5069" customHeight="1" spans="1:31">
      <c r="A5069" s="574">
        <v>45388</v>
      </c>
      <c r="B5069" s="797" t="s">
        <v>345</v>
      </c>
      <c r="C5069" s="783" t="s">
        <v>150</v>
      </c>
      <c r="D5069" s="783">
        <v>60</v>
      </c>
      <c r="E5069" s="783" t="s">
        <v>393</v>
      </c>
      <c r="F5069" s="783">
        <v>2.36</v>
      </c>
      <c r="G5069" s="783">
        <v>0.3</v>
      </c>
      <c r="H5069" s="783">
        <v>21.7604</v>
      </c>
      <c r="I5069" s="783">
        <v>23.4948</v>
      </c>
      <c r="J5069" s="783">
        <v>21.12</v>
      </c>
      <c r="K5069" s="783">
        <v>0</v>
      </c>
      <c r="L5069" s="791">
        <v>0</v>
      </c>
      <c r="M5069" s="783">
        <v>91.52</v>
      </c>
      <c r="N5069" s="783">
        <v>422</v>
      </c>
      <c r="O5069" s="791">
        <v>0.2169</v>
      </c>
      <c r="P5069" s="783" t="s">
        <v>149</v>
      </c>
      <c r="Q5069" s="783">
        <v>5420</v>
      </c>
      <c r="R5069" s="783">
        <v>1774.96</v>
      </c>
      <c r="S5069" s="791">
        <v>0.3275</v>
      </c>
      <c r="T5069" s="783">
        <v>0</v>
      </c>
      <c r="U5069" s="783">
        <v>0</v>
      </c>
      <c r="V5069" s="783">
        <v>0</v>
      </c>
      <c r="W5069" s="783">
        <v>0</v>
      </c>
      <c r="X5069" s="783">
        <v>0</v>
      </c>
      <c r="Y5069" s="783">
        <v>0</v>
      </c>
      <c r="Z5069" s="783">
        <v>0</v>
      </c>
      <c r="AA5069" s="783">
        <v>0</v>
      </c>
      <c r="AB5069" s="791">
        <v>1</v>
      </c>
      <c r="AC5069" s="575">
        <f t="shared" si="235"/>
        <v>0</v>
      </c>
      <c r="AD5069" s="620">
        <f t="shared" si="236"/>
        <v>0</v>
      </c>
      <c r="AE5069" s="948"/>
    </row>
    <row r="5070" customHeight="1" spans="1:31">
      <c r="A5070" s="574">
        <v>45388</v>
      </c>
      <c r="B5070" s="797" t="s">
        <v>334</v>
      </c>
      <c r="C5070" s="779" t="s">
        <v>78</v>
      </c>
      <c r="D5070" s="802">
        <v>100</v>
      </c>
      <c r="E5070" s="660" t="s">
        <v>79</v>
      </c>
      <c r="F5070" s="660">
        <v>4.87</v>
      </c>
      <c r="G5070" s="660">
        <v>2.13</v>
      </c>
      <c r="H5070" s="660">
        <v>13.55</v>
      </c>
      <c r="I5070" s="660">
        <v>13.978</v>
      </c>
      <c r="J5070" s="660">
        <v>13.8831</v>
      </c>
      <c r="K5070" s="660">
        <v>0</v>
      </c>
      <c r="L5070" s="793">
        <v>0</v>
      </c>
      <c r="M5070" s="720">
        <v>54.1541</v>
      </c>
      <c r="N5070" s="781">
        <v>132</v>
      </c>
      <c r="O5070" s="789">
        <v>0.4103</v>
      </c>
      <c r="P5070" s="793">
        <v>0.2167</v>
      </c>
      <c r="Q5070" s="660">
        <v>5723</v>
      </c>
      <c r="R5070" s="781">
        <v>507.6071</v>
      </c>
      <c r="S5070" s="805">
        <v>0.0887</v>
      </c>
      <c r="T5070" s="660">
        <v>0</v>
      </c>
      <c r="U5070" s="660">
        <v>0</v>
      </c>
      <c r="V5070" s="660">
        <v>0</v>
      </c>
      <c r="W5070" s="660">
        <v>0</v>
      </c>
      <c r="X5070" s="660">
        <v>0</v>
      </c>
      <c r="Y5070" s="660">
        <v>0</v>
      </c>
      <c r="Z5070" s="660">
        <v>0</v>
      </c>
      <c r="AA5070" s="660">
        <v>0.2705</v>
      </c>
      <c r="AB5070" s="795">
        <v>1</v>
      </c>
      <c r="AC5070" s="575">
        <f t="shared" si="235"/>
        <v>0</v>
      </c>
      <c r="AD5070" s="620">
        <f t="shared" si="236"/>
        <v>0</v>
      </c>
      <c r="AE5070" s="948"/>
    </row>
    <row r="5071" customHeight="1" spans="1:31">
      <c r="A5071" s="574">
        <v>45388</v>
      </c>
      <c r="B5071" s="797" t="s">
        <v>335</v>
      </c>
      <c r="C5071" s="779" t="s">
        <v>86</v>
      </c>
      <c r="D5071" s="802">
        <v>50</v>
      </c>
      <c r="E5071" s="660" t="s">
        <v>79</v>
      </c>
      <c r="F5071" s="660">
        <v>5.91</v>
      </c>
      <c r="G5071" s="769">
        <v>1.41</v>
      </c>
      <c r="H5071" s="769">
        <v>22.2379</v>
      </c>
      <c r="I5071" s="769">
        <v>10.9419</v>
      </c>
      <c r="J5071" s="769">
        <v>10.9205</v>
      </c>
      <c r="K5071" s="769">
        <v>11.097</v>
      </c>
      <c r="L5071" s="794">
        <v>0.4909</v>
      </c>
      <c r="M5071" s="660">
        <v>76.2468</v>
      </c>
      <c r="N5071" s="769">
        <v>571</v>
      </c>
      <c r="O5071" s="793">
        <v>0.1335</v>
      </c>
      <c r="P5071" s="783" t="s">
        <v>149</v>
      </c>
      <c r="Q5071" s="769">
        <v>6458</v>
      </c>
      <c r="R5071" s="660">
        <v>1321.4463</v>
      </c>
      <c r="S5071" s="793">
        <v>0.2046</v>
      </c>
      <c r="T5071" s="660">
        <v>0</v>
      </c>
      <c r="U5071" s="660">
        <v>0</v>
      </c>
      <c r="V5071" s="660">
        <v>0</v>
      </c>
      <c r="W5071" s="660">
        <v>0</v>
      </c>
      <c r="X5071" s="660">
        <v>0</v>
      </c>
      <c r="Y5071" s="660">
        <v>0</v>
      </c>
      <c r="Z5071" s="660">
        <v>0</v>
      </c>
      <c r="AA5071" s="660">
        <v>0</v>
      </c>
      <c r="AB5071" s="795">
        <v>1</v>
      </c>
      <c r="AC5071" s="575">
        <f t="shared" si="235"/>
        <v>0</v>
      </c>
      <c r="AD5071" s="620">
        <f t="shared" si="236"/>
        <v>0</v>
      </c>
      <c r="AE5071" s="948"/>
    </row>
    <row r="5072" customHeight="1" spans="1:29">
      <c r="A5072" s="916" t="s">
        <v>463</v>
      </c>
      <c r="B5072" s="917"/>
      <c r="C5072" s="917"/>
      <c r="D5072" s="917"/>
      <c r="E5072" s="917"/>
      <c r="F5072" s="917"/>
      <c r="G5072" s="917"/>
      <c r="H5072" s="917"/>
      <c r="I5072" s="917"/>
      <c r="J5072" s="917"/>
      <c r="K5072" s="917"/>
      <c r="L5072" s="917"/>
      <c r="M5072" s="917"/>
      <c r="N5072" s="917"/>
      <c r="O5072" s="917"/>
      <c r="P5072" s="917"/>
      <c r="Q5072" s="917"/>
      <c r="R5072" s="917"/>
      <c r="S5072" s="917"/>
      <c r="T5072" s="917"/>
      <c r="U5072" s="917"/>
      <c r="V5072" s="917"/>
      <c r="W5072" s="917"/>
      <c r="X5072" s="917"/>
      <c r="Y5072" s="917"/>
      <c r="Z5072" s="917"/>
      <c r="AA5072" s="917"/>
      <c r="AB5072" s="917"/>
      <c r="AC5072" s="917"/>
    </row>
    <row r="5073" customHeight="1" spans="1:30">
      <c r="A5073" s="918" t="s">
        <v>199</v>
      </c>
      <c r="B5073" s="919" t="s">
        <v>200</v>
      </c>
      <c r="C5073" s="919" t="s">
        <v>201</v>
      </c>
      <c r="D5073" s="919" t="s">
        <v>202</v>
      </c>
      <c r="E5073" s="919" t="s">
        <v>203</v>
      </c>
      <c r="F5073" s="919" t="s">
        <v>204</v>
      </c>
      <c r="G5073" s="919" t="s">
        <v>205</v>
      </c>
      <c r="H5073" s="919" t="s">
        <v>206</v>
      </c>
      <c r="I5073" s="919" t="s">
        <v>207</v>
      </c>
      <c r="J5073" s="919" t="s">
        <v>208</v>
      </c>
      <c r="K5073" s="919" t="s">
        <v>209</v>
      </c>
      <c r="L5073" s="919" t="s">
        <v>210</v>
      </c>
      <c r="M5073" s="919" t="s">
        <v>211</v>
      </c>
      <c r="N5073" s="919" t="s">
        <v>212</v>
      </c>
      <c r="O5073" s="919" t="s">
        <v>213</v>
      </c>
      <c r="P5073" s="919" t="s">
        <v>214</v>
      </c>
      <c r="Q5073" s="919" t="s">
        <v>215</v>
      </c>
      <c r="R5073" s="919" t="s">
        <v>216</v>
      </c>
      <c r="S5073" s="919" t="s">
        <v>217</v>
      </c>
      <c r="T5073" s="919" t="s">
        <v>218</v>
      </c>
      <c r="U5073" s="919" t="s">
        <v>219</v>
      </c>
      <c r="V5073" s="919" t="s">
        <v>220</v>
      </c>
      <c r="W5073" s="919" t="s">
        <v>221</v>
      </c>
      <c r="X5073" s="919" t="s">
        <v>222</v>
      </c>
      <c r="Y5073" s="919" t="s">
        <v>223</v>
      </c>
      <c r="Z5073" s="919" t="s">
        <v>224</v>
      </c>
      <c r="AA5073" s="919" t="s">
        <v>225</v>
      </c>
      <c r="AB5073" s="919" t="s">
        <v>226</v>
      </c>
      <c r="AC5073" s="583" t="s">
        <v>29</v>
      </c>
      <c r="AD5073" s="583" t="s">
        <v>30</v>
      </c>
    </row>
    <row r="5074" customHeight="1" spans="1:30">
      <c r="A5074" s="574">
        <v>45389</v>
      </c>
      <c r="B5074" s="920" t="s">
        <v>227</v>
      </c>
      <c r="C5074" s="920" t="s">
        <v>228</v>
      </c>
      <c r="D5074" s="920">
        <v>100</v>
      </c>
      <c r="E5074" s="920" t="s">
        <v>235</v>
      </c>
      <c r="F5074" s="920">
        <v>5.2</v>
      </c>
      <c r="G5074" s="920">
        <v>1.2</v>
      </c>
      <c r="H5074" s="920">
        <v>48.2528</v>
      </c>
      <c r="I5074" s="920">
        <v>47.775</v>
      </c>
      <c r="J5074" s="920">
        <v>47.6875</v>
      </c>
      <c r="K5074" s="920">
        <v>0</v>
      </c>
      <c r="L5074" s="936">
        <v>0</v>
      </c>
      <c r="M5074" s="920">
        <v>246.925</v>
      </c>
      <c r="N5074" s="920"/>
      <c r="O5074" s="920"/>
      <c r="P5074" s="920"/>
      <c r="Q5074" s="920">
        <v>14972</v>
      </c>
      <c r="R5074" s="920">
        <v>3586.0125</v>
      </c>
      <c r="S5074" s="936">
        <v>0.2395</v>
      </c>
      <c r="T5074" s="920">
        <v>0.003</v>
      </c>
      <c r="U5074" s="920">
        <v>0</v>
      </c>
      <c r="V5074" s="920">
        <v>0</v>
      </c>
      <c r="W5074" s="920">
        <v>0</v>
      </c>
      <c r="X5074" s="920">
        <v>0</v>
      </c>
      <c r="Y5074" s="920">
        <v>0</v>
      </c>
      <c r="Z5074" s="920">
        <v>0</v>
      </c>
      <c r="AA5074" s="920">
        <v>0</v>
      </c>
      <c r="AB5074" s="936">
        <v>1</v>
      </c>
      <c r="AC5074" s="575">
        <f t="shared" ref="AC5074:AC5115" si="237">U5074+W5074</f>
        <v>0</v>
      </c>
      <c r="AD5074" s="620">
        <f t="shared" ref="AD5074:AD5115" si="238">T5074+V5074</f>
        <v>0.003</v>
      </c>
    </row>
    <row r="5075" customHeight="1" spans="1:30">
      <c r="A5075" s="574">
        <v>45389</v>
      </c>
      <c r="B5075" s="920" t="s">
        <v>239</v>
      </c>
      <c r="C5075" s="920" t="s">
        <v>228</v>
      </c>
      <c r="D5075" s="920">
        <v>30</v>
      </c>
      <c r="E5075" s="920" t="s">
        <v>292</v>
      </c>
      <c r="F5075" s="920">
        <v>7.41</v>
      </c>
      <c r="G5075" s="920">
        <v>0</v>
      </c>
      <c r="H5075" s="920">
        <v>19.2486</v>
      </c>
      <c r="I5075" s="920">
        <v>16.9421</v>
      </c>
      <c r="J5075" s="920">
        <v>16.7904</v>
      </c>
      <c r="K5075" s="920">
        <v>2.3065</v>
      </c>
      <c r="L5075" s="936">
        <v>0.1198</v>
      </c>
      <c r="M5075" s="920">
        <v>118.8</v>
      </c>
      <c r="N5075" s="920"/>
      <c r="O5075" s="920"/>
      <c r="P5075" s="920"/>
      <c r="Q5075" s="920">
        <v>4805</v>
      </c>
      <c r="R5075" s="920">
        <v>1296.5568</v>
      </c>
      <c r="S5075" s="936">
        <v>0.2698</v>
      </c>
      <c r="T5075" s="920">
        <v>0</v>
      </c>
      <c r="U5075" s="920">
        <v>0</v>
      </c>
      <c r="V5075" s="920">
        <v>0</v>
      </c>
      <c r="W5075" s="920">
        <v>0</v>
      </c>
      <c r="X5075" s="920">
        <v>0</v>
      </c>
      <c r="Y5075" s="920">
        <v>0</v>
      </c>
      <c r="Z5075" s="920">
        <v>0</v>
      </c>
      <c r="AA5075" s="920">
        <v>0</v>
      </c>
      <c r="AB5075" s="936">
        <v>1</v>
      </c>
      <c r="AC5075" s="575">
        <f t="shared" si="237"/>
        <v>0</v>
      </c>
      <c r="AD5075" s="620">
        <f t="shared" si="238"/>
        <v>0</v>
      </c>
    </row>
    <row r="5076" customHeight="1" spans="1:30">
      <c r="A5076" s="574">
        <v>45389</v>
      </c>
      <c r="B5076" s="920" t="s">
        <v>243</v>
      </c>
      <c r="C5076" s="920" t="s">
        <v>228</v>
      </c>
      <c r="D5076" s="920">
        <v>30</v>
      </c>
      <c r="E5076" s="920" t="s">
        <v>233</v>
      </c>
      <c r="F5076" s="920">
        <v>6.99</v>
      </c>
      <c r="G5076" s="920">
        <v>1.33</v>
      </c>
      <c r="H5076" s="920">
        <v>17.2217</v>
      </c>
      <c r="I5076" s="920">
        <v>16.884</v>
      </c>
      <c r="J5076" s="920">
        <v>16.856</v>
      </c>
      <c r="K5076" s="920">
        <v>0</v>
      </c>
      <c r="L5076" s="936">
        <v>0</v>
      </c>
      <c r="M5076" s="920">
        <v>80.304</v>
      </c>
      <c r="N5076" s="920"/>
      <c r="O5076" s="920"/>
      <c r="P5076" s="920"/>
      <c r="Q5076" s="920">
        <v>4708</v>
      </c>
      <c r="R5076" s="920">
        <v>1402.632</v>
      </c>
      <c r="S5076" s="936">
        <v>0.2979</v>
      </c>
      <c r="T5076" s="920">
        <v>0</v>
      </c>
      <c r="U5076" s="920">
        <v>0</v>
      </c>
      <c r="V5076" s="920">
        <v>0</v>
      </c>
      <c r="W5076" s="920">
        <v>0</v>
      </c>
      <c r="X5076" s="920">
        <v>0</v>
      </c>
      <c r="Y5076" s="920">
        <v>0</v>
      </c>
      <c r="Z5076" s="920">
        <v>0</v>
      </c>
      <c r="AA5076" s="920">
        <v>0</v>
      </c>
      <c r="AB5076" s="936">
        <v>1</v>
      </c>
      <c r="AC5076" s="575">
        <f t="shared" si="237"/>
        <v>0</v>
      </c>
      <c r="AD5076" s="620">
        <f t="shared" si="238"/>
        <v>0</v>
      </c>
    </row>
    <row r="5077" customHeight="1" spans="1:30">
      <c r="A5077" s="574">
        <v>45389</v>
      </c>
      <c r="B5077" s="920" t="s">
        <v>232</v>
      </c>
      <c r="C5077" s="920" t="s">
        <v>228</v>
      </c>
      <c r="D5077" s="920">
        <v>80</v>
      </c>
      <c r="E5077" s="920" t="s">
        <v>235</v>
      </c>
      <c r="F5077" s="920">
        <v>5.13</v>
      </c>
      <c r="G5077" s="920">
        <v>0.87</v>
      </c>
      <c r="H5077" s="920">
        <v>36.327</v>
      </c>
      <c r="I5077" s="920">
        <v>35.28</v>
      </c>
      <c r="J5077" s="920">
        <v>35.2</v>
      </c>
      <c r="K5077" s="920">
        <v>0</v>
      </c>
      <c r="L5077" s="936">
        <v>0</v>
      </c>
      <c r="M5077" s="920">
        <v>218.35</v>
      </c>
      <c r="N5077" s="920"/>
      <c r="O5077" s="920"/>
      <c r="P5077" s="920"/>
      <c r="Q5077" s="920">
        <v>9570</v>
      </c>
      <c r="R5077" s="920">
        <v>3065.15</v>
      </c>
      <c r="S5077" s="936">
        <v>0.3203</v>
      </c>
      <c r="T5077" s="920">
        <v>0</v>
      </c>
      <c r="U5077" s="920">
        <v>0</v>
      </c>
      <c r="V5077" s="920">
        <v>0</v>
      </c>
      <c r="W5077" s="920">
        <v>0</v>
      </c>
      <c r="X5077" s="920">
        <v>0</v>
      </c>
      <c r="Y5077" s="920">
        <v>0</v>
      </c>
      <c r="Z5077" s="920">
        <v>0</v>
      </c>
      <c r="AA5077" s="920">
        <v>0</v>
      </c>
      <c r="AB5077" s="936">
        <v>0</v>
      </c>
      <c r="AC5077" s="575">
        <f t="shared" si="237"/>
        <v>0</v>
      </c>
      <c r="AD5077" s="620">
        <f t="shared" si="238"/>
        <v>0</v>
      </c>
    </row>
    <row r="5078" customHeight="1" spans="1:30">
      <c r="A5078" s="574">
        <v>45389</v>
      </c>
      <c r="B5078" s="920" t="s">
        <v>242</v>
      </c>
      <c r="C5078" s="920" t="s">
        <v>228</v>
      </c>
      <c r="D5078" s="920">
        <v>50</v>
      </c>
      <c r="E5078" s="920" t="s">
        <v>235</v>
      </c>
      <c r="F5078" s="920">
        <v>6.24</v>
      </c>
      <c r="G5078" s="920">
        <v>1.62</v>
      </c>
      <c r="H5078" s="920">
        <v>26.61</v>
      </c>
      <c r="I5078" s="920">
        <v>26.46</v>
      </c>
      <c r="J5078" s="920">
        <v>26.4</v>
      </c>
      <c r="K5078" s="920">
        <v>0</v>
      </c>
      <c r="L5078" s="936">
        <v>0</v>
      </c>
      <c r="M5078" s="920">
        <v>110.44</v>
      </c>
      <c r="N5078" s="920"/>
      <c r="O5078" s="920"/>
      <c r="P5078" s="920"/>
      <c r="Q5078" s="920">
        <v>7203</v>
      </c>
      <c r="R5078" s="920">
        <v>1535.6</v>
      </c>
      <c r="S5078" s="936">
        <v>0.2132</v>
      </c>
      <c r="T5078" s="920">
        <v>0.0052</v>
      </c>
      <c r="U5078" s="920">
        <v>0</v>
      </c>
      <c r="V5078" s="920">
        <v>0</v>
      </c>
      <c r="W5078" s="920">
        <v>0</v>
      </c>
      <c r="X5078" s="920">
        <v>0</v>
      </c>
      <c r="Y5078" s="920">
        <v>0</v>
      </c>
      <c r="Z5078" s="920">
        <v>0</v>
      </c>
      <c r="AA5078" s="920">
        <v>0</v>
      </c>
      <c r="AB5078" s="936">
        <v>0.9998</v>
      </c>
      <c r="AC5078" s="575">
        <f t="shared" si="237"/>
        <v>0</v>
      </c>
      <c r="AD5078" s="620">
        <f t="shared" si="238"/>
        <v>0.0052</v>
      </c>
    </row>
    <row r="5079" customHeight="1" spans="1:30">
      <c r="A5079" s="574">
        <v>45389</v>
      </c>
      <c r="B5079" s="920" t="s">
        <v>237</v>
      </c>
      <c r="C5079" s="920" t="s">
        <v>228</v>
      </c>
      <c r="D5079" s="920">
        <v>5.48</v>
      </c>
      <c r="E5079" s="920" t="s">
        <v>233</v>
      </c>
      <c r="F5079" s="920">
        <v>6.48</v>
      </c>
      <c r="G5079" s="920">
        <v>0</v>
      </c>
      <c r="H5079" s="920">
        <v>2.97</v>
      </c>
      <c r="I5079" s="920">
        <v>2.7</v>
      </c>
      <c r="J5079" s="920">
        <v>2.52</v>
      </c>
      <c r="K5079" s="920">
        <v>0.27</v>
      </c>
      <c r="L5079" s="936">
        <v>0.0909</v>
      </c>
      <c r="M5079" s="920">
        <v>11.592</v>
      </c>
      <c r="N5079" s="920"/>
      <c r="O5079" s="920"/>
      <c r="P5079" s="920"/>
      <c r="Q5079" s="920">
        <v>554</v>
      </c>
      <c r="R5079" s="920">
        <v>136.844</v>
      </c>
      <c r="S5079" s="936">
        <v>0.247</v>
      </c>
      <c r="T5079" s="920">
        <v>0</v>
      </c>
      <c r="U5079" s="920">
        <v>0</v>
      </c>
      <c r="V5079" s="920">
        <v>0</v>
      </c>
      <c r="W5079" s="920">
        <v>0</v>
      </c>
      <c r="X5079" s="920">
        <v>0</v>
      </c>
      <c r="Y5079" s="920">
        <v>0</v>
      </c>
      <c r="Z5079" s="920">
        <v>0</v>
      </c>
      <c r="AA5079" s="920">
        <v>0</v>
      </c>
      <c r="AB5079" s="936">
        <v>1</v>
      </c>
      <c r="AC5079" s="575">
        <f t="shared" si="237"/>
        <v>0</v>
      </c>
      <c r="AD5079" s="620">
        <f t="shared" si="238"/>
        <v>0</v>
      </c>
    </row>
    <row r="5080" customHeight="1" spans="1:30">
      <c r="A5080" s="574">
        <v>45389</v>
      </c>
      <c r="B5080" s="920" t="s">
        <v>245</v>
      </c>
      <c r="C5080" s="920" t="s">
        <v>228</v>
      </c>
      <c r="D5080" s="920">
        <v>50</v>
      </c>
      <c r="E5080" s="920" t="s">
        <v>235</v>
      </c>
      <c r="F5080" s="920">
        <v>5.75</v>
      </c>
      <c r="G5080" s="920">
        <v>0</v>
      </c>
      <c r="H5080" s="920">
        <v>24.6598</v>
      </c>
      <c r="I5080" s="920">
        <v>24.395</v>
      </c>
      <c r="J5080" s="920">
        <v>24.36</v>
      </c>
      <c r="K5080" s="920">
        <v>0</v>
      </c>
      <c r="L5080" s="936">
        <v>0</v>
      </c>
      <c r="M5080" s="920">
        <v>129.71</v>
      </c>
      <c r="N5080" s="920"/>
      <c r="O5080" s="920"/>
      <c r="P5080" s="920"/>
      <c r="Q5080" s="920">
        <v>6762</v>
      </c>
      <c r="R5080" s="920">
        <v>1257.2</v>
      </c>
      <c r="S5080" s="936">
        <v>0.1859</v>
      </c>
      <c r="T5080" s="920">
        <v>0.0648</v>
      </c>
      <c r="U5080" s="920">
        <v>0</v>
      </c>
      <c r="V5080" s="920">
        <v>0</v>
      </c>
      <c r="W5080" s="920">
        <v>0</v>
      </c>
      <c r="X5080" s="920">
        <v>0</v>
      </c>
      <c r="Y5080" s="920">
        <v>0</v>
      </c>
      <c r="Z5080" s="920">
        <v>0</v>
      </c>
      <c r="AA5080" s="920">
        <v>0</v>
      </c>
      <c r="AB5080" s="936">
        <v>0.9971</v>
      </c>
      <c r="AC5080" s="575">
        <f t="shared" si="237"/>
        <v>0</v>
      </c>
      <c r="AD5080" s="620">
        <f t="shared" si="238"/>
        <v>0.0648</v>
      </c>
    </row>
    <row r="5081" customHeight="1" spans="1:30">
      <c r="A5081" s="574">
        <v>45389</v>
      </c>
      <c r="B5081" s="920" t="s">
        <v>234</v>
      </c>
      <c r="C5081" s="920" t="s">
        <v>228</v>
      </c>
      <c r="D5081" s="920">
        <v>20</v>
      </c>
      <c r="E5081" s="920" t="s">
        <v>235</v>
      </c>
      <c r="F5081" s="920">
        <v>7.11</v>
      </c>
      <c r="G5081" s="920">
        <v>5.5</v>
      </c>
      <c r="H5081" s="920">
        <v>14.6122</v>
      </c>
      <c r="I5081" s="920">
        <v>3.8895</v>
      </c>
      <c r="J5081" s="920">
        <v>3.8035</v>
      </c>
      <c r="K5081" s="920">
        <v>10.7227</v>
      </c>
      <c r="L5081" s="936">
        <v>0.7338</v>
      </c>
      <c r="M5081" s="920">
        <v>52.6272</v>
      </c>
      <c r="N5081" s="920"/>
      <c r="O5081" s="920"/>
      <c r="P5081" s="920"/>
      <c r="Q5081" s="920">
        <v>4106</v>
      </c>
      <c r="R5081" s="920">
        <v>905.7107</v>
      </c>
      <c r="S5081" s="936">
        <v>0.2206</v>
      </c>
      <c r="T5081" s="920">
        <v>0</v>
      </c>
      <c r="U5081" s="920">
        <v>0</v>
      </c>
      <c r="V5081" s="920">
        <v>0</v>
      </c>
      <c r="W5081" s="920">
        <v>0</v>
      </c>
      <c r="X5081" s="920">
        <v>0</v>
      </c>
      <c r="Y5081" s="920">
        <v>0</v>
      </c>
      <c r="Z5081" s="920">
        <v>0</v>
      </c>
      <c r="AA5081" s="920">
        <v>0</v>
      </c>
      <c r="AB5081" s="936">
        <v>1</v>
      </c>
      <c r="AC5081" s="575">
        <f t="shared" si="237"/>
        <v>0</v>
      </c>
      <c r="AD5081" s="620">
        <f t="shared" si="238"/>
        <v>0</v>
      </c>
    </row>
    <row r="5082" customHeight="1" spans="1:30">
      <c r="A5082" s="574">
        <v>45389</v>
      </c>
      <c r="B5082" s="920" t="s">
        <v>241</v>
      </c>
      <c r="C5082" s="920" t="s">
        <v>228</v>
      </c>
      <c r="D5082" s="920">
        <v>150</v>
      </c>
      <c r="E5082" s="920" t="s">
        <v>235</v>
      </c>
      <c r="F5082" s="920">
        <v>7.17</v>
      </c>
      <c r="G5082" s="920">
        <v>1.53</v>
      </c>
      <c r="H5082" s="920">
        <v>98.8142</v>
      </c>
      <c r="I5082" s="920">
        <v>13.9723</v>
      </c>
      <c r="J5082" s="920">
        <v>14.8568</v>
      </c>
      <c r="K5082" s="920">
        <v>84.84</v>
      </c>
      <c r="L5082" s="936">
        <v>0.8586</v>
      </c>
      <c r="M5082" s="920">
        <v>189.3983</v>
      </c>
      <c r="N5082" s="920">
        <v>19664</v>
      </c>
      <c r="O5082" s="936">
        <v>0.0096</v>
      </c>
      <c r="P5082" s="936">
        <v>-0.2237</v>
      </c>
      <c r="Q5082" s="920">
        <v>24402</v>
      </c>
      <c r="R5082" s="920">
        <v>4253.732</v>
      </c>
      <c r="S5082" s="936">
        <v>0.1743</v>
      </c>
      <c r="T5082" s="920">
        <v>0</v>
      </c>
      <c r="U5082" s="920">
        <v>0</v>
      </c>
      <c r="V5082" s="920">
        <v>0</v>
      </c>
      <c r="W5082" s="920">
        <v>0</v>
      </c>
      <c r="X5082" s="920">
        <v>0</v>
      </c>
      <c r="Y5082" s="920">
        <v>0</v>
      </c>
      <c r="Z5082" s="920">
        <v>0</v>
      </c>
      <c r="AA5082" s="920">
        <v>0</v>
      </c>
      <c r="AB5082" s="936">
        <v>1</v>
      </c>
      <c r="AC5082" s="575">
        <f t="shared" si="237"/>
        <v>0</v>
      </c>
      <c r="AD5082" s="620">
        <f t="shared" si="238"/>
        <v>0</v>
      </c>
    </row>
    <row r="5083" customHeight="1" spans="1:30">
      <c r="A5083" s="574">
        <v>45389</v>
      </c>
      <c r="B5083" s="920" t="s">
        <v>236</v>
      </c>
      <c r="C5083" s="920" t="s">
        <v>228</v>
      </c>
      <c r="D5083" s="920">
        <v>30</v>
      </c>
      <c r="E5083" s="920" t="s">
        <v>235</v>
      </c>
      <c r="F5083" s="920">
        <v>4.37</v>
      </c>
      <c r="G5083" s="920">
        <v>1.32</v>
      </c>
      <c r="H5083" s="920">
        <v>10.4924</v>
      </c>
      <c r="I5083" s="920">
        <v>8.1014</v>
      </c>
      <c r="J5083" s="920">
        <v>8.0767</v>
      </c>
      <c r="K5083" s="920">
        <v>2.16</v>
      </c>
      <c r="L5083" s="936">
        <v>0.2105</v>
      </c>
      <c r="M5083" s="920">
        <v>70.7489</v>
      </c>
      <c r="N5083" s="920"/>
      <c r="O5083" s="920"/>
      <c r="P5083" s="920"/>
      <c r="Q5083" s="920">
        <v>3672</v>
      </c>
      <c r="R5083" s="920">
        <v>1241.0016</v>
      </c>
      <c r="S5083" s="936">
        <v>0.338</v>
      </c>
      <c r="T5083" s="920">
        <v>0</v>
      </c>
      <c r="U5083" s="920">
        <v>0</v>
      </c>
      <c r="V5083" s="920">
        <v>0</v>
      </c>
      <c r="W5083" s="920">
        <v>0</v>
      </c>
      <c r="X5083" s="920">
        <v>0</v>
      </c>
      <c r="Y5083" s="920">
        <v>0</v>
      </c>
      <c r="Z5083" s="920">
        <v>0</v>
      </c>
      <c r="AA5083" s="920">
        <v>0</v>
      </c>
      <c r="AB5083" s="936">
        <v>1</v>
      </c>
      <c r="AC5083" s="575">
        <f t="shared" si="237"/>
        <v>0</v>
      </c>
      <c r="AD5083" s="620">
        <f t="shared" si="238"/>
        <v>0</v>
      </c>
    </row>
    <row r="5084" customHeight="1" spans="1:30">
      <c r="A5084" s="574">
        <v>45389</v>
      </c>
      <c r="B5084" s="920" t="s">
        <v>240</v>
      </c>
      <c r="C5084" s="920" t="s">
        <v>228</v>
      </c>
      <c r="D5084" s="920">
        <v>100</v>
      </c>
      <c r="E5084" s="920" t="s">
        <v>233</v>
      </c>
      <c r="F5084" s="920">
        <v>6.35</v>
      </c>
      <c r="G5084" s="920">
        <v>0</v>
      </c>
      <c r="H5084" s="920">
        <v>49.904</v>
      </c>
      <c r="I5084" s="920">
        <v>45.5716</v>
      </c>
      <c r="J5084" s="920">
        <v>43.719</v>
      </c>
      <c r="K5084" s="920">
        <v>4.0776</v>
      </c>
      <c r="L5084" s="936">
        <v>0.0821</v>
      </c>
      <c r="M5084" s="920">
        <v>301.751</v>
      </c>
      <c r="N5084" s="920"/>
      <c r="O5084" s="920"/>
      <c r="P5084" s="920"/>
      <c r="Q5084" s="920">
        <v>15895</v>
      </c>
      <c r="R5084" s="920">
        <v>3540.744</v>
      </c>
      <c r="S5084" s="936">
        <v>0.2228</v>
      </c>
      <c r="T5084" s="920">
        <v>0.1456</v>
      </c>
      <c r="U5084" s="920">
        <v>0</v>
      </c>
      <c r="V5084" s="920">
        <v>0</v>
      </c>
      <c r="W5084" s="920">
        <v>0</v>
      </c>
      <c r="X5084" s="920">
        <v>0</v>
      </c>
      <c r="Y5084" s="920">
        <v>0.1092</v>
      </c>
      <c r="Z5084" s="920">
        <v>0</v>
      </c>
      <c r="AA5084" s="920">
        <v>0</v>
      </c>
      <c r="AB5084" s="936">
        <v>0.9971</v>
      </c>
      <c r="AC5084" s="575">
        <f t="shared" si="237"/>
        <v>0</v>
      </c>
      <c r="AD5084" s="620">
        <f t="shared" si="238"/>
        <v>0.1456</v>
      </c>
    </row>
    <row r="5085" customHeight="1" spans="1:30">
      <c r="A5085" s="574">
        <v>45389</v>
      </c>
      <c r="B5085" s="920" t="s">
        <v>230</v>
      </c>
      <c r="C5085" s="920" t="s">
        <v>228</v>
      </c>
      <c r="D5085" s="920">
        <v>10</v>
      </c>
      <c r="E5085" s="920" t="s">
        <v>292</v>
      </c>
      <c r="F5085" s="920">
        <v>3.5</v>
      </c>
      <c r="G5085" s="920">
        <v>0.74</v>
      </c>
      <c r="H5085" s="920">
        <v>2.8044</v>
      </c>
      <c r="I5085" s="920">
        <v>2.6882</v>
      </c>
      <c r="J5085" s="920">
        <v>2.64</v>
      </c>
      <c r="K5085" s="920">
        <v>0</v>
      </c>
      <c r="L5085" s="936">
        <v>0</v>
      </c>
      <c r="M5085" s="920">
        <v>23.1</v>
      </c>
      <c r="N5085" s="920"/>
      <c r="O5085" s="920"/>
      <c r="P5085" s="920"/>
      <c r="Q5085" s="920">
        <v>1258</v>
      </c>
      <c r="R5085" s="920">
        <v>329.34</v>
      </c>
      <c r="S5085" s="936">
        <v>0.2618</v>
      </c>
      <c r="T5085" s="920">
        <v>0</v>
      </c>
      <c r="U5085" s="920">
        <v>0</v>
      </c>
      <c r="V5085" s="920">
        <v>0</v>
      </c>
      <c r="W5085" s="920">
        <v>0</v>
      </c>
      <c r="X5085" s="920">
        <v>0</v>
      </c>
      <c r="Y5085" s="920">
        <v>0</v>
      </c>
      <c r="Z5085" s="920">
        <v>0</v>
      </c>
      <c r="AA5085" s="920">
        <v>0</v>
      </c>
      <c r="AB5085" s="936">
        <v>1</v>
      </c>
      <c r="AC5085" s="575">
        <f t="shared" si="237"/>
        <v>0</v>
      </c>
      <c r="AD5085" s="620">
        <f t="shared" si="238"/>
        <v>0</v>
      </c>
    </row>
    <row r="5086" customHeight="1" spans="1:30">
      <c r="A5086" s="574">
        <v>45389</v>
      </c>
      <c r="B5086" s="920" t="s">
        <v>246</v>
      </c>
      <c r="C5086" s="920" t="s">
        <v>228</v>
      </c>
      <c r="D5086" s="920">
        <v>300</v>
      </c>
      <c r="E5086" s="920" t="s">
        <v>233</v>
      </c>
      <c r="F5086" s="920">
        <v>5.75</v>
      </c>
      <c r="G5086" s="920">
        <v>0</v>
      </c>
      <c r="H5086" s="920">
        <v>200.3171</v>
      </c>
      <c r="I5086" s="920">
        <v>187.3654</v>
      </c>
      <c r="J5086" s="920">
        <v>175.659</v>
      </c>
      <c r="K5086" s="920">
        <v>12.1402</v>
      </c>
      <c r="L5086" s="936">
        <v>0.0609</v>
      </c>
      <c r="M5086" s="920">
        <v>1239.645</v>
      </c>
      <c r="N5086" s="920"/>
      <c r="O5086" s="920"/>
      <c r="P5086" s="920"/>
      <c r="Q5086" s="920">
        <v>57321</v>
      </c>
      <c r="R5086" s="920">
        <v>14271.676</v>
      </c>
      <c r="S5086" s="936">
        <v>0.249</v>
      </c>
      <c r="T5086" s="920">
        <v>0</v>
      </c>
      <c r="U5086" s="920">
        <v>0</v>
      </c>
      <c r="V5086" s="920">
        <v>0</v>
      </c>
      <c r="W5086" s="920">
        <v>0</v>
      </c>
      <c r="X5086" s="920">
        <v>0</v>
      </c>
      <c r="Y5086" s="920">
        <v>0</v>
      </c>
      <c r="Z5086" s="920">
        <v>0</v>
      </c>
      <c r="AA5086" s="920">
        <v>0</v>
      </c>
      <c r="AB5086" s="936">
        <v>1</v>
      </c>
      <c r="AC5086" s="575">
        <f t="shared" si="237"/>
        <v>0</v>
      </c>
      <c r="AD5086" s="620">
        <f t="shared" si="238"/>
        <v>0</v>
      </c>
    </row>
    <row r="5087" customHeight="1" spans="1:30">
      <c r="A5087" s="574">
        <v>45389</v>
      </c>
      <c r="B5087" s="920" t="s">
        <v>244</v>
      </c>
      <c r="C5087" s="920" t="s">
        <v>228</v>
      </c>
      <c r="D5087" s="920">
        <v>100</v>
      </c>
      <c r="E5087" s="920" t="s">
        <v>235</v>
      </c>
      <c r="F5087" s="920">
        <v>5.06</v>
      </c>
      <c r="G5087" s="920">
        <v>1.5</v>
      </c>
      <c r="H5087" s="920">
        <v>45.6032</v>
      </c>
      <c r="I5087" s="920">
        <v>33.6116</v>
      </c>
      <c r="J5087" s="920">
        <v>31.9032</v>
      </c>
      <c r="K5087" s="920">
        <v>11.9916</v>
      </c>
      <c r="L5087" s="936">
        <v>0.263</v>
      </c>
      <c r="M5087" s="920">
        <v>230.5044</v>
      </c>
      <c r="N5087" s="920"/>
      <c r="O5087" s="920"/>
      <c r="P5087" s="920"/>
      <c r="Q5087" s="920">
        <v>14225</v>
      </c>
      <c r="R5087" s="920">
        <v>3203.6634</v>
      </c>
      <c r="S5087" s="936">
        <v>0.2252</v>
      </c>
      <c r="T5087" s="920">
        <v>0</v>
      </c>
      <c r="U5087" s="920">
        <v>0</v>
      </c>
      <c r="V5087" s="920">
        <v>0</v>
      </c>
      <c r="W5087" s="920">
        <v>0</v>
      </c>
      <c r="X5087" s="920">
        <v>0</v>
      </c>
      <c r="Y5087" s="920">
        <v>0</v>
      </c>
      <c r="Z5087" s="920">
        <v>0</v>
      </c>
      <c r="AA5087" s="920">
        <v>0</v>
      </c>
      <c r="AB5087" s="936">
        <v>1</v>
      </c>
      <c r="AC5087" s="575">
        <f t="shared" si="237"/>
        <v>0</v>
      </c>
      <c r="AD5087" s="620">
        <f t="shared" si="238"/>
        <v>0</v>
      </c>
    </row>
    <row r="5088" customHeight="1" spans="1:30">
      <c r="A5088" s="574">
        <v>45389</v>
      </c>
      <c r="B5088" s="920" t="s">
        <v>248</v>
      </c>
      <c r="C5088" s="920" t="s">
        <v>228</v>
      </c>
      <c r="D5088" s="920">
        <v>100</v>
      </c>
      <c r="E5088" s="920" t="s">
        <v>233</v>
      </c>
      <c r="F5088" s="920">
        <v>4.77</v>
      </c>
      <c r="G5088" s="920">
        <v>2.8</v>
      </c>
      <c r="H5088" s="920">
        <v>65.8768</v>
      </c>
      <c r="I5088" s="920">
        <v>24.7511</v>
      </c>
      <c r="J5088" s="920">
        <v>23.6488</v>
      </c>
      <c r="K5088" s="920">
        <v>41.1257</v>
      </c>
      <c r="L5088" s="936">
        <v>0.6243</v>
      </c>
      <c r="M5088" s="920">
        <v>165.746</v>
      </c>
      <c r="N5088" s="920"/>
      <c r="O5088" s="920"/>
      <c r="P5088" s="920"/>
      <c r="Q5088" s="920">
        <v>11688</v>
      </c>
      <c r="R5088" s="920">
        <v>3057.9948</v>
      </c>
      <c r="S5088" s="936">
        <v>0.2616</v>
      </c>
      <c r="T5088" s="920">
        <v>0</v>
      </c>
      <c r="U5088" s="920">
        <v>0</v>
      </c>
      <c r="V5088" s="920">
        <v>0</v>
      </c>
      <c r="W5088" s="920">
        <v>0</v>
      </c>
      <c r="X5088" s="920">
        <v>0</v>
      </c>
      <c r="Y5088" s="920">
        <v>0</v>
      </c>
      <c r="Z5088" s="920">
        <v>0</v>
      </c>
      <c r="AA5088" s="920">
        <v>0</v>
      </c>
      <c r="AB5088" s="936">
        <v>1</v>
      </c>
      <c r="AC5088" s="575">
        <f t="shared" si="237"/>
        <v>0</v>
      </c>
      <c r="AD5088" s="620">
        <f t="shared" si="238"/>
        <v>0</v>
      </c>
    </row>
    <row r="5089" customHeight="1" spans="1:30">
      <c r="A5089" s="574">
        <v>45389</v>
      </c>
      <c r="B5089" s="920" t="s">
        <v>247</v>
      </c>
      <c r="C5089" s="920" t="s">
        <v>228</v>
      </c>
      <c r="D5089" s="920">
        <v>150</v>
      </c>
      <c r="E5089" s="920" t="s">
        <v>233</v>
      </c>
      <c r="F5089" s="920">
        <v>6.98</v>
      </c>
      <c r="G5089" s="920">
        <v>3</v>
      </c>
      <c r="H5089" s="920">
        <v>79.9769</v>
      </c>
      <c r="I5089" s="920">
        <v>79.9769</v>
      </c>
      <c r="J5089" s="920">
        <v>78.225</v>
      </c>
      <c r="K5089" s="920">
        <v>0</v>
      </c>
      <c r="L5089" s="936">
        <v>0</v>
      </c>
      <c r="M5089" s="920">
        <v>540.225</v>
      </c>
      <c r="N5089" s="920"/>
      <c r="O5089" s="920"/>
      <c r="P5089" s="920"/>
      <c r="Q5089" s="920">
        <v>25456</v>
      </c>
      <c r="R5089" s="920">
        <v>7053.9</v>
      </c>
      <c r="S5089" s="936">
        <v>0.2771</v>
      </c>
      <c r="T5089" s="920">
        <v>0</v>
      </c>
      <c r="U5089" s="920">
        <v>0</v>
      </c>
      <c r="V5089" s="920">
        <v>0</v>
      </c>
      <c r="W5089" s="920">
        <v>0</v>
      </c>
      <c r="X5089" s="920">
        <v>0</v>
      </c>
      <c r="Y5089" s="920">
        <v>0</v>
      </c>
      <c r="Z5089" s="920">
        <v>0</v>
      </c>
      <c r="AA5089" s="920">
        <v>0</v>
      </c>
      <c r="AB5089" s="936">
        <v>1</v>
      </c>
      <c r="AC5089" s="575">
        <f t="shared" si="237"/>
        <v>0</v>
      </c>
      <c r="AD5089" s="620">
        <f t="shared" si="238"/>
        <v>0</v>
      </c>
    </row>
    <row r="5090" customHeight="1" spans="1:30">
      <c r="A5090" s="574">
        <v>45389</v>
      </c>
      <c r="B5090" s="920" t="s">
        <v>249</v>
      </c>
      <c r="C5090" s="920" t="s">
        <v>228</v>
      </c>
      <c r="D5090" s="920">
        <v>100</v>
      </c>
      <c r="E5090" s="920" t="s">
        <v>231</v>
      </c>
      <c r="F5090" s="920">
        <v>7.32</v>
      </c>
      <c r="G5090" s="920">
        <v>0</v>
      </c>
      <c r="H5090" s="920">
        <v>56.32</v>
      </c>
      <c r="I5090" s="920">
        <v>55.3679</v>
      </c>
      <c r="J5090" s="920">
        <v>55.2739</v>
      </c>
      <c r="K5090" s="920">
        <v>0</v>
      </c>
      <c r="L5090" s="936">
        <v>0</v>
      </c>
      <c r="M5090" s="920">
        <v>371.8857</v>
      </c>
      <c r="N5090" s="920"/>
      <c r="O5090" s="920"/>
      <c r="P5090" s="920"/>
      <c r="Q5090" s="920">
        <v>15134</v>
      </c>
      <c r="R5090" s="920">
        <v>3828.9262</v>
      </c>
      <c r="S5090" s="936">
        <v>0.253</v>
      </c>
      <c r="T5090" s="920">
        <v>0</v>
      </c>
      <c r="U5090" s="920">
        <v>0</v>
      </c>
      <c r="V5090" s="920">
        <v>0</v>
      </c>
      <c r="W5090" s="920">
        <v>0</v>
      </c>
      <c r="X5090" s="920">
        <v>0</v>
      </c>
      <c r="Y5090" s="920">
        <v>0</v>
      </c>
      <c r="Z5090" s="920">
        <v>0</v>
      </c>
      <c r="AA5090" s="920">
        <v>0</v>
      </c>
      <c r="AB5090" s="936">
        <v>1</v>
      </c>
      <c r="AC5090" s="575">
        <f t="shared" si="237"/>
        <v>0</v>
      </c>
      <c r="AD5090" s="620">
        <f t="shared" si="238"/>
        <v>0</v>
      </c>
    </row>
    <row r="5091" customHeight="1" spans="1:30">
      <c r="A5091" s="574">
        <v>45389</v>
      </c>
      <c r="B5091" s="669" t="s">
        <v>55</v>
      </c>
      <c r="C5091" s="920" t="s">
        <v>250</v>
      </c>
      <c r="D5091" s="920">
        <v>100</v>
      </c>
      <c r="E5091" s="920" t="s">
        <v>233</v>
      </c>
      <c r="F5091" s="920">
        <v>0</v>
      </c>
      <c r="G5091" s="920">
        <v>4.74</v>
      </c>
      <c r="H5091" s="920">
        <v>47.31</v>
      </c>
      <c r="I5091" s="920">
        <v>41.7422</v>
      </c>
      <c r="J5091" s="920">
        <v>40.3162</v>
      </c>
      <c r="K5091" s="920">
        <v>5.5678</v>
      </c>
      <c r="L5091" s="936">
        <v>0.1177</v>
      </c>
      <c r="M5091" s="920">
        <v>512.7307</v>
      </c>
      <c r="N5091" s="920"/>
      <c r="O5091" s="920"/>
      <c r="P5091" s="920"/>
      <c r="Q5091" s="920">
        <v>28860</v>
      </c>
      <c r="R5091" s="920">
        <v>6871.5206</v>
      </c>
      <c r="S5091" s="936">
        <v>0.2381</v>
      </c>
      <c r="T5091" s="920">
        <v>0</v>
      </c>
      <c r="U5091" s="920">
        <v>0</v>
      </c>
      <c r="V5091" s="920">
        <v>0</v>
      </c>
      <c r="W5091" s="920">
        <v>0</v>
      </c>
      <c r="X5091" s="920">
        <v>0</v>
      </c>
      <c r="Y5091" s="920">
        <v>0</v>
      </c>
      <c r="Z5091" s="920">
        <v>0</v>
      </c>
      <c r="AA5091" s="920">
        <v>0</v>
      </c>
      <c r="AB5091" s="936">
        <v>1</v>
      </c>
      <c r="AC5091" s="575">
        <f t="shared" si="237"/>
        <v>0</v>
      </c>
      <c r="AD5091" s="620">
        <f t="shared" si="238"/>
        <v>0</v>
      </c>
    </row>
    <row r="5092" customHeight="1" spans="1:30">
      <c r="A5092" s="574">
        <v>45389</v>
      </c>
      <c r="B5092" s="192" t="s">
        <v>57</v>
      </c>
      <c r="C5092" s="920" t="s">
        <v>228</v>
      </c>
      <c r="D5092" s="920">
        <v>20</v>
      </c>
      <c r="E5092" s="920" t="s">
        <v>233</v>
      </c>
      <c r="F5092" s="920">
        <v>6.1</v>
      </c>
      <c r="G5092" s="920">
        <v>0</v>
      </c>
      <c r="H5092" s="920">
        <v>11.4572</v>
      </c>
      <c r="I5092" s="920">
        <v>9.934</v>
      </c>
      <c r="J5092" s="920">
        <v>9.7658</v>
      </c>
      <c r="K5092" s="920">
        <v>1.5232</v>
      </c>
      <c r="L5092" s="936">
        <v>0.1329</v>
      </c>
      <c r="M5092" s="920">
        <v>68.5863</v>
      </c>
      <c r="N5092" s="920"/>
      <c r="O5092" s="920"/>
      <c r="P5092" s="920"/>
      <c r="Q5092" s="920">
        <v>3541</v>
      </c>
      <c r="R5092" s="920">
        <v>876.5457</v>
      </c>
      <c r="S5092" s="936">
        <v>0.2475</v>
      </c>
      <c r="T5092" s="920">
        <v>0</v>
      </c>
      <c r="U5092" s="920">
        <v>0</v>
      </c>
      <c r="V5092" s="920">
        <v>0</v>
      </c>
      <c r="W5092" s="920">
        <v>0</v>
      </c>
      <c r="X5092" s="920">
        <v>0</v>
      </c>
      <c r="Y5092" s="920">
        <v>0</v>
      </c>
      <c r="Z5092" s="920">
        <v>0</v>
      </c>
      <c r="AA5092" s="920">
        <v>0</v>
      </c>
      <c r="AB5092" s="936">
        <v>1</v>
      </c>
      <c r="AC5092" s="575">
        <f t="shared" si="237"/>
        <v>0</v>
      </c>
      <c r="AD5092" s="620">
        <f t="shared" si="238"/>
        <v>0</v>
      </c>
    </row>
    <row r="5093" customHeight="1" spans="1:30">
      <c r="A5093" s="574">
        <v>45389</v>
      </c>
      <c r="B5093" s="920" t="s">
        <v>259</v>
      </c>
      <c r="C5093" s="920" t="s">
        <v>250</v>
      </c>
      <c r="D5093" s="920">
        <v>60</v>
      </c>
      <c r="E5093" s="920" t="s">
        <v>233</v>
      </c>
      <c r="F5093" s="920">
        <v>0</v>
      </c>
      <c r="G5093" s="920">
        <v>5.23</v>
      </c>
      <c r="H5093" s="920">
        <v>41.5817</v>
      </c>
      <c r="I5093" s="920">
        <v>41.5817</v>
      </c>
      <c r="J5093" s="920">
        <v>40.74</v>
      </c>
      <c r="K5093" s="920">
        <v>0</v>
      </c>
      <c r="L5093" s="936">
        <v>0</v>
      </c>
      <c r="M5093" s="920">
        <v>252</v>
      </c>
      <c r="N5093" s="920"/>
      <c r="O5093" s="920"/>
      <c r="P5093" s="920"/>
      <c r="Q5093" s="920">
        <v>14049</v>
      </c>
      <c r="R5093" s="920">
        <v>4303.53</v>
      </c>
      <c r="S5093" s="936">
        <v>0.3063</v>
      </c>
      <c r="T5093" s="920">
        <v>0</v>
      </c>
      <c r="U5093" s="920">
        <v>0</v>
      </c>
      <c r="V5093" s="920">
        <v>0</v>
      </c>
      <c r="W5093" s="920">
        <v>0</v>
      </c>
      <c r="X5093" s="920">
        <v>0</v>
      </c>
      <c r="Y5093" s="920">
        <v>0</v>
      </c>
      <c r="Z5093" s="920">
        <v>0</v>
      </c>
      <c r="AA5093" s="920">
        <v>0</v>
      </c>
      <c r="AB5093" s="936">
        <v>1</v>
      </c>
      <c r="AC5093" s="575">
        <f t="shared" si="237"/>
        <v>0</v>
      </c>
      <c r="AD5093" s="620">
        <f t="shared" si="238"/>
        <v>0</v>
      </c>
    </row>
    <row r="5094" customHeight="1" spans="1:30">
      <c r="A5094" s="574">
        <v>45389</v>
      </c>
      <c r="B5094" s="920" t="s">
        <v>261</v>
      </c>
      <c r="C5094" s="920" t="s">
        <v>250</v>
      </c>
      <c r="D5094" s="920">
        <v>100</v>
      </c>
      <c r="E5094" s="920" t="s">
        <v>233</v>
      </c>
      <c r="F5094" s="920">
        <v>0</v>
      </c>
      <c r="G5094" s="920">
        <v>6.72</v>
      </c>
      <c r="H5094" s="920">
        <v>108.2796</v>
      </c>
      <c r="I5094" s="920">
        <v>82.3963</v>
      </c>
      <c r="J5094" s="920">
        <v>81.18</v>
      </c>
      <c r="K5094" s="920">
        <v>25.8833</v>
      </c>
      <c r="L5094" s="936">
        <v>0.239</v>
      </c>
      <c r="M5094" s="920">
        <v>538.56</v>
      </c>
      <c r="N5094" s="920"/>
      <c r="O5094" s="920"/>
      <c r="P5094" s="920"/>
      <c r="Q5094" s="920">
        <v>25315</v>
      </c>
      <c r="R5094" s="920">
        <v>7517.664</v>
      </c>
      <c r="S5094" s="936">
        <v>0.297</v>
      </c>
      <c r="T5094" s="920">
        <v>0</v>
      </c>
      <c r="U5094" s="920">
        <v>0</v>
      </c>
      <c r="V5094" s="920">
        <v>0</v>
      </c>
      <c r="W5094" s="920">
        <v>0</v>
      </c>
      <c r="X5094" s="920">
        <v>0</v>
      </c>
      <c r="Y5094" s="920">
        <v>0</v>
      </c>
      <c r="Z5094" s="920">
        <v>0</v>
      </c>
      <c r="AA5094" s="920">
        <v>0</v>
      </c>
      <c r="AB5094" s="936">
        <v>1</v>
      </c>
      <c r="AC5094" s="575">
        <f t="shared" si="237"/>
        <v>0</v>
      </c>
      <c r="AD5094" s="620">
        <f t="shared" si="238"/>
        <v>0</v>
      </c>
    </row>
    <row r="5095" customHeight="1" spans="1:30">
      <c r="A5095" s="574">
        <v>45389</v>
      </c>
      <c r="B5095" s="920" t="s">
        <v>254</v>
      </c>
      <c r="C5095" s="920" t="s">
        <v>250</v>
      </c>
      <c r="D5095" s="920">
        <v>50</v>
      </c>
      <c r="E5095" s="920" t="s">
        <v>235</v>
      </c>
      <c r="F5095" s="920">
        <v>0</v>
      </c>
      <c r="G5095" s="920">
        <v>4.53</v>
      </c>
      <c r="H5095" s="920">
        <v>12.0688</v>
      </c>
      <c r="I5095" s="920">
        <v>11.8064</v>
      </c>
      <c r="J5095" s="920">
        <v>11.55</v>
      </c>
      <c r="K5095" s="920">
        <v>0</v>
      </c>
      <c r="L5095" s="936">
        <v>0</v>
      </c>
      <c r="M5095" s="920">
        <v>314.37</v>
      </c>
      <c r="N5095" s="920"/>
      <c r="O5095" s="920"/>
      <c r="P5095" s="920"/>
      <c r="Q5095" s="920">
        <v>12070</v>
      </c>
      <c r="R5095" s="920">
        <v>4215.33</v>
      </c>
      <c r="S5095" s="936">
        <v>0.3492</v>
      </c>
      <c r="T5095" s="920">
        <v>0</v>
      </c>
      <c r="U5095" s="920">
        <v>0</v>
      </c>
      <c r="V5095" s="920">
        <v>0</v>
      </c>
      <c r="W5095" s="920">
        <v>0</v>
      </c>
      <c r="X5095" s="920">
        <v>0</v>
      </c>
      <c r="Y5095" s="920">
        <v>0</v>
      </c>
      <c r="Z5095" s="920">
        <v>0</v>
      </c>
      <c r="AA5095" s="920">
        <v>0</v>
      </c>
      <c r="AB5095" s="936">
        <v>1</v>
      </c>
      <c r="AC5095" s="575">
        <f t="shared" si="237"/>
        <v>0</v>
      </c>
      <c r="AD5095" s="620">
        <f t="shared" si="238"/>
        <v>0</v>
      </c>
    </row>
    <row r="5096" customHeight="1" spans="1:30">
      <c r="A5096" s="574">
        <v>45389</v>
      </c>
      <c r="B5096" s="920" t="s">
        <v>251</v>
      </c>
      <c r="C5096" s="920" t="s">
        <v>250</v>
      </c>
      <c r="D5096" s="920">
        <v>15</v>
      </c>
      <c r="E5096" s="920" t="s">
        <v>233</v>
      </c>
      <c r="F5096" s="920">
        <v>0</v>
      </c>
      <c r="G5096" s="920">
        <v>4.88</v>
      </c>
      <c r="H5096" s="920">
        <v>9.4006</v>
      </c>
      <c r="I5096" s="920">
        <v>7.1381</v>
      </c>
      <c r="J5096" s="920">
        <v>7.035</v>
      </c>
      <c r="K5096" s="920">
        <v>2.2625</v>
      </c>
      <c r="L5096" s="936">
        <v>0.2407</v>
      </c>
      <c r="M5096" s="920">
        <v>49.35</v>
      </c>
      <c r="N5096" s="920"/>
      <c r="O5096" s="920"/>
      <c r="P5096" s="920"/>
      <c r="Q5096" s="920">
        <v>3444</v>
      </c>
      <c r="R5096" s="920">
        <v>655.305</v>
      </c>
      <c r="S5096" s="936">
        <v>0.1903</v>
      </c>
      <c r="T5096" s="920">
        <v>0</v>
      </c>
      <c r="U5096" s="920">
        <v>0</v>
      </c>
      <c r="V5096" s="920">
        <v>0</v>
      </c>
      <c r="W5096" s="920">
        <v>0</v>
      </c>
      <c r="X5096" s="920">
        <v>0</v>
      </c>
      <c r="Y5096" s="920">
        <v>0</v>
      </c>
      <c r="Z5096" s="920">
        <v>0</v>
      </c>
      <c r="AA5096" s="920">
        <v>0</v>
      </c>
      <c r="AB5096" s="936">
        <v>1</v>
      </c>
      <c r="AC5096" s="575">
        <f t="shared" si="237"/>
        <v>0</v>
      </c>
      <c r="AD5096" s="620">
        <f t="shared" si="238"/>
        <v>0</v>
      </c>
    </row>
    <row r="5097" customHeight="1" spans="1:30">
      <c r="A5097" s="574">
        <v>45389</v>
      </c>
      <c r="B5097" s="920" t="s">
        <v>253</v>
      </c>
      <c r="C5097" s="920" t="s">
        <v>250</v>
      </c>
      <c r="D5097" s="920">
        <v>200</v>
      </c>
      <c r="E5097" s="920" t="s">
        <v>233</v>
      </c>
      <c r="F5097" s="920">
        <v>0</v>
      </c>
      <c r="G5097" s="920">
        <v>6.65</v>
      </c>
      <c r="H5097" s="920">
        <v>192.8287</v>
      </c>
      <c r="I5097" s="920">
        <v>170.3484</v>
      </c>
      <c r="J5097" s="920">
        <v>163.68</v>
      </c>
      <c r="K5097" s="920">
        <v>21.331</v>
      </c>
      <c r="L5097" s="936">
        <v>0.1113</v>
      </c>
      <c r="M5097" s="920">
        <v>912.12</v>
      </c>
      <c r="N5097" s="920"/>
      <c r="O5097" s="920"/>
      <c r="P5097" s="920"/>
      <c r="Q5097" s="920">
        <v>61425</v>
      </c>
      <c r="R5097" s="920">
        <v>15447.96</v>
      </c>
      <c r="S5097" s="936">
        <v>0.2515</v>
      </c>
      <c r="T5097" s="920">
        <v>0.6314</v>
      </c>
      <c r="U5097" s="920">
        <v>0.5179</v>
      </c>
      <c r="V5097" s="920">
        <v>0</v>
      </c>
      <c r="W5097" s="920">
        <v>0</v>
      </c>
      <c r="X5097" s="920">
        <v>0</v>
      </c>
      <c r="Y5097" s="920">
        <v>0</v>
      </c>
      <c r="Z5097" s="920">
        <v>0</v>
      </c>
      <c r="AA5097" s="920">
        <v>0</v>
      </c>
      <c r="AB5097" s="936">
        <v>0.9967</v>
      </c>
      <c r="AC5097" s="575">
        <f t="shared" si="237"/>
        <v>0.5179</v>
      </c>
      <c r="AD5097" s="620">
        <f t="shared" si="238"/>
        <v>0.6314</v>
      </c>
    </row>
    <row r="5098" customHeight="1" spans="1:30">
      <c r="A5098" s="574">
        <v>45389</v>
      </c>
      <c r="B5098" s="920" t="s">
        <v>256</v>
      </c>
      <c r="C5098" s="920" t="s">
        <v>250</v>
      </c>
      <c r="D5098" s="920">
        <v>20.4</v>
      </c>
      <c r="E5098" s="920" t="s">
        <v>233</v>
      </c>
      <c r="F5098" s="920">
        <v>0</v>
      </c>
      <c r="G5098" s="920">
        <v>2.42</v>
      </c>
      <c r="H5098" s="920">
        <v>1.119</v>
      </c>
      <c r="I5098" s="920">
        <v>1.0542</v>
      </c>
      <c r="J5098" s="920">
        <v>1.0537</v>
      </c>
      <c r="K5098" s="920">
        <v>0</v>
      </c>
      <c r="L5098" s="936">
        <v>0</v>
      </c>
      <c r="M5098" s="920">
        <v>112.148</v>
      </c>
      <c r="N5098" s="920"/>
      <c r="O5098" s="920"/>
      <c r="P5098" s="920"/>
      <c r="Q5098" s="920">
        <v>5372</v>
      </c>
      <c r="R5098" s="920">
        <v>1740.3401</v>
      </c>
      <c r="S5098" s="936">
        <v>0.324</v>
      </c>
      <c r="T5098" s="920">
        <v>0</v>
      </c>
      <c r="U5098" s="920">
        <v>0</v>
      </c>
      <c r="V5098" s="920">
        <v>0</v>
      </c>
      <c r="W5098" s="920">
        <v>0</v>
      </c>
      <c r="X5098" s="920">
        <v>0</v>
      </c>
      <c r="Y5098" s="920">
        <v>0</v>
      </c>
      <c r="Z5098" s="920">
        <v>0</v>
      </c>
      <c r="AA5098" s="920">
        <v>0</v>
      </c>
      <c r="AB5098" s="936">
        <v>1</v>
      </c>
      <c r="AC5098" s="575">
        <f t="shared" si="237"/>
        <v>0</v>
      </c>
      <c r="AD5098" s="620">
        <f t="shared" si="238"/>
        <v>0</v>
      </c>
    </row>
    <row r="5099" customHeight="1" spans="1:30">
      <c r="A5099" s="574">
        <v>45389</v>
      </c>
      <c r="B5099" s="920" t="s">
        <v>260</v>
      </c>
      <c r="C5099" s="920" t="s">
        <v>250</v>
      </c>
      <c r="D5099" s="920">
        <v>50</v>
      </c>
      <c r="E5099" s="920" t="s">
        <v>287</v>
      </c>
      <c r="F5099" s="920">
        <v>0</v>
      </c>
      <c r="G5099" s="920">
        <v>2.23</v>
      </c>
      <c r="H5099" s="920">
        <v>2.7</v>
      </c>
      <c r="I5099" s="920">
        <v>2.51</v>
      </c>
      <c r="J5099" s="920">
        <v>2.2</v>
      </c>
      <c r="K5099" s="920">
        <v>0</v>
      </c>
      <c r="L5099" s="936">
        <v>0</v>
      </c>
      <c r="M5099" s="920">
        <v>261.47</v>
      </c>
      <c r="N5099" s="920"/>
      <c r="O5099" s="920"/>
      <c r="P5099" s="920"/>
      <c r="Q5099" s="920">
        <v>12700</v>
      </c>
      <c r="R5099" s="920">
        <v>3040.422</v>
      </c>
      <c r="S5099" s="936">
        <v>0.2394</v>
      </c>
      <c r="T5099" s="920">
        <v>0.12</v>
      </c>
      <c r="U5099" s="920">
        <v>0</v>
      </c>
      <c r="V5099" s="920">
        <v>0</v>
      </c>
      <c r="W5099" s="920">
        <v>0</v>
      </c>
      <c r="X5099" s="920">
        <v>0</v>
      </c>
      <c r="Y5099" s="920">
        <v>0</v>
      </c>
      <c r="Z5099" s="920">
        <v>0</v>
      </c>
      <c r="AA5099" s="920">
        <v>0</v>
      </c>
      <c r="AB5099" s="936">
        <v>1</v>
      </c>
      <c r="AC5099" s="575">
        <f t="shared" si="237"/>
        <v>0</v>
      </c>
      <c r="AD5099" s="620">
        <f t="shared" si="238"/>
        <v>0.12</v>
      </c>
    </row>
    <row r="5100" customHeight="1" spans="1:30">
      <c r="A5100" s="574">
        <v>45389</v>
      </c>
      <c r="B5100" s="192" t="s">
        <v>61</v>
      </c>
      <c r="C5100" s="920" t="s">
        <v>250</v>
      </c>
      <c r="D5100" s="920">
        <v>275</v>
      </c>
      <c r="E5100" s="920" t="s">
        <v>233</v>
      </c>
      <c r="F5100" s="920">
        <v>0</v>
      </c>
      <c r="G5100" s="920">
        <v>7.15</v>
      </c>
      <c r="H5100" s="920">
        <v>279.1766</v>
      </c>
      <c r="I5100" s="920">
        <v>261.5097</v>
      </c>
      <c r="J5100" s="920">
        <v>256.08</v>
      </c>
      <c r="K5100" s="920">
        <v>17.6669</v>
      </c>
      <c r="L5100" s="936">
        <v>0.0633</v>
      </c>
      <c r="M5100" s="920">
        <v>1299.76</v>
      </c>
      <c r="N5100" s="920"/>
      <c r="O5100" s="920"/>
      <c r="P5100" s="920"/>
      <c r="Q5100" s="920">
        <v>83580</v>
      </c>
      <c r="R5100" s="920">
        <v>25225.2</v>
      </c>
      <c r="S5100" s="936">
        <v>0.3018</v>
      </c>
      <c r="T5100" s="920">
        <v>0</v>
      </c>
      <c r="U5100" s="920">
        <v>0</v>
      </c>
      <c r="V5100" s="920">
        <v>0</v>
      </c>
      <c r="W5100" s="920">
        <v>0</v>
      </c>
      <c r="X5100" s="920">
        <v>0</v>
      </c>
      <c r="Y5100" s="920">
        <v>0</v>
      </c>
      <c r="Z5100" s="920">
        <v>0</v>
      </c>
      <c r="AA5100" s="920">
        <v>0</v>
      </c>
      <c r="AB5100" s="936">
        <v>1</v>
      </c>
      <c r="AC5100" s="575">
        <f t="shared" si="237"/>
        <v>0</v>
      </c>
      <c r="AD5100" s="620">
        <f t="shared" si="238"/>
        <v>0</v>
      </c>
    </row>
    <row r="5101" customHeight="1" spans="1:30">
      <c r="A5101" s="574">
        <v>45389</v>
      </c>
      <c r="B5101" s="192" t="s">
        <v>62</v>
      </c>
      <c r="C5101" s="920" t="s">
        <v>250</v>
      </c>
      <c r="D5101" s="920">
        <v>200</v>
      </c>
      <c r="E5101" s="920" t="s">
        <v>233</v>
      </c>
      <c r="F5101" s="920">
        <v>0</v>
      </c>
      <c r="G5101" s="920">
        <v>7.77</v>
      </c>
      <c r="H5101" s="920">
        <v>212.9028</v>
      </c>
      <c r="I5101" s="920">
        <v>197.8047</v>
      </c>
      <c r="J5101" s="920">
        <v>192.72</v>
      </c>
      <c r="K5101" s="920">
        <v>15.0981</v>
      </c>
      <c r="L5101" s="936">
        <v>0.0709</v>
      </c>
      <c r="M5101" s="920">
        <v>1058.64</v>
      </c>
      <c r="N5101" s="920"/>
      <c r="O5101" s="920"/>
      <c r="P5101" s="920"/>
      <c r="Q5101" s="920">
        <v>61280</v>
      </c>
      <c r="R5101" s="920">
        <v>17606.16</v>
      </c>
      <c r="S5101" s="936">
        <v>0.2873</v>
      </c>
      <c r="T5101" s="920">
        <v>0</v>
      </c>
      <c r="U5101" s="920">
        <v>0</v>
      </c>
      <c r="V5101" s="920">
        <v>0</v>
      </c>
      <c r="W5101" s="920">
        <v>0</v>
      </c>
      <c r="X5101" s="920">
        <v>0</v>
      </c>
      <c r="Y5101" s="920">
        <v>0</v>
      </c>
      <c r="Z5101" s="920">
        <v>0</v>
      </c>
      <c r="AA5101" s="920">
        <v>0</v>
      </c>
      <c r="AB5101" s="936">
        <v>1</v>
      </c>
      <c r="AC5101" s="575">
        <f t="shared" si="237"/>
        <v>0</v>
      </c>
      <c r="AD5101" s="620">
        <f t="shared" si="238"/>
        <v>0</v>
      </c>
    </row>
    <row r="5102" customHeight="1" spans="1:30">
      <c r="A5102" s="574">
        <v>45389</v>
      </c>
      <c r="B5102" s="920" t="s">
        <v>267</v>
      </c>
      <c r="C5102" s="920" t="s">
        <v>250</v>
      </c>
      <c r="D5102" s="920">
        <v>150</v>
      </c>
      <c r="E5102" s="920" t="s">
        <v>233</v>
      </c>
      <c r="F5102" s="920">
        <v>0</v>
      </c>
      <c r="G5102" s="920">
        <v>5.34</v>
      </c>
      <c r="H5102" s="920">
        <v>85.7298</v>
      </c>
      <c r="I5102" s="920">
        <v>74.1134</v>
      </c>
      <c r="J5102" s="920">
        <v>70.4</v>
      </c>
      <c r="K5102" s="920">
        <v>11.6164</v>
      </c>
      <c r="L5102" s="936">
        <v>0.1355</v>
      </c>
      <c r="M5102" s="920">
        <v>371.36</v>
      </c>
      <c r="N5102" s="920"/>
      <c r="O5102" s="920"/>
      <c r="P5102" s="920"/>
      <c r="Q5102" s="920">
        <v>38110</v>
      </c>
      <c r="R5102" s="920">
        <v>13812.48</v>
      </c>
      <c r="S5102" s="936">
        <v>0.3624</v>
      </c>
      <c r="T5102" s="920">
        <v>0</v>
      </c>
      <c r="U5102" s="920">
        <v>0</v>
      </c>
      <c r="V5102" s="920">
        <v>0</v>
      </c>
      <c r="W5102" s="920">
        <v>0</v>
      </c>
      <c r="X5102" s="920">
        <v>0</v>
      </c>
      <c r="Y5102" s="920">
        <v>0</v>
      </c>
      <c r="Z5102" s="920">
        <v>0</v>
      </c>
      <c r="AA5102" s="920">
        <v>0</v>
      </c>
      <c r="AB5102" s="936">
        <v>1</v>
      </c>
      <c r="AC5102" s="575">
        <f t="shared" si="237"/>
        <v>0</v>
      </c>
      <c r="AD5102" s="620">
        <f t="shared" si="238"/>
        <v>0</v>
      </c>
    </row>
    <row r="5103" customHeight="1" spans="1:30">
      <c r="A5103" s="574">
        <v>45389</v>
      </c>
      <c r="B5103" s="920" t="s">
        <v>258</v>
      </c>
      <c r="C5103" s="920" t="s">
        <v>250</v>
      </c>
      <c r="D5103" s="920">
        <v>100</v>
      </c>
      <c r="E5103" s="920" t="s">
        <v>233</v>
      </c>
      <c r="F5103" s="920">
        <v>0</v>
      </c>
      <c r="G5103" s="920">
        <v>4.77</v>
      </c>
      <c r="H5103" s="920">
        <v>91.1012</v>
      </c>
      <c r="I5103" s="920">
        <v>54.27</v>
      </c>
      <c r="J5103" s="920">
        <v>52.8</v>
      </c>
      <c r="K5103" s="920">
        <v>36.1102</v>
      </c>
      <c r="L5103" s="936">
        <v>0.3995</v>
      </c>
      <c r="M5103" s="920">
        <v>542.52</v>
      </c>
      <c r="N5103" s="920"/>
      <c r="O5103" s="920"/>
      <c r="P5103" s="920"/>
      <c r="Q5103" s="920">
        <v>27774</v>
      </c>
      <c r="R5103" s="920">
        <v>6360.42</v>
      </c>
      <c r="S5103" s="936">
        <v>0.229</v>
      </c>
      <c r="T5103" s="920">
        <v>0.721</v>
      </c>
      <c r="U5103" s="920">
        <v>0</v>
      </c>
      <c r="V5103" s="920">
        <v>0</v>
      </c>
      <c r="W5103" s="920">
        <v>0</v>
      </c>
      <c r="X5103" s="920">
        <v>0</v>
      </c>
      <c r="Y5103" s="920">
        <v>0</v>
      </c>
      <c r="Z5103" s="920">
        <v>0</v>
      </c>
      <c r="AA5103" s="920">
        <v>0</v>
      </c>
      <c r="AB5103" s="936">
        <v>0.9743</v>
      </c>
      <c r="AC5103" s="575">
        <f t="shared" si="237"/>
        <v>0</v>
      </c>
      <c r="AD5103" s="620">
        <f t="shared" si="238"/>
        <v>0.721</v>
      </c>
    </row>
    <row r="5104" customHeight="1" spans="1:30">
      <c r="A5104" s="574">
        <v>45389</v>
      </c>
      <c r="B5104" s="920" t="s">
        <v>252</v>
      </c>
      <c r="C5104" s="920" t="s">
        <v>250</v>
      </c>
      <c r="D5104" s="920">
        <v>49.5</v>
      </c>
      <c r="E5104" s="920" t="s">
        <v>233</v>
      </c>
      <c r="F5104" s="920">
        <v>0</v>
      </c>
      <c r="G5104" s="920">
        <v>8.68</v>
      </c>
      <c r="H5104" s="920">
        <v>89.3703</v>
      </c>
      <c r="I5104" s="920">
        <v>62.8736</v>
      </c>
      <c r="J5104" s="920">
        <v>61.149</v>
      </c>
      <c r="K5104" s="920">
        <v>26.4967</v>
      </c>
      <c r="L5104" s="936">
        <v>0.2965</v>
      </c>
      <c r="M5104" s="920">
        <v>415.107</v>
      </c>
      <c r="N5104" s="920">
        <v>1272</v>
      </c>
      <c r="O5104" s="936">
        <v>0.3263</v>
      </c>
      <c r="P5104" s="936">
        <v>0.093</v>
      </c>
      <c r="Q5104" s="920">
        <v>12723</v>
      </c>
      <c r="R5104" s="920">
        <v>3130.9476</v>
      </c>
      <c r="S5104" s="936">
        <v>0.2461</v>
      </c>
      <c r="T5104" s="920">
        <v>0</v>
      </c>
      <c r="U5104" s="920">
        <v>0</v>
      </c>
      <c r="V5104" s="920">
        <v>0</v>
      </c>
      <c r="W5104" s="920">
        <v>0</v>
      </c>
      <c r="X5104" s="920">
        <v>0</v>
      </c>
      <c r="Y5104" s="920">
        <v>0</v>
      </c>
      <c r="Z5104" s="920">
        <v>0</v>
      </c>
      <c r="AA5104" s="920">
        <v>0</v>
      </c>
      <c r="AB5104" s="936">
        <v>1</v>
      </c>
      <c r="AC5104" s="575">
        <f t="shared" si="237"/>
        <v>0</v>
      </c>
      <c r="AD5104" s="620">
        <f t="shared" si="238"/>
        <v>0</v>
      </c>
    </row>
    <row r="5105" customHeight="1" spans="1:30">
      <c r="A5105" s="574">
        <v>45389</v>
      </c>
      <c r="B5105" s="920" t="s">
        <v>263</v>
      </c>
      <c r="C5105" s="920" t="s">
        <v>250</v>
      </c>
      <c r="D5105" s="920">
        <v>200</v>
      </c>
      <c r="E5105" s="920" t="s">
        <v>233</v>
      </c>
      <c r="F5105" s="920">
        <v>0</v>
      </c>
      <c r="G5105" s="920">
        <v>6.35</v>
      </c>
      <c r="H5105" s="920">
        <v>222.0944</v>
      </c>
      <c r="I5105" s="920">
        <v>159.664</v>
      </c>
      <c r="J5105" s="920">
        <v>155.76</v>
      </c>
      <c r="K5105" s="920">
        <v>62.1674</v>
      </c>
      <c r="L5105" s="936">
        <v>0.2802</v>
      </c>
      <c r="M5105" s="920">
        <v>749.76</v>
      </c>
      <c r="N5105" s="920"/>
      <c r="O5105" s="920"/>
      <c r="P5105" s="920"/>
      <c r="Q5105" s="920">
        <v>59159</v>
      </c>
      <c r="R5105" s="920">
        <v>19171.68</v>
      </c>
      <c r="S5105" s="936">
        <v>0.3241</v>
      </c>
      <c r="T5105" s="920">
        <v>0</v>
      </c>
      <c r="U5105" s="920">
        <v>0.263</v>
      </c>
      <c r="V5105" s="920">
        <v>0</v>
      </c>
      <c r="W5105" s="920">
        <v>0</v>
      </c>
      <c r="X5105" s="920">
        <v>0</v>
      </c>
      <c r="Y5105" s="920">
        <v>0</v>
      </c>
      <c r="Z5105" s="920">
        <v>0</v>
      </c>
      <c r="AA5105" s="920">
        <v>0</v>
      </c>
      <c r="AB5105" s="936">
        <v>1</v>
      </c>
      <c r="AC5105" s="575">
        <f t="shared" si="237"/>
        <v>0.263</v>
      </c>
      <c r="AD5105" s="620">
        <f t="shared" si="238"/>
        <v>0</v>
      </c>
    </row>
    <row r="5106" customHeight="1" spans="1:30">
      <c r="A5106" s="574">
        <v>45389</v>
      </c>
      <c r="B5106" s="920" t="s">
        <v>262</v>
      </c>
      <c r="C5106" s="920" t="s">
        <v>250</v>
      </c>
      <c r="D5106" s="920">
        <v>200</v>
      </c>
      <c r="E5106" s="920" t="s">
        <v>233</v>
      </c>
      <c r="F5106" s="920">
        <v>0</v>
      </c>
      <c r="G5106" s="920">
        <v>7.29</v>
      </c>
      <c r="H5106" s="920">
        <v>204.4056</v>
      </c>
      <c r="I5106" s="920">
        <v>99.7274</v>
      </c>
      <c r="J5106" s="920">
        <v>99</v>
      </c>
      <c r="K5106" s="920">
        <v>38.2482</v>
      </c>
      <c r="L5106" s="936">
        <v>0.2772</v>
      </c>
      <c r="M5106" s="920">
        <v>495</v>
      </c>
      <c r="N5106" s="920"/>
      <c r="O5106" s="920"/>
      <c r="P5106" s="920"/>
      <c r="Q5106" s="920">
        <v>30140</v>
      </c>
      <c r="R5106" s="920">
        <v>10931.25</v>
      </c>
      <c r="S5106" s="936">
        <v>0.3627</v>
      </c>
      <c r="T5106" s="920">
        <v>66.43</v>
      </c>
      <c r="U5106" s="920">
        <v>0</v>
      </c>
      <c r="V5106" s="920">
        <v>0</v>
      </c>
      <c r="W5106" s="920">
        <v>0</v>
      </c>
      <c r="X5106" s="920">
        <v>0</v>
      </c>
      <c r="Y5106" s="920">
        <v>0</v>
      </c>
      <c r="Z5106" s="920">
        <v>0</v>
      </c>
      <c r="AA5106" s="920">
        <v>0</v>
      </c>
      <c r="AB5106" s="936">
        <v>0.5904</v>
      </c>
      <c r="AC5106" s="575">
        <f t="shared" si="237"/>
        <v>0</v>
      </c>
      <c r="AD5106" s="620">
        <f t="shared" si="238"/>
        <v>66.43</v>
      </c>
    </row>
    <row r="5107" customHeight="1" spans="1:30">
      <c r="A5107" s="574">
        <v>45389</v>
      </c>
      <c r="B5107" s="920" t="s">
        <v>265</v>
      </c>
      <c r="C5107" s="920" t="s">
        <v>250</v>
      </c>
      <c r="D5107" s="920">
        <v>50</v>
      </c>
      <c r="E5107" s="920" t="s">
        <v>233</v>
      </c>
      <c r="F5107" s="920">
        <v>0</v>
      </c>
      <c r="G5107" s="920">
        <v>6.89</v>
      </c>
      <c r="H5107" s="920">
        <v>63.916</v>
      </c>
      <c r="I5107" s="920">
        <v>22.5555</v>
      </c>
      <c r="J5107" s="920">
        <v>22.2552</v>
      </c>
      <c r="K5107" s="920">
        <v>41.3605</v>
      </c>
      <c r="L5107" s="936">
        <v>0.6471</v>
      </c>
      <c r="M5107" s="920">
        <v>160.1424</v>
      </c>
      <c r="N5107" s="920"/>
      <c r="O5107" s="920"/>
      <c r="P5107" s="920"/>
      <c r="Q5107" s="920">
        <v>5770</v>
      </c>
      <c r="R5107" s="920">
        <v>1183.9388</v>
      </c>
      <c r="S5107" s="936">
        <v>0.2052</v>
      </c>
      <c r="T5107" s="920">
        <v>0</v>
      </c>
      <c r="U5107" s="920">
        <v>0</v>
      </c>
      <c r="V5107" s="920">
        <v>0</v>
      </c>
      <c r="W5107" s="920">
        <v>0</v>
      </c>
      <c r="X5107" s="920">
        <v>0</v>
      </c>
      <c r="Y5107" s="920">
        <v>0</v>
      </c>
      <c r="Z5107" s="920">
        <v>0</v>
      </c>
      <c r="AA5107" s="920">
        <v>0</v>
      </c>
      <c r="AB5107" s="936">
        <v>1</v>
      </c>
      <c r="AC5107" s="575">
        <f t="shared" si="237"/>
        <v>0</v>
      </c>
      <c r="AD5107" s="620">
        <f t="shared" si="238"/>
        <v>0</v>
      </c>
    </row>
    <row r="5108" customHeight="1" spans="1:30">
      <c r="A5108" s="574">
        <v>45389</v>
      </c>
      <c r="B5108" s="920" t="s">
        <v>257</v>
      </c>
      <c r="C5108" s="920" t="s">
        <v>250</v>
      </c>
      <c r="D5108" s="920">
        <v>80</v>
      </c>
      <c r="E5108" s="920" t="s">
        <v>231</v>
      </c>
      <c r="F5108" s="920">
        <v>0</v>
      </c>
      <c r="G5108" s="920">
        <v>3.99</v>
      </c>
      <c r="H5108" s="920">
        <v>22.048</v>
      </c>
      <c r="I5108" s="920">
        <v>21.6794</v>
      </c>
      <c r="J5108" s="920">
        <v>20.8207</v>
      </c>
      <c r="K5108" s="920">
        <v>0</v>
      </c>
      <c r="L5108" s="936">
        <v>0</v>
      </c>
      <c r="M5108" s="920">
        <v>352.2108</v>
      </c>
      <c r="N5108" s="920"/>
      <c r="O5108" s="920"/>
      <c r="P5108" s="920"/>
      <c r="Q5108" s="920">
        <v>18237</v>
      </c>
      <c r="R5108" s="920">
        <v>6041.6524</v>
      </c>
      <c r="S5108" s="936">
        <v>0.3313</v>
      </c>
      <c r="T5108" s="920">
        <v>0</v>
      </c>
      <c r="U5108" s="920">
        <v>0</v>
      </c>
      <c r="V5108" s="920">
        <v>0</v>
      </c>
      <c r="W5108" s="920">
        <v>0</v>
      </c>
      <c r="X5108" s="920">
        <v>0</v>
      </c>
      <c r="Y5108" s="920">
        <v>0</v>
      </c>
      <c r="Z5108" s="920">
        <v>0</v>
      </c>
      <c r="AA5108" s="920">
        <v>0</v>
      </c>
      <c r="AB5108" s="936">
        <v>1</v>
      </c>
      <c r="AC5108" s="575">
        <f t="shared" si="237"/>
        <v>0</v>
      </c>
      <c r="AD5108" s="620">
        <f t="shared" si="238"/>
        <v>0</v>
      </c>
    </row>
    <row r="5109" customHeight="1" spans="1:30">
      <c r="A5109" s="574">
        <v>45389</v>
      </c>
      <c r="B5109" s="920" t="s">
        <v>266</v>
      </c>
      <c r="C5109" s="920" t="s">
        <v>250</v>
      </c>
      <c r="D5109" s="920">
        <v>200</v>
      </c>
      <c r="E5109" s="920" t="s">
        <v>231</v>
      </c>
      <c r="F5109" s="920">
        <v>0</v>
      </c>
      <c r="G5109" s="920">
        <v>5.54</v>
      </c>
      <c r="H5109" s="920">
        <v>154.048</v>
      </c>
      <c r="I5109" s="920">
        <v>106.2508</v>
      </c>
      <c r="J5109" s="920">
        <v>104.28</v>
      </c>
      <c r="K5109" s="920">
        <v>47.0432</v>
      </c>
      <c r="L5109" s="936">
        <v>0.3069</v>
      </c>
      <c r="M5109" s="920">
        <v>1015.08</v>
      </c>
      <c r="N5109" s="920"/>
      <c r="O5109" s="920"/>
      <c r="P5109" s="920"/>
      <c r="Q5109" s="920">
        <v>45530</v>
      </c>
      <c r="R5109" s="920">
        <v>8864.46</v>
      </c>
      <c r="S5109" s="936">
        <v>0.1947</v>
      </c>
      <c r="T5109" s="920">
        <v>0.588</v>
      </c>
      <c r="U5109" s="920">
        <v>0.166</v>
      </c>
      <c r="V5109" s="920">
        <v>0</v>
      </c>
      <c r="W5109" s="920">
        <v>0</v>
      </c>
      <c r="X5109" s="920">
        <v>0</v>
      </c>
      <c r="Y5109" s="920">
        <v>0</v>
      </c>
      <c r="Z5109" s="920">
        <v>0</v>
      </c>
      <c r="AA5109" s="920">
        <v>0</v>
      </c>
      <c r="AB5109" s="936">
        <v>0.99</v>
      </c>
      <c r="AC5109" s="575">
        <f t="shared" si="237"/>
        <v>0.166</v>
      </c>
      <c r="AD5109" s="620">
        <f t="shared" si="238"/>
        <v>0.588</v>
      </c>
    </row>
    <row r="5110" customHeight="1" spans="1:31">
      <c r="A5110" s="574">
        <v>45389</v>
      </c>
      <c r="B5110" s="921" t="s">
        <v>332</v>
      </c>
      <c r="C5110" s="922" t="s">
        <v>327</v>
      </c>
      <c r="D5110" s="923">
        <v>100</v>
      </c>
      <c r="E5110" s="924" t="s">
        <v>166</v>
      </c>
      <c r="F5110" s="925">
        <v>7.38</v>
      </c>
      <c r="G5110" s="924">
        <v>3.53</v>
      </c>
      <c r="H5110" s="926">
        <v>58.5195</v>
      </c>
      <c r="I5110" s="926">
        <v>16.1124</v>
      </c>
      <c r="J5110" s="926">
        <v>14.728</v>
      </c>
      <c r="K5110" s="926">
        <v>42.4071</v>
      </c>
      <c r="L5110" s="937">
        <v>0.7247</v>
      </c>
      <c r="M5110" s="926">
        <v>186.081</v>
      </c>
      <c r="N5110" s="924">
        <v>2100</v>
      </c>
      <c r="O5110" s="937">
        <v>0.0886</v>
      </c>
      <c r="P5110" s="937">
        <v>-0.1447</v>
      </c>
      <c r="Q5110" s="924">
        <v>17591</v>
      </c>
      <c r="R5110" s="926">
        <v>2818.928</v>
      </c>
      <c r="S5110" s="937">
        <v>0.1602</v>
      </c>
      <c r="T5110" s="924">
        <v>0</v>
      </c>
      <c r="U5110" s="924">
        <v>0</v>
      </c>
      <c r="V5110" s="924">
        <v>0</v>
      </c>
      <c r="W5110" s="924">
        <v>0</v>
      </c>
      <c r="X5110" s="924">
        <v>0</v>
      </c>
      <c r="Y5110" s="924">
        <v>0</v>
      </c>
      <c r="Z5110" s="924">
        <v>0</v>
      </c>
      <c r="AA5110" s="926">
        <v>42.4071</v>
      </c>
      <c r="AB5110" s="937">
        <v>1</v>
      </c>
      <c r="AC5110" s="575">
        <f t="shared" si="237"/>
        <v>0</v>
      </c>
      <c r="AD5110" s="620">
        <f t="shared" si="238"/>
        <v>0</v>
      </c>
      <c r="AE5110" s="949"/>
    </row>
    <row r="5111" customHeight="1" spans="1:31">
      <c r="A5111" s="574">
        <v>45389</v>
      </c>
      <c r="B5111" s="921" t="s">
        <v>342</v>
      </c>
      <c r="C5111" s="927" t="s">
        <v>82</v>
      </c>
      <c r="D5111" s="928">
        <v>100</v>
      </c>
      <c r="E5111" s="929" t="s">
        <v>400</v>
      </c>
      <c r="F5111" s="929">
        <v>0</v>
      </c>
      <c r="G5111" s="930">
        <v>2.54</v>
      </c>
      <c r="H5111" s="930">
        <v>0</v>
      </c>
      <c r="I5111" s="926">
        <v>1.89</v>
      </c>
      <c r="J5111" s="930">
        <v>1.7248</v>
      </c>
      <c r="K5111" s="934">
        <v>0</v>
      </c>
      <c r="L5111" s="934">
        <v>0</v>
      </c>
      <c r="M5111" s="938">
        <v>60.412</v>
      </c>
      <c r="N5111" s="939">
        <v>2002</v>
      </c>
      <c r="O5111" s="940">
        <v>0.0302</v>
      </c>
      <c r="P5111" s="937">
        <v>-0.2021</v>
      </c>
      <c r="Q5111" s="930">
        <v>13183</v>
      </c>
      <c r="R5111" s="938">
        <v>368.2712</v>
      </c>
      <c r="S5111" s="940">
        <v>0.0279</v>
      </c>
      <c r="T5111" s="924">
        <v>0</v>
      </c>
      <c r="U5111" s="924">
        <v>0</v>
      </c>
      <c r="V5111" s="924">
        <v>0</v>
      </c>
      <c r="W5111" s="924">
        <v>0</v>
      </c>
      <c r="X5111" s="924">
        <v>0</v>
      </c>
      <c r="Y5111" s="924">
        <v>0</v>
      </c>
      <c r="Z5111" s="924">
        <v>0</v>
      </c>
      <c r="AA5111" s="924">
        <v>0</v>
      </c>
      <c r="AB5111" s="937">
        <v>1</v>
      </c>
      <c r="AC5111" s="575">
        <f t="shared" si="237"/>
        <v>0</v>
      </c>
      <c r="AD5111" s="620">
        <f t="shared" si="238"/>
        <v>0</v>
      </c>
      <c r="AE5111" s="949"/>
    </row>
    <row r="5112" customHeight="1" spans="1:31">
      <c r="A5112" s="574">
        <v>45389</v>
      </c>
      <c r="B5112" s="931" t="s">
        <v>461</v>
      </c>
      <c r="C5112" s="932" t="s">
        <v>391</v>
      </c>
      <c r="D5112" s="933">
        <v>33</v>
      </c>
      <c r="E5112" s="934" t="s">
        <v>148</v>
      </c>
      <c r="F5112" s="934">
        <v>0</v>
      </c>
      <c r="G5112" s="934">
        <v>4.33</v>
      </c>
      <c r="H5112" s="934">
        <v>21.5468</v>
      </c>
      <c r="I5112" s="934">
        <v>21.1685</v>
      </c>
      <c r="J5112" s="934">
        <v>21.12</v>
      </c>
      <c r="K5112" s="934">
        <v>0</v>
      </c>
      <c r="L5112" s="941">
        <v>0</v>
      </c>
      <c r="M5112" s="934">
        <v>154.44</v>
      </c>
      <c r="N5112" s="934">
        <v>1086</v>
      </c>
      <c r="O5112" s="941">
        <v>0.1422</v>
      </c>
      <c r="P5112" s="937">
        <v>-0.3905</v>
      </c>
      <c r="Q5112" s="934">
        <v>7604</v>
      </c>
      <c r="R5112" s="934">
        <v>1801.8</v>
      </c>
      <c r="S5112" s="941">
        <v>0.237</v>
      </c>
      <c r="T5112" s="934">
        <v>0</v>
      </c>
      <c r="U5112" s="934">
        <v>0.2503</v>
      </c>
      <c r="V5112" s="934">
        <v>0</v>
      </c>
      <c r="W5112" s="934">
        <v>0</v>
      </c>
      <c r="X5112" s="934">
        <v>0</v>
      </c>
      <c r="Y5112" s="934">
        <v>0</v>
      </c>
      <c r="Z5112" s="934">
        <v>0</v>
      </c>
      <c r="AA5112" s="934">
        <v>0</v>
      </c>
      <c r="AB5112" s="941">
        <v>1</v>
      </c>
      <c r="AC5112" s="575">
        <f t="shared" si="237"/>
        <v>0.2503</v>
      </c>
      <c r="AD5112" s="620">
        <f t="shared" si="238"/>
        <v>0</v>
      </c>
      <c r="AE5112" s="949"/>
    </row>
    <row r="5113" customHeight="1" spans="1:31">
      <c r="A5113" s="574">
        <v>45389</v>
      </c>
      <c r="B5113" s="921" t="s">
        <v>345</v>
      </c>
      <c r="C5113" s="934" t="s">
        <v>150</v>
      </c>
      <c r="D5113" s="934">
        <v>60</v>
      </c>
      <c r="E5113" s="934" t="s">
        <v>382</v>
      </c>
      <c r="F5113" s="934">
        <v>1.07</v>
      </c>
      <c r="G5113" s="934">
        <v>0.94</v>
      </c>
      <c r="H5113" s="934">
        <v>9.9521</v>
      </c>
      <c r="I5113" s="934">
        <v>12.138</v>
      </c>
      <c r="J5113" s="934">
        <v>8.8</v>
      </c>
      <c r="K5113" s="934">
        <v>0</v>
      </c>
      <c r="L5113" s="941">
        <v>0</v>
      </c>
      <c r="M5113" s="934">
        <v>100.32</v>
      </c>
      <c r="N5113" s="934">
        <v>422</v>
      </c>
      <c r="O5113" s="941">
        <v>0.2377</v>
      </c>
      <c r="P5113" s="934" t="s">
        <v>149</v>
      </c>
      <c r="Q5113" s="934">
        <v>5420</v>
      </c>
      <c r="R5113" s="934">
        <v>1783.76</v>
      </c>
      <c r="S5113" s="941">
        <v>0.3291</v>
      </c>
      <c r="T5113" s="934">
        <v>0</v>
      </c>
      <c r="U5113" s="934">
        <v>0</v>
      </c>
      <c r="V5113" s="934">
        <v>0</v>
      </c>
      <c r="W5113" s="934">
        <v>0</v>
      </c>
      <c r="X5113" s="934">
        <v>0</v>
      </c>
      <c r="Y5113" s="934">
        <v>0</v>
      </c>
      <c r="Z5113" s="934">
        <v>0</v>
      </c>
      <c r="AA5113" s="934">
        <v>0</v>
      </c>
      <c r="AB5113" s="941">
        <v>1</v>
      </c>
      <c r="AC5113" s="575">
        <f t="shared" si="237"/>
        <v>0</v>
      </c>
      <c r="AD5113" s="620">
        <f t="shared" si="238"/>
        <v>0</v>
      </c>
      <c r="AE5113" s="949"/>
    </row>
    <row r="5114" customHeight="1" spans="1:31">
      <c r="A5114" s="574">
        <v>45389</v>
      </c>
      <c r="B5114" s="921" t="s">
        <v>334</v>
      </c>
      <c r="C5114" s="927" t="s">
        <v>78</v>
      </c>
      <c r="D5114" s="928">
        <v>100</v>
      </c>
      <c r="E5114" s="930" t="s">
        <v>79</v>
      </c>
      <c r="F5114" s="930">
        <v>3.93</v>
      </c>
      <c r="G5114" s="930">
        <v>2.52</v>
      </c>
      <c r="H5114" s="930">
        <v>10.9468</v>
      </c>
      <c r="I5114" s="930">
        <v>11.35</v>
      </c>
      <c r="J5114" s="930">
        <v>11.1573</v>
      </c>
      <c r="K5114" s="930">
        <v>0</v>
      </c>
      <c r="L5114" s="942">
        <v>0</v>
      </c>
      <c r="M5114" s="943">
        <v>65.3114</v>
      </c>
      <c r="N5114" s="944">
        <v>132</v>
      </c>
      <c r="O5114" s="945">
        <v>0.4948</v>
      </c>
      <c r="P5114" s="942">
        <v>0.269</v>
      </c>
      <c r="Q5114" s="930">
        <v>5723</v>
      </c>
      <c r="R5114" s="944">
        <v>518.7644</v>
      </c>
      <c r="S5114" s="947">
        <v>0.0906</v>
      </c>
      <c r="T5114" s="930">
        <v>0</v>
      </c>
      <c r="U5114" s="930">
        <v>0</v>
      </c>
      <c r="V5114" s="930">
        <v>0</v>
      </c>
      <c r="W5114" s="930">
        <v>0</v>
      </c>
      <c r="X5114" s="930">
        <v>0</v>
      </c>
      <c r="Y5114" s="930">
        <v>0</v>
      </c>
      <c r="Z5114" s="930">
        <v>0</v>
      </c>
      <c r="AA5114" s="930">
        <v>0.233</v>
      </c>
      <c r="AB5114" s="937">
        <v>1</v>
      </c>
      <c r="AC5114" s="575">
        <f t="shared" si="237"/>
        <v>0</v>
      </c>
      <c r="AD5114" s="620">
        <f t="shared" si="238"/>
        <v>0</v>
      </c>
      <c r="AE5114" s="949"/>
    </row>
    <row r="5115" customHeight="1" spans="1:31">
      <c r="A5115" s="574">
        <v>45389</v>
      </c>
      <c r="B5115" s="921" t="s">
        <v>335</v>
      </c>
      <c r="C5115" s="927" t="s">
        <v>86</v>
      </c>
      <c r="D5115" s="928">
        <v>50</v>
      </c>
      <c r="E5115" s="930" t="s">
        <v>79</v>
      </c>
      <c r="F5115" s="930">
        <v>6.55</v>
      </c>
      <c r="G5115" s="935">
        <v>1.32</v>
      </c>
      <c r="H5115" s="935">
        <v>24.6379</v>
      </c>
      <c r="I5115" s="935">
        <v>7.8549</v>
      </c>
      <c r="J5115" s="935">
        <v>7.8293</v>
      </c>
      <c r="K5115" s="935">
        <v>16.56</v>
      </c>
      <c r="L5115" s="946">
        <v>0.6721</v>
      </c>
      <c r="M5115" s="930">
        <v>84.0761</v>
      </c>
      <c r="N5115" s="935">
        <v>571</v>
      </c>
      <c r="O5115" s="942">
        <v>0.1472</v>
      </c>
      <c r="P5115" s="934" t="s">
        <v>149</v>
      </c>
      <c r="Q5115" s="935">
        <v>6458</v>
      </c>
      <c r="R5115" s="930">
        <v>1329.2756</v>
      </c>
      <c r="S5115" s="942">
        <v>0.2058</v>
      </c>
      <c r="T5115" s="930">
        <v>0</v>
      </c>
      <c r="U5115" s="930">
        <v>0</v>
      </c>
      <c r="V5115" s="930">
        <v>0</v>
      </c>
      <c r="W5115" s="930">
        <v>0</v>
      </c>
      <c r="X5115" s="930">
        <v>0</v>
      </c>
      <c r="Y5115" s="930">
        <v>0</v>
      </c>
      <c r="Z5115" s="930">
        <v>0</v>
      </c>
      <c r="AA5115" s="930">
        <v>0</v>
      </c>
      <c r="AB5115" s="937">
        <v>1</v>
      </c>
      <c r="AC5115" s="575">
        <f t="shared" si="237"/>
        <v>0</v>
      </c>
      <c r="AD5115" s="620">
        <f t="shared" si="238"/>
        <v>0</v>
      </c>
      <c r="AE5115" s="949"/>
    </row>
    <row r="5116" customHeight="1" spans="1:29">
      <c r="A5116" s="916" t="s">
        <v>464</v>
      </c>
      <c r="B5116" s="917"/>
      <c r="C5116" s="917"/>
      <c r="D5116" s="917"/>
      <c r="E5116" s="917"/>
      <c r="F5116" s="917"/>
      <c r="G5116" s="917"/>
      <c r="H5116" s="917"/>
      <c r="I5116" s="917"/>
      <c r="J5116" s="917"/>
      <c r="K5116" s="917"/>
      <c r="L5116" s="917"/>
      <c r="M5116" s="917"/>
      <c r="N5116" s="917"/>
      <c r="O5116" s="917"/>
      <c r="P5116" s="917"/>
      <c r="Q5116" s="917"/>
      <c r="R5116" s="917"/>
      <c r="S5116" s="917"/>
      <c r="T5116" s="917"/>
      <c r="U5116" s="917"/>
      <c r="V5116" s="917"/>
      <c r="W5116" s="917"/>
      <c r="X5116" s="917"/>
      <c r="Y5116" s="917"/>
      <c r="Z5116" s="917"/>
      <c r="AA5116" s="917"/>
      <c r="AB5116" s="917"/>
      <c r="AC5116" s="917"/>
    </row>
    <row r="5117" customHeight="1" spans="1:30">
      <c r="A5117" s="918" t="s">
        <v>199</v>
      </c>
      <c r="B5117" s="919" t="s">
        <v>200</v>
      </c>
      <c r="C5117" s="919" t="s">
        <v>201</v>
      </c>
      <c r="D5117" s="919" t="s">
        <v>202</v>
      </c>
      <c r="E5117" s="919" t="s">
        <v>203</v>
      </c>
      <c r="F5117" s="919" t="s">
        <v>204</v>
      </c>
      <c r="G5117" s="919" t="s">
        <v>205</v>
      </c>
      <c r="H5117" s="919" t="s">
        <v>206</v>
      </c>
      <c r="I5117" s="919" t="s">
        <v>207</v>
      </c>
      <c r="J5117" s="919" t="s">
        <v>208</v>
      </c>
      <c r="K5117" s="919" t="s">
        <v>209</v>
      </c>
      <c r="L5117" s="919" t="s">
        <v>210</v>
      </c>
      <c r="M5117" s="919" t="s">
        <v>211</v>
      </c>
      <c r="N5117" s="919" t="s">
        <v>212</v>
      </c>
      <c r="O5117" s="919" t="s">
        <v>213</v>
      </c>
      <c r="P5117" s="919" t="s">
        <v>214</v>
      </c>
      <c r="Q5117" s="919" t="s">
        <v>215</v>
      </c>
      <c r="R5117" s="919" t="s">
        <v>216</v>
      </c>
      <c r="S5117" s="919" t="s">
        <v>217</v>
      </c>
      <c r="T5117" s="919" t="s">
        <v>218</v>
      </c>
      <c r="U5117" s="919" t="s">
        <v>219</v>
      </c>
      <c r="V5117" s="919" t="s">
        <v>220</v>
      </c>
      <c r="W5117" s="919" t="s">
        <v>221</v>
      </c>
      <c r="X5117" s="919" t="s">
        <v>222</v>
      </c>
      <c r="Y5117" s="919" t="s">
        <v>223</v>
      </c>
      <c r="Z5117" s="919" t="s">
        <v>224</v>
      </c>
      <c r="AA5117" s="919" t="s">
        <v>225</v>
      </c>
      <c r="AB5117" s="919" t="s">
        <v>226</v>
      </c>
      <c r="AC5117" s="583" t="s">
        <v>29</v>
      </c>
      <c r="AD5117" s="583" t="s">
        <v>30</v>
      </c>
    </row>
    <row r="5118" customHeight="1" spans="1:30">
      <c r="A5118" s="574">
        <v>45390</v>
      </c>
      <c r="B5118" s="920" t="s">
        <v>227</v>
      </c>
      <c r="C5118" s="920" t="s">
        <v>228</v>
      </c>
      <c r="D5118" s="920">
        <v>100</v>
      </c>
      <c r="E5118" s="920" t="s">
        <v>235</v>
      </c>
      <c r="F5118" s="920">
        <v>3.22</v>
      </c>
      <c r="G5118" s="920">
        <v>1.62</v>
      </c>
      <c r="H5118" s="920">
        <v>30.7545</v>
      </c>
      <c r="I5118" s="920">
        <v>30.45</v>
      </c>
      <c r="J5118" s="920">
        <v>30.3625</v>
      </c>
      <c r="K5118" s="920">
        <v>0</v>
      </c>
      <c r="L5118" s="936">
        <v>0</v>
      </c>
      <c r="M5118" s="920">
        <v>277.2875</v>
      </c>
      <c r="N5118" s="920"/>
      <c r="O5118" s="920"/>
      <c r="P5118" s="920"/>
      <c r="Q5118" s="920">
        <v>14972</v>
      </c>
      <c r="R5118" s="920">
        <v>3616.375</v>
      </c>
      <c r="S5118" s="936">
        <v>0.2415</v>
      </c>
      <c r="T5118" s="920">
        <v>0</v>
      </c>
      <c r="U5118" s="920">
        <v>0</v>
      </c>
      <c r="V5118" s="920">
        <v>0</v>
      </c>
      <c r="W5118" s="920">
        <v>0</v>
      </c>
      <c r="X5118" s="920">
        <v>0</v>
      </c>
      <c r="Y5118" s="920">
        <v>0</v>
      </c>
      <c r="Z5118" s="920">
        <v>0</v>
      </c>
      <c r="AA5118" s="920">
        <v>0</v>
      </c>
      <c r="AB5118" s="936">
        <v>1</v>
      </c>
      <c r="AC5118" s="575">
        <f t="shared" ref="AC5118:AC5159" si="239">U5118+W5118</f>
        <v>0</v>
      </c>
      <c r="AD5118" s="620">
        <f t="shared" ref="AD5118:AD5159" si="240">T5118+V5118</f>
        <v>0</v>
      </c>
    </row>
    <row r="5119" customHeight="1" spans="1:30">
      <c r="A5119" s="574">
        <v>45390</v>
      </c>
      <c r="B5119" s="920" t="s">
        <v>232</v>
      </c>
      <c r="C5119" s="920" t="s">
        <v>228</v>
      </c>
      <c r="D5119" s="920">
        <v>80</v>
      </c>
      <c r="E5119" s="920" t="s">
        <v>235</v>
      </c>
      <c r="F5119" s="920">
        <v>4.99</v>
      </c>
      <c r="G5119" s="920">
        <v>0.83</v>
      </c>
      <c r="H5119" s="920">
        <v>35.0832</v>
      </c>
      <c r="I5119" s="920">
        <v>34.16</v>
      </c>
      <c r="J5119" s="920">
        <v>34.1</v>
      </c>
      <c r="K5119" s="920">
        <v>0</v>
      </c>
      <c r="L5119" s="936">
        <v>0</v>
      </c>
      <c r="M5119" s="920">
        <v>252.45</v>
      </c>
      <c r="N5119" s="920"/>
      <c r="O5119" s="920"/>
      <c r="P5119" s="920"/>
      <c r="Q5119" s="920">
        <v>9570</v>
      </c>
      <c r="R5119" s="920">
        <v>3099.25</v>
      </c>
      <c r="S5119" s="936">
        <v>0.3239</v>
      </c>
      <c r="T5119" s="920">
        <v>0</v>
      </c>
      <c r="U5119" s="920">
        <v>0</v>
      </c>
      <c r="V5119" s="920">
        <v>0</v>
      </c>
      <c r="W5119" s="920">
        <v>0</v>
      </c>
      <c r="X5119" s="920">
        <v>0</v>
      </c>
      <c r="Y5119" s="920">
        <v>0</v>
      </c>
      <c r="Z5119" s="920">
        <v>0</v>
      </c>
      <c r="AA5119" s="920">
        <v>0</v>
      </c>
      <c r="AB5119" s="936">
        <v>1</v>
      </c>
      <c r="AC5119" s="575">
        <f t="shared" si="239"/>
        <v>0</v>
      </c>
      <c r="AD5119" s="620">
        <f t="shared" si="240"/>
        <v>0</v>
      </c>
    </row>
    <row r="5120" customHeight="1" spans="1:30">
      <c r="A5120" s="574">
        <v>45390</v>
      </c>
      <c r="B5120" s="920" t="s">
        <v>237</v>
      </c>
      <c r="C5120" s="920" t="s">
        <v>228</v>
      </c>
      <c r="D5120" s="920">
        <v>5.48</v>
      </c>
      <c r="E5120" s="920" t="s">
        <v>284</v>
      </c>
      <c r="F5120" s="920">
        <v>5.72</v>
      </c>
      <c r="G5120" s="920">
        <v>0</v>
      </c>
      <c r="H5120" s="920">
        <v>2.73</v>
      </c>
      <c r="I5120" s="920">
        <v>2.73</v>
      </c>
      <c r="J5120" s="920">
        <v>2.52</v>
      </c>
      <c r="K5120" s="920">
        <v>0</v>
      </c>
      <c r="L5120" s="936">
        <v>0</v>
      </c>
      <c r="M5120" s="920">
        <v>14.112</v>
      </c>
      <c r="N5120" s="920"/>
      <c r="O5120" s="920"/>
      <c r="P5120" s="920"/>
      <c r="Q5120" s="920">
        <v>554</v>
      </c>
      <c r="R5120" s="920">
        <v>139.364</v>
      </c>
      <c r="S5120" s="936">
        <v>0.2516</v>
      </c>
      <c r="T5120" s="920">
        <v>0</v>
      </c>
      <c r="U5120" s="920">
        <v>0</v>
      </c>
      <c r="V5120" s="920">
        <v>0</v>
      </c>
      <c r="W5120" s="920">
        <v>0</v>
      </c>
      <c r="X5120" s="920">
        <v>0</v>
      </c>
      <c r="Y5120" s="920">
        <v>0</v>
      </c>
      <c r="Z5120" s="920">
        <v>0</v>
      </c>
      <c r="AA5120" s="920">
        <v>0</v>
      </c>
      <c r="AB5120" s="936">
        <v>1</v>
      </c>
      <c r="AC5120" s="575">
        <f t="shared" si="239"/>
        <v>0</v>
      </c>
      <c r="AD5120" s="620">
        <f t="shared" si="240"/>
        <v>0</v>
      </c>
    </row>
    <row r="5121" customHeight="1" spans="1:30">
      <c r="A5121" s="574">
        <v>45390</v>
      </c>
      <c r="B5121" s="920" t="s">
        <v>239</v>
      </c>
      <c r="C5121" s="920" t="s">
        <v>228</v>
      </c>
      <c r="D5121" s="920">
        <v>30</v>
      </c>
      <c r="E5121" s="920" t="s">
        <v>233</v>
      </c>
      <c r="F5121" s="920">
        <v>7.98</v>
      </c>
      <c r="G5121" s="920">
        <v>0</v>
      </c>
      <c r="H5121" s="920">
        <v>21.1176</v>
      </c>
      <c r="I5121" s="920">
        <v>21.1176</v>
      </c>
      <c r="J5121" s="920">
        <v>20.9088</v>
      </c>
      <c r="K5121" s="920">
        <v>0</v>
      </c>
      <c r="L5121" s="936">
        <v>0</v>
      </c>
      <c r="M5121" s="920">
        <v>139.7088</v>
      </c>
      <c r="N5121" s="920"/>
      <c r="O5121" s="920"/>
      <c r="P5121" s="920"/>
      <c r="Q5121" s="920">
        <v>4805</v>
      </c>
      <c r="R5121" s="920">
        <v>1317.4656</v>
      </c>
      <c r="S5121" s="936">
        <v>0.2742</v>
      </c>
      <c r="T5121" s="920">
        <v>0</v>
      </c>
      <c r="U5121" s="920">
        <v>0</v>
      </c>
      <c r="V5121" s="920">
        <v>0</v>
      </c>
      <c r="W5121" s="920">
        <v>0</v>
      </c>
      <c r="X5121" s="920">
        <v>0</v>
      </c>
      <c r="Y5121" s="920">
        <v>0</v>
      </c>
      <c r="Z5121" s="920">
        <v>0</v>
      </c>
      <c r="AA5121" s="920">
        <v>0</v>
      </c>
      <c r="AB5121" s="936">
        <v>1</v>
      </c>
      <c r="AC5121" s="575">
        <f t="shared" si="239"/>
        <v>0</v>
      </c>
      <c r="AD5121" s="620">
        <f t="shared" si="240"/>
        <v>0</v>
      </c>
    </row>
    <row r="5122" customHeight="1" spans="1:30">
      <c r="A5122" s="574">
        <v>45390</v>
      </c>
      <c r="B5122" s="920" t="s">
        <v>230</v>
      </c>
      <c r="C5122" s="920" t="s">
        <v>228</v>
      </c>
      <c r="D5122" s="920">
        <v>10</v>
      </c>
      <c r="E5122" s="920" t="s">
        <v>292</v>
      </c>
      <c r="F5122" s="920">
        <v>4.57</v>
      </c>
      <c r="G5122" s="920">
        <v>0.77</v>
      </c>
      <c r="H5122" s="920">
        <v>4.1661</v>
      </c>
      <c r="I5122" s="920">
        <v>4.0412</v>
      </c>
      <c r="J5122" s="920">
        <v>3.96</v>
      </c>
      <c r="K5122" s="920">
        <v>0</v>
      </c>
      <c r="L5122" s="936">
        <v>0</v>
      </c>
      <c r="M5122" s="920">
        <v>27.06</v>
      </c>
      <c r="N5122" s="920"/>
      <c r="O5122" s="920"/>
      <c r="P5122" s="920"/>
      <c r="Q5122" s="920">
        <v>1258</v>
      </c>
      <c r="R5122" s="920">
        <v>333.3</v>
      </c>
      <c r="S5122" s="936">
        <v>0.2649</v>
      </c>
      <c r="T5122" s="920">
        <v>0</v>
      </c>
      <c r="U5122" s="920">
        <v>0</v>
      </c>
      <c r="V5122" s="920">
        <v>0</v>
      </c>
      <c r="W5122" s="920">
        <v>0</v>
      </c>
      <c r="X5122" s="920">
        <v>0</v>
      </c>
      <c r="Y5122" s="920">
        <v>0</v>
      </c>
      <c r="Z5122" s="920">
        <v>0</v>
      </c>
      <c r="AA5122" s="920">
        <v>0</v>
      </c>
      <c r="AB5122" s="936">
        <v>1</v>
      </c>
      <c r="AC5122" s="575">
        <f t="shared" si="239"/>
        <v>0</v>
      </c>
      <c r="AD5122" s="620">
        <f t="shared" si="240"/>
        <v>0</v>
      </c>
    </row>
    <row r="5123" customHeight="1" spans="1:30">
      <c r="A5123" s="574">
        <v>45390</v>
      </c>
      <c r="B5123" s="920" t="s">
        <v>236</v>
      </c>
      <c r="C5123" s="920" t="s">
        <v>228</v>
      </c>
      <c r="D5123" s="920">
        <v>30</v>
      </c>
      <c r="E5123" s="920" t="s">
        <v>235</v>
      </c>
      <c r="F5123" s="920">
        <v>4.34</v>
      </c>
      <c r="G5123" s="920">
        <v>1.29</v>
      </c>
      <c r="H5123" s="920">
        <v>10.4078</v>
      </c>
      <c r="I5123" s="920">
        <v>9.1454</v>
      </c>
      <c r="J5123" s="920">
        <v>9.1237</v>
      </c>
      <c r="K5123" s="920">
        <v>1.0479</v>
      </c>
      <c r="L5123" s="936">
        <v>0.1028</v>
      </c>
      <c r="M5123" s="920">
        <v>79.8726</v>
      </c>
      <c r="N5123" s="920"/>
      <c r="O5123" s="920"/>
      <c r="P5123" s="920"/>
      <c r="Q5123" s="920">
        <v>3672</v>
      </c>
      <c r="R5123" s="920">
        <v>1250.1253</v>
      </c>
      <c r="S5123" s="936">
        <v>0.3404</v>
      </c>
      <c r="T5123" s="920">
        <v>0</v>
      </c>
      <c r="U5123" s="920">
        <v>0</v>
      </c>
      <c r="V5123" s="920">
        <v>0</v>
      </c>
      <c r="W5123" s="920">
        <v>0</v>
      </c>
      <c r="X5123" s="920">
        <v>0</v>
      </c>
      <c r="Y5123" s="920">
        <v>0</v>
      </c>
      <c r="Z5123" s="920">
        <v>0</v>
      </c>
      <c r="AA5123" s="920">
        <v>0</v>
      </c>
      <c r="AB5123" s="936">
        <v>1</v>
      </c>
      <c r="AC5123" s="575">
        <f t="shared" si="239"/>
        <v>0</v>
      </c>
      <c r="AD5123" s="620">
        <f t="shared" si="240"/>
        <v>0</v>
      </c>
    </row>
    <row r="5124" customHeight="1" spans="1:30">
      <c r="A5124" s="574">
        <v>45390</v>
      </c>
      <c r="B5124" s="920" t="s">
        <v>242</v>
      </c>
      <c r="C5124" s="920" t="s">
        <v>228</v>
      </c>
      <c r="D5124" s="920">
        <v>50</v>
      </c>
      <c r="E5124" s="920" t="s">
        <v>235</v>
      </c>
      <c r="F5124" s="920">
        <v>6.87</v>
      </c>
      <c r="G5124" s="920">
        <v>1.58</v>
      </c>
      <c r="H5124" s="920">
        <v>29.2682</v>
      </c>
      <c r="I5124" s="920">
        <v>29.148</v>
      </c>
      <c r="J5124" s="920">
        <v>29.04</v>
      </c>
      <c r="K5124" s="920">
        <v>0</v>
      </c>
      <c r="L5124" s="936">
        <v>0</v>
      </c>
      <c r="M5124" s="920">
        <v>139.48</v>
      </c>
      <c r="N5124" s="920"/>
      <c r="O5124" s="920"/>
      <c r="P5124" s="920"/>
      <c r="Q5124" s="920">
        <v>7203</v>
      </c>
      <c r="R5124" s="920">
        <v>1564.64</v>
      </c>
      <c r="S5124" s="936">
        <v>0.2172</v>
      </c>
      <c r="T5124" s="920">
        <v>0.012</v>
      </c>
      <c r="U5124" s="920">
        <v>0</v>
      </c>
      <c r="V5124" s="920">
        <v>0</v>
      </c>
      <c r="W5124" s="920">
        <v>0</v>
      </c>
      <c r="X5124" s="920">
        <v>0</v>
      </c>
      <c r="Y5124" s="920">
        <v>0</v>
      </c>
      <c r="Z5124" s="920">
        <v>0</v>
      </c>
      <c r="AA5124" s="920">
        <v>0</v>
      </c>
      <c r="AB5124" s="936">
        <v>0.9988</v>
      </c>
      <c r="AC5124" s="575">
        <f t="shared" si="239"/>
        <v>0</v>
      </c>
      <c r="AD5124" s="620">
        <f t="shared" si="240"/>
        <v>0.012</v>
      </c>
    </row>
    <row r="5125" customHeight="1" spans="1:30">
      <c r="A5125" s="574">
        <v>45390</v>
      </c>
      <c r="B5125" s="920" t="s">
        <v>240</v>
      </c>
      <c r="C5125" s="920" t="s">
        <v>228</v>
      </c>
      <c r="D5125" s="920">
        <v>100</v>
      </c>
      <c r="E5125" s="920" t="s">
        <v>233</v>
      </c>
      <c r="F5125" s="920">
        <v>5.91</v>
      </c>
      <c r="G5125" s="920">
        <v>0</v>
      </c>
      <c r="H5125" s="920">
        <v>45.87</v>
      </c>
      <c r="I5125" s="920">
        <v>39.8166</v>
      </c>
      <c r="J5125" s="920">
        <v>38.348</v>
      </c>
      <c r="K5125" s="920">
        <v>5.8797</v>
      </c>
      <c r="L5125" s="936">
        <v>0.1287</v>
      </c>
      <c r="M5125" s="920">
        <v>340.099</v>
      </c>
      <c r="N5125" s="920"/>
      <c r="O5125" s="920"/>
      <c r="P5125" s="920"/>
      <c r="Q5125" s="920">
        <v>15895</v>
      </c>
      <c r="R5125" s="920">
        <v>3579.092</v>
      </c>
      <c r="S5125" s="936">
        <v>0.2252</v>
      </c>
      <c r="T5125" s="920">
        <v>0.0992</v>
      </c>
      <c r="U5125" s="920">
        <v>0</v>
      </c>
      <c r="V5125" s="920">
        <v>0</v>
      </c>
      <c r="W5125" s="920">
        <v>0</v>
      </c>
      <c r="X5125" s="920">
        <v>0</v>
      </c>
      <c r="Y5125" s="920">
        <v>0.0745</v>
      </c>
      <c r="Z5125" s="920">
        <v>0</v>
      </c>
      <c r="AA5125" s="920">
        <v>0</v>
      </c>
      <c r="AB5125" s="936">
        <v>0.9978</v>
      </c>
      <c r="AC5125" s="575">
        <f t="shared" si="239"/>
        <v>0</v>
      </c>
      <c r="AD5125" s="620">
        <f t="shared" si="240"/>
        <v>0.0992</v>
      </c>
    </row>
    <row r="5126" customHeight="1" spans="1:30">
      <c r="A5126" s="574">
        <v>45390</v>
      </c>
      <c r="B5126" s="920" t="s">
        <v>243</v>
      </c>
      <c r="C5126" s="920" t="s">
        <v>228</v>
      </c>
      <c r="D5126" s="920">
        <v>30</v>
      </c>
      <c r="E5126" s="920" t="s">
        <v>233</v>
      </c>
      <c r="F5126" s="920">
        <v>5.62</v>
      </c>
      <c r="G5126" s="920">
        <v>1.21</v>
      </c>
      <c r="H5126" s="920">
        <v>14.0801</v>
      </c>
      <c r="I5126" s="920">
        <v>13.804</v>
      </c>
      <c r="J5126" s="920">
        <v>13.776</v>
      </c>
      <c r="K5126" s="920">
        <v>0</v>
      </c>
      <c r="L5126" s="936">
        <v>0</v>
      </c>
      <c r="M5126" s="920">
        <v>94.08</v>
      </c>
      <c r="N5126" s="920"/>
      <c r="O5126" s="920"/>
      <c r="P5126" s="920"/>
      <c r="Q5126" s="920">
        <v>4708</v>
      </c>
      <c r="R5126" s="920">
        <v>1416.408</v>
      </c>
      <c r="S5126" s="936">
        <v>0.3009</v>
      </c>
      <c r="T5126" s="920">
        <v>0</v>
      </c>
      <c r="U5126" s="920">
        <v>0</v>
      </c>
      <c r="V5126" s="920">
        <v>0</v>
      </c>
      <c r="W5126" s="920">
        <v>0</v>
      </c>
      <c r="X5126" s="920">
        <v>0</v>
      </c>
      <c r="Y5126" s="920">
        <v>0</v>
      </c>
      <c r="Z5126" s="920">
        <v>0</v>
      </c>
      <c r="AA5126" s="920">
        <v>0</v>
      </c>
      <c r="AB5126" s="936">
        <v>1</v>
      </c>
      <c r="AC5126" s="575">
        <f t="shared" si="239"/>
        <v>0</v>
      </c>
      <c r="AD5126" s="620">
        <f t="shared" si="240"/>
        <v>0</v>
      </c>
    </row>
    <row r="5127" customHeight="1" spans="1:30">
      <c r="A5127" s="574">
        <v>45390</v>
      </c>
      <c r="B5127" s="920" t="s">
        <v>234</v>
      </c>
      <c r="C5127" s="920" t="s">
        <v>228</v>
      </c>
      <c r="D5127" s="920">
        <v>20</v>
      </c>
      <c r="E5127" s="920" t="s">
        <v>235</v>
      </c>
      <c r="F5127" s="920">
        <v>6.78</v>
      </c>
      <c r="G5127" s="920">
        <v>1.84</v>
      </c>
      <c r="H5127" s="920">
        <v>15.067</v>
      </c>
      <c r="I5127" s="920">
        <v>8.0281</v>
      </c>
      <c r="J5127" s="920">
        <v>7.94</v>
      </c>
      <c r="K5127" s="920">
        <v>7.0389</v>
      </c>
      <c r="L5127" s="936">
        <v>0.4672</v>
      </c>
      <c r="M5127" s="920">
        <v>60.5672</v>
      </c>
      <c r="N5127" s="920"/>
      <c r="O5127" s="920"/>
      <c r="P5127" s="920"/>
      <c r="Q5127" s="920">
        <v>4106</v>
      </c>
      <c r="R5127" s="920">
        <v>913.6507</v>
      </c>
      <c r="S5127" s="936">
        <v>0.2225</v>
      </c>
      <c r="T5127" s="920">
        <v>0</v>
      </c>
      <c r="U5127" s="920">
        <v>0</v>
      </c>
      <c r="V5127" s="920">
        <v>0</v>
      </c>
      <c r="W5127" s="920">
        <v>0</v>
      </c>
      <c r="X5127" s="920">
        <v>0</v>
      </c>
      <c r="Y5127" s="920">
        <v>0</v>
      </c>
      <c r="Z5127" s="920">
        <v>0</v>
      </c>
      <c r="AA5127" s="920">
        <v>0</v>
      </c>
      <c r="AB5127" s="936">
        <v>1</v>
      </c>
      <c r="AC5127" s="575">
        <f t="shared" si="239"/>
        <v>0</v>
      </c>
      <c r="AD5127" s="620">
        <f t="shared" si="240"/>
        <v>0</v>
      </c>
    </row>
    <row r="5128" customHeight="1" spans="1:30">
      <c r="A5128" s="574">
        <v>45390</v>
      </c>
      <c r="B5128" s="920" t="s">
        <v>246</v>
      </c>
      <c r="C5128" s="920" t="s">
        <v>228</v>
      </c>
      <c r="D5128" s="920">
        <v>300</v>
      </c>
      <c r="E5128" s="920" t="s">
        <v>235</v>
      </c>
      <c r="F5128" s="920">
        <v>5.06</v>
      </c>
      <c r="G5128" s="920">
        <v>0</v>
      </c>
      <c r="H5128" s="920">
        <v>177.836</v>
      </c>
      <c r="I5128" s="920">
        <v>165.3801</v>
      </c>
      <c r="J5128" s="920">
        <v>168.531</v>
      </c>
      <c r="K5128" s="920">
        <v>11.6715</v>
      </c>
      <c r="L5128" s="936">
        <v>0.0659</v>
      </c>
      <c r="M5128" s="920">
        <v>1408.176</v>
      </c>
      <c r="N5128" s="920"/>
      <c r="O5128" s="920"/>
      <c r="P5128" s="920"/>
      <c r="Q5128" s="920">
        <v>57321</v>
      </c>
      <c r="R5128" s="920">
        <v>14440.207</v>
      </c>
      <c r="S5128" s="936">
        <v>0.2519</v>
      </c>
      <c r="T5128" s="920">
        <v>0</v>
      </c>
      <c r="U5128" s="920">
        <v>0</v>
      </c>
      <c r="V5128" s="920">
        <v>0</v>
      </c>
      <c r="W5128" s="920">
        <v>0</v>
      </c>
      <c r="X5128" s="920">
        <v>0</v>
      </c>
      <c r="Y5128" s="920">
        <v>0</v>
      </c>
      <c r="Z5128" s="920">
        <v>0</v>
      </c>
      <c r="AA5128" s="920">
        <v>0</v>
      </c>
      <c r="AB5128" s="936">
        <v>1</v>
      </c>
      <c r="AC5128" s="575">
        <f t="shared" si="239"/>
        <v>0</v>
      </c>
      <c r="AD5128" s="620">
        <f t="shared" si="240"/>
        <v>0</v>
      </c>
    </row>
    <row r="5129" customHeight="1" spans="1:30">
      <c r="A5129" s="574">
        <v>45390</v>
      </c>
      <c r="B5129" s="920" t="s">
        <v>241</v>
      </c>
      <c r="C5129" s="920" t="s">
        <v>228</v>
      </c>
      <c r="D5129" s="920">
        <v>150</v>
      </c>
      <c r="E5129" s="920" t="s">
        <v>235</v>
      </c>
      <c r="F5129" s="920">
        <v>5.15</v>
      </c>
      <c r="G5129" s="920">
        <v>2.21</v>
      </c>
      <c r="H5129" s="920">
        <v>79.2917</v>
      </c>
      <c r="I5129" s="920">
        <v>13.4758</v>
      </c>
      <c r="J5129" s="920">
        <v>14.8176</v>
      </c>
      <c r="K5129" s="920">
        <v>65.82</v>
      </c>
      <c r="L5129" s="936">
        <v>0.8301</v>
      </c>
      <c r="M5129" s="920">
        <v>204.2159</v>
      </c>
      <c r="N5129" s="920">
        <v>19664</v>
      </c>
      <c r="O5129" s="936">
        <v>0.0104</v>
      </c>
      <c r="P5129" s="936">
        <v>-0.2563</v>
      </c>
      <c r="Q5129" s="920">
        <v>24402</v>
      </c>
      <c r="R5129" s="920">
        <v>4268.5496</v>
      </c>
      <c r="S5129" s="936">
        <v>0.1749</v>
      </c>
      <c r="T5129" s="920">
        <v>0</v>
      </c>
      <c r="U5129" s="920">
        <v>0</v>
      </c>
      <c r="V5129" s="920">
        <v>0</v>
      </c>
      <c r="W5129" s="920">
        <v>0</v>
      </c>
      <c r="X5129" s="920">
        <v>0</v>
      </c>
      <c r="Y5129" s="920">
        <v>0</v>
      </c>
      <c r="Z5129" s="920">
        <v>0</v>
      </c>
      <c r="AA5129" s="920">
        <v>0</v>
      </c>
      <c r="AB5129" s="936">
        <v>1</v>
      </c>
      <c r="AC5129" s="575">
        <f t="shared" si="239"/>
        <v>0</v>
      </c>
      <c r="AD5129" s="620">
        <f t="shared" si="240"/>
        <v>0</v>
      </c>
    </row>
    <row r="5130" customHeight="1" spans="1:30">
      <c r="A5130" s="574">
        <v>45390</v>
      </c>
      <c r="B5130" s="920" t="s">
        <v>245</v>
      </c>
      <c r="C5130" s="920" t="s">
        <v>228</v>
      </c>
      <c r="D5130" s="920">
        <v>50</v>
      </c>
      <c r="E5130" s="920" t="s">
        <v>235</v>
      </c>
      <c r="F5130" s="920">
        <v>5.97</v>
      </c>
      <c r="G5130" s="920">
        <v>0</v>
      </c>
      <c r="H5130" s="920">
        <v>25.418</v>
      </c>
      <c r="I5130" s="920">
        <v>22.89</v>
      </c>
      <c r="J5130" s="920">
        <v>22.82</v>
      </c>
      <c r="K5130" s="920">
        <v>2.528</v>
      </c>
      <c r="L5130" s="936">
        <v>0.0995</v>
      </c>
      <c r="M5130" s="920">
        <v>152.53</v>
      </c>
      <c r="N5130" s="920"/>
      <c r="O5130" s="920"/>
      <c r="P5130" s="920"/>
      <c r="Q5130" s="920">
        <v>6762</v>
      </c>
      <c r="R5130" s="920">
        <v>1280.02</v>
      </c>
      <c r="S5130" s="936">
        <v>0.1893</v>
      </c>
      <c r="T5130" s="920">
        <v>0</v>
      </c>
      <c r="U5130" s="920">
        <v>0</v>
      </c>
      <c r="V5130" s="920">
        <v>0</v>
      </c>
      <c r="W5130" s="920">
        <v>0</v>
      </c>
      <c r="X5130" s="920">
        <v>0</v>
      </c>
      <c r="Y5130" s="920">
        <v>0</v>
      </c>
      <c r="Z5130" s="920">
        <v>0</v>
      </c>
      <c r="AA5130" s="920">
        <v>0</v>
      </c>
      <c r="AB5130" s="936">
        <v>1</v>
      </c>
      <c r="AC5130" s="575">
        <f t="shared" si="239"/>
        <v>0</v>
      </c>
      <c r="AD5130" s="620">
        <f t="shared" si="240"/>
        <v>0</v>
      </c>
    </row>
    <row r="5131" customHeight="1" spans="1:30">
      <c r="A5131" s="574">
        <v>45390</v>
      </c>
      <c r="B5131" s="920" t="s">
        <v>244</v>
      </c>
      <c r="C5131" s="920" t="s">
        <v>228</v>
      </c>
      <c r="D5131" s="920">
        <v>100</v>
      </c>
      <c r="E5131" s="920" t="s">
        <v>235</v>
      </c>
      <c r="F5131" s="920">
        <v>6.78</v>
      </c>
      <c r="G5131" s="920">
        <v>2</v>
      </c>
      <c r="H5131" s="920">
        <v>62.8592</v>
      </c>
      <c r="I5131" s="920">
        <v>53.4437</v>
      </c>
      <c r="J5131" s="920">
        <v>51.6096</v>
      </c>
      <c r="K5131" s="920">
        <v>9.4155</v>
      </c>
      <c r="L5131" s="936">
        <v>0.1498</v>
      </c>
      <c r="M5131" s="920">
        <v>282.11</v>
      </c>
      <c r="N5131" s="920"/>
      <c r="O5131" s="920"/>
      <c r="P5131" s="920"/>
      <c r="Q5131" s="920">
        <v>14225</v>
      </c>
      <c r="R5131" s="920">
        <v>3256.1025</v>
      </c>
      <c r="S5131" s="936">
        <v>0.2289</v>
      </c>
      <c r="T5131" s="920">
        <v>0</v>
      </c>
      <c r="U5131" s="920">
        <v>0</v>
      </c>
      <c r="V5131" s="920">
        <v>0</v>
      </c>
      <c r="W5131" s="920">
        <v>0</v>
      </c>
      <c r="X5131" s="920">
        <v>0</v>
      </c>
      <c r="Y5131" s="920">
        <v>0</v>
      </c>
      <c r="Z5131" s="920">
        <v>0</v>
      </c>
      <c r="AA5131" s="920">
        <v>0</v>
      </c>
      <c r="AB5131" s="936">
        <v>1</v>
      </c>
      <c r="AC5131" s="575">
        <f t="shared" si="239"/>
        <v>0</v>
      </c>
      <c r="AD5131" s="620">
        <f t="shared" si="240"/>
        <v>0</v>
      </c>
    </row>
    <row r="5132" customHeight="1" spans="1:30">
      <c r="A5132" s="574">
        <v>45390</v>
      </c>
      <c r="B5132" s="920" t="s">
        <v>248</v>
      </c>
      <c r="C5132" s="920" t="s">
        <v>228</v>
      </c>
      <c r="D5132" s="920">
        <v>100</v>
      </c>
      <c r="E5132" s="920" t="s">
        <v>233</v>
      </c>
      <c r="F5132" s="920">
        <v>6.7</v>
      </c>
      <c r="G5132" s="920">
        <v>1.8</v>
      </c>
      <c r="H5132" s="920">
        <v>80.7728</v>
      </c>
      <c r="I5132" s="920">
        <v>27.1467</v>
      </c>
      <c r="J5132" s="920">
        <v>26.2304</v>
      </c>
      <c r="K5132" s="920">
        <v>53.6261</v>
      </c>
      <c r="L5132" s="936">
        <v>0.6639</v>
      </c>
      <c r="M5132" s="920">
        <v>191.9764</v>
      </c>
      <c r="N5132" s="920"/>
      <c r="O5132" s="920"/>
      <c r="P5132" s="920"/>
      <c r="Q5132" s="920">
        <v>11688</v>
      </c>
      <c r="R5132" s="920">
        <v>3084.2252</v>
      </c>
      <c r="S5132" s="936">
        <v>0.2639</v>
      </c>
      <c r="T5132" s="920">
        <v>0</v>
      </c>
      <c r="U5132" s="920">
        <v>0</v>
      </c>
      <c r="V5132" s="920">
        <v>0</v>
      </c>
      <c r="W5132" s="920">
        <v>0</v>
      </c>
      <c r="X5132" s="920">
        <v>0</v>
      </c>
      <c r="Y5132" s="920">
        <v>0</v>
      </c>
      <c r="Z5132" s="920">
        <v>0</v>
      </c>
      <c r="AA5132" s="920">
        <v>0</v>
      </c>
      <c r="AB5132" s="936">
        <v>1</v>
      </c>
      <c r="AC5132" s="575">
        <f t="shared" si="239"/>
        <v>0</v>
      </c>
      <c r="AD5132" s="620">
        <f t="shared" si="240"/>
        <v>0</v>
      </c>
    </row>
    <row r="5133" customHeight="1" spans="1:30">
      <c r="A5133" s="574">
        <v>45390</v>
      </c>
      <c r="B5133" s="920" t="s">
        <v>247</v>
      </c>
      <c r="C5133" s="920" t="s">
        <v>228</v>
      </c>
      <c r="D5133" s="920">
        <v>150</v>
      </c>
      <c r="E5133" s="920" t="s">
        <v>233</v>
      </c>
      <c r="F5133" s="920">
        <v>8</v>
      </c>
      <c r="G5133" s="920">
        <v>6</v>
      </c>
      <c r="H5133" s="920">
        <v>94.6752</v>
      </c>
      <c r="I5133" s="920">
        <v>94.6752</v>
      </c>
      <c r="J5133" s="920">
        <v>93.975</v>
      </c>
      <c r="K5133" s="920">
        <v>0</v>
      </c>
      <c r="L5133" s="936">
        <v>0</v>
      </c>
      <c r="M5133" s="920">
        <v>634.2</v>
      </c>
      <c r="N5133" s="920"/>
      <c r="O5133" s="920"/>
      <c r="P5133" s="920"/>
      <c r="Q5133" s="920">
        <v>25456</v>
      </c>
      <c r="R5133" s="920">
        <v>7147.875</v>
      </c>
      <c r="S5133" s="936">
        <v>0.2808</v>
      </c>
      <c r="T5133" s="920">
        <v>0</v>
      </c>
      <c r="U5133" s="920">
        <v>0</v>
      </c>
      <c r="V5133" s="920">
        <v>0</v>
      </c>
      <c r="W5133" s="920">
        <v>0</v>
      </c>
      <c r="X5133" s="920">
        <v>0</v>
      </c>
      <c r="Y5133" s="920">
        <v>0</v>
      </c>
      <c r="Z5133" s="920">
        <v>0</v>
      </c>
      <c r="AA5133" s="920">
        <v>0</v>
      </c>
      <c r="AB5133" s="936">
        <v>1</v>
      </c>
      <c r="AC5133" s="575">
        <f t="shared" si="239"/>
        <v>0</v>
      </c>
      <c r="AD5133" s="620">
        <f t="shared" si="240"/>
        <v>0</v>
      </c>
    </row>
    <row r="5134" customHeight="1" spans="1:30">
      <c r="A5134" s="574">
        <v>45390</v>
      </c>
      <c r="B5134" s="920" t="s">
        <v>249</v>
      </c>
      <c r="C5134" s="920" t="s">
        <v>228</v>
      </c>
      <c r="D5134" s="920">
        <v>100</v>
      </c>
      <c r="E5134" s="920" t="s">
        <v>231</v>
      </c>
      <c r="F5134" s="920">
        <v>7.43</v>
      </c>
      <c r="G5134" s="920">
        <v>0</v>
      </c>
      <c r="H5134" s="920">
        <v>56.515</v>
      </c>
      <c r="I5134" s="920">
        <v>55.6679</v>
      </c>
      <c r="J5134" s="920">
        <v>55.5179</v>
      </c>
      <c r="K5134" s="920">
        <v>0</v>
      </c>
      <c r="L5134" s="936">
        <v>0</v>
      </c>
      <c r="M5134" s="920">
        <v>427.4036</v>
      </c>
      <c r="N5134" s="920"/>
      <c r="O5134" s="920"/>
      <c r="P5134" s="920"/>
      <c r="Q5134" s="920">
        <v>15134</v>
      </c>
      <c r="R5134" s="920">
        <v>3884.4441</v>
      </c>
      <c r="S5134" s="936">
        <v>0.2567</v>
      </c>
      <c r="T5134" s="920">
        <v>0</v>
      </c>
      <c r="U5134" s="920">
        <v>0</v>
      </c>
      <c r="V5134" s="920">
        <v>0</v>
      </c>
      <c r="W5134" s="920">
        <v>0</v>
      </c>
      <c r="X5134" s="920">
        <v>0</v>
      </c>
      <c r="Y5134" s="920">
        <v>0</v>
      </c>
      <c r="Z5134" s="920">
        <v>0</v>
      </c>
      <c r="AA5134" s="920">
        <v>0</v>
      </c>
      <c r="AB5134" s="936">
        <v>1</v>
      </c>
      <c r="AC5134" s="575">
        <f t="shared" si="239"/>
        <v>0</v>
      </c>
      <c r="AD5134" s="620">
        <f t="shared" si="240"/>
        <v>0</v>
      </c>
    </row>
    <row r="5135" customHeight="1" spans="1:30">
      <c r="A5135" s="574">
        <v>45390</v>
      </c>
      <c r="B5135" s="669" t="s">
        <v>55</v>
      </c>
      <c r="C5135" s="920" t="s">
        <v>250</v>
      </c>
      <c r="D5135" s="920">
        <v>100</v>
      </c>
      <c r="E5135" s="920" t="s">
        <v>233</v>
      </c>
      <c r="F5135" s="920">
        <v>0</v>
      </c>
      <c r="G5135" s="920">
        <v>4.39</v>
      </c>
      <c r="H5135" s="920">
        <v>43.4071</v>
      </c>
      <c r="I5135" s="920">
        <v>36.9479</v>
      </c>
      <c r="J5135" s="920">
        <v>35.5853</v>
      </c>
      <c r="K5135" s="920">
        <v>6.4592</v>
      </c>
      <c r="L5135" s="936">
        <v>0.1488</v>
      </c>
      <c r="M5135" s="920">
        <v>548.316</v>
      </c>
      <c r="N5135" s="920"/>
      <c r="O5135" s="920"/>
      <c r="P5135" s="920"/>
      <c r="Q5135" s="920">
        <v>28860</v>
      </c>
      <c r="R5135" s="920">
        <v>6907.1059</v>
      </c>
      <c r="S5135" s="936">
        <v>0.2393</v>
      </c>
      <c r="T5135" s="920">
        <v>0</v>
      </c>
      <c r="U5135" s="920">
        <v>0</v>
      </c>
      <c r="V5135" s="920">
        <v>0</v>
      </c>
      <c r="W5135" s="920">
        <v>0</v>
      </c>
      <c r="X5135" s="920">
        <v>0</v>
      </c>
      <c r="Y5135" s="920">
        <v>0</v>
      </c>
      <c r="Z5135" s="920">
        <v>0</v>
      </c>
      <c r="AA5135" s="920">
        <v>0</v>
      </c>
      <c r="AB5135" s="936">
        <v>1</v>
      </c>
      <c r="AC5135" s="575">
        <f t="shared" si="239"/>
        <v>0</v>
      </c>
      <c r="AD5135" s="620">
        <f t="shared" si="240"/>
        <v>0</v>
      </c>
    </row>
    <row r="5136" customHeight="1" spans="1:30">
      <c r="A5136" s="574">
        <v>45390</v>
      </c>
      <c r="B5136" s="192" t="s">
        <v>57</v>
      </c>
      <c r="C5136" s="920" t="s">
        <v>228</v>
      </c>
      <c r="D5136" s="920">
        <v>20</v>
      </c>
      <c r="E5136" s="920" t="s">
        <v>233</v>
      </c>
      <c r="F5136" s="920">
        <v>3.83</v>
      </c>
      <c r="G5136" s="920">
        <v>0</v>
      </c>
      <c r="H5136" s="920">
        <v>7.1144</v>
      </c>
      <c r="I5136" s="920">
        <v>6.435</v>
      </c>
      <c r="J5136" s="920">
        <v>6.3447</v>
      </c>
      <c r="K5136" s="920">
        <v>0.6794</v>
      </c>
      <c r="L5136" s="936">
        <v>0.0955</v>
      </c>
      <c r="M5136" s="920">
        <v>74.931</v>
      </c>
      <c r="N5136" s="920"/>
      <c r="O5136" s="920"/>
      <c r="P5136" s="920"/>
      <c r="Q5136" s="920">
        <v>3541</v>
      </c>
      <c r="R5136" s="920">
        <v>882.8904</v>
      </c>
      <c r="S5136" s="936">
        <v>0.2493</v>
      </c>
      <c r="T5136" s="920">
        <v>0</v>
      </c>
      <c r="U5136" s="920">
        <v>0</v>
      </c>
      <c r="V5136" s="920">
        <v>0</v>
      </c>
      <c r="W5136" s="920">
        <v>0</v>
      </c>
      <c r="X5136" s="920">
        <v>0</v>
      </c>
      <c r="Y5136" s="920">
        <v>0</v>
      </c>
      <c r="Z5136" s="920">
        <v>0</v>
      </c>
      <c r="AA5136" s="920">
        <v>0</v>
      </c>
      <c r="AB5136" s="936">
        <v>1</v>
      </c>
      <c r="AC5136" s="575">
        <f t="shared" si="239"/>
        <v>0</v>
      </c>
      <c r="AD5136" s="620">
        <f t="shared" si="240"/>
        <v>0</v>
      </c>
    </row>
    <row r="5137" customHeight="1" spans="1:30">
      <c r="A5137" s="574">
        <v>45390</v>
      </c>
      <c r="B5137" s="920" t="s">
        <v>262</v>
      </c>
      <c r="C5137" s="920" t="s">
        <v>250</v>
      </c>
      <c r="D5137" s="920">
        <v>200</v>
      </c>
      <c r="E5137" s="920" t="s">
        <v>233</v>
      </c>
      <c r="F5137" s="920">
        <v>0</v>
      </c>
      <c r="G5137" s="920">
        <v>7.41</v>
      </c>
      <c r="H5137" s="920">
        <v>181.7325</v>
      </c>
      <c r="I5137" s="920">
        <v>116.87</v>
      </c>
      <c r="J5137" s="920">
        <v>113.85</v>
      </c>
      <c r="K5137" s="920">
        <v>0</v>
      </c>
      <c r="L5137" s="936">
        <v>0</v>
      </c>
      <c r="M5137" s="920">
        <v>608.85</v>
      </c>
      <c r="N5137" s="920"/>
      <c r="O5137" s="920"/>
      <c r="P5137" s="920"/>
      <c r="Q5137" s="920">
        <v>30140</v>
      </c>
      <c r="R5137" s="920">
        <v>11045.1</v>
      </c>
      <c r="S5137" s="936">
        <v>0.3665</v>
      </c>
      <c r="T5137" s="920">
        <v>63.8135</v>
      </c>
      <c r="U5137" s="920">
        <v>1.049</v>
      </c>
      <c r="V5137" s="920">
        <v>0</v>
      </c>
      <c r="W5137" s="920">
        <v>0</v>
      </c>
      <c r="X5137" s="920">
        <v>0</v>
      </c>
      <c r="Y5137" s="920">
        <v>0</v>
      </c>
      <c r="Z5137" s="920">
        <v>0</v>
      </c>
      <c r="AA5137" s="920">
        <v>0</v>
      </c>
      <c r="AB5137" s="936">
        <v>0.5886</v>
      </c>
      <c r="AC5137" s="575">
        <f t="shared" si="239"/>
        <v>1.049</v>
      </c>
      <c r="AD5137" s="620">
        <f t="shared" si="240"/>
        <v>63.8135</v>
      </c>
    </row>
    <row r="5138" customHeight="1" spans="1:30">
      <c r="A5138" s="574">
        <v>45390</v>
      </c>
      <c r="B5138" s="920" t="s">
        <v>256</v>
      </c>
      <c r="C5138" s="920" t="s">
        <v>250</v>
      </c>
      <c r="D5138" s="920">
        <v>20.4</v>
      </c>
      <c r="E5138" s="920" t="s">
        <v>233</v>
      </c>
      <c r="F5138" s="920">
        <v>0</v>
      </c>
      <c r="G5138" s="920">
        <v>2.38</v>
      </c>
      <c r="H5138" s="920">
        <v>2.7766</v>
      </c>
      <c r="I5138" s="920">
        <v>2.7678</v>
      </c>
      <c r="J5138" s="920">
        <v>2.7497</v>
      </c>
      <c r="K5138" s="920">
        <v>0</v>
      </c>
      <c r="L5138" s="936">
        <v>0</v>
      </c>
      <c r="M5138" s="920">
        <v>114.8977</v>
      </c>
      <c r="N5138" s="920"/>
      <c r="O5138" s="920"/>
      <c r="P5138" s="920"/>
      <c r="Q5138" s="920">
        <v>5372</v>
      </c>
      <c r="R5138" s="920">
        <v>1743.0898</v>
      </c>
      <c r="S5138" s="936">
        <v>0.3245</v>
      </c>
      <c r="T5138" s="920">
        <v>0</v>
      </c>
      <c r="U5138" s="920">
        <v>0</v>
      </c>
      <c r="V5138" s="920">
        <v>0</v>
      </c>
      <c r="W5138" s="920">
        <v>0</v>
      </c>
      <c r="X5138" s="920">
        <v>0</v>
      </c>
      <c r="Y5138" s="920">
        <v>0</v>
      </c>
      <c r="Z5138" s="920">
        <v>0</v>
      </c>
      <c r="AA5138" s="920">
        <v>0</v>
      </c>
      <c r="AB5138" s="936">
        <v>1</v>
      </c>
      <c r="AC5138" s="575">
        <f t="shared" si="239"/>
        <v>0</v>
      </c>
      <c r="AD5138" s="620">
        <f t="shared" si="240"/>
        <v>0</v>
      </c>
    </row>
    <row r="5139" customHeight="1" spans="1:30">
      <c r="A5139" s="574">
        <v>45390</v>
      </c>
      <c r="B5139" s="920" t="s">
        <v>261</v>
      </c>
      <c r="C5139" s="920" t="s">
        <v>250</v>
      </c>
      <c r="D5139" s="920">
        <v>100</v>
      </c>
      <c r="E5139" s="920" t="s">
        <v>233</v>
      </c>
      <c r="F5139" s="920">
        <v>0</v>
      </c>
      <c r="G5139" s="920">
        <v>6.12</v>
      </c>
      <c r="H5139" s="920">
        <v>97.2765</v>
      </c>
      <c r="I5139" s="920">
        <v>97.2765</v>
      </c>
      <c r="J5139" s="920">
        <v>95.964</v>
      </c>
      <c r="K5139" s="920">
        <v>0</v>
      </c>
      <c r="L5139" s="936">
        <v>0</v>
      </c>
      <c r="M5139" s="920">
        <v>634.524</v>
      </c>
      <c r="N5139" s="920"/>
      <c r="O5139" s="920"/>
      <c r="P5139" s="920"/>
      <c r="Q5139" s="920">
        <v>25315</v>
      </c>
      <c r="R5139" s="920">
        <v>7613.628</v>
      </c>
      <c r="S5139" s="936">
        <v>0.3008</v>
      </c>
      <c r="T5139" s="920">
        <v>0</v>
      </c>
      <c r="U5139" s="920">
        <v>0</v>
      </c>
      <c r="V5139" s="920">
        <v>0</v>
      </c>
      <c r="W5139" s="920">
        <v>0</v>
      </c>
      <c r="X5139" s="920">
        <v>0</v>
      </c>
      <c r="Y5139" s="920">
        <v>0</v>
      </c>
      <c r="Z5139" s="920">
        <v>0</v>
      </c>
      <c r="AA5139" s="920">
        <v>0</v>
      </c>
      <c r="AB5139" s="936">
        <v>1</v>
      </c>
      <c r="AC5139" s="575">
        <f t="shared" si="239"/>
        <v>0</v>
      </c>
      <c r="AD5139" s="620">
        <f t="shared" si="240"/>
        <v>0</v>
      </c>
    </row>
    <row r="5140" customHeight="1" spans="1:30">
      <c r="A5140" s="574">
        <v>45390</v>
      </c>
      <c r="B5140" s="920" t="s">
        <v>254</v>
      </c>
      <c r="C5140" s="920" t="s">
        <v>250</v>
      </c>
      <c r="D5140" s="920">
        <v>50</v>
      </c>
      <c r="E5140" s="920" t="s">
        <v>235</v>
      </c>
      <c r="F5140" s="920">
        <v>0</v>
      </c>
      <c r="G5140" s="920">
        <v>3.66</v>
      </c>
      <c r="H5140" s="920">
        <v>5.1646</v>
      </c>
      <c r="I5140" s="920">
        <v>4.8639</v>
      </c>
      <c r="J5140" s="920">
        <v>4.41</v>
      </c>
      <c r="K5140" s="920">
        <v>0</v>
      </c>
      <c r="L5140" s="936">
        <v>0</v>
      </c>
      <c r="M5140" s="920">
        <v>318.78</v>
      </c>
      <c r="N5140" s="920"/>
      <c r="O5140" s="920"/>
      <c r="P5140" s="920"/>
      <c r="Q5140" s="920">
        <v>12070</v>
      </c>
      <c r="R5140" s="920">
        <v>4219.74</v>
      </c>
      <c r="S5140" s="936">
        <v>0.3496</v>
      </c>
      <c r="T5140" s="920">
        <v>0</v>
      </c>
      <c r="U5140" s="920">
        <v>0</v>
      </c>
      <c r="V5140" s="920">
        <v>0</v>
      </c>
      <c r="W5140" s="920">
        <v>0</v>
      </c>
      <c r="X5140" s="920">
        <v>0</v>
      </c>
      <c r="Y5140" s="920">
        <v>0</v>
      </c>
      <c r="Z5140" s="920">
        <v>0</v>
      </c>
      <c r="AA5140" s="920">
        <v>0</v>
      </c>
      <c r="AB5140" s="936">
        <v>1</v>
      </c>
      <c r="AC5140" s="575">
        <f t="shared" si="239"/>
        <v>0</v>
      </c>
      <c r="AD5140" s="620">
        <f t="shared" si="240"/>
        <v>0</v>
      </c>
    </row>
    <row r="5141" customHeight="1" spans="1:30">
      <c r="A5141" s="574">
        <v>45390</v>
      </c>
      <c r="B5141" s="920" t="s">
        <v>259</v>
      </c>
      <c r="C5141" s="920" t="s">
        <v>250</v>
      </c>
      <c r="D5141" s="920">
        <v>60</v>
      </c>
      <c r="E5141" s="920" t="s">
        <v>233</v>
      </c>
      <c r="F5141" s="920">
        <v>0</v>
      </c>
      <c r="G5141" s="920">
        <v>3.04</v>
      </c>
      <c r="H5141" s="920">
        <v>10.5421</v>
      </c>
      <c r="I5141" s="920">
        <v>10.5421</v>
      </c>
      <c r="J5141" s="920">
        <v>10.08</v>
      </c>
      <c r="K5141" s="920">
        <v>0</v>
      </c>
      <c r="L5141" s="936">
        <v>0</v>
      </c>
      <c r="M5141" s="920">
        <v>262.08</v>
      </c>
      <c r="N5141" s="920"/>
      <c r="O5141" s="920"/>
      <c r="P5141" s="920"/>
      <c r="Q5141" s="920">
        <v>14049</v>
      </c>
      <c r="R5141" s="920">
        <v>4313.61</v>
      </c>
      <c r="S5141" s="936">
        <v>0.307</v>
      </c>
      <c r="T5141" s="920">
        <v>0</v>
      </c>
      <c r="U5141" s="920">
        <v>0</v>
      </c>
      <c r="V5141" s="920">
        <v>0</v>
      </c>
      <c r="W5141" s="920">
        <v>0</v>
      </c>
      <c r="X5141" s="920">
        <v>0</v>
      </c>
      <c r="Y5141" s="920">
        <v>0</v>
      </c>
      <c r="Z5141" s="920">
        <v>0</v>
      </c>
      <c r="AA5141" s="920">
        <v>0</v>
      </c>
      <c r="AB5141" s="936">
        <v>1</v>
      </c>
      <c r="AC5141" s="575">
        <f t="shared" si="239"/>
        <v>0</v>
      </c>
      <c r="AD5141" s="620">
        <f t="shared" si="240"/>
        <v>0</v>
      </c>
    </row>
    <row r="5142" customHeight="1" spans="1:30">
      <c r="A5142" s="574">
        <v>45390</v>
      </c>
      <c r="B5142" s="920" t="s">
        <v>251</v>
      </c>
      <c r="C5142" s="920" t="s">
        <v>250</v>
      </c>
      <c r="D5142" s="920">
        <v>15</v>
      </c>
      <c r="E5142" s="920" t="s">
        <v>233</v>
      </c>
      <c r="F5142" s="920">
        <v>0</v>
      </c>
      <c r="G5142" s="920">
        <v>5.33</v>
      </c>
      <c r="H5142" s="920">
        <v>10.2394</v>
      </c>
      <c r="I5142" s="920">
        <v>8.6721</v>
      </c>
      <c r="J5142" s="920">
        <v>8.61</v>
      </c>
      <c r="K5142" s="920">
        <v>1.5674</v>
      </c>
      <c r="L5142" s="936">
        <v>0.1531</v>
      </c>
      <c r="M5142" s="920">
        <v>57.96</v>
      </c>
      <c r="N5142" s="920"/>
      <c r="O5142" s="920"/>
      <c r="P5142" s="920"/>
      <c r="Q5142" s="920">
        <v>3444</v>
      </c>
      <c r="R5142" s="920">
        <v>663.915</v>
      </c>
      <c r="S5142" s="936">
        <v>0.1928</v>
      </c>
      <c r="T5142" s="920">
        <v>0</v>
      </c>
      <c r="U5142" s="920">
        <v>0</v>
      </c>
      <c r="V5142" s="920">
        <v>0</v>
      </c>
      <c r="W5142" s="920">
        <v>0</v>
      </c>
      <c r="X5142" s="920">
        <v>0</v>
      </c>
      <c r="Y5142" s="920">
        <v>0</v>
      </c>
      <c r="Z5142" s="920">
        <v>0</v>
      </c>
      <c r="AA5142" s="920">
        <v>0</v>
      </c>
      <c r="AB5142" s="936">
        <v>1</v>
      </c>
      <c r="AC5142" s="575">
        <f t="shared" si="239"/>
        <v>0</v>
      </c>
      <c r="AD5142" s="620">
        <f t="shared" si="240"/>
        <v>0</v>
      </c>
    </row>
    <row r="5143" customHeight="1" spans="1:30">
      <c r="A5143" s="574">
        <v>45390</v>
      </c>
      <c r="B5143" s="920" t="s">
        <v>253</v>
      </c>
      <c r="C5143" s="920" t="s">
        <v>250</v>
      </c>
      <c r="D5143" s="920">
        <v>200</v>
      </c>
      <c r="E5143" s="920" t="s">
        <v>233</v>
      </c>
      <c r="F5143" s="920">
        <v>0</v>
      </c>
      <c r="G5143" s="920">
        <v>4.74</v>
      </c>
      <c r="H5143" s="920">
        <v>96.2534</v>
      </c>
      <c r="I5143" s="920">
        <v>95.8525</v>
      </c>
      <c r="J5143" s="920">
        <v>91.08</v>
      </c>
      <c r="K5143" s="920">
        <v>0</v>
      </c>
      <c r="L5143" s="936">
        <v>0</v>
      </c>
      <c r="M5143" s="920">
        <v>1003.2</v>
      </c>
      <c r="N5143" s="920"/>
      <c r="O5143" s="920"/>
      <c r="P5143" s="920"/>
      <c r="Q5143" s="920">
        <v>61425</v>
      </c>
      <c r="R5143" s="920">
        <v>15539.04</v>
      </c>
      <c r="S5143" s="936">
        <v>0.253</v>
      </c>
      <c r="T5143" s="920">
        <v>0</v>
      </c>
      <c r="U5143" s="920">
        <v>0.4009</v>
      </c>
      <c r="V5143" s="920">
        <v>0</v>
      </c>
      <c r="W5143" s="920">
        <v>0</v>
      </c>
      <c r="X5143" s="920">
        <v>0</v>
      </c>
      <c r="Y5143" s="920">
        <v>0</v>
      </c>
      <c r="Z5143" s="920">
        <v>0</v>
      </c>
      <c r="AA5143" s="920">
        <v>0</v>
      </c>
      <c r="AB5143" s="936">
        <v>1</v>
      </c>
      <c r="AC5143" s="575">
        <f t="shared" si="239"/>
        <v>0.4009</v>
      </c>
      <c r="AD5143" s="620">
        <f t="shared" si="240"/>
        <v>0</v>
      </c>
    </row>
    <row r="5144" customHeight="1" spans="1:30">
      <c r="A5144" s="574">
        <v>45390</v>
      </c>
      <c r="B5144" s="920" t="s">
        <v>257</v>
      </c>
      <c r="C5144" s="920" t="s">
        <v>250</v>
      </c>
      <c r="D5144" s="920">
        <v>80</v>
      </c>
      <c r="E5144" s="920" t="s">
        <v>231</v>
      </c>
      <c r="F5144" s="920">
        <v>0</v>
      </c>
      <c r="G5144" s="920">
        <v>2.78</v>
      </c>
      <c r="H5144" s="920">
        <v>4.755</v>
      </c>
      <c r="I5144" s="920">
        <v>4.4681</v>
      </c>
      <c r="J5144" s="920">
        <v>3.8367</v>
      </c>
      <c r="K5144" s="920">
        <v>0</v>
      </c>
      <c r="L5144" s="936">
        <v>0</v>
      </c>
      <c r="M5144" s="920">
        <v>356.0475</v>
      </c>
      <c r="N5144" s="920"/>
      <c r="O5144" s="920"/>
      <c r="P5144" s="920"/>
      <c r="Q5144" s="920">
        <v>18237</v>
      </c>
      <c r="R5144" s="920">
        <v>6045.4891</v>
      </c>
      <c r="S5144" s="936">
        <v>0.3315</v>
      </c>
      <c r="T5144" s="920">
        <v>0</v>
      </c>
      <c r="U5144" s="920">
        <v>0</v>
      </c>
      <c r="V5144" s="920">
        <v>0</v>
      </c>
      <c r="W5144" s="920">
        <v>0</v>
      </c>
      <c r="X5144" s="920">
        <v>0</v>
      </c>
      <c r="Y5144" s="920">
        <v>0</v>
      </c>
      <c r="Z5144" s="920">
        <v>0</v>
      </c>
      <c r="AA5144" s="920">
        <v>0</v>
      </c>
      <c r="AB5144" s="936">
        <v>1</v>
      </c>
      <c r="AC5144" s="575">
        <f t="shared" si="239"/>
        <v>0</v>
      </c>
      <c r="AD5144" s="620">
        <f t="shared" si="240"/>
        <v>0</v>
      </c>
    </row>
    <row r="5145" customHeight="1" spans="1:30">
      <c r="A5145" s="574">
        <v>45390</v>
      </c>
      <c r="B5145" s="920" t="s">
        <v>260</v>
      </c>
      <c r="C5145" s="920" t="s">
        <v>250</v>
      </c>
      <c r="D5145" s="920">
        <v>50</v>
      </c>
      <c r="E5145" s="920" t="s">
        <v>287</v>
      </c>
      <c r="F5145" s="920">
        <v>0</v>
      </c>
      <c r="G5145" s="920">
        <v>4.4</v>
      </c>
      <c r="H5145" s="920">
        <v>15.92</v>
      </c>
      <c r="I5145" s="920">
        <v>15.51</v>
      </c>
      <c r="J5145" s="920">
        <v>14.96</v>
      </c>
      <c r="K5145" s="920">
        <v>0</v>
      </c>
      <c r="L5145" s="936">
        <v>0</v>
      </c>
      <c r="M5145" s="920">
        <v>276.43</v>
      </c>
      <c r="N5145" s="920"/>
      <c r="O5145" s="920"/>
      <c r="P5145" s="920"/>
      <c r="Q5145" s="920">
        <v>12700</v>
      </c>
      <c r="R5145" s="920">
        <v>3055.382</v>
      </c>
      <c r="S5145" s="936">
        <v>0.2406</v>
      </c>
      <c r="T5145" s="920">
        <v>0.24</v>
      </c>
      <c r="U5145" s="920">
        <v>0</v>
      </c>
      <c r="V5145" s="920">
        <v>0</v>
      </c>
      <c r="W5145" s="920">
        <v>0</v>
      </c>
      <c r="X5145" s="920">
        <v>0</v>
      </c>
      <c r="Y5145" s="920">
        <v>0</v>
      </c>
      <c r="Z5145" s="920">
        <v>0</v>
      </c>
      <c r="AA5145" s="920">
        <v>0</v>
      </c>
      <c r="AB5145" s="936">
        <v>0.9444</v>
      </c>
      <c r="AC5145" s="575">
        <f t="shared" si="239"/>
        <v>0</v>
      </c>
      <c r="AD5145" s="620">
        <f t="shared" si="240"/>
        <v>0.24</v>
      </c>
    </row>
    <row r="5146" customHeight="1" spans="1:30">
      <c r="A5146" s="574">
        <v>45390</v>
      </c>
      <c r="B5146" s="920" t="s">
        <v>258</v>
      </c>
      <c r="C5146" s="920" t="s">
        <v>250</v>
      </c>
      <c r="D5146" s="920">
        <v>100</v>
      </c>
      <c r="E5146" s="920" t="s">
        <v>233</v>
      </c>
      <c r="F5146" s="920">
        <v>0</v>
      </c>
      <c r="G5146" s="920">
        <v>6.43</v>
      </c>
      <c r="H5146" s="920">
        <v>133.4997</v>
      </c>
      <c r="I5146" s="920">
        <v>123.3786</v>
      </c>
      <c r="J5146" s="920">
        <v>121.44</v>
      </c>
      <c r="K5146" s="920">
        <v>8.1179</v>
      </c>
      <c r="L5146" s="936">
        <v>0.0617</v>
      </c>
      <c r="M5146" s="920">
        <v>663.96</v>
      </c>
      <c r="N5146" s="920"/>
      <c r="O5146" s="920"/>
      <c r="P5146" s="920"/>
      <c r="Q5146" s="920">
        <v>27774</v>
      </c>
      <c r="R5146" s="920">
        <v>6481.86</v>
      </c>
      <c r="S5146" s="936">
        <v>0.2334</v>
      </c>
      <c r="T5146" s="920">
        <v>0</v>
      </c>
      <c r="U5146" s="920">
        <v>2.0032</v>
      </c>
      <c r="V5146" s="920">
        <v>0</v>
      </c>
      <c r="W5146" s="920">
        <v>0</v>
      </c>
      <c r="X5146" s="920">
        <v>0</v>
      </c>
      <c r="Y5146" s="920">
        <v>0</v>
      </c>
      <c r="Z5146" s="920">
        <v>0</v>
      </c>
      <c r="AA5146" s="920">
        <v>0</v>
      </c>
      <c r="AB5146" s="936">
        <v>1</v>
      </c>
      <c r="AC5146" s="575">
        <f t="shared" si="239"/>
        <v>2.0032</v>
      </c>
      <c r="AD5146" s="620">
        <f t="shared" si="240"/>
        <v>0</v>
      </c>
    </row>
    <row r="5147" customHeight="1" spans="1:30">
      <c r="A5147" s="574">
        <v>45390</v>
      </c>
      <c r="B5147" s="920" t="s">
        <v>263</v>
      </c>
      <c r="C5147" s="920" t="s">
        <v>250</v>
      </c>
      <c r="D5147" s="920">
        <v>200</v>
      </c>
      <c r="E5147" s="920" t="s">
        <v>233</v>
      </c>
      <c r="F5147" s="920">
        <v>0</v>
      </c>
      <c r="G5147" s="920">
        <v>6.12</v>
      </c>
      <c r="H5147" s="920">
        <v>184.107</v>
      </c>
      <c r="I5147" s="920">
        <v>179.948</v>
      </c>
      <c r="J5147" s="920">
        <v>178.64</v>
      </c>
      <c r="K5147" s="920">
        <v>0</v>
      </c>
      <c r="L5147" s="936">
        <v>0</v>
      </c>
      <c r="M5147" s="920">
        <v>928.4</v>
      </c>
      <c r="N5147" s="920"/>
      <c r="O5147" s="920"/>
      <c r="P5147" s="920"/>
      <c r="Q5147" s="920">
        <v>59159</v>
      </c>
      <c r="R5147" s="920">
        <v>19350.32</v>
      </c>
      <c r="S5147" s="936">
        <v>0.3271</v>
      </c>
      <c r="T5147" s="920">
        <v>0</v>
      </c>
      <c r="U5147" s="920">
        <v>4.159</v>
      </c>
      <c r="V5147" s="920">
        <v>0</v>
      </c>
      <c r="W5147" s="920">
        <v>0</v>
      </c>
      <c r="X5147" s="920">
        <v>0</v>
      </c>
      <c r="Y5147" s="920">
        <v>0</v>
      </c>
      <c r="Z5147" s="920">
        <v>0</v>
      </c>
      <c r="AA5147" s="920">
        <v>0</v>
      </c>
      <c r="AB5147" s="936">
        <v>1</v>
      </c>
      <c r="AC5147" s="575">
        <f t="shared" si="239"/>
        <v>4.159</v>
      </c>
      <c r="AD5147" s="620">
        <f t="shared" si="240"/>
        <v>0</v>
      </c>
    </row>
    <row r="5148" customHeight="1" spans="1:30">
      <c r="A5148" s="574">
        <v>45390</v>
      </c>
      <c r="B5148" s="192" t="s">
        <v>61</v>
      </c>
      <c r="C5148" s="920" t="s">
        <v>250</v>
      </c>
      <c r="D5148" s="920">
        <v>275</v>
      </c>
      <c r="E5148" s="920" t="s">
        <v>233</v>
      </c>
      <c r="F5148" s="920">
        <v>0</v>
      </c>
      <c r="G5148" s="920">
        <v>5.66</v>
      </c>
      <c r="H5148" s="920">
        <v>180.4109</v>
      </c>
      <c r="I5148" s="920">
        <v>180.4109</v>
      </c>
      <c r="J5148" s="920">
        <v>177.32</v>
      </c>
      <c r="K5148" s="920">
        <v>0</v>
      </c>
      <c r="L5148" s="936">
        <v>0</v>
      </c>
      <c r="M5148" s="920">
        <v>1477.08</v>
      </c>
      <c r="N5148" s="920"/>
      <c r="O5148" s="920"/>
      <c r="P5148" s="920"/>
      <c r="Q5148" s="920">
        <v>83580</v>
      </c>
      <c r="R5148" s="920">
        <v>25402.52</v>
      </c>
      <c r="S5148" s="936">
        <v>0.3039</v>
      </c>
      <c r="T5148" s="920">
        <v>0</v>
      </c>
      <c r="U5148" s="920">
        <v>0</v>
      </c>
      <c r="V5148" s="920">
        <v>0</v>
      </c>
      <c r="W5148" s="920">
        <v>0</v>
      </c>
      <c r="X5148" s="920">
        <v>0</v>
      </c>
      <c r="Y5148" s="920">
        <v>0</v>
      </c>
      <c r="Z5148" s="920">
        <v>0</v>
      </c>
      <c r="AA5148" s="920">
        <v>0</v>
      </c>
      <c r="AB5148" s="936">
        <v>1</v>
      </c>
      <c r="AC5148" s="575">
        <f t="shared" si="239"/>
        <v>0</v>
      </c>
      <c r="AD5148" s="620">
        <f t="shared" si="240"/>
        <v>0</v>
      </c>
    </row>
    <row r="5149" customHeight="1" spans="1:30">
      <c r="A5149" s="574">
        <v>45390</v>
      </c>
      <c r="B5149" s="192" t="s">
        <v>62</v>
      </c>
      <c r="C5149" s="920" t="s">
        <v>250</v>
      </c>
      <c r="D5149" s="920">
        <v>200</v>
      </c>
      <c r="E5149" s="920" t="s">
        <v>233</v>
      </c>
      <c r="F5149" s="920">
        <v>0</v>
      </c>
      <c r="G5149" s="920">
        <v>5.93</v>
      </c>
      <c r="H5149" s="920">
        <v>122.5399</v>
      </c>
      <c r="I5149" s="920">
        <v>121.6207</v>
      </c>
      <c r="J5149" s="920">
        <v>117.48</v>
      </c>
      <c r="K5149" s="920">
        <v>0</v>
      </c>
      <c r="L5149" s="936">
        <v>0</v>
      </c>
      <c r="M5149" s="920">
        <v>1176.12</v>
      </c>
      <c r="N5149" s="920"/>
      <c r="O5149" s="920"/>
      <c r="P5149" s="920"/>
      <c r="Q5149" s="920">
        <v>61280</v>
      </c>
      <c r="R5149" s="920">
        <v>17723.64</v>
      </c>
      <c r="S5149" s="936">
        <v>0.2892</v>
      </c>
      <c r="T5149" s="920">
        <v>0</v>
      </c>
      <c r="U5149" s="920">
        <v>0</v>
      </c>
      <c r="V5149" s="920">
        <v>0</v>
      </c>
      <c r="W5149" s="920">
        <v>0.9192</v>
      </c>
      <c r="X5149" s="920">
        <v>0</v>
      </c>
      <c r="Y5149" s="920">
        <v>0</v>
      </c>
      <c r="Z5149" s="920">
        <v>0</v>
      </c>
      <c r="AA5149" s="920">
        <v>0</v>
      </c>
      <c r="AB5149" s="936">
        <v>1</v>
      </c>
      <c r="AC5149" s="575">
        <f t="shared" si="239"/>
        <v>0.9192</v>
      </c>
      <c r="AD5149" s="620">
        <f t="shared" si="240"/>
        <v>0</v>
      </c>
    </row>
    <row r="5150" customHeight="1" spans="1:30">
      <c r="A5150" s="574">
        <v>45390</v>
      </c>
      <c r="B5150" s="920" t="s">
        <v>252</v>
      </c>
      <c r="C5150" s="920" t="s">
        <v>250</v>
      </c>
      <c r="D5150" s="920">
        <v>49.5</v>
      </c>
      <c r="E5150" s="920" t="s">
        <v>233</v>
      </c>
      <c r="F5150" s="920">
        <v>0</v>
      </c>
      <c r="G5150" s="920">
        <v>6.34</v>
      </c>
      <c r="H5150" s="920">
        <v>33.5399</v>
      </c>
      <c r="I5150" s="920">
        <v>33.5399</v>
      </c>
      <c r="J5150" s="920">
        <v>32.637</v>
      </c>
      <c r="K5150" s="920">
        <v>0</v>
      </c>
      <c r="L5150" s="936">
        <v>0</v>
      </c>
      <c r="M5150" s="920">
        <v>447.744</v>
      </c>
      <c r="N5150" s="920">
        <v>1272</v>
      </c>
      <c r="O5150" s="936">
        <v>0.352</v>
      </c>
      <c r="P5150" s="936">
        <v>0.0853</v>
      </c>
      <c r="Q5150" s="920">
        <v>12723</v>
      </c>
      <c r="R5150" s="920">
        <v>3163.5846</v>
      </c>
      <c r="S5150" s="936">
        <v>0.2487</v>
      </c>
      <c r="T5150" s="920">
        <v>0</v>
      </c>
      <c r="U5150" s="920">
        <v>0</v>
      </c>
      <c r="V5150" s="920">
        <v>0</v>
      </c>
      <c r="W5150" s="920">
        <v>0</v>
      </c>
      <c r="X5150" s="920">
        <v>0</v>
      </c>
      <c r="Y5150" s="920">
        <v>0</v>
      </c>
      <c r="Z5150" s="920">
        <v>0</v>
      </c>
      <c r="AA5150" s="920">
        <v>0</v>
      </c>
      <c r="AB5150" s="936">
        <v>1</v>
      </c>
      <c r="AC5150" s="575">
        <f t="shared" si="239"/>
        <v>0</v>
      </c>
      <c r="AD5150" s="620">
        <f t="shared" si="240"/>
        <v>0</v>
      </c>
    </row>
    <row r="5151" customHeight="1" spans="1:30">
      <c r="A5151" s="574">
        <v>45390</v>
      </c>
      <c r="B5151" s="920" t="s">
        <v>266</v>
      </c>
      <c r="C5151" s="920" t="s">
        <v>250</v>
      </c>
      <c r="D5151" s="920">
        <v>200</v>
      </c>
      <c r="E5151" s="920" t="s">
        <v>231</v>
      </c>
      <c r="F5151" s="920">
        <v>0</v>
      </c>
      <c r="G5151" s="920">
        <v>5.66</v>
      </c>
      <c r="H5151" s="920">
        <v>132.462</v>
      </c>
      <c r="I5151" s="920">
        <v>116.934</v>
      </c>
      <c r="J5151" s="920">
        <v>114.18</v>
      </c>
      <c r="K5151" s="920">
        <v>14.464</v>
      </c>
      <c r="L5151" s="936">
        <v>0.1101</v>
      </c>
      <c r="M5151" s="920">
        <v>1129.26</v>
      </c>
      <c r="N5151" s="920"/>
      <c r="O5151" s="920"/>
      <c r="P5151" s="920"/>
      <c r="Q5151" s="920">
        <v>45530</v>
      </c>
      <c r="R5151" s="920">
        <v>8978.64</v>
      </c>
      <c r="S5151" s="936">
        <v>0.1972</v>
      </c>
      <c r="T5151" s="920">
        <v>0.685</v>
      </c>
      <c r="U5151" s="920">
        <v>0.379</v>
      </c>
      <c r="V5151" s="920">
        <v>0</v>
      </c>
      <c r="W5151" s="920">
        <v>0</v>
      </c>
      <c r="X5151" s="920">
        <v>0</v>
      </c>
      <c r="Y5151" s="920">
        <v>0</v>
      </c>
      <c r="Z5151" s="920">
        <v>0</v>
      </c>
      <c r="AA5151" s="920">
        <v>0</v>
      </c>
      <c r="AB5151" s="936">
        <v>0.99</v>
      </c>
      <c r="AC5151" s="575">
        <f t="shared" si="239"/>
        <v>0.379</v>
      </c>
      <c r="AD5151" s="620">
        <f t="shared" si="240"/>
        <v>0.685</v>
      </c>
    </row>
    <row r="5152" customHeight="1" spans="1:30">
      <c r="A5152" s="574">
        <v>45390</v>
      </c>
      <c r="B5152" s="920" t="s">
        <v>267</v>
      </c>
      <c r="C5152" s="920" t="s">
        <v>250</v>
      </c>
      <c r="D5152" s="920">
        <v>150</v>
      </c>
      <c r="E5152" s="920" t="s">
        <v>233</v>
      </c>
      <c r="F5152" s="920">
        <v>0</v>
      </c>
      <c r="G5152" s="920">
        <v>4.67</v>
      </c>
      <c r="H5152" s="920">
        <v>59.5014</v>
      </c>
      <c r="I5152" s="920">
        <v>43.7287</v>
      </c>
      <c r="J5152" s="920">
        <v>42.24</v>
      </c>
      <c r="K5152" s="920">
        <v>7.8857</v>
      </c>
      <c r="L5152" s="936">
        <v>0.1528</v>
      </c>
      <c r="M5152" s="920">
        <v>413.6</v>
      </c>
      <c r="N5152" s="920"/>
      <c r="O5152" s="920"/>
      <c r="P5152" s="920"/>
      <c r="Q5152" s="920">
        <v>38110</v>
      </c>
      <c r="R5152" s="920">
        <v>13854.72</v>
      </c>
      <c r="S5152" s="936">
        <v>0.3635</v>
      </c>
      <c r="T5152" s="920">
        <v>0</v>
      </c>
      <c r="U5152" s="920">
        <v>7.887</v>
      </c>
      <c r="V5152" s="920">
        <v>0</v>
      </c>
      <c r="W5152" s="920">
        <v>0</v>
      </c>
      <c r="X5152" s="920">
        <v>0</v>
      </c>
      <c r="Y5152" s="920">
        <v>0</v>
      </c>
      <c r="Z5152" s="920">
        <v>0</v>
      </c>
      <c r="AA5152" s="920">
        <v>0</v>
      </c>
      <c r="AB5152" s="936">
        <v>1</v>
      </c>
      <c r="AC5152" s="575">
        <f t="shared" si="239"/>
        <v>7.887</v>
      </c>
      <c r="AD5152" s="620">
        <f t="shared" si="240"/>
        <v>0</v>
      </c>
    </row>
    <row r="5153" customHeight="1" spans="1:30">
      <c r="A5153" s="574">
        <v>45390</v>
      </c>
      <c r="B5153" s="920" t="s">
        <v>265</v>
      </c>
      <c r="C5153" s="920" t="s">
        <v>250</v>
      </c>
      <c r="D5153" s="920">
        <v>50</v>
      </c>
      <c r="E5153" s="920" t="s">
        <v>233</v>
      </c>
      <c r="F5153" s="920">
        <v>0</v>
      </c>
      <c r="G5153" s="920">
        <v>3.78</v>
      </c>
      <c r="H5153" s="920">
        <v>13.1962</v>
      </c>
      <c r="I5153" s="920">
        <v>13.1962</v>
      </c>
      <c r="J5153" s="920">
        <v>12.9976</v>
      </c>
      <c r="K5153" s="920">
        <v>0</v>
      </c>
      <c r="L5153" s="936">
        <v>0</v>
      </c>
      <c r="M5153" s="920">
        <v>173.14</v>
      </c>
      <c r="N5153" s="920"/>
      <c r="O5153" s="920"/>
      <c r="P5153" s="920"/>
      <c r="Q5153" s="920">
        <v>5770</v>
      </c>
      <c r="R5153" s="920">
        <v>1196.9364</v>
      </c>
      <c r="S5153" s="936">
        <v>0.2074</v>
      </c>
      <c r="T5153" s="920">
        <v>0</v>
      </c>
      <c r="U5153" s="920">
        <v>0</v>
      </c>
      <c r="V5153" s="920">
        <v>0</v>
      </c>
      <c r="W5153" s="920">
        <v>0</v>
      </c>
      <c r="X5153" s="920">
        <v>0</v>
      </c>
      <c r="Y5153" s="920">
        <v>0</v>
      </c>
      <c r="Z5153" s="920">
        <v>0</v>
      </c>
      <c r="AA5153" s="920">
        <v>0</v>
      </c>
      <c r="AB5153" s="936">
        <v>1</v>
      </c>
      <c r="AC5153" s="575">
        <f t="shared" si="239"/>
        <v>0</v>
      </c>
      <c r="AD5153" s="620">
        <f t="shared" si="240"/>
        <v>0</v>
      </c>
    </row>
    <row r="5154" customHeight="1" spans="1:31">
      <c r="A5154" s="574">
        <v>45390</v>
      </c>
      <c r="B5154" s="921" t="s">
        <v>332</v>
      </c>
      <c r="C5154" s="922" t="s">
        <v>327</v>
      </c>
      <c r="D5154" s="923">
        <v>100</v>
      </c>
      <c r="E5154" s="924" t="s">
        <v>166</v>
      </c>
      <c r="F5154" s="925">
        <v>6.82</v>
      </c>
      <c r="G5154" s="924">
        <v>1.56</v>
      </c>
      <c r="H5154" s="926">
        <v>58.2584</v>
      </c>
      <c r="I5154" s="926">
        <v>30.0223</v>
      </c>
      <c r="J5154" s="926">
        <v>28.567</v>
      </c>
      <c r="K5154" s="926">
        <v>28.2361</v>
      </c>
      <c r="L5154" s="937">
        <v>0.4847</v>
      </c>
      <c r="M5154" s="926">
        <v>214.648</v>
      </c>
      <c r="N5154" s="924">
        <v>2100</v>
      </c>
      <c r="O5154" s="937">
        <v>0.1022</v>
      </c>
      <c r="P5154" s="937">
        <v>-0.1645</v>
      </c>
      <c r="Q5154" s="924">
        <v>17591</v>
      </c>
      <c r="R5154" s="926">
        <v>2847.495</v>
      </c>
      <c r="S5154" s="937">
        <v>0.1619</v>
      </c>
      <c r="T5154" s="924">
        <v>0</v>
      </c>
      <c r="U5154" s="924">
        <v>0</v>
      </c>
      <c r="V5154" s="924">
        <v>0</v>
      </c>
      <c r="W5154" s="924">
        <v>0</v>
      </c>
      <c r="X5154" s="924">
        <v>0</v>
      </c>
      <c r="Y5154" s="924">
        <v>0</v>
      </c>
      <c r="Z5154" s="924">
        <v>0</v>
      </c>
      <c r="AA5154" s="926">
        <v>28.2361</v>
      </c>
      <c r="AB5154" s="937">
        <v>1</v>
      </c>
      <c r="AC5154" s="575">
        <f t="shared" si="239"/>
        <v>0</v>
      </c>
      <c r="AD5154" s="620">
        <f t="shared" si="240"/>
        <v>0</v>
      </c>
      <c r="AE5154" s="949"/>
    </row>
    <row r="5155" customHeight="1" spans="1:31">
      <c r="A5155" s="574">
        <v>45390</v>
      </c>
      <c r="B5155" s="921" t="s">
        <v>342</v>
      </c>
      <c r="C5155" s="927" t="s">
        <v>82</v>
      </c>
      <c r="D5155" s="928">
        <v>100</v>
      </c>
      <c r="E5155" s="929" t="s">
        <v>400</v>
      </c>
      <c r="F5155" s="929">
        <v>0</v>
      </c>
      <c r="G5155" s="930">
        <v>2.44</v>
      </c>
      <c r="H5155" s="930">
        <v>0</v>
      </c>
      <c r="I5155" s="926">
        <v>3.99</v>
      </c>
      <c r="J5155" s="930">
        <v>4.0304</v>
      </c>
      <c r="K5155" s="934">
        <v>0</v>
      </c>
      <c r="L5155" s="934">
        <v>0</v>
      </c>
      <c r="M5155" s="938">
        <v>64.4424</v>
      </c>
      <c r="N5155" s="939">
        <v>2002</v>
      </c>
      <c r="O5155" s="940">
        <v>0.0322</v>
      </c>
      <c r="P5155" s="937">
        <v>-0.2021</v>
      </c>
      <c r="Q5155" s="930">
        <v>13183</v>
      </c>
      <c r="R5155" s="938">
        <v>372.3016</v>
      </c>
      <c r="S5155" s="940">
        <v>0.0282</v>
      </c>
      <c r="T5155" s="924">
        <v>0</v>
      </c>
      <c r="U5155" s="924">
        <v>0</v>
      </c>
      <c r="V5155" s="924">
        <v>0</v>
      </c>
      <c r="W5155" s="924">
        <v>0</v>
      </c>
      <c r="X5155" s="924">
        <v>0</v>
      </c>
      <c r="Y5155" s="924">
        <v>0</v>
      </c>
      <c r="Z5155" s="924">
        <v>0</v>
      </c>
      <c r="AA5155" s="924">
        <v>0</v>
      </c>
      <c r="AB5155" s="937">
        <v>1</v>
      </c>
      <c r="AC5155" s="575">
        <f t="shared" si="239"/>
        <v>0</v>
      </c>
      <c r="AD5155" s="620">
        <f t="shared" si="240"/>
        <v>0</v>
      </c>
      <c r="AE5155" s="949"/>
    </row>
    <row r="5156" customHeight="1" spans="1:31">
      <c r="A5156" s="574">
        <v>45390</v>
      </c>
      <c r="B5156" s="931" t="s">
        <v>461</v>
      </c>
      <c r="C5156" s="932" t="s">
        <v>391</v>
      </c>
      <c r="D5156" s="933">
        <v>33</v>
      </c>
      <c r="E5156" s="934" t="s">
        <v>148</v>
      </c>
      <c r="F5156" s="934">
        <v>0</v>
      </c>
      <c r="G5156" s="934">
        <v>5.15</v>
      </c>
      <c r="H5156" s="934">
        <v>25.3426</v>
      </c>
      <c r="I5156" s="934">
        <v>25.2127</v>
      </c>
      <c r="J5156" s="934">
        <v>25.08</v>
      </c>
      <c r="K5156" s="934">
        <v>0</v>
      </c>
      <c r="L5156" s="941">
        <v>0</v>
      </c>
      <c r="M5156" s="934">
        <v>179.52</v>
      </c>
      <c r="N5156" s="934">
        <v>1086</v>
      </c>
      <c r="O5156" s="941">
        <v>0.1653</v>
      </c>
      <c r="P5156" s="937">
        <v>-0.3801</v>
      </c>
      <c r="Q5156" s="934">
        <v>7604</v>
      </c>
      <c r="R5156" s="934">
        <v>1826.88</v>
      </c>
      <c r="S5156" s="941">
        <v>0.2403</v>
      </c>
      <c r="T5156" s="934">
        <v>0</v>
      </c>
      <c r="U5156" s="934">
        <v>0</v>
      </c>
      <c r="V5156" s="934">
        <v>0</v>
      </c>
      <c r="W5156" s="934">
        <v>0</v>
      </c>
      <c r="X5156" s="934">
        <v>0</v>
      </c>
      <c r="Y5156" s="934">
        <v>0</v>
      </c>
      <c r="Z5156" s="934">
        <v>0</v>
      </c>
      <c r="AA5156" s="934">
        <v>0</v>
      </c>
      <c r="AB5156" s="941">
        <v>1</v>
      </c>
      <c r="AC5156" s="575">
        <f t="shared" si="239"/>
        <v>0</v>
      </c>
      <c r="AD5156" s="620">
        <f t="shared" si="240"/>
        <v>0</v>
      </c>
      <c r="AE5156" s="949"/>
    </row>
    <row r="5157" customHeight="1" spans="1:31">
      <c r="A5157" s="574">
        <v>45390</v>
      </c>
      <c r="B5157" s="921" t="s">
        <v>345</v>
      </c>
      <c r="C5157" s="934" t="s">
        <v>150</v>
      </c>
      <c r="D5157" s="934">
        <v>60</v>
      </c>
      <c r="E5157" s="934" t="s">
        <v>146</v>
      </c>
      <c r="F5157" s="934">
        <v>0.87</v>
      </c>
      <c r="G5157" s="934">
        <v>1.16</v>
      </c>
      <c r="H5157" s="934">
        <v>8.3576</v>
      </c>
      <c r="I5157" s="934">
        <v>9.6012</v>
      </c>
      <c r="J5157" s="934">
        <v>7.92</v>
      </c>
      <c r="K5157" s="934">
        <v>0</v>
      </c>
      <c r="L5157" s="941">
        <v>0</v>
      </c>
      <c r="M5157" s="934">
        <v>108.24</v>
      </c>
      <c r="N5157" s="934">
        <v>422</v>
      </c>
      <c r="O5157" s="941">
        <v>0.2565</v>
      </c>
      <c r="P5157" s="934" t="s">
        <v>149</v>
      </c>
      <c r="Q5157" s="934">
        <v>5420</v>
      </c>
      <c r="R5157" s="934">
        <v>1791.68</v>
      </c>
      <c r="S5157" s="941">
        <v>0.3306</v>
      </c>
      <c r="T5157" s="934">
        <v>0</v>
      </c>
      <c r="U5157" s="934">
        <v>0</v>
      </c>
      <c r="V5157" s="934">
        <v>0</v>
      </c>
      <c r="W5157" s="934">
        <v>0</v>
      </c>
      <c r="X5157" s="934">
        <v>0</v>
      </c>
      <c r="Y5157" s="934">
        <v>0</v>
      </c>
      <c r="Z5157" s="934">
        <v>0</v>
      </c>
      <c r="AA5157" s="934">
        <v>0</v>
      </c>
      <c r="AB5157" s="941">
        <v>1</v>
      </c>
      <c r="AC5157" s="575">
        <f t="shared" si="239"/>
        <v>0</v>
      </c>
      <c r="AD5157" s="620">
        <f t="shared" si="240"/>
        <v>0</v>
      </c>
      <c r="AE5157" s="949"/>
    </row>
    <row r="5158" customHeight="1" spans="1:31">
      <c r="A5158" s="574">
        <v>45390</v>
      </c>
      <c r="B5158" s="921" t="s">
        <v>334</v>
      </c>
      <c r="C5158" s="927" t="s">
        <v>78</v>
      </c>
      <c r="D5158" s="928">
        <v>100</v>
      </c>
      <c r="E5158" s="930" t="s">
        <v>83</v>
      </c>
      <c r="F5158" s="930">
        <v>5.97</v>
      </c>
      <c r="G5158" s="930">
        <v>2.14</v>
      </c>
      <c r="H5158" s="930">
        <v>21.86</v>
      </c>
      <c r="I5158" s="930">
        <v>16.68</v>
      </c>
      <c r="J5158" s="930">
        <v>16.5858</v>
      </c>
      <c r="K5158" s="930">
        <v>0</v>
      </c>
      <c r="L5158" s="942">
        <v>0</v>
      </c>
      <c r="M5158" s="943">
        <v>81.8972</v>
      </c>
      <c r="N5158" s="944">
        <v>132</v>
      </c>
      <c r="O5158" s="945">
        <v>0.6204</v>
      </c>
      <c r="P5158" s="942">
        <v>0.3624</v>
      </c>
      <c r="Q5158" s="930">
        <v>5723</v>
      </c>
      <c r="R5158" s="944">
        <v>535.3502</v>
      </c>
      <c r="S5158" s="947">
        <v>0.0935</v>
      </c>
      <c r="T5158" s="930">
        <v>0</v>
      </c>
      <c r="U5158" s="930">
        <v>0</v>
      </c>
      <c r="V5158" s="930">
        <v>0</v>
      </c>
      <c r="W5158" s="930">
        <v>0</v>
      </c>
      <c r="X5158" s="930">
        <v>0</v>
      </c>
      <c r="Y5158" s="930">
        <v>0</v>
      </c>
      <c r="Z5158" s="930">
        <v>0</v>
      </c>
      <c r="AA5158" s="930">
        <v>0.1309</v>
      </c>
      <c r="AB5158" s="937">
        <v>1</v>
      </c>
      <c r="AC5158" s="575">
        <f t="shared" si="239"/>
        <v>0</v>
      </c>
      <c r="AD5158" s="620">
        <f t="shared" si="240"/>
        <v>0</v>
      </c>
      <c r="AE5158" s="949"/>
    </row>
    <row r="5159" customHeight="1" spans="1:31">
      <c r="A5159" s="574">
        <v>45390</v>
      </c>
      <c r="B5159" s="921" t="s">
        <v>335</v>
      </c>
      <c r="C5159" s="927" t="s">
        <v>86</v>
      </c>
      <c r="D5159" s="928">
        <v>50</v>
      </c>
      <c r="E5159" s="930" t="s">
        <v>79</v>
      </c>
      <c r="F5159" s="930">
        <v>4.84</v>
      </c>
      <c r="G5159" s="935">
        <v>1.29</v>
      </c>
      <c r="H5159" s="935">
        <v>18.1983</v>
      </c>
      <c r="I5159" s="935">
        <v>13.1173</v>
      </c>
      <c r="J5159" s="935">
        <v>13.0908</v>
      </c>
      <c r="K5159" s="935">
        <v>4.8821</v>
      </c>
      <c r="L5159" s="946">
        <v>0.2683</v>
      </c>
      <c r="M5159" s="930">
        <v>97.1669</v>
      </c>
      <c r="N5159" s="935">
        <v>571</v>
      </c>
      <c r="O5159" s="942">
        <v>0.1702</v>
      </c>
      <c r="P5159" s="934" t="s">
        <v>149</v>
      </c>
      <c r="Q5159" s="935">
        <v>6458</v>
      </c>
      <c r="R5159" s="930">
        <v>1342.3664</v>
      </c>
      <c r="S5159" s="942">
        <v>0.2079</v>
      </c>
      <c r="T5159" s="930">
        <v>0</v>
      </c>
      <c r="U5159" s="930">
        <v>0</v>
      </c>
      <c r="V5159" s="930">
        <v>0</v>
      </c>
      <c r="W5159" s="930">
        <v>0</v>
      </c>
      <c r="X5159" s="930">
        <v>0</v>
      </c>
      <c r="Y5159" s="930">
        <v>0</v>
      </c>
      <c r="Z5159" s="930">
        <v>0</v>
      </c>
      <c r="AA5159" s="930">
        <v>0</v>
      </c>
      <c r="AB5159" s="937">
        <v>1</v>
      </c>
      <c r="AC5159" s="575">
        <f t="shared" si="239"/>
        <v>0</v>
      </c>
      <c r="AD5159" s="620">
        <f t="shared" si="240"/>
        <v>0</v>
      </c>
      <c r="AE5159" s="949"/>
    </row>
    <row r="5160" customHeight="1" spans="1:29">
      <c r="A5160" s="916" t="s">
        <v>465</v>
      </c>
      <c r="B5160" s="917"/>
      <c r="C5160" s="917"/>
      <c r="D5160" s="917"/>
      <c r="E5160" s="917"/>
      <c r="F5160" s="917"/>
      <c r="G5160" s="917"/>
      <c r="H5160" s="917"/>
      <c r="I5160" s="917"/>
      <c r="J5160" s="917"/>
      <c r="K5160" s="917"/>
      <c r="L5160" s="917"/>
      <c r="M5160" s="917"/>
      <c r="N5160" s="917"/>
      <c r="O5160" s="917"/>
      <c r="P5160" s="917"/>
      <c r="Q5160" s="917"/>
      <c r="R5160" s="917"/>
      <c r="S5160" s="917"/>
      <c r="T5160" s="917"/>
      <c r="U5160" s="917"/>
      <c r="V5160" s="917"/>
      <c r="W5160" s="917"/>
      <c r="X5160" s="917"/>
      <c r="Y5160" s="917"/>
      <c r="Z5160" s="917"/>
      <c r="AA5160" s="917"/>
      <c r="AB5160" s="917"/>
      <c r="AC5160" s="917"/>
    </row>
    <row r="5161" customHeight="1" spans="1:30">
      <c r="A5161" s="918" t="s">
        <v>199</v>
      </c>
      <c r="B5161" s="919" t="s">
        <v>200</v>
      </c>
      <c r="C5161" s="919" t="s">
        <v>201</v>
      </c>
      <c r="D5161" s="919" t="s">
        <v>202</v>
      </c>
      <c r="E5161" s="919" t="s">
        <v>203</v>
      </c>
      <c r="F5161" s="919" t="s">
        <v>204</v>
      </c>
      <c r="G5161" s="919" t="s">
        <v>205</v>
      </c>
      <c r="H5161" s="919" t="s">
        <v>206</v>
      </c>
      <c r="I5161" s="919" t="s">
        <v>207</v>
      </c>
      <c r="J5161" s="919" t="s">
        <v>208</v>
      </c>
      <c r="K5161" s="919" t="s">
        <v>209</v>
      </c>
      <c r="L5161" s="919" t="s">
        <v>210</v>
      </c>
      <c r="M5161" s="919" t="s">
        <v>211</v>
      </c>
      <c r="N5161" s="919" t="s">
        <v>212</v>
      </c>
      <c r="O5161" s="919" t="s">
        <v>213</v>
      </c>
      <c r="P5161" s="919" t="s">
        <v>214</v>
      </c>
      <c r="Q5161" s="919" t="s">
        <v>215</v>
      </c>
      <c r="R5161" s="919" t="s">
        <v>216</v>
      </c>
      <c r="S5161" s="919" t="s">
        <v>217</v>
      </c>
      <c r="T5161" s="919" t="s">
        <v>218</v>
      </c>
      <c r="U5161" s="919" t="s">
        <v>219</v>
      </c>
      <c r="V5161" s="919" t="s">
        <v>220</v>
      </c>
      <c r="W5161" s="919" t="s">
        <v>221</v>
      </c>
      <c r="X5161" s="919" t="s">
        <v>222</v>
      </c>
      <c r="Y5161" s="919" t="s">
        <v>223</v>
      </c>
      <c r="Z5161" s="919" t="s">
        <v>224</v>
      </c>
      <c r="AA5161" s="919" t="s">
        <v>225</v>
      </c>
      <c r="AB5161" s="919" t="s">
        <v>226</v>
      </c>
      <c r="AC5161" s="583" t="s">
        <v>29</v>
      </c>
      <c r="AD5161" s="583" t="s">
        <v>30</v>
      </c>
    </row>
    <row r="5162" customHeight="1" spans="1:30">
      <c r="A5162" s="574">
        <v>45391</v>
      </c>
      <c r="B5162" s="920" t="s">
        <v>227</v>
      </c>
      <c r="C5162" s="920" t="s">
        <v>228</v>
      </c>
      <c r="D5162" s="920">
        <v>100</v>
      </c>
      <c r="E5162" s="920" t="s">
        <v>235</v>
      </c>
      <c r="F5162" s="920">
        <v>3.83</v>
      </c>
      <c r="G5162" s="920">
        <v>1.5</v>
      </c>
      <c r="H5162" s="920">
        <v>36.5871</v>
      </c>
      <c r="I5162" s="920">
        <v>36.2249</v>
      </c>
      <c r="J5162" s="920">
        <v>36.1375</v>
      </c>
      <c r="K5162" s="920">
        <v>0</v>
      </c>
      <c r="L5162" s="936">
        <v>0</v>
      </c>
      <c r="M5162" s="920">
        <v>313.425</v>
      </c>
      <c r="N5162" s="920"/>
      <c r="O5162" s="920"/>
      <c r="P5162" s="920"/>
      <c r="Q5162" s="920">
        <v>14972</v>
      </c>
      <c r="R5162" s="920">
        <v>3652.5125</v>
      </c>
      <c r="S5162" s="936">
        <v>0.244</v>
      </c>
      <c r="T5162" s="920">
        <v>0</v>
      </c>
      <c r="U5162" s="920">
        <v>0</v>
      </c>
      <c r="V5162" s="920">
        <v>0</v>
      </c>
      <c r="W5162" s="920">
        <v>0</v>
      </c>
      <c r="X5162" s="920">
        <v>0</v>
      </c>
      <c r="Y5162" s="920">
        <v>0</v>
      </c>
      <c r="Z5162" s="920">
        <v>0</v>
      </c>
      <c r="AA5162" s="920">
        <v>0</v>
      </c>
      <c r="AB5162" s="936">
        <v>1</v>
      </c>
      <c r="AC5162" s="575">
        <f t="shared" ref="AC5162:AC5203" si="241">U5162+W5162</f>
        <v>0</v>
      </c>
      <c r="AD5162" s="620">
        <f t="shared" ref="AD5162:AD5203" si="242">T5162+V5162</f>
        <v>0</v>
      </c>
    </row>
    <row r="5163" customHeight="1" spans="1:30">
      <c r="A5163" s="574">
        <v>45391</v>
      </c>
      <c r="B5163" s="920" t="s">
        <v>237</v>
      </c>
      <c r="C5163" s="920" t="s">
        <v>228</v>
      </c>
      <c r="D5163" s="920">
        <v>5.48</v>
      </c>
      <c r="E5163" s="920" t="s">
        <v>284</v>
      </c>
      <c r="F5163" s="920">
        <v>5.49</v>
      </c>
      <c r="G5163" s="920">
        <v>0</v>
      </c>
      <c r="H5163" s="920">
        <v>2.47</v>
      </c>
      <c r="I5163" s="920">
        <v>2.22</v>
      </c>
      <c r="J5163" s="920">
        <v>2.016</v>
      </c>
      <c r="K5163" s="920">
        <v>0.25</v>
      </c>
      <c r="L5163" s="936">
        <v>0.1012</v>
      </c>
      <c r="M5163" s="920">
        <v>16.128</v>
      </c>
      <c r="N5163" s="920"/>
      <c r="O5163" s="920"/>
      <c r="P5163" s="920"/>
      <c r="Q5163" s="920">
        <v>554</v>
      </c>
      <c r="R5163" s="920">
        <v>141.38</v>
      </c>
      <c r="S5163" s="936">
        <v>0.2552</v>
      </c>
      <c r="T5163" s="920">
        <v>0</v>
      </c>
      <c r="U5163" s="920">
        <v>0</v>
      </c>
      <c r="V5163" s="920">
        <v>0</v>
      </c>
      <c r="W5163" s="920">
        <v>0</v>
      </c>
      <c r="X5163" s="920">
        <v>0</v>
      </c>
      <c r="Y5163" s="920">
        <v>0</v>
      </c>
      <c r="Z5163" s="920">
        <v>0</v>
      </c>
      <c r="AA5163" s="920">
        <v>0</v>
      </c>
      <c r="AB5163" s="936">
        <v>1</v>
      </c>
      <c r="AC5163" s="575">
        <f t="shared" si="241"/>
        <v>0</v>
      </c>
      <c r="AD5163" s="620">
        <f t="shared" si="242"/>
        <v>0</v>
      </c>
    </row>
    <row r="5164" customHeight="1" spans="1:30">
      <c r="A5164" s="574">
        <v>45391</v>
      </c>
      <c r="B5164" s="920" t="s">
        <v>230</v>
      </c>
      <c r="C5164" s="920" t="s">
        <v>228</v>
      </c>
      <c r="D5164" s="920">
        <v>10</v>
      </c>
      <c r="E5164" s="920" t="s">
        <v>460</v>
      </c>
      <c r="F5164" s="920">
        <v>3.87</v>
      </c>
      <c r="G5164" s="920">
        <v>0.88</v>
      </c>
      <c r="H5164" s="920">
        <v>3.5487</v>
      </c>
      <c r="I5164" s="920">
        <v>3.3997</v>
      </c>
      <c r="J5164" s="920">
        <v>3.3</v>
      </c>
      <c r="K5164" s="920">
        <v>0</v>
      </c>
      <c r="L5164" s="936">
        <v>0</v>
      </c>
      <c r="M5164" s="920">
        <v>30.36</v>
      </c>
      <c r="N5164" s="920"/>
      <c r="O5164" s="920"/>
      <c r="P5164" s="920"/>
      <c r="Q5164" s="920">
        <v>1258</v>
      </c>
      <c r="R5164" s="920">
        <v>336.6</v>
      </c>
      <c r="S5164" s="936">
        <v>0.2676</v>
      </c>
      <c r="T5164" s="920">
        <v>0</v>
      </c>
      <c r="U5164" s="920">
        <v>0</v>
      </c>
      <c r="V5164" s="920">
        <v>0</v>
      </c>
      <c r="W5164" s="920">
        <v>0</v>
      </c>
      <c r="X5164" s="920">
        <v>0</v>
      </c>
      <c r="Y5164" s="920">
        <v>0</v>
      </c>
      <c r="Z5164" s="920">
        <v>0</v>
      </c>
      <c r="AA5164" s="920">
        <v>0</v>
      </c>
      <c r="AB5164" s="936">
        <v>1</v>
      </c>
      <c r="AC5164" s="575">
        <f t="shared" si="241"/>
        <v>0</v>
      </c>
      <c r="AD5164" s="620">
        <f t="shared" si="242"/>
        <v>0</v>
      </c>
    </row>
    <row r="5165" customHeight="1" spans="1:30">
      <c r="A5165" s="574">
        <v>45391</v>
      </c>
      <c r="B5165" s="920" t="s">
        <v>239</v>
      </c>
      <c r="C5165" s="920" t="s">
        <v>228</v>
      </c>
      <c r="D5165" s="920">
        <v>30</v>
      </c>
      <c r="E5165" s="920" t="s">
        <v>235</v>
      </c>
      <c r="F5165" s="920">
        <v>5.99</v>
      </c>
      <c r="G5165" s="920">
        <v>0</v>
      </c>
      <c r="H5165" s="920">
        <v>16.0478</v>
      </c>
      <c r="I5165" s="920">
        <v>15.6586</v>
      </c>
      <c r="J5165" s="920">
        <v>15.5232</v>
      </c>
      <c r="K5165" s="920">
        <v>0.3892</v>
      </c>
      <c r="L5165" s="936">
        <v>0.0243</v>
      </c>
      <c r="M5165" s="920">
        <v>155.232</v>
      </c>
      <c r="N5165" s="920"/>
      <c r="O5165" s="920"/>
      <c r="P5165" s="920"/>
      <c r="Q5165" s="920">
        <v>4805</v>
      </c>
      <c r="R5165" s="920">
        <v>1332.9888</v>
      </c>
      <c r="S5165" s="936">
        <v>0.2774</v>
      </c>
      <c r="T5165" s="920">
        <v>0</v>
      </c>
      <c r="U5165" s="920">
        <v>0</v>
      </c>
      <c r="V5165" s="920">
        <v>0</v>
      </c>
      <c r="W5165" s="920">
        <v>0</v>
      </c>
      <c r="X5165" s="920">
        <v>0</v>
      </c>
      <c r="Y5165" s="920">
        <v>0</v>
      </c>
      <c r="Z5165" s="920">
        <v>0</v>
      </c>
      <c r="AA5165" s="920">
        <v>0</v>
      </c>
      <c r="AB5165" s="936">
        <v>1</v>
      </c>
      <c r="AC5165" s="575">
        <f t="shared" si="241"/>
        <v>0</v>
      </c>
      <c r="AD5165" s="620">
        <f t="shared" si="242"/>
        <v>0</v>
      </c>
    </row>
    <row r="5166" customHeight="1" spans="1:30">
      <c r="A5166" s="574">
        <v>45391</v>
      </c>
      <c r="B5166" s="920" t="s">
        <v>236</v>
      </c>
      <c r="C5166" s="920" t="s">
        <v>228</v>
      </c>
      <c r="D5166" s="920">
        <v>30</v>
      </c>
      <c r="E5166" s="920" t="s">
        <v>235</v>
      </c>
      <c r="F5166" s="920">
        <v>6.36</v>
      </c>
      <c r="G5166" s="920">
        <v>0</v>
      </c>
      <c r="H5166" s="920">
        <v>15.2589</v>
      </c>
      <c r="I5166" s="920">
        <v>11.8983</v>
      </c>
      <c r="J5166" s="920">
        <v>11.8767</v>
      </c>
      <c r="K5166" s="920">
        <v>3.1621</v>
      </c>
      <c r="L5166" s="936">
        <v>0.21</v>
      </c>
      <c r="M5166" s="920">
        <v>91.7493</v>
      </c>
      <c r="N5166" s="920"/>
      <c r="O5166" s="920"/>
      <c r="P5166" s="920"/>
      <c r="Q5166" s="920">
        <v>3672</v>
      </c>
      <c r="R5166" s="920">
        <v>1262.002</v>
      </c>
      <c r="S5166" s="936">
        <v>0.3437</v>
      </c>
      <c r="T5166" s="920">
        <v>0</v>
      </c>
      <c r="U5166" s="920">
        <v>0</v>
      </c>
      <c r="V5166" s="920">
        <v>0</v>
      </c>
      <c r="W5166" s="920">
        <v>0</v>
      </c>
      <c r="X5166" s="920">
        <v>0</v>
      </c>
      <c r="Y5166" s="920">
        <v>0</v>
      </c>
      <c r="Z5166" s="920">
        <v>0</v>
      </c>
      <c r="AA5166" s="920">
        <v>0</v>
      </c>
      <c r="AB5166" s="936">
        <v>1</v>
      </c>
      <c r="AC5166" s="575">
        <f t="shared" si="241"/>
        <v>0</v>
      </c>
      <c r="AD5166" s="620">
        <f t="shared" si="242"/>
        <v>0</v>
      </c>
    </row>
    <row r="5167" customHeight="1" spans="1:30">
      <c r="A5167" s="574">
        <v>45391</v>
      </c>
      <c r="B5167" s="920" t="s">
        <v>240</v>
      </c>
      <c r="C5167" s="920" t="s">
        <v>228</v>
      </c>
      <c r="D5167" s="920">
        <v>100</v>
      </c>
      <c r="E5167" s="920" t="s">
        <v>233</v>
      </c>
      <c r="F5167" s="920">
        <v>6.99</v>
      </c>
      <c r="G5167" s="920">
        <v>0</v>
      </c>
      <c r="H5167" s="920">
        <v>54.83</v>
      </c>
      <c r="I5167" s="920">
        <v>48.2736</v>
      </c>
      <c r="J5167" s="920">
        <v>46.22</v>
      </c>
      <c r="K5167" s="920">
        <v>6.4052</v>
      </c>
      <c r="L5167" s="936">
        <v>0.1171</v>
      </c>
      <c r="M5167" s="920">
        <v>386.319</v>
      </c>
      <c r="N5167" s="920"/>
      <c r="O5167" s="920"/>
      <c r="P5167" s="920"/>
      <c r="Q5167" s="920">
        <v>15895</v>
      </c>
      <c r="R5167" s="920">
        <v>3625.312</v>
      </c>
      <c r="S5167" s="936">
        <v>0.2281</v>
      </c>
      <c r="T5167" s="920">
        <v>0.0864</v>
      </c>
      <c r="U5167" s="920">
        <v>0</v>
      </c>
      <c r="V5167" s="920">
        <v>0</v>
      </c>
      <c r="W5167" s="920">
        <v>0</v>
      </c>
      <c r="X5167" s="920">
        <v>0</v>
      </c>
      <c r="Y5167" s="920">
        <v>0.0648</v>
      </c>
      <c r="Z5167" s="920">
        <v>0</v>
      </c>
      <c r="AA5167" s="920">
        <v>0</v>
      </c>
      <c r="AB5167" s="936">
        <v>0.9984</v>
      </c>
      <c r="AC5167" s="575">
        <f t="shared" si="241"/>
        <v>0</v>
      </c>
      <c r="AD5167" s="620">
        <f t="shared" si="242"/>
        <v>0.0864</v>
      </c>
    </row>
    <row r="5168" customHeight="1" spans="1:30">
      <c r="A5168" s="574">
        <v>45391</v>
      </c>
      <c r="B5168" s="920" t="s">
        <v>242</v>
      </c>
      <c r="C5168" s="920" t="s">
        <v>228</v>
      </c>
      <c r="D5168" s="920">
        <v>50</v>
      </c>
      <c r="E5168" s="920" t="s">
        <v>235</v>
      </c>
      <c r="F5168" s="920">
        <v>6.2</v>
      </c>
      <c r="G5168" s="920">
        <v>2.69</v>
      </c>
      <c r="H5168" s="920">
        <v>26.42</v>
      </c>
      <c r="I5168" s="920">
        <v>24.717</v>
      </c>
      <c r="J5168" s="920">
        <v>24.64</v>
      </c>
      <c r="K5168" s="920">
        <v>1.6968</v>
      </c>
      <c r="L5168" s="936">
        <v>0.0642</v>
      </c>
      <c r="M5168" s="920">
        <v>164.12</v>
      </c>
      <c r="N5168" s="920"/>
      <c r="O5168" s="920"/>
      <c r="P5168" s="920"/>
      <c r="Q5168" s="920">
        <v>7203</v>
      </c>
      <c r="R5168" s="920">
        <v>1589.28</v>
      </c>
      <c r="S5168" s="936">
        <v>0.2206</v>
      </c>
      <c r="T5168" s="920">
        <v>0.0062</v>
      </c>
      <c r="U5168" s="920">
        <v>0</v>
      </c>
      <c r="V5168" s="920">
        <v>0</v>
      </c>
      <c r="W5168" s="920">
        <v>0</v>
      </c>
      <c r="X5168" s="920">
        <v>0</v>
      </c>
      <c r="Y5168" s="920">
        <v>0</v>
      </c>
      <c r="Z5168" s="920">
        <v>0</v>
      </c>
      <c r="AA5168" s="920">
        <v>0</v>
      </c>
      <c r="AB5168" s="936">
        <v>0.9988</v>
      </c>
      <c r="AC5168" s="575">
        <f t="shared" si="241"/>
        <v>0</v>
      </c>
      <c r="AD5168" s="620">
        <f t="shared" si="242"/>
        <v>0.0062</v>
      </c>
    </row>
    <row r="5169" customHeight="1" spans="1:30">
      <c r="A5169" s="574">
        <v>45391</v>
      </c>
      <c r="B5169" s="920" t="s">
        <v>243</v>
      </c>
      <c r="C5169" s="920" t="s">
        <v>228</v>
      </c>
      <c r="D5169" s="920">
        <v>30</v>
      </c>
      <c r="E5169" s="920" t="s">
        <v>233</v>
      </c>
      <c r="F5169" s="920">
        <v>6.48</v>
      </c>
      <c r="G5169" s="920">
        <v>1.56</v>
      </c>
      <c r="H5169" s="920">
        <v>15.965</v>
      </c>
      <c r="I5169" s="920">
        <v>15.652</v>
      </c>
      <c r="J5169" s="920">
        <v>15.624</v>
      </c>
      <c r="K5169" s="920">
        <v>0</v>
      </c>
      <c r="L5169" s="936">
        <v>0</v>
      </c>
      <c r="M5169" s="920">
        <v>109.704</v>
      </c>
      <c r="N5169" s="920"/>
      <c r="O5169" s="920"/>
      <c r="P5169" s="920"/>
      <c r="Q5169" s="920">
        <v>4708</v>
      </c>
      <c r="R5169" s="920">
        <v>1432.032</v>
      </c>
      <c r="S5169" s="936">
        <v>0.3042</v>
      </c>
      <c r="T5169" s="920">
        <v>0</v>
      </c>
      <c r="U5169" s="920">
        <v>0</v>
      </c>
      <c r="V5169" s="920">
        <v>0</v>
      </c>
      <c r="W5169" s="920">
        <v>0</v>
      </c>
      <c r="X5169" s="920">
        <v>0</v>
      </c>
      <c r="Y5169" s="920">
        <v>0</v>
      </c>
      <c r="Z5169" s="920">
        <v>0</v>
      </c>
      <c r="AA5169" s="920">
        <v>0</v>
      </c>
      <c r="AB5169" s="936">
        <v>1</v>
      </c>
      <c r="AC5169" s="575">
        <f t="shared" si="241"/>
        <v>0</v>
      </c>
      <c r="AD5169" s="620">
        <f t="shared" si="242"/>
        <v>0</v>
      </c>
    </row>
    <row r="5170" customHeight="1" spans="1:30">
      <c r="A5170" s="574">
        <v>45391</v>
      </c>
      <c r="B5170" s="920" t="s">
        <v>246</v>
      </c>
      <c r="C5170" s="920" t="s">
        <v>228</v>
      </c>
      <c r="D5170" s="920">
        <v>300</v>
      </c>
      <c r="E5170" s="920" t="s">
        <v>233</v>
      </c>
      <c r="F5170" s="920">
        <v>5.87</v>
      </c>
      <c r="G5170" s="920">
        <v>0</v>
      </c>
      <c r="H5170" s="920">
        <v>194.6117</v>
      </c>
      <c r="I5170" s="920">
        <v>164.5742</v>
      </c>
      <c r="J5170" s="920">
        <v>159.918</v>
      </c>
      <c r="K5170" s="920">
        <v>27.971</v>
      </c>
      <c r="L5170" s="936">
        <v>0.1453</v>
      </c>
      <c r="M5170" s="920">
        <v>1568.094</v>
      </c>
      <c r="N5170" s="920"/>
      <c r="O5170" s="920"/>
      <c r="P5170" s="920"/>
      <c r="Q5170" s="920">
        <v>57321</v>
      </c>
      <c r="R5170" s="920">
        <v>14600.125</v>
      </c>
      <c r="S5170" s="936">
        <v>0.2547</v>
      </c>
      <c r="T5170" s="920">
        <v>0</v>
      </c>
      <c r="U5170" s="920">
        <v>0</v>
      </c>
      <c r="V5170" s="920">
        <v>0</v>
      </c>
      <c r="W5170" s="920">
        <v>0</v>
      </c>
      <c r="X5170" s="920">
        <v>0</v>
      </c>
      <c r="Y5170" s="920">
        <v>0</v>
      </c>
      <c r="Z5170" s="920">
        <v>0</v>
      </c>
      <c r="AA5170" s="920">
        <v>0</v>
      </c>
      <c r="AB5170" s="936">
        <v>1</v>
      </c>
      <c r="AC5170" s="575">
        <f t="shared" si="241"/>
        <v>0</v>
      </c>
      <c r="AD5170" s="620">
        <f t="shared" si="242"/>
        <v>0</v>
      </c>
    </row>
    <row r="5171" customHeight="1" spans="1:30">
      <c r="A5171" s="574">
        <v>45391</v>
      </c>
      <c r="B5171" s="920" t="s">
        <v>241</v>
      </c>
      <c r="C5171" s="920" t="s">
        <v>228</v>
      </c>
      <c r="D5171" s="920">
        <v>150</v>
      </c>
      <c r="E5171" s="920" t="s">
        <v>231</v>
      </c>
      <c r="F5171" s="920">
        <v>2.41</v>
      </c>
      <c r="G5171" s="920">
        <v>3.39</v>
      </c>
      <c r="H5171" s="920">
        <v>39.5018</v>
      </c>
      <c r="I5171" s="920">
        <v>10.6613</v>
      </c>
      <c r="J5171" s="920">
        <v>11.8363</v>
      </c>
      <c r="K5171" s="920">
        <v>28.84</v>
      </c>
      <c r="L5171" s="936">
        <v>0.7301</v>
      </c>
      <c r="M5171" s="920">
        <v>216.0522</v>
      </c>
      <c r="N5171" s="920">
        <v>19664</v>
      </c>
      <c r="O5171" s="936">
        <v>0.011</v>
      </c>
      <c r="P5171" s="936">
        <v>-0.289</v>
      </c>
      <c r="Q5171" s="920">
        <v>24402</v>
      </c>
      <c r="R5171" s="920">
        <v>4280.3859</v>
      </c>
      <c r="S5171" s="936">
        <v>0.1754</v>
      </c>
      <c r="T5171" s="920">
        <v>0</v>
      </c>
      <c r="U5171" s="920">
        <v>0</v>
      </c>
      <c r="V5171" s="920">
        <v>0</v>
      </c>
      <c r="W5171" s="920">
        <v>0</v>
      </c>
      <c r="X5171" s="920">
        <v>0</v>
      </c>
      <c r="Y5171" s="920">
        <v>0</v>
      </c>
      <c r="Z5171" s="920">
        <v>0</v>
      </c>
      <c r="AA5171" s="920">
        <v>0</v>
      </c>
      <c r="AB5171" s="936">
        <v>1</v>
      </c>
      <c r="AC5171" s="575">
        <f t="shared" si="241"/>
        <v>0</v>
      </c>
      <c r="AD5171" s="620">
        <f t="shared" si="242"/>
        <v>0</v>
      </c>
    </row>
    <row r="5172" customHeight="1" spans="1:30">
      <c r="A5172" s="574">
        <v>45391</v>
      </c>
      <c r="B5172" s="920" t="s">
        <v>245</v>
      </c>
      <c r="C5172" s="920" t="s">
        <v>228</v>
      </c>
      <c r="D5172" s="920">
        <v>50</v>
      </c>
      <c r="E5172" s="920" t="s">
        <v>235</v>
      </c>
      <c r="F5172" s="920">
        <v>5.41</v>
      </c>
      <c r="G5172" s="920">
        <v>0</v>
      </c>
      <c r="H5172" s="920">
        <v>23.2559</v>
      </c>
      <c r="I5172" s="920">
        <v>23.03</v>
      </c>
      <c r="J5172" s="920">
        <v>22.96</v>
      </c>
      <c r="K5172" s="920">
        <v>0</v>
      </c>
      <c r="L5172" s="936">
        <v>0</v>
      </c>
      <c r="M5172" s="920">
        <v>175.49</v>
      </c>
      <c r="N5172" s="920"/>
      <c r="O5172" s="920"/>
      <c r="P5172" s="920"/>
      <c r="Q5172" s="920">
        <v>6762</v>
      </c>
      <c r="R5172" s="920">
        <v>1302.98</v>
      </c>
      <c r="S5172" s="936">
        <v>0.1927</v>
      </c>
      <c r="T5172" s="920">
        <v>0.0275</v>
      </c>
      <c r="U5172" s="920">
        <v>0</v>
      </c>
      <c r="V5172" s="920">
        <v>0</v>
      </c>
      <c r="W5172" s="920">
        <v>0</v>
      </c>
      <c r="X5172" s="920">
        <v>0</v>
      </c>
      <c r="Y5172" s="920">
        <v>0</v>
      </c>
      <c r="Z5172" s="920">
        <v>0</v>
      </c>
      <c r="AA5172" s="920">
        <v>0</v>
      </c>
      <c r="AB5172" s="936">
        <v>0.9989</v>
      </c>
      <c r="AC5172" s="575">
        <f t="shared" si="241"/>
        <v>0</v>
      </c>
      <c r="AD5172" s="620">
        <f t="shared" si="242"/>
        <v>0.0275</v>
      </c>
    </row>
    <row r="5173" customHeight="1" spans="1:30">
      <c r="A5173" s="574">
        <v>45391</v>
      </c>
      <c r="B5173" s="920" t="s">
        <v>234</v>
      </c>
      <c r="C5173" s="920" t="s">
        <v>228</v>
      </c>
      <c r="D5173" s="920">
        <v>20</v>
      </c>
      <c r="E5173" s="920" t="s">
        <v>233</v>
      </c>
      <c r="F5173" s="920">
        <v>7.6</v>
      </c>
      <c r="G5173" s="920">
        <v>2.58</v>
      </c>
      <c r="H5173" s="920">
        <v>16.0726</v>
      </c>
      <c r="I5173" s="920">
        <v>9.711</v>
      </c>
      <c r="J5173" s="920">
        <v>9.6737</v>
      </c>
      <c r="K5173" s="920">
        <v>6.3616</v>
      </c>
      <c r="L5173" s="936">
        <v>0.3958</v>
      </c>
      <c r="M5173" s="920">
        <v>70.2409</v>
      </c>
      <c r="N5173" s="920"/>
      <c r="O5173" s="920"/>
      <c r="P5173" s="920"/>
      <c r="Q5173" s="920">
        <v>4106</v>
      </c>
      <c r="R5173" s="920">
        <v>923.3244</v>
      </c>
      <c r="S5173" s="936">
        <v>0.2249</v>
      </c>
      <c r="T5173" s="920">
        <v>0</v>
      </c>
      <c r="U5173" s="920">
        <v>0</v>
      </c>
      <c r="V5173" s="920">
        <v>0</v>
      </c>
      <c r="W5173" s="920">
        <v>0</v>
      </c>
      <c r="X5173" s="920">
        <v>0</v>
      </c>
      <c r="Y5173" s="920">
        <v>0</v>
      </c>
      <c r="Z5173" s="920">
        <v>0</v>
      </c>
      <c r="AA5173" s="920">
        <v>0</v>
      </c>
      <c r="AB5173" s="936">
        <v>1</v>
      </c>
      <c r="AC5173" s="575">
        <f t="shared" si="241"/>
        <v>0</v>
      </c>
      <c r="AD5173" s="620">
        <f t="shared" si="242"/>
        <v>0</v>
      </c>
    </row>
    <row r="5174" customHeight="1" spans="1:30">
      <c r="A5174" s="574">
        <v>45391</v>
      </c>
      <c r="B5174" s="920" t="s">
        <v>247</v>
      </c>
      <c r="C5174" s="920" t="s">
        <v>228</v>
      </c>
      <c r="D5174" s="920">
        <v>150</v>
      </c>
      <c r="E5174" s="920" t="s">
        <v>233</v>
      </c>
      <c r="F5174" s="920">
        <v>8.01</v>
      </c>
      <c r="G5174" s="920">
        <v>4</v>
      </c>
      <c r="H5174" s="920">
        <v>96.9598</v>
      </c>
      <c r="I5174" s="920">
        <v>96.9598</v>
      </c>
      <c r="J5174" s="920">
        <v>96.6</v>
      </c>
      <c r="K5174" s="920">
        <v>0</v>
      </c>
      <c r="L5174" s="936">
        <v>0</v>
      </c>
      <c r="M5174" s="920">
        <v>730.8</v>
      </c>
      <c r="N5174" s="920"/>
      <c r="O5174" s="920"/>
      <c r="P5174" s="920"/>
      <c r="Q5174" s="920">
        <v>25456</v>
      </c>
      <c r="R5174" s="920">
        <v>7244.475</v>
      </c>
      <c r="S5174" s="936">
        <v>0.2846</v>
      </c>
      <c r="T5174" s="920">
        <v>0</v>
      </c>
      <c r="U5174" s="920">
        <v>0</v>
      </c>
      <c r="V5174" s="920">
        <v>0</v>
      </c>
      <c r="W5174" s="920">
        <v>0</v>
      </c>
      <c r="X5174" s="920">
        <v>0</v>
      </c>
      <c r="Y5174" s="920">
        <v>0</v>
      </c>
      <c r="Z5174" s="920">
        <v>0</v>
      </c>
      <c r="AA5174" s="920">
        <v>0</v>
      </c>
      <c r="AB5174" s="936">
        <v>0.9993</v>
      </c>
      <c r="AC5174" s="575">
        <f t="shared" si="241"/>
        <v>0</v>
      </c>
      <c r="AD5174" s="620">
        <f t="shared" si="242"/>
        <v>0</v>
      </c>
    </row>
    <row r="5175" customHeight="1" spans="1:30">
      <c r="A5175" s="574">
        <v>45391</v>
      </c>
      <c r="B5175" s="920" t="s">
        <v>244</v>
      </c>
      <c r="C5175" s="920" t="s">
        <v>228</v>
      </c>
      <c r="D5175" s="920">
        <v>100</v>
      </c>
      <c r="E5175" s="920" t="s">
        <v>233</v>
      </c>
      <c r="F5175" s="920">
        <v>6.53</v>
      </c>
      <c r="G5175" s="920">
        <v>0.2</v>
      </c>
      <c r="H5175" s="920">
        <v>60.3904</v>
      </c>
      <c r="I5175" s="920">
        <v>49.8124</v>
      </c>
      <c r="J5175" s="920">
        <v>47.2185</v>
      </c>
      <c r="K5175" s="920">
        <v>10.578</v>
      </c>
      <c r="L5175" s="936">
        <v>0.1752</v>
      </c>
      <c r="M5175" s="920">
        <v>329.3325</v>
      </c>
      <c r="N5175" s="920"/>
      <c r="O5175" s="920"/>
      <c r="P5175" s="920"/>
      <c r="Q5175" s="920">
        <v>14225</v>
      </c>
      <c r="R5175" s="920">
        <v>3303.321</v>
      </c>
      <c r="S5175" s="936">
        <v>0.2322</v>
      </c>
      <c r="T5175" s="920">
        <v>0</v>
      </c>
      <c r="U5175" s="920">
        <v>0</v>
      </c>
      <c r="V5175" s="920">
        <v>0</v>
      </c>
      <c r="W5175" s="920">
        <v>0</v>
      </c>
      <c r="X5175" s="920">
        <v>0</v>
      </c>
      <c r="Y5175" s="920">
        <v>0</v>
      </c>
      <c r="Z5175" s="920">
        <v>0</v>
      </c>
      <c r="AA5175" s="920">
        <v>0</v>
      </c>
      <c r="AB5175" s="936">
        <v>1</v>
      </c>
      <c r="AC5175" s="575">
        <f t="shared" si="241"/>
        <v>0</v>
      </c>
      <c r="AD5175" s="620">
        <f t="shared" si="242"/>
        <v>0</v>
      </c>
    </row>
    <row r="5176" customHeight="1" spans="1:30">
      <c r="A5176" s="574">
        <v>45391</v>
      </c>
      <c r="B5176" s="920" t="s">
        <v>248</v>
      </c>
      <c r="C5176" s="920" t="s">
        <v>228</v>
      </c>
      <c r="D5176" s="920">
        <v>100</v>
      </c>
      <c r="E5176" s="920" t="s">
        <v>233</v>
      </c>
      <c r="F5176" s="920">
        <v>6.18</v>
      </c>
      <c r="G5176" s="920">
        <v>6</v>
      </c>
      <c r="H5176" s="920">
        <v>62.0752</v>
      </c>
      <c r="I5176" s="920">
        <v>13.8082</v>
      </c>
      <c r="J5176" s="920">
        <v>12.2164</v>
      </c>
      <c r="K5176" s="920">
        <v>48.267</v>
      </c>
      <c r="L5176" s="936">
        <v>0.7776</v>
      </c>
      <c r="M5176" s="920">
        <v>204.1928</v>
      </c>
      <c r="N5176" s="920"/>
      <c r="O5176" s="920"/>
      <c r="P5176" s="920"/>
      <c r="Q5176" s="920">
        <v>11688</v>
      </c>
      <c r="R5176" s="920">
        <v>3096.4416</v>
      </c>
      <c r="S5176" s="936">
        <v>0.2649</v>
      </c>
      <c r="T5176" s="920">
        <v>0.58</v>
      </c>
      <c r="U5176" s="920">
        <v>0</v>
      </c>
      <c r="V5176" s="920">
        <v>0</v>
      </c>
      <c r="W5176" s="920">
        <v>0</v>
      </c>
      <c r="X5176" s="920">
        <v>0</v>
      </c>
      <c r="Y5176" s="920">
        <v>0</v>
      </c>
      <c r="Z5176" s="920">
        <v>0</v>
      </c>
      <c r="AA5176" s="920">
        <v>0</v>
      </c>
      <c r="AB5176" s="936">
        <v>1</v>
      </c>
      <c r="AC5176" s="575">
        <f t="shared" si="241"/>
        <v>0</v>
      </c>
      <c r="AD5176" s="620">
        <f t="shared" si="242"/>
        <v>0.58</v>
      </c>
    </row>
    <row r="5177" customHeight="1" spans="1:30">
      <c r="A5177" s="574">
        <v>45391</v>
      </c>
      <c r="B5177" s="920" t="s">
        <v>249</v>
      </c>
      <c r="C5177" s="920" t="s">
        <v>228</v>
      </c>
      <c r="D5177" s="920">
        <v>100</v>
      </c>
      <c r="E5177" s="920" t="s">
        <v>231</v>
      </c>
      <c r="F5177" s="920">
        <v>7.49</v>
      </c>
      <c r="G5177" s="920">
        <v>0</v>
      </c>
      <c r="H5177" s="920">
        <v>56.373</v>
      </c>
      <c r="I5177" s="920">
        <v>55.368</v>
      </c>
      <c r="J5177" s="920">
        <v>55.279</v>
      </c>
      <c r="K5177" s="920">
        <v>0</v>
      </c>
      <c r="L5177" s="936">
        <v>0</v>
      </c>
      <c r="M5177" s="920">
        <v>482.6826</v>
      </c>
      <c r="N5177" s="920"/>
      <c r="O5177" s="920"/>
      <c r="P5177" s="920"/>
      <c r="Q5177" s="920">
        <v>15134</v>
      </c>
      <c r="R5177" s="920">
        <v>3939.7231</v>
      </c>
      <c r="S5177" s="936">
        <v>0.2603</v>
      </c>
      <c r="T5177" s="920">
        <v>0</v>
      </c>
      <c r="U5177" s="920">
        <v>0</v>
      </c>
      <c r="V5177" s="920">
        <v>0</v>
      </c>
      <c r="W5177" s="920">
        <v>0</v>
      </c>
      <c r="X5177" s="920">
        <v>0</v>
      </c>
      <c r="Y5177" s="920">
        <v>0</v>
      </c>
      <c r="Z5177" s="920">
        <v>0</v>
      </c>
      <c r="AA5177" s="920">
        <v>0</v>
      </c>
      <c r="AB5177" s="936">
        <v>1</v>
      </c>
      <c r="AC5177" s="575">
        <f t="shared" si="241"/>
        <v>0</v>
      </c>
      <c r="AD5177" s="620">
        <f t="shared" si="242"/>
        <v>0</v>
      </c>
    </row>
    <row r="5178" customHeight="1" spans="1:30">
      <c r="A5178" s="574">
        <v>45391</v>
      </c>
      <c r="B5178" s="920" t="s">
        <v>232</v>
      </c>
      <c r="C5178" s="920" t="s">
        <v>228</v>
      </c>
      <c r="D5178" s="920">
        <v>80</v>
      </c>
      <c r="E5178" s="920" t="s">
        <v>233</v>
      </c>
      <c r="F5178" s="920">
        <v>6.73</v>
      </c>
      <c r="G5178" s="920">
        <v>1.24</v>
      </c>
      <c r="H5178" s="920">
        <v>47.1364</v>
      </c>
      <c r="I5178" s="920">
        <v>46.06</v>
      </c>
      <c r="J5178" s="920">
        <v>45.65</v>
      </c>
      <c r="K5178" s="920">
        <v>0</v>
      </c>
      <c r="L5178" s="936">
        <v>0</v>
      </c>
      <c r="M5178" s="920">
        <v>298.1</v>
      </c>
      <c r="N5178" s="920"/>
      <c r="O5178" s="920"/>
      <c r="P5178" s="920"/>
      <c r="Q5178" s="920">
        <v>9570</v>
      </c>
      <c r="R5178" s="920">
        <v>3144.9</v>
      </c>
      <c r="S5178" s="936">
        <v>0.3286</v>
      </c>
      <c r="T5178" s="920">
        <v>0</v>
      </c>
      <c r="U5178" s="920">
        <v>0</v>
      </c>
      <c r="V5178" s="920">
        <v>0</v>
      </c>
      <c r="W5178" s="920">
        <v>0</v>
      </c>
      <c r="X5178" s="920">
        <v>0</v>
      </c>
      <c r="Y5178" s="920">
        <v>0</v>
      </c>
      <c r="Z5178" s="920">
        <v>0</v>
      </c>
      <c r="AA5178" s="920">
        <v>0</v>
      </c>
      <c r="AB5178" s="936">
        <v>1</v>
      </c>
      <c r="AC5178" s="575">
        <f t="shared" si="241"/>
        <v>0</v>
      </c>
      <c r="AD5178" s="620">
        <f t="shared" si="242"/>
        <v>0</v>
      </c>
    </row>
    <row r="5179" customHeight="1" spans="1:30">
      <c r="A5179" s="574">
        <v>45391</v>
      </c>
      <c r="B5179" s="920" t="s">
        <v>259</v>
      </c>
      <c r="C5179" s="920" t="s">
        <v>250</v>
      </c>
      <c r="D5179" s="920">
        <v>60</v>
      </c>
      <c r="E5179" s="920" t="s">
        <v>233</v>
      </c>
      <c r="F5179" s="920">
        <v>0</v>
      </c>
      <c r="G5179" s="920">
        <v>6.38</v>
      </c>
      <c r="H5179" s="920">
        <v>64.0301</v>
      </c>
      <c r="I5179" s="920">
        <v>64.0301</v>
      </c>
      <c r="J5179" s="920">
        <v>63.42</v>
      </c>
      <c r="K5179" s="920">
        <v>0</v>
      </c>
      <c r="L5179" s="936">
        <v>0</v>
      </c>
      <c r="M5179" s="920">
        <v>325.5</v>
      </c>
      <c r="N5179" s="920"/>
      <c r="O5179" s="920"/>
      <c r="P5179" s="920"/>
      <c r="Q5179" s="920">
        <v>14049</v>
      </c>
      <c r="R5179" s="920">
        <v>4377.03</v>
      </c>
      <c r="S5179" s="936">
        <v>0.3116</v>
      </c>
      <c r="T5179" s="920">
        <v>0</v>
      </c>
      <c r="U5179" s="920">
        <v>0</v>
      </c>
      <c r="V5179" s="920">
        <v>0</v>
      </c>
      <c r="W5179" s="920">
        <v>0</v>
      </c>
      <c r="X5179" s="920">
        <v>0</v>
      </c>
      <c r="Y5179" s="920">
        <v>0</v>
      </c>
      <c r="Z5179" s="920">
        <v>0</v>
      </c>
      <c r="AA5179" s="920">
        <v>0</v>
      </c>
      <c r="AB5179" s="936">
        <v>1</v>
      </c>
      <c r="AC5179" s="575">
        <f t="shared" si="241"/>
        <v>0</v>
      </c>
      <c r="AD5179" s="620">
        <f t="shared" si="242"/>
        <v>0</v>
      </c>
    </row>
    <row r="5180" customHeight="1" spans="1:30">
      <c r="A5180" s="574">
        <v>45391</v>
      </c>
      <c r="B5180" s="920" t="s">
        <v>253</v>
      </c>
      <c r="C5180" s="920" t="s">
        <v>250</v>
      </c>
      <c r="D5180" s="920">
        <v>200</v>
      </c>
      <c r="E5180" s="920" t="s">
        <v>233</v>
      </c>
      <c r="F5180" s="920">
        <v>0</v>
      </c>
      <c r="G5180" s="920">
        <v>7.29</v>
      </c>
      <c r="H5180" s="920">
        <v>234.9308</v>
      </c>
      <c r="I5180" s="920">
        <v>234.9308</v>
      </c>
      <c r="J5180" s="920">
        <v>229.68</v>
      </c>
      <c r="K5180" s="920">
        <v>0</v>
      </c>
      <c r="L5180" s="936">
        <v>0</v>
      </c>
      <c r="M5180" s="920">
        <v>1232.88</v>
      </c>
      <c r="N5180" s="920"/>
      <c r="O5180" s="920"/>
      <c r="P5180" s="920"/>
      <c r="Q5180" s="920">
        <v>61425</v>
      </c>
      <c r="R5180" s="920">
        <v>15768.72</v>
      </c>
      <c r="S5180" s="936">
        <v>0.2567</v>
      </c>
      <c r="T5180" s="920">
        <v>0</v>
      </c>
      <c r="U5180" s="920">
        <v>0</v>
      </c>
      <c r="V5180" s="920">
        <v>0</v>
      </c>
      <c r="W5180" s="920">
        <v>0</v>
      </c>
      <c r="X5180" s="920">
        <v>0</v>
      </c>
      <c r="Y5180" s="920">
        <v>0</v>
      </c>
      <c r="Z5180" s="920">
        <v>0</v>
      </c>
      <c r="AA5180" s="920">
        <v>0</v>
      </c>
      <c r="AB5180" s="936">
        <v>1</v>
      </c>
      <c r="AC5180" s="575">
        <f t="shared" si="241"/>
        <v>0</v>
      </c>
      <c r="AD5180" s="620">
        <f t="shared" si="242"/>
        <v>0</v>
      </c>
    </row>
    <row r="5181" customHeight="1" spans="1:30">
      <c r="A5181" s="574">
        <v>45391</v>
      </c>
      <c r="B5181" s="920" t="s">
        <v>256</v>
      </c>
      <c r="C5181" s="920" t="s">
        <v>250</v>
      </c>
      <c r="D5181" s="920">
        <v>20.4</v>
      </c>
      <c r="E5181" s="920" t="s">
        <v>233</v>
      </c>
      <c r="F5181" s="920">
        <v>0</v>
      </c>
      <c r="G5181" s="920">
        <v>3.94</v>
      </c>
      <c r="H5181" s="920">
        <v>7.3406</v>
      </c>
      <c r="I5181" s="920">
        <v>7.266</v>
      </c>
      <c r="J5181" s="920">
        <v>7.2445</v>
      </c>
      <c r="K5181" s="920">
        <v>0</v>
      </c>
      <c r="L5181" s="936">
        <v>0</v>
      </c>
      <c r="M5181" s="920">
        <v>122.1422</v>
      </c>
      <c r="N5181" s="920"/>
      <c r="O5181" s="920"/>
      <c r="P5181" s="920"/>
      <c r="Q5181" s="920">
        <v>5372</v>
      </c>
      <c r="R5181" s="920">
        <v>1750.3343</v>
      </c>
      <c r="S5181" s="936">
        <v>0.3258</v>
      </c>
      <c r="T5181" s="920">
        <v>0</v>
      </c>
      <c r="U5181" s="920">
        <v>0</v>
      </c>
      <c r="V5181" s="920">
        <v>0</v>
      </c>
      <c r="W5181" s="920">
        <v>0</v>
      </c>
      <c r="X5181" s="920">
        <v>0</v>
      </c>
      <c r="Y5181" s="920">
        <v>0</v>
      </c>
      <c r="Z5181" s="920">
        <v>0</v>
      </c>
      <c r="AA5181" s="920">
        <v>0</v>
      </c>
      <c r="AB5181" s="936">
        <v>1</v>
      </c>
      <c r="AC5181" s="575">
        <f t="shared" si="241"/>
        <v>0</v>
      </c>
      <c r="AD5181" s="620">
        <f t="shared" si="242"/>
        <v>0</v>
      </c>
    </row>
    <row r="5182" customHeight="1" spans="1:30">
      <c r="A5182" s="574">
        <v>45391</v>
      </c>
      <c r="B5182" s="920" t="s">
        <v>254</v>
      </c>
      <c r="C5182" s="920" t="s">
        <v>250</v>
      </c>
      <c r="D5182" s="920">
        <v>50</v>
      </c>
      <c r="E5182" s="920" t="s">
        <v>235</v>
      </c>
      <c r="F5182" s="920">
        <v>0</v>
      </c>
      <c r="G5182" s="920">
        <v>4.48</v>
      </c>
      <c r="H5182" s="920">
        <v>22.5854</v>
      </c>
      <c r="I5182" s="920">
        <v>22.1861</v>
      </c>
      <c r="J5182" s="920">
        <v>21.63</v>
      </c>
      <c r="K5182" s="920">
        <v>0</v>
      </c>
      <c r="L5182" s="936">
        <v>0</v>
      </c>
      <c r="M5182" s="920">
        <v>340.41</v>
      </c>
      <c r="N5182" s="920"/>
      <c r="O5182" s="920"/>
      <c r="P5182" s="920"/>
      <c r="Q5182" s="920">
        <v>12070</v>
      </c>
      <c r="R5182" s="920">
        <v>4241.37</v>
      </c>
      <c r="S5182" s="936">
        <v>0.3514</v>
      </c>
      <c r="T5182" s="920">
        <v>0</v>
      </c>
      <c r="U5182" s="920">
        <v>0</v>
      </c>
      <c r="V5182" s="920">
        <v>0</v>
      </c>
      <c r="W5182" s="920">
        <v>0</v>
      </c>
      <c r="X5182" s="920">
        <v>0</v>
      </c>
      <c r="Y5182" s="920">
        <v>0</v>
      </c>
      <c r="Z5182" s="920">
        <v>0</v>
      </c>
      <c r="AA5182" s="920">
        <v>0</v>
      </c>
      <c r="AB5182" s="936">
        <v>1</v>
      </c>
      <c r="AC5182" s="575">
        <f t="shared" si="241"/>
        <v>0</v>
      </c>
      <c r="AD5182" s="620">
        <f t="shared" si="242"/>
        <v>0</v>
      </c>
    </row>
    <row r="5183" customHeight="1" spans="1:30">
      <c r="A5183" s="574">
        <v>45391</v>
      </c>
      <c r="B5183" s="920" t="s">
        <v>261</v>
      </c>
      <c r="C5183" s="920" t="s">
        <v>250</v>
      </c>
      <c r="D5183" s="920">
        <v>100</v>
      </c>
      <c r="E5183" s="920" t="s">
        <v>233</v>
      </c>
      <c r="F5183" s="920">
        <v>0</v>
      </c>
      <c r="G5183" s="920">
        <v>4.54</v>
      </c>
      <c r="H5183" s="920">
        <v>44.9291</v>
      </c>
      <c r="I5183" s="920">
        <v>44.9291</v>
      </c>
      <c r="J5183" s="920">
        <v>44.088</v>
      </c>
      <c r="K5183" s="920">
        <v>0</v>
      </c>
      <c r="L5183" s="936">
        <v>0</v>
      </c>
      <c r="M5183" s="920">
        <v>678.612</v>
      </c>
      <c r="N5183" s="920"/>
      <c r="O5183" s="920"/>
      <c r="P5183" s="920"/>
      <c r="Q5183" s="920">
        <v>25315</v>
      </c>
      <c r="R5183" s="920">
        <v>7657.716</v>
      </c>
      <c r="S5183" s="936">
        <v>0.3025</v>
      </c>
      <c r="T5183" s="920">
        <v>0</v>
      </c>
      <c r="U5183" s="920">
        <v>0</v>
      </c>
      <c r="V5183" s="920">
        <v>0</v>
      </c>
      <c r="W5183" s="920">
        <v>0</v>
      </c>
      <c r="X5183" s="920">
        <v>0</v>
      </c>
      <c r="Y5183" s="920">
        <v>0</v>
      </c>
      <c r="Z5183" s="920">
        <v>0</v>
      </c>
      <c r="AA5183" s="920">
        <v>0</v>
      </c>
      <c r="AB5183" s="936">
        <v>1</v>
      </c>
      <c r="AC5183" s="575">
        <f t="shared" si="241"/>
        <v>0</v>
      </c>
      <c r="AD5183" s="620">
        <f t="shared" si="242"/>
        <v>0</v>
      </c>
    </row>
    <row r="5184" customHeight="1" spans="1:30">
      <c r="A5184" s="574">
        <v>45391</v>
      </c>
      <c r="B5184" s="192" t="s">
        <v>61</v>
      </c>
      <c r="C5184" s="920" t="s">
        <v>250</v>
      </c>
      <c r="D5184" s="920">
        <v>275</v>
      </c>
      <c r="E5184" s="920" t="s">
        <v>233</v>
      </c>
      <c r="F5184" s="920">
        <v>0</v>
      </c>
      <c r="G5184" s="920">
        <v>7.09</v>
      </c>
      <c r="H5184" s="920">
        <v>285.6672</v>
      </c>
      <c r="I5184" s="920">
        <v>285.6672</v>
      </c>
      <c r="J5184" s="920">
        <v>281.6</v>
      </c>
      <c r="K5184" s="920">
        <v>0</v>
      </c>
      <c r="L5184" s="936">
        <v>0</v>
      </c>
      <c r="M5184" s="920">
        <v>1758.68</v>
      </c>
      <c r="N5184" s="920"/>
      <c r="O5184" s="920"/>
      <c r="P5184" s="920"/>
      <c r="Q5184" s="920">
        <v>83580</v>
      </c>
      <c r="R5184" s="920">
        <v>25684.12</v>
      </c>
      <c r="S5184" s="936">
        <v>0.3073</v>
      </c>
      <c r="T5184" s="920">
        <v>0</v>
      </c>
      <c r="U5184" s="920">
        <v>0</v>
      </c>
      <c r="V5184" s="920">
        <v>0</v>
      </c>
      <c r="W5184" s="920">
        <v>0</v>
      </c>
      <c r="X5184" s="920">
        <v>0</v>
      </c>
      <c r="Y5184" s="920">
        <v>0</v>
      </c>
      <c r="Z5184" s="920">
        <v>0</v>
      </c>
      <c r="AA5184" s="920">
        <v>0</v>
      </c>
      <c r="AB5184" s="936">
        <v>1</v>
      </c>
      <c r="AC5184" s="575">
        <f t="shared" si="241"/>
        <v>0</v>
      </c>
      <c r="AD5184" s="620">
        <f t="shared" si="242"/>
        <v>0</v>
      </c>
    </row>
    <row r="5185" customHeight="1" spans="1:30">
      <c r="A5185" s="574">
        <v>45391</v>
      </c>
      <c r="B5185" s="192" t="s">
        <v>62</v>
      </c>
      <c r="C5185" s="920" t="s">
        <v>250</v>
      </c>
      <c r="D5185" s="920">
        <v>200</v>
      </c>
      <c r="E5185" s="920" t="s">
        <v>233</v>
      </c>
      <c r="F5185" s="920">
        <v>0</v>
      </c>
      <c r="G5185" s="920">
        <v>8.14</v>
      </c>
      <c r="H5185" s="920">
        <v>238.9398</v>
      </c>
      <c r="I5185" s="920">
        <v>234.9818</v>
      </c>
      <c r="J5185" s="920">
        <v>224.4</v>
      </c>
      <c r="K5185" s="920">
        <v>3.958</v>
      </c>
      <c r="L5185" s="936">
        <v>0.0166</v>
      </c>
      <c r="M5185" s="920">
        <v>1400.52</v>
      </c>
      <c r="N5185" s="920"/>
      <c r="O5185" s="920"/>
      <c r="P5185" s="920"/>
      <c r="Q5185" s="920">
        <v>61280</v>
      </c>
      <c r="R5185" s="920">
        <v>17948.04</v>
      </c>
      <c r="S5185" s="936">
        <v>0.2929</v>
      </c>
      <c r="T5185" s="920">
        <v>0</v>
      </c>
      <c r="U5185" s="920">
        <v>0</v>
      </c>
      <c r="V5185" s="920">
        <v>0</v>
      </c>
      <c r="W5185" s="920">
        <v>0</v>
      </c>
      <c r="X5185" s="920">
        <v>0</v>
      </c>
      <c r="Y5185" s="920">
        <v>0</v>
      </c>
      <c r="Z5185" s="920">
        <v>0</v>
      </c>
      <c r="AA5185" s="920">
        <v>0</v>
      </c>
      <c r="AB5185" s="936">
        <v>1</v>
      </c>
      <c r="AC5185" s="575">
        <f t="shared" si="241"/>
        <v>0</v>
      </c>
      <c r="AD5185" s="620">
        <f t="shared" si="242"/>
        <v>0</v>
      </c>
    </row>
    <row r="5186" customHeight="1" spans="1:30">
      <c r="A5186" s="574">
        <v>45391</v>
      </c>
      <c r="B5186" s="920" t="s">
        <v>258</v>
      </c>
      <c r="C5186" s="920" t="s">
        <v>250</v>
      </c>
      <c r="D5186" s="920">
        <v>100</v>
      </c>
      <c r="E5186" s="920" t="s">
        <v>233</v>
      </c>
      <c r="F5186" s="920">
        <v>0</v>
      </c>
      <c r="G5186" s="920">
        <v>2.79</v>
      </c>
      <c r="H5186" s="920">
        <v>7.5132</v>
      </c>
      <c r="I5186" s="920">
        <v>7.5132</v>
      </c>
      <c r="J5186" s="920">
        <v>7.26</v>
      </c>
      <c r="K5186" s="920">
        <v>0</v>
      </c>
      <c r="L5186" s="936">
        <v>0</v>
      </c>
      <c r="M5186" s="920">
        <v>671.22</v>
      </c>
      <c r="N5186" s="920"/>
      <c r="O5186" s="920"/>
      <c r="P5186" s="920"/>
      <c r="Q5186" s="920">
        <v>27774</v>
      </c>
      <c r="R5186" s="920">
        <v>6489.12</v>
      </c>
      <c r="S5186" s="936">
        <v>0.2336</v>
      </c>
      <c r="T5186" s="920">
        <v>0</v>
      </c>
      <c r="U5186" s="920">
        <v>0</v>
      </c>
      <c r="V5186" s="920">
        <v>0</v>
      </c>
      <c r="W5186" s="920">
        <v>0</v>
      </c>
      <c r="X5186" s="920">
        <v>0</v>
      </c>
      <c r="Y5186" s="920">
        <v>0</v>
      </c>
      <c r="Z5186" s="920">
        <v>0</v>
      </c>
      <c r="AA5186" s="920">
        <v>0</v>
      </c>
      <c r="AB5186" s="936">
        <v>1</v>
      </c>
      <c r="AC5186" s="575">
        <f t="shared" si="241"/>
        <v>0</v>
      </c>
      <c r="AD5186" s="620">
        <f t="shared" si="242"/>
        <v>0</v>
      </c>
    </row>
    <row r="5187" customHeight="1" spans="1:30">
      <c r="A5187" s="574">
        <v>45391</v>
      </c>
      <c r="B5187" s="920" t="s">
        <v>257</v>
      </c>
      <c r="C5187" s="920" t="s">
        <v>250</v>
      </c>
      <c r="D5187" s="920">
        <v>80</v>
      </c>
      <c r="E5187" s="920" t="s">
        <v>231</v>
      </c>
      <c r="F5187" s="920">
        <v>0</v>
      </c>
      <c r="G5187" s="920">
        <v>3.4</v>
      </c>
      <c r="H5187" s="920">
        <v>22.778</v>
      </c>
      <c r="I5187" s="920">
        <v>21.9251</v>
      </c>
      <c r="J5187" s="920">
        <v>21.296</v>
      </c>
      <c r="K5187" s="920">
        <v>0</v>
      </c>
      <c r="L5187" s="936">
        <v>0</v>
      </c>
      <c r="M5187" s="920">
        <v>377.3435</v>
      </c>
      <c r="N5187" s="920"/>
      <c r="O5187" s="920"/>
      <c r="P5187" s="920"/>
      <c r="Q5187" s="920">
        <v>18237</v>
      </c>
      <c r="R5187" s="920">
        <v>6066.7851</v>
      </c>
      <c r="S5187" s="936">
        <v>0.3327</v>
      </c>
      <c r="T5187" s="920">
        <v>0</v>
      </c>
      <c r="U5187" s="920">
        <v>0</v>
      </c>
      <c r="V5187" s="920">
        <v>0</v>
      </c>
      <c r="W5187" s="920">
        <v>0</v>
      </c>
      <c r="X5187" s="920">
        <v>0</v>
      </c>
      <c r="Y5187" s="920">
        <v>0</v>
      </c>
      <c r="Z5187" s="920">
        <v>0</v>
      </c>
      <c r="AA5187" s="920">
        <v>0</v>
      </c>
      <c r="AB5187" s="936">
        <v>1</v>
      </c>
      <c r="AC5187" s="575">
        <f t="shared" si="241"/>
        <v>0</v>
      </c>
      <c r="AD5187" s="620">
        <f t="shared" si="242"/>
        <v>0</v>
      </c>
    </row>
    <row r="5188" customHeight="1" spans="1:30">
      <c r="A5188" s="574">
        <v>45391</v>
      </c>
      <c r="B5188" s="920" t="s">
        <v>251</v>
      </c>
      <c r="C5188" s="920" t="s">
        <v>250</v>
      </c>
      <c r="D5188" s="920">
        <v>15</v>
      </c>
      <c r="E5188" s="920" t="s">
        <v>233</v>
      </c>
      <c r="F5188" s="920">
        <v>0</v>
      </c>
      <c r="G5188" s="920">
        <v>5.12</v>
      </c>
      <c r="H5188" s="920">
        <v>10.2637</v>
      </c>
      <c r="I5188" s="920">
        <v>7.7953</v>
      </c>
      <c r="J5188" s="920">
        <v>7.77</v>
      </c>
      <c r="K5188" s="920">
        <v>2.4684</v>
      </c>
      <c r="L5188" s="936">
        <v>0.2405</v>
      </c>
      <c r="M5188" s="920">
        <v>65.73</v>
      </c>
      <c r="N5188" s="920"/>
      <c r="O5188" s="920"/>
      <c r="P5188" s="920"/>
      <c r="Q5188" s="920">
        <v>3444</v>
      </c>
      <c r="R5188" s="920">
        <v>671.685</v>
      </c>
      <c r="S5188" s="936">
        <v>0.195</v>
      </c>
      <c r="T5188" s="920">
        <v>0</v>
      </c>
      <c r="U5188" s="920">
        <v>0</v>
      </c>
      <c r="V5188" s="920">
        <v>0</v>
      </c>
      <c r="W5188" s="920">
        <v>0</v>
      </c>
      <c r="X5188" s="920">
        <v>0</v>
      </c>
      <c r="Y5188" s="920">
        <v>0</v>
      </c>
      <c r="Z5188" s="920">
        <v>0</v>
      </c>
      <c r="AA5188" s="920">
        <v>0</v>
      </c>
      <c r="AB5188" s="936">
        <v>1</v>
      </c>
      <c r="AC5188" s="575">
        <f t="shared" si="241"/>
        <v>0</v>
      </c>
      <c r="AD5188" s="620">
        <f t="shared" si="242"/>
        <v>0</v>
      </c>
    </row>
    <row r="5189" customHeight="1" spans="1:30">
      <c r="A5189" s="574">
        <v>45391</v>
      </c>
      <c r="B5189" s="920" t="s">
        <v>262</v>
      </c>
      <c r="C5189" s="920" t="s">
        <v>250</v>
      </c>
      <c r="D5189" s="920">
        <v>200</v>
      </c>
      <c r="E5189" s="920" t="s">
        <v>233</v>
      </c>
      <c r="F5189" s="920">
        <v>0</v>
      </c>
      <c r="G5189" s="920">
        <v>6.53</v>
      </c>
      <c r="H5189" s="920">
        <v>118.425</v>
      </c>
      <c r="I5189" s="920">
        <v>76.2472</v>
      </c>
      <c r="J5189" s="920">
        <v>75.9</v>
      </c>
      <c r="K5189" s="920">
        <v>0</v>
      </c>
      <c r="L5189" s="936">
        <v>0</v>
      </c>
      <c r="M5189" s="920">
        <v>684.75</v>
      </c>
      <c r="N5189" s="920"/>
      <c r="O5189" s="920"/>
      <c r="P5189" s="920"/>
      <c r="Q5189" s="920">
        <v>30140</v>
      </c>
      <c r="R5189" s="920">
        <v>11121</v>
      </c>
      <c r="S5189" s="936">
        <v>0.369</v>
      </c>
      <c r="T5189" s="920">
        <v>42.1778</v>
      </c>
      <c r="U5189" s="920">
        <v>0</v>
      </c>
      <c r="V5189" s="920">
        <v>0</v>
      </c>
      <c r="W5189" s="920">
        <v>0</v>
      </c>
      <c r="X5189" s="920">
        <v>0</v>
      </c>
      <c r="Y5189" s="920">
        <v>0</v>
      </c>
      <c r="Z5189" s="920">
        <v>0</v>
      </c>
      <c r="AA5189" s="920">
        <v>0</v>
      </c>
      <c r="AB5189" s="936">
        <v>0.5866</v>
      </c>
      <c r="AC5189" s="575">
        <f t="shared" si="241"/>
        <v>0</v>
      </c>
      <c r="AD5189" s="620">
        <f t="shared" si="242"/>
        <v>42.1778</v>
      </c>
    </row>
    <row r="5190" customHeight="1" spans="1:30">
      <c r="A5190" s="574">
        <v>45391</v>
      </c>
      <c r="B5190" s="669" t="s">
        <v>55</v>
      </c>
      <c r="C5190" s="920" t="s">
        <v>250</v>
      </c>
      <c r="D5190" s="920">
        <v>100</v>
      </c>
      <c r="E5190" s="920" t="s">
        <v>233</v>
      </c>
      <c r="F5190" s="920">
        <v>0</v>
      </c>
      <c r="G5190" s="920">
        <v>8.1</v>
      </c>
      <c r="H5190" s="920">
        <v>154.188</v>
      </c>
      <c r="I5190" s="920">
        <v>122.0252</v>
      </c>
      <c r="J5190" s="920">
        <v>119.8269</v>
      </c>
      <c r="K5190" s="920">
        <v>32.1628</v>
      </c>
      <c r="L5190" s="936">
        <v>0.2086</v>
      </c>
      <c r="M5190" s="920">
        <v>668.1429</v>
      </c>
      <c r="N5190" s="920"/>
      <c r="O5190" s="920"/>
      <c r="P5190" s="920"/>
      <c r="Q5190" s="920">
        <v>28860</v>
      </c>
      <c r="R5190" s="920">
        <v>7026.9328</v>
      </c>
      <c r="S5190" s="936">
        <v>0.2435</v>
      </c>
      <c r="T5190" s="920">
        <v>0</v>
      </c>
      <c r="U5190" s="920">
        <v>0</v>
      </c>
      <c r="V5190" s="920">
        <v>0</v>
      </c>
      <c r="W5190" s="920">
        <v>0</v>
      </c>
      <c r="X5190" s="920">
        <v>0</v>
      </c>
      <c r="Y5190" s="920">
        <v>0</v>
      </c>
      <c r="Z5190" s="920">
        <v>0</v>
      </c>
      <c r="AA5190" s="920">
        <v>0</v>
      </c>
      <c r="AB5190" s="936">
        <v>1</v>
      </c>
      <c r="AC5190" s="575">
        <f t="shared" si="241"/>
        <v>0</v>
      </c>
      <c r="AD5190" s="620">
        <f t="shared" si="242"/>
        <v>0</v>
      </c>
    </row>
    <row r="5191" customHeight="1" spans="1:30">
      <c r="A5191" s="574">
        <v>45391</v>
      </c>
      <c r="B5191" s="192" t="s">
        <v>57</v>
      </c>
      <c r="C5191" s="920" t="s">
        <v>228</v>
      </c>
      <c r="D5191" s="920">
        <v>20</v>
      </c>
      <c r="E5191" s="920" t="s">
        <v>233</v>
      </c>
      <c r="F5191" s="920">
        <v>7.25</v>
      </c>
      <c r="G5191" s="920">
        <v>0</v>
      </c>
      <c r="H5191" s="920">
        <v>14.2235</v>
      </c>
      <c r="I5191" s="920">
        <v>10.3747</v>
      </c>
      <c r="J5191" s="920">
        <v>10.2271</v>
      </c>
      <c r="K5191" s="920">
        <v>3.8488</v>
      </c>
      <c r="L5191" s="936">
        <v>0.2706</v>
      </c>
      <c r="M5191" s="920">
        <v>85.1581</v>
      </c>
      <c r="N5191" s="920"/>
      <c r="O5191" s="920"/>
      <c r="P5191" s="920"/>
      <c r="Q5191" s="920">
        <v>3541</v>
      </c>
      <c r="R5191" s="920">
        <v>893.1175</v>
      </c>
      <c r="S5191" s="936">
        <v>0.2522</v>
      </c>
      <c r="T5191" s="920">
        <v>0</v>
      </c>
      <c r="U5191" s="920">
        <v>0</v>
      </c>
      <c r="V5191" s="920">
        <v>0</v>
      </c>
      <c r="W5191" s="920">
        <v>0</v>
      </c>
      <c r="X5191" s="920">
        <v>0</v>
      </c>
      <c r="Y5191" s="920">
        <v>0</v>
      </c>
      <c r="Z5191" s="920">
        <v>0</v>
      </c>
      <c r="AA5191" s="920">
        <v>0</v>
      </c>
      <c r="AB5191" s="936">
        <v>1</v>
      </c>
      <c r="AC5191" s="575">
        <f t="shared" si="241"/>
        <v>0</v>
      </c>
      <c r="AD5191" s="620">
        <f t="shared" si="242"/>
        <v>0</v>
      </c>
    </row>
    <row r="5192" customHeight="1" spans="1:30">
      <c r="A5192" s="574">
        <v>45391</v>
      </c>
      <c r="B5192" s="920" t="s">
        <v>252</v>
      </c>
      <c r="C5192" s="920" t="s">
        <v>250</v>
      </c>
      <c r="D5192" s="920">
        <v>49.5</v>
      </c>
      <c r="E5192" s="920" t="s">
        <v>233</v>
      </c>
      <c r="F5192" s="920">
        <v>0</v>
      </c>
      <c r="G5192" s="920">
        <v>5.95</v>
      </c>
      <c r="H5192" s="920">
        <v>23.7173</v>
      </c>
      <c r="I5192" s="920">
        <v>23.7173</v>
      </c>
      <c r="J5192" s="920">
        <v>22.308</v>
      </c>
      <c r="K5192" s="920">
        <v>0</v>
      </c>
      <c r="L5192" s="936">
        <v>0</v>
      </c>
      <c r="M5192" s="920">
        <v>470.052</v>
      </c>
      <c r="N5192" s="920">
        <v>1272</v>
      </c>
      <c r="O5192" s="936">
        <v>0.3695</v>
      </c>
      <c r="P5192" s="936">
        <v>0.0695</v>
      </c>
      <c r="Q5192" s="920">
        <v>12723</v>
      </c>
      <c r="R5192" s="920">
        <v>3185.8926</v>
      </c>
      <c r="S5192" s="936">
        <v>0.2504</v>
      </c>
      <c r="T5192" s="920">
        <v>0</v>
      </c>
      <c r="U5192" s="920">
        <v>0</v>
      </c>
      <c r="V5192" s="920">
        <v>0</v>
      </c>
      <c r="W5192" s="920">
        <v>0</v>
      </c>
      <c r="X5192" s="920">
        <v>0</v>
      </c>
      <c r="Y5192" s="920">
        <v>0</v>
      </c>
      <c r="Z5192" s="920">
        <v>0</v>
      </c>
      <c r="AA5192" s="920">
        <v>0</v>
      </c>
      <c r="AB5192" s="936">
        <v>1</v>
      </c>
      <c r="AC5192" s="575">
        <f t="shared" si="241"/>
        <v>0</v>
      </c>
      <c r="AD5192" s="620">
        <f t="shared" si="242"/>
        <v>0</v>
      </c>
    </row>
    <row r="5193" customHeight="1" spans="1:30">
      <c r="A5193" s="574">
        <v>45391</v>
      </c>
      <c r="B5193" s="920" t="s">
        <v>266</v>
      </c>
      <c r="C5193" s="920" t="s">
        <v>250</v>
      </c>
      <c r="D5193" s="920">
        <v>200</v>
      </c>
      <c r="E5193" s="920" t="s">
        <v>231</v>
      </c>
      <c r="F5193" s="920">
        <v>0</v>
      </c>
      <c r="G5193" s="920">
        <v>7.47</v>
      </c>
      <c r="H5193" s="920">
        <v>252.53</v>
      </c>
      <c r="I5193" s="920">
        <v>244.7904</v>
      </c>
      <c r="J5193" s="920">
        <v>240.24</v>
      </c>
      <c r="K5193" s="920">
        <v>4.0758</v>
      </c>
      <c r="L5193" s="936">
        <v>0.0164</v>
      </c>
      <c r="M5193" s="920">
        <v>1369.5</v>
      </c>
      <c r="N5193" s="920"/>
      <c r="O5193" s="920"/>
      <c r="P5193" s="920"/>
      <c r="Q5193" s="920">
        <v>45530</v>
      </c>
      <c r="R5193" s="920">
        <v>9218.88</v>
      </c>
      <c r="S5193" s="936">
        <v>0.2025</v>
      </c>
      <c r="T5193" s="920">
        <v>3.6638</v>
      </c>
      <c r="U5193" s="920">
        <v>0</v>
      </c>
      <c r="V5193" s="920">
        <v>0</v>
      </c>
      <c r="W5193" s="920">
        <v>0</v>
      </c>
      <c r="X5193" s="920">
        <v>0</v>
      </c>
      <c r="Y5193" s="920">
        <v>0</v>
      </c>
      <c r="Z5193" s="920">
        <v>0</v>
      </c>
      <c r="AA5193" s="920">
        <v>0</v>
      </c>
      <c r="AB5193" s="936">
        <v>0.9853</v>
      </c>
      <c r="AC5193" s="575">
        <f t="shared" si="241"/>
        <v>0</v>
      </c>
      <c r="AD5193" s="620">
        <f t="shared" si="242"/>
        <v>3.6638</v>
      </c>
    </row>
    <row r="5194" customHeight="1" spans="1:30">
      <c r="A5194" s="574">
        <v>45391</v>
      </c>
      <c r="B5194" s="920" t="s">
        <v>263</v>
      </c>
      <c r="C5194" s="920" t="s">
        <v>250</v>
      </c>
      <c r="D5194" s="920">
        <v>200</v>
      </c>
      <c r="E5194" s="920" t="s">
        <v>233</v>
      </c>
      <c r="F5194" s="920">
        <v>0</v>
      </c>
      <c r="G5194" s="920">
        <v>5.8</v>
      </c>
      <c r="H5194" s="920">
        <v>154.6657</v>
      </c>
      <c r="I5194" s="920">
        <v>153.1008</v>
      </c>
      <c r="J5194" s="920">
        <v>146.08</v>
      </c>
      <c r="K5194" s="920">
        <v>0</v>
      </c>
      <c r="L5194" s="936">
        <v>0</v>
      </c>
      <c r="M5194" s="920">
        <v>1074.48</v>
      </c>
      <c r="N5194" s="920"/>
      <c r="O5194" s="920"/>
      <c r="P5194" s="920"/>
      <c r="Q5194" s="920">
        <v>59159</v>
      </c>
      <c r="R5194" s="920">
        <v>19496.4</v>
      </c>
      <c r="S5194" s="936">
        <v>0.3296</v>
      </c>
      <c r="T5194" s="920">
        <v>0.7036</v>
      </c>
      <c r="U5194" s="920">
        <v>0.7587</v>
      </c>
      <c r="V5194" s="920">
        <v>0</v>
      </c>
      <c r="W5194" s="920">
        <v>0.1026</v>
      </c>
      <c r="X5194" s="920">
        <v>0</v>
      </c>
      <c r="Y5194" s="920">
        <v>0</v>
      </c>
      <c r="Z5194" s="920">
        <v>0</v>
      </c>
      <c r="AA5194" s="920">
        <v>0</v>
      </c>
      <c r="AB5194" s="936">
        <v>0.9971</v>
      </c>
      <c r="AC5194" s="575">
        <f t="shared" si="241"/>
        <v>0.8613</v>
      </c>
      <c r="AD5194" s="620">
        <f t="shared" si="242"/>
        <v>0.7036</v>
      </c>
    </row>
    <row r="5195" customHeight="1" spans="1:30">
      <c r="A5195" s="574">
        <v>45391</v>
      </c>
      <c r="B5195" s="920" t="s">
        <v>267</v>
      </c>
      <c r="C5195" s="920" t="s">
        <v>250</v>
      </c>
      <c r="D5195" s="920">
        <v>150</v>
      </c>
      <c r="E5195" s="920" t="s">
        <v>233</v>
      </c>
      <c r="F5195" s="920">
        <v>0</v>
      </c>
      <c r="G5195" s="920">
        <v>7.85</v>
      </c>
      <c r="H5195" s="920">
        <v>188.982</v>
      </c>
      <c r="I5195" s="920">
        <v>183.7388</v>
      </c>
      <c r="J5195" s="920">
        <v>179.52</v>
      </c>
      <c r="K5195" s="920">
        <v>5.2432</v>
      </c>
      <c r="L5195" s="936">
        <v>0.0277</v>
      </c>
      <c r="M5195" s="920">
        <v>593.12</v>
      </c>
      <c r="N5195" s="920"/>
      <c r="O5195" s="920"/>
      <c r="P5195" s="920"/>
      <c r="Q5195" s="920">
        <v>38110</v>
      </c>
      <c r="R5195" s="920">
        <v>14034.24</v>
      </c>
      <c r="S5195" s="936">
        <v>0.3683</v>
      </c>
      <c r="T5195" s="920">
        <v>0</v>
      </c>
      <c r="U5195" s="920">
        <v>0</v>
      </c>
      <c r="V5195" s="920">
        <v>0</v>
      </c>
      <c r="W5195" s="920">
        <v>0</v>
      </c>
      <c r="X5195" s="920">
        <v>0</v>
      </c>
      <c r="Y5195" s="920">
        <v>0</v>
      </c>
      <c r="Z5195" s="920">
        <v>0</v>
      </c>
      <c r="AA5195" s="920">
        <v>0</v>
      </c>
      <c r="AB5195" s="936">
        <v>1</v>
      </c>
      <c r="AC5195" s="575">
        <f t="shared" si="241"/>
        <v>0</v>
      </c>
      <c r="AD5195" s="620">
        <f t="shared" si="242"/>
        <v>0</v>
      </c>
    </row>
    <row r="5196" customHeight="1" spans="1:30">
      <c r="A5196" s="574">
        <v>45391</v>
      </c>
      <c r="B5196" s="920" t="s">
        <v>265</v>
      </c>
      <c r="C5196" s="920" t="s">
        <v>250</v>
      </c>
      <c r="D5196" s="920">
        <v>50</v>
      </c>
      <c r="E5196" s="920" t="s">
        <v>233</v>
      </c>
      <c r="F5196" s="920">
        <v>0</v>
      </c>
      <c r="G5196" s="920">
        <v>4.1</v>
      </c>
      <c r="H5196" s="920">
        <v>18.025</v>
      </c>
      <c r="I5196" s="920">
        <v>12.0181</v>
      </c>
      <c r="J5196" s="920">
        <v>11.5016</v>
      </c>
      <c r="K5196" s="920">
        <v>6.0069</v>
      </c>
      <c r="L5196" s="936">
        <v>0.3333</v>
      </c>
      <c r="M5196" s="920">
        <v>184.6416</v>
      </c>
      <c r="N5196" s="920"/>
      <c r="O5196" s="920"/>
      <c r="P5196" s="920"/>
      <c r="Q5196" s="920">
        <v>5770</v>
      </c>
      <c r="R5196" s="920">
        <v>1208.438</v>
      </c>
      <c r="S5196" s="936">
        <v>0.2094</v>
      </c>
      <c r="T5196" s="920">
        <v>0</v>
      </c>
      <c r="U5196" s="920">
        <v>0</v>
      </c>
      <c r="V5196" s="920">
        <v>0</v>
      </c>
      <c r="W5196" s="920">
        <v>0</v>
      </c>
      <c r="X5196" s="920">
        <v>0</v>
      </c>
      <c r="Y5196" s="920">
        <v>0</v>
      </c>
      <c r="Z5196" s="920">
        <v>0</v>
      </c>
      <c r="AA5196" s="920">
        <v>0</v>
      </c>
      <c r="AB5196" s="936">
        <v>1</v>
      </c>
      <c r="AC5196" s="575">
        <f t="shared" si="241"/>
        <v>0</v>
      </c>
      <c r="AD5196" s="620">
        <f t="shared" si="242"/>
        <v>0</v>
      </c>
    </row>
    <row r="5197" customHeight="1" spans="1:30">
      <c r="A5197" s="574">
        <v>45391</v>
      </c>
      <c r="B5197" s="920" t="s">
        <v>260</v>
      </c>
      <c r="C5197" s="920" t="s">
        <v>250</v>
      </c>
      <c r="D5197" s="920">
        <v>50</v>
      </c>
      <c r="E5197" s="920" t="s">
        <v>287</v>
      </c>
      <c r="F5197" s="920">
        <v>0</v>
      </c>
      <c r="G5197" s="920">
        <v>5.3</v>
      </c>
      <c r="H5197" s="920">
        <v>29.2</v>
      </c>
      <c r="I5197" s="920">
        <v>27.41</v>
      </c>
      <c r="J5197" s="920">
        <v>26.73</v>
      </c>
      <c r="K5197" s="920">
        <v>0</v>
      </c>
      <c r="L5197" s="936">
        <v>0</v>
      </c>
      <c r="M5197" s="920">
        <v>303.16</v>
      </c>
      <c r="N5197" s="920"/>
      <c r="O5197" s="920"/>
      <c r="P5197" s="920"/>
      <c r="Q5197" s="920">
        <v>12700</v>
      </c>
      <c r="R5197" s="920">
        <v>3082.112</v>
      </c>
      <c r="S5197" s="936">
        <v>0.2427</v>
      </c>
      <c r="T5197" s="920">
        <v>0.8591</v>
      </c>
      <c r="U5197" s="920">
        <v>0.0952</v>
      </c>
      <c r="V5197" s="920">
        <v>0</v>
      </c>
      <c r="W5197" s="920">
        <v>0</v>
      </c>
      <c r="X5197" s="920">
        <v>0</v>
      </c>
      <c r="Y5197" s="920">
        <v>0</v>
      </c>
      <c r="Z5197" s="920">
        <v>0</v>
      </c>
      <c r="AA5197" s="920">
        <v>0</v>
      </c>
      <c r="AB5197" s="936">
        <v>0.9444</v>
      </c>
      <c r="AC5197" s="575">
        <f t="shared" si="241"/>
        <v>0.0952</v>
      </c>
      <c r="AD5197" s="620">
        <f t="shared" si="242"/>
        <v>0.8591</v>
      </c>
    </row>
    <row r="5198" customHeight="1" spans="1:31">
      <c r="A5198" s="574">
        <v>45391</v>
      </c>
      <c r="B5198" s="921" t="s">
        <v>332</v>
      </c>
      <c r="C5198" s="922" t="s">
        <v>327</v>
      </c>
      <c r="D5198" s="923">
        <v>100</v>
      </c>
      <c r="E5198" s="924" t="s">
        <v>161</v>
      </c>
      <c r="F5198" s="925">
        <v>7.86</v>
      </c>
      <c r="G5198" s="924">
        <v>2.41</v>
      </c>
      <c r="H5198" s="926">
        <v>73.7579</v>
      </c>
      <c r="I5198" s="926">
        <v>54.5141</v>
      </c>
      <c r="J5198" s="926">
        <v>51.912</v>
      </c>
      <c r="K5198" s="926">
        <v>19.2437</v>
      </c>
      <c r="L5198" s="937">
        <v>0.2609</v>
      </c>
      <c r="M5198" s="926">
        <v>266.56</v>
      </c>
      <c r="N5198" s="924">
        <v>2100</v>
      </c>
      <c r="O5198" s="937">
        <v>0.1269</v>
      </c>
      <c r="P5198" s="937">
        <v>-0.1731</v>
      </c>
      <c r="Q5198" s="924">
        <v>17591</v>
      </c>
      <c r="R5198" s="926">
        <v>2899.407</v>
      </c>
      <c r="S5198" s="937">
        <v>0.1648</v>
      </c>
      <c r="T5198" s="924">
        <v>0</v>
      </c>
      <c r="U5198" s="924">
        <v>0</v>
      </c>
      <c r="V5198" s="924">
        <v>0</v>
      </c>
      <c r="W5198" s="924">
        <v>0</v>
      </c>
      <c r="X5198" s="924">
        <v>0</v>
      </c>
      <c r="Y5198" s="924">
        <v>0</v>
      </c>
      <c r="Z5198" s="924">
        <v>0</v>
      </c>
      <c r="AA5198" s="926">
        <v>19.2437</v>
      </c>
      <c r="AB5198" s="937">
        <v>1</v>
      </c>
      <c r="AC5198" s="575">
        <f t="shared" si="241"/>
        <v>0</v>
      </c>
      <c r="AD5198" s="620">
        <f t="shared" si="242"/>
        <v>0</v>
      </c>
      <c r="AE5198" s="949"/>
    </row>
    <row r="5199" customHeight="1" spans="1:31">
      <c r="A5199" s="574">
        <v>45391</v>
      </c>
      <c r="B5199" s="921" t="s">
        <v>342</v>
      </c>
      <c r="C5199" s="927" t="s">
        <v>82</v>
      </c>
      <c r="D5199" s="928">
        <v>100</v>
      </c>
      <c r="E5199" s="929" t="s">
        <v>400</v>
      </c>
      <c r="F5199" s="929">
        <v>0</v>
      </c>
      <c r="G5199" s="930">
        <v>3.97</v>
      </c>
      <c r="H5199" s="930">
        <v>0</v>
      </c>
      <c r="I5199" s="926">
        <v>9.45</v>
      </c>
      <c r="J5199" s="930">
        <v>8.91</v>
      </c>
      <c r="K5199" s="934">
        <v>0</v>
      </c>
      <c r="L5199" s="934">
        <v>0</v>
      </c>
      <c r="M5199" s="938">
        <v>73.3568</v>
      </c>
      <c r="N5199" s="939">
        <v>2002</v>
      </c>
      <c r="O5199" s="940">
        <v>0.0366</v>
      </c>
      <c r="P5199" s="937">
        <v>-0.262</v>
      </c>
      <c r="Q5199" s="930">
        <v>13183</v>
      </c>
      <c r="R5199" s="938">
        <v>381.216</v>
      </c>
      <c r="S5199" s="940">
        <v>0.0289</v>
      </c>
      <c r="T5199" s="924">
        <v>0</v>
      </c>
      <c r="U5199" s="924">
        <v>1.0104</v>
      </c>
      <c r="V5199" s="924">
        <v>0</v>
      </c>
      <c r="W5199" s="924">
        <v>0</v>
      </c>
      <c r="X5199" s="924">
        <v>0</v>
      </c>
      <c r="Y5199" s="924">
        <v>0</v>
      </c>
      <c r="Z5199" s="924">
        <v>0</v>
      </c>
      <c r="AA5199" s="924">
        <v>0</v>
      </c>
      <c r="AB5199" s="937">
        <v>1</v>
      </c>
      <c r="AC5199" s="575">
        <f t="shared" si="241"/>
        <v>1.0104</v>
      </c>
      <c r="AD5199" s="620">
        <f t="shared" si="242"/>
        <v>0</v>
      </c>
      <c r="AE5199" s="949"/>
    </row>
    <row r="5200" customHeight="1" spans="1:31">
      <c r="A5200" s="574">
        <v>45391</v>
      </c>
      <c r="B5200" s="931" t="s">
        <v>461</v>
      </c>
      <c r="C5200" s="932" t="s">
        <v>391</v>
      </c>
      <c r="D5200" s="933">
        <v>33</v>
      </c>
      <c r="E5200" s="925" t="s">
        <v>161</v>
      </c>
      <c r="F5200" s="925">
        <v>0</v>
      </c>
      <c r="G5200" s="925">
        <v>2.98</v>
      </c>
      <c r="H5200" s="926">
        <v>6.0353</v>
      </c>
      <c r="I5200" s="926">
        <v>5.4864</v>
      </c>
      <c r="J5200" s="926">
        <v>5.28</v>
      </c>
      <c r="K5200" s="925">
        <v>0</v>
      </c>
      <c r="L5200" s="925">
        <v>0</v>
      </c>
      <c r="M5200" s="926">
        <v>184.8</v>
      </c>
      <c r="N5200" s="924">
        <v>1086</v>
      </c>
      <c r="O5200" s="937">
        <v>0.1702</v>
      </c>
      <c r="P5200" s="937">
        <v>-0.4328</v>
      </c>
      <c r="Q5200" s="925">
        <v>7604</v>
      </c>
      <c r="R5200" s="925">
        <v>1832.16</v>
      </c>
      <c r="S5200" s="937">
        <v>0.2409</v>
      </c>
      <c r="T5200" s="925">
        <v>0</v>
      </c>
      <c r="U5200" s="924">
        <v>0.4158</v>
      </c>
      <c r="V5200" s="924">
        <v>0</v>
      </c>
      <c r="W5200" s="924">
        <v>0</v>
      </c>
      <c r="X5200" s="924">
        <v>0</v>
      </c>
      <c r="Y5200" s="924">
        <v>0</v>
      </c>
      <c r="Z5200" s="924">
        <v>0</v>
      </c>
      <c r="AA5200" s="924">
        <v>0</v>
      </c>
      <c r="AB5200" s="937">
        <v>1</v>
      </c>
      <c r="AC5200" s="575">
        <f t="shared" si="241"/>
        <v>0.4158</v>
      </c>
      <c r="AD5200" s="620">
        <f t="shared" si="242"/>
        <v>0</v>
      </c>
      <c r="AE5200" s="949"/>
    </row>
    <row r="5201" customHeight="1" spans="1:31">
      <c r="A5201" s="574">
        <v>45391</v>
      </c>
      <c r="B5201" s="931" t="s">
        <v>466</v>
      </c>
      <c r="C5201" s="934" t="s">
        <v>150</v>
      </c>
      <c r="D5201" s="934">
        <v>60</v>
      </c>
      <c r="E5201" s="934" t="s">
        <v>467</v>
      </c>
      <c r="F5201" s="934">
        <v>6.09</v>
      </c>
      <c r="G5201" s="934">
        <v>2.3</v>
      </c>
      <c r="H5201" s="950">
        <v>48.6032</v>
      </c>
      <c r="I5201" s="934">
        <v>38.2431</v>
      </c>
      <c r="J5201" s="934">
        <v>36.08</v>
      </c>
      <c r="K5201" s="934">
        <v>0</v>
      </c>
      <c r="L5201" s="941">
        <v>0</v>
      </c>
      <c r="M5201" s="934">
        <v>144.32</v>
      </c>
      <c r="N5201" s="934">
        <v>422</v>
      </c>
      <c r="O5201" s="941">
        <v>0.342</v>
      </c>
      <c r="P5201" s="934" t="s">
        <v>149</v>
      </c>
      <c r="Q5201" s="934">
        <v>5420</v>
      </c>
      <c r="R5201" s="934">
        <v>1827.76</v>
      </c>
      <c r="S5201" s="941">
        <v>0.3372</v>
      </c>
      <c r="T5201" s="934">
        <v>0</v>
      </c>
      <c r="U5201" s="934">
        <v>0</v>
      </c>
      <c r="V5201" s="934">
        <v>0</v>
      </c>
      <c r="W5201" s="934">
        <v>0</v>
      </c>
      <c r="X5201" s="934">
        <v>0</v>
      </c>
      <c r="Y5201" s="934">
        <v>0</v>
      </c>
      <c r="Z5201" s="934">
        <v>0</v>
      </c>
      <c r="AA5201" s="934">
        <v>0</v>
      </c>
      <c r="AB5201" s="941">
        <v>1</v>
      </c>
      <c r="AC5201" s="575">
        <f t="shared" si="241"/>
        <v>0</v>
      </c>
      <c r="AD5201" s="620">
        <f t="shared" si="242"/>
        <v>0</v>
      </c>
      <c r="AE5201" s="949"/>
    </row>
    <row r="5202" customHeight="1" spans="1:31">
      <c r="A5202" s="574">
        <v>45391</v>
      </c>
      <c r="B5202" s="921" t="s">
        <v>334</v>
      </c>
      <c r="C5202" s="927" t="s">
        <v>78</v>
      </c>
      <c r="D5202" s="928">
        <v>100</v>
      </c>
      <c r="E5202" s="930" t="s">
        <v>79</v>
      </c>
      <c r="F5202" s="930">
        <v>6.1</v>
      </c>
      <c r="G5202" s="930">
        <v>5.34</v>
      </c>
      <c r="H5202" s="930">
        <v>22.3612</v>
      </c>
      <c r="I5202" s="930">
        <v>15.8</v>
      </c>
      <c r="J5202" s="930">
        <v>15.6618</v>
      </c>
      <c r="K5202" s="930">
        <v>0</v>
      </c>
      <c r="L5202" s="942">
        <v>0</v>
      </c>
      <c r="M5202" s="943">
        <v>97.559</v>
      </c>
      <c r="N5202" s="944">
        <v>132</v>
      </c>
      <c r="O5202" s="945">
        <v>0.7391</v>
      </c>
      <c r="P5202" s="942">
        <v>0.4488</v>
      </c>
      <c r="Q5202" s="930">
        <v>5723</v>
      </c>
      <c r="R5202" s="944">
        <v>551.012</v>
      </c>
      <c r="S5202" s="947">
        <v>0.0963</v>
      </c>
      <c r="T5202" s="930">
        <v>0</v>
      </c>
      <c r="U5202" s="930">
        <v>0</v>
      </c>
      <c r="V5202" s="930">
        <v>0</v>
      </c>
      <c r="W5202" s="930">
        <v>0</v>
      </c>
      <c r="X5202" s="930">
        <v>0</v>
      </c>
      <c r="Y5202" s="930">
        <v>0</v>
      </c>
      <c r="Z5202" s="930">
        <v>0</v>
      </c>
      <c r="AA5202" s="930">
        <v>0</v>
      </c>
      <c r="AB5202" s="937">
        <v>1</v>
      </c>
      <c r="AC5202" s="575">
        <f t="shared" si="241"/>
        <v>0</v>
      </c>
      <c r="AD5202" s="620">
        <f t="shared" si="242"/>
        <v>0</v>
      </c>
      <c r="AE5202" s="949"/>
    </row>
    <row r="5203" customHeight="1" spans="1:31">
      <c r="A5203" s="574">
        <v>45391</v>
      </c>
      <c r="B5203" s="921" t="s">
        <v>335</v>
      </c>
      <c r="C5203" s="927" t="s">
        <v>86</v>
      </c>
      <c r="D5203" s="928">
        <v>50</v>
      </c>
      <c r="E5203" s="930" t="s">
        <v>83</v>
      </c>
      <c r="F5203" s="930">
        <v>8.19</v>
      </c>
      <c r="G5203" s="935">
        <v>1.34</v>
      </c>
      <c r="H5203" s="935">
        <v>30.7784</v>
      </c>
      <c r="I5203" s="935">
        <v>18.8974</v>
      </c>
      <c r="J5203" s="935">
        <v>18.8738</v>
      </c>
      <c r="K5203" s="935">
        <v>11.6879</v>
      </c>
      <c r="L5203" s="946">
        <v>0.3797</v>
      </c>
      <c r="M5203" s="930">
        <v>116.0407</v>
      </c>
      <c r="N5203" s="935">
        <v>571</v>
      </c>
      <c r="O5203" s="942">
        <v>0.2032</v>
      </c>
      <c r="P5203" s="934" t="s">
        <v>149</v>
      </c>
      <c r="Q5203" s="935">
        <v>6458</v>
      </c>
      <c r="R5203" s="930">
        <v>1361.2402</v>
      </c>
      <c r="S5203" s="942">
        <v>0.2108</v>
      </c>
      <c r="T5203" s="930">
        <v>0</v>
      </c>
      <c r="U5203" s="930">
        <v>0</v>
      </c>
      <c r="V5203" s="930">
        <v>0</v>
      </c>
      <c r="W5203" s="930">
        <v>0</v>
      </c>
      <c r="X5203" s="930">
        <v>0</v>
      </c>
      <c r="Y5203" s="930">
        <v>0</v>
      </c>
      <c r="Z5203" s="930">
        <v>0</v>
      </c>
      <c r="AA5203" s="930">
        <v>0</v>
      </c>
      <c r="AB5203" s="937">
        <v>1</v>
      </c>
      <c r="AC5203" s="575">
        <f t="shared" si="241"/>
        <v>0</v>
      </c>
      <c r="AD5203" s="620">
        <f t="shared" si="242"/>
        <v>0</v>
      </c>
      <c r="AE5203" s="949"/>
    </row>
    <row r="5204" customHeight="1" spans="1:29">
      <c r="A5204" s="916" t="s">
        <v>468</v>
      </c>
      <c r="B5204" s="917"/>
      <c r="C5204" s="917"/>
      <c r="D5204" s="917"/>
      <c r="E5204" s="917"/>
      <c r="F5204" s="917"/>
      <c r="G5204" s="917"/>
      <c r="H5204" s="917"/>
      <c r="I5204" s="917"/>
      <c r="J5204" s="917"/>
      <c r="K5204" s="917"/>
      <c r="L5204" s="917"/>
      <c r="M5204" s="917"/>
      <c r="N5204" s="917"/>
      <c r="O5204" s="917"/>
      <c r="P5204" s="917"/>
      <c r="Q5204" s="917"/>
      <c r="R5204" s="917"/>
      <c r="S5204" s="917"/>
      <c r="T5204" s="917"/>
      <c r="U5204" s="917"/>
      <c r="V5204" s="917"/>
      <c r="W5204" s="917"/>
      <c r="X5204" s="917"/>
      <c r="Y5204" s="917"/>
      <c r="Z5204" s="917"/>
      <c r="AA5204" s="917"/>
      <c r="AB5204" s="917"/>
      <c r="AC5204" s="917"/>
    </row>
    <row r="5205" customHeight="1" spans="1:30">
      <c r="A5205" s="918" t="s">
        <v>199</v>
      </c>
      <c r="B5205" s="919" t="s">
        <v>200</v>
      </c>
      <c r="C5205" s="919" t="s">
        <v>201</v>
      </c>
      <c r="D5205" s="919" t="s">
        <v>202</v>
      </c>
      <c r="E5205" s="919" t="s">
        <v>203</v>
      </c>
      <c r="F5205" s="919" t="s">
        <v>204</v>
      </c>
      <c r="G5205" s="919" t="s">
        <v>205</v>
      </c>
      <c r="H5205" s="919" t="s">
        <v>206</v>
      </c>
      <c r="I5205" s="919" t="s">
        <v>207</v>
      </c>
      <c r="J5205" s="919" t="s">
        <v>208</v>
      </c>
      <c r="K5205" s="919" t="s">
        <v>209</v>
      </c>
      <c r="L5205" s="919" t="s">
        <v>210</v>
      </c>
      <c r="M5205" s="919" t="s">
        <v>211</v>
      </c>
      <c r="N5205" s="919" t="s">
        <v>212</v>
      </c>
      <c r="O5205" s="919" t="s">
        <v>213</v>
      </c>
      <c r="P5205" s="919" t="s">
        <v>214</v>
      </c>
      <c r="Q5205" s="919" t="s">
        <v>215</v>
      </c>
      <c r="R5205" s="919" t="s">
        <v>216</v>
      </c>
      <c r="S5205" s="919" t="s">
        <v>217</v>
      </c>
      <c r="T5205" s="919" t="s">
        <v>218</v>
      </c>
      <c r="U5205" s="919" t="s">
        <v>219</v>
      </c>
      <c r="V5205" s="919" t="s">
        <v>220</v>
      </c>
      <c r="W5205" s="919" t="s">
        <v>221</v>
      </c>
      <c r="X5205" s="919" t="s">
        <v>222</v>
      </c>
      <c r="Y5205" s="919" t="s">
        <v>223</v>
      </c>
      <c r="Z5205" s="919" t="s">
        <v>224</v>
      </c>
      <c r="AA5205" s="919" t="s">
        <v>225</v>
      </c>
      <c r="AB5205" s="919" t="s">
        <v>226</v>
      </c>
      <c r="AC5205" s="583" t="s">
        <v>29</v>
      </c>
      <c r="AD5205" s="583" t="s">
        <v>30</v>
      </c>
    </row>
    <row r="5206" customHeight="1" spans="1:30">
      <c r="A5206" s="574">
        <v>45392</v>
      </c>
      <c r="B5206" s="920" t="s">
        <v>227</v>
      </c>
      <c r="C5206" s="920" t="s">
        <v>228</v>
      </c>
      <c r="D5206" s="920">
        <v>100</v>
      </c>
      <c r="E5206" s="920" t="s">
        <v>235</v>
      </c>
      <c r="F5206" s="920">
        <v>3.47</v>
      </c>
      <c r="G5206" s="920">
        <v>1.27</v>
      </c>
      <c r="H5206" s="920">
        <v>33.4058</v>
      </c>
      <c r="I5206" s="920">
        <v>33.075</v>
      </c>
      <c r="J5206" s="920">
        <v>32.9875</v>
      </c>
      <c r="K5206" s="920">
        <v>0</v>
      </c>
      <c r="L5206" s="936">
        <v>0</v>
      </c>
      <c r="M5206" s="920">
        <v>346.4125</v>
      </c>
      <c r="N5206" s="920"/>
      <c r="O5206" s="920"/>
      <c r="P5206" s="920"/>
      <c r="Q5206" s="920">
        <v>14972</v>
      </c>
      <c r="R5206" s="920">
        <v>3685.5</v>
      </c>
      <c r="S5206" s="936">
        <v>0.2462</v>
      </c>
      <c r="T5206" s="920">
        <v>0</v>
      </c>
      <c r="U5206" s="920">
        <v>0</v>
      </c>
      <c r="V5206" s="920">
        <v>0</v>
      </c>
      <c r="W5206" s="920">
        <v>0</v>
      </c>
      <c r="X5206" s="920">
        <v>0</v>
      </c>
      <c r="Y5206" s="920">
        <v>0</v>
      </c>
      <c r="Z5206" s="920">
        <v>0</v>
      </c>
      <c r="AA5206" s="920">
        <v>0</v>
      </c>
      <c r="AB5206" s="936">
        <v>1</v>
      </c>
      <c r="AC5206" s="575">
        <f t="shared" ref="AC5206:AC5247" si="243">U5206+W5206</f>
        <v>0</v>
      </c>
      <c r="AD5206" s="620">
        <f t="shared" ref="AD5206:AD5247" si="244">T5206+V5206</f>
        <v>0</v>
      </c>
    </row>
    <row r="5207" customHeight="1" spans="1:30">
      <c r="A5207" s="574">
        <v>45392</v>
      </c>
      <c r="B5207" s="920" t="s">
        <v>232</v>
      </c>
      <c r="C5207" s="920" t="s">
        <v>228</v>
      </c>
      <c r="D5207" s="920">
        <v>80</v>
      </c>
      <c r="E5207" s="920" t="s">
        <v>235</v>
      </c>
      <c r="F5207" s="920">
        <v>4.44</v>
      </c>
      <c r="G5207" s="920">
        <v>0.74</v>
      </c>
      <c r="H5207" s="920">
        <v>31.0377</v>
      </c>
      <c r="I5207" s="920">
        <v>30.38</v>
      </c>
      <c r="J5207" s="920">
        <v>30.25</v>
      </c>
      <c r="K5207" s="920">
        <v>0</v>
      </c>
      <c r="L5207" s="936">
        <v>0</v>
      </c>
      <c r="M5207" s="920">
        <v>328.35</v>
      </c>
      <c r="N5207" s="920"/>
      <c r="O5207" s="920"/>
      <c r="P5207" s="920"/>
      <c r="Q5207" s="920">
        <v>9570</v>
      </c>
      <c r="R5207" s="920">
        <v>3175.15</v>
      </c>
      <c r="S5207" s="936">
        <v>0.3318</v>
      </c>
      <c r="T5207" s="920">
        <v>0</v>
      </c>
      <c r="U5207" s="920">
        <v>0</v>
      </c>
      <c r="V5207" s="920">
        <v>0</v>
      </c>
      <c r="W5207" s="920">
        <v>0</v>
      </c>
      <c r="X5207" s="920">
        <v>0</v>
      </c>
      <c r="Y5207" s="920">
        <v>0</v>
      </c>
      <c r="Z5207" s="920">
        <v>0</v>
      </c>
      <c r="AA5207" s="920">
        <v>0</v>
      </c>
      <c r="AB5207" s="936">
        <v>0</v>
      </c>
      <c r="AC5207" s="575">
        <f t="shared" si="243"/>
        <v>0</v>
      </c>
      <c r="AD5207" s="620">
        <f t="shared" si="244"/>
        <v>0</v>
      </c>
    </row>
    <row r="5208" customHeight="1" spans="1:30">
      <c r="A5208" s="574">
        <v>45392</v>
      </c>
      <c r="B5208" s="920" t="s">
        <v>237</v>
      </c>
      <c r="C5208" s="920" t="s">
        <v>228</v>
      </c>
      <c r="D5208" s="920">
        <v>5.48</v>
      </c>
      <c r="E5208" s="920" t="s">
        <v>284</v>
      </c>
      <c r="F5208" s="920">
        <v>4.13</v>
      </c>
      <c r="G5208" s="920">
        <v>0</v>
      </c>
      <c r="H5208" s="920">
        <v>2.21</v>
      </c>
      <c r="I5208" s="920">
        <v>2.21</v>
      </c>
      <c r="J5208" s="920">
        <v>2.016</v>
      </c>
      <c r="K5208" s="920">
        <v>0</v>
      </c>
      <c r="L5208" s="936">
        <v>0</v>
      </c>
      <c r="M5208" s="920">
        <v>18.144</v>
      </c>
      <c r="N5208" s="920"/>
      <c r="O5208" s="920"/>
      <c r="P5208" s="920"/>
      <c r="Q5208" s="920">
        <v>554</v>
      </c>
      <c r="R5208" s="920">
        <v>143.396</v>
      </c>
      <c r="S5208" s="936">
        <v>0.2588</v>
      </c>
      <c r="T5208" s="920">
        <v>0</v>
      </c>
      <c r="U5208" s="920">
        <v>0</v>
      </c>
      <c r="V5208" s="920">
        <v>0</v>
      </c>
      <c r="W5208" s="920">
        <v>0</v>
      </c>
      <c r="X5208" s="920">
        <v>0</v>
      </c>
      <c r="Y5208" s="920">
        <v>0</v>
      </c>
      <c r="Z5208" s="920">
        <v>0</v>
      </c>
      <c r="AA5208" s="920">
        <v>0</v>
      </c>
      <c r="AB5208" s="936">
        <v>1</v>
      </c>
      <c r="AC5208" s="575">
        <f t="shared" si="243"/>
        <v>0</v>
      </c>
      <c r="AD5208" s="620">
        <f t="shared" si="244"/>
        <v>0</v>
      </c>
    </row>
    <row r="5209" customHeight="1" spans="1:30">
      <c r="A5209" s="574">
        <v>45392</v>
      </c>
      <c r="B5209" s="920" t="s">
        <v>236</v>
      </c>
      <c r="C5209" s="920" t="s">
        <v>228</v>
      </c>
      <c r="D5209" s="920">
        <v>30</v>
      </c>
      <c r="E5209" s="920" t="s">
        <v>235</v>
      </c>
      <c r="F5209" s="920">
        <v>4.22</v>
      </c>
      <c r="G5209" s="920">
        <v>1.32</v>
      </c>
      <c r="H5209" s="920">
        <v>10.134</v>
      </c>
      <c r="I5209" s="920">
        <v>7.394</v>
      </c>
      <c r="J5209" s="920">
        <v>7.3644</v>
      </c>
      <c r="K5209" s="920">
        <v>2.4832</v>
      </c>
      <c r="L5209" s="936">
        <v>0.2514</v>
      </c>
      <c r="M5209" s="920">
        <v>99.1137</v>
      </c>
      <c r="N5209" s="920"/>
      <c r="O5209" s="920"/>
      <c r="P5209" s="920"/>
      <c r="Q5209" s="920">
        <v>3672</v>
      </c>
      <c r="R5209" s="920">
        <v>1269.3664</v>
      </c>
      <c r="S5209" s="936">
        <v>0.3457</v>
      </c>
      <c r="T5209" s="920">
        <v>0</v>
      </c>
      <c r="U5209" s="920">
        <v>0</v>
      </c>
      <c r="V5209" s="920">
        <v>0</v>
      </c>
      <c r="W5209" s="920">
        <v>0</v>
      </c>
      <c r="X5209" s="920">
        <v>0</v>
      </c>
      <c r="Y5209" s="920">
        <v>0</v>
      </c>
      <c r="Z5209" s="920">
        <v>0</v>
      </c>
      <c r="AA5209" s="920">
        <v>0</v>
      </c>
      <c r="AB5209" s="936">
        <v>1</v>
      </c>
      <c r="AC5209" s="575">
        <f t="shared" si="243"/>
        <v>0</v>
      </c>
      <c r="AD5209" s="620">
        <f t="shared" si="244"/>
        <v>0</v>
      </c>
    </row>
    <row r="5210" customHeight="1" spans="1:30">
      <c r="A5210" s="574">
        <v>45392</v>
      </c>
      <c r="B5210" s="920" t="s">
        <v>242</v>
      </c>
      <c r="C5210" s="920" t="s">
        <v>228</v>
      </c>
      <c r="D5210" s="920">
        <v>50</v>
      </c>
      <c r="E5210" s="920" t="s">
        <v>235</v>
      </c>
      <c r="F5210" s="920">
        <v>3.77</v>
      </c>
      <c r="G5210" s="920">
        <v>1.21</v>
      </c>
      <c r="H5210" s="920">
        <v>16.0596</v>
      </c>
      <c r="I5210" s="920">
        <v>15.939</v>
      </c>
      <c r="J5210" s="920">
        <v>15.84</v>
      </c>
      <c r="K5210" s="920">
        <v>0</v>
      </c>
      <c r="L5210" s="936">
        <v>0</v>
      </c>
      <c r="M5210" s="920">
        <v>179.96</v>
      </c>
      <c r="N5210" s="920"/>
      <c r="O5210" s="920"/>
      <c r="P5210" s="920"/>
      <c r="Q5210" s="920">
        <v>7203</v>
      </c>
      <c r="R5210" s="920">
        <v>1605.12</v>
      </c>
      <c r="S5210" s="936">
        <v>0.2228</v>
      </c>
      <c r="T5210" s="920">
        <v>0</v>
      </c>
      <c r="U5210" s="920">
        <v>0</v>
      </c>
      <c r="V5210" s="920">
        <v>0</v>
      </c>
      <c r="W5210" s="920">
        <v>0</v>
      </c>
      <c r="X5210" s="920">
        <v>0</v>
      </c>
      <c r="Y5210" s="920">
        <v>0</v>
      </c>
      <c r="Z5210" s="920">
        <v>0</v>
      </c>
      <c r="AA5210" s="920">
        <v>0</v>
      </c>
      <c r="AB5210" s="936">
        <v>1</v>
      </c>
      <c r="AC5210" s="575">
        <f t="shared" si="243"/>
        <v>0</v>
      </c>
      <c r="AD5210" s="620">
        <f t="shared" si="244"/>
        <v>0</v>
      </c>
    </row>
    <row r="5211" customHeight="1" spans="1:30">
      <c r="A5211" s="574">
        <v>45392</v>
      </c>
      <c r="B5211" s="920" t="s">
        <v>230</v>
      </c>
      <c r="C5211" s="920" t="s">
        <v>228</v>
      </c>
      <c r="D5211" s="920">
        <v>10</v>
      </c>
      <c r="E5211" s="920" t="s">
        <v>292</v>
      </c>
      <c r="F5211" s="920">
        <v>5.78</v>
      </c>
      <c r="G5211" s="920">
        <v>0.55</v>
      </c>
      <c r="H5211" s="920">
        <v>5.6781</v>
      </c>
      <c r="I5211" s="920">
        <v>5.3138</v>
      </c>
      <c r="J5211" s="920">
        <v>5.28</v>
      </c>
      <c r="K5211" s="920">
        <v>0</v>
      </c>
      <c r="L5211" s="936">
        <v>0</v>
      </c>
      <c r="M5211" s="920">
        <v>35.64</v>
      </c>
      <c r="N5211" s="920"/>
      <c r="O5211" s="920"/>
      <c r="P5211" s="920"/>
      <c r="Q5211" s="920">
        <v>1258</v>
      </c>
      <c r="R5211" s="920">
        <v>341.88</v>
      </c>
      <c r="S5211" s="936">
        <v>0.2718</v>
      </c>
      <c r="T5211" s="920">
        <v>0</v>
      </c>
      <c r="U5211" s="920">
        <v>0</v>
      </c>
      <c r="V5211" s="920">
        <v>0</v>
      </c>
      <c r="W5211" s="920">
        <v>0</v>
      </c>
      <c r="X5211" s="920">
        <v>0</v>
      </c>
      <c r="Y5211" s="920">
        <v>0</v>
      </c>
      <c r="Z5211" s="920">
        <v>0</v>
      </c>
      <c r="AA5211" s="920">
        <v>0</v>
      </c>
      <c r="AB5211" s="936">
        <v>1</v>
      </c>
      <c r="AC5211" s="575">
        <f t="shared" si="243"/>
        <v>0</v>
      </c>
      <c r="AD5211" s="620">
        <f t="shared" si="244"/>
        <v>0</v>
      </c>
    </row>
    <row r="5212" customHeight="1" spans="1:30">
      <c r="A5212" s="574">
        <v>45392</v>
      </c>
      <c r="B5212" s="920" t="s">
        <v>241</v>
      </c>
      <c r="C5212" s="920" t="s">
        <v>228</v>
      </c>
      <c r="D5212" s="920">
        <v>150</v>
      </c>
      <c r="E5212" s="920" t="s">
        <v>233</v>
      </c>
      <c r="F5212" s="920">
        <v>7.92</v>
      </c>
      <c r="G5212" s="920">
        <v>1.31</v>
      </c>
      <c r="H5212" s="920">
        <v>108.3537</v>
      </c>
      <c r="I5212" s="920">
        <v>13.1734</v>
      </c>
      <c r="J5212" s="920">
        <v>13.16</v>
      </c>
      <c r="K5212" s="920">
        <v>95.18</v>
      </c>
      <c r="L5212" s="936">
        <v>0.8784</v>
      </c>
      <c r="M5212" s="920">
        <v>229.2122</v>
      </c>
      <c r="N5212" s="920">
        <v>19664</v>
      </c>
      <c r="O5212" s="936">
        <v>0.0117</v>
      </c>
      <c r="P5212" s="936">
        <v>-0.3216</v>
      </c>
      <c r="Q5212" s="920">
        <v>24402</v>
      </c>
      <c r="R5212" s="920">
        <v>4293.5459</v>
      </c>
      <c r="S5212" s="936">
        <v>0.176</v>
      </c>
      <c r="T5212" s="920">
        <v>0</v>
      </c>
      <c r="U5212" s="920">
        <v>0</v>
      </c>
      <c r="V5212" s="920">
        <v>0</v>
      </c>
      <c r="W5212" s="920">
        <v>0</v>
      </c>
      <c r="X5212" s="920">
        <v>0</v>
      </c>
      <c r="Y5212" s="920">
        <v>0</v>
      </c>
      <c r="Z5212" s="920">
        <v>0</v>
      </c>
      <c r="AA5212" s="920">
        <v>0</v>
      </c>
      <c r="AB5212" s="936">
        <v>1</v>
      </c>
      <c r="AC5212" s="575">
        <f t="shared" si="243"/>
        <v>0</v>
      </c>
      <c r="AD5212" s="620">
        <f t="shared" si="244"/>
        <v>0</v>
      </c>
    </row>
    <row r="5213" customHeight="1" spans="1:30">
      <c r="A5213" s="574">
        <v>45392</v>
      </c>
      <c r="B5213" s="920" t="s">
        <v>243</v>
      </c>
      <c r="C5213" s="920" t="s">
        <v>228</v>
      </c>
      <c r="D5213" s="920">
        <v>30</v>
      </c>
      <c r="E5213" s="920" t="s">
        <v>235</v>
      </c>
      <c r="F5213" s="920">
        <v>5.24</v>
      </c>
      <c r="G5213" s="920">
        <v>1.21</v>
      </c>
      <c r="H5213" s="920">
        <v>12.8806</v>
      </c>
      <c r="I5213" s="920">
        <v>12.628</v>
      </c>
      <c r="J5213" s="920">
        <v>12.6</v>
      </c>
      <c r="K5213" s="920">
        <v>0</v>
      </c>
      <c r="L5213" s="936">
        <v>0</v>
      </c>
      <c r="M5213" s="920">
        <v>122.304</v>
      </c>
      <c r="N5213" s="920"/>
      <c r="O5213" s="920"/>
      <c r="P5213" s="920"/>
      <c r="Q5213" s="920">
        <v>4708</v>
      </c>
      <c r="R5213" s="920">
        <v>1444.632</v>
      </c>
      <c r="S5213" s="936">
        <v>0.3068</v>
      </c>
      <c r="T5213" s="920">
        <v>0</v>
      </c>
      <c r="U5213" s="920">
        <v>0</v>
      </c>
      <c r="V5213" s="920">
        <v>0</v>
      </c>
      <c r="W5213" s="920">
        <v>0</v>
      </c>
      <c r="X5213" s="920">
        <v>0</v>
      </c>
      <c r="Y5213" s="920">
        <v>0</v>
      </c>
      <c r="Z5213" s="920">
        <v>0</v>
      </c>
      <c r="AA5213" s="920">
        <v>0</v>
      </c>
      <c r="AB5213" s="936">
        <v>1</v>
      </c>
      <c r="AC5213" s="575">
        <f t="shared" si="243"/>
        <v>0</v>
      </c>
      <c r="AD5213" s="620">
        <f t="shared" si="244"/>
        <v>0</v>
      </c>
    </row>
    <row r="5214" customHeight="1" spans="1:30">
      <c r="A5214" s="574">
        <v>45392</v>
      </c>
      <c r="B5214" s="920" t="s">
        <v>246</v>
      </c>
      <c r="C5214" s="920" t="s">
        <v>228</v>
      </c>
      <c r="D5214" s="920">
        <v>300</v>
      </c>
      <c r="E5214" s="920" t="s">
        <v>233</v>
      </c>
      <c r="F5214" s="920">
        <v>6.93</v>
      </c>
      <c r="G5214" s="920">
        <v>0</v>
      </c>
      <c r="H5214" s="920">
        <v>226.3942</v>
      </c>
      <c r="I5214" s="920">
        <v>180.117</v>
      </c>
      <c r="J5214" s="920">
        <v>175.164</v>
      </c>
      <c r="K5214" s="920">
        <v>42.9059</v>
      </c>
      <c r="L5214" s="936">
        <v>0.1924</v>
      </c>
      <c r="M5214" s="920">
        <v>1743.258</v>
      </c>
      <c r="N5214" s="920"/>
      <c r="O5214" s="920"/>
      <c r="P5214" s="920"/>
      <c r="Q5214" s="920">
        <v>57321</v>
      </c>
      <c r="R5214" s="920">
        <v>14775.289</v>
      </c>
      <c r="S5214" s="936">
        <v>0.2578</v>
      </c>
      <c r="T5214" s="920">
        <v>0</v>
      </c>
      <c r="U5214" s="920">
        <v>0</v>
      </c>
      <c r="V5214" s="920">
        <v>0</v>
      </c>
      <c r="W5214" s="920">
        <v>0</v>
      </c>
      <c r="X5214" s="920">
        <v>0</v>
      </c>
      <c r="Y5214" s="920">
        <v>0</v>
      </c>
      <c r="Z5214" s="920">
        <v>0</v>
      </c>
      <c r="AA5214" s="920">
        <v>0</v>
      </c>
      <c r="AB5214" s="936">
        <v>1</v>
      </c>
      <c r="AC5214" s="575">
        <f t="shared" si="243"/>
        <v>0</v>
      </c>
      <c r="AD5214" s="620">
        <f t="shared" si="244"/>
        <v>0</v>
      </c>
    </row>
    <row r="5215" customHeight="1" spans="1:30">
      <c r="A5215" s="574">
        <v>45392</v>
      </c>
      <c r="B5215" s="920" t="s">
        <v>239</v>
      </c>
      <c r="C5215" s="920" t="s">
        <v>228</v>
      </c>
      <c r="D5215" s="920">
        <v>30</v>
      </c>
      <c r="E5215" s="920" t="s">
        <v>235</v>
      </c>
      <c r="F5215" s="920">
        <v>4.69</v>
      </c>
      <c r="G5215" s="920">
        <v>0</v>
      </c>
      <c r="H5215" s="920">
        <v>12.5997</v>
      </c>
      <c r="I5215" s="920">
        <v>12.5997</v>
      </c>
      <c r="J5215" s="920">
        <v>12.5136</v>
      </c>
      <c r="K5215" s="920">
        <v>0</v>
      </c>
      <c r="L5215" s="936">
        <v>0</v>
      </c>
      <c r="M5215" s="920">
        <v>167.7456</v>
      </c>
      <c r="N5215" s="920"/>
      <c r="O5215" s="920"/>
      <c r="P5215" s="920"/>
      <c r="Q5215" s="920">
        <v>4805</v>
      </c>
      <c r="R5215" s="920">
        <v>1345.5024</v>
      </c>
      <c r="S5215" s="936">
        <v>0.28</v>
      </c>
      <c r="T5215" s="920">
        <v>0</v>
      </c>
      <c r="U5215" s="920">
        <v>0</v>
      </c>
      <c r="V5215" s="920">
        <v>0</v>
      </c>
      <c r="W5215" s="920">
        <v>0</v>
      </c>
      <c r="X5215" s="920">
        <v>0</v>
      </c>
      <c r="Y5215" s="920">
        <v>0</v>
      </c>
      <c r="Z5215" s="920">
        <v>0</v>
      </c>
      <c r="AA5215" s="920">
        <v>0</v>
      </c>
      <c r="AB5215" s="936">
        <v>1</v>
      </c>
      <c r="AC5215" s="575">
        <f t="shared" si="243"/>
        <v>0</v>
      </c>
      <c r="AD5215" s="620">
        <f t="shared" si="244"/>
        <v>0</v>
      </c>
    </row>
    <row r="5216" customHeight="1" spans="1:30">
      <c r="A5216" s="574">
        <v>45392</v>
      </c>
      <c r="B5216" s="920" t="s">
        <v>245</v>
      </c>
      <c r="C5216" s="920" t="s">
        <v>228</v>
      </c>
      <c r="D5216" s="920">
        <v>50</v>
      </c>
      <c r="E5216" s="920" t="s">
        <v>235</v>
      </c>
      <c r="F5216" s="920">
        <v>4.33</v>
      </c>
      <c r="G5216" s="920">
        <v>0</v>
      </c>
      <c r="H5216" s="920">
        <v>18.7313</v>
      </c>
      <c r="I5216" s="920">
        <v>18.515</v>
      </c>
      <c r="J5216" s="920">
        <v>18.41</v>
      </c>
      <c r="K5216" s="920">
        <v>0</v>
      </c>
      <c r="L5216" s="936">
        <v>0</v>
      </c>
      <c r="M5216" s="920">
        <v>193.9</v>
      </c>
      <c r="N5216" s="920"/>
      <c r="O5216" s="920"/>
      <c r="P5216" s="920"/>
      <c r="Q5216" s="920">
        <v>6762</v>
      </c>
      <c r="R5216" s="920">
        <v>1321.39</v>
      </c>
      <c r="S5216" s="936">
        <v>0.1954</v>
      </c>
      <c r="T5216" s="920">
        <v>0.021</v>
      </c>
      <c r="U5216" s="920">
        <v>0</v>
      </c>
      <c r="V5216" s="920">
        <v>0</v>
      </c>
      <c r="W5216" s="920">
        <v>0</v>
      </c>
      <c r="X5216" s="920">
        <v>0</v>
      </c>
      <c r="Y5216" s="920">
        <v>0</v>
      </c>
      <c r="Z5216" s="920">
        <v>0</v>
      </c>
      <c r="AA5216" s="920">
        <v>0</v>
      </c>
      <c r="AB5216" s="936">
        <v>0.9989</v>
      </c>
      <c r="AC5216" s="575">
        <f t="shared" si="243"/>
        <v>0</v>
      </c>
      <c r="AD5216" s="620">
        <f t="shared" si="244"/>
        <v>0.021</v>
      </c>
    </row>
    <row r="5217" customHeight="1" spans="1:30">
      <c r="A5217" s="574">
        <v>45392</v>
      </c>
      <c r="B5217" s="920" t="s">
        <v>240</v>
      </c>
      <c r="C5217" s="920" t="s">
        <v>228</v>
      </c>
      <c r="D5217" s="920">
        <v>100</v>
      </c>
      <c r="E5217" s="920" t="s">
        <v>233</v>
      </c>
      <c r="F5217" s="920">
        <v>6.48</v>
      </c>
      <c r="G5217" s="920">
        <v>0</v>
      </c>
      <c r="H5217" s="920">
        <v>50.622</v>
      </c>
      <c r="I5217" s="920">
        <v>44.4485</v>
      </c>
      <c r="J5217" s="920">
        <v>42.626</v>
      </c>
      <c r="K5217" s="920">
        <v>6.0013</v>
      </c>
      <c r="L5217" s="936">
        <v>0.119</v>
      </c>
      <c r="M5217" s="920">
        <v>428.945</v>
      </c>
      <c r="N5217" s="920"/>
      <c r="O5217" s="920"/>
      <c r="P5217" s="920"/>
      <c r="Q5217" s="920">
        <v>15895</v>
      </c>
      <c r="R5217" s="920">
        <v>3667.938</v>
      </c>
      <c r="S5217" s="936">
        <v>0.2308</v>
      </c>
      <c r="T5217" s="920">
        <v>0.0984</v>
      </c>
      <c r="U5217" s="920">
        <v>0</v>
      </c>
      <c r="V5217" s="920">
        <v>0</v>
      </c>
      <c r="W5217" s="920">
        <v>0</v>
      </c>
      <c r="X5217" s="920">
        <v>0</v>
      </c>
      <c r="Y5217" s="920">
        <v>0.0738</v>
      </c>
      <c r="Z5217" s="920">
        <v>0</v>
      </c>
      <c r="AA5217" s="920">
        <v>0</v>
      </c>
      <c r="AB5217" s="936">
        <v>0.9981</v>
      </c>
      <c r="AC5217" s="575">
        <f t="shared" si="243"/>
        <v>0</v>
      </c>
      <c r="AD5217" s="620">
        <f t="shared" si="244"/>
        <v>0.0984</v>
      </c>
    </row>
    <row r="5218" customHeight="1" spans="1:30">
      <c r="A5218" s="574">
        <v>45392</v>
      </c>
      <c r="B5218" s="920" t="s">
        <v>234</v>
      </c>
      <c r="C5218" s="920" t="s">
        <v>228</v>
      </c>
      <c r="D5218" s="920">
        <v>20</v>
      </c>
      <c r="E5218" s="920" t="s">
        <v>235</v>
      </c>
      <c r="F5218" s="920">
        <v>7.2</v>
      </c>
      <c r="G5218" s="920">
        <v>4.37</v>
      </c>
      <c r="H5218" s="920">
        <v>15.4239</v>
      </c>
      <c r="I5218" s="920">
        <v>8.2442</v>
      </c>
      <c r="J5218" s="920">
        <v>8.2149</v>
      </c>
      <c r="K5218" s="920">
        <v>7.1797</v>
      </c>
      <c r="L5218" s="936">
        <v>0.4655</v>
      </c>
      <c r="M5218" s="920">
        <v>78.4558</v>
      </c>
      <c r="N5218" s="920"/>
      <c r="O5218" s="920"/>
      <c r="P5218" s="920"/>
      <c r="Q5218" s="920">
        <v>4106</v>
      </c>
      <c r="R5218" s="920">
        <v>931.5393</v>
      </c>
      <c r="S5218" s="936">
        <v>0.2269</v>
      </c>
      <c r="T5218" s="920">
        <v>0</v>
      </c>
      <c r="U5218" s="920">
        <v>0</v>
      </c>
      <c r="V5218" s="920">
        <v>0</v>
      </c>
      <c r="W5218" s="920">
        <v>0</v>
      </c>
      <c r="X5218" s="920">
        <v>0</v>
      </c>
      <c r="Y5218" s="920">
        <v>0</v>
      </c>
      <c r="Z5218" s="920">
        <v>0</v>
      </c>
      <c r="AA5218" s="920">
        <v>0</v>
      </c>
      <c r="AB5218" s="936">
        <v>1</v>
      </c>
      <c r="AC5218" s="575">
        <f t="shared" si="243"/>
        <v>0</v>
      </c>
      <c r="AD5218" s="620">
        <f t="shared" si="244"/>
        <v>0</v>
      </c>
    </row>
    <row r="5219" customHeight="1" spans="1:30">
      <c r="A5219" s="574">
        <v>45392</v>
      </c>
      <c r="B5219" s="920" t="s">
        <v>244</v>
      </c>
      <c r="C5219" s="920" t="s">
        <v>228</v>
      </c>
      <c r="D5219" s="920">
        <v>100</v>
      </c>
      <c r="E5219" s="920" t="s">
        <v>233</v>
      </c>
      <c r="F5219" s="920">
        <v>5.19</v>
      </c>
      <c r="G5219" s="920">
        <v>0.1</v>
      </c>
      <c r="H5219" s="920">
        <v>46.9712</v>
      </c>
      <c r="I5219" s="920">
        <v>39.283</v>
      </c>
      <c r="J5219" s="920">
        <v>37.0377</v>
      </c>
      <c r="K5219" s="920">
        <v>7.6882</v>
      </c>
      <c r="L5219" s="936">
        <v>0.1637</v>
      </c>
      <c r="M5219" s="920">
        <v>367.1997</v>
      </c>
      <c r="N5219" s="920"/>
      <c r="O5219" s="920"/>
      <c r="P5219" s="920"/>
      <c r="Q5219" s="920">
        <v>14225</v>
      </c>
      <c r="R5219" s="920">
        <v>3340.3587</v>
      </c>
      <c r="S5219" s="936">
        <v>0.2348</v>
      </c>
      <c r="T5219" s="920">
        <v>0</v>
      </c>
      <c r="U5219" s="920">
        <v>0</v>
      </c>
      <c r="V5219" s="920">
        <v>0</v>
      </c>
      <c r="W5219" s="920">
        <v>0</v>
      </c>
      <c r="X5219" s="920">
        <v>0</v>
      </c>
      <c r="Y5219" s="920">
        <v>0</v>
      </c>
      <c r="Z5219" s="920">
        <v>0</v>
      </c>
      <c r="AA5219" s="920">
        <v>0</v>
      </c>
      <c r="AB5219" s="936">
        <v>1</v>
      </c>
      <c r="AC5219" s="575">
        <f t="shared" si="243"/>
        <v>0</v>
      </c>
      <c r="AD5219" s="620">
        <f t="shared" si="244"/>
        <v>0</v>
      </c>
    </row>
    <row r="5220" customHeight="1" spans="1:30">
      <c r="A5220" s="574">
        <v>45392</v>
      </c>
      <c r="B5220" s="920" t="s">
        <v>247</v>
      </c>
      <c r="C5220" s="920" t="s">
        <v>228</v>
      </c>
      <c r="D5220" s="920">
        <v>150</v>
      </c>
      <c r="E5220" s="920" t="s">
        <v>233</v>
      </c>
      <c r="F5220" s="920">
        <v>6.34</v>
      </c>
      <c r="G5220" s="920">
        <v>8</v>
      </c>
      <c r="H5220" s="920">
        <v>78.0452</v>
      </c>
      <c r="I5220" s="920">
        <v>78.0452</v>
      </c>
      <c r="J5220" s="920">
        <v>77.7</v>
      </c>
      <c r="K5220" s="920">
        <v>0</v>
      </c>
      <c r="L5220" s="936">
        <v>0</v>
      </c>
      <c r="M5220" s="920">
        <v>808.5</v>
      </c>
      <c r="N5220" s="920"/>
      <c r="O5220" s="920"/>
      <c r="P5220" s="920"/>
      <c r="Q5220" s="920">
        <v>25456</v>
      </c>
      <c r="R5220" s="920">
        <v>7322.175</v>
      </c>
      <c r="S5220" s="936">
        <v>0.2876</v>
      </c>
      <c r="T5220" s="920">
        <v>0</v>
      </c>
      <c r="U5220" s="920">
        <v>0</v>
      </c>
      <c r="V5220" s="920">
        <v>0</v>
      </c>
      <c r="W5220" s="920">
        <v>0</v>
      </c>
      <c r="X5220" s="920">
        <v>0</v>
      </c>
      <c r="Y5220" s="920">
        <v>0</v>
      </c>
      <c r="Z5220" s="920">
        <v>0</v>
      </c>
      <c r="AA5220" s="920">
        <v>0</v>
      </c>
      <c r="AB5220" s="936">
        <v>1</v>
      </c>
      <c r="AC5220" s="575">
        <f t="shared" si="243"/>
        <v>0</v>
      </c>
      <c r="AD5220" s="620">
        <f t="shared" si="244"/>
        <v>0</v>
      </c>
    </row>
    <row r="5221" customHeight="1" spans="1:30">
      <c r="A5221" s="574">
        <v>45392</v>
      </c>
      <c r="B5221" s="920" t="s">
        <v>248</v>
      </c>
      <c r="C5221" s="920" t="s">
        <v>228</v>
      </c>
      <c r="D5221" s="920">
        <v>100</v>
      </c>
      <c r="E5221" s="920" t="s">
        <v>233</v>
      </c>
      <c r="F5221" s="920">
        <v>7.39</v>
      </c>
      <c r="G5221" s="920">
        <v>2.1</v>
      </c>
      <c r="H5221" s="920">
        <v>86.8144</v>
      </c>
      <c r="I5221" s="920">
        <v>15.3366</v>
      </c>
      <c r="J5221" s="920">
        <v>14.588</v>
      </c>
      <c r="K5221" s="920">
        <v>71.4778</v>
      </c>
      <c r="L5221" s="936">
        <v>0.8233</v>
      </c>
      <c r="M5221" s="920">
        <v>218.7808</v>
      </c>
      <c r="N5221" s="920"/>
      <c r="O5221" s="920"/>
      <c r="P5221" s="920"/>
      <c r="Q5221" s="920">
        <v>11688</v>
      </c>
      <c r="R5221" s="920">
        <v>3111.0296</v>
      </c>
      <c r="S5221" s="936">
        <v>0.2662</v>
      </c>
      <c r="T5221" s="920">
        <v>0</v>
      </c>
      <c r="U5221" s="920">
        <v>0</v>
      </c>
      <c r="V5221" s="920">
        <v>0</v>
      </c>
      <c r="W5221" s="920">
        <v>0</v>
      </c>
      <c r="X5221" s="920">
        <v>0</v>
      </c>
      <c r="Y5221" s="920">
        <v>0</v>
      </c>
      <c r="Z5221" s="920">
        <v>0</v>
      </c>
      <c r="AA5221" s="920">
        <v>0</v>
      </c>
      <c r="AB5221" s="936">
        <v>1</v>
      </c>
      <c r="AC5221" s="575">
        <f t="shared" si="243"/>
        <v>0</v>
      </c>
      <c r="AD5221" s="620">
        <f t="shared" si="244"/>
        <v>0</v>
      </c>
    </row>
    <row r="5222" customHeight="1" spans="1:30">
      <c r="A5222" s="574">
        <v>45392</v>
      </c>
      <c r="B5222" s="920" t="s">
        <v>249</v>
      </c>
      <c r="C5222" s="920" t="s">
        <v>228</v>
      </c>
      <c r="D5222" s="920">
        <v>100</v>
      </c>
      <c r="E5222" s="920" t="s">
        <v>231</v>
      </c>
      <c r="F5222" s="920">
        <v>6.87</v>
      </c>
      <c r="G5222" s="920">
        <v>0</v>
      </c>
      <c r="H5222" s="920">
        <v>52.206</v>
      </c>
      <c r="I5222" s="920">
        <v>51.324</v>
      </c>
      <c r="J5222" s="920">
        <v>51.24</v>
      </c>
      <c r="K5222" s="920">
        <v>0</v>
      </c>
      <c r="L5222" s="936">
        <v>0</v>
      </c>
      <c r="M5222" s="920">
        <v>533.9226</v>
      </c>
      <c r="N5222" s="920"/>
      <c r="O5222" s="920"/>
      <c r="P5222" s="920"/>
      <c r="Q5222" s="920">
        <v>15134</v>
      </c>
      <c r="R5222" s="920">
        <v>3990.9631</v>
      </c>
      <c r="S5222" s="936">
        <v>0.2637</v>
      </c>
      <c r="T5222" s="920">
        <v>0</v>
      </c>
      <c r="U5222" s="920">
        <v>0</v>
      </c>
      <c r="V5222" s="920">
        <v>0</v>
      </c>
      <c r="W5222" s="920">
        <v>0</v>
      </c>
      <c r="X5222" s="920">
        <v>0</v>
      </c>
      <c r="Y5222" s="920">
        <v>0</v>
      </c>
      <c r="Z5222" s="920">
        <v>0</v>
      </c>
      <c r="AA5222" s="920">
        <v>0</v>
      </c>
      <c r="AB5222" s="936">
        <v>1</v>
      </c>
      <c r="AC5222" s="575">
        <f t="shared" si="243"/>
        <v>0</v>
      </c>
      <c r="AD5222" s="620">
        <f t="shared" si="244"/>
        <v>0</v>
      </c>
    </row>
    <row r="5223" customHeight="1" spans="1:30">
      <c r="A5223" s="574">
        <v>45392</v>
      </c>
      <c r="B5223" s="920" t="s">
        <v>253</v>
      </c>
      <c r="C5223" s="920" t="s">
        <v>250</v>
      </c>
      <c r="D5223" s="920">
        <v>200</v>
      </c>
      <c r="E5223" s="920" t="s">
        <v>233</v>
      </c>
      <c r="F5223" s="920">
        <v>0</v>
      </c>
      <c r="G5223" s="920">
        <v>6.23</v>
      </c>
      <c r="H5223" s="920">
        <v>163.5428</v>
      </c>
      <c r="I5223" s="920">
        <v>163.5428</v>
      </c>
      <c r="J5223" s="920">
        <v>158.4</v>
      </c>
      <c r="K5223" s="920">
        <v>0</v>
      </c>
      <c r="L5223" s="936">
        <v>0</v>
      </c>
      <c r="M5223" s="920">
        <v>1391.28</v>
      </c>
      <c r="N5223" s="920"/>
      <c r="O5223" s="920"/>
      <c r="P5223" s="920"/>
      <c r="Q5223" s="920">
        <v>61425</v>
      </c>
      <c r="R5223" s="920">
        <v>15927.12</v>
      </c>
      <c r="S5223" s="936">
        <v>0.2593</v>
      </c>
      <c r="T5223" s="920">
        <v>0</v>
      </c>
      <c r="U5223" s="920">
        <v>0</v>
      </c>
      <c r="V5223" s="920">
        <v>0</v>
      </c>
      <c r="W5223" s="920">
        <v>0</v>
      </c>
      <c r="X5223" s="920">
        <v>0</v>
      </c>
      <c r="Y5223" s="920">
        <v>0</v>
      </c>
      <c r="Z5223" s="920">
        <v>0</v>
      </c>
      <c r="AA5223" s="920">
        <v>0</v>
      </c>
      <c r="AB5223" s="936">
        <v>1</v>
      </c>
      <c r="AC5223" s="575">
        <f t="shared" si="243"/>
        <v>0</v>
      </c>
      <c r="AD5223" s="620">
        <f t="shared" si="244"/>
        <v>0</v>
      </c>
    </row>
    <row r="5224" customHeight="1" spans="1:30">
      <c r="A5224" s="574">
        <v>45392</v>
      </c>
      <c r="B5224" s="920" t="s">
        <v>261</v>
      </c>
      <c r="C5224" s="920" t="s">
        <v>250</v>
      </c>
      <c r="D5224" s="920">
        <v>100</v>
      </c>
      <c r="E5224" s="920" t="s">
        <v>233</v>
      </c>
      <c r="F5224" s="920">
        <v>0</v>
      </c>
      <c r="G5224" s="920">
        <v>6.63</v>
      </c>
      <c r="H5224" s="920">
        <v>118.7045</v>
      </c>
      <c r="I5224" s="920">
        <v>118.7045</v>
      </c>
      <c r="J5224" s="920">
        <v>117.348</v>
      </c>
      <c r="K5224" s="920">
        <v>0</v>
      </c>
      <c r="L5224" s="936">
        <v>0</v>
      </c>
      <c r="M5224" s="920">
        <v>795.96</v>
      </c>
      <c r="N5224" s="920"/>
      <c r="O5224" s="920"/>
      <c r="P5224" s="920"/>
      <c r="Q5224" s="920">
        <v>25315</v>
      </c>
      <c r="R5224" s="920">
        <v>7775.064</v>
      </c>
      <c r="S5224" s="936">
        <v>0.3071</v>
      </c>
      <c r="T5224" s="920">
        <v>0</v>
      </c>
      <c r="U5224" s="920">
        <v>0</v>
      </c>
      <c r="V5224" s="920">
        <v>0</v>
      </c>
      <c r="W5224" s="920">
        <v>0</v>
      </c>
      <c r="X5224" s="920">
        <v>0</v>
      </c>
      <c r="Y5224" s="920">
        <v>0</v>
      </c>
      <c r="Z5224" s="920">
        <v>0</v>
      </c>
      <c r="AA5224" s="920">
        <v>0</v>
      </c>
      <c r="AB5224" s="936">
        <v>1</v>
      </c>
      <c r="AC5224" s="575">
        <f t="shared" si="243"/>
        <v>0</v>
      </c>
      <c r="AD5224" s="620">
        <f t="shared" si="244"/>
        <v>0</v>
      </c>
    </row>
    <row r="5225" customHeight="1" spans="1:30">
      <c r="A5225" s="574">
        <v>45392</v>
      </c>
      <c r="B5225" s="920" t="s">
        <v>259</v>
      </c>
      <c r="C5225" s="920" t="s">
        <v>250</v>
      </c>
      <c r="D5225" s="920">
        <v>60</v>
      </c>
      <c r="E5225" s="920" t="s">
        <v>233</v>
      </c>
      <c r="F5225" s="920">
        <v>0</v>
      </c>
      <c r="G5225" s="920">
        <v>4.77</v>
      </c>
      <c r="H5225" s="920">
        <v>34.0281</v>
      </c>
      <c r="I5225" s="920">
        <v>34.0281</v>
      </c>
      <c r="J5225" s="920">
        <v>33.18</v>
      </c>
      <c r="K5225" s="920">
        <v>0</v>
      </c>
      <c r="L5225" s="936">
        <v>0</v>
      </c>
      <c r="M5225" s="920">
        <v>358.68</v>
      </c>
      <c r="N5225" s="920"/>
      <c r="O5225" s="920"/>
      <c r="P5225" s="920"/>
      <c r="Q5225" s="920">
        <v>14049</v>
      </c>
      <c r="R5225" s="920">
        <v>4410.21</v>
      </c>
      <c r="S5225" s="936">
        <v>0.3139</v>
      </c>
      <c r="T5225" s="920">
        <v>0</v>
      </c>
      <c r="U5225" s="920">
        <v>0</v>
      </c>
      <c r="V5225" s="920">
        <v>0</v>
      </c>
      <c r="W5225" s="920">
        <v>0</v>
      </c>
      <c r="X5225" s="920">
        <v>0</v>
      </c>
      <c r="Y5225" s="920">
        <v>0</v>
      </c>
      <c r="Z5225" s="920">
        <v>0</v>
      </c>
      <c r="AA5225" s="920">
        <v>0</v>
      </c>
      <c r="AB5225" s="936">
        <v>1</v>
      </c>
      <c r="AC5225" s="575">
        <f t="shared" si="243"/>
        <v>0</v>
      </c>
      <c r="AD5225" s="620">
        <f t="shared" si="244"/>
        <v>0</v>
      </c>
    </row>
    <row r="5226" customHeight="1" spans="1:30">
      <c r="A5226" s="574">
        <v>45392</v>
      </c>
      <c r="B5226" s="920" t="s">
        <v>254</v>
      </c>
      <c r="C5226" s="920" t="s">
        <v>250</v>
      </c>
      <c r="D5226" s="920">
        <v>50</v>
      </c>
      <c r="E5226" s="920" t="s">
        <v>235</v>
      </c>
      <c r="F5226" s="920">
        <v>0</v>
      </c>
      <c r="G5226" s="920">
        <v>5.08</v>
      </c>
      <c r="H5226" s="920">
        <v>16.9792</v>
      </c>
      <c r="I5226" s="920">
        <v>16.3011</v>
      </c>
      <c r="J5226" s="920">
        <v>14.91</v>
      </c>
      <c r="K5226" s="920">
        <v>0</v>
      </c>
      <c r="L5226" s="936">
        <v>0</v>
      </c>
      <c r="M5226" s="920">
        <v>355.32</v>
      </c>
      <c r="N5226" s="920"/>
      <c r="O5226" s="920"/>
      <c r="P5226" s="920"/>
      <c r="Q5226" s="920">
        <v>12070</v>
      </c>
      <c r="R5226" s="920">
        <v>4256.28</v>
      </c>
      <c r="S5226" s="936">
        <v>0.3526</v>
      </c>
      <c r="T5226" s="920">
        <v>0</v>
      </c>
      <c r="U5226" s="920">
        <v>0.22</v>
      </c>
      <c r="V5226" s="920">
        <v>0</v>
      </c>
      <c r="W5226" s="920">
        <v>0</v>
      </c>
      <c r="X5226" s="920">
        <v>0</v>
      </c>
      <c r="Y5226" s="920">
        <v>0</v>
      </c>
      <c r="Z5226" s="920">
        <v>0</v>
      </c>
      <c r="AA5226" s="920">
        <v>0</v>
      </c>
      <c r="AB5226" s="936">
        <v>1</v>
      </c>
      <c r="AC5226" s="575">
        <f t="shared" si="243"/>
        <v>0.22</v>
      </c>
      <c r="AD5226" s="620">
        <f t="shared" si="244"/>
        <v>0</v>
      </c>
    </row>
    <row r="5227" customHeight="1" spans="1:30">
      <c r="A5227" s="574">
        <v>45392</v>
      </c>
      <c r="B5227" s="920" t="s">
        <v>256</v>
      </c>
      <c r="C5227" s="920" t="s">
        <v>250</v>
      </c>
      <c r="D5227" s="920">
        <v>20.4</v>
      </c>
      <c r="E5227" s="920" t="s">
        <v>233</v>
      </c>
      <c r="F5227" s="920">
        <v>0</v>
      </c>
      <c r="G5227" s="920">
        <v>4.86</v>
      </c>
      <c r="H5227" s="920">
        <v>13.717</v>
      </c>
      <c r="I5227" s="920">
        <v>13.65</v>
      </c>
      <c r="J5227" s="920">
        <v>13.5874</v>
      </c>
      <c r="K5227" s="920">
        <v>0</v>
      </c>
      <c r="L5227" s="936">
        <v>0</v>
      </c>
      <c r="M5227" s="920">
        <v>135.7296</v>
      </c>
      <c r="N5227" s="920"/>
      <c r="O5227" s="920"/>
      <c r="P5227" s="920"/>
      <c r="Q5227" s="920">
        <v>5372</v>
      </c>
      <c r="R5227" s="920">
        <v>1763.9217</v>
      </c>
      <c r="S5227" s="936">
        <v>0.3284</v>
      </c>
      <c r="T5227" s="920">
        <v>0</v>
      </c>
      <c r="U5227" s="920">
        <v>0</v>
      </c>
      <c r="V5227" s="920">
        <v>0</v>
      </c>
      <c r="W5227" s="920">
        <v>0</v>
      </c>
      <c r="X5227" s="920">
        <v>0</v>
      </c>
      <c r="Y5227" s="920">
        <v>0</v>
      </c>
      <c r="Z5227" s="920">
        <v>0</v>
      </c>
      <c r="AA5227" s="920">
        <v>0</v>
      </c>
      <c r="AB5227" s="936">
        <v>1</v>
      </c>
      <c r="AC5227" s="575">
        <f t="shared" si="243"/>
        <v>0</v>
      </c>
      <c r="AD5227" s="620">
        <f t="shared" si="244"/>
        <v>0</v>
      </c>
    </row>
    <row r="5228" customHeight="1" spans="1:30">
      <c r="A5228" s="574">
        <v>45392</v>
      </c>
      <c r="B5228" s="669" t="s">
        <v>55</v>
      </c>
      <c r="C5228" s="920" t="s">
        <v>250</v>
      </c>
      <c r="D5228" s="920">
        <v>100</v>
      </c>
      <c r="E5228" s="920" t="s">
        <v>233</v>
      </c>
      <c r="F5228" s="920">
        <v>0</v>
      </c>
      <c r="G5228" s="920">
        <v>7.65</v>
      </c>
      <c r="H5228" s="920">
        <v>143.7645</v>
      </c>
      <c r="I5228" s="920">
        <v>98.9271</v>
      </c>
      <c r="J5228" s="920">
        <v>96.8189</v>
      </c>
      <c r="K5228" s="920">
        <v>44.8374</v>
      </c>
      <c r="L5228" s="936">
        <v>0.3119</v>
      </c>
      <c r="M5228" s="920">
        <v>764.9618</v>
      </c>
      <c r="N5228" s="920"/>
      <c r="O5228" s="920"/>
      <c r="P5228" s="920"/>
      <c r="Q5228" s="920">
        <v>28860</v>
      </c>
      <c r="R5228" s="920">
        <v>7123.7517</v>
      </c>
      <c r="S5228" s="936">
        <v>0.2468</v>
      </c>
      <c r="T5228" s="920">
        <v>0</v>
      </c>
      <c r="U5228" s="920">
        <v>0</v>
      </c>
      <c r="V5228" s="920">
        <v>0</v>
      </c>
      <c r="W5228" s="920">
        <v>0</v>
      </c>
      <c r="X5228" s="920">
        <v>0</v>
      </c>
      <c r="Y5228" s="920">
        <v>0</v>
      </c>
      <c r="Z5228" s="920">
        <v>0</v>
      </c>
      <c r="AA5228" s="920">
        <v>0</v>
      </c>
      <c r="AB5228" s="936">
        <v>1</v>
      </c>
      <c r="AC5228" s="575">
        <f t="shared" si="243"/>
        <v>0</v>
      </c>
      <c r="AD5228" s="620">
        <f t="shared" si="244"/>
        <v>0</v>
      </c>
    </row>
    <row r="5229" customHeight="1" spans="1:30">
      <c r="A5229" s="574">
        <v>45392</v>
      </c>
      <c r="B5229" s="192" t="s">
        <v>57</v>
      </c>
      <c r="C5229" s="920" t="s">
        <v>228</v>
      </c>
      <c r="D5229" s="920">
        <v>20</v>
      </c>
      <c r="E5229" s="920" t="s">
        <v>233</v>
      </c>
      <c r="F5229" s="920">
        <v>7.97</v>
      </c>
      <c r="G5229" s="920">
        <v>0</v>
      </c>
      <c r="H5229" s="920">
        <v>14.7347</v>
      </c>
      <c r="I5229" s="920">
        <v>11.0652</v>
      </c>
      <c r="J5229" s="920">
        <v>10.9071</v>
      </c>
      <c r="K5229" s="920">
        <v>3.6695</v>
      </c>
      <c r="L5229" s="936">
        <v>0.249</v>
      </c>
      <c r="M5229" s="920">
        <v>96.0652</v>
      </c>
      <c r="N5229" s="920"/>
      <c r="O5229" s="920"/>
      <c r="P5229" s="920"/>
      <c r="Q5229" s="920">
        <v>3541</v>
      </c>
      <c r="R5229" s="920">
        <v>904.0246</v>
      </c>
      <c r="S5229" s="936">
        <v>0.2553</v>
      </c>
      <c r="T5229" s="920">
        <v>0</v>
      </c>
      <c r="U5229" s="920">
        <v>0</v>
      </c>
      <c r="V5229" s="920">
        <v>0</v>
      </c>
      <c r="W5229" s="920">
        <v>0</v>
      </c>
      <c r="X5229" s="920">
        <v>0</v>
      </c>
      <c r="Y5229" s="920">
        <v>0</v>
      </c>
      <c r="Z5229" s="920">
        <v>0</v>
      </c>
      <c r="AA5229" s="920">
        <v>0</v>
      </c>
      <c r="AB5229" s="936">
        <v>1</v>
      </c>
      <c r="AC5229" s="575">
        <f t="shared" si="243"/>
        <v>0</v>
      </c>
      <c r="AD5229" s="620">
        <f t="shared" si="244"/>
        <v>0</v>
      </c>
    </row>
    <row r="5230" customHeight="1" spans="1:30">
      <c r="A5230" s="574">
        <v>45392</v>
      </c>
      <c r="B5230" s="920" t="s">
        <v>257</v>
      </c>
      <c r="C5230" s="920" t="s">
        <v>250</v>
      </c>
      <c r="D5230" s="920">
        <v>80</v>
      </c>
      <c r="E5230" s="920" t="s">
        <v>231</v>
      </c>
      <c r="F5230" s="920">
        <v>0</v>
      </c>
      <c r="G5230" s="920">
        <v>6.79</v>
      </c>
      <c r="H5230" s="920">
        <v>105.726</v>
      </c>
      <c r="I5230" s="920">
        <v>98.8358</v>
      </c>
      <c r="J5230" s="920">
        <v>96.8175</v>
      </c>
      <c r="K5230" s="920">
        <v>6</v>
      </c>
      <c r="L5230" s="936">
        <v>0.0572</v>
      </c>
      <c r="M5230" s="920">
        <v>474.161</v>
      </c>
      <c r="N5230" s="920"/>
      <c r="O5230" s="920"/>
      <c r="P5230" s="920"/>
      <c r="Q5230" s="920">
        <v>18237</v>
      </c>
      <c r="R5230" s="920">
        <v>6163.6026</v>
      </c>
      <c r="S5230" s="936">
        <v>0.338</v>
      </c>
      <c r="T5230" s="920">
        <v>0</v>
      </c>
      <c r="U5230" s="920">
        <v>0</v>
      </c>
      <c r="V5230" s="920">
        <v>0</v>
      </c>
      <c r="W5230" s="920">
        <v>0</v>
      </c>
      <c r="X5230" s="920">
        <v>0</v>
      </c>
      <c r="Y5230" s="920">
        <v>0</v>
      </c>
      <c r="Z5230" s="920">
        <v>0</v>
      </c>
      <c r="AA5230" s="920">
        <v>0</v>
      </c>
      <c r="AB5230" s="936">
        <v>1</v>
      </c>
      <c r="AC5230" s="575">
        <f t="shared" si="243"/>
        <v>0</v>
      </c>
      <c r="AD5230" s="620">
        <f t="shared" si="244"/>
        <v>0</v>
      </c>
    </row>
    <row r="5231" customHeight="1" spans="1:30">
      <c r="A5231" s="574">
        <v>45392</v>
      </c>
      <c r="B5231" s="920" t="s">
        <v>262</v>
      </c>
      <c r="C5231" s="920" t="s">
        <v>250</v>
      </c>
      <c r="D5231" s="920">
        <v>200</v>
      </c>
      <c r="E5231" s="920" t="s">
        <v>233</v>
      </c>
      <c r="F5231" s="920">
        <v>0</v>
      </c>
      <c r="G5231" s="920">
        <v>10.47</v>
      </c>
      <c r="H5231" s="920">
        <v>309.0004</v>
      </c>
      <c r="I5231" s="920">
        <v>202.8614</v>
      </c>
      <c r="J5231" s="920">
        <v>198</v>
      </c>
      <c r="K5231" s="920">
        <v>0</v>
      </c>
      <c r="L5231" s="936">
        <v>0</v>
      </c>
      <c r="M5231" s="920">
        <v>882.75</v>
      </c>
      <c r="N5231" s="920"/>
      <c r="O5231" s="920"/>
      <c r="P5231" s="920"/>
      <c r="Q5231" s="920">
        <v>30140</v>
      </c>
      <c r="R5231" s="920">
        <v>11319</v>
      </c>
      <c r="S5231" s="936">
        <v>0.3755</v>
      </c>
      <c r="T5231" s="920">
        <v>106.139</v>
      </c>
      <c r="U5231" s="920">
        <v>0</v>
      </c>
      <c r="V5231" s="920">
        <v>0</v>
      </c>
      <c r="W5231" s="920">
        <v>0</v>
      </c>
      <c r="X5231" s="920">
        <v>0</v>
      </c>
      <c r="Y5231" s="920">
        <v>0</v>
      </c>
      <c r="Z5231" s="920">
        <v>0</v>
      </c>
      <c r="AA5231" s="920">
        <v>0</v>
      </c>
      <c r="AB5231" s="936">
        <v>0.5952</v>
      </c>
      <c r="AC5231" s="575">
        <f t="shared" si="243"/>
        <v>0</v>
      </c>
      <c r="AD5231" s="620">
        <f t="shared" si="244"/>
        <v>106.139</v>
      </c>
    </row>
    <row r="5232" customHeight="1" spans="1:30">
      <c r="A5232" s="574">
        <v>45392</v>
      </c>
      <c r="B5232" s="920" t="s">
        <v>251</v>
      </c>
      <c r="C5232" s="920" t="s">
        <v>250</v>
      </c>
      <c r="D5232" s="920">
        <v>15</v>
      </c>
      <c r="E5232" s="920" t="s">
        <v>233</v>
      </c>
      <c r="F5232" s="920">
        <v>0</v>
      </c>
      <c r="G5232" s="920">
        <v>6.12</v>
      </c>
      <c r="H5232" s="920">
        <v>13.4197</v>
      </c>
      <c r="I5232" s="920">
        <v>9.1766</v>
      </c>
      <c r="J5232" s="920">
        <v>9.135</v>
      </c>
      <c r="K5232" s="920">
        <v>4.2431</v>
      </c>
      <c r="L5232" s="936">
        <v>0.3162</v>
      </c>
      <c r="M5232" s="920">
        <v>74.865</v>
      </c>
      <c r="N5232" s="920"/>
      <c r="O5232" s="920"/>
      <c r="P5232" s="920"/>
      <c r="Q5232" s="920">
        <v>3444</v>
      </c>
      <c r="R5232" s="920">
        <v>680.82</v>
      </c>
      <c r="S5232" s="936">
        <v>0.1977</v>
      </c>
      <c r="T5232" s="920">
        <v>0</v>
      </c>
      <c r="U5232" s="920">
        <v>0</v>
      </c>
      <c r="V5232" s="920">
        <v>0</v>
      </c>
      <c r="W5232" s="920">
        <v>0</v>
      </c>
      <c r="X5232" s="920">
        <v>0</v>
      </c>
      <c r="Y5232" s="920">
        <v>0</v>
      </c>
      <c r="Z5232" s="920">
        <v>0</v>
      </c>
      <c r="AA5232" s="920">
        <v>0</v>
      </c>
      <c r="AB5232" s="936">
        <v>1</v>
      </c>
      <c r="AC5232" s="575">
        <f t="shared" si="243"/>
        <v>0</v>
      </c>
      <c r="AD5232" s="620">
        <f t="shared" si="244"/>
        <v>0</v>
      </c>
    </row>
    <row r="5233" customHeight="1" spans="1:30">
      <c r="A5233" s="574">
        <v>45392</v>
      </c>
      <c r="B5233" s="920" t="s">
        <v>258</v>
      </c>
      <c r="C5233" s="920" t="s">
        <v>250</v>
      </c>
      <c r="D5233" s="920">
        <v>100</v>
      </c>
      <c r="E5233" s="920" t="s">
        <v>233</v>
      </c>
      <c r="F5233" s="920">
        <v>0</v>
      </c>
      <c r="G5233" s="920">
        <v>8.64</v>
      </c>
      <c r="H5233" s="920">
        <v>178.0224</v>
      </c>
      <c r="I5233" s="920">
        <v>131.29</v>
      </c>
      <c r="J5233" s="920">
        <v>129.36</v>
      </c>
      <c r="K5233" s="920">
        <v>46.7324</v>
      </c>
      <c r="L5233" s="936">
        <v>0.2625</v>
      </c>
      <c r="M5233" s="920">
        <v>800.58</v>
      </c>
      <c r="N5233" s="920"/>
      <c r="O5233" s="920"/>
      <c r="P5233" s="920"/>
      <c r="Q5233" s="920">
        <v>27774</v>
      </c>
      <c r="R5233" s="920">
        <v>6618.48</v>
      </c>
      <c r="S5233" s="936">
        <v>0.2383</v>
      </c>
      <c r="T5233" s="920">
        <v>0</v>
      </c>
      <c r="U5233" s="920">
        <v>0</v>
      </c>
      <c r="V5233" s="920">
        <v>0</v>
      </c>
      <c r="W5233" s="920">
        <v>0</v>
      </c>
      <c r="X5233" s="920">
        <v>0</v>
      </c>
      <c r="Y5233" s="920">
        <v>0</v>
      </c>
      <c r="Z5233" s="920">
        <v>0</v>
      </c>
      <c r="AA5233" s="920">
        <v>0</v>
      </c>
      <c r="AB5233" s="936">
        <v>1</v>
      </c>
      <c r="AC5233" s="575">
        <f t="shared" si="243"/>
        <v>0</v>
      </c>
      <c r="AD5233" s="620">
        <f t="shared" si="244"/>
        <v>0</v>
      </c>
    </row>
    <row r="5234" customHeight="1" spans="1:30">
      <c r="A5234" s="574">
        <v>45392</v>
      </c>
      <c r="B5234" s="192" t="s">
        <v>61</v>
      </c>
      <c r="C5234" s="920" t="s">
        <v>250</v>
      </c>
      <c r="D5234" s="920">
        <v>275</v>
      </c>
      <c r="E5234" s="920" t="s">
        <v>233</v>
      </c>
      <c r="F5234" s="920">
        <v>0</v>
      </c>
      <c r="G5234" s="920">
        <v>6.89</v>
      </c>
      <c r="H5234" s="920">
        <v>268.784</v>
      </c>
      <c r="I5234" s="920">
        <v>260.3811</v>
      </c>
      <c r="J5234" s="920">
        <v>252.56</v>
      </c>
      <c r="K5234" s="920">
        <v>8.4029</v>
      </c>
      <c r="L5234" s="936">
        <v>0.0313</v>
      </c>
      <c r="M5234" s="920">
        <v>2011.24</v>
      </c>
      <c r="N5234" s="920"/>
      <c r="O5234" s="920"/>
      <c r="P5234" s="920"/>
      <c r="Q5234" s="920">
        <v>83580</v>
      </c>
      <c r="R5234" s="920">
        <v>25936.68</v>
      </c>
      <c r="S5234" s="936">
        <v>0.3103</v>
      </c>
      <c r="T5234" s="920">
        <v>0</v>
      </c>
      <c r="U5234" s="920">
        <v>0</v>
      </c>
      <c r="V5234" s="920">
        <v>0</v>
      </c>
      <c r="W5234" s="920">
        <v>0</v>
      </c>
      <c r="X5234" s="920">
        <v>0</v>
      </c>
      <c r="Y5234" s="920">
        <v>0</v>
      </c>
      <c r="Z5234" s="920">
        <v>0</v>
      </c>
      <c r="AA5234" s="920">
        <v>0</v>
      </c>
      <c r="AB5234" s="936">
        <v>1</v>
      </c>
      <c r="AC5234" s="575">
        <f t="shared" si="243"/>
        <v>0</v>
      </c>
      <c r="AD5234" s="620">
        <f t="shared" si="244"/>
        <v>0</v>
      </c>
    </row>
    <row r="5235" customHeight="1" spans="1:30">
      <c r="A5235" s="574">
        <v>45392</v>
      </c>
      <c r="B5235" s="192" t="s">
        <v>62</v>
      </c>
      <c r="C5235" s="920" t="s">
        <v>250</v>
      </c>
      <c r="D5235" s="920">
        <v>200</v>
      </c>
      <c r="E5235" s="920" t="s">
        <v>233</v>
      </c>
      <c r="F5235" s="920">
        <v>0</v>
      </c>
      <c r="G5235" s="920">
        <v>7.06</v>
      </c>
      <c r="H5235" s="920">
        <v>175.296</v>
      </c>
      <c r="I5235" s="920">
        <v>162.9256</v>
      </c>
      <c r="J5235" s="920">
        <v>161.04</v>
      </c>
      <c r="K5235" s="920">
        <v>12.3704</v>
      </c>
      <c r="L5235" s="936">
        <v>0.0706</v>
      </c>
      <c r="M5235" s="920">
        <v>1561.56</v>
      </c>
      <c r="N5235" s="920"/>
      <c r="O5235" s="920"/>
      <c r="P5235" s="920"/>
      <c r="Q5235" s="920">
        <v>61280</v>
      </c>
      <c r="R5235" s="920">
        <v>18109.08</v>
      </c>
      <c r="S5235" s="936">
        <v>0.2955</v>
      </c>
      <c r="T5235" s="920">
        <v>0</v>
      </c>
      <c r="U5235" s="920">
        <v>0</v>
      </c>
      <c r="V5235" s="920">
        <v>0</v>
      </c>
      <c r="W5235" s="920">
        <v>0</v>
      </c>
      <c r="X5235" s="920">
        <v>0</v>
      </c>
      <c r="Y5235" s="920">
        <v>0</v>
      </c>
      <c r="Z5235" s="920">
        <v>0</v>
      </c>
      <c r="AA5235" s="920">
        <v>0</v>
      </c>
      <c r="AB5235" s="936">
        <v>1</v>
      </c>
      <c r="AC5235" s="575">
        <f t="shared" si="243"/>
        <v>0</v>
      </c>
      <c r="AD5235" s="620">
        <f t="shared" si="244"/>
        <v>0</v>
      </c>
    </row>
    <row r="5236" customHeight="1" spans="1:30">
      <c r="A5236" s="574">
        <v>45392</v>
      </c>
      <c r="B5236" s="920" t="s">
        <v>252</v>
      </c>
      <c r="C5236" s="920" t="s">
        <v>250</v>
      </c>
      <c r="D5236" s="920">
        <v>49.5</v>
      </c>
      <c r="E5236" s="920" t="s">
        <v>233</v>
      </c>
      <c r="F5236" s="920">
        <v>0</v>
      </c>
      <c r="G5236" s="920">
        <v>12.97</v>
      </c>
      <c r="H5236" s="920">
        <v>108.6088</v>
      </c>
      <c r="I5236" s="920">
        <v>57.1595</v>
      </c>
      <c r="J5236" s="920">
        <v>55.176</v>
      </c>
      <c r="K5236" s="920">
        <v>51.4493</v>
      </c>
      <c r="L5236" s="936">
        <v>0.4737</v>
      </c>
      <c r="M5236" s="920">
        <v>525.228</v>
      </c>
      <c r="N5236" s="920">
        <v>1272</v>
      </c>
      <c r="O5236" s="936">
        <v>0.4129</v>
      </c>
      <c r="P5236" s="936">
        <v>0.0796</v>
      </c>
      <c r="Q5236" s="920">
        <v>12723</v>
      </c>
      <c r="R5236" s="920">
        <v>3241.0686</v>
      </c>
      <c r="S5236" s="936">
        <v>0.2547</v>
      </c>
      <c r="T5236" s="920">
        <v>0</v>
      </c>
      <c r="U5236" s="920">
        <v>0</v>
      </c>
      <c r="V5236" s="920">
        <v>0</v>
      </c>
      <c r="W5236" s="920">
        <v>0</v>
      </c>
      <c r="X5236" s="920">
        <v>0</v>
      </c>
      <c r="Y5236" s="920">
        <v>0</v>
      </c>
      <c r="Z5236" s="920">
        <v>0</v>
      </c>
      <c r="AA5236" s="920">
        <v>0</v>
      </c>
      <c r="AB5236" s="936">
        <v>1</v>
      </c>
      <c r="AC5236" s="575">
        <f t="shared" si="243"/>
        <v>0</v>
      </c>
      <c r="AD5236" s="620">
        <f t="shared" si="244"/>
        <v>0</v>
      </c>
    </row>
    <row r="5237" customHeight="1" spans="1:30">
      <c r="A5237" s="574">
        <v>45392</v>
      </c>
      <c r="B5237" s="920" t="s">
        <v>266</v>
      </c>
      <c r="C5237" s="920" t="s">
        <v>250</v>
      </c>
      <c r="D5237" s="920">
        <v>200</v>
      </c>
      <c r="E5237" s="920" t="s">
        <v>231</v>
      </c>
      <c r="F5237" s="920">
        <v>0</v>
      </c>
      <c r="G5237" s="920">
        <v>5.81</v>
      </c>
      <c r="H5237" s="920">
        <v>124.639</v>
      </c>
      <c r="I5237" s="920">
        <v>115.4136</v>
      </c>
      <c r="J5237" s="920">
        <v>112.2</v>
      </c>
      <c r="K5237" s="920">
        <v>8.1815</v>
      </c>
      <c r="L5237" s="936">
        <v>0.0662</v>
      </c>
      <c r="M5237" s="920">
        <v>1481.7</v>
      </c>
      <c r="N5237" s="920"/>
      <c r="O5237" s="920"/>
      <c r="P5237" s="920"/>
      <c r="Q5237" s="920">
        <v>45530</v>
      </c>
      <c r="R5237" s="920">
        <v>9331.08</v>
      </c>
      <c r="S5237" s="936">
        <v>0.2049</v>
      </c>
      <c r="T5237" s="920">
        <v>0.7349</v>
      </c>
      <c r="U5237" s="920">
        <v>0.309</v>
      </c>
      <c r="V5237" s="920">
        <v>0</v>
      </c>
      <c r="W5237" s="920">
        <v>0</v>
      </c>
      <c r="X5237" s="920">
        <v>0</v>
      </c>
      <c r="Y5237" s="920">
        <v>0</v>
      </c>
      <c r="Z5237" s="920">
        <v>0</v>
      </c>
      <c r="AA5237" s="920">
        <v>0</v>
      </c>
      <c r="AB5237" s="936">
        <v>0.9853</v>
      </c>
      <c r="AC5237" s="575">
        <f t="shared" si="243"/>
        <v>0.309</v>
      </c>
      <c r="AD5237" s="620">
        <f t="shared" si="244"/>
        <v>0.7349</v>
      </c>
    </row>
    <row r="5238" customHeight="1" spans="1:30">
      <c r="A5238" s="574">
        <v>45392</v>
      </c>
      <c r="B5238" s="920" t="s">
        <v>265</v>
      </c>
      <c r="C5238" s="920" t="s">
        <v>250</v>
      </c>
      <c r="D5238" s="920">
        <v>50</v>
      </c>
      <c r="E5238" s="920" t="s">
        <v>233</v>
      </c>
      <c r="F5238" s="920">
        <v>0</v>
      </c>
      <c r="G5238" s="920">
        <v>5.24</v>
      </c>
      <c r="H5238" s="920">
        <v>28.993</v>
      </c>
      <c r="I5238" s="920">
        <v>26.1163</v>
      </c>
      <c r="J5238" s="920">
        <v>25.8632</v>
      </c>
      <c r="K5238" s="920">
        <v>2.8767</v>
      </c>
      <c r="L5238" s="936">
        <v>0.0992</v>
      </c>
      <c r="M5238" s="920">
        <v>210.5048</v>
      </c>
      <c r="N5238" s="920"/>
      <c r="O5238" s="920"/>
      <c r="P5238" s="920"/>
      <c r="Q5238" s="920">
        <v>5770</v>
      </c>
      <c r="R5238" s="920">
        <v>1234.3012</v>
      </c>
      <c r="S5238" s="936">
        <v>0.2139</v>
      </c>
      <c r="T5238" s="920">
        <v>0</v>
      </c>
      <c r="U5238" s="920">
        <v>0</v>
      </c>
      <c r="V5238" s="920">
        <v>0</v>
      </c>
      <c r="W5238" s="920">
        <v>0</v>
      </c>
      <c r="X5238" s="920">
        <v>0</v>
      </c>
      <c r="Y5238" s="920">
        <v>0</v>
      </c>
      <c r="Z5238" s="920">
        <v>0</v>
      </c>
      <c r="AA5238" s="920">
        <v>0</v>
      </c>
      <c r="AB5238" s="936">
        <v>1</v>
      </c>
      <c r="AC5238" s="575">
        <f t="shared" si="243"/>
        <v>0</v>
      </c>
      <c r="AD5238" s="620">
        <f t="shared" si="244"/>
        <v>0</v>
      </c>
    </row>
    <row r="5239" customHeight="1" spans="1:30">
      <c r="A5239" s="574">
        <v>45392</v>
      </c>
      <c r="B5239" s="920" t="s">
        <v>263</v>
      </c>
      <c r="C5239" s="920" t="s">
        <v>250</v>
      </c>
      <c r="D5239" s="920">
        <v>200</v>
      </c>
      <c r="E5239" s="920" t="s">
        <v>233</v>
      </c>
      <c r="F5239" s="920">
        <v>0</v>
      </c>
      <c r="G5239" s="920">
        <v>8.58</v>
      </c>
      <c r="H5239" s="920">
        <v>312.2452</v>
      </c>
      <c r="I5239" s="920">
        <v>281.7966</v>
      </c>
      <c r="J5239" s="920">
        <v>278.08</v>
      </c>
      <c r="K5239" s="920">
        <v>28.731</v>
      </c>
      <c r="L5239" s="936">
        <v>0.0925</v>
      </c>
      <c r="M5239" s="920">
        <v>1352.56</v>
      </c>
      <c r="N5239" s="920"/>
      <c r="O5239" s="920"/>
      <c r="P5239" s="920"/>
      <c r="Q5239" s="920">
        <v>59159</v>
      </c>
      <c r="R5239" s="920">
        <v>19774.48</v>
      </c>
      <c r="S5239" s="936">
        <v>0.3343</v>
      </c>
      <c r="T5239" s="920">
        <v>0.6373</v>
      </c>
      <c r="U5239" s="920">
        <v>1.0803</v>
      </c>
      <c r="V5239" s="920">
        <v>0</v>
      </c>
      <c r="W5239" s="920">
        <v>0</v>
      </c>
      <c r="X5239" s="920">
        <v>0</v>
      </c>
      <c r="Y5239" s="920">
        <v>0</v>
      </c>
      <c r="Z5239" s="920">
        <v>0</v>
      </c>
      <c r="AA5239" s="920">
        <v>0</v>
      </c>
      <c r="AB5239" s="936">
        <v>0.9976</v>
      </c>
      <c r="AC5239" s="575">
        <f t="shared" si="243"/>
        <v>1.0803</v>
      </c>
      <c r="AD5239" s="620">
        <f t="shared" si="244"/>
        <v>0.6373</v>
      </c>
    </row>
    <row r="5240" customHeight="1" spans="1:30">
      <c r="A5240" s="574">
        <v>45392</v>
      </c>
      <c r="B5240" s="920" t="s">
        <v>260</v>
      </c>
      <c r="C5240" s="920" t="s">
        <v>250</v>
      </c>
      <c r="D5240" s="920">
        <v>50</v>
      </c>
      <c r="E5240" s="920" t="s">
        <v>235</v>
      </c>
      <c r="F5240" s="920">
        <v>0</v>
      </c>
      <c r="G5240" s="920">
        <v>3.5</v>
      </c>
      <c r="H5240" s="920">
        <v>13.1745</v>
      </c>
      <c r="I5240" s="920">
        <v>12.7787</v>
      </c>
      <c r="J5240" s="920">
        <v>12.43</v>
      </c>
      <c r="K5240" s="920">
        <v>0</v>
      </c>
      <c r="L5240" s="936">
        <v>0</v>
      </c>
      <c r="M5240" s="920">
        <v>315.59</v>
      </c>
      <c r="N5240" s="920"/>
      <c r="O5240" s="920"/>
      <c r="P5240" s="920"/>
      <c r="Q5240" s="920">
        <v>12700</v>
      </c>
      <c r="R5240" s="920">
        <v>3094.542</v>
      </c>
      <c r="S5240" s="936">
        <v>0.2437</v>
      </c>
      <c r="T5240" s="920">
        <v>0.18</v>
      </c>
      <c r="U5240" s="920">
        <v>0.12</v>
      </c>
      <c r="V5240" s="920">
        <v>0</v>
      </c>
      <c r="W5240" s="920">
        <v>0</v>
      </c>
      <c r="X5240" s="920">
        <v>0</v>
      </c>
      <c r="Y5240" s="920">
        <v>0</v>
      </c>
      <c r="Z5240" s="920">
        <v>0</v>
      </c>
      <c r="AA5240" s="920">
        <v>0</v>
      </c>
      <c r="AB5240" s="936">
        <v>0.978</v>
      </c>
      <c r="AC5240" s="575">
        <f t="shared" si="243"/>
        <v>0.12</v>
      </c>
      <c r="AD5240" s="620">
        <f t="shared" si="244"/>
        <v>0.18</v>
      </c>
    </row>
    <row r="5241" customHeight="1" spans="1:30">
      <c r="A5241" s="574">
        <v>45392</v>
      </c>
      <c r="B5241" s="920" t="s">
        <v>267</v>
      </c>
      <c r="C5241" s="920" t="s">
        <v>250</v>
      </c>
      <c r="D5241" s="920">
        <v>150</v>
      </c>
      <c r="E5241" s="920" t="s">
        <v>233</v>
      </c>
      <c r="F5241" s="920">
        <v>0</v>
      </c>
      <c r="G5241" s="920">
        <v>3.55</v>
      </c>
      <c r="H5241" s="920">
        <v>22.2608</v>
      </c>
      <c r="I5241" s="920">
        <v>22.2608</v>
      </c>
      <c r="J5241" s="920">
        <v>21.12</v>
      </c>
      <c r="K5241" s="920">
        <v>0</v>
      </c>
      <c r="L5241" s="936">
        <v>0</v>
      </c>
      <c r="M5241" s="920">
        <v>614.24</v>
      </c>
      <c r="N5241" s="920"/>
      <c r="O5241" s="920"/>
      <c r="P5241" s="920"/>
      <c r="Q5241" s="920">
        <v>38110</v>
      </c>
      <c r="R5241" s="920">
        <v>14055.36</v>
      </c>
      <c r="S5241" s="936">
        <v>0.3688</v>
      </c>
      <c r="T5241" s="920">
        <v>0</v>
      </c>
      <c r="U5241" s="920">
        <v>0</v>
      </c>
      <c r="V5241" s="920">
        <v>0</v>
      </c>
      <c r="W5241" s="920">
        <v>0</v>
      </c>
      <c r="X5241" s="920">
        <v>0</v>
      </c>
      <c r="Y5241" s="920">
        <v>0</v>
      </c>
      <c r="Z5241" s="920">
        <v>0</v>
      </c>
      <c r="AA5241" s="920">
        <v>0</v>
      </c>
      <c r="AB5241" s="936">
        <v>1</v>
      </c>
      <c r="AC5241" s="575">
        <f t="shared" si="243"/>
        <v>0</v>
      </c>
      <c r="AD5241" s="620">
        <f t="shared" si="244"/>
        <v>0</v>
      </c>
    </row>
    <row r="5242" customHeight="1" spans="1:31">
      <c r="A5242" s="574">
        <v>45392</v>
      </c>
      <c r="B5242" s="921" t="s">
        <v>332</v>
      </c>
      <c r="C5242" s="922" t="s">
        <v>327</v>
      </c>
      <c r="D5242" s="923">
        <v>100</v>
      </c>
      <c r="E5242" s="924" t="s">
        <v>166</v>
      </c>
      <c r="F5242" s="925">
        <v>7.58</v>
      </c>
      <c r="G5242" s="924">
        <v>3.14</v>
      </c>
      <c r="H5242" s="926">
        <v>77.9312</v>
      </c>
      <c r="I5242" s="926">
        <v>75.1735</v>
      </c>
      <c r="J5242" s="926">
        <v>73.157</v>
      </c>
      <c r="K5242" s="926">
        <v>2.7577</v>
      </c>
      <c r="L5242" s="937">
        <v>0.0354</v>
      </c>
      <c r="M5242" s="926">
        <v>339.717</v>
      </c>
      <c r="N5242" s="924">
        <v>2100</v>
      </c>
      <c r="O5242" s="937">
        <v>0.1618</v>
      </c>
      <c r="P5242" s="937">
        <v>-0.1716</v>
      </c>
      <c r="Q5242" s="924">
        <v>17591</v>
      </c>
      <c r="R5242" s="926">
        <v>2972.564</v>
      </c>
      <c r="S5242" s="937">
        <v>0.169</v>
      </c>
      <c r="T5242" s="924">
        <v>0</v>
      </c>
      <c r="U5242" s="924">
        <v>0</v>
      </c>
      <c r="V5242" s="924">
        <v>0</v>
      </c>
      <c r="W5242" s="924">
        <v>0</v>
      </c>
      <c r="X5242" s="924">
        <v>0</v>
      </c>
      <c r="Y5242" s="924">
        <v>0</v>
      </c>
      <c r="Z5242" s="924">
        <v>0</v>
      </c>
      <c r="AA5242" s="926">
        <v>2.7577</v>
      </c>
      <c r="AB5242" s="937">
        <v>1</v>
      </c>
      <c r="AC5242" s="575">
        <f t="shared" si="243"/>
        <v>0</v>
      </c>
      <c r="AD5242" s="620">
        <f t="shared" si="244"/>
        <v>0</v>
      </c>
      <c r="AE5242" s="949"/>
    </row>
    <row r="5243" customHeight="1" spans="1:31">
      <c r="A5243" s="574">
        <v>45392</v>
      </c>
      <c r="B5243" s="921" t="s">
        <v>342</v>
      </c>
      <c r="C5243" s="927" t="s">
        <v>82</v>
      </c>
      <c r="D5243" s="928">
        <v>100</v>
      </c>
      <c r="E5243" s="929" t="s">
        <v>469</v>
      </c>
      <c r="F5243" s="929">
        <v>0</v>
      </c>
      <c r="G5243" s="930">
        <v>2.91</v>
      </c>
      <c r="H5243" s="930">
        <v>0</v>
      </c>
      <c r="I5243" s="926">
        <v>4.83</v>
      </c>
      <c r="J5243" s="930">
        <v>4.7696</v>
      </c>
      <c r="K5243" s="934">
        <v>0</v>
      </c>
      <c r="L5243" s="937">
        <v>0</v>
      </c>
      <c r="M5243" s="938">
        <v>78.1264</v>
      </c>
      <c r="N5243" s="939">
        <v>2002</v>
      </c>
      <c r="O5243" s="940">
        <v>0.039</v>
      </c>
      <c r="P5243" s="937">
        <v>-0.2929</v>
      </c>
      <c r="Q5243" s="930">
        <v>13183</v>
      </c>
      <c r="R5243" s="938">
        <v>385.9856</v>
      </c>
      <c r="S5243" s="940">
        <v>0.0293</v>
      </c>
      <c r="T5243" s="924">
        <v>0</v>
      </c>
      <c r="U5243" s="924">
        <v>0.861</v>
      </c>
      <c r="V5243" s="924">
        <v>0</v>
      </c>
      <c r="W5243" s="924">
        <v>0</v>
      </c>
      <c r="X5243" s="924">
        <v>0</v>
      </c>
      <c r="Y5243" s="924">
        <v>0</v>
      </c>
      <c r="Z5243" s="924">
        <v>0</v>
      </c>
      <c r="AA5243" s="924">
        <v>0</v>
      </c>
      <c r="AB5243" s="937">
        <v>1</v>
      </c>
      <c r="AC5243" s="575">
        <f t="shared" si="243"/>
        <v>0.861</v>
      </c>
      <c r="AD5243" s="620">
        <f t="shared" si="244"/>
        <v>0</v>
      </c>
      <c r="AE5243" s="949"/>
    </row>
    <row r="5244" customHeight="1" spans="1:31">
      <c r="A5244" s="574">
        <v>45392</v>
      </c>
      <c r="B5244" s="931" t="s">
        <v>461</v>
      </c>
      <c r="C5244" s="932" t="s">
        <v>391</v>
      </c>
      <c r="D5244" s="933">
        <v>33</v>
      </c>
      <c r="E5244" s="925" t="s">
        <v>161</v>
      </c>
      <c r="F5244" s="925">
        <v>0</v>
      </c>
      <c r="G5244" s="925">
        <v>2.32</v>
      </c>
      <c r="H5244" s="926">
        <v>5.0595</v>
      </c>
      <c r="I5244" s="926">
        <v>4.2331</v>
      </c>
      <c r="J5244" s="926">
        <v>3.96</v>
      </c>
      <c r="K5244" s="925">
        <v>0</v>
      </c>
      <c r="L5244" s="937">
        <v>0</v>
      </c>
      <c r="M5244" s="926">
        <v>188.76</v>
      </c>
      <c r="N5244" s="924">
        <v>1086</v>
      </c>
      <c r="O5244" s="937">
        <v>0.1738</v>
      </c>
      <c r="P5244" s="937">
        <v>-0.4786</v>
      </c>
      <c r="Q5244" s="925">
        <v>7604</v>
      </c>
      <c r="R5244" s="925">
        <v>1836.12</v>
      </c>
      <c r="S5244" s="937">
        <v>0.2415</v>
      </c>
      <c r="T5244" s="925">
        <v>0</v>
      </c>
      <c r="U5244" s="924">
        <v>0.686</v>
      </c>
      <c r="V5244" s="924">
        <v>0</v>
      </c>
      <c r="W5244" s="924">
        <v>0</v>
      </c>
      <c r="X5244" s="924">
        <v>0</v>
      </c>
      <c r="Y5244" s="924">
        <v>0</v>
      </c>
      <c r="Z5244" s="924">
        <v>0</v>
      </c>
      <c r="AA5244" s="924">
        <v>0</v>
      </c>
      <c r="AB5244" s="937">
        <v>1</v>
      </c>
      <c r="AC5244" s="575">
        <f t="shared" si="243"/>
        <v>0.686</v>
      </c>
      <c r="AD5244" s="620">
        <f t="shared" si="244"/>
        <v>0</v>
      </c>
      <c r="AE5244" s="949"/>
    </row>
    <row r="5245" customHeight="1" spans="1:31">
      <c r="A5245" s="574">
        <v>45392</v>
      </c>
      <c r="B5245" s="931" t="s">
        <v>466</v>
      </c>
      <c r="C5245" s="934" t="s">
        <v>150</v>
      </c>
      <c r="D5245" s="934">
        <v>60</v>
      </c>
      <c r="E5245" s="934" t="s">
        <v>470</v>
      </c>
      <c r="F5245" s="934">
        <v>3.73</v>
      </c>
      <c r="G5245" s="934">
        <v>2.24</v>
      </c>
      <c r="H5245" s="950">
        <v>30.374</v>
      </c>
      <c r="I5245" s="934">
        <v>30.9414</v>
      </c>
      <c r="J5245" s="934">
        <v>28.16</v>
      </c>
      <c r="K5245" s="934">
        <v>0</v>
      </c>
      <c r="L5245" s="941">
        <v>0</v>
      </c>
      <c r="M5245" s="934">
        <v>172.48</v>
      </c>
      <c r="N5245" s="934">
        <v>422</v>
      </c>
      <c r="O5245" s="941">
        <v>0.4087</v>
      </c>
      <c r="P5245" s="934" t="s">
        <v>149</v>
      </c>
      <c r="Q5245" s="934">
        <v>5420</v>
      </c>
      <c r="R5245" s="934">
        <v>1855.92</v>
      </c>
      <c r="S5245" s="941">
        <v>0.3424</v>
      </c>
      <c r="T5245" s="934">
        <v>0</v>
      </c>
      <c r="U5245" s="934">
        <v>0</v>
      </c>
      <c r="V5245" s="934">
        <v>0</v>
      </c>
      <c r="W5245" s="934">
        <v>0</v>
      </c>
      <c r="X5245" s="934">
        <v>0</v>
      </c>
      <c r="Y5245" s="934">
        <v>0</v>
      </c>
      <c r="Z5245" s="934">
        <v>0</v>
      </c>
      <c r="AA5245" s="934">
        <v>0</v>
      </c>
      <c r="AB5245" s="941">
        <v>1</v>
      </c>
      <c r="AC5245" s="575">
        <f t="shared" si="243"/>
        <v>0</v>
      </c>
      <c r="AD5245" s="620">
        <f t="shared" si="244"/>
        <v>0</v>
      </c>
      <c r="AE5245" s="949"/>
    </row>
    <row r="5246" customHeight="1" spans="1:31">
      <c r="A5246" s="574">
        <v>45392</v>
      </c>
      <c r="B5246" s="921" t="s">
        <v>334</v>
      </c>
      <c r="C5246" s="927" t="s">
        <v>78</v>
      </c>
      <c r="D5246" s="928">
        <v>100</v>
      </c>
      <c r="E5246" s="930" t="s">
        <v>118</v>
      </c>
      <c r="F5246" s="930">
        <v>4.85</v>
      </c>
      <c r="G5246" s="930">
        <v>3.83</v>
      </c>
      <c r="H5246" s="930">
        <v>17.7725</v>
      </c>
      <c r="I5246" s="930">
        <v>16.4</v>
      </c>
      <c r="J5246" s="930">
        <v>16.0391</v>
      </c>
      <c r="K5246" s="930">
        <v>0</v>
      </c>
      <c r="L5246" s="942">
        <v>0</v>
      </c>
      <c r="M5246" s="943">
        <v>113.5981</v>
      </c>
      <c r="N5246" s="944">
        <v>132</v>
      </c>
      <c r="O5246" s="945">
        <v>0.8606</v>
      </c>
      <c r="P5246" s="942">
        <v>0.538</v>
      </c>
      <c r="Q5246" s="930">
        <v>5723</v>
      </c>
      <c r="R5246" s="944">
        <v>567.0511</v>
      </c>
      <c r="S5246" s="941">
        <v>0.0991</v>
      </c>
      <c r="T5246" s="930">
        <v>0</v>
      </c>
      <c r="U5246" s="930">
        <v>0</v>
      </c>
      <c r="V5246" s="930">
        <v>0</v>
      </c>
      <c r="W5246" s="930">
        <v>0</v>
      </c>
      <c r="X5246" s="930">
        <v>0</v>
      </c>
      <c r="Y5246" s="930">
        <v>0</v>
      </c>
      <c r="Z5246" s="930">
        <v>0</v>
      </c>
      <c r="AA5246" s="930">
        <v>0</v>
      </c>
      <c r="AB5246" s="937">
        <v>1</v>
      </c>
      <c r="AC5246" s="575">
        <f t="shared" si="243"/>
        <v>0</v>
      </c>
      <c r="AD5246" s="620">
        <f t="shared" si="244"/>
        <v>0</v>
      </c>
      <c r="AE5246" s="949"/>
    </row>
    <row r="5247" customHeight="1" spans="1:31">
      <c r="A5247" s="574">
        <v>45392</v>
      </c>
      <c r="B5247" s="921" t="s">
        <v>335</v>
      </c>
      <c r="C5247" s="927" t="s">
        <v>86</v>
      </c>
      <c r="D5247" s="928">
        <v>50</v>
      </c>
      <c r="E5247" s="930" t="s">
        <v>79</v>
      </c>
      <c r="F5247" s="930">
        <v>6</v>
      </c>
      <c r="G5247" s="935">
        <v>1.32</v>
      </c>
      <c r="H5247" s="935">
        <v>22.5425</v>
      </c>
      <c r="I5247" s="935">
        <v>9.544</v>
      </c>
      <c r="J5247" s="935">
        <v>9.5151</v>
      </c>
      <c r="K5247" s="935">
        <v>12.7123</v>
      </c>
      <c r="L5247" s="946">
        <v>0.5639</v>
      </c>
      <c r="M5247" s="930">
        <v>125.5558</v>
      </c>
      <c r="N5247" s="935">
        <v>571</v>
      </c>
      <c r="O5247" s="942">
        <v>0.2199</v>
      </c>
      <c r="P5247" s="934" t="s">
        <v>149</v>
      </c>
      <c r="Q5247" s="935">
        <v>6458</v>
      </c>
      <c r="R5247" s="930">
        <v>1370.7553</v>
      </c>
      <c r="S5247" s="942">
        <v>0.2123</v>
      </c>
      <c r="T5247" s="930">
        <v>0</v>
      </c>
      <c r="U5247" s="930">
        <v>0</v>
      </c>
      <c r="V5247" s="930">
        <v>0</v>
      </c>
      <c r="W5247" s="930">
        <v>0</v>
      </c>
      <c r="X5247" s="930">
        <v>0</v>
      </c>
      <c r="Y5247" s="930">
        <v>0</v>
      </c>
      <c r="Z5247" s="930">
        <v>0</v>
      </c>
      <c r="AA5247" s="930">
        <v>0</v>
      </c>
      <c r="AB5247" s="937">
        <v>1</v>
      </c>
      <c r="AC5247" s="575">
        <f t="shared" si="243"/>
        <v>0</v>
      </c>
      <c r="AD5247" s="620">
        <f t="shared" si="244"/>
        <v>0</v>
      </c>
      <c r="AE5247" s="949"/>
    </row>
    <row r="5248" customHeight="1" spans="1:29">
      <c r="A5248" s="916" t="s">
        <v>471</v>
      </c>
      <c r="B5248" s="917"/>
      <c r="C5248" s="917"/>
      <c r="D5248" s="917"/>
      <c r="E5248" s="917"/>
      <c r="F5248" s="917"/>
      <c r="G5248" s="917"/>
      <c r="H5248" s="917"/>
      <c r="I5248" s="917"/>
      <c r="J5248" s="917"/>
      <c r="K5248" s="917"/>
      <c r="L5248" s="917"/>
      <c r="M5248" s="917"/>
      <c r="N5248" s="917"/>
      <c r="O5248" s="917"/>
      <c r="P5248" s="917"/>
      <c r="Q5248" s="917"/>
      <c r="R5248" s="917"/>
      <c r="S5248" s="917"/>
      <c r="T5248" s="917"/>
      <c r="U5248" s="917"/>
      <c r="V5248" s="917"/>
      <c r="W5248" s="917"/>
      <c r="X5248" s="917"/>
      <c r="Y5248" s="917"/>
      <c r="Z5248" s="917"/>
      <c r="AA5248" s="917"/>
      <c r="AB5248" s="917"/>
      <c r="AC5248" s="917"/>
    </row>
    <row r="5249" customHeight="1" spans="1:30">
      <c r="A5249" s="918" t="s">
        <v>199</v>
      </c>
      <c r="B5249" s="919" t="s">
        <v>200</v>
      </c>
      <c r="C5249" s="919" t="s">
        <v>201</v>
      </c>
      <c r="D5249" s="919" t="s">
        <v>202</v>
      </c>
      <c r="E5249" s="919" t="s">
        <v>203</v>
      </c>
      <c r="F5249" s="919" t="s">
        <v>204</v>
      </c>
      <c r="G5249" s="919" t="s">
        <v>205</v>
      </c>
      <c r="H5249" s="919" t="s">
        <v>206</v>
      </c>
      <c r="I5249" s="919" t="s">
        <v>207</v>
      </c>
      <c r="J5249" s="919" t="s">
        <v>208</v>
      </c>
      <c r="K5249" s="919" t="s">
        <v>209</v>
      </c>
      <c r="L5249" s="919" t="s">
        <v>210</v>
      </c>
      <c r="M5249" s="919" t="s">
        <v>211</v>
      </c>
      <c r="N5249" s="919" t="s">
        <v>212</v>
      </c>
      <c r="O5249" s="919" t="s">
        <v>213</v>
      </c>
      <c r="P5249" s="919" t="s">
        <v>214</v>
      </c>
      <c r="Q5249" s="919" t="s">
        <v>215</v>
      </c>
      <c r="R5249" s="919" t="s">
        <v>216</v>
      </c>
      <c r="S5249" s="919" t="s">
        <v>217</v>
      </c>
      <c r="T5249" s="919" t="s">
        <v>218</v>
      </c>
      <c r="U5249" s="919" t="s">
        <v>219</v>
      </c>
      <c r="V5249" s="919" t="s">
        <v>220</v>
      </c>
      <c r="W5249" s="919" t="s">
        <v>221</v>
      </c>
      <c r="X5249" s="919" t="s">
        <v>222</v>
      </c>
      <c r="Y5249" s="919" t="s">
        <v>223</v>
      </c>
      <c r="Z5249" s="919" t="s">
        <v>224</v>
      </c>
      <c r="AA5249" s="919" t="s">
        <v>225</v>
      </c>
      <c r="AB5249" s="919" t="s">
        <v>226</v>
      </c>
      <c r="AC5249" s="583" t="s">
        <v>29</v>
      </c>
      <c r="AD5249" s="583" t="s">
        <v>30</v>
      </c>
    </row>
    <row r="5250" customHeight="1" spans="1:30">
      <c r="A5250" s="574">
        <v>45393</v>
      </c>
      <c r="B5250" s="920" t="s">
        <v>227</v>
      </c>
      <c r="C5250" s="920" t="s">
        <v>228</v>
      </c>
      <c r="D5250" s="920">
        <v>100</v>
      </c>
      <c r="E5250" s="920" t="s">
        <v>233</v>
      </c>
      <c r="F5250" s="920">
        <v>6.41</v>
      </c>
      <c r="G5250" s="920">
        <v>1.84</v>
      </c>
      <c r="H5250" s="920">
        <v>59.0345</v>
      </c>
      <c r="I5250" s="920">
        <v>58.45</v>
      </c>
      <c r="J5250" s="920">
        <v>58.3625</v>
      </c>
      <c r="K5250" s="920">
        <v>0</v>
      </c>
      <c r="L5250" s="936">
        <v>0</v>
      </c>
      <c r="M5250" s="920">
        <v>404.775</v>
      </c>
      <c r="N5250" s="920"/>
      <c r="O5250" s="920"/>
      <c r="P5250" s="920"/>
      <c r="Q5250" s="920">
        <v>14972</v>
      </c>
      <c r="R5250" s="920">
        <v>3743.8625</v>
      </c>
      <c r="S5250" s="936">
        <v>0.2501</v>
      </c>
      <c r="T5250" s="920">
        <v>0</v>
      </c>
      <c r="U5250" s="920">
        <v>0</v>
      </c>
      <c r="V5250" s="920">
        <v>0</v>
      </c>
      <c r="W5250" s="920">
        <v>0</v>
      </c>
      <c r="X5250" s="920">
        <v>0</v>
      </c>
      <c r="Y5250" s="920">
        <v>0</v>
      </c>
      <c r="Z5250" s="920">
        <v>0</v>
      </c>
      <c r="AA5250" s="920">
        <v>0</v>
      </c>
      <c r="AB5250" s="936">
        <v>1</v>
      </c>
      <c r="AC5250" s="575">
        <f t="shared" ref="AC5250:AC5291" si="245">U5250+W5250</f>
        <v>0</v>
      </c>
      <c r="AD5250" s="620">
        <f t="shared" ref="AD5250:AD5291" si="246">T5250+V5250</f>
        <v>0</v>
      </c>
    </row>
    <row r="5251" customHeight="1" spans="1:30">
      <c r="A5251" s="574">
        <v>45393</v>
      </c>
      <c r="B5251" s="920" t="s">
        <v>232</v>
      </c>
      <c r="C5251" s="920" t="s">
        <v>228</v>
      </c>
      <c r="D5251" s="920">
        <v>80</v>
      </c>
      <c r="E5251" s="920" t="s">
        <v>233</v>
      </c>
      <c r="F5251" s="920">
        <v>7.02</v>
      </c>
      <c r="G5251" s="920">
        <v>0.79</v>
      </c>
      <c r="H5251" s="920">
        <v>49.0317</v>
      </c>
      <c r="I5251" s="920">
        <v>47.88</v>
      </c>
      <c r="J5251" s="920">
        <v>47.85</v>
      </c>
      <c r="K5251" s="920">
        <v>0</v>
      </c>
      <c r="L5251" s="936">
        <v>0</v>
      </c>
      <c r="M5251" s="920">
        <v>376.2</v>
      </c>
      <c r="N5251" s="920"/>
      <c r="O5251" s="920"/>
      <c r="P5251" s="920"/>
      <c r="Q5251" s="920">
        <v>9570</v>
      </c>
      <c r="R5251" s="920">
        <v>3223</v>
      </c>
      <c r="S5251" s="936">
        <v>0.3368</v>
      </c>
      <c r="T5251" s="920">
        <v>0</v>
      </c>
      <c r="U5251" s="920">
        <v>0</v>
      </c>
      <c r="V5251" s="920">
        <v>0</v>
      </c>
      <c r="W5251" s="920">
        <v>0</v>
      </c>
      <c r="X5251" s="920">
        <v>0</v>
      </c>
      <c r="Y5251" s="920">
        <v>0</v>
      </c>
      <c r="Z5251" s="920">
        <v>0</v>
      </c>
      <c r="AA5251" s="920">
        <v>0</v>
      </c>
      <c r="AB5251" s="936">
        <v>1</v>
      </c>
      <c r="AC5251" s="575">
        <f t="shared" si="245"/>
        <v>0</v>
      </c>
      <c r="AD5251" s="620">
        <f t="shared" si="246"/>
        <v>0</v>
      </c>
    </row>
    <row r="5252" customHeight="1" spans="1:30">
      <c r="A5252" s="574">
        <v>45393</v>
      </c>
      <c r="B5252" s="920" t="s">
        <v>239</v>
      </c>
      <c r="C5252" s="920" t="s">
        <v>228</v>
      </c>
      <c r="D5252" s="920">
        <v>30</v>
      </c>
      <c r="E5252" s="920" t="s">
        <v>292</v>
      </c>
      <c r="F5252" s="920">
        <v>7.18</v>
      </c>
      <c r="G5252" s="920">
        <v>0</v>
      </c>
      <c r="H5252" s="920">
        <v>18.0074</v>
      </c>
      <c r="I5252" s="920">
        <v>18.0074</v>
      </c>
      <c r="J5252" s="920">
        <v>17.8464</v>
      </c>
      <c r="K5252" s="920">
        <v>0</v>
      </c>
      <c r="L5252" s="936">
        <v>0</v>
      </c>
      <c r="M5252" s="920">
        <v>185.592</v>
      </c>
      <c r="N5252" s="920"/>
      <c r="O5252" s="920"/>
      <c r="P5252" s="920"/>
      <c r="Q5252" s="920">
        <v>4805</v>
      </c>
      <c r="R5252" s="920">
        <v>1363.3488</v>
      </c>
      <c r="S5252" s="936">
        <v>0.2837</v>
      </c>
      <c r="T5252" s="920">
        <v>0</v>
      </c>
      <c r="U5252" s="920">
        <v>0</v>
      </c>
      <c r="V5252" s="920">
        <v>0</v>
      </c>
      <c r="W5252" s="920">
        <v>0</v>
      </c>
      <c r="X5252" s="920">
        <v>0</v>
      </c>
      <c r="Y5252" s="920">
        <v>0</v>
      </c>
      <c r="Z5252" s="920">
        <v>0</v>
      </c>
      <c r="AA5252" s="920">
        <v>0</v>
      </c>
      <c r="AB5252" s="936">
        <v>1</v>
      </c>
      <c r="AC5252" s="575">
        <f t="shared" si="245"/>
        <v>0</v>
      </c>
      <c r="AD5252" s="620">
        <f t="shared" si="246"/>
        <v>0</v>
      </c>
    </row>
    <row r="5253" customHeight="1" spans="1:30">
      <c r="A5253" s="574">
        <v>45393</v>
      </c>
      <c r="B5253" s="920" t="s">
        <v>242</v>
      </c>
      <c r="C5253" s="920" t="s">
        <v>228</v>
      </c>
      <c r="D5253" s="920">
        <v>50</v>
      </c>
      <c r="E5253" s="920" t="s">
        <v>235</v>
      </c>
      <c r="F5253" s="920">
        <v>6.35</v>
      </c>
      <c r="G5253" s="920">
        <v>1.81</v>
      </c>
      <c r="H5253" s="920">
        <v>27.05</v>
      </c>
      <c r="I5253" s="920">
        <v>26.943</v>
      </c>
      <c r="J5253" s="920">
        <v>26.84</v>
      </c>
      <c r="K5253" s="920">
        <v>0</v>
      </c>
      <c r="L5253" s="936">
        <v>0</v>
      </c>
      <c r="M5253" s="920">
        <v>206.8</v>
      </c>
      <c r="N5253" s="920"/>
      <c r="O5253" s="920"/>
      <c r="P5253" s="920"/>
      <c r="Q5253" s="920">
        <v>7203</v>
      </c>
      <c r="R5253" s="920">
        <v>1631.96</v>
      </c>
      <c r="S5253" s="936">
        <v>0.2266</v>
      </c>
      <c r="T5253" s="920">
        <v>0</v>
      </c>
      <c r="U5253" s="920">
        <v>0</v>
      </c>
      <c r="V5253" s="920">
        <v>0</v>
      </c>
      <c r="W5253" s="920">
        <v>0</v>
      </c>
      <c r="X5253" s="920">
        <v>0</v>
      </c>
      <c r="Y5253" s="920">
        <v>0</v>
      </c>
      <c r="Z5253" s="920">
        <v>0</v>
      </c>
      <c r="AA5253" s="920">
        <v>0</v>
      </c>
      <c r="AB5253" s="936">
        <v>1</v>
      </c>
      <c r="AC5253" s="575">
        <f t="shared" si="245"/>
        <v>0</v>
      </c>
      <c r="AD5253" s="620">
        <f t="shared" si="246"/>
        <v>0</v>
      </c>
    </row>
    <row r="5254" customHeight="1" spans="1:30">
      <c r="A5254" s="574">
        <v>45393</v>
      </c>
      <c r="B5254" s="920" t="s">
        <v>237</v>
      </c>
      <c r="C5254" s="920" t="s">
        <v>228</v>
      </c>
      <c r="D5254" s="920">
        <v>5.48</v>
      </c>
      <c r="E5254" s="920" t="s">
        <v>285</v>
      </c>
      <c r="F5254" s="920">
        <v>6.58</v>
      </c>
      <c r="G5254" s="920">
        <v>0</v>
      </c>
      <c r="H5254" s="920">
        <v>3.02</v>
      </c>
      <c r="I5254" s="920">
        <v>2.21</v>
      </c>
      <c r="J5254" s="920">
        <v>2.016</v>
      </c>
      <c r="K5254" s="920">
        <v>0.81</v>
      </c>
      <c r="L5254" s="936">
        <v>0.2682</v>
      </c>
      <c r="M5254" s="920">
        <v>20.16</v>
      </c>
      <c r="N5254" s="920"/>
      <c r="O5254" s="920"/>
      <c r="P5254" s="920"/>
      <c r="Q5254" s="920">
        <v>554</v>
      </c>
      <c r="R5254" s="920">
        <v>145.412</v>
      </c>
      <c r="S5254" s="936">
        <v>0.2625</v>
      </c>
      <c r="T5254" s="920">
        <v>0</v>
      </c>
      <c r="U5254" s="920">
        <v>0</v>
      </c>
      <c r="V5254" s="920">
        <v>0</v>
      </c>
      <c r="W5254" s="920">
        <v>0</v>
      </c>
      <c r="X5254" s="920">
        <v>0</v>
      </c>
      <c r="Y5254" s="920">
        <v>0</v>
      </c>
      <c r="Z5254" s="920">
        <v>0</v>
      </c>
      <c r="AA5254" s="920">
        <v>0</v>
      </c>
      <c r="AB5254" s="936">
        <v>1</v>
      </c>
      <c r="AC5254" s="575">
        <f t="shared" si="245"/>
        <v>0</v>
      </c>
      <c r="AD5254" s="620">
        <f t="shared" si="246"/>
        <v>0</v>
      </c>
    </row>
    <row r="5255" customHeight="1" spans="1:30">
      <c r="A5255" s="574">
        <v>45393</v>
      </c>
      <c r="B5255" s="920" t="s">
        <v>234</v>
      </c>
      <c r="C5255" s="920" t="s">
        <v>228</v>
      </c>
      <c r="D5255" s="920">
        <v>20</v>
      </c>
      <c r="E5255" s="920" t="s">
        <v>233</v>
      </c>
      <c r="F5255" s="920">
        <v>7.24</v>
      </c>
      <c r="G5255" s="920">
        <v>2.35</v>
      </c>
      <c r="H5255" s="920">
        <v>15.8817</v>
      </c>
      <c r="I5255" s="920">
        <v>9.8318</v>
      </c>
      <c r="J5255" s="920">
        <v>9.795</v>
      </c>
      <c r="K5255" s="920">
        <v>6.0499</v>
      </c>
      <c r="L5255" s="936">
        <v>0.3809</v>
      </c>
      <c r="M5255" s="920">
        <v>88.2508</v>
      </c>
      <c r="N5255" s="920"/>
      <c r="O5255" s="920"/>
      <c r="P5255" s="920"/>
      <c r="Q5255" s="920">
        <v>4106</v>
      </c>
      <c r="R5255" s="920">
        <v>941.3343</v>
      </c>
      <c r="S5255" s="936">
        <v>0.2293</v>
      </c>
      <c r="T5255" s="920">
        <v>0</v>
      </c>
      <c r="U5255" s="920">
        <v>0</v>
      </c>
      <c r="V5255" s="920">
        <v>0</v>
      </c>
      <c r="W5255" s="920">
        <v>0</v>
      </c>
      <c r="X5255" s="920">
        <v>0</v>
      </c>
      <c r="Y5255" s="920">
        <v>0</v>
      </c>
      <c r="Z5255" s="920">
        <v>0</v>
      </c>
      <c r="AA5255" s="920">
        <v>0</v>
      </c>
      <c r="AB5255" s="936">
        <v>1</v>
      </c>
      <c r="AC5255" s="575">
        <f t="shared" si="245"/>
        <v>0</v>
      </c>
      <c r="AD5255" s="620">
        <f t="shared" si="246"/>
        <v>0</v>
      </c>
    </row>
    <row r="5256" customHeight="1" spans="1:30">
      <c r="A5256" s="574">
        <v>45393</v>
      </c>
      <c r="B5256" s="920" t="s">
        <v>241</v>
      </c>
      <c r="C5256" s="920" t="s">
        <v>228</v>
      </c>
      <c r="D5256" s="920">
        <v>150</v>
      </c>
      <c r="E5256" s="920" t="s">
        <v>235</v>
      </c>
      <c r="F5256" s="920">
        <v>6.99</v>
      </c>
      <c r="G5256" s="920">
        <v>3.49</v>
      </c>
      <c r="H5256" s="920">
        <v>98.1794</v>
      </c>
      <c r="I5256" s="920">
        <v>67.3354</v>
      </c>
      <c r="J5256" s="920">
        <v>65.5991</v>
      </c>
      <c r="K5256" s="920">
        <v>30.84</v>
      </c>
      <c r="L5256" s="936">
        <v>0.3141</v>
      </c>
      <c r="M5256" s="920">
        <v>294.8113</v>
      </c>
      <c r="N5256" s="920">
        <v>19664</v>
      </c>
      <c r="O5256" s="936">
        <v>0.015</v>
      </c>
      <c r="P5256" s="936">
        <v>-0.3517</v>
      </c>
      <c r="Q5256" s="920">
        <v>24402</v>
      </c>
      <c r="R5256" s="920">
        <v>4359.145</v>
      </c>
      <c r="S5256" s="936">
        <v>0.1786</v>
      </c>
      <c r="T5256" s="920">
        <v>0</v>
      </c>
      <c r="U5256" s="920">
        <v>0</v>
      </c>
      <c r="V5256" s="920">
        <v>0</v>
      </c>
      <c r="W5256" s="920">
        <v>0</v>
      </c>
      <c r="X5256" s="920">
        <v>0</v>
      </c>
      <c r="Y5256" s="920">
        <v>0</v>
      </c>
      <c r="Z5256" s="920">
        <v>0</v>
      </c>
      <c r="AA5256" s="920">
        <v>0</v>
      </c>
      <c r="AB5256" s="936">
        <v>1</v>
      </c>
      <c r="AC5256" s="575">
        <f t="shared" si="245"/>
        <v>0</v>
      </c>
      <c r="AD5256" s="620">
        <f t="shared" si="246"/>
        <v>0</v>
      </c>
    </row>
    <row r="5257" customHeight="1" spans="1:30">
      <c r="A5257" s="574">
        <v>45393</v>
      </c>
      <c r="B5257" s="920" t="s">
        <v>240</v>
      </c>
      <c r="C5257" s="920" t="s">
        <v>228</v>
      </c>
      <c r="D5257" s="920">
        <v>100</v>
      </c>
      <c r="E5257" s="920" t="s">
        <v>233</v>
      </c>
      <c r="F5257" s="920">
        <v>7.25</v>
      </c>
      <c r="G5257" s="920">
        <v>0</v>
      </c>
      <c r="H5257" s="920">
        <v>50.71</v>
      </c>
      <c r="I5257" s="920">
        <v>44.904</v>
      </c>
      <c r="J5257" s="920">
        <v>44.118</v>
      </c>
      <c r="K5257" s="920">
        <v>5.5932</v>
      </c>
      <c r="L5257" s="936">
        <v>0.1108</v>
      </c>
      <c r="M5257" s="920">
        <v>473.063</v>
      </c>
      <c r="N5257" s="920"/>
      <c r="O5257" s="920"/>
      <c r="P5257" s="920"/>
      <c r="Q5257" s="920">
        <v>15895</v>
      </c>
      <c r="R5257" s="920">
        <v>3712.056</v>
      </c>
      <c r="S5257" s="936">
        <v>0.2335</v>
      </c>
      <c r="T5257" s="920">
        <v>0.1216</v>
      </c>
      <c r="U5257" s="920">
        <v>0</v>
      </c>
      <c r="V5257" s="920">
        <v>0</v>
      </c>
      <c r="W5257" s="920">
        <v>0</v>
      </c>
      <c r="X5257" s="920">
        <v>0</v>
      </c>
      <c r="Y5257" s="920">
        <v>0.0912</v>
      </c>
      <c r="Z5257" s="920">
        <v>0</v>
      </c>
      <c r="AA5257" s="920">
        <v>0</v>
      </c>
      <c r="AB5257" s="936">
        <v>0.9976</v>
      </c>
      <c r="AC5257" s="575">
        <f t="shared" si="245"/>
        <v>0</v>
      </c>
      <c r="AD5257" s="620">
        <f t="shared" si="246"/>
        <v>0.1216</v>
      </c>
    </row>
    <row r="5258" customHeight="1" spans="1:30">
      <c r="A5258" s="574">
        <v>45393</v>
      </c>
      <c r="B5258" s="920" t="s">
        <v>246</v>
      </c>
      <c r="C5258" s="920" t="s">
        <v>228</v>
      </c>
      <c r="D5258" s="920">
        <v>300</v>
      </c>
      <c r="E5258" s="920" t="s">
        <v>233</v>
      </c>
      <c r="F5258" s="920">
        <v>6.53</v>
      </c>
      <c r="G5258" s="920">
        <v>0</v>
      </c>
      <c r="H5258" s="920">
        <v>227.1318</v>
      </c>
      <c r="I5258" s="920">
        <v>169.1214</v>
      </c>
      <c r="J5258" s="920">
        <v>164.637</v>
      </c>
      <c r="K5258" s="920">
        <v>53.5186</v>
      </c>
      <c r="L5258" s="936">
        <v>0.2404</v>
      </c>
      <c r="M5258" s="920">
        <v>1907.895</v>
      </c>
      <c r="N5258" s="920"/>
      <c r="O5258" s="920"/>
      <c r="P5258" s="920"/>
      <c r="Q5258" s="920">
        <v>57321</v>
      </c>
      <c r="R5258" s="920">
        <v>14939.926</v>
      </c>
      <c r="S5258" s="936">
        <v>0.2606</v>
      </c>
      <c r="T5258" s="920">
        <v>0</v>
      </c>
      <c r="U5258" s="920">
        <v>0</v>
      </c>
      <c r="V5258" s="920">
        <v>0</v>
      </c>
      <c r="W5258" s="920">
        <v>0</v>
      </c>
      <c r="X5258" s="920">
        <v>0</v>
      </c>
      <c r="Y5258" s="920">
        <v>0</v>
      </c>
      <c r="Z5258" s="920">
        <v>0</v>
      </c>
      <c r="AA5258" s="920">
        <v>0</v>
      </c>
      <c r="AB5258" s="936">
        <v>1</v>
      </c>
      <c r="AC5258" s="575">
        <f t="shared" si="245"/>
        <v>0</v>
      </c>
      <c r="AD5258" s="620">
        <f t="shared" si="246"/>
        <v>0</v>
      </c>
    </row>
    <row r="5259" customHeight="1" spans="1:30">
      <c r="A5259" s="574">
        <v>45393</v>
      </c>
      <c r="B5259" s="920" t="s">
        <v>236</v>
      </c>
      <c r="C5259" s="920" t="s">
        <v>228</v>
      </c>
      <c r="D5259" s="920">
        <v>30</v>
      </c>
      <c r="E5259" s="920" t="s">
        <v>235</v>
      </c>
      <c r="F5259" s="920">
        <v>4.76</v>
      </c>
      <c r="G5259" s="920">
        <v>1.33</v>
      </c>
      <c r="H5259" s="920">
        <v>11.8776</v>
      </c>
      <c r="I5259" s="920">
        <v>9.1796</v>
      </c>
      <c r="J5259" s="920">
        <v>9.1598</v>
      </c>
      <c r="K5259" s="920">
        <v>2.5</v>
      </c>
      <c r="L5259" s="936">
        <v>0.214</v>
      </c>
      <c r="M5259" s="920">
        <v>108.2735</v>
      </c>
      <c r="N5259" s="920"/>
      <c r="O5259" s="920"/>
      <c r="P5259" s="920"/>
      <c r="Q5259" s="920">
        <v>3672</v>
      </c>
      <c r="R5259" s="920">
        <v>1278.5262</v>
      </c>
      <c r="S5259" s="936">
        <v>0.3482</v>
      </c>
      <c r="T5259" s="920">
        <v>0</v>
      </c>
      <c r="U5259" s="920">
        <v>0</v>
      </c>
      <c r="V5259" s="920">
        <v>0</v>
      </c>
      <c r="W5259" s="920">
        <v>0</v>
      </c>
      <c r="X5259" s="920">
        <v>0</v>
      </c>
      <c r="Y5259" s="920">
        <v>0</v>
      </c>
      <c r="Z5259" s="920">
        <v>0</v>
      </c>
      <c r="AA5259" s="920">
        <v>0</v>
      </c>
      <c r="AB5259" s="936">
        <v>1</v>
      </c>
      <c r="AC5259" s="575">
        <f t="shared" si="245"/>
        <v>0</v>
      </c>
      <c r="AD5259" s="620">
        <f t="shared" si="246"/>
        <v>0</v>
      </c>
    </row>
    <row r="5260" customHeight="1" spans="1:30">
      <c r="A5260" s="574">
        <v>45393</v>
      </c>
      <c r="B5260" s="920" t="s">
        <v>245</v>
      </c>
      <c r="C5260" s="920" t="s">
        <v>228</v>
      </c>
      <c r="D5260" s="920">
        <v>50</v>
      </c>
      <c r="E5260" s="920" t="s">
        <v>233</v>
      </c>
      <c r="F5260" s="920">
        <v>6.23</v>
      </c>
      <c r="G5260" s="920">
        <v>0</v>
      </c>
      <c r="H5260" s="920">
        <v>26.5292</v>
      </c>
      <c r="I5260" s="920">
        <v>23.415</v>
      </c>
      <c r="J5260" s="920">
        <v>23.38</v>
      </c>
      <c r="K5260" s="920">
        <v>3.1142</v>
      </c>
      <c r="L5260" s="936">
        <v>0.1174</v>
      </c>
      <c r="M5260" s="920">
        <v>217.28</v>
      </c>
      <c r="N5260" s="920"/>
      <c r="O5260" s="920"/>
      <c r="P5260" s="920"/>
      <c r="Q5260" s="920">
        <v>6762</v>
      </c>
      <c r="R5260" s="920">
        <v>1344.77</v>
      </c>
      <c r="S5260" s="936">
        <v>0.1989</v>
      </c>
      <c r="T5260" s="920">
        <v>0</v>
      </c>
      <c r="U5260" s="920">
        <v>0</v>
      </c>
      <c r="V5260" s="920">
        <v>0</v>
      </c>
      <c r="W5260" s="920">
        <v>0</v>
      </c>
      <c r="X5260" s="920">
        <v>0</v>
      </c>
      <c r="Y5260" s="920">
        <v>0</v>
      </c>
      <c r="Z5260" s="920">
        <v>0</v>
      </c>
      <c r="AA5260" s="920">
        <v>0</v>
      </c>
      <c r="AB5260" s="936">
        <v>1</v>
      </c>
      <c r="AC5260" s="575">
        <f t="shared" si="245"/>
        <v>0</v>
      </c>
      <c r="AD5260" s="620">
        <f t="shared" si="246"/>
        <v>0</v>
      </c>
    </row>
    <row r="5261" customHeight="1" spans="1:30">
      <c r="A5261" s="574">
        <v>45393</v>
      </c>
      <c r="B5261" s="920" t="s">
        <v>243</v>
      </c>
      <c r="C5261" s="920" t="s">
        <v>228</v>
      </c>
      <c r="D5261" s="920">
        <v>30</v>
      </c>
      <c r="E5261" s="920" t="s">
        <v>235</v>
      </c>
      <c r="F5261" s="920">
        <v>5.25</v>
      </c>
      <c r="G5261" s="920">
        <v>1.36</v>
      </c>
      <c r="H5261" s="920">
        <v>12.9377</v>
      </c>
      <c r="I5261" s="920">
        <v>12.684</v>
      </c>
      <c r="J5261" s="920">
        <v>12.656</v>
      </c>
      <c r="K5261" s="920">
        <v>0</v>
      </c>
      <c r="L5261" s="936">
        <v>0</v>
      </c>
      <c r="M5261" s="920">
        <v>134.96</v>
      </c>
      <c r="N5261" s="920"/>
      <c r="O5261" s="920"/>
      <c r="P5261" s="920"/>
      <c r="Q5261" s="920">
        <v>4708</v>
      </c>
      <c r="R5261" s="920">
        <v>1457.288</v>
      </c>
      <c r="S5261" s="936">
        <v>0.3095</v>
      </c>
      <c r="T5261" s="920">
        <v>0</v>
      </c>
      <c r="U5261" s="920">
        <v>0</v>
      </c>
      <c r="V5261" s="920">
        <v>0</v>
      </c>
      <c r="W5261" s="920">
        <v>0</v>
      </c>
      <c r="X5261" s="920">
        <v>0</v>
      </c>
      <c r="Y5261" s="920">
        <v>0</v>
      </c>
      <c r="Z5261" s="920">
        <v>0</v>
      </c>
      <c r="AA5261" s="920">
        <v>0</v>
      </c>
      <c r="AB5261" s="936">
        <v>1</v>
      </c>
      <c r="AC5261" s="575">
        <f t="shared" si="245"/>
        <v>0</v>
      </c>
      <c r="AD5261" s="620">
        <f t="shared" si="246"/>
        <v>0</v>
      </c>
    </row>
    <row r="5262" customHeight="1" spans="1:30">
      <c r="A5262" s="574">
        <v>45393</v>
      </c>
      <c r="B5262" s="920" t="s">
        <v>230</v>
      </c>
      <c r="C5262" s="920" t="s">
        <v>228</v>
      </c>
      <c r="D5262" s="920">
        <v>10</v>
      </c>
      <c r="E5262" s="920" t="s">
        <v>233</v>
      </c>
      <c r="F5262" s="920">
        <v>6.52</v>
      </c>
      <c r="G5262" s="920">
        <v>1.18</v>
      </c>
      <c r="H5262" s="920">
        <v>6.4872</v>
      </c>
      <c r="I5262" s="920">
        <v>5.3363</v>
      </c>
      <c r="J5262" s="920">
        <v>5.28</v>
      </c>
      <c r="K5262" s="920">
        <v>1.1509</v>
      </c>
      <c r="L5262" s="936">
        <v>0.1774</v>
      </c>
      <c r="M5262" s="920">
        <v>40.92</v>
      </c>
      <c r="N5262" s="920"/>
      <c r="O5262" s="920"/>
      <c r="P5262" s="920"/>
      <c r="Q5262" s="920">
        <v>1258</v>
      </c>
      <c r="R5262" s="920">
        <v>347.16</v>
      </c>
      <c r="S5262" s="936">
        <v>0.276</v>
      </c>
      <c r="T5262" s="920">
        <v>0</v>
      </c>
      <c r="U5262" s="920">
        <v>0</v>
      </c>
      <c r="V5262" s="920">
        <v>0</v>
      </c>
      <c r="W5262" s="920">
        <v>0</v>
      </c>
      <c r="X5262" s="920">
        <v>0</v>
      </c>
      <c r="Y5262" s="920">
        <v>0</v>
      </c>
      <c r="Z5262" s="920">
        <v>0</v>
      </c>
      <c r="AA5262" s="920">
        <v>0</v>
      </c>
      <c r="AB5262" s="936">
        <v>1</v>
      </c>
      <c r="AC5262" s="575">
        <f t="shared" si="245"/>
        <v>0</v>
      </c>
      <c r="AD5262" s="620">
        <f t="shared" si="246"/>
        <v>0</v>
      </c>
    </row>
    <row r="5263" customHeight="1" spans="1:30">
      <c r="A5263" s="574">
        <v>45393</v>
      </c>
      <c r="B5263" s="920" t="s">
        <v>244</v>
      </c>
      <c r="C5263" s="920" t="s">
        <v>228</v>
      </c>
      <c r="D5263" s="920">
        <v>100</v>
      </c>
      <c r="E5263" s="920" t="s">
        <v>233</v>
      </c>
      <c r="F5263" s="920">
        <v>6</v>
      </c>
      <c r="G5263" s="920">
        <v>0.1</v>
      </c>
      <c r="H5263" s="920">
        <v>55.0528</v>
      </c>
      <c r="I5263" s="920">
        <v>44.7401</v>
      </c>
      <c r="J5263" s="920">
        <v>42.8442</v>
      </c>
      <c r="K5263" s="920">
        <v>10.3127</v>
      </c>
      <c r="L5263" s="936">
        <v>0.1873</v>
      </c>
      <c r="M5263" s="920">
        <v>410.0439</v>
      </c>
      <c r="N5263" s="920"/>
      <c r="O5263" s="920"/>
      <c r="P5263" s="920"/>
      <c r="Q5263" s="920">
        <v>14225</v>
      </c>
      <c r="R5263" s="920">
        <v>3383.2029</v>
      </c>
      <c r="S5263" s="936">
        <v>0.2378</v>
      </c>
      <c r="T5263" s="920">
        <v>0</v>
      </c>
      <c r="U5263" s="920">
        <v>0</v>
      </c>
      <c r="V5263" s="920">
        <v>0</v>
      </c>
      <c r="W5263" s="920">
        <v>0</v>
      </c>
      <c r="X5263" s="920">
        <v>0</v>
      </c>
      <c r="Y5263" s="920">
        <v>0</v>
      </c>
      <c r="Z5263" s="920">
        <v>0</v>
      </c>
      <c r="AA5263" s="920">
        <v>0</v>
      </c>
      <c r="AB5263" s="936">
        <v>1</v>
      </c>
      <c r="AC5263" s="575">
        <f t="shared" si="245"/>
        <v>0</v>
      </c>
      <c r="AD5263" s="620">
        <f t="shared" si="246"/>
        <v>0</v>
      </c>
    </row>
    <row r="5264" customHeight="1" spans="1:30">
      <c r="A5264" s="574">
        <v>45393</v>
      </c>
      <c r="B5264" s="920" t="s">
        <v>247</v>
      </c>
      <c r="C5264" s="920" t="s">
        <v>228</v>
      </c>
      <c r="D5264" s="920">
        <v>150</v>
      </c>
      <c r="E5264" s="920" t="s">
        <v>233</v>
      </c>
      <c r="F5264" s="920">
        <v>7.28</v>
      </c>
      <c r="G5264" s="920">
        <v>8</v>
      </c>
      <c r="H5264" s="920">
        <v>88.0312</v>
      </c>
      <c r="I5264" s="920">
        <v>88.0312</v>
      </c>
      <c r="J5264" s="920">
        <v>87.15</v>
      </c>
      <c r="K5264" s="920">
        <v>0</v>
      </c>
      <c r="L5264" s="936">
        <v>0</v>
      </c>
      <c r="M5264" s="920">
        <v>895.65</v>
      </c>
      <c r="N5264" s="920"/>
      <c r="O5264" s="920"/>
      <c r="P5264" s="920"/>
      <c r="Q5264" s="920">
        <v>25456</v>
      </c>
      <c r="R5264" s="920">
        <v>7409.325</v>
      </c>
      <c r="S5264" s="936">
        <v>0.2911</v>
      </c>
      <c r="T5264" s="920">
        <v>0</v>
      </c>
      <c r="U5264" s="920">
        <v>0</v>
      </c>
      <c r="V5264" s="920">
        <v>0</v>
      </c>
      <c r="W5264" s="920">
        <v>0</v>
      </c>
      <c r="X5264" s="920">
        <v>0</v>
      </c>
      <c r="Y5264" s="920">
        <v>0</v>
      </c>
      <c r="Z5264" s="920">
        <v>0</v>
      </c>
      <c r="AA5264" s="920">
        <v>0</v>
      </c>
      <c r="AB5264" s="936">
        <v>1</v>
      </c>
      <c r="AC5264" s="575">
        <f t="shared" si="245"/>
        <v>0</v>
      </c>
      <c r="AD5264" s="620">
        <f t="shared" si="246"/>
        <v>0</v>
      </c>
    </row>
    <row r="5265" customHeight="1" spans="1:30">
      <c r="A5265" s="574">
        <v>45393</v>
      </c>
      <c r="B5265" s="920" t="s">
        <v>248</v>
      </c>
      <c r="C5265" s="920" t="s">
        <v>228</v>
      </c>
      <c r="D5265" s="920">
        <v>100</v>
      </c>
      <c r="E5265" s="920" t="s">
        <v>233</v>
      </c>
      <c r="F5265" s="920">
        <v>6.19</v>
      </c>
      <c r="G5265" s="920">
        <v>2.4</v>
      </c>
      <c r="H5265" s="920">
        <v>71.3312</v>
      </c>
      <c r="I5265" s="920">
        <v>12.2133</v>
      </c>
      <c r="J5265" s="920">
        <v>11.4576</v>
      </c>
      <c r="K5265" s="920">
        <v>59.1179</v>
      </c>
      <c r="L5265" s="936">
        <v>0.8288</v>
      </c>
      <c r="M5265" s="920">
        <v>230.2384</v>
      </c>
      <c r="N5265" s="920"/>
      <c r="O5265" s="920"/>
      <c r="P5265" s="920"/>
      <c r="Q5265" s="920">
        <v>11688</v>
      </c>
      <c r="R5265" s="920">
        <v>3122.4872</v>
      </c>
      <c r="S5265" s="936">
        <v>0.2672</v>
      </c>
      <c r="T5265" s="920">
        <v>0</v>
      </c>
      <c r="U5265" s="920">
        <v>0</v>
      </c>
      <c r="V5265" s="920">
        <v>0</v>
      </c>
      <c r="W5265" s="920">
        <v>0</v>
      </c>
      <c r="X5265" s="920">
        <v>0</v>
      </c>
      <c r="Y5265" s="920">
        <v>0</v>
      </c>
      <c r="Z5265" s="920">
        <v>0</v>
      </c>
      <c r="AA5265" s="920">
        <v>0</v>
      </c>
      <c r="AB5265" s="936">
        <v>1</v>
      </c>
      <c r="AC5265" s="575">
        <f t="shared" si="245"/>
        <v>0</v>
      </c>
      <c r="AD5265" s="620">
        <f t="shared" si="246"/>
        <v>0</v>
      </c>
    </row>
    <row r="5266" customHeight="1" spans="1:30">
      <c r="A5266" s="574">
        <v>45393</v>
      </c>
      <c r="B5266" s="920" t="s">
        <v>249</v>
      </c>
      <c r="C5266" s="920" t="s">
        <v>228</v>
      </c>
      <c r="D5266" s="920">
        <v>100</v>
      </c>
      <c r="E5266" s="920" t="s">
        <v>231</v>
      </c>
      <c r="F5266" s="920">
        <v>6.76</v>
      </c>
      <c r="G5266" s="920">
        <v>0</v>
      </c>
      <c r="H5266" s="920">
        <v>51.029</v>
      </c>
      <c r="I5266" s="920">
        <v>50.184</v>
      </c>
      <c r="J5266" s="920">
        <v>50.092</v>
      </c>
      <c r="K5266" s="920">
        <v>0</v>
      </c>
      <c r="L5266" s="936">
        <v>0</v>
      </c>
      <c r="M5266" s="920">
        <v>584.0146</v>
      </c>
      <c r="N5266" s="920"/>
      <c r="O5266" s="920"/>
      <c r="P5266" s="920"/>
      <c r="Q5266" s="920">
        <v>15134</v>
      </c>
      <c r="R5266" s="920">
        <v>4041.0551</v>
      </c>
      <c r="S5266" s="936">
        <v>0.267</v>
      </c>
      <c r="T5266" s="920">
        <v>0</v>
      </c>
      <c r="U5266" s="920">
        <v>0</v>
      </c>
      <c r="V5266" s="920">
        <v>0</v>
      </c>
      <c r="W5266" s="920">
        <v>0</v>
      </c>
      <c r="X5266" s="920">
        <v>0</v>
      </c>
      <c r="Y5266" s="920">
        <v>0</v>
      </c>
      <c r="Z5266" s="920">
        <v>0</v>
      </c>
      <c r="AA5266" s="920">
        <v>0</v>
      </c>
      <c r="AB5266" s="936">
        <v>1</v>
      </c>
      <c r="AC5266" s="575">
        <f t="shared" si="245"/>
        <v>0</v>
      </c>
      <c r="AD5266" s="620">
        <f t="shared" si="246"/>
        <v>0</v>
      </c>
    </row>
    <row r="5267" customHeight="1" spans="1:30">
      <c r="A5267" s="574">
        <v>45393</v>
      </c>
      <c r="B5267" s="669" t="s">
        <v>55</v>
      </c>
      <c r="C5267" s="920" t="s">
        <v>250</v>
      </c>
      <c r="D5267" s="920">
        <v>100</v>
      </c>
      <c r="E5267" s="920" t="s">
        <v>233</v>
      </c>
      <c r="F5267" s="920">
        <v>0</v>
      </c>
      <c r="G5267" s="920">
        <v>10.19</v>
      </c>
      <c r="H5267" s="920">
        <v>205.4995</v>
      </c>
      <c r="I5267" s="920">
        <v>143.9904</v>
      </c>
      <c r="J5267" s="920">
        <v>140.8674</v>
      </c>
      <c r="K5267" s="920">
        <v>61.5091</v>
      </c>
      <c r="L5267" s="936">
        <v>0.2993</v>
      </c>
      <c r="M5267" s="920">
        <v>905.8292</v>
      </c>
      <c r="N5267" s="920"/>
      <c r="O5267" s="920"/>
      <c r="P5267" s="920"/>
      <c r="Q5267" s="920">
        <v>28860</v>
      </c>
      <c r="R5267" s="920">
        <v>7264.6191</v>
      </c>
      <c r="S5267" s="936">
        <v>0.2517</v>
      </c>
      <c r="T5267" s="920">
        <v>0</v>
      </c>
      <c r="U5267" s="920">
        <v>0</v>
      </c>
      <c r="V5267" s="920">
        <v>0</v>
      </c>
      <c r="W5267" s="920">
        <v>0</v>
      </c>
      <c r="X5267" s="920">
        <v>0</v>
      </c>
      <c r="Y5267" s="920">
        <v>0</v>
      </c>
      <c r="Z5267" s="920">
        <v>0</v>
      </c>
      <c r="AA5267" s="920">
        <v>0</v>
      </c>
      <c r="AB5267" s="936">
        <v>1</v>
      </c>
      <c r="AC5267" s="575">
        <f t="shared" si="245"/>
        <v>0</v>
      </c>
      <c r="AD5267" s="620">
        <f t="shared" si="246"/>
        <v>0</v>
      </c>
    </row>
    <row r="5268" customHeight="1" spans="1:30">
      <c r="A5268" s="574">
        <v>45393</v>
      </c>
      <c r="B5268" s="192" t="s">
        <v>57</v>
      </c>
      <c r="C5268" s="920" t="s">
        <v>228</v>
      </c>
      <c r="D5268" s="920">
        <v>20</v>
      </c>
      <c r="E5268" s="920" t="s">
        <v>233</v>
      </c>
      <c r="F5268" s="920">
        <v>7.53</v>
      </c>
      <c r="G5268" s="920">
        <v>0</v>
      </c>
      <c r="H5268" s="920">
        <v>13.307</v>
      </c>
      <c r="I5268" s="920">
        <v>10.1868</v>
      </c>
      <c r="J5268" s="920">
        <v>10.0386</v>
      </c>
      <c r="K5268" s="920">
        <v>3.1202</v>
      </c>
      <c r="L5268" s="936">
        <v>0.2345</v>
      </c>
      <c r="M5268" s="920">
        <v>106.1038</v>
      </c>
      <c r="N5268" s="920"/>
      <c r="O5268" s="920"/>
      <c r="P5268" s="920"/>
      <c r="Q5268" s="920">
        <v>3541</v>
      </c>
      <c r="R5268" s="920">
        <v>914.0632</v>
      </c>
      <c r="S5268" s="936">
        <v>0.2581</v>
      </c>
      <c r="T5268" s="920">
        <v>0</v>
      </c>
      <c r="U5268" s="920">
        <v>0</v>
      </c>
      <c r="V5268" s="920">
        <v>0</v>
      </c>
      <c r="W5268" s="920">
        <v>0</v>
      </c>
      <c r="X5268" s="920">
        <v>0</v>
      </c>
      <c r="Y5268" s="920">
        <v>0</v>
      </c>
      <c r="Z5268" s="920">
        <v>0</v>
      </c>
      <c r="AA5268" s="920">
        <v>0</v>
      </c>
      <c r="AB5268" s="936">
        <v>1</v>
      </c>
      <c r="AC5268" s="575">
        <f t="shared" si="245"/>
        <v>0</v>
      </c>
      <c r="AD5268" s="620">
        <f t="shared" si="246"/>
        <v>0</v>
      </c>
    </row>
    <row r="5269" customHeight="1" spans="1:30">
      <c r="A5269" s="574">
        <v>45393</v>
      </c>
      <c r="B5269" s="920" t="s">
        <v>258</v>
      </c>
      <c r="C5269" s="920" t="s">
        <v>250</v>
      </c>
      <c r="D5269" s="920">
        <v>100</v>
      </c>
      <c r="E5269" s="920" t="s">
        <v>233</v>
      </c>
      <c r="F5269" s="920">
        <v>0</v>
      </c>
      <c r="G5269" s="920">
        <v>4.58</v>
      </c>
      <c r="H5269" s="920">
        <v>57.3887</v>
      </c>
      <c r="I5269" s="920">
        <v>57.0496</v>
      </c>
      <c r="J5269" s="920">
        <v>56.1</v>
      </c>
      <c r="K5269" s="920">
        <v>0</v>
      </c>
      <c r="L5269" s="936">
        <v>0</v>
      </c>
      <c r="M5269" s="920">
        <v>856.68</v>
      </c>
      <c r="N5269" s="920"/>
      <c r="O5269" s="920"/>
      <c r="P5269" s="920"/>
      <c r="Q5269" s="920">
        <v>27774</v>
      </c>
      <c r="R5269" s="920">
        <v>6674.58</v>
      </c>
      <c r="S5269" s="936">
        <v>0.2403</v>
      </c>
      <c r="T5269" s="920">
        <v>0</v>
      </c>
      <c r="U5269" s="920">
        <v>0.3391</v>
      </c>
      <c r="V5269" s="920">
        <v>0</v>
      </c>
      <c r="W5269" s="920">
        <v>0</v>
      </c>
      <c r="X5269" s="920">
        <v>0</v>
      </c>
      <c r="Y5269" s="920">
        <v>0</v>
      </c>
      <c r="Z5269" s="920">
        <v>0</v>
      </c>
      <c r="AA5269" s="920">
        <v>0</v>
      </c>
      <c r="AB5269" s="936">
        <v>1</v>
      </c>
      <c r="AC5269" s="575">
        <f t="shared" si="245"/>
        <v>0.3391</v>
      </c>
      <c r="AD5269" s="620">
        <f t="shared" si="246"/>
        <v>0</v>
      </c>
    </row>
    <row r="5270" customHeight="1" spans="1:30">
      <c r="A5270" s="574">
        <v>45393</v>
      </c>
      <c r="B5270" s="920" t="s">
        <v>253</v>
      </c>
      <c r="C5270" s="920" t="s">
        <v>250</v>
      </c>
      <c r="D5270" s="920">
        <v>200</v>
      </c>
      <c r="E5270" s="920" t="s">
        <v>233</v>
      </c>
      <c r="F5270" s="920">
        <v>0</v>
      </c>
      <c r="G5270" s="920">
        <v>9.46</v>
      </c>
      <c r="H5270" s="920">
        <v>365.1848</v>
      </c>
      <c r="I5270" s="920">
        <v>318.8561</v>
      </c>
      <c r="J5270" s="920">
        <v>310.2</v>
      </c>
      <c r="K5270" s="920">
        <v>45.7513</v>
      </c>
      <c r="L5270" s="936">
        <v>0.1255</v>
      </c>
      <c r="M5270" s="920">
        <v>1701.48</v>
      </c>
      <c r="N5270" s="920"/>
      <c r="O5270" s="920"/>
      <c r="P5270" s="920"/>
      <c r="Q5270" s="920">
        <v>61425</v>
      </c>
      <c r="R5270" s="920">
        <v>16237.32</v>
      </c>
      <c r="S5270" s="936">
        <v>0.2643</v>
      </c>
      <c r="T5270" s="920">
        <v>0</v>
      </c>
      <c r="U5270" s="920">
        <v>0.5774</v>
      </c>
      <c r="V5270" s="920">
        <v>0</v>
      </c>
      <c r="W5270" s="920">
        <v>0</v>
      </c>
      <c r="X5270" s="920">
        <v>0</v>
      </c>
      <c r="Y5270" s="920">
        <v>0</v>
      </c>
      <c r="Z5270" s="920">
        <v>0</v>
      </c>
      <c r="AA5270" s="920">
        <v>0</v>
      </c>
      <c r="AB5270" s="936">
        <v>1</v>
      </c>
      <c r="AC5270" s="575">
        <f t="shared" si="245"/>
        <v>0.5774</v>
      </c>
      <c r="AD5270" s="620">
        <f t="shared" si="246"/>
        <v>0</v>
      </c>
    </row>
    <row r="5271" customHeight="1" spans="1:30">
      <c r="A5271" s="574">
        <v>45393</v>
      </c>
      <c r="B5271" s="920" t="s">
        <v>251</v>
      </c>
      <c r="C5271" s="920" t="s">
        <v>250</v>
      </c>
      <c r="D5271" s="920">
        <v>15</v>
      </c>
      <c r="E5271" s="920" t="s">
        <v>233</v>
      </c>
      <c r="F5271" s="920">
        <v>0</v>
      </c>
      <c r="G5271" s="920">
        <v>5.28</v>
      </c>
      <c r="H5271" s="920">
        <v>10.4619</v>
      </c>
      <c r="I5271" s="920">
        <v>9.7302</v>
      </c>
      <c r="J5271" s="920">
        <v>9.66</v>
      </c>
      <c r="K5271" s="920">
        <v>0.7317</v>
      </c>
      <c r="L5271" s="936">
        <v>0.0699</v>
      </c>
      <c r="M5271" s="920">
        <v>84.525</v>
      </c>
      <c r="N5271" s="920"/>
      <c r="O5271" s="920"/>
      <c r="P5271" s="920"/>
      <c r="Q5271" s="920">
        <v>3444</v>
      </c>
      <c r="R5271" s="920">
        <v>690.48</v>
      </c>
      <c r="S5271" s="936">
        <v>0.2005</v>
      </c>
      <c r="T5271" s="920">
        <v>0</v>
      </c>
      <c r="U5271" s="920">
        <v>0</v>
      </c>
      <c r="V5271" s="920">
        <v>0</v>
      </c>
      <c r="W5271" s="920">
        <v>0</v>
      </c>
      <c r="X5271" s="920">
        <v>0</v>
      </c>
      <c r="Y5271" s="920">
        <v>0</v>
      </c>
      <c r="Z5271" s="920">
        <v>0</v>
      </c>
      <c r="AA5271" s="920">
        <v>0</v>
      </c>
      <c r="AB5271" s="936">
        <v>1</v>
      </c>
      <c r="AC5271" s="575">
        <f t="shared" si="245"/>
        <v>0</v>
      </c>
      <c r="AD5271" s="620">
        <f t="shared" si="246"/>
        <v>0</v>
      </c>
    </row>
    <row r="5272" customHeight="1" spans="1:30">
      <c r="A5272" s="574">
        <v>45393</v>
      </c>
      <c r="B5272" s="192" t="s">
        <v>61</v>
      </c>
      <c r="C5272" s="920" t="s">
        <v>250</v>
      </c>
      <c r="D5272" s="920">
        <v>275</v>
      </c>
      <c r="E5272" s="920" t="s">
        <v>233</v>
      </c>
      <c r="F5272" s="920">
        <v>0</v>
      </c>
      <c r="G5272" s="920">
        <v>9.71</v>
      </c>
      <c r="H5272" s="920">
        <v>476.3166</v>
      </c>
      <c r="I5272" s="920">
        <v>445.5716</v>
      </c>
      <c r="J5272" s="920">
        <v>443.96</v>
      </c>
      <c r="K5272" s="920">
        <v>30.745</v>
      </c>
      <c r="L5272" s="936">
        <v>0.0645</v>
      </c>
      <c r="M5272" s="920">
        <v>2455.2</v>
      </c>
      <c r="N5272" s="920"/>
      <c r="O5272" s="920"/>
      <c r="P5272" s="920"/>
      <c r="Q5272" s="920">
        <v>83580</v>
      </c>
      <c r="R5272" s="920">
        <v>26380.64</v>
      </c>
      <c r="S5272" s="936">
        <v>0.3156</v>
      </c>
      <c r="T5272" s="920">
        <v>0</v>
      </c>
      <c r="U5272" s="920">
        <v>0</v>
      </c>
      <c r="V5272" s="920">
        <v>0</v>
      </c>
      <c r="W5272" s="920">
        <v>0</v>
      </c>
      <c r="X5272" s="920">
        <v>0</v>
      </c>
      <c r="Y5272" s="920">
        <v>0</v>
      </c>
      <c r="Z5272" s="920">
        <v>0</v>
      </c>
      <c r="AA5272" s="920">
        <v>0</v>
      </c>
      <c r="AB5272" s="936">
        <v>1</v>
      </c>
      <c r="AC5272" s="575">
        <f t="shared" si="245"/>
        <v>0</v>
      </c>
      <c r="AD5272" s="620">
        <f t="shared" si="246"/>
        <v>0</v>
      </c>
    </row>
    <row r="5273" customHeight="1" spans="1:30">
      <c r="A5273" s="574">
        <v>45393</v>
      </c>
      <c r="B5273" s="192" t="s">
        <v>62</v>
      </c>
      <c r="C5273" s="920" t="s">
        <v>250</v>
      </c>
      <c r="D5273" s="920">
        <v>200</v>
      </c>
      <c r="E5273" s="920" t="s">
        <v>233</v>
      </c>
      <c r="F5273" s="920">
        <v>0</v>
      </c>
      <c r="G5273" s="920">
        <v>10.74</v>
      </c>
      <c r="H5273" s="920">
        <v>326.8122</v>
      </c>
      <c r="I5273" s="920">
        <v>320.452</v>
      </c>
      <c r="J5273" s="920">
        <v>312.84</v>
      </c>
      <c r="K5273" s="920">
        <v>6.3602</v>
      </c>
      <c r="L5273" s="936">
        <v>0.0195</v>
      </c>
      <c r="M5273" s="920">
        <v>1874.4</v>
      </c>
      <c r="N5273" s="920"/>
      <c r="O5273" s="920"/>
      <c r="P5273" s="920"/>
      <c r="Q5273" s="920">
        <v>61280</v>
      </c>
      <c r="R5273" s="920">
        <v>18421.92</v>
      </c>
      <c r="S5273" s="936">
        <v>0.3006</v>
      </c>
      <c r="T5273" s="920">
        <v>0</v>
      </c>
      <c r="U5273" s="920">
        <v>0</v>
      </c>
      <c r="V5273" s="920">
        <v>0</v>
      </c>
      <c r="W5273" s="920">
        <v>0</v>
      </c>
      <c r="X5273" s="920">
        <v>0</v>
      </c>
      <c r="Y5273" s="920">
        <v>0</v>
      </c>
      <c r="Z5273" s="920">
        <v>0</v>
      </c>
      <c r="AA5273" s="920">
        <v>0</v>
      </c>
      <c r="AB5273" s="936">
        <v>1</v>
      </c>
      <c r="AC5273" s="575">
        <f t="shared" si="245"/>
        <v>0</v>
      </c>
      <c r="AD5273" s="620">
        <f t="shared" si="246"/>
        <v>0</v>
      </c>
    </row>
    <row r="5274" customHeight="1" spans="1:30">
      <c r="A5274" s="574">
        <v>45393</v>
      </c>
      <c r="B5274" s="920" t="s">
        <v>254</v>
      </c>
      <c r="C5274" s="920" t="s">
        <v>250</v>
      </c>
      <c r="D5274" s="920">
        <v>50</v>
      </c>
      <c r="E5274" s="920" t="s">
        <v>235</v>
      </c>
      <c r="F5274" s="920">
        <v>0</v>
      </c>
      <c r="G5274" s="920">
        <v>5.74</v>
      </c>
      <c r="H5274" s="920">
        <v>30.6175</v>
      </c>
      <c r="I5274" s="920">
        <v>27.2282</v>
      </c>
      <c r="J5274" s="920">
        <v>25.41</v>
      </c>
      <c r="K5274" s="920">
        <v>2.93</v>
      </c>
      <c r="L5274" s="936">
        <v>0.0972</v>
      </c>
      <c r="M5274" s="920">
        <v>380.73</v>
      </c>
      <c r="N5274" s="920"/>
      <c r="O5274" s="920"/>
      <c r="P5274" s="920"/>
      <c r="Q5274" s="920">
        <v>12070</v>
      </c>
      <c r="R5274" s="920">
        <v>4281.69</v>
      </c>
      <c r="S5274" s="936">
        <v>0.3547</v>
      </c>
      <c r="T5274" s="920">
        <v>0</v>
      </c>
      <c r="U5274" s="920">
        <v>0</v>
      </c>
      <c r="V5274" s="920">
        <v>0</v>
      </c>
      <c r="W5274" s="920">
        <v>0</v>
      </c>
      <c r="X5274" s="920">
        <v>0</v>
      </c>
      <c r="Y5274" s="920">
        <v>0</v>
      </c>
      <c r="Z5274" s="920">
        <v>0</v>
      </c>
      <c r="AA5274" s="920">
        <v>0</v>
      </c>
      <c r="AB5274" s="936">
        <v>1</v>
      </c>
      <c r="AC5274" s="575">
        <f t="shared" si="245"/>
        <v>0</v>
      </c>
      <c r="AD5274" s="620">
        <f t="shared" si="246"/>
        <v>0</v>
      </c>
    </row>
    <row r="5275" customHeight="1" spans="1:30">
      <c r="A5275" s="574">
        <v>45393</v>
      </c>
      <c r="B5275" s="920" t="s">
        <v>256</v>
      </c>
      <c r="C5275" s="920" t="s">
        <v>250</v>
      </c>
      <c r="D5275" s="920">
        <v>20.4</v>
      </c>
      <c r="E5275" s="920" t="s">
        <v>233</v>
      </c>
      <c r="F5275" s="920">
        <v>0</v>
      </c>
      <c r="G5275" s="920">
        <v>4.12</v>
      </c>
      <c r="H5275" s="920">
        <v>6.2206</v>
      </c>
      <c r="I5275" s="920">
        <v>6.174</v>
      </c>
      <c r="J5275" s="920">
        <v>6.1131</v>
      </c>
      <c r="K5275" s="920">
        <v>0</v>
      </c>
      <c r="L5275" s="936">
        <v>0</v>
      </c>
      <c r="M5275" s="920">
        <v>141.8427</v>
      </c>
      <c r="N5275" s="920"/>
      <c r="O5275" s="920"/>
      <c r="P5275" s="920"/>
      <c r="Q5275" s="920">
        <v>5372</v>
      </c>
      <c r="R5275" s="920">
        <v>1770.0348</v>
      </c>
      <c r="S5275" s="936">
        <v>0.3295</v>
      </c>
      <c r="T5275" s="920">
        <v>0</v>
      </c>
      <c r="U5275" s="920">
        <v>0</v>
      </c>
      <c r="V5275" s="920">
        <v>0</v>
      </c>
      <c r="W5275" s="920">
        <v>0</v>
      </c>
      <c r="X5275" s="920">
        <v>0</v>
      </c>
      <c r="Y5275" s="920">
        <v>0</v>
      </c>
      <c r="Z5275" s="920">
        <v>0</v>
      </c>
      <c r="AA5275" s="920">
        <v>0</v>
      </c>
      <c r="AB5275" s="936">
        <v>1</v>
      </c>
      <c r="AC5275" s="575">
        <f t="shared" si="245"/>
        <v>0</v>
      </c>
      <c r="AD5275" s="620">
        <f t="shared" si="246"/>
        <v>0</v>
      </c>
    </row>
    <row r="5276" customHeight="1" spans="1:30">
      <c r="A5276" s="574">
        <v>45393</v>
      </c>
      <c r="B5276" s="920" t="s">
        <v>259</v>
      </c>
      <c r="C5276" s="920" t="s">
        <v>250</v>
      </c>
      <c r="D5276" s="920">
        <v>60</v>
      </c>
      <c r="E5276" s="920" t="s">
        <v>233</v>
      </c>
      <c r="F5276" s="920">
        <v>0</v>
      </c>
      <c r="G5276" s="920">
        <v>7.19</v>
      </c>
      <c r="H5276" s="920">
        <v>75.2734</v>
      </c>
      <c r="I5276" s="920">
        <v>75.2734</v>
      </c>
      <c r="J5276" s="920">
        <v>74.76</v>
      </c>
      <c r="K5276" s="920">
        <v>0</v>
      </c>
      <c r="L5276" s="936">
        <v>0</v>
      </c>
      <c r="M5276" s="920">
        <v>433.44</v>
      </c>
      <c r="N5276" s="920"/>
      <c r="O5276" s="920"/>
      <c r="P5276" s="920"/>
      <c r="Q5276" s="920">
        <v>14049</v>
      </c>
      <c r="R5276" s="920">
        <v>4484.97</v>
      </c>
      <c r="S5276" s="936">
        <v>0.3192</v>
      </c>
      <c r="T5276" s="920">
        <v>0</v>
      </c>
      <c r="U5276" s="920">
        <v>0</v>
      </c>
      <c r="V5276" s="920">
        <v>0</v>
      </c>
      <c r="W5276" s="920">
        <v>0</v>
      </c>
      <c r="X5276" s="920">
        <v>0</v>
      </c>
      <c r="Y5276" s="920">
        <v>0</v>
      </c>
      <c r="Z5276" s="920">
        <v>0</v>
      </c>
      <c r="AA5276" s="920">
        <v>0</v>
      </c>
      <c r="AB5276" s="936">
        <v>1</v>
      </c>
      <c r="AC5276" s="575">
        <f t="shared" si="245"/>
        <v>0</v>
      </c>
      <c r="AD5276" s="620">
        <f t="shared" si="246"/>
        <v>0</v>
      </c>
    </row>
    <row r="5277" customHeight="1" spans="1:30">
      <c r="A5277" s="574">
        <v>45393</v>
      </c>
      <c r="B5277" s="920" t="s">
        <v>261</v>
      </c>
      <c r="C5277" s="920" t="s">
        <v>250</v>
      </c>
      <c r="D5277" s="920">
        <v>100</v>
      </c>
      <c r="E5277" s="920" t="s">
        <v>233</v>
      </c>
      <c r="F5277" s="920">
        <v>0</v>
      </c>
      <c r="G5277" s="920">
        <v>8.17</v>
      </c>
      <c r="H5277" s="920">
        <v>166.8198</v>
      </c>
      <c r="I5277" s="920">
        <v>166.0403</v>
      </c>
      <c r="J5277" s="920">
        <v>163.284</v>
      </c>
      <c r="K5277" s="920">
        <v>0</v>
      </c>
      <c r="L5277" s="936">
        <v>0</v>
      </c>
      <c r="M5277" s="920">
        <v>959.244</v>
      </c>
      <c r="N5277" s="920"/>
      <c r="O5277" s="920"/>
      <c r="P5277" s="920"/>
      <c r="Q5277" s="920">
        <v>25315</v>
      </c>
      <c r="R5277" s="920">
        <v>7938.348</v>
      </c>
      <c r="S5277" s="936">
        <v>0.3136</v>
      </c>
      <c r="T5277" s="920">
        <v>0</v>
      </c>
      <c r="U5277" s="920">
        <v>0</v>
      </c>
      <c r="V5277" s="920">
        <v>0</v>
      </c>
      <c r="W5277" s="920">
        <v>0.7795</v>
      </c>
      <c r="X5277" s="920">
        <v>0</v>
      </c>
      <c r="Y5277" s="920">
        <v>0</v>
      </c>
      <c r="Z5277" s="920">
        <v>0</v>
      </c>
      <c r="AA5277" s="920">
        <v>0</v>
      </c>
      <c r="AB5277" s="936">
        <v>1</v>
      </c>
      <c r="AC5277" s="575">
        <f t="shared" si="245"/>
        <v>0.7795</v>
      </c>
      <c r="AD5277" s="620">
        <f t="shared" si="246"/>
        <v>0</v>
      </c>
    </row>
    <row r="5278" customHeight="1" spans="1:30">
      <c r="A5278" s="574">
        <v>45393</v>
      </c>
      <c r="B5278" s="920" t="s">
        <v>252</v>
      </c>
      <c r="C5278" s="920" t="s">
        <v>250</v>
      </c>
      <c r="D5278" s="920">
        <v>49.5</v>
      </c>
      <c r="E5278" s="920" t="s">
        <v>233</v>
      </c>
      <c r="F5278" s="920">
        <v>0</v>
      </c>
      <c r="G5278" s="920">
        <v>11.61</v>
      </c>
      <c r="H5278" s="920">
        <v>112.8011</v>
      </c>
      <c r="I5278" s="920">
        <v>86.9947</v>
      </c>
      <c r="J5278" s="920">
        <v>85.305</v>
      </c>
      <c r="K5278" s="920">
        <v>25.8064</v>
      </c>
      <c r="L5278" s="936">
        <v>0.2288</v>
      </c>
      <c r="M5278" s="920">
        <v>610.533</v>
      </c>
      <c r="N5278" s="920">
        <v>1272</v>
      </c>
      <c r="O5278" s="936">
        <v>0.48</v>
      </c>
      <c r="P5278" s="936">
        <v>0.1133</v>
      </c>
      <c r="Q5278" s="920">
        <v>12723</v>
      </c>
      <c r="R5278" s="920">
        <v>3326.3736</v>
      </c>
      <c r="S5278" s="936">
        <v>0.2614</v>
      </c>
      <c r="T5278" s="920">
        <v>0</v>
      </c>
      <c r="U5278" s="920">
        <v>0</v>
      </c>
      <c r="V5278" s="920">
        <v>0</v>
      </c>
      <c r="W5278" s="920">
        <v>0</v>
      </c>
      <c r="X5278" s="920">
        <v>0</v>
      </c>
      <c r="Y5278" s="920">
        <v>0</v>
      </c>
      <c r="Z5278" s="920">
        <v>0</v>
      </c>
      <c r="AA5278" s="920">
        <v>0</v>
      </c>
      <c r="AB5278" s="936">
        <v>1</v>
      </c>
      <c r="AC5278" s="575">
        <f t="shared" si="245"/>
        <v>0</v>
      </c>
      <c r="AD5278" s="620">
        <f t="shared" si="246"/>
        <v>0</v>
      </c>
    </row>
    <row r="5279" customHeight="1" spans="1:30">
      <c r="A5279" s="574">
        <v>45393</v>
      </c>
      <c r="B5279" s="920" t="s">
        <v>257</v>
      </c>
      <c r="C5279" s="920" t="s">
        <v>250</v>
      </c>
      <c r="D5279" s="920">
        <v>80</v>
      </c>
      <c r="E5279" s="920" t="s">
        <v>231</v>
      </c>
      <c r="F5279" s="920">
        <v>0</v>
      </c>
      <c r="G5279" s="920">
        <v>4.06</v>
      </c>
      <c r="H5279" s="920">
        <v>26.492</v>
      </c>
      <c r="I5279" s="920">
        <v>25.7799</v>
      </c>
      <c r="J5279" s="920">
        <v>25.2032</v>
      </c>
      <c r="K5279" s="920">
        <v>0</v>
      </c>
      <c r="L5279" s="936">
        <v>0</v>
      </c>
      <c r="M5279" s="920">
        <v>499.3642</v>
      </c>
      <c r="N5279" s="920"/>
      <c r="O5279" s="920"/>
      <c r="P5279" s="920"/>
      <c r="Q5279" s="920">
        <v>18237</v>
      </c>
      <c r="R5279" s="920">
        <v>6188.8058</v>
      </c>
      <c r="S5279" s="936">
        <v>0.3394</v>
      </c>
      <c r="T5279" s="920">
        <v>0</v>
      </c>
      <c r="U5279" s="920">
        <v>0</v>
      </c>
      <c r="V5279" s="920">
        <v>0</v>
      </c>
      <c r="W5279" s="920">
        <v>0</v>
      </c>
      <c r="X5279" s="920">
        <v>0</v>
      </c>
      <c r="Y5279" s="920">
        <v>0</v>
      </c>
      <c r="Z5279" s="920">
        <v>0</v>
      </c>
      <c r="AA5279" s="920">
        <v>0</v>
      </c>
      <c r="AB5279" s="936">
        <v>1</v>
      </c>
      <c r="AC5279" s="575">
        <f t="shared" si="245"/>
        <v>0</v>
      </c>
      <c r="AD5279" s="620">
        <f t="shared" si="246"/>
        <v>0</v>
      </c>
    </row>
    <row r="5280" customHeight="1" spans="1:30">
      <c r="A5280" s="574">
        <v>45393</v>
      </c>
      <c r="B5280" s="920" t="s">
        <v>266</v>
      </c>
      <c r="C5280" s="920" t="s">
        <v>250</v>
      </c>
      <c r="D5280" s="920">
        <v>200</v>
      </c>
      <c r="E5280" s="920" t="s">
        <v>231</v>
      </c>
      <c r="F5280" s="920">
        <v>0</v>
      </c>
      <c r="G5280" s="920">
        <v>4.32</v>
      </c>
      <c r="H5280" s="920">
        <v>52.2552</v>
      </c>
      <c r="I5280" s="920">
        <v>51.5198</v>
      </c>
      <c r="J5280" s="920">
        <v>50.82</v>
      </c>
      <c r="K5280" s="920">
        <v>0</v>
      </c>
      <c r="L5280" s="936">
        <v>0</v>
      </c>
      <c r="M5280" s="920">
        <v>1532.52</v>
      </c>
      <c r="N5280" s="920"/>
      <c r="O5280" s="920"/>
      <c r="P5280" s="920"/>
      <c r="Q5280" s="920">
        <v>45530</v>
      </c>
      <c r="R5280" s="920">
        <v>9381.9</v>
      </c>
      <c r="S5280" s="936">
        <v>0.2061</v>
      </c>
      <c r="T5280" s="920">
        <v>0.383</v>
      </c>
      <c r="U5280" s="920">
        <v>0.3524</v>
      </c>
      <c r="V5280" s="920">
        <v>0</v>
      </c>
      <c r="W5280" s="920">
        <v>0</v>
      </c>
      <c r="X5280" s="920">
        <v>0</v>
      </c>
      <c r="Y5280" s="920">
        <v>0</v>
      </c>
      <c r="Z5280" s="920">
        <v>0</v>
      </c>
      <c r="AA5280" s="920">
        <v>0</v>
      </c>
      <c r="AB5280" s="936">
        <v>0.99</v>
      </c>
      <c r="AC5280" s="575">
        <f t="shared" si="245"/>
        <v>0.3524</v>
      </c>
      <c r="AD5280" s="620">
        <f t="shared" si="246"/>
        <v>0.383</v>
      </c>
    </row>
    <row r="5281" customHeight="1" spans="1:30">
      <c r="A5281" s="574">
        <v>45393</v>
      </c>
      <c r="B5281" s="920" t="s">
        <v>263</v>
      </c>
      <c r="C5281" s="920" t="s">
        <v>250</v>
      </c>
      <c r="D5281" s="920">
        <v>200</v>
      </c>
      <c r="E5281" s="920" t="s">
        <v>233</v>
      </c>
      <c r="F5281" s="920">
        <v>0</v>
      </c>
      <c r="G5281" s="920">
        <v>4.28</v>
      </c>
      <c r="H5281" s="920">
        <v>65.4499</v>
      </c>
      <c r="I5281" s="920">
        <v>63.5912</v>
      </c>
      <c r="J5281" s="920">
        <v>62.48</v>
      </c>
      <c r="K5281" s="920">
        <v>0</v>
      </c>
      <c r="L5281" s="936">
        <v>0</v>
      </c>
      <c r="M5281" s="920">
        <v>1415.04</v>
      </c>
      <c r="N5281" s="920"/>
      <c r="O5281" s="920"/>
      <c r="P5281" s="920"/>
      <c r="Q5281" s="920">
        <v>59159</v>
      </c>
      <c r="R5281" s="920">
        <v>19836.96</v>
      </c>
      <c r="S5281" s="936">
        <v>0.3353</v>
      </c>
      <c r="T5281" s="920">
        <v>0</v>
      </c>
      <c r="U5281" s="920">
        <v>1.8587</v>
      </c>
      <c r="V5281" s="920">
        <v>0</v>
      </c>
      <c r="W5281" s="920">
        <v>0</v>
      </c>
      <c r="X5281" s="920">
        <v>0</v>
      </c>
      <c r="Y5281" s="920">
        <v>0</v>
      </c>
      <c r="Z5281" s="920">
        <v>0</v>
      </c>
      <c r="AA5281" s="920">
        <v>0</v>
      </c>
      <c r="AB5281" s="936">
        <v>1</v>
      </c>
      <c r="AC5281" s="575">
        <f t="shared" si="245"/>
        <v>1.8587</v>
      </c>
      <c r="AD5281" s="620">
        <f t="shared" si="246"/>
        <v>0</v>
      </c>
    </row>
    <row r="5282" customHeight="1" spans="1:30">
      <c r="A5282" s="574">
        <v>45393</v>
      </c>
      <c r="B5282" s="920" t="s">
        <v>267</v>
      </c>
      <c r="C5282" s="920" t="s">
        <v>250</v>
      </c>
      <c r="D5282" s="920">
        <v>150</v>
      </c>
      <c r="E5282" s="920" t="s">
        <v>233</v>
      </c>
      <c r="F5282" s="920">
        <v>0</v>
      </c>
      <c r="G5282" s="920">
        <v>4.09</v>
      </c>
      <c r="H5282" s="920">
        <v>38.4408</v>
      </c>
      <c r="I5282" s="920">
        <v>37.4447</v>
      </c>
      <c r="J5282" s="920">
        <v>36.96</v>
      </c>
      <c r="K5282" s="920">
        <v>0.5276</v>
      </c>
      <c r="L5282" s="936">
        <v>0.0139</v>
      </c>
      <c r="M5282" s="920">
        <v>651.2</v>
      </c>
      <c r="N5282" s="920"/>
      <c r="O5282" s="920"/>
      <c r="P5282" s="920"/>
      <c r="Q5282" s="920">
        <v>38110</v>
      </c>
      <c r="R5282" s="920">
        <v>14092.32</v>
      </c>
      <c r="S5282" s="936">
        <v>0.3698</v>
      </c>
      <c r="T5282" s="920">
        <v>0</v>
      </c>
      <c r="U5282" s="920">
        <v>0.4685</v>
      </c>
      <c r="V5282" s="920">
        <v>0</v>
      </c>
      <c r="W5282" s="920">
        <v>0</v>
      </c>
      <c r="X5282" s="920">
        <v>0</v>
      </c>
      <c r="Y5282" s="920">
        <v>0</v>
      </c>
      <c r="Z5282" s="920">
        <v>0</v>
      </c>
      <c r="AA5282" s="920">
        <v>0</v>
      </c>
      <c r="AB5282" s="936">
        <v>1</v>
      </c>
      <c r="AC5282" s="575">
        <f t="shared" si="245"/>
        <v>0.4685</v>
      </c>
      <c r="AD5282" s="620">
        <f t="shared" si="246"/>
        <v>0</v>
      </c>
    </row>
    <row r="5283" customHeight="1" spans="1:30">
      <c r="A5283" s="574">
        <v>45393</v>
      </c>
      <c r="B5283" s="920" t="s">
        <v>265</v>
      </c>
      <c r="C5283" s="920" t="s">
        <v>250</v>
      </c>
      <c r="D5283" s="920">
        <v>50</v>
      </c>
      <c r="E5283" s="920" t="s">
        <v>233</v>
      </c>
      <c r="F5283" s="920">
        <v>0</v>
      </c>
      <c r="G5283" s="920">
        <v>4.9</v>
      </c>
      <c r="H5283" s="920">
        <v>25.449</v>
      </c>
      <c r="I5283" s="920">
        <v>21.3356</v>
      </c>
      <c r="J5283" s="920">
        <v>21.142</v>
      </c>
      <c r="K5283" s="920">
        <v>4.1134</v>
      </c>
      <c r="L5283" s="936">
        <v>0.1616</v>
      </c>
      <c r="M5283" s="920">
        <v>231.6468</v>
      </c>
      <c r="N5283" s="920"/>
      <c r="O5283" s="920"/>
      <c r="P5283" s="920"/>
      <c r="Q5283" s="920">
        <v>5770</v>
      </c>
      <c r="R5283" s="920">
        <v>1255.4432</v>
      </c>
      <c r="S5283" s="936">
        <v>0.2176</v>
      </c>
      <c r="T5283" s="920">
        <v>0</v>
      </c>
      <c r="U5283" s="920">
        <v>0</v>
      </c>
      <c r="V5283" s="920">
        <v>0</v>
      </c>
      <c r="W5283" s="920">
        <v>0</v>
      </c>
      <c r="X5283" s="920">
        <v>0</v>
      </c>
      <c r="Y5283" s="920">
        <v>0</v>
      </c>
      <c r="Z5283" s="920">
        <v>0</v>
      </c>
      <c r="AA5283" s="920">
        <v>0</v>
      </c>
      <c r="AB5283" s="936">
        <v>1</v>
      </c>
      <c r="AC5283" s="575">
        <f t="shared" si="245"/>
        <v>0</v>
      </c>
      <c r="AD5283" s="620">
        <f t="shared" si="246"/>
        <v>0</v>
      </c>
    </row>
    <row r="5284" customHeight="1" spans="1:30">
      <c r="A5284" s="574">
        <v>45393</v>
      </c>
      <c r="B5284" s="920" t="s">
        <v>260</v>
      </c>
      <c r="C5284" s="920" t="s">
        <v>250</v>
      </c>
      <c r="D5284" s="920">
        <v>50</v>
      </c>
      <c r="E5284" s="920" t="s">
        <v>235</v>
      </c>
      <c r="F5284" s="920">
        <v>0</v>
      </c>
      <c r="G5284" s="920">
        <v>4.88</v>
      </c>
      <c r="H5284" s="920">
        <v>32.3468</v>
      </c>
      <c r="I5284" s="920">
        <v>31.8865</v>
      </c>
      <c r="J5284" s="920">
        <v>31.13</v>
      </c>
      <c r="K5284" s="920">
        <v>0</v>
      </c>
      <c r="L5284" s="936">
        <v>0</v>
      </c>
      <c r="M5284" s="920">
        <v>346.72</v>
      </c>
      <c r="N5284" s="920"/>
      <c r="O5284" s="920"/>
      <c r="P5284" s="920"/>
      <c r="Q5284" s="920">
        <v>12700</v>
      </c>
      <c r="R5284" s="920">
        <v>3125.672</v>
      </c>
      <c r="S5284" s="936">
        <v>0.2461</v>
      </c>
      <c r="T5284" s="920">
        <v>0</v>
      </c>
      <c r="U5284" s="920">
        <v>0</v>
      </c>
      <c r="V5284" s="920">
        <v>0</v>
      </c>
      <c r="W5284" s="920">
        <v>0</v>
      </c>
      <c r="X5284" s="920">
        <v>0</v>
      </c>
      <c r="Y5284" s="920">
        <v>0</v>
      </c>
      <c r="Z5284" s="920">
        <v>0</v>
      </c>
      <c r="AA5284" s="920">
        <v>0</v>
      </c>
      <c r="AB5284" s="936">
        <v>1</v>
      </c>
      <c r="AC5284" s="575">
        <f t="shared" si="245"/>
        <v>0</v>
      </c>
      <c r="AD5284" s="620">
        <f t="shared" si="246"/>
        <v>0</v>
      </c>
    </row>
    <row r="5285" customHeight="1" spans="1:30">
      <c r="A5285" s="574">
        <v>45393</v>
      </c>
      <c r="B5285" s="920" t="s">
        <v>262</v>
      </c>
      <c r="C5285" s="920" t="s">
        <v>250</v>
      </c>
      <c r="D5285" s="920">
        <v>200</v>
      </c>
      <c r="E5285" s="920" t="s">
        <v>233</v>
      </c>
      <c r="F5285" s="920">
        <v>0</v>
      </c>
      <c r="G5285" s="920">
        <v>4.38</v>
      </c>
      <c r="H5285" s="920">
        <v>36.0908</v>
      </c>
      <c r="I5285" s="920">
        <v>22.9583</v>
      </c>
      <c r="J5285" s="920">
        <v>22.275</v>
      </c>
      <c r="K5285" s="920">
        <v>0</v>
      </c>
      <c r="L5285" s="936">
        <v>0</v>
      </c>
      <c r="M5285" s="920">
        <v>905.025</v>
      </c>
      <c r="N5285" s="920"/>
      <c r="O5285" s="920"/>
      <c r="P5285" s="920"/>
      <c r="Q5285" s="920">
        <v>30140</v>
      </c>
      <c r="R5285" s="920">
        <v>11341.275</v>
      </c>
      <c r="S5285" s="936">
        <v>0.3763</v>
      </c>
      <c r="T5285" s="920">
        <v>10.7982</v>
      </c>
      <c r="U5285" s="920">
        <v>0.3013</v>
      </c>
      <c r="V5285" s="920">
        <v>0</v>
      </c>
      <c r="W5285" s="920">
        <v>2.033</v>
      </c>
      <c r="X5285" s="920">
        <v>0</v>
      </c>
      <c r="Y5285" s="920">
        <v>0</v>
      </c>
      <c r="Z5285" s="920">
        <v>0</v>
      </c>
      <c r="AA5285" s="920">
        <v>0</v>
      </c>
      <c r="AB5285" s="936">
        <v>0.5952</v>
      </c>
      <c r="AC5285" s="575">
        <f t="shared" si="245"/>
        <v>2.3343</v>
      </c>
      <c r="AD5285" s="620">
        <f t="shared" si="246"/>
        <v>10.7982</v>
      </c>
    </row>
    <row r="5286" customHeight="1" spans="1:31">
      <c r="A5286" s="574">
        <v>45393</v>
      </c>
      <c r="B5286" s="921" t="s">
        <v>332</v>
      </c>
      <c r="C5286" s="922" t="s">
        <v>327</v>
      </c>
      <c r="D5286" s="923">
        <v>100</v>
      </c>
      <c r="E5286" s="924" t="s">
        <v>161</v>
      </c>
      <c r="F5286" s="925">
        <v>7.48</v>
      </c>
      <c r="G5286" s="924">
        <v>1.6</v>
      </c>
      <c r="H5286" s="926">
        <v>70.6428</v>
      </c>
      <c r="I5286" s="926">
        <v>49.6302</v>
      </c>
      <c r="J5286" s="926">
        <v>51.94</v>
      </c>
      <c r="K5286" s="926">
        <v>21.0126</v>
      </c>
      <c r="L5286" s="937">
        <v>0.2974</v>
      </c>
      <c r="M5286" s="926">
        <v>391.657</v>
      </c>
      <c r="N5286" s="924">
        <v>2100</v>
      </c>
      <c r="O5286" s="937">
        <v>0.1865</v>
      </c>
      <c r="P5286" s="937">
        <v>-0.1802</v>
      </c>
      <c r="Q5286" s="924">
        <v>17591</v>
      </c>
      <c r="R5286" s="926">
        <v>3024.504</v>
      </c>
      <c r="S5286" s="937">
        <v>0.1719</v>
      </c>
      <c r="T5286" s="924">
        <v>0</v>
      </c>
      <c r="U5286" s="924">
        <v>0</v>
      </c>
      <c r="V5286" s="924">
        <v>0</v>
      </c>
      <c r="W5286" s="924">
        <v>0</v>
      </c>
      <c r="X5286" s="924">
        <v>0</v>
      </c>
      <c r="Y5286" s="924">
        <v>0</v>
      </c>
      <c r="Z5286" s="924">
        <v>0</v>
      </c>
      <c r="AA5286" s="926">
        <v>21.0126</v>
      </c>
      <c r="AB5286" s="937">
        <v>1</v>
      </c>
      <c r="AC5286" s="575">
        <f t="shared" si="245"/>
        <v>0</v>
      </c>
      <c r="AD5286" s="620">
        <f t="shared" si="246"/>
        <v>0</v>
      </c>
      <c r="AE5286" s="949"/>
    </row>
    <row r="5287" customHeight="1" spans="1:31">
      <c r="A5287" s="574">
        <v>45393</v>
      </c>
      <c r="B5287" s="921" t="s">
        <v>342</v>
      </c>
      <c r="C5287" s="927" t="s">
        <v>82</v>
      </c>
      <c r="D5287" s="928">
        <v>100</v>
      </c>
      <c r="E5287" s="924" t="s">
        <v>161</v>
      </c>
      <c r="F5287" s="925">
        <v>0</v>
      </c>
      <c r="G5287" s="930">
        <v>3.01</v>
      </c>
      <c r="H5287" s="930">
        <v>0</v>
      </c>
      <c r="I5287" s="926">
        <v>3.99</v>
      </c>
      <c r="J5287" s="930">
        <v>3.652</v>
      </c>
      <c r="K5287" s="934">
        <v>0</v>
      </c>
      <c r="L5287" s="937">
        <v>0</v>
      </c>
      <c r="M5287" s="938">
        <v>81.7784</v>
      </c>
      <c r="N5287" s="939">
        <v>2002</v>
      </c>
      <c r="O5287" s="940">
        <v>0.0408</v>
      </c>
      <c r="P5287" s="937">
        <v>-0.3243</v>
      </c>
      <c r="Q5287" s="930">
        <v>13183</v>
      </c>
      <c r="R5287" s="938">
        <v>389.6376</v>
      </c>
      <c r="S5287" s="940">
        <v>0.0296</v>
      </c>
      <c r="T5287" s="924">
        <v>0</v>
      </c>
      <c r="U5287" s="924">
        <v>0.135</v>
      </c>
      <c r="V5287" s="924">
        <v>0</v>
      </c>
      <c r="W5287" s="924">
        <v>0</v>
      </c>
      <c r="X5287" s="924">
        <v>0</v>
      </c>
      <c r="Y5287" s="924">
        <v>0</v>
      </c>
      <c r="Z5287" s="924">
        <v>0</v>
      </c>
      <c r="AA5287" s="924">
        <v>0</v>
      </c>
      <c r="AB5287" s="937">
        <v>1</v>
      </c>
      <c r="AC5287" s="575">
        <f t="shared" si="245"/>
        <v>0.135</v>
      </c>
      <c r="AD5287" s="620">
        <f t="shared" si="246"/>
        <v>0</v>
      </c>
      <c r="AE5287" s="949"/>
    </row>
    <row r="5288" customHeight="1" spans="1:31">
      <c r="A5288" s="574">
        <v>45393</v>
      </c>
      <c r="B5288" s="931" t="s">
        <v>461</v>
      </c>
      <c r="C5288" s="932" t="s">
        <v>391</v>
      </c>
      <c r="D5288" s="933">
        <v>33</v>
      </c>
      <c r="E5288" s="925" t="s">
        <v>161</v>
      </c>
      <c r="F5288" s="925">
        <v>0</v>
      </c>
      <c r="G5288" s="925">
        <v>3.23</v>
      </c>
      <c r="H5288" s="926">
        <v>9.8292</v>
      </c>
      <c r="I5288" s="926">
        <v>9.2627</v>
      </c>
      <c r="J5288" s="926">
        <v>9.24</v>
      </c>
      <c r="K5288" s="925">
        <v>0</v>
      </c>
      <c r="L5288" s="937">
        <v>0</v>
      </c>
      <c r="M5288" s="926">
        <v>198</v>
      </c>
      <c r="N5288" s="924">
        <v>1086</v>
      </c>
      <c r="O5288" s="937">
        <v>0.1823</v>
      </c>
      <c r="P5288" s="937">
        <v>-0.5028</v>
      </c>
      <c r="Q5288" s="925">
        <v>7604</v>
      </c>
      <c r="R5288" s="925">
        <v>1845.36</v>
      </c>
      <c r="S5288" s="937">
        <v>0.2427</v>
      </c>
      <c r="T5288" s="926">
        <v>0.2343</v>
      </c>
      <c r="U5288" s="924">
        <v>0.3022</v>
      </c>
      <c r="V5288" s="924">
        <v>0</v>
      </c>
      <c r="W5288" s="924">
        <v>0</v>
      </c>
      <c r="X5288" s="924">
        <v>0</v>
      </c>
      <c r="Y5288" s="924">
        <v>0</v>
      </c>
      <c r="Z5288" s="924">
        <v>0</v>
      </c>
      <c r="AA5288" s="924">
        <v>0</v>
      </c>
      <c r="AB5288" s="937">
        <v>1</v>
      </c>
      <c r="AC5288" s="575">
        <f t="shared" si="245"/>
        <v>0.3022</v>
      </c>
      <c r="AD5288" s="620">
        <f t="shared" si="246"/>
        <v>0.2343</v>
      </c>
      <c r="AE5288" s="949"/>
    </row>
    <row r="5289" customHeight="1" spans="1:31">
      <c r="A5289" s="574">
        <v>45393</v>
      </c>
      <c r="B5289" s="931" t="s">
        <v>466</v>
      </c>
      <c r="C5289" s="934" t="s">
        <v>150</v>
      </c>
      <c r="D5289" s="934">
        <v>60</v>
      </c>
      <c r="E5289" s="934" t="s">
        <v>393</v>
      </c>
      <c r="F5289" s="934">
        <v>1.36</v>
      </c>
      <c r="G5289" s="934">
        <v>1.33</v>
      </c>
      <c r="H5289" s="950">
        <v>12.5227</v>
      </c>
      <c r="I5289" s="934">
        <v>14.4186</v>
      </c>
      <c r="J5289" s="934">
        <v>11.44</v>
      </c>
      <c r="K5289" s="934">
        <v>0</v>
      </c>
      <c r="L5289" s="941">
        <v>0</v>
      </c>
      <c r="M5289" s="934">
        <v>183.92</v>
      </c>
      <c r="N5289" s="934">
        <v>422</v>
      </c>
      <c r="O5289" s="941">
        <v>0.4358</v>
      </c>
      <c r="P5289" s="934" t="s">
        <v>149</v>
      </c>
      <c r="Q5289" s="934">
        <v>5420</v>
      </c>
      <c r="R5289" s="934">
        <v>1867.36</v>
      </c>
      <c r="S5289" s="941">
        <v>0.3445</v>
      </c>
      <c r="T5289" s="934">
        <v>0</v>
      </c>
      <c r="U5289" s="934">
        <v>0</v>
      </c>
      <c r="V5289" s="934">
        <v>0</v>
      </c>
      <c r="W5289" s="934">
        <v>0</v>
      </c>
      <c r="X5289" s="934">
        <v>0</v>
      </c>
      <c r="Y5289" s="934">
        <v>0</v>
      </c>
      <c r="Z5289" s="934">
        <v>0</v>
      </c>
      <c r="AA5289" s="934">
        <v>0</v>
      </c>
      <c r="AB5289" s="941">
        <v>1</v>
      </c>
      <c r="AC5289" s="575">
        <f t="shared" si="245"/>
        <v>0</v>
      </c>
      <c r="AD5289" s="620">
        <f t="shared" si="246"/>
        <v>0</v>
      </c>
      <c r="AE5289" s="949"/>
    </row>
    <row r="5290" customHeight="1" spans="1:31">
      <c r="A5290" s="574">
        <v>45393</v>
      </c>
      <c r="B5290" s="921" t="s">
        <v>334</v>
      </c>
      <c r="C5290" s="927" t="s">
        <v>78</v>
      </c>
      <c r="D5290" s="928">
        <v>100</v>
      </c>
      <c r="E5290" s="930" t="s">
        <v>83</v>
      </c>
      <c r="F5290" s="930">
        <v>6.52</v>
      </c>
      <c r="G5290" s="930">
        <v>2.524</v>
      </c>
      <c r="H5290" s="930">
        <v>23.9003</v>
      </c>
      <c r="I5290" s="930">
        <v>7.15</v>
      </c>
      <c r="J5290" s="930">
        <v>7.0147</v>
      </c>
      <c r="K5290" s="930">
        <v>16.7503</v>
      </c>
      <c r="L5290" s="942">
        <v>0.7008</v>
      </c>
      <c r="M5290" s="943">
        <v>120.6128</v>
      </c>
      <c r="N5290" s="944">
        <v>132</v>
      </c>
      <c r="O5290" s="945">
        <v>0.9137</v>
      </c>
      <c r="P5290" s="942">
        <v>0.5589</v>
      </c>
      <c r="Q5290" s="930">
        <v>5723</v>
      </c>
      <c r="R5290" s="944">
        <v>574.0658</v>
      </c>
      <c r="S5290" s="941">
        <v>0.1003</v>
      </c>
      <c r="T5290" s="930">
        <v>0</v>
      </c>
      <c r="U5290" s="930">
        <v>0</v>
      </c>
      <c r="V5290" s="930">
        <v>0</v>
      </c>
      <c r="W5290" s="930">
        <v>0</v>
      </c>
      <c r="X5290" s="930">
        <v>0</v>
      </c>
      <c r="Y5290" s="930">
        <v>0</v>
      </c>
      <c r="Z5290" s="930">
        <v>0</v>
      </c>
      <c r="AA5290" s="930">
        <v>0</v>
      </c>
      <c r="AB5290" s="937">
        <v>1</v>
      </c>
      <c r="AC5290" s="575">
        <f t="shared" si="245"/>
        <v>0</v>
      </c>
      <c r="AD5290" s="620">
        <f t="shared" si="246"/>
        <v>0</v>
      </c>
      <c r="AE5290" s="949"/>
    </row>
    <row r="5291" customHeight="1" spans="1:31">
      <c r="A5291" s="574">
        <v>45393</v>
      </c>
      <c r="B5291" s="921" t="s">
        <v>335</v>
      </c>
      <c r="C5291" s="927" t="s">
        <v>86</v>
      </c>
      <c r="D5291" s="928">
        <v>50</v>
      </c>
      <c r="E5291" s="930" t="s">
        <v>79</v>
      </c>
      <c r="F5291" s="930">
        <v>5.34</v>
      </c>
      <c r="G5291" s="935">
        <v>1.33</v>
      </c>
      <c r="H5291" s="935">
        <v>20.082</v>
      </c>
      <c r="I5291" s="935">
        <v>14.884</v>
      </c>
      <c r="J5291" s="935">
        <v>14.8642</v>
      </c>
      <c r="K5291" s="935">
        <v>5</v>
      </c>
      <c r="L5291" s="946">
        <v>0.249</v>
      </c>
      <c r="M5291" s="930">
        <v>140.42</v>
      </c>
      <c r="N5291" s="935">
        <v>571</v>
      </c>
      <c r="O5291" s="942">
        <v>0.2459</v>
      </c>
      <c r="P5291" s="934" t="s">
        <v>149</v>
      </c>
      <c r="Q5291" s="935">
        <v>6458</v>
      </c>
      <c r="R5291" s="930">
        <v>1385.6195</v>
      </c>
      <c r="S5291" s="942">
        <v>0.2146</v>
      </c>
      <c r="T5291" s="930">
        <v>0</v>
      </c>
      <c r="U5291" s="930">
        <v>0</v>
      </c>
      <c r="V5291" s="930">
        <v>0</v>
      </c>
      <c r="W5291" s="930">
        <v>0</v>
      </c>
      <c r="X5291" s="930">
        <v>0</v>
      </c>
      <c r="Y5291" s="930">
        <v>0</v>
      </c>
      <c r="Z5291" s="930">
        <v>0</v>
      </c>
      <c r="AA5291" s="930">
        <v>0</v>
      </c>
      <c r="AB5291" s="937">
        <v>1</v>
      </c>
      <c r="AC5291" s="575">
        <f t="shared" si="245"/>
        <v>0</v>
      </c>
      <c r="AD5291" s="620">
        <f t="shared" si="246"/>
        <v>0</v>
      </c>
      <c r="AE5291" s="949"/>
    </row>
    <row r="5292" customHeight="1" spans="1:29">
      <c r="A5292" s="916" t="s">
        <v>472</v>
      </c>
      <c r="B5292" s="917"/>
      <c r="C5292" s="917"/>
      <c r="D5292" s="917"/>
      <c r="E5292" s="917"/>
      <c r="F5292" s="917"/>
      <c r="G5292" s="917"/>
      <c r="H5292" s="917"/>
      <c r="I5292" s="917"/>
      <c r="J5292" s="917"/>
      <c r="K5292" s="917"/>
      <c r="L5292" s="917"/>
      <c r="M5292" s="917"/>
      <c r="N5292" s="917"/>
      <c r="O5292" s="917"/>
      <c r="P5292" s="917"/>
      <c r="Q5292" s="917"/>
      <c r="R5292" s="917"/>
      <c r="S5292" s="917"/>
      <c r="T5292" s="917"/>
      <c r="U5292" s="917"/>
      <c r="V5292" s="917"/>
      <c r="W5292" s="917"/>
      <c r="X5292" s="917"/>
      <c r="Y5292" s="917"/>
      <c r="Z5292" s="917"/>
      <c r="AA5292" s="917"/>
      <c r="AB5292" s="917"/>
      <c r="AC5292" s="917"/>
    </row>
    <row r="5293" customHeight="1" spans="1:30">
      <c r="A5293" s="918" t="s">
        <v>199</v>
      </c>
      <c r="B5293" s="919" t="s">
        <v>200</v>
      </c>
      <c r="C5293" s="919" t="s">
        <v>201</v>
      </c>
      <c r="D5293" s="919" t="s">
        <v>202</v>
      </c>
      <c r="E5293" s="919" t="s">
        <v>203</v>
      </c>
      <c r="F5293" s="919" t="s">
        <v>204</v>
      </c>
      <c r="G5293" s="919" t="s">
        <v>205</v>
      </c>
      <c r="H5293" s="919" t="s">
        <v>206</v>
      </c>
      <c r="I5293" s="919" t="s">
        <v>207</v>
      </c>
      <c r="J5293" s="919" t="s">
        <v>208</v>
      </c>
      <c r="K5293" s="919" t="s">
        <v>209</v>
      </c>
      <c r="L5293" s="919" t="s">
        <v>210</v>
      </c>
      <c r="M5293" s="919" t="s">
        <v>211</v>
      </c>
      <c r="N5293" s="919" t="s">
        <v>212</v>
      </c>
      <c r="O5293" s="919" t="s">
        <v>213</v>
      </c>
      <c r="P5293" s="919" t="s">
        <v>214</v>
      </c>
      <c r="Q5293" s="919" t="s">
        <v>215</v>
      </c>
      <c r="R5293" s="919" t="s">
        <v>216</v>
      </c>
      <c r="S5293" s="919" t="s">
        <v>217</v>
      </c>
      <c r="T5293" s="919" t="s">
        <v>218</v>
      </c>
      <c r="U5293" s="919" t="s">
        <v>219</v>
      </c>
      <c r="V5293" s="919" t="s">
        <v>220</v>
      </c>
      <c r="W5293" s="919" t="s">
        <v>221</v>
      </c>
      <c r="X5293" s="919" t="s">
        <v>222</v>
      </c>
      <c r="Y5293" s="919" t="s">
        <v>223</v>
      </c>
      <c r="Z5293" s="919" t="s">
        <v>224</v>
      </c>
      <c r="AA5293" s="919" t="s">
        <v>225</v>
      </c>
      <c r="AB5293" s="919" t="s">
        <v>226</v>
      </c>
      <c r="AC5293" s="583" t="s">
        <v>29</v>
      </c>
      <c r="AD5293" s="583" t="s">
        <v>30</v>
      </c>
    </row>
    <row r="5294" customHeight="1" spans="1:30">
      <c r="A5294" s="574">
        <v>45394</v>
      </c>
      <c r="B5294" s="920" t="s">
        <v>227</v>
      </c>
      <c r="C5294" s="920" t="s">
        <v>228</v>
      </c>
      <c r="D5294" s="920">
        <v>100</v>
      </c>
      <c r="E5294" s="920" t="s">
        <v>233</v>
      </c>
      <c r="F5294" s="920">
        <v>6.26</v>
      </c>
      <c r="G5294" s="920">
        <v>1.7</v>
      </c>
      <c r="H5294" s="920">
        <v>58.3274</v>
      </c>
      <c r="I5294" s="920">
        <v>57.7499</v>
      </c>
      <c r="J5294" s="920">
        <v>57.6625</v>
      </c>
      <c r="K5294" s="920">
        <v>0</v>
      </c>
      <c r="L5294" s="936">
        <v>0</v>
      </c>
      <c r="M5294" s="920">
        <v>462.4375</v>
      </c>
      <c r="N5294" s="920"/>
      <c r="O5294" s="920"/>
      <c r="P5294" s="920"/>
      <c r="Q5294" s="920">
        <v>14972</v>
      </c>
      <c r="R5294" s="920">
        <v>3801.525</v>
      </c>
      <c r="S5294" s="936">
        <v>0.2539</v>
      </c>
      <c r="T5294" s="920">
        <v>0</v>
      </c>
      <c r="U5294" s="920">
        <v>0</v>
      </c>
      <c r="V5294" s="920">
        <v>0</v>
      </c>
      <c r="W5294" s="920">
        <v>0</v>
      </c>
      <c r="X5294" s="920">
        <v>0</v>
      </c>
      <c r="Y5294" s="920">
        <v>0</v>
      </c>
      <c r="Z5294" s="920">
        <v>0</v>
      </c>
      <c r="AA5294" s="920">
        <v>0</v>
      </c>
      <c r="AB5294" s="936">
        <v>1</v>
      </c>
      <c r="AC5294" s="575">
        <f t="shared" ref="AC5294:AC5334" si="247">U5294+W5294</f>
        <v>0</v>
      </c>
      <c r="AD5294" s="620">
        <f t="shared" ref="AD5294:AD5334" si="248">T5294+V5294</f>
        <v>0</v>
      </c>
    </row>
    <row r="5295" customHeight="1" spans="1:30">
      <c r="A5295" s="574">
        <v>45394</v>
      </c>
      <c r="B5295" s="920" t="s">
        <v>232</v>
      </c>
      <c r="C5295" s="920" t="s">
        <v>228</v>
      </c>
      <c r="D5295" s="920">
        <v>80</v>
      </c>
      <c r="E5295" s="920" t="s">
        <v>233</v>
      </c>
      <c r="F5295" s="920">
        <v>7.09</v>
      </c>
      <c r="G5295" s="920">
        <v>0.92</v>
      </c>
      <c r="H5295" s="920">
        <v>49.2004</v>
      </c>
      <c r="I5295" s="920">
        <v>48.3</v>
      </c>
      <c r="J5295" s="920">
        <v>47.85</v>
      </c>
      <c r="K5295" s="920">
        <v>0</v>
      </c>
      <c r="L5295" s="936">
        <v>0</v>
      </c>
      <c r="M5295" s="920">
        <v>424.05</v>
      </c>
      <c r="N5295" s="920"/>
      <c r="O5295" s="920"/>
      <c r="P5295" s="920"/>
      <c r="Q5295" s="920">
        <v>9570</v>
      </c>
      <c r="R5295" s="920">
        <v>3270.85</v>
      </c>
      <c r="S5295" s="936">
        <v>0.3418</v>
      </c>
      <c r="T5295" s="920">
        <v>0</v>
      </c>
      <c r="U5295" s="920">
        <v>0</v>
      </c>
      <c r="V5295" s="920">
        <v>0</v>
      </c>
      <c r="W5295" s="920">
        <v>0</v>
      </c>
      <c r="X5295" s="920">
        <v>0</v>
      </c>
      <c r="Y5295" s="920">
        <v>0</v>
      </c>
      <c r="Z5295" s="920">
        <v>0</v>
      </c>
      <c r="AA5295" s="920">
        <v>0</v>
      </c>
      <c r="AB5295" s="936">
        <v>1</v>
      </c>
      <c r="AC5295" s="575">
        <f t="shared" si="247"/>
        <v>0</v>
      </c>
      <c r="AD5295" s="620">
        <f t="shared" si="248"/>
        <v>0</v>
      </c>
    </row>
    <row r="5296" customHeight="1" spans="1:30">
      <c r="A5296" s="574">
        <v>45394</v>
      </c>
      <c r="B5296" s="920" t="s">
        <v>237</v>
      </c>
      <c r="C5296" s="920" t="s">
        <v>228</v>
      </c>
      <c r="D5296" s="920">
        <v>5.48</v>
      </c>
      <c r="E5296" s="920" t="s">
        <v>285</v>
      </c>
      <c r="F5296" s="920">
        <v>6.59</v>
      </c>
      <c r="G5296" s="920">
        <v>0</v>
      </c>
      <c r="H5296" s="920">
        <v>3.03</v>
      </c>
      <c r="I5296" s="920">
        <v>0.7</v>
      </c>
      <c r="J5296" s="920">
        <v>0.504</v>
      </c>
      <c r="K5296" s="920">
        <v>2.33</v>
      </c>
      <c r="L5296" s="936">
        <v>0.769</v>
      </c>
      <c r="M5296" s="920">
        <v>20.664</v>
      </c>
      <c r="N5296" s="920"/>
      <c r="O5296" s="920"/>
      <c r="P5296" s="920"/>
      <c r="Q5296" s="920">
        <v>554</v>
      </c>
      <c r="R5296" s="920">
        <v>145.916</v>
      </c>
      <c r="S5296" s="936">
        <v>0.2634</v>
      </c>
      <c r="T5296" s="920">
        <v>0</v>
      </c>
      <c r="U5296" s="920">
        <v>0</v>
      </c>
      <c r="V5296" s="920">
        <v>0</v>
      </c>
      <c r="W5296" s="920">
        <v>0</v>
      </c>
      <c r="X5296" s="920">
        <v>0</v>
      </c>
      <c r="Y5296" s="920">
        <v>0</v>
      </c>
      <c r="Z5296" s="920">
        <v>0</v>
      </c>
      <c r="AA5296" s="920">
        <v>0</v>
      </c>
      <c r="AB5296" s="936">
        <v>1</v>
      </c>
      <c r="AC5296" s="575">
        <f t="shared" si="247"/>
        <v>0</v>
      </c>
      <c r="AD5296" s="620">
        <f t="shared" si="248"/>
        <v>0</v>
      </c>
    </row>
    <row r="5297" customHeight="1" spans="1:30">
      <c r="A5297" s="574">
        <v>45394</v>
      </c>
      <c r="B5297" s="920" t="s">
        <v>230</v>
      </c>
      <c r="C5297" s="920" t="s">
        <v>228</v>
      </c>
      <c r="D5297" s="920">
        <v>10</v>
      </c>
      <c r="E5297" s="920" t="s">
        <v>233</v>
      </c>
      <c r="F5297" s="920">
        <v>5.78</v>
      </c>
      <c r="G5297" s="920">
        <v>1.36</v>
      </c>
      <c r="H5297" s="920">
        <v>5.6457</v>
      </c>
      <c r="I5297" s="920">
        <v>5.3243</v>
      </c>
      <c r="J5297" s="920">
        <v>5.28</v>
      </c>
      <c r="K5297" s="920">
        <v>0.3214</v>
      </c>
      <c r="L5297" s="936">
        <v>0.0569</v>
      </c>
      <c r="M5297" s="920">
        <v>46.2</v>
      </c>
      <c r="N5297" s="920"/>
      <c r="O5297" s="920"/>
      <c r="P5297" s="920"/>
      <c r="Q5297" s="920">
        <v>1258</v>
      </c>
      <c r="R5297" s="920">
        <v>352.44</v>
      </c>
      <c r="S5297" s="936">
        <v>0.2802</v>
      </c>
      <c r="T5297" s="920">
        <v>0</v>
      </c>
      <c r="U5297" s="920">
        <v>0</v>
      </c>
      <c r="V5297" s="920">
        <v>0</v>
      </c>
      <c r="W5297" s="920">
        <v>0</v>
      </c>
      <c r="X5297" s="920">
        <v>0</v>
      </c>
      <c r="Y5297" s="920">
        <v>0</v>
      </c>
      <c r="Z5297" s="920">
        <v>0</v>
      </c>
      <c r="AA5297" s="920">
        <v>0</v>
      </c>
      <c r="AB5297" s="936">
        <v>1</v>
      </c>
      <c r="AC5297" s="575">
        <f t="shared" si="247"/>
        <v>0</v>
      </c>
      <c r="AD5297" s="620">
        <f t="shared" si="248"/>
        <v>0</v>
      </c>
    </row>
    <row r="5298" customHeight="1" spans="1:30">
      <c r="A5298" s="574">
        <v>45394</v>
      </c>
      <c r="B5298" s="920" t="s">
        <v>236</v>
      </c>
      <c r="C5298" s="920" t="s">
        <v>228</v>
      </c>
      <c r="D5298" s="920">
        <v>30</v>
      </c>
      <c r="E5298" s="920" t="s">
        <v>235</v>
      </c>
      <c r="F5298" s="920">
        <v>5.4</v>
      </c>
      <c r="G5298" s="920">
        <v>1.23</v>
      </c>
      <c r="H5298" s="920">
        <v>13.0094</v>
      </c>
      <c r="I5298" s="920">
        <v>11.6312</v>
      </c>
      <c r="J5298" s="920">
        <v>11.6066</v>
      </c>
      <c r="K5298" s="920">
        <v>1.1672</v>
      </c>
      <c r="L5298" s="936">
        <v>0.0912</v>
      </c>
      <c r="M5298" s="920">
        <v>119.8801</v>
      </c>
      <c r="N5298" s="920"/>
      <c r="O5298" s="920"/>
      <c r="P5298" s="920"/>
      <c r="Q5298" s="920">
        <v>3672</v>
      </c>
      <c r="R5298" s="920">
        <v>1290.1328</v>
      </c>
      <c r="S5298" s="936">
        <v>0.3513</v>
      </c>
      <c r="T5298" s="920">
        <v>0</v>
      </c>
      <c r="U5298" s="920">
        <v>0</v>
      </c>
      <c r="V5298" s="920">
        <v>0</v>
      </c>
      <c r="W5298" s="920">
        <v>0</v>
      </c>
      <c r="X5298" s="920">
        <v>0</v>
      </c>
      <c r="Y5298" s="920">
        <v>0</v>
      </c>
      <c r="Z5298" s="920">
        <v>0</v>
      </c>
      <c r="AA5298" s="920">
        <v>0</v>
      </c>
      <c r="AB5298" s="936">
        <v>1</v>
      </c>
      <c r="AC5298" s="575">
        <f t="shared" si="247"/>
        <v>0</v>
      </c>
      <c r="AD5298" s="620">
        <f t="shared" si="248"/>
        <v>0</v>
      </c>
    </row>
    <row r="5299" customHeight="1" spans="1:30">
      <c r="A5299" s="574">
        <v>45394</v>
      </c>
      <c r="B5299" s="920" t="s">
        <v>239</v>
      </c>
      <c r="C5299" s="920" t="s">
        <v>228</v>
      </c>
      <c r="D5299" s="920">
        <v>30</v>
      </c>
      <c r="E5299" s="920" t="s">
        <v>235</v>
      </c>
      <c r="F5299" s="920">
        <v>5.22</v>
      </c>
      <c r="G5299" s="920">
        <v>0</v>
      </c>
      <c r="H5299" s="920">
        <v>13.2665</v>
      </c>
      <c r="I5299" s="920">
        <v>12.3649</v>
      </c>
      <c r="J5299" s="920">
        <v>12.2496</v>
      </c>
      <c r="K5299" s="920">
        <v>0.9016</v>
      </c>
      <c r="L5299" s="936">
        <v>0.068</v>
      </c>
      <c r="M5299" s="920">
        <v>197.8416</v>
      </c>
      <c r="N5299" s="920"/>
      <c r="O5299" s="920"/>
      <c r="P5299" s="920"/>
      <c r="Q5299" s="920">
        <v>4805</v>
      </c>
      <c r="R5299" s="920">
        <v>1375.5984</v>
      </c>
      <c r="S5299" s="936">
        <v>0.2863</v>
      </c>
      <c r="T5299" s="920">
        <v>0</v>
      </c>
      <c r="U5299" s="920">
        <v>0</v>
      </c>
      <c r="V5299" s="920">
        <v>0</v>
      </c>
      <c r="W5299" s="920">
        <v>0</v>
      </c>
      <c r="X5299" s="920">
        <v>0</v>
      </c>
      <c r="Y5299" s="920">
        <v>0</v>
      </c>
      <c r="Z5299" s="920">
        <v>0</v>
      </c>
      <c r="AA5299" s="920">
        <v>0</v>
      </c>
      <c r="AB5299" s="936">
        <v>1</v>
      </c>
      <c r="AC5299" s="575">
        <f t="shared" si="247"/>
        <v>0</v>
      </c>
      <c r="AD5299" s="620">
        <f t="shared" si="248"/>
        <v>0</v>
      </c>
    </row>
    <row r="5300" customHeight="1" spans="1:30">
      <c r="A5300" s="574">
        <v>45394</v>
      </c>
      <c r="B5300" s="920" t="s">
        <v>242</v>
      </c>
      <c r="C5300" s="920" t="s">
        <v>228</v>
      </c>
      <c r="D5300" s="920">
        <v>50</v>
      </c>
      <c r="E5300" s="920" t="s">
        <v>233</v>
      </c>
      <c r="F5300" s="920">
        <v>7.38</v>
      </c>
      <c r="G5300" s="920">
        <v>1.56</v>
      </c>
      <c r="H5300" s="920">
        <v>32.4522</v>
      </c>
      <c r="I5300" s="920">
        <v>31.332</v>
      </c>
      <c r="J5300" s="920">
        <v>31.24</v>
      </c>
      <c r="K5300" s="920">
        <v>0</v>
      </c>
      <c r="L5300" s="936">
        <v>0</v>
      </c>
      <c r="M5300" s="920">
        <v>238.04</v>
      </c>
      <c r="N5300" s="920"/>
      <c r="O5300" s="920"/>
      <c r="P5300" s="920"/>
      <c r="Q5300" s="920">
        <v>7203</v>
      </c>
      <c r="R5300" s="920">
        <v>1663.2</v>
      </c>
      <c r="S5300" s="936">
        <v>0.2309</v>
      </c>
      <c r="T5300" s="920">
        <v>0</v>
      </c>
      <c r="U5300" s="920">
        <v>0</v>
      </c>
      <c r="V5300" s="920">
        <v>0</v>
      </c>
      <c r="W5300" s="920">
        <v>0</v>
      </c>
      <c r="X5300" s="920">
        <v>0</v>
      </c>
      <c r="Y5300" s="920">
        <v>0</v>
      </c>
      <c r="Z5300" s="920">
        <v>0</v>
      </c>
      <c r="AA5300" s="920">
        <v>0</v>
      </c>
      <c r="AB5300" s="936">
        <v>1</v>
      </c>
      <c r="AC5300" s="575">
        <f t="shared" si="247"/>
        <v>0</v>
      </c>
      <c r="AD5300" s="620">
        <f t="shared" si="248"/>
        <v>0</v>
      </c>
    </row>
    <row r="5301" customHeight="1" spans="1:30">
      <c r="A5301" s="574">
        <v>45394</v>
      </c>
      <c r="B5301" s="920" t="s">
        <v>241</v>
      </c>
      <c r="C5301" s="920" t="s">
        <v>228</v>
      </c>
      <c r="D5301" s="920">
        <v>150</v>
      </c>
      <c r="E5301" s="920" t="s">
        <v>235</v>
      </c>
      <c r="F5301" s="920">
        <v>7.06</v>
      </c>
      <c r="G5301" s="920">
        <v>2.37</v>
      </c>
      <c r="H5301" s="920">
        <v>99.3102</v>
      </c>
      <c r="I5301" s="920">
        <v>75.2853</v>
      </c>
      <c r="J5301" s="920">
        <v>78.7409</v>
      </c>
      <c r="K5301" s="920">
        <v>24.02</v>
      </c>
      <c r="L5301" s="936">
        <v>0.2419</v>
      </c>
      <c r="M5301" s="920">
        <v>373.5522</v>
      </c>
      <c r="N5301" s="920">
        <v>19664</v>
      </c>
      <c r="O5301" s="936">
        <v>0.019</v>
      </c>
      <c r="P5301" s="936">
        <v>-0.381</v>
      </c>
      <c r="Q5301" s="920">
        <v>24402</v>
      </c>
      <c r="R5301" s="920">
        <v>4437.8859</v>
      </c>
      <c r="S5301" s="936">
        <v>0.1819</v>
      </c>
      <c r="T5301" s="920">
        <v>0</v>
      </c>
      <c r="U5301" s="920">
        <v>0</v>
      </c>
      <c r="V5301" s="920">
        <v>0</v>
      </c>
      <c r="W5301" s="920">
        <v>0</v>
      </c>
      <c r="X5301" s="920">
        <v>0</v>
      </c>
      <c r="Y5301" s="920">
        <v>0</v>
      </c>
      <c r="Z5301" s="920">
        <v>0</v>
      </c>
      <c r="AA5301" s="920">
        <v>0</v>
      </c>
      <c r="AB5301" s="936">
        <v>1</v>
      </c>
      <c r="AC5301" s="575">
        <f t="shared" si="247"/>
        <v>0</v>
      </c>
      <c r="AD5301" s="620">
        <f t="shared" si="248"/>
        <v>0</v>
      </c>
    </row>
    <row r="5302" customHeight="1" spans="1:30">
      <c r="A5302" s="574">
        <v>45394</v>
      </c>
      <c r="B5302" s="920" t="s">
        <v>245</v>
      </c>
      <c r="C5302" s="920" t="s">
        <v>228</v>
      </c>
      <c r="D5302" s="920">
        <v>50</v>
      </c>
      <c r="E5302" s="920" t="s">
        <v>233</v>
      </c>
      <c r="F5302" s="920">
        <v>6.44</v>
      </c>
      <c r="G5302" s="920">
        <v>0</v>
      </c>
      <c r="H5302" s="920">
        <v>27.3974</v>
      </c>
      <c r="I5302" s="920">
        <v>23.87</v>
      </c>
      <c r="J5302" s="920">
        <v>23.8</v>
      </c>
      <c r="K5302" s="920">
        <v>3.5274</v>
      </c>
      <c r="L5302" s="936">
        <v>0.1287</v>
      </c>
      <c r="M5302" s="920">
        <v>241.08</v>
      </c>
      <c r="N5302" s="920"/>
      <c r="O5302" s="920"/>
      <c r="P5302" s="920"/>
      <c r="Q5302" s="920">
        <v>6762</v>
      </c>
      <c r="R5302" s="920">
        <v>1368.57</v>
      </c>
      <c r="S5302" s="936">
        <v>0.2024</v>
      </c>
      <c r="T5302" s="920">
        <v>0</v>
      </c>
      <c r="U5302" s="920">
        <v>0</v>
      </c>
      <c r="V5302" s="920">
        <v>0</v>
      </c>
      <c r="W5302" s="920">
        <v>0</v>
      </c>
      <c r="X5302" s="920">
        <v>0</v>
      </c>
      <c r="Y5302" s="920">
        <v>0</v>
      </c>
      <c r="Z5302" s="920">
        <v>0</v>
      </c>
      <c r="AA5302" s="920">
        <v>0</v>
      </c>
      <c r="AB5302" s="936">
        <v>1</v>
      </c>
      <c r="AC5302" s="575">
        <f t="shared" si="247"/>
        <v>0</v>
      </c>
      <c r="AD5302" s="620">
        <f t="shared" si="248"/>
        <v>0</v>
      </c>
    </row>
    <row r="5303" customHeight="1" spans="1:30">
      <c r="A5303" s="574">
        <v>45394</v>
      </c>
      <c r="B5303" s="920" t="s">
        <v>246</v>
      </c>
      <c r="C5303" s="920" t="s">
        <v>228</v>
      </c>
      <c r="D5303" s="920">
        <v>300</v>
      </c>
      <c r="E5303" s="920" t="s">
        <v>233</v>
      </c>
      <c r="F5303" s="920">
        <v>6.76</v>
      </c>
      <c r="G5303" s="920">
        <v>0</v>
      </c>
      <c r="H5303" s="920">
        <v>221.3835</v>
      </c>
      <c r="I5303" s="920">
        <v>216.0562</v>
      </c>
      <c r="J5303" s="920">
        <v>201.828</v>
      </c>
      <c r="K5303" s="920">
        <v>5.0066</v>
      </c>
      <c r="L5303" s="936">
        <v>0.0226</v>
      </c>
      <c r="M5303" s="920">
        <v>2109.723</v>
      </c>
      <c r="N5303" s="920"/>
      <c r="O5303" s="920"/>
      <c r="P5303" s="920"/>
      <c r="Q5303" s="920">
        <v>57321</v>
      </c>
      <c r="R5303" s="920">
        <v>15141.754</v>
      </c>
      <c r="S5303" s="936">
        <v>0.2642</v>
      </c>
      <c r="T5303" s="920">
        <v>0</v>
      </c>
      <c r="U5303" s="920">
        <v>0</v>
      </c>
      <c r="V5303" s="920">
        <v>0</v>
      </c>
      <c r="W5303" s="920">
        <v>0</v>
      </c>
      <c r="X5303" s="920">
        <v>0</v>
      </c>
      <c r="Y5303" s="920">
        <v>0</v>
      </c>
      <c r="Z5303" s="920">
        <v>0</v>
      </c>
      <c r="AA5303" s="920">
        <v>0</v>
      </c>
      <c r="AB5303" s="936">
        <v>1</v>
      </c>
      <c r="AC5303" s="575">
        <f t="shared" si="247"/>
        <v>0</v>
      </c>
      <c r="AD5303" s="620">
        <f t="shared" si="248"/>
        <v>0</v>
      </c>
    </row>
    <row r="5304" customHeight="1" spans="1:30">
      <c r="A5304" s="574">
        <v>45394</v>
      </c>
      <c r="B5304" s="920" t="s">
        <v>240</v>
      </c>
      <c r="C5304" s="920" t="s">
        <v>228</v>
      </c>
      <c r="D5304" s="920">
        <v>100</v>
      </c>
      <c r="E5304" s="920" t="s">
        <v>233</v>
      </c>
      <c r="F5304" s="920">
        <v>6.99</v>
      </c>
      <c r="G5304" s="920">
        <v>0</v>
      </c>
      <c r="H5304" s="920">
        <v>53.5653</v>
      </c>
      <c r="I5304" s="920">
        <v>53.3651</v>
      </c>
      <c r="J5304" s="920">
        <v>51.021</v>
      </c>
      <c r="K5304" s="920">
        <v>0</v>
      </c>
      <c r="L5304" s="936">
        <v>0</v>
      </c>
      <c r="M5304" s="920">
        <v>524.084</v>
      </c>
      <c r="N5304" s="920"/>
      <c r="O5304" s="920"/>
      <c r="P5304" s="920"/>
      <c r="Q5304" s="920">
        <v>15895</v>
      </c>
      <c r="R5304" s="920">
        <v>3763.077</v>
      </c>
      <c r="S5304" s="936">
        <v>0.2367</v>
      </c>
      <c r="T5304" s="920">
        <v>0.1136</v>
      </c>
      <c r="U5304" s="920">
        <v>0</v>
      </c>
      <c r="V5304" s="920">
        <v>0</v>
      </c>
      <c r="W5304" s="920">
        <v>0</v>
      </c>
      <c r="X5304" s="920">
        <v>0</v>
      </c>
      <c r="Y5304" s="920">
        <v>0.0866</v>
      </c>
      <c r="Z5304" s="920">
        <v>0</v>
      </c>
      <c r="AA5304" s="920">
        <v>0</v>
      </c>
      <c r="AB5304" s="936">
        <v>0.9979</v>
      </c>
      <c r="AC5304" s="575">
        <f t="shared" si="247"/>
        <v>0</v>
      </c>
      <c r="AD5304" s="620">
        <f t="shared" si="248"/>
        <v>0.1136</v>
      </c>
    </row>
    <row r="5305" customHeight="1" spans="1:30">
      <c r="A5305" s="574">
        <v>45394</v>
      </c>
      <c r="B5305" s="920" t="s">
        <v>234</v>
      </c>
      <c r="C5305" s="920" t="s">
        <v>228</v>
      </c>
      <c r="D5305" s="920">
        <v>20</v>
      </c>
      <c r="E5305" s="920" t="s">
        <v>359</v>
      </c>
      <c r="F5305" s="920">
        <v>6.12</v>
      </c>
      <c r="G5305" s="920">
        <v>5.47</v>
      </c>
      <c r="H5305" s="920">
        <v>13.0601</v>
      </c>
      <c r="I5305" s="920">
        <v>8.634</v>
      </c>
      <c r="J5305" s="920">
        <v>8.5882</v>
      </c>
      <c r="K5305" s="920">
        <v>4.4262</v>
      </c>
      <c r="L5305" s="936">
        <v>0.3389</v>
      </c>
      <c r="M5305" s="920">
        <v>96.839</v>
      </c>
      <c r="N5305" s="920"/>
      <c r="O5305" s="920"/>
      <c r="P5305" s="920"/>
      <c r="Q5305" s="920">
        <v>4106</v>
      </c>
      <c r="R5305" s="920">
        <v>949.9225</v>
      </c>
      <c r="S5305" s="936">
        <v>0.2313</v>
      </c>
      <c r="T5305" s="920">
        <v>0</v>
      </c>
      <c r="U5305" s="920">
        <v>0</v>
      </c>
      <c r="V5305" s="920">
        <v>0</v>
      </c>
      <c r="W5305" s="920">
        <v>0</v>
      </c>
      <c r="X5305" s="920">
        <v>0</v>
      </c>
      <c r="Y5305" s="920">
        <v>0</v>
      </c>
      <c r="Z5305" s="920">
        <v>0</v>
      </c>
      <c r="AA5305" s="920">
        <v>0</v>
      </c>
      <c r="AB5305" s="936">
        <v>1</v>
      </c>
      <c r="AC5305" s="575">
        <f t="shared" si="247"/>
        <v>0</v>
      </c>
      <c r="AD5305" s="620">
        <f t="shared" si="248"/>
        <v>0</v>
      </c>
    </row>
    <row r="5306" customHeight="1" spans="1:30">
      <c r="A5306" s="574">
        <v>45394</v>
      </c>
      <c r="B5306" s="920" t="s">
        <v>243</v>
      </c>
      <c r="C5306" s="920" t="s">
        <v>228</v>
      </c>
      <c r="D5306" s="920">
        <v>30</v>
      </c>
      <c r="E5306" s="920" t="s">
        <v>233</v>
      </c>
      <c r="F5306" s="920">
        <v>6.46</v>
      </c>
      <c r="G5306" s="920">
        <v>0.8</v>
      </c>
      <c r="H5306" s="920">
        <v>16.1935</v>
      </c>
      <c r="I5306" s="920">
        <v>15.876</v>
      </c>
      <c r="J5306" s="920">
        <v>15.848</v>
      </c>
      <c r="K5306" s="920">
        <v>0</v>
      </c>
      <c r="L5306" s="936">
        <v>0</v>
      </c>
      <c r="M5306" s="920">
        <v>150.808</v>
      </c>
      <c r="N5306" s="920"/>
      <c r="O5306" s="920"/>
      <c r="P5306" s="920"/>
      <c r="Q5306" s="920">
        <v>4708</v>
      </c>
      <c r="R5306" s="920">
        <v>1473.136</v>
      </c>
      <c r="S5306" s="936">
        <v>0.3129</v>
      </c>
      <c r="T5306" s="920">
        <v>0</v>
      </c>
      <c r="U5306" s="920">
        <v>0</v>
      </c>
      <c r="V5306" s="920">
        <v>0</v>
      </c>
      <c r="W5306" s="920">
        <v>0</v>
      </c>
      <c r="X5306" s="920">
        <v>0</v>
      </c>
      <c r="Y5306" s="920">
        <v>0</v>
      </c>
      <c r="Z5306" s="920">
        <v>0</v>
      </c>
      <c r="AA5306" s="920">
        <v>0</v>
      </c>
      <c r="AB5306" s="936">
        <v>1</v>
      </c>
      <c r="AC5306" s="575">
        <f t="shared" si="247"/>
        <v>0</v>
      </c>
      <c r="AD5306" s="620">
        <f t="shared" si="248"/>
        <v>0</v>
      </c>
    </row>
    <row r="5307" customHeight="1" spans="1:30">
      <c r="A5307" s="574">
        <v>45394</v>
      </c>
      <c r="B5307" s="920" t="s">
        <v>244</v>
      </c>
      <c r="C5307" s="920" t="s">
        <v>228</v>
      </c>
      <c r="D5307" s="920">
        <v>100</v>
      </c>
      <c r="E5307" s="920" t="s">
        <v>233</v>
      </c>
      <c r="F5307" s="920">
        <v>5.81</v>
      </c>
      <c r="G5307" s="920">
        <v>0.5</v>
      </c>
      <c r="H5307" s="920">
        <v>53.128</v>
      </c>
      <c r="I5307" s="920">
        <v>45.0109</v>
      </c>
      <c r="J5307" s="920">
        <v>43.6443</v>
      </c>
      <c r="K5307" s="920">
        <v>8.1171</v>
      </c>
      <c r="L5307" s="936">
        <v>0.1528</v>
      </c>
      <c r="M5307" s="920">
        <v>453.6882</v>
      </c>
      <c r="N5307" s="920"/>
      <c r="O5307" s="920"/>
      <c r="P5307" s="920"/>
      <c r="Q5307" s="920">
        <v>14225</v>
      </c>
      <c r="R5307" s="920">
        <v>3426.8472</v>
      </c>
      <c r="S5307" s="936">
        <v>0.2409</v>
      </c>
      <c r="T5307" s="920">
        <v>0</v>
      </c>
      <c r="U5307" s="920">
        <v>0</v>
      </c>
      <c r="V5307" s="920">
        <v>0</v>
      </c>
      <c r="W5307" s="920">
        <v>0</v>
      </c>
      <c r="X5307" s="920">
        <v>0</v>
      </c>
      <c r="Y5307" s="920">
        <v>0</v>
      </c>
      <c r="Z5307" s="920">
        <v>0</v>
      </c>
      <c r="AA5307" s="920">
        <v>0</v>
      </c>
      <c r="AB5307" s="936">
        <v>1</v>
      </c>
      <c r="AC5307" s="575">
        <f t="shared" si="247"/>
        <v>0</v>
      </c>
      <c r="AD5307" s="620">
        <f t="shared" si="248"/>
        <v>0</v>
      </c>
    </row>
    <row r="5308" customHeight="1" spans="1:30">
      <c r="A5308" s="574">
        <v>45394</v>
      </c>
      <c r="B5308" s="920" t="s">
        <v>247</v>
      </c>
      <c r="C5308" s="920" t="s">
        <v>228</v>
      </c>
      <c r="D5308" s="920">
        <v>150</v>
      </c>
      <c r="E5308" s="920" t="s">
        <v>233</v>
      </c>
      <c r="F5308" s="920">
        <v>7.23</v>
      </c>
      <c r="G5308" s="920">
        <v>6</v>
      </c>
      <c r="H5308" s="920">
        <v>88.0932</v>
      </c>
      <c r="I5308" s="920">
        <v>88.0932</v>
      </c>
      <c r="J5308" s="920">
        <v>87.675</v>
      </c>
      <c r="K5308" s="920">
        <v>0</v>
      </c>
      <c r="L5308" s="936">
        <v>0</v>
      </c>
      <c r="M5308" s="920">
        <v>983.325</v>
      </c>
      <c r="N5308" s="920"/>
      <c r="O5308" s="920"/>
      <c r="P5308" s="920"/>
      <c r="Q5308" s="920">
        <v>25456</v>
      </c>
      <c r="R5308" s="920">
        <v>7497</v>
      </c>
      <c r="S5308" s="936">
        <v>0.2945</v>
      </c>
      <c r="T5308" s="920">
        <v>0</v>
      </c>
      <c r="U5308" s="920">
        <v>0</v>
      </c>
      <c r="V5308" s="920">
        <v>0</v>
      </c>
      <c r="W5308" s="920">
        <v>0</v>
      </c>
      <c r="X5308" s="920">
        <v>0</v>
      </c>
      <c r="Y5308" s="920">
        <v>0</v>
      </c>
      <c r="Z5308" s="920">
        <v>0</v>
      </c>
      <c r="AA5308" s="920">
        <v>0</v>
      </c>
      <c r="AB5308" s="936">
        <v>1</v>
      </c>
      <c r="AC5308" s="575">
        <f t="shared" si="247"/>
        <v>0</v>
      </c>
      <c r="AD5308" s="620">
        <f t="shared" si="248"/>
        <v>0</v>
      </c>
    </row>
    <row r="5309" customHeight="1" spans="1:30">
      <c r="A5309" s="574">
        <v>45394</v>
      </c>
      <c r="B5309" s="920" t="s">
        <v>248</v>
      </c>
      <c r="C5309" s="920" t="s">
        <v>228</v>
      </c>
      <c r="D5309" s="920">
        <v>100</v>
      </c>
      <c r="E5309" s="920" t="s">
        <v>233</v>
      </c>
      <c r="F5309" s="920">
        <v>6.71</v>
      </c>
      <c r="G5309" s="920">
        <v>1.9</v>
      </c>
      <c r="H5309" s="920">
        <v>82.5504</v>
      </c>
      <c r="I5309" s="920">
        <v>15.1291</v>
      </c>
      <c r="J5309" s="920">
        <v>13.2104</v>
      </c>
      <c r="K5309" s="920">
        <v>67.4213</v>
      </c>
      <c r="L5309" s="936">
        <v>0.8167</v>
      </c>
      <c r="M5309" s="920">
        <v>243.4488</v>
      </c>
      <c r="N5309" s="920"/>
      <c r="O5309" s="920"/>
      <c r="P5309" s="920"/>
      <c r="Q5309" s="920">
        <v>11688</v>
      </c>
      <c r="R5309" s="920">
        <v>3135.6976</v>
      </c>
      <c r="S5309" s="936">
        <v>0.2683</v>
      </c>
      <c r="T5309" s="920">
        <v>0</v>
      </c>
      <c r="U5309" s="920">
        <v>0</v>
      </c>
      <c r="V5309" s="920">
        <v>0</v>
      </c>
      <c r="W5309" s="920">
        <v>0</v>
      </c>
      <c r="X5309" s="920">
        <v>0</v>
      </c>
      <c r="Y5309" s="920">
        <v>0</v>
      </c>
      <c r="Z5309" s="920">
        <v>0</v>
      </c>
      <c r="AA5309" s="920">
        <v>0</v>
      </c>
      <c r="AB5309" s="936">
        <v>1</v>
      </c>
      <c r="AC5309" s="575">
        <f t="shared" si="247"/>
        <v>0</v>
      </c>
      <c r="AD5309" s="620">
        <f t="shared" si="248"/>
        <v>0</v>
      </c>
    </row>
    <row r="5310" customHeight="1" spans="1:30">
      <c r="A5310" s="574">
        <v>45394</v>
      </c>
      <c r="B5310" s="920" t="s">
        <v>249</v>
      </c>
      <c r="C5310" s="920" t="s">
        <v>228</v>
      </c>
      <c r="D5310" s="920">
        <v>100</v>
      </c>
      <c r="E5310" s="920" t="s">
        <v>231</v>
      </c>
      <c r="F5310" s="920">
        <v>6.51</v>
      </c>
      <c r="G5310" s="920">
        <v>0</v>
      </c>
      <c r="H5310" s="920">
        <v>50.169</v>
      </c>
      <c r="I5310" s="920">
        <v>49.3679</v>
      </c>
      <c r="J5310" s="920">
        <v>49.2539</v>
      </c>
      <c r="K5310" s="920">
        <v>0</v>
      </c>
      <c r="L5310" s="936">
        <v>0</v>
      </c>
      <c r="M5310" s="920">
        <v>633.2685</v>
      </c>
      <c r="N5310" s="920"/>
      <c r="O5310" s="920"/>
      <c r="P5310" s="920"/>
      <c r="Q5310" s="920">
        <v>15134</v>
      </c>
      <c r="R5310" s="920">
        <v>4090.309</v>
      </c>
      <c r="S5310" s="936">
        <v>0.2703</v>
      </c>
      <c r="T5310" s="920">
        <v>0</v>
      </c>
      <c r="U5310" s="920">
        <v>0</v>
      </c>
      <c r="V5310" s="920">
        <v>0</v>
      </c>
      <c r="W5310" s="920">
        <v>0</v>
      </c>
      <c r="X5310" s="920">
        <v>0</v>
      </c>
      <c r="Y5310" s="920">
        <v>0</v>
      </c>
      <c r="Z5310" s="920">
        <v>0</v>
      </c>
      <c r="AA5310" s="920">
        <v>0</v>
      </c>
      <c r="AB5310" s="936">
        <v>1</v>
      </c>
      <c r="AC5310" s="575">
        <f t="shared" si="247"/>
        <v>0</v>
      </c>
      <c r="AD5310" s="620">
        <f t="shared" si="248"/>
        <v>0</v>
      </c>
    </row>
    <row r="5311" customHeight="1" spans="1:30">
      <c r="A5311" s="574">
        <v>45394</v>
      </c>
      <c r="B5311" s="920" t="s">
        <v>251</v>
      </c>
      <c r="C5311" s="920" t="s">
        <v>250</v>
      </c>
      <c r="D5311" s="920">
        <v>15</v>
      </c>
      <c r="E5311" s="920" t="s">
        <v>233</v>
      </c>
      <c r="F5311" s="920">
        <v>0</v>
      </c>
      <c r="G5311" s="920">
        <v>6.95</v>
      </c>
      <c r="H5311" s="920">
        <v>20.0195</v>
      </c>
      <c r="I5311" s="920">
        <v>13.9159</v>
      </c>
      <c r="J5311" s="920">
        <v>13.755</v>
      </c>
      <c r="K5311" s="920">
        <v>6.1036</v>
      </c>
      <c r="L5311" s="936">
        <v>0.3049</v>
      </c>
      <c r="M5311" s="920">
        <v>98.28</v>
      </c>
      <c r="N5311" s="920"/>
      <c r="O5311" s="920"/>
      <c r="P5311" s="920"/>
      <c r="Q5311" s="920">
        <v>3444</v>
      </c>
      <c r="R5311" s="920">
        <v>704.235</v>
      </c>
      <c r="S5311" s="936">
        <v>0.2045</v>
      </c>
      <c r="T5311" s="920">
        <v>0</v>
      </c>
      <c r="U5311" s="920">
        <v>0</v>
      </c>
      <c r="V5311" s="920">
        <v>0</v>
      </c>
      <c r="W5311" s="920">
        <v>0</v>
      </c>
      <c r="X5311" s="920">
        <v>0</v>
      </c>
      <c r="Y5311" s="920">
        <v>0</v>
      </c>
      <c r="Z5311" s="920">
        <v>0</v>
      </c>
      <c r="AA5311" s="920">
        <v>0</v>
      </c>
      <c r="AB5311" s="936">
        <v>1</v>
      </c>
      <c r="AC5311" s="575">
        <f t="shared" si="247"/>
        <v>0</v>
      </c>
      <c r="AD5311" s="620">
        <f t="shared" si="248"/>
        <v>0</v>
      </c>
    </row>
    <row r="5312" customHeight="1" spans="1:30">
      <c r="A5312" s="574">
        <v>45394</v>
      </c>
      <c r="B5312" s="920" t="s">
        <v>253</v>
      </c>
      <c r="C5312" s="920" t="s">
        <v>250</v>
      </c>
      <c r="D5312" s="920">
        <v>200</v>
      </c>
      <c r="E5312" s="920" t="s">
        <v>233</v>
      </c>
      <c r="F5312" s="920">
        <v>0</v>
      </c>
      <c r="G5312" s="920">
        <v>8.01</v>
      </c>
      <c r="H5312" s="920">
        <v>270.5789</v>
      </c>
      <c r="I5312" s="920">
        <v>270.1199</v>
      </c>
      <c r="J5312" s="920">
        <v>264</v>
      </c>
      <c r="K5312" s="920">
        <v>0</v>
      </c>
      <c r="L5312" s="936">
        <v>0</v>
      </c>
      <c r="M5312" s="920">
        <v>1965.48</v>
      </c>
      <c r="N5312" s="920"/>
      <c r="O5312" s="920"/>
      <c r="P5312" s="920"/>
      <c r="Q5312" s="920">
        <v>61425</v>
      </c>
      <c r="R5312" s="920">
        <v>16501.32</v>
      </c>
      <c r="S5312" s="936">
        <v>0.2686</v>
      </c>
      <c r="T5312" s="920">
        <v>0.459</v>
      </c>
      <c r="U5312" s="920">
        <v>0</v>
      </c>
      <c r="V5312" s="920">
        <v>0</v>
      </c>
      <c r="W5312" s="920">
        <v>0</v>
      </c>
      <c r="X5312" s="920">
        <v>0</v>
      </c>
      <c r="Y5312" s="920">
        <v>0</v>
      </c>
      <c r="Z5312" s="920">
        <v>0</v>
      </c>
      <c r="AA5312" s="920">
        <v>0</v>
      </c>
      <c r="AB5312" s="936">
        <v>0.9983</v>
      </c>
      <c r="AC5312" s="575">
        <f t="shared" si="247"/>
        <v>0</v>
      </c>
      <c r="AD5312" s="620">
        <f t="shared" si="248"/>
        <v>0.459</v>
      </c>
    </row>
    <row r="5313" customHeight="1" spans="1:30">
      <c r="A5313" s="574">
        <v>45394</v>
      </c>
      <c r="B5313" s="669" t="s">
        <v>55</v>
      </c>
      <c r="C5313" s="920" t="s">
        <v>250</v>
      </c>
      <c r="D5313" s="920">
        <v>100</v>
      </c>
      <c r="E5313" s="920" t="s">
        <v>233</v>
      </c>
      <c r="F5313" s="920">
        <v>0</v>
      </c>
      <c r="G5313" s="920">
        <v>6.28</v>
      </c>
      <c r="H5313" s="920">
        <v>89.6765</v>
      </c>
      <c r="I5313" s="920">
        <v>88.5352</v>
      </c>
      <c r="J5313" s="920">
        <v>87.2608</v>
      </c>
      <c r="K5313" s="920">
        <v>1.0365</v>
      </c>
      <c r="L5313" s="936">
        <v>0.0116</v>
      </c>
      <c r="M5313" s="920">
        <v>993.09</v>
      </c>
      <c r="N5313" s="920"/>
      <c r="O5313" s="920"/>
      <c r="P5313" s="920"/>
      <c r="Q5313" s="920">
        <v>28860</v>
      </c>
      <c r="R5313" s="920">
        <v>7351.8799</v>
      </c>
      <c r="S5313" s="936">
        <v>0.2547</v>
      </c>
      <c r="T5313" s="920">
        <v>0</v>
      </c>
      <c r="U5313" s="920">
        <v>0.1048</v>
      </c>
      <c r="V5313" s="920">
        <v>0</v>
      </c>
      <c r="W5313" s="920">
        <v>0</v>
      </c>
      <c r="X5313" s="920">
        <v>0</v>
      </c>
      <c r="Y5313" s="920">
        <v>0</v>
      </c>
      <c r="Z5313" s="920">
        <v>0</v>
      </c>
      <c r="AA5313" s="920">
        <v>0</v>
      </c>
      <c r="AB5313" s="936">
        <v>1</v>
      </c>
      <c r="AC5313" s="575">
        <f t="shared" si="247"/>
        <v>0.1048</v>
      </c>
      <c r="AD5313" s="620">
        <f t="shared" si="248"/>
        <v>0</v>
      </c>
    </row>
    <row r="5314" customHeight="1" spans="1:30">
      <c r="A5314" s="574">
        <v>45394</v>
      </c>
      <c r="B5314" s="192" t="s">
        <v>57</v>
      </c>
      <c r="C5314" s="920" t="s">
        <v>228</v>
      </c>
      <c r="D5314" s="920">
        <v>20</v>
      </c>
      <c r="E5314" s="920" t="s">
        <v>233</v>
      </c>
      <c r="F5314" s="920">
        <v>6.91</v>
      </c>
      <c r="G5314" s="920">
        <v>0</v>
      </c>
      <c r="H5314" s="920">
        <v>14.1722</v>
      </c>
      <c r="I5314" s="920">
        <v>13.5376</v>
      </c>
      <c r="J5314" s="920">
        <v>13.2821</v>
      </c>
      <c r="K5314" s="920">
        <v>0.6346</v>
      </c>
      <c r="L5314" s="936">
        <v>0.0448</v>
      </c>
      <c r="M5314" s="920">
        <v>119.3859</v>
      </c>
      <c r="N5314" s="920"/>
      <c r="O5314" s="920"/>
      <c r="P5314" s="920"/>
      <c r="Q5314" s="920">
        <v>3541</v>
      </c>
      <c r="R5314" s="920">
        <v>927.3453</v>
      </c>
      <c r="S5314" s="936">
        <v>0.2619</v>
      </c>
      <c r="T5314" s="920">
        <v>0</v>
      </c>
      <c r="U5314" s="920">
        <v>0</v>
      </c>
      <c r="V5314" s="920">
        <v>0</v>
      </c>
      <c r="W5314" s="920">
        <v>0</v>
      </c>
      <c r="X5314" s="920">
        <v>0</v>
      </c>
      <c r="Y5314" s="920">
        <v>0</v>
      </c>
      <c r="Z5314" s="920">
        <v>0</v>
      </c>
      <c r="AA5314" s="920">
        <v>0</v>
      </c>
      <c r="AB5314" s="936">
        <v>1</v>
      </c>
      <c r="AC5314" s="575">
        <f t="shared" si="247"/>
        <v>0</v>
      </c>
      <c r="AD5314" s="620">
        <f t="shared" si="248"/>
        <v>0</v>
      </c>
    </row>
    <row r="5315" customHeight="1" spans="1:30">
      <c r="A5315" s="574">
        <v>45394</v>
      </c>
      <c r="B5315" s="920" t="s">
        <v>259</v>
      </c>
      <c r="C5315" s="920" t="s">
        <v>250</v>
      </c>
      <c r="D5315" s="920">
        <v>60</v>
      </c>
      <c r="E5315" s="920" t="s">
        <v>233</v>
      </c>
      <c r="F5315" s="920">
        <v>0</v>
      </c>
      <c r="G5315" s="920">
        <v>7.77</v>
      </c>
      <c r="H5315" s="920">
        <v>91.5178</v>
      </c>
      <c r="I5315" s="920">
        <v>91.5178</v>
      </c>
      <c r="J5315" s="920">
        <v>90.93</v>
      </c>
      <c r="K5315" s="920">
        <v>0</v>
      </c>
      <c r="L5315" s="936">
        <v>0</v>
      </c>
      <c r="M5315" s="920">
        <v>524.37</v>
      </c>
      <c r="N5315" s="920"/>
      <c r="O5315" s="920"/>
      <c r="P5315" s="920"/>
      <c r="Q5315" s="920">
        <v>14049</v>
      </c>
      <c r="R5315" s="920">
        <v>4575.9</v>
      </c>
      <c r="S5315" s="936">
        <v>0.3257</v>
      </c>
      <c r="T5315" s="920">
        <v>0</v>
      </c>
      <c r="U5315" s="920">
        <v>0</v>
      </c>
      <c r="V5315" s="920">
        <v>0</v>
      </c>
      <c r="W5315" s="920">
        <v>0</v>
      </c>
      <c r="X5315" s="920">
        <v>0</v>
      </c>
      <c r="Y5315" s="920">
        <v>0</v>
      </c>
      <c r="Z5315" s="920">
        <v>0</v>
      </c>
      <c r="AA5315" s="920">
        <v>0</v>
      </c>
      <c r="AB5315" s="936">
        <v>1</v>
      </c>
      <c r="AC5315" s="575">
        <f t="shared" si="247"/>
        <v>0</v>
      </c>
      <c r="AD5315" s="620">
        <f t="shared" si="248"/>
        <v>0</v>
      </c>
    </row>
    <row r="5316" customHeight="1" spans="1:30">
      <c r="A5316" s="574">
        <v>45394</v>
      </c>
      <c r="B5316" s="920" t="s">
        <v>254</v>
      </c>
      <c r="C5316" s="920" t="s">
        <v>250</v>
      </c>
      <c r="D5316" s="920">
        <v>50</v>
      </c>
      <c r="E5316" s="920" t="s">
        <v>235</v>
      </c>
      <c r="F5316" s="920">
        <v>0</v>
      </c>
      <c r="G5316" s="920">
        <v>6.88</v>
      </c>
      <c r="H5316" s="920">
        <v>47.7458</v>
      </c>
      <c r="I5316" s="920">
        <v>46.0124</v>
      </c>
      <c r="J5316" s="920">
        <v>44.94</v>
      </c>
      <c r="K5316" s="920">
        <v>1.05</v>
      </c>
      <c r="L5316" s="936">
        <v>0.0223</v>
      </c>
      <c r="M5316" s="920">
        <v>425.67</v>
      </c>
      <c r="N5316" s="920"/>
      <c r="O5316" s="920"/>
      <c r="P5316" s="920"/>
      <c r="Q5316" s="920">
        <v>12070</v>
      </c>
      <c r="R5316" s="920">
        <v>4326.63</v>
      </c>
      <c r="S5316" s="936">
        <v>0.3585</v>
      </c>
      <c r="T5316" s="920">
        <v>0</v>
      </c>
      <c r="U5316" s="920">
        <v>0.83</v>
      </c>
      <c r="V5316" s="920">
        <v>0</v>
      </c>
      <c r="W5316" s="920">
        <v>0</v>
      </c>
      <c r="X5316" s="920">
        <v>0</v>
      </c>
      <c r="Y5316" s="920">
        <v>0</v>
      </c>
      <c r="Z5316" s="920">
        <v>0</v>
      </c>
      <c r="AA5316" s="920">
        <v>0</v>
      </c>
      <c r="AB5316" s="936">
        <v>1</v>
      </c>
      <c r="AC5316" s="575">
        <f t="shared" si="247"/>
        <v>0.83</v>
      </c>
      <c r="AD5316" s="620">
        <f t="shared" si="248"/>
        <v>0</v>
      </c>
    </row>
    <row r="5317" customHeight="1" spans="1:30">
      <c r="A5317" s="574">
        <v>45394</v>
      </c>
      <c r="B5317" s="920" t="s">
        <v>256</v>
      </c>
      <c r="C5317" s="920" t="s">
        <v>250</v>
      </c>
      <c r="D5317" s="920">
        <v>20.4</v>
      </c>
      <c r="E5317" s="920" t="s">
        <v>233</v>
      </c>
      <c r="F5317" s="920">
        <v>0</v>
      </c>
      <c r="G5317" s="920">
        <v>4.27</v>
      </c>
      <c r="H5317" s="920">
        <v>9.1518</v>
      </c>
      <c r="I5317" s="920">
        <v>9.072</v>
      </c>
      <c r="J5317" s="920">
        <v>9.0291</v>
      </c>
      <c r="K5317" s="920">
        <v>0</v>
      </c>
      <c r="L5317" s="936">
        <v>0</v>
      </c>
      <c r="M5317" s="920">
        <v>150.8718</v>
      </c>
      <c r="N5317" s="920"/>
      <c r="O5317" s="920"/>
      <c r="P5317" s="920"/>
      <c r="Q5317" s="920">
        <v>5372</v>
      </c>
      <c r="R5317" s="920">
        <v>1779.0639</v>
      </c>
      <c r="S5317" s="936">
        <v>0.3312</v>
      </c>
      <c r="T5317" s="920">
        <v>0</v>
      </c>
      <c r="U5317" s="920">
        <v>0</v>
      </c>
      <c r="V5317" s="920">
        <v>0</v>
      </c>
      <c r="W5317" s="920">
        <v>0</v>
      </c>
      <c r="X5317" s="920">
        <v>0</v>
      </c>
      <c r="Y5317" s="920">
        <v>0</v>
      </c>
      <c r="Z5317" s="920">
        <v>0</v>
      </c>
      <c r="AA5317" s="920">
        <v>0</v>
      </c>
      <c r="AB5317" s="936">
        <v>1</v>
      </c>
      <c r="AC5317" s="575">
        <f t="shared" si="247"/>
        <v>0</v>
      </c>
      <c r="AD5317" s="620">
        <f t="shared" si="248"/>
        <v>0</v>
      </c>
    </row>
    <row r="5318" customHeight="1" spans="1:30">
      <c r="A5318" s="574">
        <v>45394</v>
      </c>
      <c r="B5318" s="920" t="s">
        <v>261</v>
      </c>
      <c r="C5318" s="920" t="s">
        <v>250</v>
      </c>
      <c r="D5318" s="920">
        <v>100</v>
      </c>
      <c r="E5318" s="920" t="s">
        <v>233</v>
      </c>
      <c r="F5318" s="920">
        <v>0</v>
      </c>
      <c r="G5318" s="920">
        <v>10.42</v>
      </c>
      <c r="H5318" s="920">
        <v>193.1336</v>
      </c>
      <c r="I5318" s="920">
        <v>133.7677</v>
      </c>
      <c r="J5318" s="920">
        <v>131.208</v>
      </c>
      <c r="K5318" s="920">
        <v>59.3659</v>
      </c>
      <c r="L5318" s="936">
        <v>0.3074</v>
      </c>
      <c r="M5318" s="920">
        <v>1090.452</v>
      </c>
      <c r="N5318" s="920"/>
      <c r="O5318" s="920"/>
      <c r="P5318" s="920"/>
      <c r="Q5318" s="920">
        <v>25315</v>
      </c>
      <c r="R5318" s="920">
        <v>8069.556</v>
      </c>
      <c r="S5318" s="936">
        <v>0.3188</v>
      </c>
      <c r="T5318" s="920">
        <v>0</v>
      </c>
      <c r="U5318" s="920">
        <v>0</v>
      </c>
      <c r="V5318" s="920">
        <v>0</v>
      </c>
      <c r="W5318" s="920">
        <v>0</v>
      </c>
      <c r="X5318" s="920">
        <v>0</v>
      </c>
      <c r="Y5318" s="920">
        <v>0</v>
      </c>
      <c r="Z5318" s="920">
        <v>0</v>
      </c>
      <c r="AA5318" s="920">
        <v>0</v>
      </c>
      <c r="AB5318" s="936">
        <v>1</v>
      </c>
      <c r="AC5318" s="575">
        <f t="shared" si="247"/>
        <v>0</v>
      </c>
      <c r="AD5318" s="620">
        <f t="shared" si="248"/>
        <v>0</v>
      </c>
    </row>
    <row r="5319" customHeight="1" spans="1:30">
      <c r="A5319" s="574">
        <v>45394</v>
      </c>
      <c r="B5319" s="192" t="s">
        <v>61</v>
      </c>
      <c r="C5319" s="920" t="s">
        <v>250</v>
      </c>
      <c r="D5319" s="920">
        <v>275</v>
      </c>
      <c r="E5319" s="920" t="s">
        <v>233</v>
      </c>
      <c r="F5319" s="920">
        <v>0</v>
      </c>
      <c r="G5319" s="920">
        <v>8.66</v>
      </c>
      <c r="H5319" s="920">
        <v>404.7328</v>
      </c>
      <c r="I5319" s="920">
        <v>388.3319</v>
      </c>
      <c r="J5319" s="920">
        <v>379.28</v>
      </c>
      <c r="K5319" s="920">
        <v>16.4009</v>
      </c>
      <c r="L5319" s="936">
        <v>0.0405</v>
      </c>
      <c r="M5319" s="920">
        <v>2834.48</v>
      </c>
      <c r="N5319" s="920"/>
      <c r="O5319" s="920"/>
      <c r="P5319" s="920"/>
      <c r="Q5319" s="920">
        <v>83580</v>
      </c>
      <c r="R5319" s="920">
        <v>26759.92</v>
      </c>
      <c r="S5319" s="936">
        <v>0.3202</v>
      </c>
      <c r="T5319" s="920">
        <v>0</v>
      </c>
      <c r="U5319" s="920">
        <v>0</v>
      </c>
      <c r="V5319" s="920">
        <v>0</v>
      </c>
      <c r="W5319" s="920">
        <v>0</v>
      </c>
      <c r="X5319" s="920">
        <v>0</v>
      </c>
      <c r="Y5319" s="920">
        <v>0</v>
      </c>
      <c r="Z5319" s="920">
        <v>0</v>
      </c>
      <c r="AA5319" s="920">
        <v>0</v>
      </c>
      <c r="AB5319" s="936">
        <v>1</v>
      </c>
      <c r="AC5319" s="575">
        <f t="shared" si="247"/>
        <v>0</v>
      </c>
      <c r="AD5319" s="620">
        <f t="shared" si="248"/>
        <v>0</v>
      </c>
    </row>
    <row r="5320" customHeight="1" spans="1:30">
      <c r="A5320" s="574">
        <v>45394</v>
      </c>
      <c r="B5320" s="192" t="s">
        <v>62</v>
      </c>
      <c r="C5320" s="920" t="s">
        <v>250</v>
      </c>
      <c r="D5320" s="920">
        <v>200</v>
      </c>
      <c r="E5320" s="920" t="s">
        <v>233</v>
      </c>
      <c r="F5320" s="920">
        <v>0</v>
      </c>
      <c r="G5320" s="920">
        <v>9</v>
      </c>
      <c r="H5320" s="920">
        <v>269.3988</v>
      </c>
      <c r="I5320" s="920">
        <v>266.1674</v>
      </c>
      <c r="J5320" s="920">
        <v>258.72</v>
      </c>
      <c r="K5320" s="920">
        <v>3.1161</v>
      </c>
      <c r="L5320" s="936">
        <v>0.0116</v>
      </c>
      <c r="M5320" s="920">
        <v>2133.12</v>
      </c>
      <c r="N5320" s="920"/>
      <c r="O5320" s="920"/>
      <c r="P5320" s="920"/>
      <c r="Q5320" s="920">
        <v>61280</v>
      </c>
      <c r="R5320" s="920">
        <v>18680.64</v>
      </c>
      <c r="S5320" s="936">
        <v>0.3048</v>
      </c>
      <c r="T5320" s="920">
        <v>0.1153</v>
      </c>
      <c r="U5320" s="920">
        <v>0</v>
      </c>
      <c r="V5320" s="920">
        <v>0</v>
      </c>
      <c r="W5320" s="920">
        <v>0</v>
      </c>
      <c r="X5320" s="920">
        <v>0</v>
      </c>
      <c r="Y5320" s="920">
        <v>0</v>
      </c>
      <c r="Z5320" s="920">
        <v>0</v>
      </c>
      <c r="AA5320" s="920">
        <v>0</v>
      </c>
      <c r="AB5320" s="936">
        <v>0.9996</v>
      </c>
      <c r="AC5320" s="575">
        <f t="shared" si="247"/>
        <v>0</v>
      </c>
      <c r="AD5320" s="620">
        <f t="shared" si="248"/>
        <v>0.1153</v>
      </c>
    </row>
    <row r="5321" customHeight="1" spans="1:30">
      <c r="A5321" s="574">
        <v>45394</v>
      </c>
      <c r="B5321" s="920" t="s">
        <v>252</v>
      </c>
      <c r="C5321" s="920" t="s">
        <v>250</v>
      </c>
      <c r="D5321" s="920">
        <v>49.5</v>
      </c>
      <c r="E5321" s="920" t="s">
        <v>233</v>
      </c>
      <c r="F5321" s="920">
        <v>0</v>
      </c>
      <c r="G5321" s="920">
        <v>12.99</v>
      </c>
      <c r="H5321" s="920">
        <v>63.669</v>
      </c>
      <c r="I5321" s="920">
        <v>44.4134</v>
      </c>
      <c r="J5321" s="920">
        <v>44.319</v>
      </c>
      <c r="K5321" s="920">
        <v>19.2556</v>
      </c>
      <c r="L5321" s="936">
        <v>0.3024</v>
      </c>
      <c r="M5321" s="920">
        <v>654.852</v>
      </c>
      <c r="N5321" s="920">
        <v>1272</v>
      </c>
      <c r="O5321" s="936">
        <v>0.5148</v>
      </c>
      <c r="P5321" s="936">
        <v>0.1148</v>
      </c>
      <c r="Q5321" s="920">
        <v>12723</v>
      </c>
      <c r="R5321" s="920">
        <v>3370.6926</v>
      </c>
      <c r="S5321" s="936">
        <v>0.2649</v>
      </c>
      <c r="T5321" s="920">
        <v>0</v>
      </c>
      <c r="U5321" s="920">
        <v>0</v>
      </c>
      <c r="V5321" s="920">
        <v>0</v>
      </c>
      <c r="W5321" s="920">
        <v>0</v>
      </c>
      <c r="X5321" s="920">
        <v>0</v>
      </c>
      <c r="Y5321" s="920">
        <v>0</v>
      </c>
      <c r="Z5321" s="920">
        <v>0</v>
      </c>
      <c r="AA5321" s="920">
        <v>0</v>
      </c>
      <c r="AB5321" s="936">
        <v>1</v>
      </c>
      <c r="AC5321" s="575">
        <f t="shared" si="247"/>
        <v>0</v>
      </c>
      <c r="AD5321" s="620">
        <f t="shared" si="248"/>
        <v>0</v>
      </c>
    </row>
    <row r="5322" customHeight="1" spans="1:30">
      <c r="A5322" s="574">
        <v>45394</v>
      </c>
      <c r="B5322" s="920" t="s">
        <v>257</v>
      </c>
      <c r="C5322" s="920" t="s">
        <v>250</v>
      </c>
      <c r="D5322" s="920">
        <v>80</v>
      </c>
      <c r="E5322" s="920" t="s">
        <v>231</v>
      </c>
      <c r="F5322" s="920">
        <v>0</v>
      </c>
      <c r="G5322" s="920">
        <v>3.75</v>
      </c>
      <c r="H5322" s="920">
        <v>20.284</v>
      </c>
      <c r="I5322" s="920">
        <v>19.5512</v>
      </c>
      <c r="J5322" s="920">
        <v>18.9727</v>
      </c>
      <c r="K5322" s="920">
        <v>0</v>
      </c>
      <c r="L5322" s="936">
        <v>0</v>
      </c>
      <c r="M5322" s="920">
        <v>518.3369</v>
      </c>
      <c r="N5322" s="920"/>
      <c r="O5322" s="920"/>
      <c r="P5322" s="920"/>
      <c r="Q5322" s="920">
        <v>18237</v>
      </c>
      <c r="R5322" s="920">
        <v>6207.7785</v>
      </c>
      <c r="S5322" s="936">
        <v>0.3404</v>
      </c>
      <c r="T5322" s="920">
        <v>0</v>
      </c>
      <c r="U5322" s="920">
        <v>0</v>
      </c>
      <c r="V5322" s="920">
        <v>0</v>
      </c>
      <c r="W5322" s="920">
        <v>0</v>
      </c>
      <c r="X5322" s="920">
        <v>0</v>
      </c>
      <c r="Y5322" s="920">
        <v>0</v>
      </c>
      <c r="Z5322" s="920">
        <v>0</v>
      </c>
      <c r="AA5322" s="920">
        <v>0</v>
      </c>
      <c r="AB5322" s="936">
        <v>1</v>
      </c>
      <c r="AC5322" s="575">
        <f t="shared" si="247"/>
        <v>0</v>
      </c>
      <c r="AD5322" s="620">
        <f t="shared" si="248"/>
        <v>0</v>
      </c>
    </row>
    <row r="5323" customHeight="1" spans="1:30">
      <c r="A5323" s="574">
        <v>45394</v>
      </c>
      <c r="B5323" s="920" t="s">
        <v>258</v>
      </c>
      <c r="C5323" s="920" t="s">
        <v>250</v>
      </c>
      <c r="D5323" s="920">
        <v>100</v>
      </c>
      <c r="E5323" s="920" t="s">
        <v>233</v>
      </c>
      <c r="F5323" s="920">
        <v>0</v>
      </c>
      <c r="G5323" s="920">
        <v>7.54</v>
      </c>
      <c r="H5323" s="920">
        <v>107.559</v>
      </c>
      <c r="I5323" s="920">
        <v>90.467</v>
      </c>
      <c r="J5323" s="920">
        <v>89.1</v>
      </c>
      <c r="K5323" s="920">
        <v>16.804</v>
      </c>
      <c r="L5323" s="936">
        <v>0.1566</v>
      </c>
      <c r="M5323" s="920">
        <v>945.78</v>
      </c>
      <c r="N5323" s="920"/>
      <c r="O5323" s="920"/>
      <c r="P5323" s="920"/>
      <c r="Q5323" s="920">
        <v>27774</v>
      </c>
      <c r="R5323" s="920">
        <v>6763.68</v>
      </c>
      <c r="S5323" s="936">
        <v>0.2435</v>
      </c>
      <c r="T5323" s="920">
        <v>0</v>
      </c>
      <c r="U5323" s="920">
        <v>0.288</v>
      </c>
      <c r="V5323" s="920">
        <v>0</v>
      </c>
      <c r="W5323" s="920">
        <v>0</v>
      </c>
      <c r="X5323" s="920">
        <v>0</v>
      </c>
      <c r="Y5323" s="920">
        <v>0</v>
      </c>
      <c r="Z5323" s="920">
        <v>0</v>
      </c>
      <c r="AA5323" s="920">
        <v>0</v>
      </c>
      <c r="AB5323" s="936">
        <v>1</v>
      </c>
      <c r="AC5323" s="575">
        <f t="shared" si="247"/>
        <v>0.288</v>
      </c>
      <c r="AD5323" s="620">
        <f t="shared" si="248"/>
        <v>0</v>
      </c>
    </row>
    <row r="5324" customHeight="1" spans="1:30">
      <c r="A5324" s="574">
        <v>45394</v>
      </c>
      <c r="B5324" s="920" t="s">
        <v>260</v>
      </c>
      <c r="C5324" s="920" t="s">
        <v>250</v>
      </c>
      <c r="D5324" s="920">
        <v>50</v>
      </c>
      <c r="E5324" s="920" t="s">
        <v>235</v>
      </c>
      <c r="F5324" s="920">
        <v>0</v>
      </c>
      <c r="G5324" s="920">
        <v>5.16</v>
      </c>
      <c r="H5324" s="920">
        <v>35.2521</v>
      </c>
      <c r="I5324" s="920">
        <v>35.1036</v>
      </c>
      <c r="J5324" s="920">
        <v>34.43</v>
      </c>
      <c r="K5324" s="920">
        <v>0</v>
      </c>
      <c r="L5324" s="936">
        <v>0</v>
      </c>
      <c r="M5324" s="920">
        <v>381.15</v>
      </c>
      <c r="N5324" s="920"/>
      <c r="O5324" s="920"/>
      <c r="P5324" s="920"/>
      <c r="Q5324" s="920">
        <v>12700</v>
      </c>
      <c r="R5324" s="920">
        <v>3160.102</v>
      </c>
      <c r="S5324" s="936">
        <v>0.2488</v>
      </c>
      <c r="T5324" s="920">
        <v>0</v>
      </c>
      <c r="U5324" s="920">
        <v>0</v>
      </c>
      <c r="V5324" s="920">
        <v>0</v>
      </c>
      <c r="W5324" s="920">
        <v>0</v>
      </c>
      <c r="X5324" s="920">
        <v>0</v>
      </c>
      <c r="Y5324" s="920">
        <v>0</v>
      </c>
      <c r="Z5324" s="920">
        <v>0</v>
      </c>
      <c r="AA5324" s="920">
        <v>0</v>
      </c>
      <c r="AB5324" s="936">
        <v>1</v>
      </c>
      <c r="AC5324" s="575">
        <f t="shared" si="247"/>
        <v>0</v>
      </c>
      <c r="AD5324" s="620">
        <f t="shared" si="248"/>
        <v>0</v>
      </c>
    </row>
    <row r="5325" customHeight="1" spans="1:30">
      <c r="A5325" s="574">
        <v>45394</v>
      </c>
      <c r="B5325" s="920" t="s">
        <v>266</v>
      </c>
      <c r="C5325" s="920" t="s">
        <v>250</v>
      </c>
      <c r="D5325" s="920">
        <v>200</v>
      </c>
      <c r="E5325" s="920" t="s">
        <v>231</v>
      </c>
      <c r="F5325" s="920">
        <v>0</v>
      </c>
      <c r="G5325" s="920">
        <v>5.75</v>
      </c>
      <c r="H5325" s="920">
        <v>151.973</v>
      </c>
      <c r="I5325" s="920">
        <v>93.3996</v>
      </c>
      <c r="J5325" s="920">
        <v>91.08</v>
      </c>
      <c r="K5325" s="920">
        <v>58.1741</v>
      </c>
      <c r="L5325" s="936">
        <v>0.3838</v>
      </c>
      <c r="M5325" s="920">
        <v>1623.6</v>
      </c>
      <c r="N5325" s="920"/>
      <c r="O5325" s="920"/>
      <c r="P5325" s="920"/>
      <c r="Q5325" s="920">
        <v>45530</v>
      </c>
      <c r="R5325" s="920">
        <v>9472.98</v>
      </c>
      <c r="S5325" s="936">
        <v>0.2081</v>
      </c>
      <c r="T5325" s="920">
        <v>0.1894</v>
      </c>
      <c r="U5325" s="920">
        <v>0.2099</v>
      </c>
      <c r="V5325" s="920">
        <v>0</v>
      </c>
      <c r="W5325" s="920">
        <v>0</v>
      </c>
      <c r="X5325" s="920">
        <v>0</v>
      </c>
      <c r="Y5325" s="920">
        <v>0</v>
      </c>
      <c r="Z5325" s="920">
        <v>0</v>
      </c>
      <c r="AA5325" s="920">
        <v>0</v>
      </c>
      <c r="AB5325" s="936">
        <v>0.9914</v>
      </c>
      <c r="AC5325" s="575">
        <f t="shared" si="247"/>
        <v>0.2099</v>
      </c>
      <c r="AD5325" s="620">
        <f t="shared" si="248"/>
        <v>0.1894</v>
      </c>
    </row>
    <row r="5326" customHeight="1" spans="1:30">
      <c r="A5326" s="574">
        <v>45394</v>
      </c>
      <c r="B5326" s="920" t="s">
        <v>262</v>
      </c>
      <c r="C5326" s="920" t="s">
        <v>250</v>
      </c>
      <c r="D5326" s="920">
        <v>200</v>
      </c>
      <c r="E5326" s="920" t="s">
        <v>233</v>
      </c>
      <c r="F5326" s="920">
        <v>0</v>
      </c>
      <c r="G5326" s="920">
        <v>11.26</v>
      </c>
      <c r="H5326" s="920">
        <v>273.4509</v>
      </c>
      <c r="I5326" s="920">
        <v>91.1988</v>
      </c>
      <c r="J5326" s="920">
        <v>89.925</v>
      </c>
      <c r="K5326" s="920">
        <v>0</v>
      </c>
      <c r="L5326" s="936">
        <v>0</v>
      </c>
      <c r="M5326" s="920">
        <v>994.95</v>
      </c>
      <c r="N5326" s="920"/>
      <c r="O5326" s="920"/>
      <c r="P5326" s="920"/>
      <c r="Q5326" s="920">
        <v>30140</v>
      </c>
      <c r="R5326" s="920">
        <v>11431.2</v>
      </c>
      <c r="S5326" s="936">
        <v>0.3793</v>
      </c>
      <c r="T5326" s="920">
        <v>88.8645</v>
      </c>
      <c r="U5326" s="920">
        <v>0</v>
      </c>
      <c r="V5326" s="920">
        <v>0</v>
      </c>
      <c r="W5326" s="920">
        <v>0</v>
      </c>
      <c r="X5326" s="920">
        <v>0</v>
      </c>
      <c r="Y5326" s="920">
        <v>93.3876</v>
      </c>
      <c r="Z5326" s="920">
        <v>0</v>
      </c>
      <c r="AA5326" s="920">
        <v>0</v>
      </c>
      <c r="AB5326" s="936">
        <v>0.5952</v>
      </c>
      <c r="AC5326" s="575">
        <f t="shared" si="247"/>
        <v>0</v>
      </c>
      <c r="AD5326" s="620">
        <f t="shared" si="248"/>
        <v>88.8645</v>
      </c>
    </row>
    <row r="5327" customHeight="1" spans="1:30">
      <c r="A5327" s="574">
        <v>45394</v>
      </c>
      <c r="B5327" s="920" t="s">
        <v>265</v>
      </c>
      <c r="C5327" s="920" t="s">
        <v>250</v>
      </c>
      <c r="D5327" s="920">
        <v>50</v>
      </c>
      <c r="E5327" s="920" t="s">
        <v>233</v>
      </c>
      <c r="F5327" s="920">
        <v>0</v>
      </c>
      <c r="G5327" s="920">
        <v>7.9</v>
      </c>
      <c r="H5327" s="920">
        <v>68.851</v>
      </c>
      <c r="I5327" s="920">
        <v>19.4251</v>
      </c>
      <c r="J5327" s="920">
        <v>18.9992</v>
      </c>
      <c r="K5327" s="920">
        <v>49.4259</v>
      </c>
      <c r="L5327" s="936">
        <v>0.7179</v>
      </c>
      <c r="M5327" s="920">
        <v>250.646</v>
      </c>
      <c r="N5327" s="920"/>
      <c r="O5327" s="920"/>
      <c r="P5327" s="920"/>
      <c r="Q5327" s="920">
        <v>5770</v>
      </c>
      <c r="R5327" s="920">
        <v>1274.4424</v>
      </c>
      <c r="S5327" s="936">
        <v>0.2209</v>
      </c>
      <c r="T5327" s="920">
        <v>0</v>
      </c>
      <c r="U5327" s="920">
        <v>0</v>
      </c>
      <c r="V5327" s="920">
        <v>0</v>
      </c>
      <c r="W5327" s="920">
        <v>0</v>
      </c>
      <c r="X5327" s="920">
        <v>0</v>
      </c>
      <c r="Y5327" s="920">
        <v>0</v>
      </c>
      <c r="Z5327" s="920">
        <v>0</v>
      </c>
      <c r="AA5327" s="920">
        <v>0</v>
      </c>
      <c r="AB5327" s="936">
        <v>1</v>
      </c>
      <c r="AC5327" s="575">
        <f t="shared" si="247"/>
        <v>0</v>
      </c>
      <c r="AD5327" s="620">
        <f t="shared" si="248"/>
        <v>0</v>
      </c>
    </row>
    <row r="5328" customHeight="1" spans="1:30">
      <c r="A5328" s="574">
        <v>45394</v>
      </c>
      <c r="B5328" s="920" t="s">
        <v>267</v>
      </c>
      <c r="C5328" s="920" t="s">
        <v>250</v>
      </c>
      <c r="D5328" s="920">
        <v>150</v>
      </c>
      <c r="E5328" s="920" t="s">
        <v>233</v>
      </c>
      <c r="F5328" s="920">
        <v>0</v>
      </c>
      <c r="G5328" s="920">
        <v>9.38</v>
      </c>
      <c r="H5328" s="920">
        <v>212.441</v>
      </c>
      <c r="I5328" s="920">
        <v>212.441</v>
      </c>
      <c r="J5328" s="920">
        <v>205.92</v>
      </c>
      <c r="K5328" s="920">
        <v>0</v>
      </c>
      <c r="L5328" s="936">
        <v>0</v>
      </c>
      <c r="M5328" s="920">
        <v>857.12</v>
      </c>
      <c r="N5328" s="920"/>
      <c r="O5328" s="920"/>
      <c r="P5328" s="920"/>
      <c r="Q5328" s="920">
        <v>38110</v>
      </c>
      <c r="R5328" s="920">
        <v>14298.24</v>
      </c>
      <c r="S5328" s="936">
        <v>0.3752</v>
      </c>
      <c r="T5328" s="920">
        <v>0</v>
      </c>
      <c r="U5328" s="920">
        <v>0</v>
      </c>
      <c r="V5328" s="920">
        <v>0</v>
      </c>
      <c r="W5328" s="920">
        <v>0</v>
      </c>
      <c r="X5328" s="920">
        <v>0</v>
      </c>
      <c r="Y5328" s="920">
        <v>0</v>
      </c>
      <c r="Z5328" s="920">
        <v>0</v>
      </c>
      <c r="AA5328" s="920">
        <v>0</v>
      </c>
      <c r="AB5328" s="936">
        <v>1</v>
      </c>
      <c r="AC5328" s="575">
        <f t="shared" si="247"/>
        <v>0</v>
      </c>
      <c r="AD5328" s="620">
        <f t="shared" si="248"/>
        <v>0</v>
      </c>
    </row>
    <row r="5329" customHeight="1" spans="1:30">
      <c r="A5329" s="574">
        <v>45394</v>
      </c>
      <c r="B5329" s="920" t="s">
        <v>263</v>
      </c>
      <c r="C5329" s="920" t="s">
        <v>250</v>
      </c>
      <c r="D5329" s="920">
        <v>200</v>
      </c>
      <c r="E5329" s="920" t="s">
        <v>233</v>
      </c>
      <c r="F5329" s="920">
        <v>0</v>
      </c>
      <c r="G5329" s="920">
        <v>10.05</v>
      </c>
      <c r="H5329" s="920">
        <v>298.8858</v>
      </c>
      <c r="I5329" s="920">
        <v>252.0338</v>
      </c>
      <c r="J5329" s="920">
        <v>241.12</v>
      </c>
      <c r="K5329" s="920">
        <v>46.4921</v>
      </c>
      <c r="L5329" s="936">
        <v>0.15</v>
      </c>
      <c r="M5329" s="920">
        <v>1656.16</v>
      </c>
      <c r="N5329" s="920"/>
      <c r="O5329" s="920"/>
      <c r="P5329" s="920"/>
      <c r="Q5329" s="920">
        <v>59159</v>
      </c>
      <c r="R5329" s="920">
        <v>20078.08</v>
      </c>
      <c r="S5329" s="936">
        <v>0.3394</v>
      </c>
      <c r="T5329" s="920">
        <v>0</v>
      </c>
      <c r="U5329" s="920">
        <v>0.3599</v>
      </c>
      <c r="V5329" s="920">
        <v>0</v>
      </c>
      <c r="W5329" s="920">
        <v>0</v>
      </c>
      <c r="X5329" s="920">
        <v>0</v>
      </c>
      <c r="Y5329" s="920">
        <v>0</v>
      </c>
      <c r="Z5329" s="920">
        <v>0</v>
      </c>
      <c r="AA5329" s="920">
        <v>0</v>
      </c>
      <c r="AB5329" s="936">
        <v>1</v>
      </c>
      <c r="AC5329" s="575">
        <f t="shared" si="247"/>
        <v>0.3599</v>
      </c>
      <c r="AD5329" s="620">
        <f t="shared" si="248"/>
        <v>0</v>
      </c>
    </row>
    <row r="5330" customHeight="1" spans="1:31">
      <c r="A5330" s="574">
        <v>45394</v>
      </c>
      <c r="B5330" s="921" t="s">
        <v>332</v>
      </c>
      <c r="C5330" s="922" t="s">
        <v>327</v>
      </c>
      <c r="D5330" s="923">
        <v>100</v>
      </c>
      <c r="E5330" s="924" t="s">
        <v>473</v>
      </c>
      <c r="F5330" s="925">
        <v>5.59</v>
      </c>
      <c r="G5330" s="924">
        <v>4.63</v>
      </c>
      <c r="H5330" s="926">
        <v>57.3899</v>
      </c>
      <c r="I5330" s="926">
        <v>31.7075</v>
      </c>
      <c r="J5330" s="926">
        <v>26.453</v>
      </c>
      <c r="K5330" s="926">
        <v>25.6824</v>
      </c>
      <c r="L5330" s="937">
        <v>0.4475</v>
      </c>
      <c r="M5330" s="926">
        <v>418.11</v>
      </c>
      <c r="N5330" s="924">
        <v>2100</v>
      </c>
      <c r="O5330" s="937">
        <v>0.1991</v>
      </c>
      <c r="P5330" s="937">
        <v>-0.2009</v>
      </c>
      <c r="Q5330" s="924">
        <v>17591</v>
      </c>
      <c r="R5330" s="926">
        <v>3050.957</v>
      </c>
      <c r="S5330" s="937">
        <v>0.1734</v>
      </c>
      <c r="T5330" s="924">
        <v>0</v>
      </c>
      <c r="U5330" s="924">
        <v>0</v>
      </c>
      <c r="V5330" s="924">
        <v>0</v>
      </c>
      <c r="W5330" s="924">
        <v>0</v>
      </c>
      <c r="X5330" s="924">
        <v>0</v>
      </c>
      <c r="Y5330" s="924">
        <v>0</v>
      </c>
      <c r="Z5330" s="924">
        <v>0</v>
      </c>
      <c r="AA5330" s="926">
        <v>25.6824</v>
      </c>
      <c r="AB5330" s="937">
        <v>1</v>
      </c>
      <c r="AC5330" s="575">
        <f t="shared" si="247"/>
        <v>0</v>
      </c>
      <c r="AD5330" s="620">
        <f t="shared" si="248"/>
        <v>0</v>
      </c>
      <c r="AE5330" s="949"/>
    </row>
    <row r="5331" customHeight="1" spans="1:31">
      <c r="A5331" s="574">
        <v>45394</v>
      </c>
      <c r="B5331" s="921" t="s">
        <v>342</v>
      </c>
      <c r="C5331" s="927" t="s">
        <v>82</v>
      </c>
      <c r="D5331" s="928">
        <v>100</v>
      </c>
      <c r="E5331" s="929"/>
      <c r="F5331" s="925" t="s">
        <v>381</v>
      </c>
      <c r="G5331" s="930">
        <v>3.84</v>
      </c>
      <c r="H5331" s="930">
        <v>0</v>
      </c>
      <c r="I5331" s="926">
        <v>10.5</v>
      </c>
      <c r="J5331" s="930">
        <v>10.1464</v>
      </c>
      <c r="K5331" s="934">
        <v>0</v>
      </c>
      <c r="L5331" s="937">
        <v>0</v>
      </c>
      <c r="M5331" s="938">
        <v>91.9248</v>
      </c>
      <c r="N5331" s="939">
        <v>2002</v>
      </c>
      <c r="O5331" s="940">
        <v>0.0459</v>
      </c>
      <c r="P5331" s="937">
        <v>-0.3524</v>
      </c>
      <c r="Q5331" s="930">
        <v>13183</v>
      </c>
      <c r="R5331" s="938">
        <v>399.784</v>
      </c>
      <c r="S5331" s="940">
        <v>0.0303</v>
      </c>
      <c r="T5331" s="924">
        <v>0</v>
      </c>
      <c r="U5331" s="924">
        <v>0</v>
      </c>
      <c r="V5331" s="924">
        <v>0</v>
      </c>
      <c r="W5331" s="924">
        <v>0</v>
      </c>
      <c r="X5331" s="924">
        <v>0</v>
      </c>
      <c r="Y5331" s="924">
        <v>0</v>
      </c>
      <c r="Z5331" s="924">
        <v>0</v>
      </c>
      <c r="AA5331" s="924">
        <v>0</v>
      </c>
      <c r="AB5331" s="937">
        <v>1</v>
      </c>
      <c r="AC5331" s="575">
        <f t="shared" si="247"/>
        <v>0</v>
      </c>
      <c r="AD5331" s="620">
        <f t="shared" si="248"/>
        <v>0</v>
      </c>
      <c r="AE5331" s="949"/>
    </row>
    <row r="5332" customHeight="1" spans="1:31">
      <c r="A5332" s="574">
        <v>45394</v>
      </c>
      <c r="B5332" s="931" t="s">
        <v>461</v>
      </c>
      <c r="C5332" s="932" t="s">
        <v>391</v>
      </c>
      <c r="D5332" s="933">
        <v>33</v>
      </c>
      <c r="E5332" s="925" t="s">
        <v>161</v>
      </c>
      <c r="F5332" s="925" t="s">
        <v>381</v>
      </c>
      <c r="G5332" s="925">
        <v>6.75</v>
      </c>
      <c r="H5332" s="926">
        <v>44.8873</v>
      </c>
      <c r="I5332" s="926">
        <v>44.2084</v>
      </c>
      <c r="J5332" s="926">
        <v>43.56</v>
      </c>
      <c r="K5332" s="925">
        <v>0</v>
      </c>
      <c r="L5332" s="937">
        <v>0</v>
      </c>
      <c r="M5332" s="926">
        <v>241.56</v>
      </c>
      <c r="N5332" s="924">
        <v>1086</v>
      </c>
      <c r="O5332" s="937">
        <v>0.2224</v>
      </c>
      <c r="P5332" s="937">
        <v>-0.4439</v>
      </c>
      <c r="Q5332" s="925">
        <v>7604</v>
      </c>
      <c r="R5332" s="925">
        <v>1888.92</v>
      </c>
      <c r="S5332" s="937">
        <v>0.2484</v>
      </c>
      <c r="T5332" s="926">
        <v>0</v>
      </c>
      <c r="U5332" s="924">
        <v>0</v>
      </c>
      <c r="V5332" s="924">
        <v>0</v>
      </c>
      <c r="W5332" s="924">
        <v>0</v>
      </c>
      <c r="X5332" s="924">
        <v>0</v>
      </c>
      <c r="Y5332" s="924">
        <v>0</v>
      </c>
      <c r="Z5332" s="924">
        <v>0</v>
      </c>
      <c r="AA5332" s="924">
        <v>0</v>
      </c>
      <c r="AB5332" s="937">
        <v>1</v>
      </c>
      <c r="AC5332" s="575">
        <f t="shared" si="247"/>
        <v>0</v>
      </c>
      <c r="AD5332" s="620">
        <f t="shared" si="248"/>
        <v>0</v>
      </c>
      <c r="AE5332" s="949"/>
    </row>
    <row r="5333" customHeight="1" spans="1:31">
      <c r="A5333" s="574">
        <v>45394</v>
      </c>
      <c r="B5333" s="931" t="s">
        <v>466</v>
      </c>
      <c r="C5333" s="934" t="s">
        <v>150</v>
      </c>
      <c r="D5333" s="934">
        <v>60</v>
      </c>
      <c r="E5333" s="934" t="s">
        <v>148</v>
      </c>
      <c r="F5333" s="934">
        <v>4.11</v>
      </c>
      <c r="G5333" s="934">
        <v>1.34</v>
      </c>
      <c r="H5333" s="950">
        <v>32.2671</v>
      </c>
      <c r="I5333" s="934">
        <v>33.1233</v>
      </c>
      <c r="J5333" s="934">
        <v>30.8</v>
      </c>
      <c r="K5333" s="934">
        <v>0</v>
      </c>
      <c r="L5333" s="941">
        <v>0</v>
      </c>
      <c r="M5333" s="934">
        <v>214.72</v>
      </c>
      <c r="N5333" s="934">
        <v>422</v>
      </c>
      <c r="O5333" s="941">
        <v>0.5088</v>
      </c>
      <c r="P5333" s="934" t="s">
        <v>149</v>
      </c>
      <c r="Q5333" s="934">
        <v>5420</v>
      </c>
      <c r="R5333" s="934">
        <v>1898.16</v>
      </c>
      <c r="S5333" s="941">
        <v>0.3502</v>
      </c>
      <c r="T5333" s="934">
        <v>0</v>
      </c>
      <c r="U5333" s="934">
        <v>0</v>
      </c>
      <c r="V5333" s="934">
        <v>0</v>
      </c>
      <c r="W5333" s="934">
        <v>0</v>
      </c>
      <c r="X5333" s="934">
        <v>0</v>
      </c>
      <c r="Y5333" s="934">
        <v>0</v>
      </c>
      <c r="Z5333" s="934">
        <v>0</v>
      </c>
      <c r="AA5333" s="934">
        <v>0</v>
      </c>
      <c r="AB5333" s="941">
        <v>1</v>
      </c>
      <c r="AC5333" s="575">
        <f t="shared" si="247"/>
        <v>0</v>
      </c>
      <c r="AD5333" s="620">
        <f t="shared" si="248"/>
        <v>0</v>
      </c>
      <c r="AE5333" s="949"/>
    </row>
    <row r="5334" customHeight="1" spans="1:31">
      <c r="A5334" s="574">
        <v>45394</v>
      </c>
      <c r="B5334" s="921" t="s">
        <v>334</v>
      </c>
      <c r="C5334" s="927" t="s">
        <v>78</v>
      </c>
      <c r="D5334" s="928">
        <v>100</v>
      </c>
      <c r="E5334" s="930" t="s">
        <v>83</v>
      </c>
      <c r="F5334" s="930">
        <v>6.94</v>
      </c>
      <c r="G5334" s="930">
        <v>2.562</v>
      </c>
      <c r="H5334" s="930">
        <v>25.417</v>
      </c>
      <c r="I5334" s="930">
        <v>13.25</v>
      </c>
      <c r="J5334" s="930">
        <v>13.2055</v>
      </c>
      <c r="K5334" s="930">
        <v>12.167</v>
      </c>
      <c r="L5334" s="942">
        <v>0.4787</v>
      </c>
      <c r="M5334" s="943">
        <v>133.8183</v>
      </c>
      <c r="N5334" s="944">
        <v>132</v>
      </c>
      <c r="O5334" s="945">
        <v>1.0138</v>
      </c>
      <c r="P5334" s="942">
        <v>0.6267</v>
      </c>
      <c r="Q5334" s="930">
        <v>5723</v>
      </c>
      <c r="R5334" s="944">
        <v>587.2713</v>
      </c>
      <c r="S5334" s="941">
        <v>0.1026</v>
      </c>
      <c r="T5334" s="930">
        <v>0</v>
      </c>
      <c r="U5334" s="930">
        <v>0</v>
      </c>
      <c r="V5334" s="930">
        <v>0</v>
      </c>
      <c r="W5334" s="930">
        <v>0</v>
      </c>
      <c r="X5334" s="930">
        <v>0</v>
      </c>
      <c r="Y5334" s="930">
        <v>0</v>
      </c>
      <c r="Z5334" s="930">
        <v>0</v>
      </c>
      <c r="AA5334" s="930">
        <v>0</v>
      </c>
      <c r="AB5334" s="937">
        <v>1</v>
      </c>
      <c r="AC5334" s="575">
        <f t="shared" si="247"/>
        <v>0</v>
      </c>
      <c r="AD5334" s="620">
        <f t="shared" si="248"/>
        <v>0</v>
      </c>
      <c r="AE5334" s="949"/>
    </row>
    <row r="5335" customHeight="1" spans="1:31">
      <c r="A5335" s="574">
        <v>45394</v>
      </c>
      <c r="B5335" s="921" t="s">
        <v>335</v>
      </c>
      <c r="C5335" s="927" t="s">
        <v>86</v>
      </c>
      <c r="D5335" s="928">
        <v>50</v>
      </c>
      <c r="E5335" s="930" t="s">
        <v>79</v>
      </c>
      <c r="F5335" s="930">
        <v>5.01</v>
      </c>
      <c r="G5335" s="935">
        <v>1.23</v>
      </c>
      <c r="H5335" s="935">
        <v>18.8247</v>
      </c>
      <c r="I5335" s="935">
        <v>10.4114</v>
      </c>
      <c r="J5335" s="935">
        <v>10.3879</v>
      </c>
      <c r="K5335" s="935">
        <v>8.1708</v>
      </c>
      <c r="L5335" s="946">
        <v>0.434</v>
      </c>
      <c r="M5335" s="930">
        <v>150.8078</v>
      </c>
      <c r="N5335" s="935">
        <v>571</v>
      </c>
      <c r="O5335" s="942">
        <v>0.3245</v>
      </c>
      <c r="P5335" s="934" t="s">
        <v>149</v>
      </c>
      <c r="Q5335" s="935">
        <v>6458</v>
      </c>
      <c r="R5335" s="930">
        <v>1396.0074</v>
      </c>
      <c r="S5335" s="942">
        <v>0.2162</v>
      </c>
      <c r="T5335" s="930">
        <v>0</v>
      </c>
      <c r="U5335" s="930">
        <v>0</v>
      </c>
      <c r="V5335" s="930">
        <v>0</v>
      </c>
      <c r="W5335" s="930">
        <v>0</v>
      </c>
      <c r="X5335" s="930">
        <v>0</v>
      </c>
      <c r="Y5335" s="930">
        <v>0</v>
      </c>
      <c r="Z5335" s="930">
        <v>0</v>
      </c>
      <c r="AA5335" s="930">
        <v>0</v>
      </c>
      <c r="AB5335" s="937">
        <v>1</v>
      </c>
      <c r="AC5335" s="951"/>
      <c r="AD5335" s="951"/>
      <c r="AE5335" s="949"/>
    </row>
    <row r="5336" customHeight="1" spans="1:29">
      <c r="A5336" s="916" t="s">
        <v>474</v>
      </c>
      <c r="B5336" s="917"/>
      <c r="C5336" s="917"/>
      <c r="D5336" s="917"/>
      <c r="E5336" s="917"/>
      <c r="F5336" s="917"/>
      <c r="G5336" s="917"/>
      <c r="H5336" s="917"/>
      <c r="I5336" s="917"/>
      <c r="J5336" s="917"/>
      <c r="K5336" s="917"/>
      <c r="L5336" s="917"/>
      <c r="M5336" s="917"/>
      <c r="N5336" s="917"/>
      <c r="O5336" s="917"/>
      <c r="P5336" s="917"/>
      <c r="Q5336" s="917"/>
      <c r="R5336" s="917"/>
      <c r="S5336" s="917"/>
      <c r="T5336" s="917"/>
      <c r="U5336" s="917"/>
      <c r="V5336" s="917"/>
      <c r="W5336" s="917"/>
      <c r="X5336" s="917"/>
      <c r="Y5336" s="917"/>
      <c r="Z5336" s="917"/>
      <c r="AA5336" s="917"/>
      <c r="AB5336" s="917"/>
      <c r="AC5336" s="917"/>
    </row>
    <row r="5337" customHeight="1" spans="1:30">
      <c r="A5337" s="918" t="s">
        <v>199</v>
      </c>
      <c r="B5337" s="919" t="s">
        <v>200</v>
      </c>
      <c r="C5337" s="919" t="s">
        <v>201</v>
      </c>
      <c r="D5337" s="919" t="s">
        <v>202</v>
      </c>
      <c r="E5337" s="919" t="s">
        <v>203</v>
      </c>
      <c r="F5337" s="919" t="s">
        <v>204</v>
      </c>
      <c r="G5337" s="919" t="s">
        <v>205</v>
      </c>
      <c r="H5337" s="919" t="s">
        <v>206</v>
      </c>
      <c r="I5337" s="919" t="s">
        <v>207</v>
      </c>
      <c r="J5337" s="919" t="s">
        <v>208</v>
      </c>
      <c r="K5337" s="919" t="s">
        <v>209</v>
      </c>
      <c r="L5337" s="919" t="s">
        <v>210</v>
      </c>
      <c r="M5337" s="919" t="s">
        <v>211</v>
      </c>
      <c r="N5337" s="919" t="s">
        <v>212</v>
      </c>
      <c r="O5337" s="919" t="s">
        <v>213</v>
      </c>
      <c r="P5337" s="919" t="s">
        <v>214</v>
      </c>
      <c r="Q5337" s="919" t="s">
        <v>215</v>
      </c>
      <c r="R5337" s="919" t="s">
        <v>216</v>
      </c>
      <c r="S5337" s="919" t="s">
        <v>217</v>
      </c>
      <c r="T5337" s="919" t="s">
        <v>218</v>
      </c>
      <c r="U5337" s="919" t="s">
        <v>219</v>
      </c>
      <c r="V5337" s="919" t="s">
        <v>220</v>
      </c>
      <c r="W5337" s="919" t="s">
        <v>221</v>
      </c>
      <c r="X5337" s="919" t="s">
        <v>222</v>
      </c>
      <c r="Y5337" s="919" t="s">
        <v>223</v>
      </c>
      <c r="Z5337" s="919" t="s">
        <v>224</v>
      </c>
      <c r="AA5337" s="919" t="s">
        <v>225</v>
      </c>
      <c r="AB5337" s="919" t="s">
        <v>226</v>
      </c>
      <c r="AC5337" s="583" t="s">
        <v>29</v>
      </c>
      <c r="AD5337" s="583" t="s">
        <v>30</v>
      </c>
    </row>
    <row r="5338" customHeight="1" spans="1:30">
      <c r="A5338" s="574">
        <v>45395</v>
      </c>
      <c r="B5338" s="920" t="s">
        <v>227</v>
      </c>
      <c r="C5338" s="920" t="s">
        <v>228</v>
      </c>
      <c r="D5338" s="920">
        <v>100</v>
      </c>
      <c r="E5338" s="920" t="s">
        <v>292</v>
      </c>
      <c r="F5338" s="920">
        <v>5.31</v>
      </c>
      <c r="G5338" s="920">
        <v>2.07</v>
      </c>
      <c r="H5338" s="920">
        <v>51.2574</v>
      </c>
      <c r="I5338" s="920">
        <v>50.7499</v>
      </c>
      <c r="J5338" s="920">
        <v>50.575</v>
      </c>
      <c r="K5338" s="920">
        <v>0</v>
      </c>
      <c r="L5338" s="936">
        <v>0</v>
      </c>
      <c r="M5338" s="920">
        <v>513.0125</v>
      </c>
      <c r="N5338" s="920"/>
      <c r="O5338" s="920"/>
      <c r="P5338" s="920"/>
      <c r="Q5338" s="920">
        <v>14972</v>
      </c>
      <c r="R5338" s="920">
        <v>3852.1</v>
      </c>
      <c r="S5338" s="936">
        <v>0.2573</v>
      </c>
      <c r="T5338" s="920">
        <v>0</v>
      </c>
      <c r="U5338" s="920">
        <v>0</v>
      </c>
      <c r="V5338" s="920">
        <v>0</v>
      </c>
      <c r="W5338" s="920">
        <v>0</v>
      </c>
      <c r="X5338" s="920">
        <v>0</v>
      </c>
      <c r="Y5338" s="920">
        <v>0</v>
      </c>
      <c r="Z5338" s="920">
        <v>0</v>
      </c>
      <c r="AA5338" s="920">
        <v>0</v>
      </c>
      <c r="AB5338" s="936">
        <v>1</v>
      </c>
      <c r="AC5338" s="575">
        <f t="shared" ref="AC5338:AC5379" si="249">U5338+W5338</f>
        <v>0</v>
      </c>
      <c r="AD5338" s="620">
        <f t="shared" ref="AD5338:AD5379" si="250">T5338+V5338</f>
        <v>0</v>
      </c>
    </row>
    <row r="5339" customHeight="1" spans="1:30">
      <c r="A5339" s="574">
        <v>45395</v>
      </c>
      <c r="B5339" s="920" t="s">
        <v>239</v>
      </c>
      <c r="C5339" s="920" t="s">
        <v>228</v>
      </c>
      <c r="D5339" s="920">
        <v>30</v>
      </c>
      <c r="E5339" s="920" t="s">
        <v>233</v>
      </c>
      <c r="F5339" s="920">
        <v>7.08</v>
      </c>
      <c r="G5339" s="920">
        <v>0</v>
      </c>
      <c r="H5339" s="920">
        <v>17.6301</v>
      </c>
      <c r="I5339" s="920">
        <v>17.6301</v>
      </c>
      <c r="J5339" s="920">
        <v>17.4768</v>
      </c>
      <c r="K5339" s="920">
        <v>0</v>
      </c>
      <c r="L5339" s="936">
        <v>0</v>
      </c>
      <c r="M5339" s="920">
        <v>215.3184</v>
      </c>
      <c r="N5339" s="920"/>
      <c r="O5339" s="920"/>
      <c r="P5339" s="920"/>
      <c r="Q5339" s="920">
        <v>4805</v>
      </c>
      <c r="R5339" s="920">
        <v>1393.0752</v>
      </c>
      <c r="S5339" s="936">
        <v>0.2899</v>
      </c>
      <c r="T5339" s="920">
        <v>0</v>
      </c>
      <c r="U5339" s="920">
        <v>0</v>
      </c>
      <c r="V5339" s="920">
        <v>0</v>
      </c>
      <c r="W5339" s="920">
        <v>0</v>
      </c>
      <c r="X5339" s="920">
        <v>0</v>
      </c>
      <c r="Y5339" s="920">
        <v>0</v>
      </c>
      <c r="Z5339" s="920">
        <v>0</v>
      </c>
      <c r="AA5339" s="920">
        <v>0</v>
      </c>
      <c r="AB5339" s="936">
        <v>1</v>
      </c>
      <c r="AC5339" s="575">
        <f t="shared" si="249"/>
        <v>0</v>
      </c>
      <c r="AD5339" s="620">
        <f t="shared" si="250"/>
        <v>0</v>
      </c>
    </row>
    <row r="5340" customHeight="1" spans="1:30">
      <c r="A5340" s="574">
        <v>45395</v>
      </c>
      <c r="B5340" s="920" t="s">
        <v>232</v>
      </c>
      <c r="C5340" s="920" t="s">
        <v>228</v>
      </c>
      <c r="D5340" s="920">
        <v>80</v>
      </c>
      <c r="E5340" s="920" t="s">
        <v>233</v>
      </c>
      <c r="F5340" s="920">
        <v>7.08</v>
      </c>
      <c r="G5340" s="920">
        <v>1.18</v>
      </c>
      <c r="H5340" s="920">
        <v>49.1403</v>
      </c>
      <c r="I5340" s="920">
        <v>48.3</v>
      </c>
      <c r="J5340" s="920">
        <v>47.85</v>
      </c>
      <c r="K5340" s="920">
        <v>0</v>
      </c>
      <c r="L5340" s="936">
        <v>0</v>
      </c>
      <c r="M5340" s="920">
        <v>471.9</v>
      </c>
      <c r="N5340" s="920"/>
      <c r="O5340" s="920"/>
      <c r="P5340" s="920"/>
      <c r="Q5340" s="920">
        <v>9570</v>
      </c>
      <c r="R5340" s="920">
        <v>3318.7</v>
      </c>
      <c r="S5340" s="936">
        <v>0.3468</v>
      </c>
      <c r="T5340" s="920">
        <v>0</v>
      </c>
      <c r="U5340" s="920">
        <v>0</v>
      </c>
      <c r="V5340" s="920">
        <v>0</v>
      </c>
      <c r="W5340" s="920">
        <v>0</v>
      </c>
      <c r="X5340" s="920">
        <v>0</v>
      </c>
      <c r="Y5340" s="920">
        <v>0</v>
      </c>
      <c r="Z5340" s="920">
        <v>0</v>
      </c>
      <c r="AA5340" s="920">
        <v>0</v>
      </c>
      <c r="AB5340" s="936">
        <v>0</v>
      </c>
      <c r="AC5340" s="575">
        <f t="shared" si="249"/>
        <v>0</v>
      </c>
      <c r="AD5340" s="620">
        <f t="shared" si="250"/>
        <v>0</v>
      </c>
    </row>
    <row r="5341" customHeight="1" spans="1:30">
      <c r="A5341" s="574">
        <v>45395</v>
      </c>
      <c r="B5341" s="920" t="s">
        <v>237</v>
      </c>
      <c r="C5341" s="920" t="s">
        <v>228</v>
      </c>
      <c r="D5341" s="920">
        <v>5.48</v>
      </c>
      <c r="E5341" s="920" t="s">
        <v>285</v>
      </c>
      <c r="F5341" s="920">
        <v>2.6</v>
      </c>
      <c r="G5341" s="920">
        <v>0</v>
      </c>
      <c r="H5341" s="920">
        <v>1.2</v>
      </c>
      <c r="I5341" s="920">
        <v>1.2</v>
      </c>
      <c r="J5341" s="920">
        <v>1.008</v>
      </c>
      <c r="K5341" s="920">
        <v>0</v>
      </c>
      <c r="L5341" s="936">
        <v>0</v>
      </c>
      <c r="M5341" s="920">
        <v>21.672</v>
      </c>
      <c r="N5341" s="920"/>
      <c r="O5341" s="920"/>
      <c r="P5341" s="920"/>
      <c r="Q5341" s="920">
        <v>554</v>
      </c>
      <c r="R5341" s="920">
        <v>146.924</v>
      </c>
      <c r="S5341" s="936">
        <v>0.2652</v>
      </c>
      <c r="T5341" s="920">
        <v>0</v>
      </c>
      <c r="U5341" s="920">
        <v>0</v>
      </c>
      <c r="V5341" s="920">
        <v>0</v>
      </c>
      <c r="W5341" s="920">
        <v>0</v>
      </c>
      <c r="X5341" s="920">
        <v>0</v>
      </c>
      <c r="Y5341" s="920">
        <v>0</v>
      </c>
      <c r="Z5341" s="920">
        <v>0</v>
      </c>
      <c r="AA5341" s="920">
        <v>0</v>
      </c>
      <c r="AB5341" s="936">
        <v>1</v>
      </c>
      <c r="AC5341" s="575">
        <f t="shared" si="249"/>
        <v>0</v>
      </c>
      <c r="AD5341" s="620">
        <f t="shared" si="250"/>
        <v>0</v>
      </c>
    </row>
    <row r="5342" customHeight="1" spans="1:30">
      <c r="A5342" s="574">
        <v>45395</v>
      </c>
      <c r="B5342" s="920" t="s">
        <v>234</v>
      </c>
      <c r="C5342" s="920" t="s">
        <v>228</v>
      </c>
      <c r="D5342" s="920">
        <v>20</v>
      </c>
      <c r="E5342" s="920" t="s">
        <v>359</v>
      </c>
      <c r="F5342" s="920">
        <v>6.41</v>
      </c>
      <c r="G5342" s="920">
        <v>3.45</v>
      </c>
      <c r="H5342" s="920">
        <v>13.8489</v>
      </c>
      <c r="I5342" s="920">
        <v>5.888</v>
      </c>
      <c r="J5342" s="920">
        <v>5.8456</v>
      </c>
      <c r="K5342" s="920">
        <v>7.961</v>
      </c>
      <c r="L5342" s="936">
        <v>0.5748</v>
      </c>
      <c r="M5342" s="920">
        <v>102.6846</v>
      </c>
      <c r="N5342" s="920"/>
      <c r="O5342" s="920"/>
      <c r="P5342" s="920"/>
      <c r="Q5342" s="920">
        <v>4106</v>
      </c>
      <c r="R5342" s="920">
        <v>955.7681</v>
      </c>
      <c r="S5342" s="936">
        <v>0.2328</v>
      </c>
      <c r="T5342" s="920">
        <v>0</v>
      </c>
      <c r="U5342" s="920">
        <v>0</v>
      </c>
      <c r="V5342" s="920">
        <v>0</v>
      </c>
      <c r="W5342" s="920">
        <v>0</v>
      </c>
      <c r="X5342" s="920">
        <v>0</v>
      </c>
      <c r="Y5342" s="920">
        <v>0</v>
      </c>
      <c r="Z5342" s="920">
        <v>0</v>
      </c>
      <c r="AA5342" s="920">
        <v>0</v>
      </c>
      <c r="AB5342" s="936">
        <v>1</v>
      </c>
      <c r="AC5342" s="575">
        <f t="shared" si="249"/>
        <v>0</v>
      </c>
      <c r="AD5342" s="620">
        <f t="shared" si="250"/>
        <v>0</v>
      </c>
    </row>
    <row r="5343" customHeight="1" spans="1:30">
      <c r="A5343" s="574">
        <v>45395</v>
      </c>
      <c r="B5343" s="920" t="s">
        <v>230</v>
      </c>
      <c r="C5343" s="920" t="s">
        <v>228</v>
      </c>
      <c r="D5343" s="920">
        <v>10</v>
      </c>
      <c r="E5343" s="920" t="s">
        <v>292</v>
      </c>
      <c r="F5343" s="920">
        <v>3.02</v>
      </c>
      <c r="G5343" s="920">
        <v>2.32</v>
      </c>
      <c r="H5343" s="920">
        <v>2.8854</v>
      </c>
      <c r="I5343" s="920">
        <v>2.0212</v>
      </c>
      <c r="J5343" s="920">
        <v>1.98</v>
      </c>
      <c r="K5343" s="920">
        <v>0.8642</v>
      </c>
      <c r="L5343" s="936">
        <v>0.2995</v>
      </c>
      <c r="M5343" s="920">
        <v>48.18</v>
      </c>
      <c r="N5343" s="920"/>
      <c r="O5343" s="920"/>
      <c r="P5343" s="920"/>
      <c r="Q5343" s="920">
        <v>1258</v>
      </c>
      <c r="R5343" s="920">
        <v>354.42</v>
      </c>
      <c r="S5343" s="936">
        <v>0.2817</v>
      </c>
      <c r="T5343" s="920">
        <v>0</v>
      </c>
      <c r="U5343" s="920">
        <v>0</v>
      </c>
      <c r="V5343" s="920">
        <v>0</v>
      </c>
      <c r="W5343" s="920">
        <v>0</v>
      </c>
      <c r="X5343" s="920">
        <v>0</v>
      </c>
      <c r="Y5343" s="920">
        <v>0</v>
      </c>
      <c r="Z5343" s="920">
        <v>0</v>
      </c>
      <c r="AA5343" s="920">
        <v>0</v>
      </c>
      <c r="AB5343" s="936">
        <v>1</v>
      </c>
      <c r="AC5343" s="575">
        <f t="shared" si="249"/>
        <v>0</v>
      </c>
      <c r="AD5343" s="620">
        <f t="shared" si="250"/>
        <v>0</v>
      </c>
    </row>
    <row r="5344" customHeight="1" spans="1:30">
      <c r="A5344" s="574">
        <v>45395</v>
      </c>
      <c r="B5344" s="920" t="s">
        <v>242</v>
      </c>
      <c r="C5344" s="920" t="s">
        <v>228</v>
      </c>
      <c r="D5344" s="920">
        <v>50</v>
      </c>
      <c r="E5344" s="920" t="s">
        <v>233</v>
      </c>
      <c r="F5344" s="920">
        <v>5.27</v>
      </c>
      <c r="G5344" s="920">
        <v>3.61</v>
      </c>
      <c r="H5344" s="920">
        <v>22.48</v>
      </c>
      <c r="I5344" s="920">
        <v>12.852</v>
      </c>
      <c r="J5344" s="920">
        <v>12.76</v>
      </c>
      <c r="K5344" s="920">
        <v>9.628</v>
      </c>
      <c r="L5344" s="936">
        <v>0.4283</v>
      </c>
      <c r="M5344" s="920">
        <v>250.8</v>
      </c>
      <c r="N5344" s="920"/>
      <c r="O5344" s="920"/>
      <c r="P5344" s="920"/>
      <c r="Q5344" s="920">
        <v>7203</v>
      </c>
      <c r="R5344" s="920">
        <v>1675.96</v>
      </c>
      <c r="S5344" s="936">
        <v>0.2327</v>
      </c>
      <c r="T5344" s="920">
        <v>0</v>
      </c>
      <c r="U5344" s="920">
        <v>0</v>
      </c>
      <c r="V5344" s="920">
        <v>0</v>
      </c>
      <c r="W5344" s="920">
        <v>0</v>
      </c>
      <c r="X5344" s="920">
        <v>0</v>
      </c>
      <c r="Y5344" s="920">
        <v>0</v>
      </c>
      <c r="Z5344" s="920">
        <v>0</v>
      </c>
      <c r="AA5344" s="920">
        <v>0</v>
      </c>
      <c r="AB5344" s="936">
        <v>1</v>
      </c>
      <c r="AC5344" s="575">
        <f t="shared" si="249"/>
        <v>0</v>
      </c>
      <c r="AD5344" s="620">
        <f t="shared" si="250"/>
        <v>0</v>
      </c>
    </row>
    <row r="5345" customHeight="1" spans="1:30">
      <c r="A5345" s="574">
        <v>45395</v>
      </c>
      <c r="B5345" s="920" t="s">
        <v>236</v>
      </c>
      <c r="C5345" s="920" t="s">
        <v>228</v>
      </c>
      <c r="D5345" s="920">
        <v>30</v>
      </c>
      <c r="E5345" s="920" t="s">
        <v>235</v>
      </c>
      <c r="F5345" s="920">
        <v>5.12</v>
      </c>
      <c r="G5345" s="920">
        <v>1.26</v>
      </c>
      <c r="H5345" s="920">
        <v>12.2948</v>
      </c>
      <c r="I5345" s="920">
        <v>11.9968</v>
      </c>
      <c r="J5345" s="920">
        <v>11.9729</v>
      </c>
      <c r="K5345" s="920">
        <v>0</v>
      </c>
      <c r="L5345" s="936">
        <v>0</v>
      </c>
      <c r="M5345" s="920">
        <v>131.853</v>
      </c>
      <c r="N5345" s="920"/>
      <c r="O5345" s="920"/>
      <c r="P5345" s="920"/>
      <c r="Q5345" s="920">
        <v>3672</v>
      </c>
      <c r="R5345" s="920">
        <v>1302.1057</v>
      </c>
      <c r="S5345" s="936">
        <v>0.3546</v>
      </c>
      <c r="T5345" s="920">
        <v>0</v>
      </c>
      <c r="U5345" s="920">
        <v>0</v>
      </c>
      <c r="V5345" s="920">
        <v>0</v>
      </c>
      <c r="W5345" s="920">
        <v>0</v>
      </c>
      <c r="X5345" s="920">
        <v>0</v>
      </c>
      <c r="Y5345" s="920">
        <v>0</v>
      </c>
      <c r="Z5345" s="920">
        <v>0</v>
      </c>
      <c r="AA5345" s="920">
        <v>0</v>
      </c>
      <c r="AB5345" s="936">
        <v>1</v>
      </c>
      <c r="AC5345" s="575">
        <f t="shared" si="249"/>
        <v>0</v>
      </c>
      <c r="AD5345" s="620">
        <f t="shared" si="250"/>
        <v>0</v>
      </c>
    </row>
    <row r="5346" customHeight="1" spans="1:30">
      <c r="A5346" s="574">
        <v>45395</v>
      </c>
      <c r="B5346" s="920" t="s">
        <v>246</v>
      </c>
      <c r="C5346" s="920" t="s">
        <v>228</v>
      </c>
      <c r="D5346" s="920">
        <v>300</v>
      </c>
      <c r="E5346" s="920" t="s">
        <v>371</v>
      </c>
      <c r="F5346" s="920">
        <v>3.04</v>
      </c>
      <c r="G5346" s="920">
        <v>0</v>
      </c>
      <c r="H5346" s="920">
        <v>105.311</v>
      </c>
      <c r="I5346" s="920">
        <v>96.546</v>
      </c>
      <c r="J5346" s="920">
        <v>101.838</v>
      </c>
      <c r="K5346" s="920">
        <v>8.2053</v>
      </c>
      <c r="L5346" s="936">
        <v>0.0783</v>
      </c>
      <c r="M5346" s="920">
        <v>2211.561</v>
      </c>
      <c r="N5346" s="920"/>
      <c r="O5346" s="920"/>
      <c r="P5346" s="920"/>
      <c r="Q5346" s="920">
        <v>57321</v>
      </c>
      <c r="R5346" s="920">
        <v>15243.592</v>
      </c>
      <c r="S5346" s="936">
        <v>0.2659</v>
      </c>
      <c r="T5346" s="920">
        <v>0</v>
      </c>
      <c r="U5346" s="920">
        <v>0</v>
      </c>
      <c r="V5346" s="920">
        <v>0</v>
      </c>
      <c r="W5346" s="920">
        <v>0</v>
      </c>
      <c r="X5346" s="920">
        <v>0</v>
      </c>
      <c r="Y5346" s="920">
        <v>0</v>
      </c>
      <c r="Z5346" s="920">
        <v>0</v>
      </c>
      <c r="AA5346" s="920">
        <v>0</v>
      </c>
      <c r="AB5346" s="936">
        <v>1</v>
      </c>
      <c r="AC5346" s="575">
        <f t="shared" si="249"/>
        <v>0</v>
      </c>
      <c r="AD5346" s="620">
        <f t="shared" si="250"/>
        <v>0</v>
      </c>
    </row>
    <row r="5347" customHeight="1" spans="1:30">
      <c r="A5347" s="574">
        <v>45395</v>
      </c>
      <c r="B5347" s="920" t="s">
        <v>240</v>
      </c>
      <c r="C5347" s="920" t="s">
        <v>228</v>
      </c>
      <c r="D5347" s="920">
        <v>100</v>
      </c>
      <c r="E5347" s="920" t="s">
        <v>233</v>
      </c>
      <c r="F5347" s="920">
        <v>1.98</v>
      </c>
      <c r="G5347" s="920">
        <v>0</v>
      </c>
      <c r="H5347" s="920">
        <v>16.732</v>
      </c>
      <c r="I5347" s="920">
        <v>14.892</v>
      </c>
      <c r="J5347" s="920">
        <v>14.216</v>
      </c>
      <c r="K5347" s="920">
        <v>1.7711</v>
      </c>
      <c r="L5347" s="936">
        <v>0.1063</v>
      </c>
      <c r="M5347" s="920">
        <v>538.3</v>
      </c>
      <c r="N5347" s="920"/>
      <c r="O5347" s="920"/>
      <c r="P5347" s="920"/>
      <c r="Q5347" s="920">
        <v>15895</v>
      </c>
      <c r="R5347" s="920">
        <v>3777.293</v>
      </c>
      <c r="S5347" s="936">
        <v>0.2376</v>
      </c>
      <c r="T5347" s="920">
        <v>0.0371</v>
      </c>
      <c r="U5347" s="920">
        <v>0</v>
      </c>
      <c r="V5347" s="920">
        <v>0</v>
      </c>
      <c r="W5347" s="920">
        <v>0</v>
      </c>
      <c r="X5347" s="920">
        <v>0</v>
      </c>
      <c r="Y5347" s="920">
        <v>0.0318</v>
      </c>
      <c r="Z5347" s="920">
        <v>0</v>
      </c>
      <c r="AA5347" s="920">
        <v>0</v>
      </c>
      <c r="AB5347" s="936">
        <v>0.9978</v>
      </c>
      <c r="AC5347" s="575">
        <f t="shared" si="249"/>
        <v>0</v>
      </c>
      <c r="AD5347" s="620">
        <f t="shared" si="250"/>
        <v>0.0371</v>
      </c>
    </row>
    <row r="5348" customHeight="1" spans="1:30">
      <c r="A5348" s="574">
        <v>45395</v>
      </c>
      <c r="B5348" s="920" t="s">
        <v>243</v>
      </c>
      <c r="C5348" s="920" t="s">
        <v>228</v>
      </c>
      <c r="D5348" s="920">
        <v>30</v>
      </c>
      <c r="E5348" s="920" t="s">
        <v>235</v>
      </c>
      <c r="F5348" s="920">
        <v>5.68</v>
      </c>
      <c r="G5348" s="920">
        <v>1.12</v>
      </c>
      <c r="H5348" s="920">
        <v>14.2514</v>
      </c>
      <c r="I5348" s="920">
        <v>13.972</v>
      </c>
      <c r="J5348" s="920">
        <v>13.944</v>
      </c>
      <c r="K5348" s="920">
        <v>0</v>
      </c>
      <c r="L5348" s="936">
        <v>0</v>
      </c>
      <c r="M5348" s="920">
        <v>164.752</v>
      </c>
      <c r="N5348" s="920"/>
      <c r="O5348" s="920"/>
      <c r="P5348" s="920"/>
      <c r="Q5348" s="920">
        <v>4708</v>
      </c>
      <c r="R5348" s="920">
        <v>1487.08</v>
      </c>
      <c r="S5348" s="936">
        <v>0.3159</v>
      </c>
      <c r="T5348" s="920">
        <v>0</v>
      </c>
      <c r="U5348" s="920">
        <v>0</v>
      </c>
      <c r="V5348" s="920">
        <v>0</v>
      </c>
      <c r="W5348" s="920">
        <v>0</v>
      </c>
      <c r="X5348" s="920">
        <v>0</v>
      </c>
      <c r="Y5348" s="920">
        <v>0</v>
      </c>
      <c r="Z5348" s="920">
        <v>0</v>
      </c>
      <c r="AA5348" s="920">
        <v>0</v>
      </c>
      <c r="AB5348" s="936">
        <v>1</v>
      </c>
      <c r="AC5348" s="575">
        <f t="shared" si="249"/>
        <v>0</v>
      </c>
      <c r="AD5348" s="620">
        <f t="shared" si="250"/>
        <v>0</v>
      </c>
    </row>
    <row r="5349" customHeight="1" spans="1:30">
      <c r="A5349" s="574">
        <v>45395</v>
      </c>
      <c r="B5349" s="920" t="s">
        <v>241</v>
      </c>
      <c r="C5349" s="920" t="s">
        <v>228</v>
      </c>
      <c r="D5349" s="920">
        <v>150</v>
      </c>
      <c r="E5349" s="920" t="s">
        <v>359</v>
      </c>
      <c r="F5349" s="920">
        <v>4.5</v>
      </c>
      <c r="G5349" s="920">
        <v>3.7</v>
      </c>
      <c r="H5349" s="920">
        <v>66.0747</v>
      </c>
      <c r="I5349" s="920">
        <v>53.4645</v>
      </c>
      <c r="J5349" s="920">
        <v>46.83</v>
      </c>
      <c r="K5349" s="920">
        <v>12.61</v>
      </c>
      <c r="L5349" s="936">
        <v>0.1908</v>
      </c>
      <c r="M5349" s="920">
        <v>420.3822</v>
      </c>
      <c r="N5349" s="920">
        <v>19664</v>
      </c>
      <c r="O5349" s="936">
        <v>0.0214</v>
      </c>
      <c r="P5349" s="936">
        <v>-0.4119</v>
      </c>
      <c r="Q5349" s="920">
        <v>24402</v>
      </c>
      <c r="R5349" s="920">
        <v>4484.7159</v>
      </c>
      <c r="S5349" s="936">
        <v>0.1838</v>
      </c>
      <c r="T5349" s="920">
        <v>0</v>
      </c>
      <c r="U5349" s="920">
        <v>0</v>
      </c>
      <c r="V5349" s="920">
        <v>0</v>
      </c>
      <c r="W5349" s="920">
        <v>0</v>
      </c>
      <c r="X5349" s="920">
        <v>0</v>
      </c>
      <c r="Y5349" s="920">
        <v>0</v>
      </c>
      <c r="Z5349" s="920">
        <v>0</v>
      </c>
      <c r="AA5349" s="920">
        <v>0</v>
      </c>
      <c r="AB5349" s="936">
        <v>1</v>
      </c>
      <c r="AC5349" s="575">
        <f t="shared" si="249"/>
        <v>0</v>
      </c>
      <c r="AD5349" s="620">
        <f t="shared" si="250"/>
        <v>0</v>
      </c>
    </row>
    <row r="5350" customHeight="1" spans="1:30">
      <c r="A5350" s="574">
        <v>45395</v>
      </c>
      <c r="B5350" s="920" t="s">
        <v>245</v>
      </c>
      <c r="C5350" s="920" t="s">
        <v>228</v>
      </c>
      <c r="D5350" s="920">
        <v>50</v>
      </c>
      <c r="E5350" s="920" t="s">
        <v>292</v>
      </c>
      <c r="F5350" s="920">
        <v>6.06</v>
      </c>
      <c r="G5350" s="920">
        <v>0</v>
      </c>
      <c r="H5350" s="920">
        <v>26.0222</v>
      </c>
      <c r="I5350" s="920">
        <v>25.79</v>
      </c>
      <c r="J5350" s="920">
        <v>25.69</v>
      </c>
      <c r="K5350" s="920">
        <v>0</v>
      </c>
      <c r="L5350" s="936">
        <v>0</v>
      </c>
      <c r="M5350" s="920">
        <v>266.77</v>
      </c>
      <c r="N5350" s="920"/>
      <c r="O5350" s="920"/>
      <c r="P5350" s="920"/>
      <c r="Q5350" s="920">
        <v>6762</v>
      </c>
      <c r="R5350" s="920">
        <v>1394.26</v>
      </c>
      <c r="S5350" s="936">
        <v>0.2062</v>
      </c>
      <c r="T5350" s="920">
        <v>0.0318</v>
      </c>
      <c r="U5350" s="920">
        <v>0</v>
      </c>
      <c r="V5350" s="920">
        <v>0</v>
      </c>
      <c r="W5350" s="920">
        <v>0</v>
      </c>
      <c r="X5350" s="920">
        <v>0</v>
      </c>
      <c r="Y5350" s="920">
        <v>0</v>
      </c>
      <c r="Z5350" s="920">
        <v>0</v>
      </c>
      <c r="AA5350" s="920">
        <v>0</v>
      </c>
      <c r="AB5350" s="936">
        <v>0.9989</v>
      </c>
      <c r="AC5350" s="575">
        <f t="shared" si="249"/>
        <v>0</v>
      </c>
      <c r="AD5350" s="620">
        <f t="shared" si="250"/>
        <v>0.0318</v>
      </c>
    </row>
    <row r="5351" customHeight="1" spans="1:30">
      <c r="A5351" s="574">
        <v>45395</v>
      </c>
      <c r="B5351" s="920" t="s">
        <v>244</v>
      </c>
      <c r="C5351" s="920" t="s">
        <v>228</v>
      </c>
      <c r="D5351" s="920">
        <v>100</v>
      </c>
      <c r="E5351" s="920" t="s">
        <v>233</v>
      </c>
      <c r="F5351" s="920">
        <v>6.2</v>
      </c>
      <c r="G5351" s="920">
        <v>1.2</v>
      </c>
      <c r="H5351" s="920">
        <v>57.024</v>
      </c>
      <c r="I5351" s="920">
        <v>48.1709</v>
      </c>
      <c r="J5351" s="920">
        <v>45.0954</v>
      </c>
      <c r="K5351" s="920">
        <v>8.8531</v>
      </c>
      <c r="L5351" s="936">
        <v>0.1553</v>
      </c>
      <c r="M5351" s="920">
        <v>498.7836</v>
      </c>
      <c r="N5351" s="920"/>
      <c r="O5351" s="920"/>
      <c r="P5351" s="920"/>
      <c r="Q5351" s="920">
        <v>14225</v>
      </c>
      <c r="R5351" s="920">
        <v>3471.9426</v>
      </c>
      <c r="S5351" s="936">
        <v>0.2441</v>
      </c>
      <c r="T5351" s="920">
        <v>0</v>
      </c>
      <c r="U5351" s="920">
        <v>0</v>
      </c>
      <c r="V5351" s="920">
        <v>0</v>
      </c>
      <c r="W5351" s="920">
        <v>0</v>
      </c>
      <c r="X5351" s="920">
        <v>0</v>
      </c>
      <c r="Y5351" s="920">
        <v>0</v>
      </c>
      <c r="Z5351" s="920">
        <v>0</v>
      </c>
      <c r="AA5351" s="920">
        <v>0</v>
      </c>
      <c r="AB5351" s="936">
        <v>1</v>
      </c>
      <c r="AC5351" s="575">
        <f t="shared" si="249"/>
        <v>0</v>
      </c>
      <c r="AD5351" s="620">
        <f t="shared" si="250"/>
        <v>0</v>
      </c>
    </row>
    <row r="5352" customHeight="1" spans="1:30">
      <c r="A5352" s="574">
        <v>45395</v>
      </c>
      <c r="B5352" s="920" t="s">
        <v>248</v>
      </c>
      <c r="C5352" s="920" t="s">
        <v>228</v>
      </c>
      <c r="D5352" s="920">
        <v>100</v>
      </c>
      <c r="E5352" s="920" t="s">
        <v>233</v>
      </c>
      <c r="F5352" s="920">
        <v>6.4</v>
      </c>
      <c r="G5352" s="920">
        <v>1.2</v>
      </c>
      <c r="H5352" s="920">
        <v>81.6896</v>
      </c>
      <c r="I5352" s="920">
        <v>14.7579</v>
      </c>
      <c r="J5352" s="920">
        <v>14.028</v>
      </c>
      <c r="K5352" s="920">
        <v>66.9317</v>
      </c>
      <c r="L5352" s="936">
        <v>0.8193</v>
      </c>
      <c r="M5352" s="920">
        <v>257.4768</v>
      </c>
      <c r="N5352" s="920"/>
      <c r="O5352" s="920"/>
      <c r="P5352" s="920"/>
      <c r="Q5352" s="920">
        <v>11688</v>
      </c>
      <c r="R5352" s="920">
        <v>3149.7256</v>
      </c>
      <c r="S5352" s="936">
        <v>0.2695</v>
      </c>
      <c r="T5352" s="920">
        <v>0</v>
      </c>
      <c r="U5352" s="920">
        <v>0</v>
      </c>
      <c r="V5352" s="920">
        <v>0</v>
      </c>
      <c r="W5352" s="920">
        <v>0</v>
      </c>
      <c r="X5352" s="920">
        <v>0</v>
      </c>
      <c r="Y5352" s="920">
        <v>0</v>
      </c>
      <c r="Z5352" s="920">
        <v>0</v>
      </c>
      <c r="AA5352" s="920">
        <v>0</v>
      </c>
      <c r="AB5352" s="936">
        <v>1</v>
      </c>
      <c r="AC5352" s="575">
        <f t="shared" si="249"/>
        <v>0</v>
      </c>
      <c r="AD5352" s="620">
        <f t="shared" si="250"/>
        <v>0</v>
      </c>
    </row>
    <row r="5353" customHeight="1" spans="1:30">
      <c r="A5353" s="574">
        <v>45395</v>
      </c>
      <c r="B5353" s="920" t="s">
        <v>247</v>
      </c>
      <c r="C5353" s="920" t="s">
        <v>228</v>
      </c>
      <c r="D5353" s="920">
        <v>150</v>
      </c>
      <c r="E5353" s="920" t="s">
        <v>233</v>
      </c>
      <c r="F5353" s="920">
        <v>4.99</v>
      </c>
      <c r="G5353" s="920">
        <v>6.5</v>
      </c>
      <c r="H5353" s="920">
        <v>59.7245</v>
      </c>
      <c r="I5353" s="920">
        <v>59.412</v>
      </c>
      <c r="J5353" s="920">
        <v>58.275</v>
      </c>
      <c r="K5353" s="920">
        <v>0</v>
      </c>
      <c r="L5353" s="936">
        <v>0</v>
      </c>
      <c r="M5353" s="920">
        <v>1041.6</v>
      </c>
      <c r="N5353" s="920"/>
      <c r="O5353" s="920"/>
      <c r="P5353" s="920"/>
      <c r="Q5353" s="920">
        <v>25456</v>
      </c>
      <c r="R5353" s="920">
        <v>7555.275</v>
      </c>
      <c r="S5353" s="936">
        <v>0.2968</v>
      </c>
      <c r="T5353" s="920">
        <v>0</v>
      </c>
      <c r="U5353" s="920">
        <v>0</v>
      </c>
      <c r="V5353" s="920">
        <v>0.3125</v>
      </c>
      <c r="W5353" s="920">
        <v>0</v>
      </c>
      <c r="X5353" s="920">
        <v>0</v>
      </c>
      <c r="Y5353" s="920">
        <v>0</v>
      </c>
      <c r="Z5353" s="920">
        <v>0</v>
      </c>
      <c r="AA5353" s="920">
        <v>0</v>
      </c>
      <c r="AB5353" s="936">
        <v>0.9977</v>
      </c>
      <c r="AC5353" s="575">
        <f t="shared" si="249"/>
        <v>0</v>
      </c>
      <c r="AD5353" s="620">
        <f t="shared" si="250"/>
        <v>0.3125</v>
      </c>
    </row>
    <row r="5354" customHeight="1" spans="1:30">
      <c r="A5354" s="574">
        <v>45395</v>
      </c>
      <c r="B5354" s="920" t="s">
        <v>249</v>
      </c>
      <c r="C5354" s="920" t="s">
        <v>228</v>
      </c>
      <c r="D5354" s="920">
        <v>100</v>
      </c>
      <c r="E5354" s="920" t="s">
        <v>231</v>
      </c>
      <c r="F5354" s="920">
        <v>5.37</v>
      </c>
      <c r="G5354" s="920">
        <v>0</v>
      </c>
      <c r="H5354" s="920">
        <v>41.139</v>
      </c>
      <c r="I5354" s="920">
        <v>40.4999</v>
      </c>
      <c r="J5354" s="920">
        <v>40.37</v>
      </c>
      <c r="K5354" s="920">
        <v>0</v>
      </c>
      <c r="L5354" s="936">
        <v>0</v>
      </c>
      <c r="M5354" s="920">
        <v>673.6385</v>
      </c>
      <c r="N5354" s="920"/>
      <c r="O5354" s="920"/>
      <c r="P5354" s="920"/>
      <c r="Q5354" s="920">
        <v>15134</v>
      </c>
      <c r="R5354" s="920">
        <v>4130.679</v>
      </c>
      <c r="S5354" s="936">
        <v>0.2729</v>
      </c>
      <c r="T5354" s="920">
        <v>0</v>
      </c>
      <c r="U5354" s="920">
        <v>0</v>
      </c>
      <c r="V5354" s="920">
        <v>0</v>
      </c>
      <c r="W5354" s="920">
        <v>0</v>
      </c>
      <c r="X5354" s="920">
        <v>0</v>
      </c>
      <c r="Y5354" s="920">
        <v>0</v>
      </c>
      <c r="Z5354" s="920">
        <v>0</v>
      </c>
      <c r="AA5354" s="920">
        <v>0</v>
      </c>
      <c r="AB5354" s="936">
        <v>1</v>
      </c>
      <c r="AC5354" s="575">
        <f t="shared" si="249"/>
        <v>0</v>
      </c>
      <c r="AD5354" s="620">
        <f t="shared" si="250"/>
        <v>0</v>
      </c>
    </row>
    <row r="5355" customHeight="1" spans="1:30">
      <c r="A5355" s="574">
        <v>45395</v>
      </c>
      <c r="B5355" s="669" t="s">
        <v>55</v>
      </c>
      <c r="C5355" s="920" t="s">
        <v>250</v>
      </c>
      <c r="D5355" s="920">
        <v>100</v>
      </c>
      <c r="E5355" s="920" t="s">
        <v>233</v>
      </c>
      <c r="F5355" s="920">
        <v>0</v>
      </c>
      <c r="G5355" s="920">
        <v>9.32</v>
      </c>
      <c r="H5355" s="920">
        <v>159.759</v>
      </c>
      <c r="I5355" s="920">
        <v>120.991</v>
      </c>
      <c r="J5355" s="920">
        <v>118.0993</v>
      </c>
      <c r="K5355" s="920">
        <v>38.768</v>
      </c>
      <c r="L5355" s="936">
        <v>0.2427</v>
      </c>
      <c r="M5355" s="920">
        <v>1111.1893</v>
      </c>
      <c r="N5355" s="920"/>
      <c r="O5355" s="920"/>
      <c r="P5355" s="920"/>
      <c r="Q5355" s="920">
        <v>28860</v>
      </c>
      <c r="R5355" s="920">
        <v>7469.9792</v>
      </c>
      <c r="S5355" s="936">
        <v>0.2588</v>
      </c>
      <c r="T5355" s="920">
        <v>0</v>
      </c>
      <c r="U5355" s="920">
        <v>0</v>
      </c>
      <c r="V5355" s="920">
        <v>0</v>
      </c>
      <c r="W5355" s="920">
        <v>0</v>
      </c>
      <c r="X5355" s="920">
        <v>0</v>
      </c>
      <c r="Y5355" s="920">
        <v>0</v>
      </c>
      <c r="Z5355" s="920">
        <v>0</v>
      </c>
      <c r="AA5355" s="920">
        <v>0</v>
      </c>
      <c r="AB5355" s="936">
        <v>1</v>
      </c>
      <c r="AC5355" s="575">
        <f t="shared" si="249"/>
        <v>0</v>
      </c>
      <c r="AD5355" s="620">
        <f t="shared" si="250"/>
        <v>0</v>
      </c>
    </row>
    <row r="5356" customHeight="1" spans="1:30">
      <c r="A5356" s="574">
        <v>45395</v>
      </c>
      <c r="B5356" s="192" t="s">
        <v>57</v>
      </c>
      <c r="C5356" s="920" t="s">
        <v>228</v>
      </c>
      <c r="D5356" s="920">
        <v>20</v>
      </c>
      <c r="E5356" s="920" t="s">
        <v>233</v>
      </c>
      <c r="F5356" s="920">
        <v>1.84</v>
      </c>
      <c r="G5356" s="920">
        <v>0</v>
      </c>
      <c r="H5356" s="920">
        <v>3.4629</v>
      </c>
      <c r="I5356" s="920">
        <v>3.1706</v>
      </c>
      <c r="J5356" s="920">
        <v>3.1167</v>
      </c>
      <c r="K5356" s="920">
        <v>0.2923</v>
      </c>
      <c r="L5356" s="936">
        <v>0.0844</v>
      </c>
      <c r="M5356" s="920">
        <v>122.5026</v>
      </c>
      <c r="N5356" s="920"/>
      <c r="O5356" s="920"/>
      <c r="P5356" s="920"/>
      <c r="Q5356" s="920">
        <v>3541</v>
      </c>
      <c r="R5356" s="920">
        <v>930.462</v>
      </c>
      <c r="S5356" s="936">
        <v>0.2628</v>
      </c>
      <c r="T5356" s="920">
        <v>0</v>
      </c>
      <c r="U5356" s="920">
        <v>0</v>
      </c>
      <c r="V5356" s="920">
        <v>0</v>
      </c>
      <c r="W5356" s="920">
        <v>0</v>
      </c>
      <c r="X5356" s="920">
        <v>0</v>
      </c>
      <c r="Y5356" s="920">
        <v>0</v>
      </c>
      <c r="Z5356" s="920">
        <v>0</v>
      </c>
      <c r="AA5356" s="920">
        <v>0</v>
      </c>
      <c r="AB5356" s="936">
        <v>1</v>
      </c>
      <c r="AC5356" s="575">
        <f t="shared" si="249"/>
        <v>0</v>
      </c>
      <c r="AD5356" s="620">
        <f t="shared" si="250"/>
        <v>0</v>
      </c>
    </row>
    <row r="5357" customHeight="1" spans="1:30">
      <c r="A5357" s="574">
        <v>45395</v>
      </c>
      <c r="B5357" s="920" t="s">
        <v>251</v>
      </c>
      <c r="C5357" s="920" t="s">
        <v>250</v>
      </c>
      <c r="D5357" s="920">
        <v>15</v>
      </c>
      <c r="E5357" s="920" t="s">
        <v>475</v>
      </c>
      <c r="F5357" s="920">
        <v>0</v>
      </c>
      <c r="G5357" s="920">
        <v>7.43</v>
      </c>
      <c r="H5357" s="920">
        <v>17.6675</v>
      </c>
      <c r="I5357" s="920">
        <v>10.0609</v>
      </c>
      <c r="J5357" s="920">
        <v>9.975</v>
      </c>
      <c r="K5357" s="920">
        <v>7.6066</v>
      </c>
      <c r="L5357" s="936">
        <v>0.4305</v>
      </c>
      <c r="M5357" s="920">
        <v>108.255</v>
      </c>
      <c r="N5357" s="920"/>
      <c r="O5357" s="920"/>
      <c r="P5357" s="920"/>
      <c r="Q5357" s="920">
        <v>3444</v>
      </c>
      <c r="R5357" s="920">
        <v>714.21</v>
      </c>
      <c r="S5357" s="936">
        <v>0.2074</v>
      </c>
      <c r="T5357" s="920">
        <v>0</v>
      </c>
      <c r="U5357" s="920">
        <v>0</v>
      </c>
      <c r="V5357" s="920">
        <v>0</v>
      </c>
      <c r="W5357" s="920">
        <v>0</v>
      </c>
      <c r="X5357" s="920">
        <v>0</v>
      </c>
      <c r="Y5357" s="920">
        <v>0</v>
      </c>
      <c r="Z5357" s="920">
        <v>0</v>
      </c>
      <c r="AA5357" s="920">
        <v>0</v>
      </c>
      <c r="AB5357" s="936">
        <v>1</v>
      </c>
      <c r="AC5357" s="575">
        <f t="shared" si="249"/>
        <v>0</v>
      </c>
      <c r="AD5357" s="620">
        <f t="shared" si="250"/>
        <v>0</v>
      </c>
    </row>
    <row r="5358" customHeight="1" spans="1:30">
      <c r="A5358" s="574">
        <v>45395</v>
      </c>
      <c r="B5358" s="192" t="s">
        <v>61</v>
      </c>
      <c r="C5358" s="920" t="s">
        <v>250</v>
      </c>
      <c r="D5358" s="920">
        <v>275</v>
      </c>
      <c r="E5358" s="920" t="s">
        <v>233</v>
      </c>
      <c r="F5358" s="920">
        <v>0</v>
      </c>
      <c r="G5358" s="920">
        <v>9.44</v>
      </c>
      <c r="H5358" s="920">
        <v>427.4287</v>
      </c>
      <c r="I5358" s="920">
        <v>398.615</v>
      </c>
      <c r="J5358" s="920">
        <v>394.24</v>
      </c>
      <c r="K5358" s="920">
        <v>28.8137</v>
      </c>
      <c r="L5358" s="936">
        <v>0.0674</v>
      </c>
      <c r="M5358" s="920">
        <v>3228.72</v>
      </c>
      <c r="N5358" s="920"/>
      <c r="O5358" s="920"/>
      <c r="P5358" s="920"/>
      <c r="Q5358" s="920">
        <v>83580</v>
      </c>
      <c r="R5358" s="920">
        <v>27154.16</v>
      </c>
      <c r="S5358" s="936">
        <v>0.3249</v>
      </c>
      <c r="T5358" s="920">
        <v>0</v>
      </c>
      <c r="U5358" s="920">
        <v>0</v>
      </c>
      <c r="V5358" s="920">
        <v>0</v>
      </c>
      <c r="W5358" s="920">
        <v>0</v>
      </c>
      <c r="X5358" s="920">
        <v>0</v>
      </c>
      <c r="Y5358" s="920">
        <v>0</v>
      </c>
      <c r="Z5358" s="920">
        <v>0</v>
      </c>
      <c r="AA5358" s="920">
        <v>0</v>
      </c>
      <c r="AB5358" s="936">
        <v>1</v>
      </c>
      <c r="AC5358" s="575">
        <f t="shared" si="249"/>
        <v>0</v>
      </c>
      <c r="AD5358" s="620">
        <f t="shared" si="250"/>
        <v>0</v>
      </c>
    </row>
    <row r="5359" customHeight="1" spans="1:30">
      <c r="A5359" s="574">
        <v>45395</v>
      </c>
      <c r="B5359" s="192" t="s">
        <v>62</v>
      </c>
      <c r="C5359" s="920" t="s">
        <v>250</v>
      </c>
      <c r="D5359" s="920">
        <v>200</v>
      </c>
      <c r="E5359" s="920" t="s">
        <v>233</v>
      </c>
      <c r="F5359" s="920">
        <v>0</v>
      </c>
      <c r="G5359" s="920">
        <v>10.34</v>
      </c>
      <c r="H5359" s="920">
        <v>300.8852</v>
      </c>
      <c r="I5359" s="920">
        <v>279.7076</v>
      </c>
      <c r="J5359" s="920">
        <v>274.56</v>
      </c>
      <c r="K5359" s="920">
        <v>21.1776</v>
      </c>
      <c r="L5359" s="936">
        <v>0.0704</v>
      </c>
      <c r="M5359" s="920">
        <v>2407.68</v>
      </c>
      <c r="N5359" s="920"/>
      <c r="O5359" s="920"/>
      <c r="P5359" s="920"/>
      <c r="Q5359" s="920">
        <v>61280</v>
      </c>
      <c r="R5359" s="920">
        <v>18955.2</v>
      </c>
      <c r="S5359" s="936">
        <v>0.3093</v>
      </c>
      <c r="T5359" s="920">
        <v>0</v>
      </c>
      <c r="U5359" s="920">
        <v>0</v>
      </c>
      <c r="V5359" s="920">
        <v>0</v>
      </c>
      <c r="W5359" s="920">
        <v>0</v>
      </c>
      <c r="X5359" s="920">
        <v>0</v>
      </c>
      <c r="Y5359" s="920">
        <v>0</v>
      </c>
      <c r="Z5359" s="920">
        <v>0</v>
      </c>
      <c r="AA5359" s="920">
        <v>0</v>
      </c>
      <c r="AB5359" s="936">
        <v>1</v>
      </c>
      <c r="AC5359" s="575">
        <f t="shared" si="249"/>
        <v>0</v>
      </c>
      <c r="AD5359" s="620">
        <f t="shared" si="250"/>
        <v>0</v>
      </c>
    </row>
    <row r="5360" customHeight="1" spans="1:30">
      <c r="A5360" s="574">
        <v>45395</v>
      </c>
      <c r="B5360" s="920" t="s">
        <v>259</v>
      </c>
      <c r="C5360" s="920" t="s">
        <v>250</v>
      </c>
      <c r="D5360" s="920">
        <v>60</v>
      </c>
      <c r="E5360" s="920" t="s">
        <v>233</v>
      </c>
      <c r="F5360" s="920">
        <v>0</v>
      </c>
      <c r="G5360" s="920">
        <v>5.6</v>
      </c>
      <c r="H5360" s="920">
        <v>55.8738</v>
      </c>
      <c r="I5360" s="920">
        <v>55.8738</v>
      </c>
      <c r="J5360" s="920">
        <v>54.81</v>
      </c>
      <c r="K5360" s="920">
        <v>0</v>
      </c>
      <c r="L5360" s="936">
        <v>0</v>
      </c>
      <c r="M5360" s="920">
        <v>579.18</v>
      </c>
      <c r="N5360" s="920"/>
      <c r="O5360" s="920"/>
      <c r="P5360" s="920"/>
      <c r="Q5360" s="920">
        <v>14049</v>
      </c>
      <c r="R5360" s="920">
        <v>4630.71</v>
      </c>
      <c r="S5360" s="936">
        <v>0.3296</v>
      </c>
      <c r="T5360" s="920">
        <v>0</v>
      </c>
      <c r="U5360" s="920">
        <v>0</v>
      </c>
      <c r="V5360" s="920">
        <v>0</v>
      </c>
      <c r="W5360" s="920">
        <v>0</v>
      </c>
      <c r="X5360" s="920">
        <v>0</v>
      </c>
      <c r="Y5360" s="920">
        <v>0</v>
      </c>
      <c r="Z5360" s="920">
        <v>0</v>
      </c>
      <c r="AA5360" s="920">
        <v>0</v>
      </c>
      <c r="AB5360" s="936">
        <v>1</v>
      </c>
      <c r="AC5360" s="575">
        <f t="shared" si="249"/>
        <v>0</v>
      </c>
      <c r="AD5360" s="620">
        <f t="shared" si="250"/>
        <v>0</v>
      </c>
    </row>
    <row r="5361" customHeight="1" spans="1:30">
      <c r="A5361" s="574">
        <v>45395</v>
      </c>
      <c r="B5361" s="920" t="s">
        <v>253</v>
      </c>
      <c r="C5361" s="920" t="s">
        <v>250</v>
      </c>
      <c r="D5361" s="920">
        <v>200</v>
      </c>
      <c r="E5361" s="920" t="s">
        <v>233</v>
      </c>
      <c r="F5361" s="920">
        <v>0</v>
      </c>
      <c r="G5361" s="920">
        <v>8.96</v>
      </c>
      <c r="H5361" s="920">
        <v>324.3926</v>
      </c>
      <c r="I5361" s="920">
        <v>309.0422</v>
      </c>
      <c r="J5361" s="920">
        <v>297</v>
      </c>
      <c r="K5361" s="920">
        <v>14.3639</v>
      </c>
      <c r="L5361" s="936">
        <v>0.0444</v>
      </c>
      <c r="M5361" s="920">
        <v>2262.48</v>
      </c>
      <c r="N5361" s="920"/>
      <c r="O5361" s="920"/>
      <c r="P5361" s="920"/>
      <c r="Q5361" s="920">
        <v>61425</v>
      </c>
      <c r="R5361" s="920">
        <v>16798.32</v>
      </c>
      <c r="S5361" s="936">
        <v>0.2735</v>
      </c>
      <c r="T5361" s="920">
        <v>0</v>
      </c>
      <c r="U5361" s="920">
        <v>0.9865</v>
      </c>
      <c r="V5361" s="920">
        <v>0</v>
      </c>
      <c r="W5361" s="920">
        <v>0</v>
      </c>
      <c r="X5361" s="920">
        <v>0</v>
      </c>
      <c r="Y5361" s="920">
        <v>0</v>
      </c>
      <c r="Z5361" s="920">
        <v>0</v>
      </c>
      <c r="AA5361" s="920">
        <v>0</v>
      </c>
      <c r="AB5361" s="936">
        <v>1</v>
      </c>
      <c r="AC5361" s="575">
        <f t="shared" si="249"/>
        <v>0.9865</v>
      </c>
      <c r="AD5361" s="620">
        <f t="shared" si="250"/>
        <v>0</v>
      </c>
    </row>
    <row r="5362" customHeight="1" spans="1:30">
      <c r="A5362" s="574">
        <v>45395</v>
      </c>
      <c r="B5362" s="920" t="s">
        <v>261</v>
      </c>
      <c r="C5362" s="920" t="s">
        <v>250</v>
      </c>
      <c r="D5362" s="920">
        <v>100</v>
      </c>
      <c r="E5362" s="920" t="s">
        <v>233</v>
      </c>
      <c r="F5362" s="920">
        <v>0</v>
      </c>
      <c r="G5362" s="920">
        <v>9.37</v>
      </c>
      <c r="H5362" s="920">
        <v>175.6309</v>
      </c>
      <c r="I5362" s="920">
        <v>175.6309</v>
      </c>
      <c r="J5362" s="920">
        <v>172.656</v>
      </c>
      <c r="K5362" s="920">
        <v>0</v>
      </c>
      <c r="L5362" s="936">
        <v>0</v>
      </c>
      <c r="M5362" s="920">
        <v>1263.108</v>
      </c>
      <c r="N5362" s="920"/>
      <c r="O5362" s="920"/>
      <c r="P5362" s="920"/>
      <c r="Q5362" s="920">
        <v>25315</v>
      </c>
      <c r="R5362" s="920">
        <v>8242.212</v>
      </c>
      <c r="S5362" s="936">
        <v>0.3256</v>
      </c>
      <c r="T5362" s="920">
        <v>0</v>
      </c>
      <c r="U5362" s="920">
        <v>0</v>
      </c>
      <c r="V5362" s="920">
        <v>0</v>
      </c>
      <c r="W5362" s="920">
        <v>0</v>
      </c>
      <c r="X5362" s="920">
        <v>0</v>
      </c>
      <c r="Y5362" s="920">
        <v>0</v>
      </c>
      <c r="Z5362" s="920">
        <v>0</v>
      </c>
      <c r="AA5362" s="920">
        <v>0</v>
      </c>
      <c r="AB5362" s="936">
        <v>1</v>
      </c>
      <c r="AC5362" s="575">
        <f t="shared" si="249"/>
        <v>0</v>
      </c>
      <c r="AD5362" s="620">
        <f t="shared" si="250"/>
        <v>0</v>
      </c>
    </row>
    <row r="5363" customHeight="1" spans="1:30">
      <c r="A5363" s="574">
        <v>45395</v>
      </c>
      <c r="B5363" s="920" t="s">
        <v>254</v>
      </c>
      <c r="C5363" s="920" t="s">
        <v>250</v>
      </c>
      <c r="D5363" s="920">
        <v>50</v>
      </c>
      <c r="E5363" s="920" t="s">
        <v>235</v>
      </c>
      <c r="F5363" s="920">
        <v>0</v>
      </c>
      <c r="G5363" s="920">
        <v>8.7</v>
      </c>
      <c r="H5363" s="920">
        <v>84.7594</v>
      </c>
      <c r="I5363" s="920">
        <v>84.177</v>
      </c>
      <c r="J5363" s="920">
        <v>81.69</v>
      </c>
      <c r="K5363" s="920">
        <v>0</v>
      </c>
      <c r="L5363" s="936">
        <v>0</v>
      </c>
      <c r="M5363" s="920">
        <v>507.36</v>
      </c>
      <c r="N5363" s="920"/>
      <c r="O5363" s="920"/>
      <c r="P5363" s="920"/>
      <c r="Q5363" s="920">
        <v>12070</v>
      </c>
      <c r="R5363" s="920">
        <v>4408.32</v>
      </c>
      <c r="S5363" s="936">
        <v>0.3652</v>
      </c>
      <c r="T5363" s="920">
        <v>0</v>
      </c>
      <c r="U5363" s="920">
        <v>0</v>
      </c>
      <c r="V5363" s="920">
        <v>0</v>
      </c>
      <c r="W5363" s="920">
        <v>0</v>
      </c>
      <c r="X5363" s="920">
        <v>0</v>
      </c>
      <c r="Y5363" s="920">
        <v>0</v>
      </c>
      <c r="Z5363" s="920">
        <v>0</v>
      </c>
      <c r="AA5363" s="920">
        <v>0</v>
      </c>
      <c r="AB5363" s="936">
        <v>1</v>
      </c>
      <c r="AC5363" s="575">
        <f t="shared" si="249"/>
        <v>0</v>
      </c>
      <c r="AD5363" s="620">
        <f t="shared" si="250"/>
        <v>0</v>
      </c>
    </row>
    <row r="5364" customHeight="1" spans="1:30">
      <c r="A5364" s="574">
        <v>45395</v>
      </c>
      <c r="B5364" s="920" t="s">
        <v>258</v>
      </c>
      <c r="C5364" s="920" t="s">
        <v>250</v>
      </c>
      <c r="D5364" s="920">
        <v>100</v>
      </c>
      <c r="E5364" s="920" t="s">
        <v>233</v>
      </c>
      <c r="F5364" s="920">
        <v>0</v>
      </c>
      <c r="G5364" s="920">
        <v>8.09</v>
      </c>
      <c r="H5364" s="920">
        <v>153.2122</v>
      </c>
      <c r="I5364" s="920">
        <v>143.0128</v>
      </c>
      <c r="J5364" s="920">
        <v>140.58</v>
      </c>
      <c r="K5364" s="920">
        <v>7.5048</v>
      </c>
      <c r="L5364" s="936">
        <v>0.0499</v>
      </c>
      <c r="M5364" s="920">
        <v>1086.36</v>
      </c>
      <c r="N5364" s="920"/>
      <c r="O5364" s="920"/>
      <c r="P5364" s="920"/>
      <c r="Q5364" s="920">
        <v>27774</v>
      </c>
      <c r="R5364" s="920">
        <v>6904.26</v>
      </c>
      <c r="S5364" s="936">
        <v>0.2486</v>
      </c>
      <c r="T5364" s="920">
        <v>1.3626</v>
      </c>
      <c r="U5364" s="920">
        <v>1.332</v>
      </c>
      <c r="V5364" s="920">
        <v>0</v>
      </c>
      <c r="W5364" s="920">
        <v>0</v>
      </c>
      <c r="X5364" s="920">
        <v>0</v>
      </c>
      <c r="Y5364" s="920">
        <v>0</v>
      </c>
      <c r="Z5364" s="920">
        <v>0</v>
      </c>
      <c r="AA5364" s="920">
        <v>0</v>
      </c>
      <c r="AB5364" s="936">
        <v>0.988</v>
      </c>
      <c r="AC5364" s="575">
        <f t="shared" si="249"/>
        <v>1.332</v>
      </c>
      <c r="AD5364" s="620">
        <f t="shared" si="250"/>
        <v>1.3626</v>
      </c>
    </row>
    <row r="5365" customHeight="1" spans="1:30">
      <c r="A5365" s="574">
        <v>45395</v>
      </c>
      <c r="B5365" s="920" t="s">
        <v>256</v>
      </c>
      <c r="C5365" s="920" t="s">
        <v>250</v>
      </c>
      <c r="D5365" s="920">
        <v>20.4</v>
      </c>
      <c r="E5365" s="920" t="s">
        <v>233</v>
      </c>
      <c r="F5365" s="920">
        <v>0</v>
      </c>
      <c r="G5365" s="920">
        <v>7.15</v>
      </c>
      <c r="H5365" s="920">
        <v>32.5262</v>
      </c>
      <c r="I5365" s="920">
        <v>32.34</v>
      </c>
      <c r="J5365" s="920">
        <v>32.269</v>
      </c>
      <c r="K5365" s="920">
        <v>0</v>
      </c>
      <c r="L5365" s="936">
        <v>0</v>
      </c>
      <c r="M5365" s="920">
        <v>183.1408</v>
      </c>
      <c r="N5365" s="920"/>
      <c r="O5365" s="920"/>
      <c r="P5365" s="920"/>
      <c r="Q5365" s="920">
        <v>5372</v>
      </c>
      <c r="R5365" s="920">
        <v>1811.3329</v>
      </c>
      <c r="S5365" s="936">
        <v>0.3372</v>
      </c>
      <c r="T5365" s="920">
        <v>0</v>
      </c>
      <c r="U5365" s="920">
        <v>0</v>
      </c>
      <c r="V5365" s="920">
        <v>0</v>
      </c>
      <c r="W5365" s="920">
        <v>0</v>
      </c>
      <c r="X5365" s="920">
        <v>0</v>
      </c>
      <c r="Y5365" s="920">
        <v>0</v>
      </c>
      <c r="Z5365" s="920">
        <v>0</v>
      </c>
      <c r="AA5365" s="920">
        <v>0</v>
      </c>
      <c r="AB5365" s="936">
        <v>1</v>
      </c>
      <c r="AC5365" s="575">
        <f t="shared" si="249"/>
        <v>0</v>
      </c>
      <c r="AD5365" s="620">
        <f t="shared" si="250"/>
        <v>0</v>
      </c>
    </row>
    <row r="5366" customHeight="1" spans="1:30">
      <c r="A5366" s="574">
        <v>45395</v>
      </c>
      <c r="B5366" s="920" t="s">
        <v>252</v>
      </c>
      <c r="C5366" s="920" t="s">
        <v>250</v>
      </c>
      <c r="D5366" s="920">
        <v>49.5</v>
      </c>
      <c r="E5366" s="920" t="s">
        <v>233</v>
      </c>
      <c r="F5366" s="920">
        <v>0</v>
      </c>
      <c r="G5366" s="920">
        <v>15.25</v>
      </c>
      <c r="H5366" s="920">
        <v>102.0338</v>
      </c>
      <c r="I5366" s="920">
        <v>75.6204</v>
      </c>
      <c r="J5366" s="920">
        <v>73.392</v>
      </c>
      <c r="K5366" s="920">
        <v>26.4134</v>
      </c>
      <c r="L5366" s="936">
        <v>0.2589</v>
      </c>
      <c r="M5366" s="920">
        <v>728.244</v>
      </c>
      <c r="N5366" s="920">
        <v>1272</v>
      </c>
      <c r="O5366" s="936">
        <v>0.5725</v>
      </c>
      <c r="P5366" s="936">
        <v>0.1392</v>
      </c>
      <c r="Q5366" s="920">
        <v>12723</v>
      </c>
      <c r="R5366" s="920">
        <v>3444.0846</v>
      </c>
      <c r="S5366" s="936">
        <v>0.2707</v>
      </c>
      <c r="T5366" s="920">
        <v>0</v>
      </c>
      <c r="U5366" s="920">
        <v>0</v>
      </c>
      <c r="V5366" s="920">
        <v>0</v>
      </c>
      <c r="W5366" s="920">
        <v>0</v>
      </c>
      <c r="X5366" s="920">
        <v>0</v>
      </c>
      <c r="Y5366" s="920">
        <v>0</v>
      </c>
      <c r="Z5366" s="920">
        <v>0</v>
      </c>
      <c r="AA5366" s="920">
        <v>0</v>
      </c>
      <c r="AB5366" s="936">
        <v>1</v>
      </c>
      <c r="AC5366" s="575">
        <f t="shared" si="249"/>
        <v>0</v>
      </c>
      <c r="AD5366" s="620">
        <f t="shared" si="250"/>
        <v>0</v>
      </c>
    </row>
    <row r="5367" customHeight="1" spans="1:30">
      <c r="A5367" s="574">
        <v>45395</v>
      </c>
      <c r="B5367" s="920" t="s">
        <v>257</v>
      </c>
      <c r="C5367" s="920" t="s">
        <v>250</v>
      </c>
      <c r="D5367" s="920">
        <v>80</v>
      </c>
      <c r="E5367" s="920" t="s">
        <v>231</v>
      </c>
      <c r="F5367" s="920">
        <v>0</v>
      </c>
      <c r="G5367" s="920">
        <v>6.18</v>
      </c>
      <c r="H5367" s="920">
        <v>85.981</v>
      </c>
      <c r="I5367" s="920">
        <v>85.5494</v>
      </c>
      <c r="J5367" s="920">
        <v>83.248</v>
      </c>
      <c r="K5367" s="920">
        <v>0</v>
      </c>
      <c r="L5367" s="936">
        <v>0</v>
      </c>
      <c r="M5367" s="920">
        <v>601.5849</v>
      </c>
      <c r="N5367" s="920"/>
      <c r="O5367" s="920"/>
      <c r="P5367" s="920"/>
      <c r="Q5367" s="920">
        <v>18237</v>
      </c>
      <c r="R5367" s="920">
        <v>6291.0265</v>
      </c>
      <c r="S5367" s="936">
        <v>0.345</v>
      </c>
      <c r="T5367" s="920">
        <v>0</v>
      </c>
      <c r="U5367" s="920">
        <v>0</v>
      </c>
      <c r="V5367" s="920">
        <v>0</v>
      </c>
      <c r="W5367" s="920">
        <v>0</v>
      </c>
      <c r="X5367" s="920">
        <v>0</v>
      </c>
      <c r="Y5367" s="920">
        <v>0</v>
      </c>
      <c r="Z5367" s="920">
        <v>0</v>
      </c>
      <c r="AA5367" s="920">
        <v>0</v>
      </c>
      <c r="AB5367" s="936">
        <v>1</v>
      </c>
      <c r="AC5367" s="575">
        <f t="shared" si="249"/>
        <v>0</v>
      </c>
      <c r="AD5367" s="620">
        <f t="shared" si="250"/>
        <v>0</v>
      </c>
    </row>
    <row r="5368" customHeight="1" spans="1:30">
      <c r="A5368" s="574">
        <v>45395</v>
      </c>
      <c r="B5368" s="920" t="s">
        <v>263</v>
      </c>
      <c r="C5368" s="920" t="s">
        <v>250</v>
      </c>
      <c r="D5368" s="920">
        <v>200</v>
      </c>
      <c r="E5368" s="920" t="s">
        <v>233</v>
      </c>
      <c r="F5368" s="920">
        <v>0</v>
      </c>
      <c r="G5368" s="920">
        <v>6.69</v>
      </c>
      <c r="H5368" s="920">
        <v>168.2048</v>
      </c>
      <c r="I5368" s="920">
        <v>147.6225</v>
      </c>
      <c r="J5368" s="920">
        <v>146.96</v>
      </c>
      <c r="K5368" s="920">
        <v>0</v>
      </c>
      <c r="L5368" s="936">
        <v>0</v>
      </c>
      <c r="M5368" s="920">
        <v>1803.12</v>
      </c>
      <c r="N5368" s="920"/>
      <c r="O5368" s="920"/>
      <c r="P5368" s="920"/>
      <c r="Q5368" s="920">
        <v>59159</v>
      </c>
      <c r="R5368" s="920">
        <v>20225.04</v>
      </c>
      <c r="S5368" s="936">
        <v>0.3419</v>
      </c>
      <c r="T5368" s="920">
        <v>0</v>
      </c>
      <c r="U5368" s="920">
        <v>1.3246</v>
      </c>
      <c r="V5368" s="920">
        <v>0</v>
      </c>
      <c r="W5368" s="920">
        <v>0</v>
      </c>
      <c r="X5368" s="920">
        <v>0</v>
      </c>
      <c r="Y5368" s="920">
        <v>19.2577</v>
      </c>
      <c r="Z5368" s="920">
        <v>0</v>
      </c>
      <c r="AA5368" s="920">
        <v>0</v>
      </c>
      <c r="AB5368" s="936">
        <v>0.9965</v>
      </c>
      <c r="AC5368" s="575">
        <f t="shared" si="249"/>
        <v>1.3246</v>
      </c>
      <c r="AD5368" s="620">
        <f t="shared" si="250"/>
        <v>0</v>
      </c>
    </row>
    <row r="5369" customHeight="1" spans="1:30">
      <c r="A5369" s="574">
        <v>45395</v>
      </c>
      <c r="B5369" s="920" t="s">
        <v>260</v>
      </c>
      <c r="C5369" s="920" t="s">
        <v>250</v>
      </c>
      <c r="D5369" s="920">
        <v>50</v>
      </c>
      <c r="E5369" s="920" t="s">
        <v>235</v>
      </c>
      <c r="F5369" s="920">
        <v>0</v>
      </c>
      <c r="G5369" s="920">
        <v>5.6</v>
      </c>
      <c r="H5369" s="920">
        <v>36.5672</v>
      </c>
      <c r="I5369" s="920">
        <v>36.0363</v>
      </c>
      <c r="J5369" s="920">
        <v>35.2</v>
      </c>
      <c r="K5369" s="920">
        <v>0</v>
      </c>
      <c r="L5369" s="936">
        <v>0</v>
      </c>
      <c r="M5369" s="920">
        <v>416.35</v>
      </c>
      <c r="N5369" s="920"/>
      <c r="O5369" s="920"/>
      <c r="P5369" s="920"/>
      <c r="Q5369" s="920">
        <v>12700</v>
      </c>
      <c r="R5369" s="920">
        <v>3195.302</v>
      </c>
      <c r="S5369" s="936">
        <v>0.2516</v>
      </c>
      <c r="T5369" s="920">
        <v>0</v>
      </c>
      <c r="U5369" s="920">
        <v>0</v>
      </c>
      <c r="V5369" s="920">
        <v>0</v>
      </c>
      <c r="W5369" s="920">
        <v>0</v>
      </c>
      <c r="X5369" s="920">
        <v>0</v>
      </c>
      <c r="Y5369" s="920">
        <v>0</v>
      </c>
      <c r="Z5369" s="920">
        <v>0</v>
      </c>
      <c r="AA5369" s="920">
        <v>0</v>
      </c>
      <c r="AB5369" s="936">
        <v>1</v>
      </c>
      <c r="AC5369" s="575">
        <f t="shared" si="249"/>
        <v>0</v>
      </c>
      <c r="AD5369" s="620">
        <f t="shared" si="250"/>
        <v>0</v>
      </c>
    </row>
    <row r="5370" customHeight="1" spans="1:30">
      <c r="A5370" s="574">
        <v>45395</v>
      </c>
      <c r="B5370" s="920" t="s">
        <v>266</v>
      </c>
      <c r="C5370" s="920" t="s">
        <v>250</v>
      </c>
      <c r="D5370" s="920">
        <v>200</v>
      </c>
      <c r="E5370" s="920" t="s">
        <v>231</v>
      </c>
      <c r="F5370" s="920">
        <v>0</v>
      </c>
      <c r="G5370" s="920">
        <v>7.01</v>
      </c>
      <c r="H5370" s="920">
        <v>182.683</v>
      </c>
      <c r="I5370" s="920">
        <v>113.8242</v>
      </c>
      <c r="J5370" s="920">
        <v>112.2</v>
      </c>
      <c r="K5370" s="920">
        <v>68.8588</v>
      </c>
      <c r="L5370" s="936">
        <v>0.3769</v>
      </c>
      <c r="M5370" s="920">
        <v>1735.8</v>
      </c>
      <c r="N5370" s="920"/>
      <c r="O5370" s="920"/>
      <c r="P5370" s="920"/>
      <c r="Q5370" s="920">
        <v>45530</v>
      </c>
      <c r="R5370" s="920">
        <v>9585.18</v>
      </c>
      <c r="S5370" s="936">
        <v>0.2105</v>
      </c>
      <c r="T5370" s="920">
        <v>0</v>
      </c>
      <c r="U5370" s="920">
        <v>0</v>
      </c>
      <c r="V5370" s="920">
        <v>0</v>
      </c>
      <c r="W5370" s="920">
        <v>0</v>
      </c>
      <c r="X5370" s="920">
        <v>0</v>
      </c>
      <c r="Y5370" s="920">
        <v>0</v>
      </c>
      <c r="Z5370" s="920">
        <v>0</v>
      </c>
      <c r="AA5370" s="920">
        <v>0</v>
      </c>
      <c r="AB5370" s="936">
        <v>1</v>
      </c>
      <c r="AC5370" s="575">
        <f t="shared" si="249"/>
        <v>0</v>
      </c>
      <c r="AD5370" s="620">
        <f t="shared" si="250"/>
        <v>0</v>
      </c>
    </row>
    <row r="5371" customHeight="1" spans="1:30">
      <c r="A5371" s="574">
        <v>45395</v>
      </c>
      <c r="B5371" s="920" t="s">
        <v>265</v>
      </c>
      <c r="C5371" s="920" t="s">
        <v>250</v>
      </c>
      <c r="D5371" s="920">
        <v>50</v>
      </c>
      <c r="E5371" s="920" t="s">
        <v>233</v>
      </c>
      <c r="F5371" s="920">
        <v>0</v>
      </c>
      <c r="G5371" s="920">
        <v>10.06</v>
      </c>
      <c r="H5371" s="920">
        <v>86.394</v>
      </c>
      <c r="I5371" s="920">
        <v>19.7761</v>
      </c>
      <c r="J5371" s="920">
        <v>18.9948</v>
      </c>
      <c r="K5371" s="920">
        <v>66.6179</v>
      </c>
      <c r="L5371" s="936">
        <v>0.7711</v>
      </c>
      <c r="M5371" s="920">
        <v>269.6408</v>
      </c>
      <c r="N5371" s="920"/>
      <c r="O5371" s="920"/>
      <c r="P5371" s="920"/>
      <c r="Q5371" s="920">
        <v>5770</v>
      </c>
      <c r="R5371" s="920">
        <v>1293.4372</v>
      </c>
      <c r="S5371" s="936">
        <v>0.2242</v>
      </c>
      <c r="T5371" s="920">
        <v>0</v>
      </c>
      <c r="U5371" s="920">
        <v>0</v>
      </c>
      <c r="V5371" s="920">
        <v>0</v>
      </c>
      <c r="W5371" s="920">
        <v>0</v>
      </c>
      <c r="X5371" s="920">
        <v>0</v>
      </c>
      <c r="Y5371" s="920">
        <v>0</v>
      </c>
      <c r="Z5371" s="920">
        <v>0</v>
      </c>
      <c r="AA5371" s="920">
        <v>0</v>
      </c>
      <c r="AB5371" s="936">
        <v>1</v>
      </c>
      <c r="AC5371" s="575">
        <f t="shared" si="249"/>
        <v>0</v>
      </c>
      <c r="AD5371" s="620">
        <f t="shared" si="250"/>
        <v>0</v>
      </c>
    </row>
    <row r="5372" customHeight="1" spans="1:30">
      <c r="A5372" s="574">
        <v>45395</v>
      </c>
      <c r="B5372" s="920" t="s">
        <v>262</v>
      </c>
      <c r="C5372" s="920" t="s">
        <v>250</v>
      </c>
      <c r="D5372" s="920">
        <v>200</v>
      </c>
      <c r="E5372" s="920" t="s">
        <v>233</v>
      </c>
      <c r="F5372" s="920">
        <v>0</v>
      </c>
      <c r="G5372" s="920">
        <v>5.72</v>
      </c>
      <c r="H5372" s="920">
        <v>70.441</v>
      </c>
      <c r="I5372" s="920">
        <v>0.516</v>
      </c>
      <c r="J5372" s="920">
        <v>0</v>
      </c>
      <c r="K5372" s="920">
        <v>0</v>
      </c>
      <c r="L5372" s="936">
        <v>0</v>
      </c>
      <c r="M5372" s="920">
        <v>994.95</v>
      </c>
      <c r="N5372" s="920"/>
      <c r="O5372" s="920"/>
      <c r="P5372" s="920"/>
      <c r="Q5372" s="920">
        <v>30140</v>
      </c>
      <c r="R5372" s="920">
        <v>11431.2</v>
      </c>
      <c r="S5372" s="936">
        <v>0.3793</v>
      </c>
      <c r="T5372" s="920">
        <v>34.6985</v>
      </c>
      <c r="U5372" s="920">
        <v>0</v>
      </c>
      <c r="V5372" s="920">
        <v>0</v>
      </c>
      <c r="W5372" s="920">
        <v>0</v>
      </c>
      <c r="X5372" s="920">
        <v>0</v>
      </c>
      <c r="Y5372" s="920">
        <v>35.2265</v>
      </c>
      <c r="Z5372" s="920">
        <v>0</v>
      </c>
      <c r="AA5372" s="920">
        <v>0</v>
      </c>
      <c r="AB5372" s="936">
        <v>0.5952</v>
      </c>
      <c r="AC5372" s="575">
        <f t="shared" si="249"/>
        <v>0</v>
      </c>
      <c r="AD5372" s="620">
        <f t="shared" si="250"/>
        <v>34.6985</v>
      </c>
    </row>
    <row r="5373" customHeight="1" spans="1:30">
      <c r="A5373" s="574">
        <v>45395</v>
      </c>
      <c r="B5373" s="920" t="s">
        <v>267</v>
      </c>
      <c r="C5373" s="920" t="s">
        <v>250</v>
      </c>
      <c r="D5373" s="920">
        <v>150</v>
      </c>
      <c r="E5373" s="920" t="s">
        <v>233</v>
      </c>
      <c r="F5373" s="920">
        <v>0</v>
      </c>
      <c r="G5373" s="920">
        <v>5.41</v>
      </c>
      <c r="H5373" s="920">
        <v>95.0118</v>
      </c>
      <c r="I5373" s="920">
        <v>95.0118</v>
      </c>
      <c r="J5373" s="920">
        <v>93.28</v>
      </c>
      <c r="K5373" s="920">
        <v>0</v>
      </c>
      <c r="L5373" s="936">
        <v>0</v>
      </c>
      <c r="M5373" s="920">
        <v>950.4</v>
      </c>
      <c r="N5373" s="920"/>
      <c r="O5373" s="920"/>
      <c r="P5373" s="920"/>
      <c r="Q5373" s="920">
        <v>38110</v>
      </c>
      <c r="R5373" s="920">
        <v>14391.52</v>
      </c>
      <c r="S5373" s="936">
        <v>0.3776</v>
      </c>
      <c r="T5373" s="920">
        <v>0</v>
      </c>
      <c r="U5373" s="920">
        <v>0</v>
      </c>
      <c r="V5373" s="920">
        <v>0</v>
      </c>
      <c r="W5373" s="920">
        <v>0</v>
      </c>
      <c r="X5373" s="920">
        <v>0</v>
      </c>
      <c r="Y5373" s="920">
        <v>0</v>
      </c>
      <c r="Z5373" s="920">
        <v>0</v>
      </c>
      <c r="AA5373" s="920">
        <v>0</v>
      </c>
      <c r="AB5373" s="936">
        <v>1</v>
      </c>
      <c r="AC5373" s="575">
        <f t="shared" si="249"/>
        <v>0</v>
      </c>
      <c r="AD5373" s="620">
        <f t="shared" si="250"/>
        <v>0</v>
      </c>
    </row>
    <row r="5374" customHeight="1" spans="1:31">
      <c r="A5374" s="574">
        <v>45395</v>
      </c>
      <c r="B5374" s="921" t="s">
        <v>332</v>
      </c>
      <c r="C5374" s="922" t="s">
        <v>327</v>
      </c>
      <c r="D5374" s="923">
        <v>100</v>
      </c>
      <c r="E5374" s="924" t="s">
        <v>473</v>
      </c>
      <c r="F5374" s="925">
        <v>6.48</v>
      </c>
      <c r="G5374" s="924">
        <v>2.72</v>
      </c>
      <c r="H5374" s="926">
        <v>64.3598</v>
      </c>
      <c r="I5374" s="926">
        <v>29.4096</v>
      </c>
      <c r="J5374" s="926">
        <v>27.685</v>
      </c>
      <c r="K5374" s="926">
        <v>34.9502</v>
      </c>
      <c r="L5374" s="937">
        <v>0.543</v>
      </c>
      <c r="M5374" s="926">
        <v>445.795</v>
      </c>
      <c r="N5374" s="924">
        <v>2100</v>
      </c>
      <c r="O5374" s="937">
        <v>0.2123</v>
      </c>
      <c r="P5374" s="937">
        <v>-0.2211</v>
      </c>
      <c r="Q5374" s="924">
        <v>17591</v>
      </c>
      <c r="R5374" s="926">
        <v>3078.642</v>
      </c>
      <c r="S5374" s="937">
        <v>0.175</v>
      </c>
      <c r="T5374" s="924">
        <v>0</v>
      </c>
      <c r="U5374" s="924">
        <v>0</v>
      </c>
      <c r="V5374" s="924">
        <v>0</v>
      </c>
      <c r="W5374" s="924">
        <v>0</v>
      </c>
      <c r="X5374" s="924">
        <v>0</v>
      </c>
      <c r="Y5374" s="924">
        <v>0</v>
      </c>
      <c r="Z5374" s="924">
        <v>0</v>
      </c>
      <c r="AA5374" s="926">
        <v>34.9502</v>
      </c>
      <c r="AB5374" s="937">
        <v>1</v>
      </c>
      <c r="AC5374" s="575">
        <f t="shared" si="249"/>
        <v>0</v>
      </c>
      <c r="AD5374" s="620">
        <f t="shared" si="250"/>
        <v>0</v>
      </c>
      <c r="AE5374" s="949"/>
    </row>
    <row r="5375" customHeight="1" spans="1:31">
      <c r="A5375" s="574">
        <v>45395</v>
      </c>
      <c r="B5375" s="921" t="s">
        <v>342</v>
      </c>
      <c r="C5375" s="927" t="s">
        <v>82</v>
      </c>
      <c r="D5375" s="928">
        <v>100</v>
      </c>
      <c r="E5375" s="929" t="s">
        <v>469</v>
      </c>
      <c r="F5375" s="925">
        <v>0</v>
      </c>
      <c r="G5375" s="930">
        <v>4.95</v>
      </c>
      <c r="H5375" s="930">
        <v>0</v>
      </c>
      <c r="I5375" s="926">
        <v>17.43</v>
      </c>
      <c r="J5375" s="930">
        <v>17.0896</v>
      </c>
      <c r="K5375" s="934">
        <v>0</v>
      </c>
      <c r="L5375" s="937">
        <v>0</v>
      </c>
      <c r="M5375" s="938">
        <v>109.0144</v>
      </c>
      <c r="N5375" s="939">
        <v>2002</v>
      </c>
      <c r="O5375" s="940">
        <v>0.0545</v>
      </c>
      <c r="P5375" s="937">
        <v>-0.377</v>
      </c>
      <c r="Q5375" s="930">
        <v>13183</v>
      </c>
      <c r="R5375" s="938">
        <v>416.8736</v>
      </c>
      <c r="S5375" s="940">
        <v>0.0316</v>
      </c>
      <c r="T5375" s="924">
        <v>2.4808</v>
      </c>
      <c r="U5375" s="924">
        <v>0.606</v>
      </c>
      <c r="V5375" s="924">
        <v>0</v>
      </c>
      <c r="W5375" s="924">
        <v>0</v>
      </c>
      <c r="X5375" s="924">
        <v>0</v>
      </c>
      <c r="Y5375" s="924">
        <v>0</v>
      </c>
      <c r="Z5375" s="924">
        <v>0</v>
      </c>
      <c r="AA5375" s="924">
        <v>0</v>
      </c>
      <c r="AB5375" s="937">
        <v>1</v>
      </c>
      <c r="AC5375" s="575">
        <f t="shared" si="249"/>
        <v>0.606</v>
      </c>
      <c r="AD5375" s="620">
        <f t="shared" si="250"/>
        <v>2.4808</v>
      </c>
      <c r="AE5375" s="949"/>
    </row>
    <row r="5376" customHeight="1" spans="1:31">
      <c r="A5376" s="574">
        <v>45395</v>
      </c>
      <c r="B5376" s="931" t="s">
        <v>461</v>
      </c>
      <c r="C5376" s="932" t="s">
        <v>391</v>
      </c>
      <c r="D5376" s="933">
        <v>33</v>
      </c>
      <c r="E5376" s="925" t="s">
        <v>161</v>
      </c>
      <c r="F5376" s="925">
        <v>0</v>
      </c>
      <c r="G5376" s="925">
        <v>6.34</v>
      </c>
      <c r="H5376" s="926">
        <v>40.7315</v>
      </c>
      <c r="I5376" s="926">
        <v>38.2295</v>
      </c>
      <c r="J5376" s="926">
        <v>37.62</v>
      </c>
      <c r="K5376" s="925">
        <v>0</v>
      </c>
      <c r="L5376" s="937">
        <v>0</v>
      </c>
      <c r="M5376" s="926">
        <v>279.18</v>
      </c>
      <c r="N5376" s="924">
        <v>1086</v>
      </c>
      <c r="O5376" s="937">
        <v>0.2571</v>
      </c>
      <c r="P5376" s="937">
        <v>-0.4068</v>
      </c>
      <c r="Q5376" s="925">
        <v>7604</v>
      </c>
      <c r="R5376" s="925">
        <v>1926.54</v>
      </c>
      <c r="S5376" s="937">
        <v>0.2534</v>
      </c>
      <c r="T5376" s="926">
        <v>0</v>
      </c>
      <c r="U5376" s="924">
        <v>0</v>
      </c>
      <c r="V5376" s="924">
        <v>0</v>
      </c>
      <c r="W5376" s="924">
        <v>0</v>
      </c>
      <c r="X5376" s="924">
        <v>0</v>
      </c>
      <c r="Y5376" s="924">
        <v>0</v>
      </c>
      <c r="Z5376" s="924">
        <v>0</v>
      </c>
      <c r="AA5376" s="924">
        <v>0</v>
      </c>
      <c r="AB5376" s="937">
        <v>1</v>
      </c>
      <c r="AC5376" s="575">
        <f t="shared" si="249"/>
        <v>0</v>
      </c>
      <c r="AD5376" s="620">
        <f t="shared" si="250"/>
        <v>0</v>
      </c>
      <c r="AE5376" s="949"/>
    </row>
    <row r="5377" customHeight="1" spans="1:31">
      <c r="A5377" s="574">
        <v>45395</v>
      </c>
      <c r="B5377" s="931" t="s">
        <v>466</v>
      </c>
      <c r="C5377" s="934" t="s">
        <v>150</v>
      </c>
      <c r="D5377" s="934">
        <v>60</v>
      </c>
      <c r="E5377" s="929" t="s">
        <v>476</v>
      </c>
      <c r="F5377" s="952">
        <v>1.79</v>
      </c>
      <c r="G5377" s="952">
        <v>3.43</v>
      </c>
      <c r="H5377" s="950">
        <v>16.1383</v>
      </c>
      <c r="I5377" s="934">
        <v>17.9424</v>
      </c>
      <c r="J5377" s="934">
        <v>14.96</v>
      </c>
      <c r="K5377" s="952">
        <v>0</v>
      </c>
      <c r="L5377" s="941">
        <v>0</v>
      </c>
      <c r="M5377" s="934">
        <v>229.68</v>
      </c>
      <c r="N5377" s="934">
        <v>422</v>
      </c>
      <c r="O5377" s="941">
        <v>0.5443</v>
      </c>
      <c r="P5377" s="934" t="s">
        <v>149</v>
      </c>
      <c r="Q5377" s="934">
        <v>5420</v>
      </c>
      <c r="R5377" s="934">
        <v>1913.12</v>
      </c>
      <c r="S5377" s="941">
        <v>0.353</v>
      </c>
      <c r="T5377" s="934">
        <v>0</v>
      </c>
      <c r="U5377" s="934">
        <v>0</v>
      </c>
      <c r="V5377" s="934">
        <v>0</v>
      </c>
      <c r="W5377" s="934">
        <v>0</v>
      </c>
      <c r="X5377" s="934">
        <v>0</v>
      </c>
      <c r="Y5377" s="934">
        <v>0</v>
      </c>
      <c r="Z5377" s="934">
        <v>0</v>
      </c>
      <c r="AA5377" s="934">
        <v>0</v>
      </c>
      <c r="AB5377" s="941">
        <v>1</v>
      </c>
      <c r="AC5377" s="575">
        <f t="shared" si="249"/>
        <v>0</v>
      </c>
      <c r="AD5377" s="620">
        <f t="shared" si="250"/>
        <v>0</v>
      </c>
      <c r="AE5377" s="949"/>
    </row>
    <row r="5378" customHeight="1" spans="1:31">
      <c r="A5378" s="574">
        <v>45395</v>
      </c>
      <c r="B5378" s="921" t="s">
        <v>334</v>
      </c>
      <c r="C5378" s="927" t="s">
        <v>78</v>
      </c>
      <c r="D5378" s="928">
        <v>100</v>
      </c>
      <c r="E5378" s="930" t="s">
        <v>79</v>
      </c>
      <c r="F5378" s="930">
        <v>5.76</v>
      </c>
      <c r="G5378" s="930">
        <v>6.31</v>
      </c>
      <c r="H5378" s="930">
        <v>21.1174</v>
      </c>
      <c r="I5378" s="930">
        <v>7.42</v>
      </c>
      <c r="J5378" s="930">
        <v>7.2919</v>
      </c>
      <c r="K5378" s="930">
        <v>13.6974</v>
      </c>
      <c r="L5378" s="942">
        <v>0.6486</v>
      </c>
      <c r="M5378" s="943">
        <v>141.1102</v>
      </c>
      <c r="N5378" s="944">
        <v>132</v>
      </c>
      <c r="O5378" s="945">
        <v>1.069</v>
      </c>
      <c r="P5378" s="942">
        <v>0.6497</v>
      </c>
      <c r="Q5378" s="930">
        <v>5723</v>
      </c>
      <c r="R5378" s="944">
        <v>594.5632</v>
      </c>
      <c r="S5378" s="941">
        <v>0.1039</v>
      </c>
      <c r="T5378" s="930">
        <v>0</v>
      </c>
      <c r="U5378" s="930">
        <v>0</v>
      </c>
      <c r="V5378" s="930">
        <v>0</v>
      </c>
      <c r="W5378" s="930">
        <v>0</v>
      </c>
      <c r="X5378" s="930">
        <v>0</v>
      </c>
      <c r="Y5378" s="930">
        <v>0</v>
      </c>
      <c r="Z5378" s="930">
        <v>0</v>
      </c>
      <c r="AA5378" s="930">
        <v>0</v>
      </c>
      <c r="AB5378" s="937">
        <v>1</v>
      </c>
      <c r="AC5378" s="575">
        <f t="shared" si="249"/>
        <v>0</v>
      </c>
      <c r="AD5378" s="620">
        <f t="shared" si="250"/>
        <v>0</v>
      </c>
      <c r="AE5378" s="949"/>
    </row>
    <row r="5379" customHeight="1" spans="1:31">
      <c r="A5379" s="574">
        <v>45395</v>
      </c>
      <c r="B5379" s="921" t="s">
        <v>335</v>
      </c>
      <c r="C5379" s="927" t="s">
        <v>86</v>
      </c>
      <c r="D5379" s="928">
        <v>50</v>
      </c>
      <c r="E5379" s="930" t="s">
        <v>79</v>
      </c>
      <c r="F5379" s="930">
        <v>5.18</v>
      </c>
      <c r="G5379" s="935">
        <v>1.26</v>
      </c>
      <c r="H5379" s="935">
        <v>19.479</v>
      </c>
      <c r="I5379" s="935">
        <v>19.1915</v>
      </c>
      <c r="J5379" s="935">
        <v>19.1626</v>
      </c>
      <c r="K5379" s="935">
        <v>0</v>
      </c>
      <c r="L5379" s="946">
        <v>0</v>
      </c>
      <c r="M5379" s="930">
        <v>169.9705</v>
      </c>
      <c r="N5379" s="935">
        <v>571</v>
      </c>
      <c r="O5379" s="942">
        <v>0.2977</v>
      </c>
      <c r="P5379" s="934" t="s">
        <v>149</v>
      </c>
      <c r="Q5379" s="935">
        <v>6458</v>
      </c>
      <c r="R5379" s="930">
        <v>1415.17</v>
      </c>
      <c r="S5379" s="942">
        <v>0.2191</v>
      </c>
      <c r="T5379" s="930">
        <v>0</v>
      </c>
      <c r="U5379" s="930">
        <v>0</v>
      </c>
      <c r="V5379" s="930">
        <v>0</v>
      </c>
      <c r="W5379" s="930">
        <v>0</v>
      </c>
      <c r="X5379" s="930">
        <v>0</v>
      </c>
      <c r="Y5379" s="930">
        <v>0</v>
      </c>
      <c r="Z5379" s="930">
        <v>0</v>
      </c>
      <c r="AA5379" s="930">
        <v>0</v>
      </c>
      <c r="AB5379" s="937">
        <v>1</v>
      </c>
      <c r="AC5379" s="575">
        <f t="shared" si="249"/>
        <v>0</v>
      </c>
      <c r="AD5379" s="620">
        <f t="shared" si="250"/>
        <v>0</v>
      </c>
      <c r="AE5379" s="949"/>
    </row>
    <row r="5380" customHeight="1" spans="1:29">
      <c r="A5380" s="916" t="s">
        <v>477</v>
      </c>
      <c r="B5380" s="917"/>
      <c r="C5380" s="917"/>
      <c r="D5380" s="917"/>
      <c r="E5380" s="917"/>
      <c r="F5380" s="917"/>
      <c r="G5380" s="917"/>
      <c r="H5380" s="917"/>
      <c r="I5380" s="917"/>
      <c r="J5380" s="917"/>
      <c r="K5380" s="917"/>
      <c r="L5380" s="917"/>
      <c r="M5380" s="917"/>
      <c r="N5380" s="917"/>
      <c r="O5380" s="917"/>
      <c r="P5380" s="917"/>
      <c r="Q5380" s="917"/>
      <c r="R5380" s="917"/>
      <c r="S5380" s="917"/>
      <c r="T5380" s="917"/>
      <c r="U5380" s="917"/>
      <c r="V5380" s="917"/>
      <c r="W5380" s="917"/>
      <c r="X5380" s="917"/>
      <c r="Y5380" s="917"/>
      <c r="Z5380" s="917"/>
      <c r="AA5380" s="917"/>
      <c r="AB5380" s="917"/>
      <c r="AC5380" s="917"/>
    </row>
    <row r="5381" customHeight="1" spans="1:30">
      <c r="A5381" s="918" t="s">
        <v>199</v>
      </c>
      <c r="B5381" s="919" t="s">
        <v>200</v>
      </c>
      <c r="C5381" s="919" t="s">
        <v>201</v>
      </c>
      <c r="D5381" s="919" t="s">
        <v>202</v>
      </c>
      <c r="E5381" s="919" t="s">
        <v>203</v>
      </c>
      <c r="F5381" s="919" t="s">
        <v>204</v>
      </c>
      <c r="G5381" s="919" t="s">
        <v>205</v>
      </c>
      <c r="H5381" s="919" t="s">
        <v>206</v>
      </c>
      <c r="I5381" s="919" t="s">
        <v>207</v>
      </c>
      <c r="J5381" s="919" t="s">
        <v>208</v>
      </c>
      <c r="K5381" s="919" t="s">
        <v>209</v>
      </c>
      <c r="L5381" s="919" t="s">
        <v>210</v>
      </c>
      <c r="M5381" s="919" t="s">
        <v>211</v>
      </c>
      <c r="N5381" s="919" t="s">
        <v>212</v>
      </c>
      <c r="O5381" s="919" t="s">
        <v>213</v>
      </c>
      <c r="P5381" s="919" t="s">
        <v>214</v>
      </c>
      <c r="Q5381" s="919" t="s">
        <v>215</v>
      </c>
      <c r="R5381" s="919" t="s">
        <v>216</v>
      </c>
      <c r="S5381" s="919" t="s">
        <v>217</v>
      </c>
      <c r="T5381" s="919" t="s">
        <v>218</v>
      </c>
      <c r="U5381" s="919" t="s">
        <v>219</v>
      </c>
      <c r="V5381" s="919" t="s">
        <v>220</v>
      </c>
      <c r="W5381" s="919" t="s">
        <v>221</v>
      </c>
      <c r="X5381" s="919" t="s">
        <v>222</v>
      </c>
      <c r="Y5381" s="919" t="s">
        <v>223</v>
      </c>
      <c r="Z5381" s="919" t="s">
        <v>224</v>
      </c>
      <c r="AA5381" s="919" t="s">
        <v>225</v>
      </c>
      <c r="AB5381" s="919" t="s">
        <v>226</v>
      </c>
      <c r="AC5381" s="583" t="s">
        <v>29</v>
      </c>
      <c r="AD5381" s="583" t="s">
        <v>30</v>
      </c>
    </row>
    <row r="5382" customHeight="1" spans="1:30">
      <c r="A5382" s="574">
        <v>45396</v>
      </c>
      <c r="B5382" s="920" t="s">
        <v>227</v>
      </c>
      <c r="C5382" s="920" t="s">
        <v>228</v>
      </c>
      <c r="D5382" s="920">
        <v>100</v>
      </c>
      <c r="E5382" s="920" t="s">
        <v>284</v>
      </c>
      <c r="F5382" s="920">
        <v>3.34</v>
      </c>
      <c r="G5382" s="920">
        <v>1.24</v>
      </c>
      <c r="H5382" s="920">
        <v>31.9916</v>
      </c>
      <c r="I5382" s="920">
        <v>31.6749</v>
      </c>
      <c r="J5382" s="920">
        <v>31.5</v>
      </c>
      <c r="K5382" s="920">
        <v>0</v>
      </c>
      <c r="L5382" s="936">
        <v>0</v>
      </c>
      <c r="M5382" s="920">
        <v>544.5125</v>
      </c>
      <c r="N5382" s="920"/>
      <c r="O5382" s="920"/>
      <c r="P5382" s="920"/>
      <c r="Q5382" s="920">
        <v>14972</v>
      </c>
      <c r="R5382" s="920">
        <v>3883.6</v>
      </c>
      <c r="S5382" s="936">
        <v>0.2594</v>
      </c>
      <c r="T5382" s="920">
        <v>0</v>
      </c>
      <c r="U5382" s="920">
        <v>0</v>
      </c>
      <c r="V5382" s="920">
        <v>0</v>
      </c>
      <c r="W5382" s="920">
        <v>0</v>
      </c>
      <c r="X5382" s="920">
        <v>0</v>
      </c>
      <c r="Y5382" s="920">
        <v>0</v>
      </c>
      <c r="Z5382" s="920">
        <v>0</v>
      </c>
      <c r="AA5382" s="920">
        <v>0</v>
      </c>
      <c r="AB5382" s="936">
        <v>1</v>
      </c>
      <c r="AC5382" s="575">
        <f t="shared" ref="AC5382:AC5423" si="251">U5382+W5382</f>
        <v>0</v>
      </c>
      <c r="AD5382" s="620">
        <f t="shared" ref="AD5382:AD5418" si="252">T5382+V5382</f>
        <v>0</v>
      </c>
    </row>
    <row r="5383" customHeight="1" spans="1:30">
      <c r="A5383" s="574">
        <v>45396</v>
      </c>
      <c r="B5383" s="920" t="s">
        <v>237</v>
      </c>
      <c r="C5383" s="920" t="s">
        <v>228</v>
      </c>
      <c r="D5383" s="920">
        <v>5.48</v>
      </c>
      <c r="E5383" s="920" t="s">
        <v>478</v>
      </c>
      <c r="F5383" s="920">
        <v>1.09</v>
      </c>
      <c r="G5383" s="920">
        <v>0</v>
      </c>
      <c r="H5383" s="920">
        <v>0.63</v>
      </c>
      <c r="I5383" s="920">
        <v>0.63</v>
      </c>
      <c r="J5383" s="920">
        <v>0.504</v>
      </c>
      <c r="K5383" s="920">
        <v>0</v>
      </c>
      <c r="L5383" s="936">
        <v>0</v>
      </c>
      <c r="M5383" s="920">
        <v>22.176</v>
      </c>
      <c r="N5383" s="920"/>
      <c r="O5383" s="920"/>
      <c r="P5383" s="920"/>
      <c r="Q5383" s="920">
        <v>554</v>
      </c>
      <c r="R5383" s="920">
        <v>147.428</v>
      </c>
      <c r="S5383" s="936">
        <v>0.2661</v>
      </c>
      <c r="T5383" s="920">
        <v>0</v>
      </c>
      <c r="U5383" s="920">
        <v>0</v>
      </c>
      <c r="V5383" s="920">
        <v>0</v>
      </c>
      <c r="W5383" s="920">
        <v>0</v>
      </c>
      <c r="X5383" s="920">
        <v>0</v>
      </c>
      <c r="Y5383" s="920">
        <v>0</v>
      </c>
      <c r="Z5383" s="920">
        <v>0</v>
      </c>
      <c r="AA5383" s="920">
        <v>0</v>
      </c>
      <c r="AB5383" s="936">
        <v>1</v>
      </c>
      <c r="AC5383" s="575">
        <f t="shared" si="251"/>
        <v>0</v>
      </c>
      <c r="AD5383" s="620">
        <f t="shared" si="252"/>
        <v>0</v>
      </c>
    </row>
    <row r="5384" customHeight="1" spans="1:30">
      <c r="A5384" s="574">
        <v>45396</v>
      </c>
      <c r="B5384" s="920" t="s">
        <v>232</v>
      </c>
      <c r="C5384" s="920" t="s">
        <v>228</v>
      </c>
      <c r="D5384" s="920">
        <v>80</v>
      </c>
      <c r="E5384" s="920" t="s">
        <v>235</v>
      </c>
      <c r="F5384" s="920">
        <v>4.04</v>
      </c>
      <c r="G5384" s="920">
        <v>0.67</v>
      </c>
      <c r="H5384" s="920">
        <v>28.4169</v>
      </c>
      <c r="I5384" s="920">
        <v>27.58</v>
      </c>
      <c r="J5384" s="920">
        <v>27.5</v>
      </c>
      <c r="K5384" s="920">
        <v>0</v>
      </c>
      <c r="L5384" s="936">
        <v>0</v>
      </c>
      <c r="M5384" s="920">
        <v>499.4</v>
      </c>
      <c r="N5384" s="920"/>
      <c r="O5384" s="920"/>
      <c r="P5384" s="920"/>
      <c r="Q5384" s="920">
        <v>9570</v>
      </c>
      <c r="R5384" s="920">
        <v>3346.2</v>
      </c>
      <c r="S5384" s="936">
        <v>0.3497</v>
      </c>
      <c r="T5384" s="920">
        <v>0</v>
      </c>
      <c r="U5384" s="920">
        <v>0</v>
      </c>
      <c r="V5384" s="920">
        <v>0</v>
      </c>
      <c r="W5384" s="920">
        <v>0</v>
      </c>
      <c r="X5384" s="920">
        <v>0</v>
      </c>
      <c r="Y5384" s="920">
        <v>0</v>
      </c>
      <c r="Z5384" s="920">
        <v>0</v>
      </c>
      <c r="AA5384" s="920">
        <v>0</v>
      </c>
      <c r="AB5384" s="936">
        <v>1</v>
      </c>
      <c r="AC5384" s="575">
        <f t="shared" si="251"/>
        <v>0</v>
      </c>
      <c r="AD5384" s="620">
        <f t="shared" si="252"/>
        <v>0</v>
      </c>
    </row>
    <row r="5385" customHeight="1" spans="1:30">
      <c r="A5385" s="574">
        <v>45396</v>
      </c>
      <c r="B5385" s="920" t="s">
        <v>239</v>
      </c>
      <c r="C5385" s="920" t="s">
        <v>228</v>
      </c>
      <c r="D5385" s="920">
        <v>30</v>
      </c>
      <c r="E5385" s="920" t="s">
        <v>235</v>
      </c>
      <c r="F5385" s="920">
        <v>6.36</v>
      </c>
      <c r="G5385" s="920">
        <v>0</v>
      </c>
      <c r="H5385" s="920">
        <v>17.1383</v>
      </c>
      <c r="I5385" s="920">
        <v>12.1558</v>
      </c>
      <c r="J5385" s="920">
        <v>12.0912</v>
      </c>
      <c r="K5385" s="920">
        <v>4.9825</v>
      </c>
      <c r="L5385" s="936">
        <v>0.2907</v>
      </c>
      <c r="M5385" s="920">
        <v>227.4096</v>
      </c>
      <c r="N5385" s="920"/>
      <c r="O5385" s="920"/>
      <c r="P5385" s="920"/>
      <c r="Q5385" s="920">
        <v>4805</v>
      </c>
      <c r="R5385" s="920">
        <v>1405.1664</v>
      </c>
      <c r="S5385" s="936">
        <v>0.2924</v>
      </c>
      <c r="T5385" s="920">
        <v>0</v>
      </c>
      <c r="U5385" s="920">
        <v>0</v>
      </c>
      <c r="V5385" s="920">
        <v>0</v>
      </c>
      <c r="W5385" s="920">
        <v>0</v>
      </c>
      <c r="X5385" s="920">
        <v>0</v>
      </c>
      <c r="Y5385" s="920">
        <v>0</v>
      </c>
      <c r="Z5385" s="920">
        <v>0</v>
      </c>
      <c r="AA5385" s="920">
        <v>0</v>
      </c>
      <c r="AB5385" s="936">
        <v>1</v>
      </c>
      <c r="AC5385" s="575">
        <f t="shared" si="251"/>
        <v>0</v>
      </c>
      <c r="AD5385" s="620">
        <f t="shared" si="252"/>
        <v>0</v>
      </c>
    </row>
    <row r="5386" customHeight="1" spans="1:30">
      <c r="A5386" s="574">
        <v>45396</v>
      </c>
      <c r="B5386" s="920" t="s">
        <v>230</v>
      </c>
      <c r="C5386" s="920" t="s">
        <v>228</v>
      </c>
      <c r="D5386" s="920">
        <v>10</v>
      </c>
      <c r="E5386" s="920" t="s">
        <v>292</v>
      </c>
      <c r="F5386" s="920">
        <v>4.66</v>
      </c>
      <c r="G5386" s="920">
        <v>1.04</v>
      </c>
      <c r="H5386" s="920">
        <v>4.5918</v>
      </c>
      <c r="I5386" s="920">
        <v>4.0104</v>
      </c>
      <c r="J5386" s="920">
        <v>3.96</v>
      </c>
      <c r="K5386" s="920">
        <v>0.5814</v>
      </c>
      <c r="L5386" s="936">
        <v>0.1266</v>
      </c>
      <c r="M5386" s="920">
        <v>52.14</v>
      </c>
      <c r="N5386" s="920"/>
      <c r="O5386" s="920"/>
      <c r="P5386" s="920"/>
      <c r="Q5386" s="920">
        <v>1258</v>
      </c>
      <c r="R5386" s="920">
        <v>358.38</v>
      </c>
      <c r="S5386" s="936">
        <v>0.2849</v>
      </c>
      <c r="T5386" s="920">
        <v>0</v>
      </c>
      <c r="U5386" s="920">
        <v>0</v>
      </c>
      <c r="V5386" s="920">
        <v>0</v>
      </c>
      <c r="W5386" s="920">
        <v>0</v>
      </c>
      <c r="X5386" s="920">
        <v>0</v>
      </c>
      <c r="Y5386" s="920">
        <v>0</v>
      </c>
      <c r="Z5386" s="920">
        <v>0</v>
      </c>
      <c r="AA5386" s="920">
        <v>0</v>
      </c>
      <c r="AB5386" s="936">
        <v>1</v>
      </c>
      <c r="AC5386" s="575">
        <f t="shared" si="251"/>
        <v>0</v>
      </c>
      <c r="AD5386" s="620">
        <f t="shared" si="252"/>
        <v>0</v>
      </c>
    </row>
    <row r="5387" customHeight="1" spans="1:30">
      <c r="A5387" s="574">
        <v>45396</v>
      </c>
      <c r="B5387" s="920" t="s">
        <v>242</v>
      </c>
      <c r="C5387" s="920" t="s">
        <v>228</v>
      </c>
      <c r="D5387" s="920">
        <v>50</v>
      </c>
      <c r="E5387" s="920" t="s">
        <v>233</v>
      </c>
      <c r="F5387" s="920">
        <v>6.97</v>
      </c>
      <c r="G5387" s="920">
        <v>2.17</v>
      </c>
      <c r="H5387" s="920">
        <v>29.69</v>
      </c>
      <c r="I5387" s="920">
        <v>29.568</v>
      </c>
      <c r="J5387" s="920">
        <v>29.48</v>
      </c>
      <c r="K5387" s="920">
        <v>0</v>
      </c>
      <c r="L5387" s="936">
        <v>0</v>
      </c>
      <c r="M5387" s="920">
        <v>280.28</v>
      </c>
      <c r="N5387" s="920"/>
      <c r="O5387" s="920"/>
      <c r="P5387" s="920"/>
      <c r="Q5387" s="920">
        <v>7203</v>
      </c>
      <c r="R5387" s="920">
        <v>1705.44</v>
      </c>
      <c r="S5387" s="936">
        <v>0.2368</v>
      </c>
      <c r="T5387" s="920">
        <v>0</v>
      </c>
      <c r="U5387" s="920">
        <v>0</v>
      </c>
      <c r="V5387" s="920">
        <v>0</v>
      </c>
      <c r="W5387" s="920">
        <v>0</v>
      </c>
      <c r="X5387" s="920">
        <v>0</v>
      </c>
      <c r="Y5387" s="920">
        <v>0</v>
      </c>
      <c r="Z5387" s="920">
        <v>0</v>
      </c>
      <c r="AA5387" s="920">
        <v>0</v>
      </c>
      <c r="AB5387" s="936">
        <v>1</v>
      </c>
      <c r="AC5387" s="575">
        <f t="shared" si="251"/>
        <v>0</v>
      </c>
      <c r="AD5387" s="620">
        <f t="shared" si="252"/>
        <v>0</v>
      </c>
    </row>
    <row r="5388" customHeight="1" spans="1:30">
      <c r="A5388" s="574">
        <v>45396</v>
      </c>
      <c r="B5388" s="920" t="s">
        <v>236</v>
      </c>
      <c r="C5388" s="920" t="s">
        <v>228</v>
      </c>
      <c r="D5388" s="920">
        <v>30</v>
      </c>
      <c r="E5388" s="920" t="s">
        <v>235</v>
      </c>
      <c r="F5388" s="920">
        <v>5.89</v>
      </c>
      <c r="G5388" s="920">
        <v>1.28</v>
      </c>
      <c r="H5388" s="920">
        <v>14.1383</v>
      </c>
      <c r="I5388" s="920">
        <v>12.8923</v>
      </c>
      <c r="J5388" s="920">
        <v>12.8725</v>
      </c>
      <c r="K5388" s="920">
        <v>1.05</v>
      </c>
      <c r="L5388" s="936">
        <v>0.0753</v>
      </c>
      <c r="M5388" s="920">
        <v>144.7255</v>
      </c>
      <c r="N5388" s="920"/>
      <c r="O5388" s="920"/>
      <c r="P5388" s="920"/>
      <c r="Q5388" s="920">
        <v>3672</v>
      </c>
      <c r="R5388" s="920">
        <v>1314.9782</v>
      </c>
      <c r="S5388" s="936">
        <v>0.3581</v>
      </c>
      <c r="T5388" s="920">
        <v>0</v>
      </c>
      <c r="U5388" s="920">
        <v>0</v>
      </c>
      <c r="V5388" s="920">
        <v>0</v>
      </c>
      <c r="W5388" s="920">
        <v>0</v>
      </c>
      <c r="X5388" s="920">
        <v>0</v>
      </c>
      <c r="Y5388" s="920">
        <v>0</v>
      </c>
      <c r="Z5388" s="920">
        <v>0</v>
      </c>
      <c r="AA5388" s="920">
        <v>0</v>
      </c>
      <c r="AB5388" s="936">
        <v>1</v>
      </c>
      <c r="AC5388" s="575">
        <f t="shared" si="251"/>
        <v>0</v>
      </c>
      <c r="AD5388" s="620">
        <f t="shared" si="252"/>
        <v>0</v>
      </c>
    </row>
    <row r="5389" customHeight="1" spans="1:30">
      <c r="A5389" s="574">
        <v>45396</v>
      </c>
      <c r="B5389" s="920" t="s">
        <v>234</v>
      </c>
      <c r="C5389" s="920" t="s">
        <v>228</v>
      </c>
      <c r="D5389" s="920">
        <v>20</v>
      </c>
      <c r="E5389" s="920" t="s">
        <v>235</v>
      </c>
      <c r="F5389" s="920">
        <v>6.69</v>
      </c>
      <c r="G5389" s="920">
        <v>2.85</v>
      </c>
      <c r="H5389" s="920">
        <v>14.0393</v>
      </c>
      <c r="I5389" s="920">
        <v>8.0507</v>
      </c>
      <c r="J5389" s="920">
        <v>8.0125</v>
      </c>
      <c r="K5389" s="920">
        <v>5.9885</v>
      </c>
      <c r="L5389" s="936">
        <v>0.4266</v>
      </c>
      <c r="M5389" s="920">
        <v>110.6971</v>
      </c>
      <c r="N5389" s="920"/>
      <c r="O5389" s="920"/>
      <c r="P5389" s="920"/>
      <c r="Q5389" s="920">
        <v>4106</v>
      </c>
      <c r="R5389" s="920">
        <v>963.7806</v>
      </c>
      <c r="S5389" s="936">
        <v>0.2347</v>
      </c>
      <c r="T5389" s="920">
        <v>0</v>
      </c>
      <c r="U5389" s="920">
        <v>0</v>
      </c>
      <c r="V5389" s="920">
        <v>0</v>
      </c>
      <c r="W5389" s="920">
        <v>0</v>
      </c>
      <c r="X5389" s="920">
        <v>0</v>
      </c>
      <c r="Y5389" s="920">
        <v>0</v>
      </c>
      <c r="Z5389" s="920">
        <v>0</v>
      </c>
      <c r="AA5389" s="920">
        <v>0</v>
      </c>
      <c r="AB5389" s="936">
        <v>1</v>
      </c>
      <c r="AC5389" s="575">
        <f t="shared" si="251"/>
        <v>0</v>
      </c>
      <c r="AD5389" s="620">
        <f t="shared" si="252"/>
        <v>0</v>
      </c>
    </row>
    <row r="5390" customHeight="1" spans="1:30">
      <c r="A5390" s="574">
        <v>45396</v>
      </c>
      <c r="B5390" s="920" t="s">
        <v>240</v>
      </c>
      <c r="C5390" s="920" t="s">
        <v>228</v>
      </c>
      <c r="D5390" s="920">
        <v>100</v>
      </c>
      <c r="E5390" s="920" t="s">
        <v>233</v>
      </c>
      <c r="F5390" s="920">
        <v>7.43</v>
      </c>
      <c r="G5390" s="920">
        <v>0</v>
      </c>
      <c r="H5390" s="920">
        <v>54.304</v>
      </c>
      <c r="I5390" s="920">
        <v>49.4639</v>
      </c>
      <c r="J5390" s="920">
        <v>48.683</v>
      </c>
      <c r="K5390" s="920">
        <v>4.6776</v>
      </c>
      <c r="L5390" s="936">
        <v>0.0864</v>
      </c>
      <c r="M5390" s="920">
        <v>586.983</v>
      </c>
      <c r="N5390" s="920"/>
      <c r="O5390" s="920"/>
      <c r="P5390" s="920"/>
      <c r="Q5390" s="920">
        <v>15895</v>
      </c>
      <c r="R5390" s="920">
        <v>3825.976</v>
      </c>
      <c r="S5390" s="936">
        <v>0.2407</v>
      </c>
      <c r="T5390" s="920">
        <v>0.0875</v>
      </c>
      <c r="U5390" s="920">
        <v>0</v>
      </c>
      <c r="V5390" s="920">
        <v>0</v>
      </c>
      <c r="W5390" s="920">
        <v>0</v>
      </c>
      <c r="X5390" s="920">
        <v>0</v>
      </c>
      <c r="Y5390" s="920">
        <v>0.075</v>
      </c>
      <c r="Z5390" s="920">
        <v>0</v>
      </c>
      <c r="AA5390" s="920">
        <v>0</v>
      </c>
      <c r="AB5390" s="936">
        <v>0.9984</v>
      </c>
      <c r="AC5390" s="575">
        <f t="shared" si="251"/>
        <v>0</v>
      </c>
      <c r="AD5390" s="620">
        <f t="shared" si="252"/>
        <v>0.0875</v>
      </c>
    </row>
    <row r="5391" customHeight="1" spans="1:30">
      <c r="A5391" s="574">
        <v>45396</v>
      </c>
      <c r="B5391" s="920" t="s">
        <v>241</v>
      </c>
      <c r="C5391" s="920" t="s">
        <v>228</v>
      </c>
      <c r="D5391" s="920">
        <v>150</v>
      </c>
      <c r="E5391" s="920" t="s">
        <v>235</v>
      </c>
      <c r="F5391" s="920">
        <v>6.14</v>
      </c>
      <c r="G5391" s="920">
        <v>2.18</v>
      </c>
      <c r="H5391" s="920">
        <v>85.7141</v>
      </c>
      <c r="I5391" s="920">
        <v>56.6421</v>
      </c>
      <c r="J5391" s="920">
        <v>60.326</v>
      </c>
      <c r="K5391" s="920">
        <v>29.07</v>
      </c>
      <c r="L5391" s="936">
        <v>0.3392</v>
      </c>
      <c r="M5391" s="920">
        <v>480.7082</v>
      </c>
      <c r="N5391" s="920">
        <v>19664</v>
      </c>
      <c r="O5391" s="936">
        <v>0.0244</v>
      </c>
      <c r="P5391" s="936">
        <v>-0.4423</v>
      </c>
      <c r="Q5391" s="920">
        <v>24402</v>
      </c>
      <c r="R5391" s="920">
        <v>4545.0419</v>
      </c>
      <c r="S5391" s="936">
        <v>0.1863</v>
      </c>
      <c r="T5391" s="920">
        <v>0</v>
      </c>
      <c r="U5391" s="920">
        <v>0</v>
      </c>
      <c r="V5391" s="920">
        <v>0</v>
      </c>
      <c r="W5391" s="920">
        <v>0</v>
      </c>
      <c r="X5391" s="920">
        <v>0</v>
      </c>
      <c r="Y5391" s="920">
        <v>0</v>
      </c>
      <c r="Z5391" s="920">
        <v>0</v>
      </c>
      <c r="AA5391" s="920">
        <v>0</v>
      </c>
      <c r="AB5391" s="936">
        <v>1</v>
      </c>
      <c r="AC5391" s="575">
        <f t="shared" si="251"/>
        <v>0</v>
      </c>
      <c r="AD5391" s="620">
        <f t="shared" si="252"/>
        <v>0</v>
      </c>
    </row>
    <row r="5392" customHeight="1" spans="1:30">
      <c r="A5392" s="574">
        <v>45396</v>
      </c>
      <c r="B5392" s="920" t="s">
        <v>245</v>
      </c>
      <c r="C5392" s="920" t="s">
        <v>228</v>
      </c>
      <c r="D5392" s="920">
        <v>50</v>
      </c>
      <c r="E5392" s="920" t="s">
        <v>287</v>
      </c>
      <c r="F5392" s="920">
        <v>1.22</v>
      </c>
      <c r="G5392" s="920">
        <v>0</v>
      </c>
      <c r="H5392" s="920">
        <v>5.4158</v>
      </c>
      <c r="I5392" s="920">
        <v>5.215</v>
      </c>
      <c r="J5392" s="920">
        <v>5.18</v>
      </c>
      <c r="K5392" s="920">
        <v>0</v>
      </c>
      <c r="L5392" s="936">
        <v>0</v>
      </c>
      <c r="M5392" s="920">
        <v>271.95</v>
      </c>
      <c r="N5392" s="920"/>
      <c r="O5392" s="920"/>
      <c r="P5392" s="920"/>
      <c r="Q5392" s="920">
        <v>6762</v>
      </c>
      <c r="R5392" s="920">
        <v>1399.44</v>
      </c>
      <c r="S5392" s="936">
        <v>0.207</v>
      </c>
      <c r="T5392" s="920">
        <v>0.0058</v>
      </c>
      <c r="U5392" s="920">
        <v>0</v>
      </c>
      <c r="V5392" s="920">
        <v>0</v>
      </c>
      <c r="W5392" s="920">
        <v>0</v>
      </c>
      <c r="X5392" s="920">
        <v>0</v>
      </c>
      <c r="Y5392" s="920">
        <v>0</v>
      </c>
      <c r="Z5392" s="920">
        <v>0</v>
      </c>
      <c r="AA5392" s="920">
        <v>0</v>
      </c>
      <c r="AB5392" s="936">
        <v>0.9989</v>
      </c>
      <c r="AC5392" s="575">
        <f t="shared" si="251"/>
        <v>0</v>
      </c>
      <c r="AD5392" s="620">
        <f t="shared" si="252"/>
        <v>0.0058</v>
      </c>
    </row>
    <row r="5393" customHeight="1" spans="1:30">
      <c r="A5393" s="574">
        <v>45396</v>
      </c>
      <c r="B5393" s="920" t="s">
        <v>243</v>
      </c>
      <c r="C5393" s="920" t="s">
        <v>228</v>
      </c>
      <c r="D5393" s="920">
        <v>30</v>
      </c>
      <c r="E5393" s="920" t="s">
        <v>233</v>
      </c>
      <c r="F5393" s="920">
        <v>6.6</v>
      </c>
      <c r="G5393" s="920">
        <v>1.03</v>
      </c>
      <c r="H5393" s="920">
        <v>16.2506</v>
      </c>
      <c r="I5393" s="920">
        <v>15.932</v>
      </c>
      <c r="J5393" s="920">
        <v>15.904</v>
      </c>
      <c r="K5393" s="920">
        <v>0</v>
      </c>
      <c r="L5393" s="936">
        <v>0</v>
      </c>
      <c r="M5393" s="920">
        <v>180.656</v>
      </c>
      <c r="N5393" s="920"/>
      <c r="O5393" s="920"/>
      <c r="P5393" s="920"/>
      <c r="Q5393" s="920">
        <v>4708</v>
      </c>
      <c r="R5393" s="920">
        <v>1502.984</v>
      </c>
      <c r="S5393" s="936">
        <v>0.3192</v>
      </c>
      <c r="T5393" s="920">
        <v>0</v>
      </c>
      <c r="U5393" s="920">
        <v>0</v>
      </c>
      <c r="V5393" s="920">
        <v>0</v>
      </c>
      <c r="W5393" s="920">
        <v>0</v>
      </c>
      <c r="X5393" s="920">
        <v>0</v>
      </c>
      <c r="Y5393" s="920">
        <v>0</v>
      </c>
      <c r="Z5393" s="920">
        <v>0</v>
      </c>
      <c r="AA5393" s="920">
        <v>0</v>
      </c>
      <c r="AB5393" s="936">
        <v>1</v>
      </c>
      <c r="AC5393" s="575">
        <f t="shared" si="251"/>
        <v>0</v>
      </c>
      <c r="AD5393" s="620">
        <f t="shared" si="252"/>
        <v>0</v>
      </c>
    </row>
    <row r="5394" customHeight="1" spans="1:30">
      <c r="A5394" s="574">
        <v>45396</v>
      </c>
      <c r="B5394" s="920" t="s">
        <v>246</v>
      </c>
      <c r="C5394" s="920" t="s">
        <v>228</v>
      </c>
      <c r="D5394" s="920">
        <v>300</v>
      </c>
      <c r="E5394" s="920" t="s">
        <v>371</v>
      </c>
      <c r="F5394" s="920">
        <v>5.73</v>
      </c>
      <c r="G5394" s="920">
        <v>0</v>
      </c>
      <c r="H5394" s="920">
        <v>206.9384</v>
      </c>
      <c r="I5394" s="920">
        <v>187.9259</v>
      </c>
      <c r="J5394" s="920">
        <v>182.721</v>
      </c>
      <c r="K5394" s="920">
        <v>17.7879</v>
      </c>
      <c r="L5394" s="936">
        <v>0.0865</v>
      </c>
      <c r="M5394" s="920">
        <v>2394.282</v>
      </c>
      <c r="N5394" s="920"/>
      <c r="O5394" s="920"/>
      <c r="P5394" s="920"/>
      <c r="Q5394" s="920">
        <v>57321</v>
      </c>
      <c r="R5394" s="920">
        <v>15426.313</v>
      </c>
      <c r="S5394" s="936">
        <v>0.2691</v>
      </c>
      <c r="T5394" s="920">
        <v>0</v>
      </c>
      <c r="U5394" s="920">
        <v>0</v>
      </c>
      <c r="V5394" s="920">
        <v>0</v>
      </c>
      <c r="W5394" s="920">
        <v>0</v>
      </c>
      <c r="X5394" s="920">
        <v>0</v>
      </c>
      <c r="Y5394" s="920">
        <v>0</v>
      </c>
      <c r="Z5394" s="920">
        <v>0</v>
      </c>
      <c r="AA5394" s="920">
        <v>0</v>
      </c>
      <c r="AB5394" s="936">
        <v>1</v>
      </c>
      <c r="AC5394" s="575">
        <f t="shared" si="251"/>
        <v>0</v>
      </c>
      <c r="AD5394" s="620">
        <f t="shared" si="252"/>
        <v>0</v>
      </c>
    </row>
    <row r="5395" customHeight="1" spans="1:30">
      <c r="A5395" s="574">
        <v>45396</v>
      </c>
      <c r="B5395" s="920" t="s">
        <v>244</v>
      </c>
      <c r="C5395" s="920" t="s">
        <v>228</v>
      </c>
      <c r="D5395" s="920">
        <v>100</v>
      </c>
      <c r="E5395" s="920" t="s">
        <v>479</v>
      </c>
      <c r="F5395" s="920">
        <v>3.85</v>
      </c>
      <c r="G5395" s="920">
        <v>0.2</v>
      </c>
      <c r="H5395" s="920">
        <v>33.5072</v>
      </c>
      <c r="I5395" s="920">
        <v>32.4637</v>
      </c>
      <c r="J5395" s="920">
        <v>31.9221</v>
      </c>
      <c r="K5395" s="920">
        <v>1.0434</v>
      </c>
      <c r="L5395" s="936">
        <v>0.0311</v>
      </c>
      <c r="M5395" s="920">
        <v>530.7057</v>
      </c>
      <c r="N5395" s="920"/>
      <c r="O5395" s="920"/>
      <c r="P5395" s="920"/>
      <c r="Q5395" s="920">
        <v>14225</v>
      </c>
      <c r="R5395" s="920">
        <v>3503.8647</v>
      </c>
      <c r="S5395" s="936">
        <v>0.2463</v>
      </c>
      <c r="T5395" s="920">
        <v>0</v>
      </c>
      <c r="U5395" s="920">
        <v>0</v>
      </c>
      <c r="V5395" s="920">
        <v>0</v>
      </c>
      <c r="W5395" s="920">
        <v>0</v>
      </c>
      <c r="X5395" s="920">
        <v>0</v>
      </c>
      <c r="Y5395" s="920">
        <v>0</v>
      </c>
      <c r="Z5395" s="920">
        <v>0</v>
      </c>
      <c r="AA5395" s="920">
        <v>0</v>
      </c>
      <c r="AB5395" s="936">
        <v>1</v>
      </c>
      <c r="AC5395" s="575">
        <f t="shared" si="251"/>
        <v>0</v>
      </c>
      <c r="AD5395" s="620">
        <f t="shared" si="252"/>
        <v>0</v>
      </c>
    </row>
    <row r="5396" customHeight="1" spans="1:30">
      <c r="A5396" s="574">
        <v>45396</v>
      </c>
      <c r="B5396" s="920" t="s">
        <v>248</v>
      </c>
      <c r="C5396" s="920" t="s">
        <v>228</v>
      </c>
      <c r="D5396" s="920">
        <v>100</v>
      </c>
      <c r="E5396" s="920" t="s">
        <v>231</v>
      </c>
      <c r="F5396" s="920">
        <v>3.31</v>
      </c>
      <c r="G5396" s="920">
        <v>2.2</v>
      </c>
      <c r="H5396" s="920">
        <v>26.3824</v>
      </c>
      <c r="I5396" s="920">
        <v>13.5774</v>
      </c>
      <c r="J5396" s="920">
        <v>13.454</v>
      </c>
      <c r="K5396" s="920">
        <v>12.805</v>
      </c>
      <c r="L5396" s="936">
        <v>0.4854</v>
      </c>
      <c r="M5396" s="920">
        <v>270.9308</v>
      </c>
      <c r="N5396" s="920"/>
      <c r="O5396" s="920"/>
      <c r="P5396" s="920"/>
      <c r="Q5396" s="920">
        <v>11688</v>
      </c>
      <c r="R5396" s="920">
        <v>3163.1796</v>
      </c>
      <c r="S5396" s="936">
        <v>0.2706</v>
      </c>
      <c r="T5396" s="920">
        <v>0</v>
      </c>
      <c r="U5396" s="920">
        <v>0</v>
      </c>
      <c r="V5396" s="920">
        <v>0</v>
      </c>
      <c r="W5396" s="920">
        <v>0</v>
      </c>
      <c r="X5396" s="920">
        <v>0</v>
      </c>
      <c r="Y5396" s="920">
        <v>0</v>
      </c>
      <c r="Z5396" s="920">
        <v>0</v>
      </c>
      <c r="AA5396" s="920">
        <v>0</v>
      </c>
      <c r="AB5396" s="936">
        <v>1</v>
      </c>
      <c r="AC5396" s="575">
        <f t="shared" si="251"/>
        <v>0</v>
      </c>
      <c r="AD5396" s="620">
        <f t="shared" si="252"/>
        <v>0</v>
      </c>
    </row>
    <row r="5397" customHeight="1" spans="1:30">
      <c r="A5397" s="574">
        <v>45396</v>
      </c>
      <c r="B5397" s="920" t="s">
        <v>247</v>
      </c>
      <c r="C5397" s="920" t="s">
        <v>228</v>
      </c>
      <c r="D5397" s="920">
        <v>150</v>
      </c>
      <c r="E5397" s="920" t="s">
        <v>233</v>
      </c>
      <c r="F5397" s="920">
        <v>7.79</v>
      </c>
      <c r="G5397" s="920">
        <v>6</v>
      </c>
      <c r="H5397" s="920">
        <v>96.1549</v>
      </c>
      <c r="I5397" s="920">
        <v>95.1652</v>
      </c>
      <c r="J5397" s="920">
        <v>94.5</v>
      </c>
      <c r="K5397" s="920">
        <v>0</v>
      </c>
      <c r="L5397" s="936">
        <v>0</v>
      </c>
      <c r="M5397" s="920">
        <v>1136.1</v>
      </c>
      <c r="N5397" s="920"/>
      <c r="O5397" s="920"/>
      <c r="P5397" s="920"/>
      <c r="Q5397" s="920">
        <v>25456</v>
      </c>
      <c r="R5397" s="920">
        <v>7649.775</v>
      </c>
      <c r="S5397" s="936">
        <v>0.3005</v>
      </c>
      <c r="T5397" s="920">
        <v>0.1886</v>
      </c>
      <c r="U5397" s="920">
        <v>0</v>
      </c>
      <c r="V5397" s="920">
        <v>0.6125</v>
      </c>
      <c r="W5397" s="920">
        <v>0</v>
      </c>
      <c r="X5397" s="920">
        <v>0</v>
      </c>
      <c r="Y5397" s="920">
        <v>0</v>
      </c>
      <c r="Z5397" s="920">
        <v>0</v>
      </c>
      <c r="AA5397" s="920">
        <v>0</v>
      </c>
      <c r="AB5397" s="936">
        <v>0.9952</v>
      </c>
      <c r="AC5397" s="575">
        <f t="shared" si="251"/>
        <v>0</v>
      </c>
      <c r="AD5397" s="620">
        <f t="shared" si="252"/>
        <v>0.8011</v>
      </c>
    </row>
    <row r="5398" customHeight="1" spans="1:30">
      <c r="A5398" s="574">
        <v>45396</v>
      </c>
      <c r="B5398" s="920" t="s">
        <v>249</v>
      </c>
      <c r="C5398" s="920" t="s">
        <v>228</v>
      </c>
      <c r="D5398" s="920">
        <v>100</v>
      </c>
      <c r="E5398" s="920" t="s">
        <v>231</v>
      </c>
      <c r="F5398" s="920">
        <v>2.11</v>
      </c>
      <c r="G5398" s="920">
        <v>0</v>
      </c>
      <c r="H5398" s="920">
        <v>17.879</v>
      </c>
      <c r="I5398" s="920">
        <v>17.556</v>
      </c>
      <c r="J5398" s="920">
        <v>17.43</v>
      </c>
      <c r="K5398" s="920">
        <v>0</v>
      </c>
      <c r="L5398" s="936">
        <v>0</v>
      </c>
      <c r="M5398" s="920">
        <v>691.0685</v>
      </c>
      <c r="N5398" s="920"/>
      <c r="O5398" s="920"/>
      <c r="P5398" s="920"/>
      <c r="Q5398" s="920">
        <v>15134</v>
      </c>
      <c r="R5398" s="920">
        <v>4148.109</v>
      </c>
      <c r="S5398" s="936">
        <v>0.2741</v>
      </c>
      <c r="T5398" s="920">
        <v>0</v>
      </c>
      <c r="U5398" s="920">
        <v>0</v>
      </c>
      <c r="V5398" s="920">
        <v>0</v>
      </c>
      <c r="W5398" s="920">
        <v>0</v>
      </c>
      <c r="X5398" s="920">
        <v>0</v>
      </c>
      <c r="Y5398" s="920">
        <v>0</v>
      </c>
      <c r="Z5398" s="920">
        <v>0</v>
      </c>
      <c r="AA5398" s="920">
        <v>0</v>
      </c>
      <c r="AB5398" s="936">
        <v>1</v>
      </c>
      <c r="AC5398" s="575">
        <f t="shared" si="251"/>
        <v>0</v>
      </c>
      <c r="AD5398" s="620">
        <f t="shared" si="252"/>
        <v>0</v>
      </c>
    </row>
    <row r="5399" customHeight="1" spans="1:30">
      <c r="A5399" s="574">
        <v>45396</v>
      </c>
      <c r="B5399" s="920" t="s">
        <v>251</v>
      </c>
      <c r="C5399" s="920" t="s">
        <v>250</v>
      </c>
      <c r="D5399" s="920">
        <v>15</v>
      </c>
      <c r="E5399" s="920" t="s">
        <v>233</v>
      </c>
      <c r="F5399" s="920">
        <v>0</v>
      </c>
      <c r="G5399" s="920">
        <v>7.58</v>
      </c>
      <c r="H5399" s="920">
        <v>19.3199</v>
      </c>
      <c r="I5399" s="920">
        <v>12.3491</v>
      </c>
      <c r="J5399" s="920">
        <v>12.285</v>
      </c>
      <c r="K5399" s="920">
        <v>6.9708</v>
      </c>
      <c r="L5399" s="936">
        <v>0.3608</v>
      </c>
      <c r="M5399" s="920">
        <v>120.54</v>
      </c>
      <c r="N5399" s="920"/>
      <c r="O5399" s="920"/>
      <c r="P5399" s="920"/>
      <c r="Q5399" s="920">
        <v>3444</v>
      </c>
      <c r="R5399" s="920">
        <v>726.495</v>
      </c>
      <c r="S5399" s="936">
        <v>0.2109</v>
      </c>
      <c r="T5399" s="920">
        <v>0</v>
      </c>
      <c r="U5399" s="920">
        <v>0</v>
      </c>
      <c r="V5399" s="920">
        <v>0</v>
      </c>
      <c r="W5399" s="920">
        <v>0</v>
      </c>
      <c r="X5399" s="920">
        <v>0</v>
      </c>
      <c r="Y5399" s="920">
        <v>0</v>
      </c>
      <c r="Z5399" s="920">
        <v>0</v>
      </c>
      <c r="AA5399" s="920">
        <v>0</v>
      </c>
      <c r="AB5399" s="936">
        <v>1</v>
      </c>
      <c r="AC5399" s="575">
        <f t="shared" si="251"/>
        <v>0</v>
      </c>
      <c r="AD5399" s="620">
        <f t="shared" si="252"/>
        <v>0</v>
      </c>
    </row>
    <row r="5400" customHeight="1" spans="1:30">
      <c r="A5400" s="574">
        <v>45396</v>
      </c>
      <c r="B5400" s="669" t="s">
        <v>55</v>
      </c>
      <c r="C5400" s="920" t="s">
        <v>250</v>
      </c>
      <c r="D5400" s="920">
        <v>100</v>
      </c>
      <c r="E5400" s="920" t="s">
        <v>233</v>
      </c>
      <c r="F5400" s="920">
        <v>0</v>
      </c>
      <c r="G5400" s="920">
        <v>7.22</v>
      </c>
      <c r="H5400" s="920">
        <v>126.8305</v>
      </c>
      <c r="I5400" s="920">
        <v>107.7936</v>
      </c>
      <c r="J5400" s="920">
        <v>106.0757</v>
      </c>
      <c r="K5400" s="920">
        <v>19.0369</v>
      </c>
      <c r="L5400" s="936">
        <v>0.1501</v>
      </c>
      <c r="M5400" s="920">
        <v>1217.265</v>
      </c>
      <c r="N5400" s="920"/>
      <c r="O5400" s="920"/>
      <c r="P5400" s="920"/>
      <c r="Q5400" s="920">
        <v>28860</v>
      </c>
      <c r="R5400" s="920">
        <v>7576.0549</v>
      </c>
      <c r="S5400" s="936">
        <v>0.2625</v>
      </c>
      <c r="T5400" s="920">
        <v>0</v>
      </c>
      <c r="U5400" s="920">
        <v>0</v>
      </c>
      <c r="V5400" s="920">
        <v>0</v>
      </c>
      <c r="W5400" s="920">
        <v>0</v>
      </c>
      <c r="X5400" s="920">
        <v>0</v>
      </c>
      <c r="Y5400" s="920">
        <v>0</v>
      </c>
      <c r="Z5400" s="920">
        <v>0</v>
      </c>
      <c r="AA5400" s="920">
        <v>0</v>
      </c>
      <c r="AB5400" s="936">
        <v>1</v>
      </c>
      <c r="AC5400" s="575">
        <f t="shared" si="251"/>
        <v>0</v>
      </c>
      <c r="AD5400" s="620">
        <f t="shared" si="252"/>
        <v>0</v>
      </c>
    </row>
    <row r="5401" customHeight="1" spans="1:30">
      <c r="A5401" s="574">
        <v>45396</v>
      </c>
      <c r="B5401" s="192" t="s">
        <v>57</v>
      </c>
      <c r="C5401" s="920" t="s">
        <v>228</v>
      </c>
      <c r="D5401" s="920">
        <v>20</v>
      </c>
      <c r="E5401" s="920" t="s">
        <v>233</v>
      </c>
      <c r="F5401" s="920">
        <v>7.89</v>
      </c>
      <c r="G5401" s="920">
        <v>0</v>
      </c>
      <c r="H5401" s="920">
        <v>13.9366</v>
      </c>
      <c r="I5401" s="920">
        <v>11.3881</v>
      </c>
      <c r="J5401" s="920">
        <v>11.2083</v>
      </c>
      <c r="K5401" s="920">
        <v>2.5485</v>
      </c>
      <c r="L5401" s="936">
        <v>0.1829</v>
      </c>
      <c r="M5401" s="920">
        <v>133.7109</v>
      </c>
      <c r="N5401" s="920"/>
      <c r="O5401" s="920"/>
      <c r="P5401" s="920"/>
      <c r="Q5401" s="920">
        <v>3541</v>
      </c>
      <c r="R5401" s="920">
        <v>941.6703</v>
      </c>
      <c r="S5401" s="936">
        <v>0.2659</v>
      </c>
      <c r="T5401" s="920">
        <v>0</v>
      </c>
      <c r="U5401" s="920">
        <v>0</v>
      </c>
      <c r="V5401" s="920">
        <v>0</v>
      </c>
      <c r="W5401" s="920">
        <v>0</v>
      </c>
      <c r="X5401" s="920">
        <v>0</v>
      </c>
      <c r="Y5401" s="920">
        <v>0</v>
      </c>
      <c r="Z5401" s="920">
        <v>0</v>
      </c>
      <c r="AA5401" s="920">
        <v>0</v>
      </c>
      <c r="AB5401" s="936">
        <v>1</v>
      </c>
      <c r="AC5401" s="575">
        <f t="shared" si="251"/>
        <v>0</v>
      </c>
      <c r="AD5401" s="620">
        <f t="shared" si="252"/>
        <v>0</v>
      </c>
    </row>
    <row r="5402" customHeight="1" spans="1:30">
      <c r="A5402" s="574">
        <v>45396</v>
      </c>
      <c r="B5402" s="920" t="s">
        <v>253</v>
      </c>
      <c r="C5402" s="920" t="s">
        <v>250</v>
      </c>
      <c r="D5402" s="920">
        <v>200</v>
      </c>
      <c r="E5402" s="920" t="s">
        <v>233</v>
      </c>
      <c r="F5402" s="920">
        <v>0</v>
      </c>
      <c r="G5402" s="920">
        <v>8.97</v>
      </c>
      <c r="H5402" s="920">
        <v>322.136</v>
      </c>
      <c r="I5402" s="920">
        <v>301.634</v>
      </c>
      <c r="J5402" s="920">
        <v>294.36</v>
      </c>
      <c r="K5402" s="920">
        <v>20.502</v>
      </c>
      <c r="L5402" s="936">
        <v>0.0636</v>
      </c>
      <c r="M5402" s="920">
        <v>2556.84</v>
      </c>
      <c r="N5402" s="920"/>
      <c r="O5402" s="920"/>
      <c r="P5402" s="920"/>
      <c r="Q5402" s="920">
        <v>61425</v>
      </c>
      <c r="R5402" s="920">
        <v>17092.68</v>
      </c>
      <c r="S5402" s="936">
        <v>0.2783</v>
      </c>
      <c r="T5402" s="920">
        <v>0</v>
      </c>
      <c r="U5402" s="920">
        <v>0</v>
      </c>
      <c r="V5402" s="920">
        <v>0</v>
      </c>
      <c r="W5402" s="920">
        <v>0</v>
      </c>
      <c r="X5402" s="920">
        <v>0</v>
      </c>
      <c r="Y5402" s="920">
        <v>0</v>
      </c>
      <c r="Z5402" s="920">
        <v>0</v>
      </c>
      <c r="AA5402" s="920">
        <v>0</v>
      </c>
      <c r="AB5402" s="936">
        <v>1</v>
      </c>
      <c r="AC5402" s="575">
        <f t="shared" si="251"/>
        <v>0</v>
      </c>
      <c r="AD5402" s="620">
        <f t="shared" si="252"/>
        <v>0</v>
      </c>
    </row>
    <row r="5403" customHeight="1" spans="1:30">
      <c r="A5403" s="574">
        <v>45396</v>
      </c>
      <c r="B5403" s="920" t="s">
        <v>261</v>
      </c>
      <c r="C5403" s="920" t="s">
        <v>250</v>
      </c>
      <c r="D5403" s="920">
        <v>100</v>
      </c>
      <c r="E5403" s="920" t="s">
        <v>233</v>
      </c>
      <c r="F5403" s="920">
        <v>0</v>
      </c>
      <c r="G5403" s="920">
        <v>7.95</v>
      </c>
      <c r="H5403" s="920">
        <v>153.482</v>
      </c>
      <c r="I5403" s="920">
        <v>153.482</v>
      </c>
      <c r="J5403" s="920">
        <v>151.008</v>
      </c>
      <c r="K5403" s="920">
        <v>0</v>
      </c>
      <c r="L5403" s="936">
        <v>0</v>
      </c>
      <c r="M5403" s="920">
        <v>1414.116</v>
      </c>
      <c r="N5403" s="920"/>
      <c r="O5403" s="920"/>
      <c r="P5403" s="920"/>
      <c r="Q5403" s="920">
        <v>25315</v>
      </c>
      <c r="R5403" s="920">
        <v>8393.22</v>
      </c>
      <c r="S5403" s="936">
        <v>0.3316</v>
      </c>
      <c r="T5403" s="920">
        <v>0</v>
      </c>
      <c r="U5403" s="920">
        <v>0</v>
      </c>
      <c r="V5403" s="920">
        <v>0</v>
      </c>
      <c r="W5403" s="920">
        <v>0</v>
      </c>
      <c r="X5403" s="920">
        <v>0</v>
      </c>
      <c r="Y5403" s="920">
        <v>0</v>
      </c>
      <c r="Z5403" s="920">
        <v>0</v>
      </c>
      <c r="AA5403" s="920">
        <v>0</v>
      </c>
      <c r="AB5403" s="936">
        <v>1</v>
      </c>
      <c r="AC5403" s="575">
        <f t="shared" si="251"/>
        <v>0</v>
      </c>
      <c r="AD5403" s="620">
        <f t="shared" si="252"/>
        <v>0</v>
      </c>
    </row>
    <row r="5404" customHeight="1" spans="1:30">
      <c r="A5404" s="574">
        <v>45396</v>
      </c>
      <c r="B5404" s="920" t="s">
        <v>256</v>
      </c>
      <c r="C5404" s="920" t="s">
        <v>250</v>
      </c>
      <c r="D5404" s="920">
        <v>20.4</v>
      </c>
      <c r="E5404" s="920" t="s">
        <v>233</v>
      </c>
      <c r="F5404" s="920">
        <v>0</v>
      </c>
      <c r="G5404" s="920">
        <v>3.7</v>
      </c>
      <c r="H5404" s="920">
        <v>7.1836</v>
      </c>
      <c r="I5404" s="920">
        <v>7.098</v>
      </c>
      <c r="J5404" s="920">
        <v>7.0749</v>
      </c>
      <c r="K5404" s="920">
        <v>0</v>
      </c>
      <c r="L5404" s="936">
        <v>0</v>
      </c>
      <c r="M5404" s="920">
        <v>190.2157</v>
      </c>
      <c r="N5404" s="920"/>
      <c r="O5404" s="920"/>
      <c r="P5404" s="920"/>
      <c r="Q5404" s="920">
        <v>5372</v>
      </c>
      <c r="R5404" s="920">
        <v>1818.4078</v>
      </c>
      <c r="S5404" s="936">
        <v>0.3385</v>
      </c>
      <c r="T5404" s="920">
        <v>0</v>
      </c>
      <c r="U5404" s="920">
        <v>0.0203</v>
      </c>
      <c r="V5404" s="920">
        <v>0</v>
      </c>
      <c r="W5404" s="920">
        <v>0</v>
      </c>
      <c r="X5404" s="920">
        <v>0</v>
      </c>
      <c r="Y5404" s="920">
        <v>0</v>
      </c>
      <c r="Z5404" s="920">
        <v>0</v>
      </c>
      <c r="AA5404" s="920">
        <v>0</v>
      </c>
      <c r="AB5404" s="936">
        <v>1</v>
      </c>
      <c r="AC5404" s="575">
        <f t="shared" si="251"/>
        <v>0.0203</v>
      </c>
      <c r="AD5404" s="620">
        <f t="shared" si="252"/>
        <v>0</v>
      </c>
    </row>
    <row r="5405" customHeight="1" spans="1:30">
      <c r="A5405" s="574">
        <v>45396</v>
      </c>
      <c r="B5405" s="920" t="s">
        <v>254</v>
      </c>
      <c r="C5405" s="920" t="s">
        <v>250</v>
      </c>
      <c r="D5405" s="920">
        <v>50</v>
      </c>
      <c r="E5405" s="920" t="s">
        <v>235</v>
      </c>
      <c r="F5405" s="920">
        <v>0</v>
      </c>
      <c r="G5405" s="920">
        <v>4.88</v>
      </c>
      <c r="H5405" s="920">
        <v>24.4781</v>
      </c>
      <c r="I5405" s="920">
        <v>23.9857</v>
      </c>
      <c r="J5405" s="920">
        <v>23.73</v>
      </c>
      <c r="K5405" s="920">
        <v>0</v>
      </c>
      <c r="L5405" s="936">
        <v>0</v>
      </c>
      <c r="M5405" s="920">
        <v>531.09</v>
      </c>
      <c r="N5405" s="920"/>
      <c r="O5405" s="920"/>
      <c r="P5405" s="920"/>
      <c r="Q5405" s="920">
        <v>12070</v>
      </c>
      <c r="R5405" s="920">
        <v>4432.05</v>
      </c>
      <c r="S5405" s="936">
        <v>0.3672</v>
      </c>
      <c r="T5405" s="920">
        <v>0</v>
      </c>
      <c r="U5405" s="920">
        <v>0</v>
      </c>
      <c r="V5405" s="920">
        <v>0</v>
      </c>
      <c r="W5405" s="920">
        <v>0</v>
      </c>
      <c r="X5405" s="920">
        <v>0</v>
      </c>
      <c r="Y5405" s="920">
        <v>0</v>
      </c>
      <c r="Z5405" s="920">
        <v>0</v>
      </c>
      <c r="AA5405" s="920">
        <v>0</v>
      </c>
      <c r="AB5405" s="936">
        <v>1</v>
      </c>
      <c r="AC5405" s="575">
        <f t="shared" si="251"/>
        <v>0</v>
      </c>
      <c r="AD5405" s="620">
        <f t="shared" si="252"/>
        <v>0</v>
      </c>
    </row>
    <row r="5406" customHeight="1" spans="1:30">
      <c r="A5406" s="574">
        <v>45396</v>
      </c>
      <c r="B5406" s="920" t="s">
        <v>257</v>
      </c>
      <c r="C5406" s="920" t="s">
        <v>250</v>
      </c>
      <c r="D5406" s="920">
        <v>80</v>
      </c>
      <c r="E5406" s="920" t="s">
        <v>231</v>
      </c>
      <c r="F5406" s="920">
        <v>0</v>
      </c>
      <c r="G5406" s="920">
        <v>5.08</v>
      </c>
      <c r="H5406" s="920">
        <v>60.127</v>
      </c>
      <c r="I5406" s="920">
        <v>59.8114</v>
      </c>
      <c r="J5406" s="920">
        <v>59.1008</v>
      </c>
      <c r="K5406" s="920">
        <v>0</v>
      </c>
      <c r="L5406" s="936">
        <v>0</v>
      </c>
      <c r="M5406" s="920">
        <v>660.6857</v>
      </c>
      <c r="N5406" s="920"/>
      <c r="O5406" s="920"/>
      <c r="P5406" s="920"/>
      <c r="Q5406" s="920">
        <v>18237</v>
      </c>
      <c r="R5406" s="920">
        <v>6350.1273</v>
      </c>
      <c r="S5406" s="936">
        <v>0.3482</v>
      </c>
      <c r="T5406" s="920">
        <v>0</v>
      </c>
      <c r="U5406" s="920">
        <v>0</v>
      </c>
      <c r="V5406" s="920">
        <v>0</v>
      </c>
      <c r="W5406" s="920">
        <v>0</v>
      </c>
      <c r="X5406" s="920">
        <v>0</v>
      </c>
      <c r="Y5406" s="920">
        <v>0</v>
      </c>
      <c r="Z5406" s="920">
        <v>0</v>
      </c>
      <c r="AA5406" s="920">
        <v>0</v>
      </c>
      <c r="AB5406" s="936">
        <v>1</v>
      </c>
      <c r="AC5406" s="575">
        <f t="shared" si="251"/>
        <v>0</v>
      </c>
      <c r="AD5406" s="620">
        <f t="shared" si="252"/>
        <v>0</v>
      </c>
    </row>
    <row r="5407" customHeight="1" spans="1:30">
      <c r="A5407" s="574">
        <v>45396</v>
      </c>
      <c r="B5407" s="192" t="s">
        <v>61</v>
      </c>
      <c r="C5407" s="920" t="s">
        <v>250</v>
      </c>
      <c r="D5407" s="920">
        <v>275</v>
      </c>
      <c r="E5407" s="920" t="s">
        <v>233</v>
      </c>
      <c r="F5407" s="920">
        <v>0</v>
      </c>
      <c r="G5407" s="920">
        <v>9.47</v>
      </c>
      <c r="H5407" s="920">
        <v>439.9999</v>
      </c>
      <c r="I5407" s="920">
        <v>425.7314</v>
      </c>
      <c r="J5407" s="920">
        <v>418.88</v>
      </c>
      <c r="K5407" s="920">
        <v>14.2685</v>
      </c>
      <c r="L5407" s="936">
        <v>0.0324</v>
      </c>
      <c r="M5407" s="920">
        <v>3647.6</v>
      </c>
      <c r="N5407" s="920"/>
      <c r="O5407" s="920"/>
      <c r="P5407" s="920"/>
      <c r="Q5407" s="920">
        <v>83580</v>
      </c>
      <c r="R5407" s="920">
        <v>27573.04</v>
      </c>
      <c r="S5407" s="936">
        <v>0.3299</v>
      </c>
      <c r="T5407" s="920">
        <v>0</v>
      </c>
      <c r="U5407" s="920">
        <v>0</v>
      </c>
      <c r="V5407" s="920">
        <v>0</v>
      </c>
      <c r="W5407" s="920">
        <v>0</v>
      </c>
      <c r="X5407" s="920">
        <v>0</v>
      </c>
      <c r="Y5407" s="920">
        <v>0</v>
      </c>
      <c r="Z5407" s="920">
        <v>0</v>
      </c>
      <c r="AA5407" s="920">
        <v>0</v>
      </c>
      <c r="AB5407" s="936">
        <v>1</v>
      </c>
      <c r="AC5407" s="575">
        <f t="shared" si="251"/>
        <v>0</v>
      </c>
      <c r="AD5407" s="620">
        <f t="shared" si="252"/>
        <v>0</v>
      </c>
    </row>
    <row r="5408" customHeight="1" spans="1:30">
      <c r="A5408" s="574">
        <v>45396</v>
      </c>
      <c r="B5408" s="192" t="s">
        <v>62</v>
      </c>
      <c r="C5408" s="920" t="s">
        <v>250</v>
      </c>
      <c r="D5408" s="920">
        <v>200</v>
      </c>
      <c r="E5408" s="920" t="s">
        <v>233</v>
      </c>
      <c r="F5408" s="920">
        <v>0</v>
      </c>
      <c r="G5408" s="920">
        <v>10.45</v>
      </c>
      <c r="H5408" s="920">
        <v>326.216</v>
      </c>
      <c r="I5408" s="920">
        <v>317.2946</v>
      </c>
      <c r="J5408" s="920">
        <v>311.52</v>
      </c>
      <c r="K5408" s="920">
        <v>8.9214</v>
      </c>
      <c r="L5408" s="936">
        <v>0.0273</v>
      </c>
      <c r="M5408" s="920">
        <v>2719.2</v>
      </c>
      <c r="N5408" s="920"/>
      <c r="O5408" s="920"/>
      <c r="P5408" s="920"/>
      <c r="Q5408" s="920">
        <v>61280</v>
      </c>
      <c r="R5408" s="920">
        <v>19266.72</v>
      </c>
      <c r="S5408" s="936">
        <v>0.3144</v>
      </c>
      <c r="T5408" s="920">
        <v>0</v>
      </c>
      <c r="U5408" s="920">
        <v>0</v>
      </c>
      <c r="V5408" s="920">
        <v>0</v>
      </c>
      <c r="W5408" s="920">
        <v>0</v>
      </c>
      <c r="X5408" s="920">
        <v>0</v>
      </c>
      <c r="Y5408" s="920">
        <v>0</v>
      </c>
      <c r="Z5408" s="920">
        <v>0</v>
      </c>
      <c r="AA5408" s="920">
        <v>0</v>
      </c>
      <c r="AB5408" s="936">
        <v>1</v>
      </c>
      <c r="AC5408" s="575">
        <f t="shared" si="251"/>
        <v>0</v>
      </c>
      <c r="AD5408" s="620">
        <f t="shared" si="252"/>
        <v>0</v>
      </c>
    </row>
    <row r="5409" customHeight="1" spans="1:30">
      <c r="A5409" s="574">
        <v>45396</v>
      </c>
      <c r="B5409" s="920" t="s">
        <v>258</v>
      </c>
      <c r="C5409" s="920" t="s">
        <v>250</v>
      </c>
      <c r="D5409" s="920">
        <v>100</v>
      </c>
      <c r="E5409" s="920" t="s">
        <v>233</v>
      </c>
      <c r="F5409" s="920">
        <v>0</v>
      </c>
      <c r="G5409" s="920">
        <v>2.15</v>
      </c>
      <c r="H5409" s="920">
        <v>3.5972</v>
      </c>
      <c r="I5409" s="920">
        <v>3.5972</v>
      </c>
      <c r="J5409" s="920">
        <v>3.3</v>
      </c>
      <c r="K5409" s="920">
        <v>0</v>
      </c>
      <c r="L5409" s="936">
        <v>0</v>
      </c>
      <c r="M5409" s="920">
        <v>1089.66</v>
      </c>
      <c r="N5409" s="920"/>
      <c r="O5409" s="920"/>
      <c r="P5409" s="920"/>
      <c r="Q5409" s="920">
        <v>27774</v>
      </c>
      <c r="R5409" s="920">
        <v>6907.56</v>
      </c>
      <c r="S5409" s="936">
        <v>0.2487</v>
      </c>
      <c r="T5409" s="920">
        <v>0</v>
      </c>
      <c r="U5409" s="920">
        <v>0</v>
      </c>
      <c r="V5409" s="920">
        <v>0</v>
      </c>
      <c r="W5409" s="920">
        <v>0</v>
      </c>
      <c r="X5409" s="920">
        <v>0</v>
      </c>
      <c r="Y5409" s="920">
        <v>0</v>
      </c>
      <c r="Z5409" s="920">
        <v>0</v>
      </c>
      <c r="AA5409" s="920">
        <v>0</v>
      </c>
      <c r="AB5409" s="936">
        <v>1</v>
      </c>
      <c r="AC5409" s="575">
        <f t="shared" si="251"/>
        <v>0</v>
      </c>
      <c r="AD5409" s="620">
        <f t="shared" si="252"/>
        <v>0</v>
      </c>
    </row>
    <row r="5410" customHeight="1" spans="1:30">
      <c r="A5410" s="574">
        <v>45396</v>
      </c>
      <c r="B5410" s="920" t="s">
        <v>259</v>
      </c>
      <c r="C5410" s="920" t="s">
        <v>250</v>
      </c>
      <c r="D5410" s="920">
        <v>60</v>
      </c>
      <c r="E5410" s="920" t="s">
        <v>233</v>
      </c>
      <c r="F5410" s="920">
        <v>0</v>
      </c>
      <c r="G5410" s="920">
        <v>6.93</v>
      </c>
      <c r="H5410" s="920">
        <v>71.0984</v>
      </c>
      <c r="I5410" s="920">
        <v>71.0984</v>
      </c>
      <c r="J5410" s="920">
        <v>70.35</v>
      </c>
      <c r="K5410" s="920">
        <v>0</v>
      </c>
      <c r="L5410" s="936">
        <v>0</v>
      </c>
      <c r="M5410" s="920">
        <v>649.53</v>
      </c>
      <c r="N5410" s="920"/>
      <c r="O5410" s="920"/>
      <c r="P5410" s="920"/>
      <c r="Q5410" s="920">
        <v>14049</v>
      </c>
      <c r="R5410" s="920">
        <v>4701.06</v>
      </c>
      <c r="S5410" s="936">
        <v>0.3346</v>
      </c>
      <c r="T5410" s="920">
        <v>0</v>
      </c>
      <c r="U5410" s="920">
        <v>0</v>
      </c>
      <c r="V5410" s="920">
        <v>0</v>
      </c>
      <c r="W5410" s="920">
        <v>0</v>
      </c>
      <c r="X5410" s="920">
        <v>0</v>
      </c>
      <c r="Y5410" s="920">
        <v>0</v>
      </c>
      <c r="Z5410" s="920">
        <v>0</v>
      </c>
      <c r="AA5410" s="920">
        <v>0</v>
      </c>
      <c r="AB5410" s="936">
        <v>1</v>
      </c>
      <c r="AC5410" s="575">
        <f t="shared" si="251"/>
        <v>0</v>
      </c>
      <c r="AD5410" s="620">
        <f t="shared" si="252"/>
        <v>0</v>
      </c>
    </row>
    <row r="5411" customHeight="1" spans="1:30">
      <c r="A5411" s="574">
        <v>45396</v>
      </c>
      <c r="B5411" s="920" t="s">
        <v>260</v>
      </c>
      <c r="C5411" s="920" t="s">
        <v>250</v>
      </c>
      <c r="D5411" s="920">
        <v>50</v>
      </c>
      <c r="E5411" s="920" t="s">
        <v>235</v>
      </c>
      <c r="F5411" s="920">
        <v>0</v>
      </c>
      <c r="G5411" s="920">
        <v>10.04</v>
      </c>
      <c r="H5411" s="920">
        <v>88.9306</v>
      </c>
      <c r="I5411" s="920">
        <v>86.9922</v>
      </c>
      <c r="J5411" s="920">
        <v>84.92</v>
      </c>
      <c r="K5411" s="920">
        <v>0</v>
      </c>
      <c r="L5411" s="936">
        <v>0</v>
      </c>
      <c r="M5411" s="920">
        <v>501.27</v>
      </c>
      <c r="N5411" s="920"/>
      <c r="O5411" s="920"/>
      <c r="P5411" s="920"/>
      <c r="Q5411" s="920">
        <v>12700</v>
      </c>
      <c r="R5411" s="920">
        <v>3280.222</v>
      </c>
      <c r="S5411" s="936">
        <v>0.2583</v>
      </c>
      <c r="T5411" s="920">
        <v>0</v>
      </c>
      <c r="U5411" s="920">
        <v>0</v>
      </c>
      <c r="V5411" s="920">
        <v>0</v>
      </c>
      <c r="W5411" s="920">
        <v>0</v>
      </c>
      <c r="X5411" s="920">
        <v>0</v>
      </c>
      <c r="Y5411" s="920">
        <v>0</v>
      </c>
      <c r="Z5411" s="920">
        <v>0</v>
      </c>
      <c r="AA5411" s="920">
        <v>0</v>
      </c>
      <c r="AB5411" s="936">
        <v>1</v>
      </c>
      <c r="AC5411" s="575">
        <f t="shared" si="251"/>
        <v>0</v>
      </c>
      <c r="AD5411" s="620">
        <f t="shared" si="252"/>
        <v>0</v>
      </c>
    </row>
    <row r="5412" customHeight="1" spans="1:30">
      <c r="A5412" s="574">
        <v>45396</v>
      </c>
      <c r="B5412" s="920" t="s">
        <v>252</v>
      </c>
      <c r="C5412" s="920" t="s">
        <v>250</v>
      </c>
      <c r="D5412" s="920">
        <v>49.5</v>
      </c>
      <c r="E5412" s="920" t="s">
        <v>233</v>
      </c>
      <c r="F5412" s="920">
        <v>0</v>
      </c>
      <c r="G5412" s="920">
        <v>9.71</v>
      </c>
      <c r="H5412" s="920">
        <v>94.772</v>
      </c>
      <c r="I5412" s="920">
        <v>73.6961</v>
      </c>
      <c r="J5412" s="920">
        <v>72.27</v>
      </c>
      <c r="K5412" s="920">
        <v>21.0759</v>
      </c>
      <c r="L5412" s="936">
        <v>0.2224</v>
      </c>
      <c r="M5412" s="920">
        <v>800.514</v>
      </c>
      <c r="N5412" s="920">
        <v>1272</v>
      </c>
      <c r="O5412" s="936">
        <v>0.6293</v>
      </c>
      <c r="P5412" s="936">
        <v>0.1626</v>
      </c>
      <c r="Q5412" s="920">
        <v>12723</v>
      </c>
      <c r="R5412" s="920">
        <v>3516.3546</v>
      </c>
      <c r="S5412" s="936">
        <v>0.2764</v>
      </c>
      <c r="T5412" s="920">
        <v>0</v>
      </c>
      <c r="U5412" s="920">
        <v>0</v>
      </c>
      <c r="V5412" s="920">
        <v>0</v>
      </c>
      <c r="W5412" s="920">
        <v>0</v>
      </c>
      <c r="X5412" s="920">
        <v>0</v>
      </c>
      <c r="Y5412" s="920">
        <v>0</v>
      </c>
      <c r="Z5412" s="920">
        <v>0</v>
      </c>
      <c r="AA5412" s="920">
        <v>0</v>
      </c>
      <c r="AB5412" s="936">
        <v>1</v>
      </c>
      <c r="AC5412" s="575">
        <f t="shared" si="251"/>
        <v>0</v>
      </c>
      <c r="AD5412" s="620">
        <f t="shared" si="252"/>
        <v>0</v>
      </c>
    </row>
    <row r="5413" customHeight="1" spans="1:30">
      <c r="A5413" s="574">
        <v>45396</v>
      </c>
      <c r="B5413" s="920" t="s">
        <v>267</v>
      </c>
      <c r="C5413" s="920" t="s">
        <v>250</v>
      </c>
      <c r="D5413" s="920">
        <v>150</v>
      </c>
      <c r="E5413" s="920" t="s">
        <v>233</v>
      </c>
      <c r="F5413" s="920">
        <v>0</v>
      </c>
      <c r="G5413" s="920">
        <v>9.63</v>
      </c>
      <c r="H5413" s="920">
        <v>258.1363</v>
      </c>
      <c r="I5413" s="920">
        <v>258.1363</v>
      </c>
      <c r="J5413" s="920">
        <v>255.2</v>
      </c>
      <c r="K5413" s="920">
        <v>0</v>
      </c>
      <c r="L5413" s="936">
        <v>0</v>
      </c>
      <c r="M5413" s="920">
        <v>1205.6</v>
      </c>
      <c r="N5413" s="920"/>
      <c r="O5413" s="920"/>
      <c r="P5413" s="920"/>
      <c r="Q5413" s="920">
        <v>38110</v>
      </c>
      <c r="R5413" s="920">
        <v>14646.72</v>
      </c>
      <c r="S5413" s="936">
        <v>0.3843</v>
      </c>
      <c r="T5413" s="920">
        <v>0</v>
      </c>
      <c r="U5413" s="920">
        <v>0</v>
      </c>
      <c r="V5413" s="920">
        <v>0</v>
      </c>
      <c r="W5413" s="920">
        <v>0</v>
      </c>
      <c r="X5413" s="920">
        <v>0</v>
      </c>
      <c r="Y5413" s="920">
        <v>0</v>
      </c>
      <c r="Z5413" s="920">
        <v>0</v>
      </c>
      <c r="AA5413" s="920">
        <v>0</v>
      </c>
      <c r="AB5413" s="936">
        <v>1</v>
      </c>
      <c r="AC5413" s="575">
        <f t="shared" si="251"/>
        <v>0</v>
      </c>
      <c r="AD5413" s="620">
        <f t="shared" si="252"/>
        <v>0</v>
      </c>
    </row>
    <row r="5414" customHeight="1" spans="1:30">
      <c r="A5414" s="574">
        <v>45396</v>
      </c>
      <c r="B5414" s="920" t="s">
        <v>266</v>
      </c>
      <c r="C5414" s="920" t="s">
        <v>250</v>
      </c>
      <c r="D5414" s="920">
        <v>200</v>
      </c>
      <c r="E5414" s="920" t="s">
        <v>231</v>
      </c>
      <c r="F5414" s="920">
        <v>0</v>
      </c>
      <c r="G5414" s="920">
        <v>8.24</v>
      </c>
      <c r="H5414" s="920">
        <v>317.989</v>
      </c>
      <c r="I5414" s="920">
        <v>293.2488</v>
      </c>
      <c r="J5414" s="920">
        <v>286.44</v>
      </c>
      <c r="K5414" s="920">
        <v>24.7402</v>
      </c>
      <c r="L5414" s="936">
        <v>0.0778</v>
      </c>
      <c r="M5414" s="920">
        <v>2022.24</v>
      </c>
      <c r="N5414" s="920"/>
      <c r="O5414" s="920"/>
      <c r="P5414" s="920"/>
      <c r="Q5414" s="920">
        <v>45530</v>
      </c>
      <c r="R5414" s="920">
        <v>9871.62</v>
      </c>
      <c r="S5414" s="936">
        <v>0.2168</v>
      </c>
      <c r="T5414" s="920">
        <v>0</v>
      </c>
      <c r="U5414" s="920">
        <v>0</v>
      </c>
      <c r="V5414" s="920">
        <v>0</v>
      </c>
      <c r="W5414" s="920">
        <v>0</v>
      </c>
      <c r="X5414" s="920">
        <v>0</v>
      </c>
      <c r="Y5414" s="920">
        <v>0</v>
      </c>
      <c r="Z5414" s="920">
        <v>0</v>
      </c>
      <c r="AA5414" s="920">
        <v>0</v>
      </c>
      <c r="AB5414" s="936">
        <v>1</v>
      </c>
      <c r="AC5414" s="575">
        <f t="shared" si="251"/>
        <v>0</v>
      </c>
      <c r="AD5414" s="620">
        <f t="shared" si="252"/>
        <v>0</v>
      </c>
    </row>
    <row r="5415" customHeight="1" spans="1:30">
      <c r="A5415" s="574">
        <v>45396</v>
      </c>
      <c r="B5415" s="920" t="s">
        <v>263</v>
      </c>
      <c r="C5415" s="920" t="s">
        <v>250</v>
      </c>
      <c r="D5415" s="920">
        <v>200</v>
      </c>
      <c r="E5415" s="920" t="s">
        <v>233</v>
      </c>
      <c r="F5415" s="920">
        <v>0</v>
      </c>
      <c r="G5415" s="920">
        <v>3.43</v>
      </c>
      <c r="H5415" s="920">
        <v>30.0404</v>
      </c>
      <c r="I5415" s="920">
        <v>29.1492</v>
      </c>
      <c r="J5415" s="920">
        <v>28.16</v>
      </c>
      <c r="K5415" s="920">
        <v>0</v>
      </c>
      <c r="L5415" s="936">
        <v>0</v>
      </c>
      <c r="M5415" s="920">
        <v>1831.28</v>
      </c>
      <c r="N5415" s="920"/>
      <c r="O5415" s="920"/>
      <c r="P5415" s="920"/>
      <c r="Q5415" s="920">
        <v>59159</v>
      </c>
      <c r="R5415" s="920">
        <v>20253.2</v>
      </c>
      <c r="S5415" s="936">
        <v>0.3424</v>
      </c>
      <c r="T5415" s="920">
        <v>0</v>
      </c>
      <c r="U5415" s="920">
        <v>0.7858</v>
      </c>
      <c r="V5415" s="920">
        <v>0</v>
      </c>
      <c r="W5415" s="920">
        <v>0</v>
      </c>
      <c r="X5415" s="920">
        <v>0</v>
      </c>
      <c r="Y5415" s="920">
        <v>0</v>
      </c>
      <c r="Z5415" s="920">
        <v>0</v>
      </c>
      <c r="AA5415" s="920">
        <v>0</v>
      </c>
      <c r="AB5415" s="936">
        <v>0.9973</v>
      </c>
      <c r="AC5415" s="575">
        <f t="shared" si="251"/>
        <v>0.7858</v>
      </c>
      <c r="AD5415" s="620">
        <f t="shared" si="252"/>
        <v>0</v>
      </c>
    </row>
    <row r="5416" customHeight="1" spans="1:30">
      <c r="A5416" s="574">
        <v>45396</v>
      </c>
      <c r="B5416" s="920" t="s">
        <v>265</v>
      </c>
      <c r="C5416" s="920" t="s">
        <v>250</v>
      </c>
      <c r="D5416" s="920">
        <v>50</v>
      </c>
      <c r="E5416" s="920" t="s">
        <v>233</v>
      </c>
      <c r="F5416" s="920">
        <v>0</v>
      </c>
      <c r="G5416" s="920">
        <v>9.98</v>
      </c>
      <c r="H5416" s="920">
        <v>98.588</v>
      </c>
      <c r="I5416" s="920">
        <v>27.9566</v>
      </c>
      <c r="J5416" s="920">
        <v>26.708</v>
      </c>
      <c r="K5416" s="920">
        <v>70.6314</v>
      </c>
      <c r="L5416" s="936">
        <v>0.7164</v>
      </c>
      <c r="M5416" s="920">
        <v>296.3488</v>
      </c>
      <c r="N5416" s="920"/>
      <c r="O5416" s="920"/>
      <c r="P5416" s="920"/>
      <c r="Q5416" s="920">
        <v>5770</v>
      </c>
      <c r="R5416" s="920">
        <v>1320.1452</v>
      </c>
      <c r="S5416" s="936">
        <v>0.2288</v>
      </c>
      <c r="T5416" s="920">
        <v>0</v>
      </c>
      <c r="U5416" s="920">
        <v>0</v>
      </c>
      <c r="V5416" s="920">
        <v>0</v>
      </c>
      <c r="W5416" s="920">
        <v>0</v>
      </c>
      <c r="X5416" s="920">
        <v>0</v>
      </c>
      <c r="Y5416" s="920">
        <v>0</v>
      </c>
      <c r="Z5416" s="920">
        <v>0</v>
      </c>
      <c r="AA5416" s="920">
        <v>0</v>
      </c>
      <c r="AB5416" s="936">
        <v>1</v>
      </c>
      <c r="AC5416" s="575">
        <f t="shared" si="251"/>
        <v>0</v>
      </c>
      <c r="AD5416" s="620">
        <f t="shared" si="252"/>
        <v>0</v>
      </c>
    </row>
    <row r="5417" customHeight="1" spans="1:30">
      <c r="A5417" s="574">
        <v>45396</v>
      </c>
      <c r="B5417" s="920" t="s">
        <v>262</v>
      </c>
      <c r="C5417" s="920" t="s">
        <v>250</v>
      </c>
      <c r="D5417" s="920">
        <v>200</v>
      </c>
      <c r="E5417" s="920" t="s">
        <v>233</v>
      </c>
      <c r="F5417" s="920">
        <v>0</v>
      </c>
      <c r="G5417" s="920">
        <v>3.54</v>
      </c>
      <c r="H5417" s="920">
        <v>26.7603</v>
      </c>
      <c r="I5417" s="920">
        <v>7.5744</v>
      </c>
      <c r="J5417" s="920">
        <v>4.95</v>
      </c>
      <c r="K5417" s="920">
        <v>0</v>
      </c>
      <c r="L5417" s="936">
        <v>0</v>
      </c>
      <c r="M5417" s="920">
        <v>999.9</v>
      </c>
      <c r="N5417" s="920"/>
      <c r="O5417" s="920"/>
      <c r="P5417" s="920"/>
      <c r="Q5417" s="920">
        <v>30140</v>
      </c>
      <c r="R5417" s="920">
        <v>11436.15</v>
      </c>
      <c r="S5417" s="936">
        <v>0.3794</v>
      </c>
      <c r="T5417" s="920">
        <v>6.8995</v>
      </c>
      <c r="U5417" s="920">
        <v>0</v>
      </c>
      <c r="V5417" s="920">
        <v>0</v>
      </c>
      <c r="W5417" s="920">
        <v>0</v>
      </c>
      <c r="X5417" s="920">
        <v>0</v>
      </c>
      <c r="Y5417" s="920">
        <v>12.2864</v>
      </c>
      <c r="Z5417" s="920">
        <v>0</v>
      </c>
      <c r="AA5417" s="920">
        <v>0</v>
      </c>
      <c r="AB5417" s="936">
        <v>0.5952</v>
      </c>
      <c r="AC5417" s="575">
        <f t="shared" si="251"/>
        <v>0</v>
      </c>
      <c r="AD5417" s="620">
        <f t="shared" si="252"/>
        <v>6.8995</v>
      </c>
    </row>
    <row r="5418" customHeight="1" spans="1:31">
      <c r="A5418" s="574">
        <v>45396</v>
      </c>
      <c r="B5418" s="921" t="s">
        <v>332</v>
      </c>
      <c r="C5418" s="922" t="s">
        <v>327</v>
      </c>
      <c r="D5418" s="923">
        <v>100</v>
      </c>
      <c r="E5418" s="924" t="s">
        <v>166</v>
      </c>
      <c r="F5418" s="925">
        <v>6.68</v>
      </c>
      <c r="G5418" s="924">
        <v>2.67</v>
      </c>
      <c r="H5418" s="926">
        <v>75.1326</v>
      </c>
      <c r="I5418" s="926">
        <v>39.7979</v>
      </c>
      <c r="J5418" s="926">
        <v>37.653</v>
      </c>
      <c r="K5418" s="926">
        <v>35.3347</v>
      </c>
      <c r="L5418" s="937">
        <v>0.4703</v>
      </c>
      <c r="M5418" s="926">
        <v>483.448</v>
      </c>
      <c r="N5418" s="924">
        <v>2100</v>
      </c>
      <c r="O5418" s="937">
        <v>0.2302</v>
      </c>
      <c r="P5418" s="937">
        <v>-0.2365</v>
      </c>
      <c r="Q5418" s="924">
        <v>17591</v>
      </c>
      <c r="R5418" s="926">
        <v>3116.295</v>
      </c>
      <c r="S5418" s="937">
        <v>0.1772</v>
      </c>
      <c r="T5418" s="924">
        <v>0</v>
      </c>
      <c r="U5418" s="924">
        <v>0</v>
      </c>
      <c r="V5418" s="924">
        <v>0</v>
      </c>
      <c r="W5418" s="924">
        <v>0</v>
      </c>
      <c r="X5418" s="924">
        <v>0</v>
      </c>
      <c r="Y5418" s="924">
        <v>0</v>
      </c>
      <c r="Z5418" s="924">
        <v>0</v>
      </c>
      <c r="AA5418" s="926">
        <v>35.3347</v>
      </c>
      <c r="AB5418" s="937">
        <v>1</v>
      </c>
      <c r="AC5418" s="575">
        <f t="shared" si="251"/>
        <v>0</v>
      </c>
      <c r="AD5418" s="620">
        <f t="shared" si="252"/>
        <v>0</v>
      </c>
      <c r="AE5418" s="949"/>
    </row>
    <row r="5419" customHeight="1" spans="1:31">
      <c r="A5419" s="574">
        <v>45396</v>
      </c>
      <c r="B5419" s="921" t="s">
        <v>342</v>
      </c>
      <c r="C5419" s="927" t="s">
        <v>82</v>
      </c>
      <c r="D5419" s="928">
        <v>100</v>
      </c>
      <c r="E5419" s="929" t="s">
        <v>400</v>
      </c>
      <c r="F5419" s="925">
        <v>0</v>
      </c>
      <c r="G5419" s="930">
        <v>3.91</v>
      </c>
      <c r="H5419" s="930">
        <v>0</v>
      </c>
      <c r="I5419" s="926">
        <v>9.24</v>
      </c>
      <c r="J5419" s="930">
        <v>8.888</v>
      </c>
      <c r="K5419" s="934">
        <v>0</v>
      </c>
      <c r="L5419" s="937">
        <v>0</v>
      </c>
      <c r="M5419" s="938">
        <v>117.9024</v>
      </c>
      <c r="N5419" s="939">
        <v>2002</v>
      </c>
      <c r="O5419" s="940">
        <v>0.0589</v>
      </c>
      <c r="P5419" s="937">
        <v>-0.8724</v>
      </c>
      <c r="Q5419" s="930">
        <v>13183</v>
      </c>
      <c r="R5419" s="938">
        <v>425.7616</v>
      </c>
      <c r="S5419" s="940">
        <v>0.0323</v>
      </c>
      <c r="T5419" s="924">
        <v>0</v>
      </c>
      <c r="U5419" s="924">
        <v>0</v>
      </c>
      <c r="V5419" s="924">
        <v>0</v>
      </c>
      <c r="W5419" s="924">
        <v>0</v>
      </c>
      <c r="X5419" s="924">
        <v>0</v>
      </c>
      <c r="Y5419" s="924">
        <v>0</v>
      </c>
      <c r="Z5419" s="924">
        <v>0</v>
      </c>
      <c r="AA5419" s="924">
        <v>0</v>
      </c>
      <c r="AB5419" s="937">
        <v>1</v>
      </c>
      <c r="AC5419" s="575">
        <f t="shared" si="251"/>
        <v>0</v>
      </c>
      <c r="AD5419" s="575">
        <f t="shared" ref="AD5419:AD5421" si="253">V5419+X5419</f>
        <v>0</v>
      </c>
      <c r="AE5419" s="949"/>
    </row>
    <row r="5420" customHeight="1" spans="1:31">
      <c r="A5420" s="574">
        <v>45396</v>
      </c>
      <c r="B5420" s="931" t="s">
        <v>461</v>
      </c>
      <c r="C5420" s="932" t="s">
        <v>391</v>
      </c>
      <c r="D5420" s="933">
        <v>33</v>
      </c>
      <c r="E5420" s="925" t="s">
        <v>161</v>
      </c>
      <c r="F5420" s="925">
        <v>0</v>
      </c>
      <c r="G5420" s="925">
        <v>3.68</v>
      </c>
      <c r="H5420" s="926">
        <v>11.289</v>
      </c>
      <c r="I5420" s="926">
        <v>10.8369</v>
      </c>
      <c r="J5420" s="926">
        <v>10.56</v>
      </c>
      <c r="K5420" s="925">
        <v>0</v>
      </c>
      <c r="L5420" s="937">
        <v>0</v>
      </c>
      <c r="M5420" s="926">
        <v>289.74</v>
      </c>
      <c r="N5420" s="924">
        <v>1086</v>
      </c>
      <c r="O5420" s="937">
        <v>0.2668</v>
      </c>
      <c r="P5420" s="937">
        <v>-0.2181</v>
      </c>
      <c r="Q5420" s="925">
        <v>7604</v>
      </c>
      <c r="R5420" s="925">
        <v>1937.1</v>
      </c>
      <c r="S5420" s="937">
        <v>0.2457</v>
      </c>
      <c r="T5420" s="926">
        <v>0</v>
      </c>
      <c r="U5420" s="924">
        <v>0.95</v>
      </c>
      <c r="V5420" s="924">
        <v>0</v>
      </c>
      <c r="W5420" s="924">
        <v>0</v>
      </c>
      <c r="X5420" s="924">
        <v>0</v>
      </c>
      <c r="Y5420" s="924">
        <v>0</v>
      </c>
      <c r="Z5420" s="924">
        <v>0</v>
      </c>
      <c r="AA5420" s="924">
        <v>0</v>
      </c>
      <c r="AB5420" s="937">
        <v>1</v>
      </c>
      <c r="AC5420" s="575">
        <f t="shared" si="251"/>
        <v>0.95</v>
      </c>
      <c r="AD5420" s="575">
        <f t="shared" si="253"/>
        <v>0</v>
      </c>
      <c r="AE5420" s="949"/>
    </row>
    <row r="5421" customHeight="1" spans="1:31">
      <c r="A5421" s="574">
        <v>45396</v>
      </c>
      <c r="B5421" s="931" t="s">
        <v>466</v>
      </c>
      <c r="C5421" s="934" t="s">
        <v>150</v>
      </c>
      <c r="D5421" s="934">
        <v>60</v>
      </c>
      <c r="E5421" s="952" t="s">
        <v>393</v>
      </c>
      <c r="F5421" s="952">
        <v>1.325</v>
      </c>
      <c r="G5421" s="952">
        <v>1.66</v>
      </c>
      <c r="H5421" s="950">
        <v>12.0147</v>
      </c>
      <c r="I5421" s="934">
        <v>13.9566</v>
      </c>
      <c r="J5421" s="934">
        <v>11.44</v>
      </c>
      <c r="K5421" s="952">
        <v>0</v>
      </c>
      <c r="L5421" s="941">
        <v>0</v>
      </c>
      <c r="M5421" s="934">
        <v>241.12</v>
      </c>
      <c r="N5421" s="934">
        <v>422</v>
      </c>
      <c r="O5421" s="941">
        <v>0.5714</v>
      </c>
      <c r="P5421" s="934" t="s">
        <v>149</v>
      </c>
      <c r="Q5421" s="934">
        <v>5420</v>
      </c>
      <c r="R5421" s="934">
        <v>1924.56</v>
      </c>
      <c r="S5421" s="941">
        <v>0.3551</v>
      </c>
      <c r="T5421" s="934">
        <v>0</v>
      </c>
      <c r="U5421" s="934">
        <v>0</v>
      </c>
      <c r="V5421" s="934">
        <v>0</v>
      </c>
      <c r="W5421" s="934">
        <v>0</v>
      </c>
      <c r="X5421" s="934">
        <v>0</v>
      </c>
      <c r="Y5421" s="934">
        <v>0</v>
      </c>
      <c r="Z5421" s="934">
        <v>0</v>
      </c>
      <c r="AA5421" s="934">
        <v>0</v>
      </c>
      <c r="AB5421" s="941">
        <v>1</v>
      </c>
      <c r="AC5421" s="575">
        <f t="shared" si="251"/>
        <v>0</v>
      </c>
      <c r="AD5421" s="575">
        <f t="shared" si="253"/>
        <v>0</v>
      </c>
      <c r="AE5421" s="949"/>
    </row>
    <row r="5422" customHeight="1" spans="1:31">
      <c r="A5422" s="574">
        <v>45396</v>
      </c>
      <c r="B5422" s="921" t="s">
        <v>334</v>
      </c>
      <c r="C5422" s="927" t="s">
        <v>78</v>
      </c>
      <c r="D5422" s="928">
        <v>100</v>
      </c>
      <c r="E5422" s="930" t="s">
        <v>79</v>
      </c>
      <c r="F5422" s="930">
        <v>5.78</v>
      </c>
      <c r="G5422" s="930">
        <v>2.43</v>
      </c>
      <c r="H5422" s="930">
        <v>21.18</v>
      </c>
      <c r="I5422" s="930">
        <v>15.76</v>
      </c>
      <c r="J5422" s="930">
        <v>15.4693</v>
      </c>
      <c r="K5422" s="930">
        <v>0</v>
      </c>
      <c r="L5422" s="942">
        <v>0</v>
      </c>
      <c r="M5422" s="943">
        <v>156.5795</v>
      </c>
      <c r="N5422" s="944">
        <v>132</v>
      </c>
      <c r="O5422" s="945">
        <v>1.1862</v>
      </c>
      <c r="P5422" s="942">
        <v>0.7346</v>
      </c>
      <c r="Q5422" s="930">
        <v>5723</v>
      </c>
      <c r="R5422" s="944">
        <v>610.0325</v>
      </c>
      <c r="S5422" s="941">
        <v>0.1066</v>
      </c>
      <c r="T5422" s="930">
        <v>0</v>
      </c>
      <c r="U5422" s="930">
        <v>0</v>
      </c>
      <c r="V5422" s="930">
        <v>0</v>
      </c>
      <c r="W5422" s="930">
        <v>0</v>
      </c>
      <c r="X5422" s="930">
        <v>0</v>
      </c>
      <c r="Y5422" s="930">
        <v>0</v>
      </c>
      <c r="Z5422" s="930">
        <v>0</v>
      </c>
      <c r="AA5422" s="930">
        <v>0</v>
      </c>
      <c r="AB5422" s="937">
        <v>1</v>
      </c>
      <c r="AC5422" s="575">
        <f t="shared" si="251"/>
        <v>0</v>
      </c>
      <c r="AD5422" s="620">
        <f t="shared" ref="AD5422:AD5467" si="254">T5422+V5422</f>
        <v>0</v>
      </c>
      <c r="AE5422" s="949"/>
    </row>
    <row r="5423" customHeight="1" spans="1:31">
      <c r="A5423" s="574">
        <v>45396</v>
      </c>
      <c r="B5423" s="921" t="s">
        <v>335</v>
      </c>
      <c r="C5423" s="927" t="s">
        <v>86</v>
      </c>
      <c r="D5423" s="928">
        <v>50</v>
      </c>
      <c r="E5423" s="930" t="s">
        <v>79</v>
      </c>
      <c r="F5423" s="930">
        <v>5.3</v>
      </c>
      <c r="G5423" s="935">
        <v>1.28</v>
      </c>
      <c r="H5423" s="935">
        <v>19.9428</v>
      </c>
      <c r="I5423" s="935">
        <v>15.3348</v>
      </c>
      <c r="J5423" s="935">
        <v>15.315</v>
      </c>
      <c r="K5423" s="935">
        <v>4.41</v>
      </c>
      <c r="L5423" s="946">
        <v>0.2211</v>
      </c>
      <c r="M5423" s="930">
        <v>185.2855</v>
      </c>
      <c r="N5423" s="935">
        <v>571</v>
      </c>
      <c r="O5423" s="942">
        <v>0.3245</v>
      </c>
      <c r="P5423" s="934" t="s">
        <v>149</v>
      </c>
      <c r="Q5423" s="935">
        <v>6458</v>
      </c>
      <c r="R5423" s="930">
        <v>1430.485</v>
      </c>
      <c r="S5423" s="942">
        <v>0.2215</v>
      </c>
      <c r="T5423" s="930">
        <v>0</v>
      </c>
      <c r="U5423" s="930">
        <v>0</v>
      </c>
      <c r="V5423" s="930">
        <v>0</v>
      </c>
      <c r="W5423" s="930">
        <v>0</v>
      </c>
      <c r="X5423" s="930">
        <v>0</v>
      </c>
      <c r="Y5423" s="930">
        <v>0</v>
      </c>
      <c r="Z5423" s="930">
        <v>0</v>
      </c>
      <c r="AA5423" s="930">
        <v>0</v>
      </c>
      <c r="AB5423" s="937">
        <v>1</v>
      </c>
      <c r="AC5423" s="575">
        <f t="shared" si="251"/>
        <v>0</v>
      </c>
      <c r="AD5423" s="620">
        <f t="shared" si="254"/>
        <v>0</v>
      </c>
      <c r="AE5423" s="949"/>
    </row>
    <row r="5424" customHeight="1" spans="1:29">
      <c r="A5424" s="916" t="s">
        <v>480</v>
      </c>
      <c r="B5424" s="917"/>
      <c r="C5424" s="917"/>
      <c r="D5424" s="917"/>
      <c r="E5424" s="917"/>
      <c r="F5424" s="917"/>
      <c r="G5424" s="917"/>
      <c r="H5424" s="917"/>
      <c r="I5424" s="917"/>
      <c r="J5424" s="917"/>
      <c r="K5424" s="917"/>
      <c r="L5424" s="917"/>
      <c r="M5424" s="917"/>
      <c r="N5424" s="917"/>
      <c r="O5424" s="917"/>
      <c r="P5424" s="917"/>
      <c r="Q5424" s="917"/>
      <c r="R5424" s="917"/>
      <c r="S5424" s="917"/>
      <c r="T5424" s="917"/>
      <c r="U5424" s="917"/>
      <c r="V5424" s="917"/>
      <c r="W5424" s="917"/>
      <c r="X5424" s="917"/>
      <c r="Y5424" s="917"/>
      <c r="Z5424" s="917"/>
      <c r="AA5424" s="917"/>
      <c r="AB5424" s="917"/>
      <c r="AC5424" s="917"/>
    </row>
    <row r="5425" customHeight="1" spans="1:30">
      <c r="A5425" s="918" t="s">
        <v>199</v>
      </c>
      <c r="B5425" s="919" t="s">
        <v>200</v>
      </c>
      <c r="C5425" s="919" t="s">
        <v>201</v>
      </c>
      <c r="D5425" s="919" t="s">
        <v>202</v>
      </c>
      <c r="E5425" s="919" t="s">
        <v>203</v>
      </c>
      <c r="F5425" s="919" t="s">
        <v>204</v>
      </c>
      <c r="G5425" s="919" t="s">
        <v>205</v>
      </c>
      <c r="H5425" s="919" t="s">
        <v>206</v>
      </c>
      <c r="I5425" s="919" t="s">
        <v>207</v>
      </c>
      <c r="J5425" s="919" t="s">
        <v>208</v>
      </c>
      <c r="K5425" s="919" t="s">
        <v>209</v>
      </c>
      <c r="L5425" s="919" t="s">
        <v>210</v>
      </c>
      <c r="M5425" s="919" t="s">
        <v>211</v>
      </c>
      <c r="N5425" s="919" t="s">
        <v>212</v>
      </c>
      <c r="O5425" s="919" t="s">
        <v>213</v>
      </c>
      <c r="P5425" s="919" t="s">
        <v>214</v>
      </c>
      <c r="Q5425" s="919" t="s">
        <v>215</v>
      </c>
      <c r="R5425" s="919" t="s">
        <v>216</v>
      </c>
      <c r="S5425" s="919" t="s">
        <v>217</v>
      </c>
      <c r="T5425" s="919" t="s">
        <v>218</v>
      </c>
      <c r="U5425" s="919" t="s">
        <v>219</v>
      </c>
      <c r="V5425" s="919" t="s">
        <v>220</v>
      </c>
      <c r="W5425" s="919" t="s">
        <v>221</v>
      </c>
      <c r="X5425" s="919" t="s">
        <v>222</v>
      </c>
      <c r="Y5425" s="919" t="s">
        <v>223</v>
      </c>
      <c r="Z5425" s="919" t="s">
        <v>224</v>
      </c>
      <c r="AA5425" s="919" t="s">
        <v>225</v>
      </c>
      <c r="AB5425" s="919" t="s">
        <v>226</v>
      </c>
      <c r="AC5425" s="583" t="s">
        <v>29</v>
      </c>
      <c r="AD5425" s="583" t="s">
        <v>30</v>
      </c>
    </row>
    <row r="5426" customHeight="1" spans="1:30">
      <c r="A5426" s="574">
        <v>45397</v>
      </c>
      <c r="B5426" s="920" t="s">
        <v>236</v>
      </c>
      <c r="C5426" s="920" t="s">
        <v>228</v>
      </c>
      <c r="D5426" s="920">
        <v>30</v>
      </c>
      <c r="E5426" s="920" t="s">
        <v>235</v>
      </c>
      <c r="F5426" s="920">
        <v>5.42</v>
      </c>
      <c r="G5426" s="920">
        <v>1.29</v>
      </c>
      <c r="H5426" s="920">
        <v>13.0094</v>
      </c>
      <c r="I5426" s="920">
        <v>0</v>
      </c>
      <c r="J5426" s="920">
        <v>0</v>
      </c>
      <c r="K5426" s="920">
        <v>0</v>
      </c>
      <c r="L5426" s="920"/>
      <c r="M5426" s="920">
        <v>144.7255</v>
      </c>
      <c r="N5426" s="920"/>
      <c r="O5426" s="920"/>
      <c r="P5426" s="920"/>
      <c r="Q5426" s="920">
        <v>3672</v>
      </c>
      <c r="R5426" s="920">
        <v>1314.9782</v>
      </c>
      <c r="S5426" s="936">
        <v>0.3581</v>
      </c>
      <c r="T5426" s="920">
        <v>0</v>
      </c>
      <c r="U5426" s="920">
        <v>0</v>
      </c>
      <c r="V5426" s="920">
        <v>0</v>
      </c>
      <c r="W5426" s="920">
        <v>0</v>
      </c>
      <c r="X5426" s="920">
        <v>0</v>
      </c>
      <c r="Y5426" s="920">
        <v>0</v>
      </c>
      <c r="Z5426" s="920">
        <v>0</v>
      </c>
      <c r="AA5426" s="920">
        <v>0</v>
      </c>
      <c r="AB5426" s="936">
        <v>0</v>
      </c>
      <c r="AC5426" s="575">
        <f t="shared" ref="AC5426:AC5467" si="255">U5426+W5426</f>
        <v>0</v>
      </c>
      <c r="AD5426" s="620">
        <f t="shared" si="254"/>
        <v>0</v>
      </c>
    </row>
    <row r="5427" customHeight="1" spans="1:30">
      <c r="A5427" s="574">
        <v>45397</v>
      </c>
      <c r="B5427" s="920" t="s">
        <v>227</v>
      </c>
      <c r="C5427" s="920" t="s">
        <v>228</v>
      </c>
      <c r="D5427" s="920">
        <v>100</v>
      </c>
      <c r="E5427" s="920" t="s">
        <v>233</v>
      </c>
      <c r="F5427" s="920">
        <v>6.59</v>
      </c>
      <c r="G5427" s="920">
        <v>2.57</v>
      </c>
      <c r="H5427" s="920">
        <v>62.923</v>
      </c>
      <c r="I5427" s="920">
        <v>62.3</v>
      </c>
      <c r="J5427" s="920">
        <v>62.125</v>
      </c>
      <c r="K5427" s="920">
        <v>0</v>
      </c>
      <c r="L5427" s="936">
        <v>0</v>
      </c>
      <c r="M5427" s="920">
        <v>606.6375</v>
      </c>
      <c r="N5427" s="920"/>
      <c r="O5427" s="920"/>
      <c r="P5427" s="920"/>
      <c r="Q5427" s="920">
        <v>14972</v>
      </c>
      <c r="R5427" s="920">
        <v>3945.725</v>
      </c>
      <c r="S5427" s="936">
        <v>0.2635</v>
      </c>
      <c r="T5427" s="920">
        <v>0</v>
      </c>
      <c r="U5427" s="920">
        <v>0</v>
      </c>
      <c r="V5427" s="920">
        <v>0</v>
      </c>
      <c r="W5427" s="920">
        <v>0</v>
      </c>
      <c r="X5427" s="920">
        <v>0</v>
      </c>
      <c r="Y5427" s="920">
        <v>0</v>
      </c>
      <c r="Z5427" s="920">
        <v>0</v>
      </c>
      <c r="AA5427" s="920">
        <v>0</v>
      </c>
      <c r="AB5427" s="936">
        <v>1</v>
      </c>
      <c r="AC5427" s="575">
        <f t="shared" si="255"/>
        <v>0</v>
      </c>
      <c r="AD5427" s="620">
        <f t="shared" si="254"/>
        <v>0</v>
      </c>
    </row>
    <row r="5428" customHeight="1" spans="1:30">
      <c r="A5428" s="574">
        <v>45397</v>
      </c>
      <c r="B5428" s="920" t="s">
        <v>232</v>
      </c>
      <c r="C5428" s="920" t="s">
        <v>228</v>
      </c>
      <c r="D5428" s="920">
        <v>80</v>
      </c>
      <c r="E5428" s="920" t="s">
        <v>233</v>
      </c>
      <c r="F5428" s="920">
        <v>7.36</v>
      </c>
      <c r="G5428" s="920">
        <v>1.95</v>
      </c>
      <c r="H5428" s="920">
        <v>52.047</v>
      </c>
      <c r="I5428" s="920">
        <v>50.54</v>
      </c>
      <c r="J5428" s="920">
        <v>50.05</v>
      </c>
      <c r="K5428" s="920">
        <v>0</v>
      </c>
      <c r="L5428" s="936">
        <v>0</v>
      </c>
      <c r="M5428" s="920">
        <v>549.45</v>
      </c>
      <c r="N5428" s="920"/>
      <c r="O5428" s="920"/>
      <c r="P5428" s="920"/>
      <c r="Q5428" s="920">
        <v>9570</v>
      </c>
      <c r="R5428" s="920">
        <v>3396.25</v>
      </c>
      <c r="S5428" s="936">
        <v>0.3549</v>
      </c>
      <c r="T5428" s="920">
        <v>0</v>
      </c>
      <c r="U5428" s="920">
        <v>0</v>
      </c>
      <c r="V5428" s="920">
        <v>0</v>
      </c>
      <c r="W5428" s="920">
        <v>0</v>
      </c>
      <c r="X5428" s="920">
        <v>0</v>
      </c>
      <c r="Y5428" s="920">
        <v>0</v>
      </c>
      <c r="Z5428" s="920">
        <v>0</v>
      </c>
      <c r="AA5428" s="920">
        <v>0</v>
      </c>
      <c r="AB5428" s="936">
        <v>1</v>
      </c>
      <c r="AC5428" s="575">
        <f t="shared" si="255"/>
        <v>0</v>
      </c>
      <c r="AD5428" s="620">
        <f t="shared" si="254"/>
        <v>0</v>
      </c>
    </row>
    <row r="5429" customHeight="1" spans="1:30">
      <c r="A5429" s="574">
        <v>45397</v>
      </c>
      <c r="B5429" s="920" t="s">
        <v>239</v>
      </c>
      <c r="C5429" s="920" t="s">
        <v>228</v>
      </c>
      <c r="D5429" s="920">
        <v>30</v>
      </c>
      <c r="E5429" s="920" t="s">
        <v>235</v>
      </c>
      <c r="F5429" s="920">
        <v>5.88</v>
      </c>
      <c r="G5429" s="920">
        <v>0</v>
      </c>
      <c r="H5429" s="920">
        <v>15.2087</v>
      </c>
      <c r="I5429" s="920">
        <v>15.2087</v>
      </c>
      <c r="J5429" s="920">
        <v>15.1008</v>
      </c>
      <c r="K5429" s="920">
        <v>0</v>
      </c>
      <c r="L5429" s="936">
        <v>0</v>
      </c>
      <c r="M5429" s="920">
        <v>242.5104</v>
      </c>
      <c r="N5429" s="920"/>
      <c r="O5429" s="920"/>
      <c r="P5429" s="920"/>
      <c r="Q5429" s="920">
        <v>4805</v>
      </c>
      <c r="R5429" s="920">
        <v>1420.2672</v>
      </c>
      <c r="S5429" s="936">
        <v>0.2956</v>
      </c>
      <c r="T5429" s="920">
        <v>0</v>
      </c>
      <c r="U5429" s="920">
        <v>0</v>
      </c>
      <c r="V5429" s="920">
        <v>0</v>
      </c>
      <c r="W5429" s="920">
        <v>0</v>
      </c>
      <c r="X5429" s="920">
        <v>0</v>
      </c>
      <c r="Y5429" s="920">
        <v>0</v>
      </c>
      <c r="Z5429" s="920">
        <v>0</v>
      </c>
      <c r="AA5429" s="920">
        <v>0</v>
      </c>
      <c r="AB5429" s="936">
        <v>1</v>
      </c>
      <c r="AC5429" s="575">
        <f t="shared" si="255"/>
        <v>0</v>
      </c>
      <c r="AD5429" s="620">
        <f t="shared" si="254"/>
        <v>0</v>
      </c>
    </row>
    <row r="5430" customHeight="1" spans="1:30">
      <c r="A5430" s="574">
        <v>45397</v>
      </c>
      <c r="B5430" s="920" t="s">
        <v>230</v>
      </c>
      <c r="C5430" s="920" t="s">
        <v>228</v>
      </c>
      <c r="D5430" s="920">
        <v>10</v>
      </c>
      <c r="E5430" s="920" t="s">
        <v>233</v>
      </c>
      <c r="F5430" s="920">
        <v>5.78</v>
      </c>
      <c r="G5430" s="920">
        <v>1.42</v>
      </c>
      <c r="H5430" s="920">
        <v>5.5422</v>
      </c>
      <c r="I5430" s="920">
        <v>5.3614</v>
      </c>
      <c r="J5430" s="920">
        <v>5.28</v>
      </c>
      <c r="K5430" s="920">
        <v>0</v>
      </c>
      <c r="L5430" s="936">
        <v>0</v>
      </c>
      <c r="M5430" s="920">
        <v>57.42</v>
      </c>
      <c r="N5430" s="920"/>
      <c r="O5430" s="920"/>
      <c r="P5430" s="920"/>
      <c r="Q5430" s="920">
        <v>1258</v>
      </c>
      <c r="R5430" s="920">
        <v>363.66</v>
      </c>
      <c r="S5430" s="936">
        <v>0.2891</v>
      </c>
      <c r="T5430" s="920">
        <v>0</v>
      </c>
      <c r="U5430" s="920">
        <v>0</v>
      </c>
      <c r="V5430" s="920">
        <v>0</v>
      </c>
      <c r="W5430" s="920">
        <v>0</v>
      </c>
      <c r="X5430" s="920">
        <v>0</v>
      </c>
      <c r="Y5430" s="920">
        <v>0</v>
      </c>
      <c r="Z5430" s="920">
        <v>0</v>
      </c>
      <c r="AA5430" s="920">
        <v>0</v>
      </c>
      <c r="AB5430" s="936">
        <v>1</v>
      </c>
      <c r="AC5430" s="575">
        <f t="shared" si="255"/>
        <v>0</v>
      </c>
      <c r="AD5430" s="620">
        <f t="shared" si="254"/>
        <v>0</v>
      </c>
    </row>
    <row r="5431" customHeight="1" spans="1:30">
      <c r="A5431" s="574">
        <v>45397</v>
      </c>
      <c r="B5431" s="920" t="s">
        <v>242</v>
      </c>
      <c r="C5431" s="920" t="s">
        <v>228</v>
      </c>
      <c r="D5431" s="920">
        <v>50</v>
      </c>
      <c r="E5431" s="920" t="s">
        <v>233</v>
      </c>
      <c r="F5431" s="920">
        <v>6.86</v>
      </c>
      <c r="G5431" s="920">
        <v>1.21</v>
      </c>
      <c r="H5431" s="920">
        <v>29.23</v>
      </c>
      <c r="I5431" s="920">
        <v>9.786</v>
      </c>
      <c r="J5431" s="920">
        <v>9.68</v>
      </c>
      <c r="K5431" s="920">
        <v>19.444</v>
      </c>
      <c r="L5431" s="936">
        <v>0.6652</v>
      </c>
      <c r="M5431" s="920">
        <v>289.96</v>
      </c>
      <c r="N5431" s="920"/>
      <c r="O5431" s="920"/>
      <c r="P5431" s="920"/>
      <c r="Q5431" s="920">
        <v>7203</v>
      </c>
      <c r="R5431" s="920">
        <v>1715.12</v>
      </c>
      <c r="S5431" s="936">
        <v>0.2381</v>
      </c>
      <c r="T5431" s="920">
        <v>0</v>
      </c>
      <c r="U5431" s="920">
        <v>0</v>
      </c>
      <c r="V5431" s="920">
        <v>0</v>
      </c>
      <c r="W5431" s="920">
        <v>0</v>
      </c>
      <c r="X5431" s="920">
        <v>0</v>
      </c>
      <c r="Y5431" s="920">
        <v>0</v>
      </c>
      <c r="Z5431" s="920">
        <v>0</v>
      </c>
      <c r="AA5431" s="920">
        <v>0</v>
      </c>
      <c r="AB5431" s="936">
        <v>1</v>
      </c>
      <c r="AC5431" s="575">
        <f t="shared" si="255"/>
        <v>0</v>
      </c>
      <c r="AD5431" s="620">
        <f t="shared" si="254"/>
        <v>0</v>
      </c>
    </row>
    <row r="5432" customHeight="1" spans="1:30">
      <c r="A5432" s="574">
        <v>45397</v>
      </c>
      <c r="B5432" s="920" t="s">
        <v>243</v>
      </c>
      <c r="C5432" s="920" t="s">
        <v>228</v>
      </c>
      <c r="D5432" s="920">
        <v>30</v>
      </c>
      <c r="E5432" s="920" t="s">
        <v>233</v>
      </c>
      <c r="F5432" s="920">
        <v>6.98</v>
      </c>
      <c r="G5432" s="920">
        <v>1.36</v>
      </c>
      <c r="H5432" s="920">
        <v>17.2217</v>
      </c>
      <c r="I5432" s="920">
        <v>16.884</v>
      </c>
      <c r="J5432" s="920">
        <v>16.856</v>
      </c>
      <c r="K5432" s="920">
        <v>0</v>
      </c>
      <c r="L5432" s="936">
        <v>0</v>
      </c>
      <c r="M5432" s="920">
        <v>197.512</v>
      </c>
      <c r="N5432" s="920"/>
      <c r="O5432" s="920"/>
      <c r="P5432" s="920"/>
      <c r="Q5432" s="920">
        <v>4708</v>
      </c>
      <c r="R5432" s="920">
        <v>1519.84</v>
      </c>
      <c r="S5432" s="936">
        <v>0.3228</v>
      </c>
      <c r="T5432" s="920">
        <v>0</v>
      </c>
      <c r="U5432" s="920">
        <v>0</v>
      </c>
      <c r="V5432" s="920">
        <v>0</v>
      </c>
      <c r="W5432" s="920">
        <v>0</v>
      </c>
      <c r="X5432" s="920">
        <v>0</v>
      </c>
      <c r="Y5432" s="920">
        <v>0</v>
      </c>
      <c r="Z5432" s="920">
        <v>0</v>
      </c>
      <c r="AA5432" s="920">
        <v>0</v>
      </c>
      <c r="AB5432" s="936">
        <v>1</v>
      </c>
      <c r="AC5432" s="575">
        <f t="shared" si="255"/>
        <v>0</v>
      </c>
      <c r="AD5432" s="620">
        <f t="shared" si="254"/>
        <v>0</v>
      </c>
    </row>
    <row r="5433" customHeight="1" spans="1:30">
      <c r="A5433" s="574">
        <v>45397</v>
      </c>
      <c r="B5433" s="920" t="s">
        <v>234</v>
      </c>
      <c r="C5433" s="920" t="s">
        <v>228</v>
      </c>
      <c r="D5433" s="920">
        <v>20</v>
      </c>
      <c r="E5433" s="920" t="s">
        <v>235</v>
      </c>
      <c r="F5433" s="920">
        <v>7.09</v>
      </c>
      <c r="G5433" s="920">
        <v>1.97</v>
      </c>
      <c r="H5433" s="920">
        <v>14.8647</v>
      </c>
      <c r="I5433" s="920">
        <v>12.2005</v>
      </c>
      <c r="J5433" s="920">
        <v>12.1584</v>
      </c>
      <c r="K5433" s="920">
        <v>2.6642</v>
      </c>
      <c r="L5433" s="936">
        <v>0.1792</v>
      </c>
      <c r="M5433" s="920">
        <v>122.8555</v>
      </c>
      <c r="N5433" s="920"/>
      <c r="O5433" s="920"/>
      <c r="P5433" s="920"/>
      <c r="Q5433" s="920">
        <v>4106</v>
      </c>
      <c r="R5433" s="920">
        <v>975.939</v>
      </c>
      <c r="S5433" s="936">
        <v>0.2377</v>
      </c>
      <c r="T5433" s="920">
        <v>0</v>
      </c>
      <c r="U5433" s="920">
        <v>0</v>
      </c>
      <c r="V5433" s="920">
        <v>0</v>
      </c>
      <c r="W5433" s="920">
        <v>0</v>
      </c>
      <c r="X5433" s="920">
        <v>0</v>
      </c>
      <c r="Y5433" s="920">
        <v>0</v>
      </c>
      <c r="Z5433" s="920">
        <v>0</v>
      </c>
      <c r="AA5433" s="920">
        <v>0</v>
      </c>
      <c r="AB5433" s="936">
        <v>1</v>
      </c>
      <c r="AC5433" s="575">
        <f t="shared" si="255"/>
        <v>0</v>
      </c>
      <c r="AD5433" s="620">
        <f t="shared" si="254"/>
        <v>0</v>
      </c>
    </row>
    <row r="5434" customHeight="1" spans="1:30">
      <c r="A5434" s="574">
        <v>45397</v>
      </c>
      <c r="B5434" s="920" t="s">
        <v>245</v>
      </c>
      <c r="C5434" s="920" t="s">
        <v>228</v>
      </c>
      <c r="D5434" s="920">
        <v>50</v>
      </c>
      <c r="E5434" s="920" t="s">
        <v>315</v>
      </c>
      <c r="F5434" s="920">
        <v>3.97</v>
      </c>
      <c r="G5434" s="920">
        <v>0</v>
      </c>
      <c r="H5434" s="920">
        <v>17.2324</v>
      </c>
      <c r="I5434" s="920">
        <v>17.01</v>
      </c>
      <c r="J5434" s="920">
        <v>16.87</v>
      </c>
      <c r="K5434" s="920">
        <v>0</v>
      </c>
      <c r="L5434" s="936">
        <v>0</v>
      </c>
      <c r="M5434" s="920">
        <v>288.82</v>
      </c>
      <c r="N5434" s="920"/>
      <c r="O5434" s="920"/>
      <c r="P5434" s="920"/>
      <c r="Q5434" s="920">
        <v>6762</v>
      </c>
      <c r="R5434" s="920">
        <v>1416.31</v>
      </c>
      <c r="S5434" s="936">
        <v>0.2095</v>
      </c>
      <c r="T5434" s="920">
        <v>0.0204</v>
      </c>
      <c r="U5434" s="920">
        <v>0</v>
      </c>
      <c r="V5434" s="920">
        <v>0</v>
      </c>
      <c r="W5434" s="920">
        <v>0</v>
      </c>
      <c r="X5434" s="920">
        <v>0</v>
      </c>
      <c r="Y5434" s="920">
        <v>0</v>
      </c>
      <c r="Z5434" s="920">
        <v>0</v>
      </c>
      <c r="AA5434" s="920">
        <v>0</v>
      </c>
      <c r="AB5434" s="936">
        <v>0.9989</v>
      </c>
      <c r="AC5434" s="575">
        <f t="shared" si="255"/>
        <v>0</v>
      </c>
      <c r="AD5434" s="620">
        <f t="shared" si="254"/>
        <v>0.0204</v>
      </c>
    </row>
    <row r="5435" customHeight="1" spans="1:30">
      <c r="A5435" s="574">
        <v>45397</v>
      </c>
      <c r="B5435" s="920" t="s">
        <v>246</v>
      </c>
      <c r="C5435" s="920" t="s">
        <v>228</v>
      </c>
      <c r="D5435" s="920">
        <v>300</v>
      </c>
      <c r="E5435" s="920" t="s">
        <v>233</v>
      </c>
      <c r="F5435" s="920">
        <v>7.8</v>
      </c>
      <c r="G5435" s="920">
        <v>0</v>
      </c>
      <c r="H5435" s="920">
        <v>245.6118</v>
      </c>
      <c r="I5435" s="920">
        <v>242.6708</v>
      </c>
      <c r="J5435" s="920">
        <v>227.799</v>
      </c>
      <c r="K5435" s="920">
        <v>2.766</v>
      </c>
      <c r="L5435" s="936">
        <v>0.0113</v>
      </c>
      <c r="M5435" s="920">
        <v>2622.081</v>
      </c>
      <c r="N5435" s="920"/>
      <c r="O5435" s="920"/>
      <c r="P5435" s="920"/>
      <c r="Q5435" s="920">
        <v>57321</v>
      </c>
      <c r="R5435" s="920">
        <v>15654.112</v>
      </c>
      <c r="S5435" s="936">
        <v>0.2731</v>
      </c>
      <c r="T5435" s="920">
        <v>0.149</v>
      </c>
      <c r="U5435" s="920">
        <v>0</v>
      </c>
      <c r="V5435" s="920">
        <v>0</v>
      </c>
      <c r="W5435" s="920">
        <v>0</v>
      </c>
      <c r="X5435" s="920">
        <v>0</v>
      </c>
      <c r="Y5435" s="920">
        <v>0</v>
      </c>
      <c r="Z5435" s="920">
        <v>0</v>
      </c>
      <c r="AA5435" s="920">
        <v>0</v>
      </c>
      <c r="AB5435" s="936">
        <v>1</v>
      </c>
      <c r="AC5435" s="575">
        <f t="shared" si="255"/>
        <v>0</v>
      </c>
      <c r="AD5435" s="620">
        <f t="shared" si="254"/>
        <v>0.149</v>
      </c>
    </row>
    <row r="5436" customHeight="1" spans="1:30">
      <c r="A5436" s="574">
        <v>45397</v>
      </c>
      <c r="B5436" s="920" t="s">
        <v>241</v>
      </c>
      <c r="C5436" s="920" t="s">
        <v>228</v>
      </c>
      <c r="D5436" s="920">
        <v>150</v>
      </c>
      <c r="E5436" s="920" t="s">
        <v>235</v>
      </c>
      <c r="F5436" s="920">
        <v>5.53</v>
      </c>
      <c r="G5436" s="920">
        <v>3.25</v>
      </c>
      <c r="H5436" s="920">
        <v>76.913</v>
      </c>
      <c r="I5436" s="920">
        <v>54.9587</v>
      </c>
      <c r="J5436" s="920">
        <v>53.7586</v>
      </c>
      <c r="K5436" s="920">
        <v>21.95</v>
      </c>
      <c r="L5436" s="936">
        <v>0.2854</v>
      </c>
      <c r="M5436" s="920">
        <v>534.4668</v>
      </c>
      <c r="N5436" s="920">
        <v>19664</v>
      </c>
      <c r="O5436" s="936">
        <v>0.0272</v>
      </c>
      <c r="P5436" s="936">
        <v>-0.4728</v>
      </c>
      <c r="Q5436" s="920">
        <v>24402</v>
      </c>
      <c r="R5436" s="920">
        <v>4598.8005</v>
      </c>
      <c r="S5436" s="936">
        <v>0.1885</v>
      </c>
      <c r="T5436" s="920">
        <v>0</v>
      </c>
      <c r="U5436" s="920">
        <v>0</v>
      </c>
      <c r="V5436" s="920">
        <v>0</v>
      </c>
      <c r="W5436" s="920">
        <v>0</v>
      </c>
      <c r="X5436" s="920">
        <v>0</v>
      </c>
      <c r="Y5436" s="920">
        <v>0</v>
      </c>
      <c r="Z5436" s="920">
        <v>0</v>
      </c>
      <c r="AA5436" s="920">
        <v>0</v>
      </c>
      <c r="AB5436" s="936">
        <v>1</v>
      </c>
      <c r="AC5436" s="575">
        <f t="shared" si="255"/>
        <v>0</v>
      </c>
      <c r="AD5436" s="620">
        <f t="shared" si="254"/>
        <v>0</v>
      </c>
    </row>
    <row r="5437" customHeight="1" spans="1:30">
      <c r="A5437" s="574">
        <v>45397</v>
      </c>
      <c r="B5437" s="920" t="s">
        <v>240</v>
      </c>
      <c r="C5437" s="920" t="s">
        <v>228</v>
      </c>
      <c r="D5437" s="920">
        <v>100</v>
      </c>
      <c r="E5437" s="920" t="s">
        <v>233</v>
      </c>
      <c r="F5437" s="920">
        <v>9.06</v>
      </c>
      <c r="G5437" s="920">
        <v>0</v>
      </c>
      <c r="H5437" s="920">
        <v>67.922</v>
      </c>
      <c r="I5437" s="920">
        <v>62.86</v>
      </c>
      <c r="J5437" s="920">
        <v>62.251</v>
      </c>
      <c r="K5437" s="920">
        <v>4.872</v>
      </c>
      <c r="L5437" s="936">
        <v>0.0719</v>
      </c>
      <c r="M5437" s="920">
        <v>649.234</v>
      </c>
      <c r="N5437" s="920"/>
      <c r="O5437" s="920"/>
      <c r="P5437" s="920"/>
      <c r="Q5437" s="920">
        <v>15895</v>
      </c>
      <c r="R5437" s="920">
        <v>3888.227</v>
      </c>
      <c r="S5437" s="936">
        <v>0.2446</v>
      </c>
      <c r="T5437" s="920">
        <v>0.1015</v>
      </c>
      <c r="U5437" s="920">
        <v>0</v>
      </c>
      <c r="V5437" s="920">
        <v>0</v>
      </c>
      <c r="W5437" s="920">
        <v>0</v>
      </c>
      <c r="X5437" s="920">
        <v>0</v>
      </c>
      <c r="Y5437" s="920">
        <v>0.0885</v>
      </c>
      <c r="Z5437" s="920">
        <v>0</v>
      </c>
      <c r="AA5437" s="920">
        <v>0</v>
      </c>
      <c r="AB5437" s="936">
        <v>0.9987</v>
      </c>
      <c r="AC5437" s="575">
        <f t="shared" si="255"/>
        <v>0</v>
      </c>
      <c r="AD5437" s="620">
        <f t="shared" si="254"/>
        <v>0.1015</v>
      </c>
    </row>
    <row r="5438" customHeight="1" spans="1:30">
      <c r="A5438" s="574">
        <v>45397</v>
      </c>
      <c r="B5438" s="920" t="s">
        <v>244</v>
      </c>
      <c r="C5438" s="920" t="s">
        <v>228</v>
      </c>
      <c r="D5438" s="920">
        <v>100</v>
      </c>
      <c r="E5438" s="920" t="s">
        <v>235</v>
      </c>
      <c r="F5438" s="920">
        <v>4.06</v>
      </c>
      <c r="G5438" s="920">
        <v>0.9</v>
      </c>
      <c r="H5438" s="920">
        <v>35.6148</v>
      </c>
      <c r="I5438" s="920">
        <v>35.6148</v>
      </c>
      <c r="J5438" s="920">
        <v>33.9276</v>
      </c>
      <c r="K5438" s="920">
        <v>0</v>
      </c>
      <c r="L5438" s="936">
        <v>0</v>
      </c>
      <c r="M5438" s="920">
        <v>564.6333</v>
      </c>
      <c r="N5438" s="920"/>
      <c r="O5438" s="920"/>
      <c r="P5438" s="920"/>
      <c r="Q5438" s="920">
        <v>14225</v>
      </c>
      <c r="R5438" s="920">
        <v>3537.7923</v>
      </c>
      <c r="S5438" s="936">
        <v>0.2487</v>
      </c>
      <c r="T5438" s="920">
        <v>0</v>
      </c>
      <c r="U5438" s="920">
        <v>0</v>
      </c>
      <c r="V5438" s="920">
        <v>0</v>
      </c>
      <c r="W5438" s="920">
        <v>0</v>
      </c>
      <c r="X5438" s="920">
        <v>0</v>
      </c>
      <c r="Y5438" s="920">
        <v>0</v>
      </c>
      <c r="Z5438" s="920">
        <v>0</v>
      </c>
      <c r="AA5438" s="920">
        <v>0</v>
      </c>
      <c r="AB5438" s="936">
        <v>1</v>
      </c>
      <c r="AC5438" s="575">
        <f t="shared" si="255"/>
        <v>0</v>
      </c>
      <c r="AD5438" s="620">
        <f t="shared" si="254"/>
        <v>0</v>
      </c>
    </row>
    <row r="5439" customHeight="1" spans="1:30">
      <c r="A5439" s="574">
        <v>45397</v>
      </c>
      <c r="B5439" s="920" t="s">
        <v>247</v>
      </c>
      <c r="C5439" s="920" t="s">
        <v>228</v>
      </c>
      <c r="D5439" s="920">
        <v>150</v>
      </c>
      <c r="E5439" s="920" t="s">
        <v>233</v>
      </c>
      <c r="F5439" s="920">
        <v>7.59</v>
      </c>
      <c r="G5439" s="920">
        <v>3</v>
      </c>
      <c r="H5439" s="920">
        <v>92.0027</v>
      </c>
      <c r="I5439" s="920">
        <v>91.2997</v>
      </c>
      <c r="J5439" s="920">
        <v>90.825</v>
      </c>
      <c r="K5439" s="920">
        <v>0</v>
      </c>
      <c r="L5439" s="936">
        <v>0</v>
      </c>
      <c r="M5439" s="920">
        <v>1226.925</v>
      </c>
      <c r="N5439" s="920"/>
      <c r="O5439" s="920"/>
      <c r="P5439" s="920"/>
      <c r="Q5439" s="920">
        <v>25456</v>
      </c>
      <c r="R5439" s="920">
        <v>7740.6</v>
      </c>
      <c r="S5439" s="936">
        <v>0.3041</v>
      </c>
      <c r="T5439" s="920">
        <v>0.102</v>
      </c>
      <c r="U5439" s="920">
        <v>0</v>
      </c>
      <c r="V5439" s="920">
        <v>0.601</v>
      </c>
      <c r="W5439" s="920">
        <v>0</v>
      </c>
      <c r="X5439" s="920">
        <v>0</v>
      </c>
      <c r="Y5439" s="920">
        <v>0</v>
      </c>
      <c r="Z5439" s="920">
        <v>0</v>
      </c>
      <c r="AA5439" s="920">
        <v>0</v>
      </c>
      <c r="AB5439" s="936">
        <v>0.9926</v>
      </c>
      <c r="AC5439" s="575">
        <f t="shared" si="255"/>
        <v>0</v>
      </c>
      <c r="AD5439" s="620">
        <f t="shared" si="254"/>
        <v>0.703</v>
      </c>
    </row>
    <row r="5440" customHeight="1" spans="1:30">
      <c r="A5440" s="574">
        <v>45397</v>
      </c>
      <c r="B5440" s="920" t="s">
        <v>248</v>
      </c>
      <c r="C5440" s="920" t="s">
        <v>228</v>
      </c>
      <c r="D5440" s="920">
        <v>100</v>
      </c>
      <c r="E5440" s="920" t="s">
        <v>231</v>
      </c>
      <c r="F5440" s="920">
        <v>3.45</v>
      </c>
      <c r="G5440" s="920">
        <v>4</v>
      </c>
      <c r="H5440" s="920">
        <v>45.5248</v>
      </c>
      <c r="I5440" s="920">
        <v>17.1681</v>
      </c>
      <c r="J5440" s="920">
        <v>16.4836</v>
      </c>
      <c r="K5440" s="920">
        <v>28.3567</v>
      </c>
      <c r="L5440" s="936">
        <v>0.6229</v>
      </c>
      <c r="M5440" s="920">
        <v>287.4144</v>
      </c>
      <c r="N5440" s="920"/>
      <c r="O5440" s="920"/>
      <c r="P5440" s="920"/>
      <c r="Q5440" s="920">
        <v>11688</v>
      </c>
      <c r="R5440" s="920">
        <v>3179.6632</v>
      </c>
      <c r="S5440" s="936">
        <v>0.272</v>
      </c>
      <c r="T5440" s="920">
        <v>0</v>
      </c>
      <c r="U5440" s="920">
        <v>0</v>
      </c>
      <c r="V5440" s="920">
        <v>0</v>
      </c>
      <c r="W5440" s="920">
        <v>0</v>
      </c>
      <c r="X5440" s="920">
        <v>0</v>
      </c>
      <c r="Y5440" s="920">
        <v>0</v>
      </c>
      <c r="Z5440" s="920">
        <v>0</v>
      </c>
      <c r="AA5440" s="920">
        <v>0</v>
      </c>
      <c r="AB5440" s="936">
        <v>1</v>
      </c>
      <c r="AC5440" s="575">
        <f t="shared" si="255"/>
        <v>0</v>
      </c>
      <c r="AD5440" s="620">
        <f t="shared" si="254"/>
        <v>0</v>
      </c>
    </row>
    <row r="5441" customHeight="1" spans="1:30">
      <c r="A5441" s="574">
        <v>45397</v>
      </c>
      <c r="B5441" s="920" t="s">
        <v>249</v>
      </c>
      <c r="C5441" s="920" t="s">
        <v>228</v>
      </c>
      <c r="D5441" s="920">
        <v>100</v>
      </c>
      <c r="E5441" s="920" t="s">
        <v>231</v>
      </c>
      <c r="F5441" s="920">
        <v>3.91</v>
      </c>
      <c r="G5441" s="920">
        <v>0</v>
      </c>
      <c r="H5441" s="920">
        <v>32.912</v>
      </c>
      <c r="I5441" s="920">
        <v>32.424</v>
      </c>
      <c r="J5441" s="920">
        <v>32.3149</v>
      </c>
      <c r="K5441" s="920">
        <v>0</v>
      </c>
      <c r="L5441" s="936">
        <v>0</v>
      </c>
      <c r="M5441" s="920">
        <v>723.3834</v>
      </c>
      <c r="N5441" s="920"/>
      <c r="O5441" s="920"/>
      <c r="P5441" s="920"/>
      <c r="Q5441" s="920">
        <v>15134</v>
      </c>
      <c r="R5441" s="920">
        <v>4180.4239</v>
      </c>
      <c r="S5441" s="936">
        <v>0.2762</v>
      </c>
      <c r="T5441" s="920">
        <v>0</v>
      </c>
      <c r="U5441" s="920">
        <v>0</v>
      </c>
      <c r="V5441" s="920">
        <v>0</v>
      </c>
      <c r="W5441" s="920">
        <v>0</v>
      </c>
      <c r="X5441" s="920">
        <v>0</v>
      </c>
      <c r="Y5441" s="920">
        <v>0</v>
      </c>
      <c r="Z5441" s="920">
        <v>0</v>
      </c>
      <c r="AA5441" s="920">
        <v>0</v>
      </c>
      <c r="AB5441" s="936">
        <v>1</v>
      </c>
      <c r="AC5441" s="575">
        <f t="shared" si="255"/>
        <v>0</v>
      </c>
      <c r="AD5441" s="620">
        <f t="shared" si="254"/>
        <v>0</v>
      </c>
    </row>
    <row r="5442" customHeight="1" spans="1:30">
      <c r="A5442" s="574">
        <v>45397</v>
      </c>
      <c r="B5442" s="920" t="s">
        <v>251</v>
      </c>
      <c r="C5442" s="920" t="s">
        <v>250</v>
      </c>
      <c r="D5442" s="920">
        <v>15</v>
      </c>
      <c r="E5442" s="920" t="s">
        <v>233</v>
      </c>
      <c r="F5442" s="920">
        <v>0</v>
      </c>
      <c r="G5442" s="920">
        <v>4.91</v>
      </c>
      <c r="H5442" s="920">
        <v>9.0784</v>
      </c>
      <c r="I5442" s="920">
        <v>8.8751</v>
      </c>
      <c r="J5442" s="920">
        <v>8.82</v>
      </c>
      <c r="K5442" s="920">
        <v>0.2033</v>
      </c>
      <c r="L5442" s="936">
        <v>0.0224</v>
      </c>
      <c r="M5442" s="920">
        <v>129.36</v>
      </c>
      <c r="N5442" s="920"/>
      <c r="O5442" s="920"/>
      <c r="P5442" s="920"/>
      <c r="Q5442" s="920">
        <v>3444</v>
      </c>
      <c r="R5442" s="920">
        <v>735.315</v>
      </c>
      <c r="S5442" s="936">
        <v>0.2135</v>
      </c>
      <c r="T5442" s="920">
        <v>0</v>
      </c>
      <c r="U5442" s="920">
        <v>0</v>
      </c>
      <c r="V5442" s="920">
        <v>0</v>
      </c>
      <c r="W5442" s="920">
        <v>0</v>
      </c>
      <c r="X5442" s="920">
        <v>0</v>
      </c>
      <c r="Y5442" s="920">
        <v>0</v>
      </c>
      <c r="Z5442" s="920">
        <v>0</v>
      </c>
      <c r="AA5442" s="920">
        <v>0</v>
      </c>
      <c r="AB5442" s="936">
        <v>1</v>
      </c>
      <c r="AC5442" s="575">
        <f t="shared" si="255"/>
        <v>0</v>
      </c>
      <c r="AD5442" s="620">
        <f t="shared" si="254"/>
        <v>0</v>
      </c>
    </row>
    <row r="5443" customHeight="1" spans="1:30">
      <c r="A5443" s="574">
        <v>45397</v>
      </c>
      <c r="B5443" s="669" t="s">
        <v>55</v>
      </c>
      <c r="C5443" s="920" t="s">
        <v>250</v>
      </c>
      <c r="D5443" s="920">
        <v>100</v>
      </c>
      <c r="E5443" s="920" t="s">
        <v>233</v>
      </c>
      <c r="F5443" s="920">
        <v>0</v>
      </c>
      <c r="G5443" s="920">
        <v>7.18</v>
      </c>
      <c r="H5443" s="920">
        <v>124.62</v>
      </c>
      <c r="I5443" s="920">
        <v>100.4896</v>
      </c>
      <c r="J5443" s="920">
        <v>99.8806</v>
      </c>
      <c r="K5443" s="920">
        <v>24.1304</v>
      </c>
      <c r="L5443" s="936">
        <v>0.1936</v>
      </c>
      <c r="M5443" s="920">
        <v>1317.1456</v>
      </c>
      <c r="N5443" s="920"/>
      <c r="O5443" s="920"/>
      <c r="P5443" s="920"/>
      <c r="Q5443" s="920">
        <v>28860</v>
      </c>
      <c r="R5443" s="920">
        <v>7675.9355</v>
      </c>
      <c r="S5443" s="936">
        <v>0.266</v>
      </c>
      <c r="T5443" s="920">
        <v>0</v>
      </c>
      <c r="U5443" s="920">
        <v>0</v>
      </c>
      <c r="V5443" s="920">
        <v>0</v>
      </c>
      <c r="W5443" s="920">
        <v>0</v>
      </c>
      <c r="X5443" s="920">
        <v>0</v>
      </c>
      <c r="Y5443" s="920">
        <v>0</v>
      </c>
      <c r="Z5443" s="920">
        <v>0</v>
      </c>
      <c r="AA5443" s="920">
        <v>0</v>
      </c>
      <c r="AB5443" s="936">
        <v>1</v>
      </c>
      <c r="AC5443" s="575">
        <f t="shared" si="255"/>
        <v>0</v>
      </c>
      <c r="AD5443" s="620">
        <f t="shared" si="254"/>
        <v>0</v>
      </c>
    </row>
    <row r="5444" customHeight="1" spans="1:30">
      <c r="A5444" s="574">
        <v>45397</v>
      </c>
      <c r="B5444" s="192" t="s">
        <v>57</v>
      </c>
      <c r="C5444" s="920" t="s">
        <v>228</v>
      </c>
      <c r="D5444" s="920">
        <v>20</v>
      </c>
      <c r="E5444" s="920" t="s">
        <v>233</v>
      </c>
      <c r="F5444" s="920">
        <v>8.01</v>
      </c>
      <c r="G5444" s="920">
        <v>0</v>
      </c>
      <c r="H5444" s="920">
        <v>15.8681</v>
      </c>
      <c r="I5444" s="920">
        <v>9.4082</v>
      </c>
      <c r="J5444" s="920">
        <v>9.2744</v>
      </c>
      <c r="K5444" s="920">
        <v>6.4599</v>
      </c>
      <c r="L5444" s="936">
        <v>0.4071</v>
      </c>
      <c r="M5444" s="920">
        <v>142.9853</v>
      </c>
      <c r="N5444" s="920"/>
      <c r="O5444" s="920"/>
      <c r="P5444" s="920"/>
      <c r="Q5444" s="920">
        <v>3541</v>
      </c>
      <c r="R5444" s="920">
        <v>950.9447</v>
      </c>
      <c r="S5444" s="936">
        <v>0.2686</v>
      </c>
      <c r="T5444" s="920">
        <v>0</v>
      </c>
      <c r="U5444" s="920">
        <v>0</v>
      </c>
      <c r="V5444" s="920">
        <v>0</v>
      </c>
      <c r="W5444" s="920">
        <v>0</v>
      </c>
      <c r="X5444" s="920">
        <v>0</v>
      </c>
      <c r="Y5444" s="920">
        <v>0</v>
      </c>
      <c r="Z5444" s="920">
        <v>0</v>
      </c>
      <c r="AA5444" s="920">
        <v>0</v>
      </c>
      <c r="AB5444" s="936">
        <v>1</v>
      </c>
      <c r="AC5444" s="575">
        <f t="shared" si="255"/>
        <v>0</v>
      </c>
      <c r="AD5444" s="620">
        <f t="shared" si="254"/>
        <v>0</v>
      </c>
    </row>
    <row r="5445" customHeight="1" spans="1:30">
      <c r="A5445" s="574">
        <v>45397</v>
      </c>
      <c r="B5445" s="920" t="s">
        <v>253</v>
      </c>
      <c r="C5445" s="920" t="s">
        <v>250</v>
      </c>
      <c r="D5445" s="920">
        <v>200</v>
      </c>
      <c r="E5445" s="920" t="s">
        <v>233</v>
      </c>
      <c r="F5445" s="920">
        <v>0</v>
      </c>
      <c r="G5445" s="920">
        <v>10.12</v>
      </c>
      <c r="H5445" s="920">
        <v>391.607</v>
      </c>
      <c r="I5445" s="920">
        <v>381.5727</v>
      </c>
      <c r="J5445" s="920">
        <v>370.92</v>
      </c>
      <c r="K5445" s="920">
        <v>10.0343</v>
      </c>
      <c r="L5445" s="936">
        <v>0.0256</v>
      </c>
      <c r="M5445" s="920">
        <v>2927.76</v>
      </c>
      <c r="N5445" s="920"/>
      <c r="O5445" s="920"/>
      <c r="P5445" s="920"/>
      <c r="Q5445" s="920">
        <v>61425</v>
      </c>
      <c r="R5445" s="920">
        <v>17463.6</v>
      </c>
      <c r="S5445" s="936">
        <v>0.2843</v>
      </c>
      <c r="T5445" s="920">
        <v>0</v>
      </c>
      <c r="U5445" s="920">
        <v>0</v>
      </c>
      <c r="V5445" s="920">
        <v>0</v>
      </c>
      <c r="W5445" s="920">
        <v>0</v>
      </c>
      <c r="X5445" s="920">
        <v>0</v>
      </c>
      <c r="Y5445" s="920">
        <v>0</v>
      </c>
      <c r="Z5445" s="920">
        <v>0</v>
      </c>
      <c r="AA5445" s="920">
        <v>0</v>
      </c>
      <c r="AB5445" s="936">
        <v>1</v>
      </c>
      <c r="AC5445" s="575">
        <f t="shared" si="255"/>
        <v>0</v>
      </c>
      <c r="AD5445" s="620">
        <f t="shared" si="254"/>
        <v>0</v>
      </c>
    </row>
    <row r="5446" customHeight="1" spans="1:30">
      <c r="A5446" s="574">
        <v>45397</v>
      </c>
      <c r="B5446" s="920" t="s">
        <v>259</v>
      </c>
      <c r="C5446" s="920" t="s">
        <v>250</v>
      </c>
      <c r="D5446" s="920">
        <v>60</v>
      </c>
      <c r="E5446" s="920" t="s">
        <v>233</v>
      </c>
      <c r="F5446" s="920">
        <v>0</v>
      </c>
      <c r="G5446" s="920">
        <v>10</v>
      </c>
      <c r="H5446" s="920">
        <v>116.3003</v>
      </c>
      <c r="I5446" s="920">
        <v>116.3003</v>
      </c>
      <c r="J5446" s="920">
        <v>115.5</v>
      </c>
      <c r="K5446" s="920">
        <v>0</v>
      </c>
      <c r="L5446" s="936">
        <v>0</v>
      </c>
      <c r="M5446" s="920">
        <v>765.03</v>
      </c>
      <c r="N5446" s="920"/>
      <c r="O5446" s="920"/>
      <c r="P5446" s="920"/>
      <c r="Q5446" s="920">
        <v>14049</v>
      </c>
      <c r="R5446" s="920">
        <v>4816.56</v>
      </c>
      <c r="S5446" s="936">
        <v>0.3428</v>
      </c>
      <c r="T5446" s="920">
        <v>0</v>
      </c>
      <c r="U5446" s="920">
        <v>0</v>
      </c>
      <c r="V5446" s="920">
        <v>0</v>
      </c>
      <c r="W5446" s="920">
        <v>0</v>
      </c>
      <c r="X5446" s="920">
        <v>0</v>
      </c>
      <c r="Y5446" s="920">
        <v>0</v>
      </c>
      <c r="Z5446" s="920">
        <v>0</v>
      </c>
      <c r="AA5446" s="920">
        <v>0</v>
      </c>
      <c r="AB5446" s="936">
        <v>1</v>
      </c>
      <c r="AC5446" s="575">
        <f t="shared" si="255"/>
        <v>0</v>
      </c>
      <c r="AD5446" s="620">
        <f t="shared" si="254"/>
        <v>0</v>
      </c>
    </row>
    <row r="5447" customHeight="1" spans="1:30">
      <c r="A5447" s="574">
        <v>45397</v>
      </c>
      <c r="B5447" s="920" t="s">
        <v>261</v>
      </c>
      <c r="C5447" s="920" t="s">
        <v>250</v>
      </c>
      <c r="D5447" s="920">
        <v>100</v>
      </c>
      <c r="E5447" s="920" t="s">
        <v>287</v>
      </c>
      <c r="F5447" s="920">
        <v>0</v>
      </c>
      <c r="G5447" s="920">
        <v>5.56</v>
      </c>
      <c r="H5447" s="920">
        <v>79.6001</v>
      </c>
      <c r="I5447" s="920">
        <v>79.6001</v>
      </c>
      <c r="J5447" s="920">
        <v>78.54</v>
      </c>
      <c r="K5447" s="920">
        <v>0</v>
      </c>
      <c r="L5447" s="936">
        <v>0</v>
      </c>
      <c r="M5447" s="920">
        <v>1492.656</v>
      </c>
      <c r="N5447" s="920"/>
      <c r="O5447" s="920"/>
      <c r="P5447" s="920"/>
      <c r="Q5447" s="920">
        <v>25315</v>
      </c>
      <c r="R5447" s="920">
        <v>8471.76</v>
      </c>
      <c r="S5447" s="936">
        <v>0.3347</v>
      </c>
      <c r="T5447" s="920">
        <v>0</v>
      </c>
      <c r="U5447" s="920">
        <v>0</v>
      </c>
      <c r="V5447" s="920">
        <v>0</v>
      </c>
      <c r="W5447" s="920">
        <v>0</v>
      </c>
      <c r="X5447" s="920">
        <v>0</v>
      </c>
      <c r="Y5447" s="920">
        <v>0</v>
      </c>
      <c r="Z5447" s="920">
        <v>0</v>
      </c>
      <c r="AA5447" s="920">
        <v>0</v>
      </c>
      <c r="AB5447" s="936">
        <v>1</v>
      </c>
      <c r="AC5447" s="575">
        <f t="shared" si="255"/>
        <v>0</v>
      </c>
      <c r="AD5447" s="620">
        <f t="shared" si="254"/>
        <v>0</v>
      </c>
    </row>
    <row r="5448" customHeight="1" spans="1:30">
      <c r="A5448" s="574">
        <v>45397</v>
      </c>
      <c r="B5448" s="920" t="s">
        <v>256</v>
      </c>
      <c r="C5448" s="920" t="s">
        <v>250</v>
      </c>
      <c r="D5448" s="920">
        <v>20.4</v>
      </c>
      <c r="E5448" s="920" t="s">
        <v>233</v>
      </c>
      <c r="F5448" s="920">
        <v>0</v>
      </c>
      <c r="G5448" s="920">
        <v>2.72</v>
      </c>
      <c r="H5448" s="920">
        <v>2.0664</v>
      </c>
      <c r="I5448" s="920">
        <v>2.0244</v>
      </c>
      <c r="J5448" s="920">
        <v>2.0214</v>
      </c>
      <c r="K5448" s="920">
        <v>0</v>
      </c>
      <c r="L5448" s="936">
        <v>0</v>
      </c>
      <c r="M5448" s="920">
        <v>192.2371</v>
      </c>
      <c r="N5448" s="920"/>
      <c r="O5448" s="920"/>
      <c r="P5448" s="920"/>
      <c r="Q5448" s="920">
        <v>5372</v>
      </c>
      <c r="R5448" s="920">
        <v>1820.4292</v>
      </c>
      <c r="S5448" s="936">
        <v>0.3389</v>
      </c>
      <c r="T5448" s="920">
        <v>0</v>
      </c>
      <c r="U5448" s="920">
        <v>0</v>
      </c>
      <c r="V5448" s="920">
        <v>0</v>
      </c>
      <c r="W5448" s="920">
        <v>0</v>
      </c>
      <c r="X5448" s="920">
        <v>0</v>
      </c>
      <c r="Y5448" s="920">
        <v>0</v>
      </c>
      <c r="Z5448" s="920">
        <v>0</v>
      </c>
      <c r="AA5448" s="920">
        <v>0</v>
      </c>
      <c r="AB5448" s="936">
        <v>1</v>
      </c>
      <c r="AC5448" s="575">
        <f t="shared" si="255"/>
        <v>0</v>
      </c>
      <c r="AD5448" s="620">
        <f t="shared" si="254"/>
        <v>0</v>
      </c>
    </row>
    <row r="5449" customHeight="1" spans="1:30">
      <c r="A5449" s="574">
        <v>45397</v>
      </c>
      <c r="B5449" s="192" t="s">
        <v>61</v>
      </c>
      <c r="C5449" s="920" t="s">
        <v>250</v>
      </c>
      <c r="D5449" s="920">
        <v>275</v>
      </c>
      <c r="E5449" s="920" t="s">
        <v>233</v>
      </c>
      <c r="F5449" s="920">
        <v>0</v>
      </c>
      <c r="G5449" s="920">
        <v>10.42</v>
      </c>
      <c r="H5449" s="920">
        <v>521.5652</v>
      </c>
      <c r="I5449" s="920">
        <v>488.7525</v>
      </c>
      <c r="J5449" s="920">
        <v>479.16</v>
      </c>
      <c r="K5449" s="920">
        <v>32.8127</v>
      </c>
      <c r="L5449" s="936">
        <v>0.0629</v>
      </c>
      <c r="M5449" s="920">
        <v>4126.76</v>
      </c>
      <c r="N5449" s="920"/>
      <c r="O5449" s="920"/>
      <c r="P5449" s="920"/>
      <c r="Q5449" s="920">
        <v>83580</v>
      </c>
      <c r="R5449" s="920">
        <v>28052.2</v>
      </c>
      <c r="S5449" s="936">
        <v>0.3356</v>
      </c>
      <c r="T5449" s="920">
        <v>0</v>
      </c>
      <c r="U5449" s="920">
        <v>0</v>
      </c>
      <c r="V5449" s="920">
        <v>0</v>
      </c>
      <c r="W5449" s="920">
        <v>0</v>
      </c>
      <c r="X5449" s="920">
        <v>0</v>
      </c>
      <c r="Y5449" s="920">
        <v>0</v>
      </c>
      <c r="Z5449" s="920">
        <v>0</v>
      </c>
      <c r="AA5449" s="920">
        <v>0</v>
      </c>
      <c r="AB5449" s="936">
        <v>1</v>
      </c>
      <c r="AC5449" s="575">
        <f t="shared" si="255"/>
        <v>0</v>
      </c>
      <c r="AD5449" s="620">
        <f t="shared" si="254"/>
        <v>0</v>
      </c>
    </row>
    <row r="5450" customHeight="1" spans="1:30">
      <c r="A5450" s="574">
        <v>45397</v>
      </c>
      <c r="B5450" s="192" t="s">
        <v>62</v>
      </c>
      <c r="C5450" s="920" t="s">
        <v>250</v>
      </c>
      <c r="D5450" s="920">
        <v>200</v>
      </c>
      <c r="E5450" s="920" t="s">
        <v>233</v>
      </c>
      <c r="F5450" s="920">
        <v>0</v>
      </c>
      <c r="G5450" s="920">
        <v>12.08</v>
      </c>
      <c r="H5450" s="920">
        <v>411.774</v>
      </c>
      <c r="I5450" s="920">
        <v>372.0682</v>
      </c>
      <c r="J5450" s="920">
        <v>365.64</v>
      </c>
      <c r="K5450" s="920">
        <v>39.7058</v>
      </c>
      <c r="L5450" s="936">
        <v>0.0964</v>
      </c>
      <c r="M5450" s="920">
        <v>3084.84</v>
      </c>
      <c r="N5450" s="920"/>
      <c r="O5450" s="920"/>
      <c r="P5450" s="920"/>
      <c r="Q5450" s="920">
        <v>61280</v>
      </c>
      <c r="R5450" s="920">
        <v>19632.36</v>
      </c>
      <c r="S5450" s="936">
        <v>0.3204</v>
      </c>
      <c r="T5450" s="920">
        <v>0</v>
      </c>
      <c r="U5450" s="920">
        <v>0</v>
      </c>
      <c r="V5450" s="920">
        <v>0</v>
      </c>
      <c r="W5450" s="920">
        <v>0</v>
      </c>
      <c r="X5450" s="920">
        <v>0</v>
      </c>
      <c r="Y5450" s="920">
        <v>0</v>
      </c>
      <c r="Z5450" s="920">
        <v>0</v>
      </c>
      <c r="AA5450" s="920">
        <v>0</v>
      </c>
      <c r="AB5450" s="936">
        <v>1</v>
      </c>
      <c r="AC5450" s="575">
        <f t="shared" si="255"/>
        <v>0</v>
      </c>
      <c r="AD5450" s="620">
        <f t="shared" si="254"/>
        <v>0</v>
      </c>
    </row>
    <row r="5451" customHeight="1" spans="1:30">
      <c r="A5451" s="574">
        <v>45397</v>
      </c>
      <c r="B5451" s="920" t="s">
        <v>254</v>
      </c>
      <c r="C5451" s="920" t="s">
        <v>250</v>
      </c>
      <c r="D5451" s="920">
        <v>50</v>
      </c>
      <c r="E5451" s="920" t="s">
        <v>235</v>
      </c>
      <c r="F5451" s="920">
        <v>0</v>
      </c>
      <c r="G5451" s="920">
        <v>3.82</v>
      </c>
      <c r="H5451" s="920">
        <v>9.7667</v>
      </c>
      <c r="I5451" s="920">
        <v>9.5682</v>
      </c>
      <c r="J5451" s="920">
        <v>9.24</v>
      </c>
      <c r="K5451" s="920">
        <v>0</v>
      </c>
      <c r="L5451" s="936">
        <v>0</v>
      </c>
      <c r="M5451" s="920">
        <v>540.33</v>
      </c>
      <c r="N5451" s="920"/>
      <c r="O5451" s="920"/>
      <c r="P5451" s="920"/>
      <c r="Q5451" s="920">
        <v>12070</v>
      </c>
      <c r="R5451" s="920">
        <v>4441.29</v>
      </c>
      <c r="S5451" s="936">
        <v>0.368</v>
      </c>
      <c r="T5451" s="920">
        <v>0</v>
      </c>
      <c r="U5451" s="920">
        <v>0</v>
      </c>
      <c r="V5451" s="920">
        <v>0</v>
      </c>
      <c r="W5451" s="920">
        <v>0</v>
      </c>
      <c r="X5451" s="920">
        <v>0</v>
      </c>
      <c r="Y5451" s="920">
        <v>0</v>
      </c>
      <c r="Z5451" s="920">
        <v>0</v>
      </c>
      <c r="AA5451" s="920">
        <v>0</v>
      </c>
      <c r="AB5451" s="936">
        <v>1</v>
      </c>
      <c r="AC5451" s="575">
        <f t="shared" si="255"/>
        <v>0</v>
      </c>
      <c r="AD5451" s="620">
        <f t="shared" si="254"/>
        <v>0</v>
      </c>
    </row>
    <row r="5452" customHeight="1" spans="1:30">
      <c r="A5452" s="574">
        <v>45397</v>
      </c>
      <c r="B5452" s="920" t="s">
        <v>258</v>
      </c>
      <c r="C5452" s="920" t="s">
        <v>250</v>
      </c>
      <c r="D5452" s="920">
        <v>100</v>
      </c>
      <c r="E5452" s="920" t="s">
        <v>233</v>
      </c>
      <c r="F5452" s="920">
        <v>0</v>
      </c>
      <c r="G5452" s="920">
        <v>2.8</v>
      </c>
      <c r="H5452" s="920">
        <v>10.8766</v>
      </c>
      <c r="I5452" s="920">
        <v>10.8766</v>
      </c>
      <c r="J5452" s="920">
        <v>10.56</v>
      </c>
      <c r="K5452" s="920">
        <v>0</v>
      </c>
      <c r="L5452" s="936">
        <v>0</v>
      </c>
      <c r="M5452" s="920">
        <v>1100.22</v>
      </c>
      <c r="N5452" s="920"/>
      <c r="O5452" s="920"/>
      <c r="P5452" s="920"/>
      <c r="Q5452" s="920">
        <v>27774</v>
      </c>
      <c r="R5452" s="920">
        <v>6918.12</v>
      </c>
      <c r="S5452" s="936">
        <v>0.2491</v>
      </c>
      <c r="T5452" s="920">
        <v>0</v>
      </c>
      <c r="U5452" s="920">
        <v>0</v>
      </c>
      <c r="V5452" s="920">
        <v>0</v>
      </c>
      <c r="W5452" s="920">
        <v>0</v>
      </c>
      <c r="X5452" s="920">
        <v>0</v>
      </c>
      <c r="Y5452" s="920">
        <v>0</v>
      </c>
      <c r="Z5452" s="920">
        <v>0</v>
      </c>
      <c r="AA5452" s="920">
        <v>0</v>
      </c>
      <c r="AB5452" s="936">
        <v>1</v>
      </c>
      <c r="AC5452" s="575">
        <f t="shared" si="255"/>
        <v>0</v>
      </c>
      <c r="AD5452" s="620">
        <f t="shared" si="254"/>
        <v>0</v>
      </c>
    </row>
    <row r="5453" customHeight="1" spans="1:30">
      <c r="A5453" s="574">
        <v>45397</v>
      </c>
      <c r="B5453" s="920" t="s">
        <v>257</v>
      </c>
      <c r="C5453" s="920" t="s">
        <v>250</v>
      </c>
      <c r="D5453" s="920">
        <v>80</v>
      </c>
      <c r="E5453" s="920" t="s">
        <v>231</v>
      </c>
      <c r="F5453" s="920">
        <v>0</v>
      </c>
      <c r="G5453" s="920">
        <v>2.83</v>
      </c>
      <c r="H5453" s="920">
        <v>6.097</v>
      </c>
      <c r="I5453" s="920">
        <v>6.0434</v>
      </c>
      <c r="J5453" s="920">
        <v>5.5792</v>
      </c>
      <c r="K5453" s="920">
        <v>0</v>
      </c>
      <c r="L5453" s="936">
        <v>0</v>
      </c>
      <c r="M5453" s="920">
        <v>666.2649</v>
      </c>
      <c r="N5453" s="920"/>
      <c r="O5453" s="920"/>
      <c r="P5453" s="920"/>
      <c r="Q5453" s="920">
        <v>18237</v>
      </c>
      <c r="R5453" s="920">
        <v>6355.7065</v>
      </c>
      <c r="S5453" s="936">
        <v>0.3485</v>
      </c>
      <c r="T5453" s="920">
        <v>0</v>
      </c>
      <c r="U5453" s="920">
        <v>0</v>
      </c>
      <c r="V5453" s="920">
        <v>0</v>
      </c>
      <c r="W5453" s="920">
        <v>0</v>
      </c>
      <c r="X5453" s="920">
        <v>0</v>
      </c>
      <c r="Y5453" s="920">
        <v>0</v>
      </c>
      <c r="Z5453" s="920">
        <v>0</v>
      </c>
      <c r="AA5453" s="920">
        <v>0</v>
      </c>
      <c r="AB5453" s="936">
        <v>1</v>
      </c>
      <c r="AC5453" s="575">
        <f t="shared" si="255"/>
        <v>0</v>
      </c>
      <c r="AD5453" s="620">
        <f t="shared" si="254"/>
        <v>0</v>
      </c>
    </row>
    <row r="5454" customHeight="1" spans="1:30">
      <c r="A5454" s="574">
        <v>45397</v>
      </c>
      <c r="B5454" s="920" t="s">
        <v>252</v>
      </c>
      <c r="C5454" s="920" t="s">
        <v>250</v>
      </c>
      <c r="D5454" s="920">
        <v>49.5</v>
      </c>
      <c r="E5454" s="920" t="s">
        <v>233</v>
      </c>
      <c r="F5454" s="920">
        <v>0</v>
      </c>
      <c r="G5454" s="920">
        <v>5.57</v>
      </c>
      <c r="H5454" s="920">
        <v>33.3213</v>
      </c>
      <c r="I5454" s="920">
        <v>27.9773</v>
      </c>
      <c r="J5454" s="920">
        <v>24.255</v>
      </c>
      <c r="K5454" s="920">
        <v>5.344</v>
      </c>
      <c r="L5454" s="936">
        <v>0.1604</v>
      </c>
      <c r="M5454" s="920">
        <v>824.769</v>
      </c>
      <c r="N5454" s="920">
        <v>1272</v>
      </c>
      <c r="O5454" s="936">
        <v>0.6484</v>
      </c>
      <c r="P5454" s="936">
        <v>0.1484</v>
      </c>
      <c r="Q5454" s="920">
        <v>12723</v>
      </c>
      <c r="R5454" s="920">
        <v>3540.6096</v>
      </c>
      <c r="S5454" s="936">
        <v>0.2783</v>
      </c>
      <c r="T5454" s="920">
        <v>0</v>
      </c>
      <c r="U5454" s="920">
        <v>0</v>
      </c>
      <c r="V5454" s="920">
        <v>0</v>
      </c>
      <c r="W5454" s="920">
        <v>0</v>
      </c>
      <c r="X5454" s="920">
        <v>0</v>
      </c>
      <c r="Y5454" s="920">
        <v>0</v>
      </c>
      <c r="Z5454" s="920">
        <v>0</v>
      </c>
      <c r="AA5454" s="920">
        <v>0</v>
      </c>
      <c r="AB5454" s="936">
        <v>1</v>
      </c>
      <c r="AC5454" s="575">
        <f t="shared" si="255"/>
        <v>0</v>
      </c>
      <c r="AD5454" s="620">
        <f t="shared" si="254"/>
        <v>0</v>
      </c>
    </row>
    <row r="5455" customHeight="1" spans="1:30">
      <c r="A5455" s="574">
        <v>45397</v>
      </c>
      <c r="B5455" s="920" t="s">
        <v>237</v>
      </c>
      <c r="C5455" s="920" t="s">
        <v>228</v>
      </c>
      <c r="D5455" s="920">
        <v>5.48</v>
      </c>
      <c r="E5455" s="920" t="s">
        <v>478</v>
      </c>
      <c r="F5455" s="920">
        <v>7.3</v>
      </c>
      <c r="G5455" s="920">
        <v>0</v>
      </c>
      <c r="H5455" s="920">
        <v>3.42</v>
      </c>
      <c r="I5455" s="920">
        <v>2.7</v>
      </c>
      <c r="J5455" s="920">
        <v>2.52</v>
      </c>
      <c r="K5455" s="920">
        <v>0.72</v>
      </c>
      <c r="L5455" s="936">
        <v>0.2105</v>
      </c>
      <c r="M5455" s="920">
        <v>24.696</v>
      </c>
      <c r="N5455" s="920"/>
      <c r="O5455" s="920"/>
      <c r="P5455" s="920"/>
      <c r="Q5455" s="920">
        <v>554</v>
      </c>
      <c r="R5455" s="920">
        <v>149.948</v>
      </c>
      <c r="S5455" s="936">
        <v>0.2707</v>
      </c>
      <c r="T5455" s="920">
        <v>0</v>
      </c>
      <c r="U5455" s="920">
        <v>0</v>
      </c>
      <c r="V5455" s="920">
        <v>0</v>
      </c>
      <c r="W5455" s="920">
        <v>0</v>
      </c>
      <c r="X5455" s="920">
        <v>0</v>
      </c>
      <c r="Y5455" s="920">
        <v>0</v>
      </c>
      <c r="Z5455" s="920">
        <v>0</v>
      </c>
      <c r="AA5455" s="920">
        <v>0</v>
      </c>
      <c r="AB5455" s="936">
        <v>1</v>
      </c>
      <c r="AC5455" s="575">
        <f t="shared" si="255"/>
        <v>0</v>
      </c>
      <c r="AD5455" s="620">
        <f t="shared" si="254"/>
        <v>0</v>
      </c>
    </row>
    <row r="5456" customHeight="1" spans="1:30">
      <c r="A5456" s="574">
        <v>45397</v>
      </c>
      <c r="B5456" s="920" t="s">
        <v>263</v>
      </c>
      <c r="C5456" s="920" t="s">
        <v>250</v>
      </c>
      <c r="D5456" s="920">
        <v>200</v>
      </c>
      <c r="E5456" s="920" t="s">
        <v>233</v>
      </c>
      <c r="F5456" s="920">
        <v>0</v>
      </c>
      <c r="G5456" s="920">
        <v>2.73</v>
      </c>
      <c r="H5456" s="920">
        <v>9.0117</v>
      </c>
      <c r="I5456" s="920">
        <v>8.7258</v>
      </c>
      <c r="J5456" s="920">
        <v>7.92</v>
      </c>
      <c r="K5456" s="920">
        <v>0</v>
      </c>
      <c r="L5456" s="936">
        <v>0</v>
      </c>
      <c r="M5456" s="920">
        <v>1839.2</v>
      </c>
      <c r="N5456" s="920"/>
      <c r="O5456" s="920"/>
      <c r="P5456" s="920"/>
      <c r="Q5456" s="920">
        <v>59159</v>
      </c>
      <c r="R5456" s="920">
        <v>20261.12</v>
      </c>
      <c r="S5456" s="936">
        <v>0.3425</v>
      </c>
      <c r="T5456" s="920">
        <v>0</v>
      </c>
      <c r="U5456" s="920">
        <v>0.2859</v>
      </c>
      <c r="V5456" s="920">
        <v>0</v>
      </c>
      <c r="W5456" s="920">
        <v>0</v>
      </c>
      <c r="X5456" s="920">
        <v>0</v>
      </c>
      <c r="Y5456" s="920">
        <v>0</v>
      </c>
      <c r="Z5456" s="920">
        <v>0</v>
      </c>
      <c r="AA5456" s="920">
        <v>0</v>
      </c>
      <c r="AB5456" s="936">
        <v>0.9848</v>
      </c>
      <c r="AC5456" s="575">
        <f t="shared" si="255"/>
        <v>0.2859</v>
      </c>
      <c r="AD5456" s="620">
        <f t="shared" si="254"/>
        <v>0</v>
      </c>
    </row>
    <row r="5457" customHeight="1" spans="1:30">
      <c r="A5457" s="574">
        <v>45397</v>
      </c>
      <c r="B5457" s="920" t="s">
        <v>262</v>
      </c>
      <c r="C5457" s="920" t="s">
        <v>250</v>
      </c>
      <c r="D5457" s="920">
        <v>200</v>
      </c>
      <c r="E5457" s="920" t="s">
        <v>233</v>
      </c>
      <c r="F5457" s="920">
        <v>0</v>
      </c>
      <c r="G5457" s="920">
        <v>3.41</v>
      </c>
      <c r="H5457" s="920">
        <v>6.9368</v>
      </c>
      <c r="I5457" s="920">
        <v>5.4944</v>
      </c>
      <c r="J5457" s="920">
        <v>4.125</v>
      </c>
      <c r="K5457" s="920">
        <v>0</v>
      </c>
      <c r="L5457" s="936">
        <v>0</v>
      </c>
      <c r="M5457" s="920">
        <v>1004.025</v>
      </c>
      <c r="N5457" s="920"/>
      <c r="O5457" s="920"/>
      <c r="P5457" s="920"/>
      <c r="Q5457" s="920">
        <v>30140</v>
      </c>
      <c r="R5457" s="920">
        <v>11440.275</v>
      </c>
      <c r="S5457" s="936">
        <v>0.3796</v>
      </c>
      <c r="T5457" s="920">
        <v>1.4424</v>
      </c>
      <c r="U5457" s="920">
        <v>0</v>
      </c>
      <c r="V5457" s="920">
        <v>0</v>
      </c>
      <c r="W5457" s="920">
        <v>0</v>
      </c>
      <c r="X5457" s="920">
        <v>0</v>
      </c>
      <c r="Y5457" s="920">
        <v>0</v>
      </c>
      <c r="Z5457" s="920">
        <v>0</v>
      </c>
      <c r="AA5457" s="920">
        <v>0</v>
      </c>
      <c r="AB5457" s="936">
        <v>0.5678</v>
      </c>
      <c r="AC5457" s="575">
        <f t="shared" si="255"/>
        <v>0</v>
      </c>
      <c r="AD5457" s="620">
        <f t="shared" si="254"/>
        <v>1.4424</v>
      </c>
    </row>
    <row r="5458" customHeight="1" spans="1:30">
      <c r="A5458" s="574">
        <v>45397</v>
      </c>
      <c r="B5458" s="920" t="s">
        <v>260</v>
      </c>
      <c r="C5458" s="920" t="s">
        <v>250</v>
      </c>
      <c r="D5458" s="920">
        <v>50</v>
      </c>
      <c r="E5458" s="920" t="s">
        <v>235</v>
      </c>
      <c r="F5458" s="920">
        <v>0</v>
      </c>
      <c r="G5458" s="920">
        <v>3.58</v>
      </c>
      <c r="H5458" s="920">
        <v>12.8313</v>
      </c>
      <c r="I5458" s="920">
        <v>12.6563</v>
      </c>
      <c r="J5458" s="920">
        <v>12.21</v>
      </c>
      <c r="K5458" s="920">
        <v>0</v>
      </c>
      <c r="L5458" s="936">
        <v>0</v>
      </c>
      <c r="M5458" s="920">
        <v>513.48</v>
      </c>
      <c r="N5458" s="920"/>
      <c r="O5458" s="920"/>
      <c r="P5458" s="920"/>
      <c r="Q5458" s="920">
        <v>12700</v>
      </c>
      <c r="R5458" s="920">
        <v>3292.432</v>
      </c>
      <c r="S5458" s="936">
        <v>0.2592</v>
      </c>
      <c r="T5458" s="920">
        <v>0</v>
      </c>
      <c r="U5458" s="920">
        <v>0.1127</v>
      </c>
      <c r="V5458" s="920">
        <v>0</v>
      </c>
      <c r="W5458" s="920">
        <v>0</v>
      </c>
      <c r="X5458" s="920">
        <v>0</v>
      </c>
      <c r="Y5458" s="920">
        <v>0</v>
      </c>
      <c r="Z5458" s="920">
        <v>0</v>
      </c>
      <c r="AA5458" s="920">
        <v>0</v>
      </c>
      <c r="AB5458" s="936">
        <v>1</v>
      </c>
      <c r="AC5458" s="575">
        <f t="shared" si="255"/>
        <v>0.1127</v>
      </c>
      <c r="AD5458" s="620">
        <f t="shared" si="254"/>
        <v>0</v>
      </c>
    </row>
    <row r="5459" customHeight="1" spans="1:30">
      <c r="A5459" s="574">
        <v>45397</v>
      </c>
      <c r="B5459" s="920" t="s">
        <v>267</v>
      </c>
      <c r="C5459" s="920" t="s">
        <v>250</v>
      </c>
      <c r="D5459" s="920">
        <v>150</v>
      </c>
      <c r="E5459" s="920" t="s">
        <v>233</v>
      </c>
      <c r="F5459" s="920">
        <v>0</v>
      </c>
      <c r="G5459" s="920">
        <v>4.37</v>
      </c>
      <c r="H5459" s="920">
        <v>39.59</v>
      </c>
      <c r="I5459" s="920">
        <v>39.2734</v>
      </c>
      <c r="J5459" s="920">
        <v>38.72</v>
      </c>
      <c r="K5459" s="920">
        <v>0</v>
      </c>
      <c r="L5459" s="936">
        <v>0</v>
      </c>
      <c r="M5459" s="920">
        <v>1244.32</v>
      </c>
      <c r="N5459" s="920"/>
      <c r="O5459" s="920"/>
      <c r="P5459" s="920"/>
      <c r="Q5459" s="920">
        <v>38110</v>
      </c>
      <c r="R5459" s="920">
        <v>14685.44</v>
      </c>
      <c r="S5459" s="936">
        <v>0.3853</v>
      </c>
      <c r="T5459" s="920">
        <v>0</v>
      </c>
      <c r="U5459" s="920">
        <v>0.3166</v>
      </c>
      <c r="V5459" s="920">
        <v>0</v>
      </c>
      <c r="W5459" s="920">
        <v>0</v>
      </c>
      <c r="X5459" s="920">
        <v>0</v>
      </c>
      <c r="Y5459" s="920">
        <v>0</v>
      </c>
      <c r="Z5459" s="920">
        <v>0</v>
      </c>
      <c r="AA5459" s="920">
        <v>0</v>
      </c>
      <c r="AB5459" s="936">
        <v>1</v>
      </c>
      <c r="AC5459" s="575">
        <f t="shared" si="255"/>
        <v>0.3166</v>
      </c>
      <c r="AD5459" s="620">
        <f t="shared" si="254"/>
        <v>0</v>
      </c>
    </row>
    <row r="5460" customHeight="1" spans="1:30">
      <c r="A5460" s="574">
        <v>45397</v>
      </c>
      <c r="B5460" s="920" t="s">
        <v>265</v>
      </c>
      <c r="C5460" s="920" t="s">
        <v>250</v>
      </c>
      <c r="D5460" s="920">
        <v>50</v>
      </c>
      <c r="E5460" s="920" t="s">
        <v>233</v>
      </c>
      <c r="F5460" s="920">
        <v>0</v>
      </c>
      <c r="G5460" s="920">
        <v>8.44</v>
      </c>
      <c r="H5460" s="920">
        <v>81.275</v>
      </c>
      <c r="I5460" s="920">
        <v>25.476</v>
      </c>
      <c r="J5460" s="920">
        <v>25.8676</v>
      </c>
      <c r="K5460" s="920">
        <v>55.799</v>
      </c>
      <c r="L5460" s="936">
        <v>0.6865</v>
      </c>
      <c r="M5460" s="920">
        <v>322.2164</v>
      </c>
      <c r="N5460" s="920"/>
      <c r="O5460" s="920"/>
      <c r="P5460" s="920"/>
      <c r="Q5460" s="920">
        <v>5770</v>
      </c>
      <c r="R5460" s="920">
        <v>1346.0128</v>
      </c>
      <c r="S5460" s="936">
        <v>0.2333</v>
      </c>
      <c r="T5460" s="920">
        <v>0</v>
      </c>
      <c r="U5460" s="920">
        <v>0</v>
      </c>
      <c r="V5460" s="920">
        <v>0</v>
      </c>
      <c r="W5460" s="920">
        <v>0</v>
      </c>
      <c r="X5460" s="920">
        <v>0</v>
      </c>
      <c r="Y5460" s="920">
        <v>0</v>
      </c>
      <c r="Z5460" s="920">
        <v>0</v>
      </c>
      <c r="AA5460" s="920">
        <v>0</v>
      </c>
      <c r="AB5460" s="936">
        <v>1</v>
      </c>
      <c r="AC5460" s="575">
        <f t="shared" si="255"/>
        <v>0</v>
      </c>
      <c r="AD5460" s="620">
        <f t="shared" si="254"/>
        <v>0</v>
      </c>
    </row>
    <row r="5461" customHeight="1" spans="1:30">
      <c r="A5461" s="574">
        <v>45397</v>
      </c>
      <c r="B5461" s="920" t="s">
        <v>266</v>
      </c>
      <c r="C5461" s="920" t="s">
        <v>250</v>
      </c>
      <c r="D5461" s="920">
        <v>200</v>
      </c>
      <c r="E5461" s="920" t="s">
        <v>231</v>
      </c>
      <c r="F5461" s="920">
        <v>0</v>
      </c>
      <c r="G5461" s="920">
        <v>6.35</v>
      </c>
      <c r="H5461" s="920">
        <v>193.343</v>
      </c>
      <c r="I5461" s="920">
        <v>193.343</v>
      </c>
      <c r="J5461" s="920">
        <v>188.76</v>
      </c>
      <c r="K5461" s="920">
        <v>0</v>
      </c>
      <c r="L5461" s="936">
        <v>0</v>
      </c>
      <c r="M5461" s="920">
        <v>2211</v>
      </c>
      <c r="N5461" s="920"/>
      <c r="O5461" s="920"/>
      <c r="P5461" s="920"/>
      <c r="Q5461" s="920">
        <v>45530</v>
      </c>
      <c r="R5461" s="920">
        <v>10060.38</v>
      </c>
      <c r="S5461" s="936">
        <v>0.221</v>
      </c>
      <c r="T5461" s="920">
        <v>0</v>
      </c>
      <c r="U5461" s="920">
        <v>0</v>
      </c>
      <c r="V5461" s="920">
        <v>0</v>
      </c>
      <c r="W5461" s="920">
        <v>0</v>
      </c>
      <c r="X5461" s="920">
        <v>0</v>
      </c>
      <c r="Y5461" s="920">
        <v>0</v>
      </c>
      <c r="Z5461" s="920">
        <v>0</v>
      </c>
      <c r="AA5461" s="920">
        <v>0</v>
      </c>
      <c r="AB5461" s="936">
        <v>1</v>
      </c>
      <c r="AC5461" s="575">
        <f t="shared" si="255"/>
        <v>0</v>
      </c>
      <c r="AD5461" s="620">
        <f t="shared" si="254"/>
        <v>0</v>
      </c>
    </row>
    <row r="5462" customHeight="1" spans="1:31">
      <c r="A5462" s="574">
        <v>45397</v>
      </c>
      <c r="B5462" s="921" t="s">
        <v>332</v>
      </c>
      <c r="C5462" s="922" t="s">
        <v>327</v>
      </c>
      <c r="D5462" s="923">
        <v>100</v>
      </c>
      <c r="E5462" s="924" t="s">
        <v>166</v>
      </c>
      <c r="F5462" s="925">
        <v>6.93</v>
      </c>
      <c r="G5462" s="924">
        <v>1.27</v>
      </c>
      <c r="H5462" s="926">
        <v>40.849</v>
      </c>
      <c r="I5462" s="926">
        <v>33.5769</v>
      </c>
      <c r="J5462" s="926">
        <v>37.191</v>
      </c>
      <c r="K5462" s="926">
        <v>7.2721</v>
      </c>
      <c r="L5462" s="937">
        <v>0.178</v>
      </c>
      <c r="M5462" s="926">
        <v>520.639</v>
      </c>
      <c r="N5462" s="924">
        <v>2100</v>
      </c>
      <c r="O5462" s="937">
        <v>0.2479</v>
      </c>
      <c r="P5462" s="937">
        <v>-0.2521</v>
      </c>
      <c r="Q5462" s="924">
        <v>17591</v>
      </c>
      <c r="R5462" s="926">
        <v>3153.486</v>
      </c>
      <c r="S5462" s="937">
        <v>0.1793</v>
      </c>
      <c r="T5462" s="924">
        <v>0</v>
      </c>
      <c r="U5462" s="924">
        <v>0</v>
      </c>
      <c r="V5462" s="924">
        <v>0</v>
      </c>
      <c r="W5462" s="924">
        <v>0</v>
      </c>
      <c r="X5462" s="924">
        <v>0</v>
      </c>
      <c r="Y5462" s="924">
        <v>0</v>
      </c>
      <c r="Z5462" s="924">
        <v>0</v>
      </c>
      <c r="AA5462" s="926">
        <v>7.2721</v>
      </c>
      <c r="AB5462" s="937">
        <v>1</v>
      </c>
      <c r="AC5462" s="575">
        <f t="shared" si="255"/>
        <v>0</v>
      </c>
      <c r="AD5462" s="620">
        <f t="shared" si="254"/>
        <v>0</v>
      </c>
      <c r="AE5462" s="949"/>
    </row>
    <row r="5463" customHeight="1" spans="1:31">
      <c r="A5463" s="574">
        <v>45397</v>
      </c>
      <c r="B5463" s="921" t="s">
        <v>342</v>
      </c>
      <c r="C5463" s="927" t="s">
        <v>82</v>
      </c>
      <c r="D5463" s="928">
        <v>100</v>
      </c>
      <c r="E5463" s="929" t="s">
        <v>400</v>
      </c>
      <c r="F5463" s="925">
        <v>0</v>
      </c>
      <c r="G5463" s="930">
        <v>2.36</v>
      </c>
      <c r="H5463" s="930">
        <v>0</v>
      </c>
      <c r="I5463" s="926">
        <v>2.1</v>
      </c>
      <c r="J5463" s="930">
        <v>1.7512</v>
      </c>
      <c r="K5463" s="934">
        <v>0</v>
      </c>
      <c r="L5463" s="937">
        <v>0</v>
      </c>
      <c r="M5463" s="938">
        <v>119.6536</v>
      </c>
      <c r="N5463" s="939">
        <v>2002</v>
      </c>
      <c r="O5463" s="940">
        <v>0.0598</v>
      </c>
      <c r="P5463" s="937">
        <v>-0.438</v>
      </c>
      <c r="Q5463" s="930">
        <v>13183</v>
      </c>
      <c r="R5463" s="938">
        <v>427.5128</v>
      </c>
      <c r="S5463" s="940">
        <v>0.0324</v>
      </c>
      <c r="T5463" s="924">
        <v>0</v>
      </c>
      <c r="U5463" s="924">
        <v>0</v>
      </c>
      <c r="V5463" s="924">
        <v>0</v>
      </c>
      <c r="W5463" s="924">
        <v>0</v>
      </c>
      <c r="X5463" s="924">
        <v>0</v>
      </c>
      <c r="Y5463" s="924">
        <v>0</v>
      </c>
      <c r="Z5463" s="924">
        <v>0</v>
      </c>
      <c r="AA5463" s="924">
        <v>0</v>
      </c>
      <c r="AB5463" s="937">
        <v>1</v>
      </c>
      <c r="AC5463" s="575">
        <f t="shared" si="255"/>
        <v>0</v>
      </c>
      <c r="AD5463" s="620">
        <f t="shared" si="254"/>
        <v>0</v>
      </c>
      <c r="AE5463" s="949"/>
    </row>
    <row r="5464" customHeight="1" spans="1:31">
      <c r="A5464" s="574">
        <v>45397</v>
      </c>
      <c r="B5464" s="931" t="s">
        <v>461</v>
      </c>
      <c r="C5464" s="932" t="s">
        <v>391</v>
      </c>
      <c r="D5464" s="933">
        <v>33</v>
      </c>
      <c r="E5464" s="953" t="s">
        <v>83</v>
      </c>
      <c r="F5464" s="953">
        <v>0</v>
      </c>
      <c r="G5464" s="953">
        <v>6.58</v>
      </c>
      <c r="H5464" s="954">
        <v>37.9539</v>
      </c>
      <c r="I5464" s="954">
        <v>28.1913</v>
      </c>
      <c r="J5464" s="954">
        <v>27.72</v>
      </c>
      <c r="K5464" s="953">
        <v>1.61</v>
      </c>
      <c r="L5464" s="942">
        <v>0.0423</v>
      </c>
      <c r="M5464" s="954">
        <v>317.46</v>
      </c>
      <c r="N5464" s="930">
        <v>1086</v>
      </c>
      <c r="O5464" s="942">
        <v>0.2923</v>
      </c>
      <c r="P5464" s="942">
        <v>-0.4153</v>
      </c>
      <c r="Q5464" s="953">
        <v>7604</v>
      </c>
      <c r="R5464" s="953">
        <v>1964.82</v>
      </c>
      <c r="S5464" s="942">
        <v>0.2584</v>
      </c>
      <c r="T5464" s="954">
        <v>0</v>
      </c>
      <c r="U5464" s="930">
        <v>5.2722</v>
      </c>
      <c r="V5464" s="930">
        <v>0</v>
      </c>
      <c r="W5464" s="930">
        <v>2.8847</v>
      </c>
      <c r="X5464" s="930">
        <v>0</v>
      </c>
      <c r="Y5464" s="930">
        <v>0</v>
      </c>
      <c r="Z5464" s="930">
        <v>0</v>
      </c>
      <c r="AA5464" s="930">
        <v>0</v>
      </c>
      <c r="AB5464" s="937">
        <v>1</v>
      </c>
      <c r="AC5464" s="575">
        <f t="shared" si="255"/>
        <v>8.1569</v>
      </c>
      <c r="AD5464" s="620">
        <f t="shared" si="254"/>
        <v>0</v>
      </c>
      <c r="AE5464" s="949"/>
    </row>
    <row r="5465" customHeight="1" spans="1:31">
      <c r="A5465" s="574">
        <v>45397</v>
      </c>
      <c r="B5465" s="931" t="s">
        <v>466</v>
      </c>
      <c r="C5465" s="934" t="s">
        <v>150</v>
      </c>
      <c r="D5465" s="934">
        <v>60</v>
      </c>
      <c r="E5465" s="952" t="s">
        <v>152</v>
      </c>
      <c r="F5465" s="952">
        <v>4.24</v>
      </c>
      <c r="G5465" s="952">
        <v>2.06</v>
      </c>
      <c r="H5465" s="950">
        <v>34.669</v>
      </c>
      <c r="I5465" s="952">
        <v>35.3934</v>
      </c>
      <c r="J5465" s="934">
        <v>32.56</v>
      </c>
      <c r="K5465" s="952">
        <v>0</v>
      </c>
      <c r="L5465" s="941">
        <v>0</v>
      </c>
      <c r="M5465" s="934">
        <v>273.68</v>
      </c>
      <c r="N5465" s="934">
        <v>422</v>
      </c>
      <c r="O5465" s="941">
        <v>0.6485</v>
      </c>
      <c r="P5465" s="934" t="s">
        <v>149</v>
      </c>
      <c r="Q5465" s="934">
        <v>5420</v>
      </c>
      <c r="R5465" s="934">
        <v>1957.12</v>
      </c>
      <c r="S5465" s="941">
        <v>0.3611</v>
      </c>
      <c r="T5465" s="934">
        <v>0</v>
      </c>
      <c r="U5465" s="934">
        <v>0</v>
      </c>
      <c r="V5465" s="934">
        <v>0</v>
      </c>
      <c r="W5465" s="934">
        <v>0</v>
      </c>
      <c r="X5465" s="934">
        <v>0</v>
      </c>
      <c r="Y5465" s="934">
        <v>0</v>
      </c>
      <c r="Z5465" s="934">
        <v>0</v>
      </c>
      <c r="AA5465" s="934">
        <v>0</v>
      </c>
      <c r="AB5465" s="941">
        <v>1</v>
      </c>
      <c r="AC5465" s="575">
        <f t="shared" si="255"/>
        <v>0</v>
      </c>
      <c r="AD5465" s="620">
        <f t="shared" si="254"/>
        <v>0</v>
      </c>
      <c r="AE5465" s="949"/>
    </row>
    <row r="5466" customHeight="1" spans="1:31">
      <c r="A5466" s="574">
        <v>45397</v>
      </c>
      <c r="B5466" s="921" t="s">
        <v>334</v>
      </c>
      <c r="C5466" s="927" t="s">
        <v>78</v>
      </c>
      <c r="D5466" s="928">
        <v>100</v>
      </c>
      <c r="E5466" s="930" t="s">
        <v>79</v>
      </c>
      <c r="F5466" s="930">
        <v>6.64</v>
      </c>
      <c r="G5466" s="930">
        <v>2.995</v>
      </c>
      <c r="H5466" s="930">
        <v>24.3309</v>
      </c>
      <c r="I5466" s="930">
        <v>3.58</v>
      </c>
      <c r="J5466" s="930">
        <v>3.4727</v>
      </c>
      <c r="K5466" s="930">
        <v>20.7509</v>
      </c>
      <c r="L5466" s="942">
        <v>0.8529</v>
      </c>
      <c r="M5466" s="943">
        <v>160.0522</v>
      </c>
      <c r="N5466" s="944">
        <v>132</v>
      </c>
      <c r="O5466" s="945">
        <v>1.2125</v>
      </c>
      <c r="P5466" s="942">
        <v>0.7286</v>
      </c>
      <c r="Q5466" s="930">
        <v>5723</v>
      </c>
      <c r="R5466" s="944">
        <v>613.5052</v>
      </c>
      <c r="S5466" s="941">
        <v>0.1072</v>
      </c>
      <c r="T5466" s="930">
        <v>0</v>
      </c>
      <c r="U5466" s="930">
        <v>0</v>
      </c>
      <c r="V5466" s="930">
        <v>0</v>
      </c>
      <c r="W5466" s="930">
        <v>0</v>
      </c>
      <c r="X5466" s="930">
        <v>0</v>
      </c>
      <c r="Y5466" s="930">
        <v>0</v>
      </c>
      <c r="Z5466" s="930">
        <v>0</v>
      </c>
      <c r="AA5466" s="930">
        <v>0</v>
      </c>
      <c r="AB5466" s="937">
        <v>1</v>
      </c>
      <c r="AC5466" s="575">
        <f t="shared" si="255"/>
        <v>0</v>
      </c>
      <c r="AD5466" s="620">
        <f t="shared" si="254"/>
        <v>0</v>
      </c>
      <c r="AE5466" s="949"/>
    </row>
    <row r="5467" customHeight="1" spans="1:31">
      <c r="A5467" s="574">
        <v>45397</v>
      </c>
      <c r="B5467" s="921" t="s">
        <v>335</v>
      </c>
      <c r="C5467" s="927" t="s">
        <v>86</v>
      </c>
      <c r="D5467" s="928">
        <v>50</v>
      </c>
      <c r="E5467" s="930" t="s">
        <v>79</v>
      </c>
      <c r="F5467" s="930">
        <v>5.18</v>
      </c>
      <c r="G5467" s="935">
        <v>1.29</v>
      </c>
      <c r="H5467" s="935">
        <v>18.8247</v>
      </c>
      <c r="I5467" s="935">
        <v>0</v>
      </c>
      <c r="J5467" s="935">
        <v>0</v>
      </c>
      <c r="K5467" s="935">
        <v>0</v>
      </c>
      <c r="L5467" s="946">
        <v>0</v>
      </c>
      <c r="M5467" s="930">
        <v>185.2855</v>
      </c>
      <c r="N5467" s="935">
        <v>571</v>
      </c>
      <c r="O5467" s="942">
        <v>0.3245</v>
      </c>
      <c r="P5467" s="934" t="s">
        <v>149</v>
      </c>
      <c r="Q5467" s="935">
        <v>6458</v>
      </c>
      <c r="R5467" s="930">
        <v>1430.485</v>
      </c>
      <c r="S5467" s="942">
        <v>0.2215</v>
      </c>
      <c r="T5467" s="930">
        <v>0</v>
      </c>
      <c r="U5467" s="930">
        <v>0</v>
      </c>
      <c r="V5467" s="930">
        <v>0</v>
      </c>
      <c r="W5467" s="930">
        <v>0</v>
      </c>
      <c r="X5467" s="930">
        <v>0</v>
      </c>
      <c r="Y5467" s="930">
        <v>0</v>
      </c>
      <c r="Z5467" s="930">
        <v>0</v>
      </c>
      <c r="AA5467" s="930">
        <v>0</v>
      </c>
      <c r="AB5467" s="937">
        <v>1</v>
      </c>
      <c r="AC5467" s="575">
        <f t="shared" si="255"/>
        <v>0</v>
      </c>
      <c r="AD5467" s="620">
        <f t="shared" si="254"/>
        <v>0</v>
      </c>
      <c r="AE5467" s="949"/>
    </row>
    <row r="5468" customHeight="1" spans="1:29">
      <c r="A5468" s="916" t="s">
        <v>481</v>
      </c>
      <c r="B5468" s="917"/>
      <c r="C5468" s="917"/>
      <c r="D5468" s="917"/>
      <c r="E5468" s="917"/>
      <c r="F5468" s="917"/>
      <c r="G5468" s="917"/>
      <c r="H5468" s="917"/>
      <c r="I5468" s="917"/>
      <c r="J5468" s="917"/>
      <c r="K5468" s="917"/>
      <c r="L5468" s="917"/>
      <c r="M5468" s="917"/>
      <c r="N5468" s="917"/>
      <c r="O5468" s="917"/>
      <c r="P5468" s="917"/>
      <c r="Q5468" s="917"/>
      <c r="R5468" s="917"/>
      <c r="S5468" s="917"/>
      <c r="T5468" s="917"/>
      <c r="U5468" s="917"/>
      <c r="V5468" s="917"/>
      <c r="W5468" s="917"/>
      <c r="X5468" s="917"/>
      <c r="Y5468" s="917"/>
      <c r="Z5468" s="917"/>
      <c r="AA5468" s="917"/>
      <c r="AB5468" s="917"/>
      <c r="AC5468" s="917"/>
    </row>
    <row r="5469" customHeight="1" spans="1:30">
      <c r="A5469" s="918" t="s">
        <v>199</v>
      </c>
      <c r="B5469" s="919" t="s">
        <v>200</v>
      </c>
      <c r="C5469" s="919" t="s">
        <v>201</v>
      </c>
      <c r="D5469" s="919" t="s">
        <v>202</v>
      </c>
      <c r="E5469" s="919" t="s">
        <v>203</v>
      </c>
      <c r="F5469" s="919" t="s">
        <v>204</v>
      </c>
      <c r="G5469" s="919" t="s">
        <v>205</v>
      </c>
      <c r="H5469" s="919" t="s">
        <v>206</v>
      </c>
      <c r="I5469" s="919" t="s">
        <v>207</v>
      </c>
      <c r="J5469" s="919" t="s">
        <v>208</v>
      </c>
      <c r="K5469" s="919" t="s">
        <v>209</v>
      </c>
      <c r="L5469" s="919" t="s">
        <v>210</v>
      </c>
      <c r="M5469" s="919" t="s">
        <v>211</v>
      </c>
      <c r="N5469" s="919" t="s">
        <v>212</v>
      </c>
      <c r="O5469" s="919" t="s">
        <v>213</v>
      </c>
      <c r="P5469" s="919" t="s">
        <v>214</v>
      </c>
      <c r="Q5469" s="919" t="s">
        <v>215</v>
      </c>
      <c r="R5469" s="919" t="s">
        <v>216</v>
      </c>
      <c r="S5469" s="919" t="s">
        <v>217</v>
      </c>
      <c r="T5469" s="919" t="s">
        <v>218</v>
      </c>
      <c r="U5469" s="919" t="s">
        <v>219</v>
      </c>
      <c r="V5469" s="919" t="s">
        <v>220</v>
      </c>
      <c r="W5469" s="919" t="s">
        <v>221</v>
      </c>
      <c r="X5469" s="919" t="s">
        <v>222</v>
      </c>
      <c r="Y5469" s="919" t="s">
        <v>223</v>
      </c>
      <c r="Z5469" s="919" t="s">
        <v>224</v>
      </c>
      <c r="AA5469" s="919" t="s">
        <v>225</v>
      </c>
      <c r="AB5469" s="919" t="s">
        <v>226</v>
      </c>
      <c r="AC5469" s="583" t="s">
        <v>29</v>
      </c>
      <c r="AD5469" s="583" t="s">
        <v>30</v>
      </c>
    </row>
    <row r="5470" customHeight="1" spans="1:30">
      <c r="A5470" s="574">
        <v>45398</v>
      </c>
      <c r="B5470" s="920" t="s">
        <v>227</v>
      </c>
      <c r="C5470" s="920" t="s">
        <v>228</v>
      </c>
      <c r="D5470" s="920">
        <v>100</v>
      </c>
      <c r="E5470" s="920" t="s">
        <v>233</v>
      </c>
      <c r="F5470" s="920">
        <v>6.53</v>
      </c>
      <c r="G5470" s="920">
        <v>1.2</v>
      </c>
      <c r="H5470" s="920">
        <v>62.5694</v>
      </c>
      <c r="I5470" s="920">
        <v>61.9499</v>
      </c>
      <c r="J5470" s="920">
        <v>61.8625</v>
      </c>
      <c r="K5470" s="920">
        <v>0</v>
      </c>
      <c r="L5470" s="936">
        <v>0</v>
      </c>
      <c r="M5470" s="920">
        <v>668.5</v>
      </c>
      <c r="N5470" s="920"/>
      <c r="O5470" s="920"/>
      <c r="P5470" s="920"/>
      <c r="Q5470" s="920">
        <v>14972</v>
      </c>
      <c r="R5470" s="920">
        <v>4007.5875</v>
      </c>
      <c r="S5470" s="936">
        <v>0.2677</v>
      </c>
      <c r="T5470" s="920">
        <v>0</v>
      </c>
      <c r="U5470" s="920">
        <v>0</v>
      </c>
      <c r="V5470" s="920">
        <v>0</v>
      </c>
      <c r="W5470" s="920">
        <v>0</v>
      </c>
      <c r="X5470" s="920">
        <v>0</v>
      </c>
      <c r="Y5470" s="920">
        <v>0</v>
      </c>
      <c r="Z5470" s="920">
        <v>0</v>
      </c>
      <c r="AA5470" s="920">
        <v>0</v>
      </c>
      <c r="AB5470" s="936">
        <v>1</v>
      </c>
      <c r="AC5470" s="575">
        <f t="shared" ref="AC5470:AC5511" si="256">U5470+W5470</f>
        <v>0</v>
      </c>
      <c r="AD5470" s="620">
        <f t="shared" ref="AD5470:AD5511" si="257">T5470+V5470</f>
        <v>0</v>
      </c>
    </row>
    <row r="5471" customHeight="1" spans="1:30">
      <c r="A5471" s="574">
        <v>45398</v>
      </c>
      <c r="B5471" s="920" t="s">
        <v>237</v>
      </c>
      <c r="C5471" s="920" t="s">
        <v>228</v>
      </c>
      <c r="D5471" s="920">
        <v>5.48</v>
      </c>
      <c r="E5471" s="920" t="s">
        <v>478</v>
      </c>
      <c r="F5471" s="920">
        <v>7.91</v>
      </c>
      <c r="G5471" s="920">
        <v>0</v>
      </c>
      <c r="H5471" s="920">
        <v>3.82</v>
      </c>
      <c r="I5471" s="920">
        <v>3.21</v>
      </c>
      <c r="J5471" s="920">
        <v>3.024</v>
      </c>
      <c r="K5471" s="920">
        <v>0.61</v>
      </c>
      <c r="L5471" s="936">
        <v>0.1597</v>
      </c>
      <c r="M5471" s="920">
        <v>27.72</v>
      </c>
      <c r="N5471" s="920"/>
      <c r="O5471" s="920"/>
      <c r="P5471" s="920"/>
      <c r="Q5471" s="920">
        <v>554</v>
      </c>
      <c r="R5471" s="920">
        <v>152.972</v>
      </c>
      <c r="S5471" s="936">
        <v>0.2761</v>
      </c>
      <c r="T5471" s="920">
        <v>0</v>
      </c>
      <c r="U5471" s="920">
        <v>0</v>
      </c>
      <c r="V5471" s="920">
        <v>0</v>
      </c>
      <c r="W5471" s="920">
        <v>0</v>
      </c>
      <c r="X5471" s="920">
        <v>0</v>
      </c>
      <c r="Y5471" s="920">
        <v>0</v>
      </c>
      <c r="Z5471" s="920">
        <v>0</v>
      </c>
      <c r="AA5471" s="920">
        <v>0</v>
      </c>
      <c r="AB5471" s="936">
        <v>1</v>
      </c>
      <c r="AC5471" s="575">
        <f t="shared" si="256"/>
        <v>0</v>
      </c>
      <c r="AD5471" s="620">
        <f t="shared" si="257"/>
        <v>0</v>
      </c>
    </row>
    <row r="5472" customHeight="1" spans="1:30">
      <c r="A5472" s="574">
        <v>45398</v>
      </c>
      <c r="B5472" s="920" t="s">
        <v>232</v>
      </c>
      <c r="C5472" s="920" t="s">
        <v>228</v>
      </c>
      <c r="D5472" s="920">
        <v>80</v>
      </c>
      <c r="E5472" s="920" t="s">
        <v>233</v>
      </c>
      <c r="F5472" s="920">
        <v>7.17</v>
      </c>
      <c r="G5472" s="920">
        <v>0.85</v>
      </c>
      <c r="H5472" s="920">
        <v>50.096</v>
      </c>
      <c r="I5472" s="920">
        <v>49</v>
      </c>
      <c r="J5472" s="920">
        <v>48.95</v>
      </c>
      <c r="K5472" s="920">
        <v>0</v>
      </c>
      <c r="L5472" s="936">
        <v>0</v>
      </c>
      <c r="M5472" s="920">
        <v>598.4</v>
      </c>
      <c r="N5472" s="920"/>
      <c r="O5472" s="920"/>
      <c r="P5472" s="920"/>
      <c r="Q5472" s="920">
        <v>9570</v>
      </c>
      <c r="R5472" s="920">
        <v>3445.2</v>
      </c>
      <c r="S5472" s="936">
        <v>0.36</v>
      </c>
      <c r="T5472" s="920">
        <v>0</v>
      </c>
      <c r="U5472" s="920">
        <v>0</v>
      </c>
      <c r="V5472" s="920">
        <v>0</v>
      </c>
      <c r="W5472" s="920">
        <v>0</v>
      </c>
      <c r="X5472" s="920">
        <v>0</v>
      </c>
      <c r="Y5472" s="920">
        <v>0</v>
      </c>
      <c r="Z5472" s="920">
        <v>0</v>
      </c>
      <c r="AA5472" s="920">
        <v>0</v>
      </c>
      <c r="AB5472" s="936">
        <v>1</v>
      </c>
      <c r="AC5472" s="575">
        <f t="shared" si="256"/>
        <v>0</v>
      </c>
      <c r="AD5472" s="620">
        <f t="shared" si="257"/>
        <v>0</v>
      </c>
    </row>
    <row r="5473" customHeight="1" spans="1:30">
      <c r="A5473" s="574">
        <v>45398</v>
      </c>
      <c r="B5473" s="920" t="s">
        <v>230</v>
      </c>
      <c r="C5473" s="920" t="s">
        <v>228</v>
      </c>
      <c r="D5473" s="920">
        <v>10</v>
      </c>
      <c r="E5473" s="920" t="s">
        <v>233</v>
      </c>
      <c r="F5473" s="920">
        <v>6.03</v>
      </c>
      <c r="G5473" s="920">
        <v>0.98</v>
      </c>
      <c r="H5473" s="920">
        <v>5.3415</v>
      </c>
      <c r="I5473" s="920">
        <v>5.3254</v>
      </c>
      <c r="J5473" s="920">
        <v>5.28</v>
      </c>
      <c r="K5473" s="920">
        <v>0</v>
      </c>
      <c r="L5473" s="936">
        <v>0</v>
      </c>
      <c r="M5473" s="920">
        <v>62.7</v>
      </c>
      <c r="N5473" s="920"/>
      <c r="O5473" s="920"/>
      <c r="P5473" s="920"/>
      <c r="Q5473" s="920">
        <v>1258</v>
      </c>
      <c r="R5473" s="920">
        <v>368.94</v>
      </c>
      <c r="S5473" s="936">
        <v>0.2933</v>
      </c>
      <c r="T5473" s="920">
        <v>0</v>
      </c>
      <c r="U5473" s="920">
        <v>0</v>
      </c>
      <c r="V5473" s="920">
        <v>0</v>
      </c>
      <c r="W5473" s="920">
        <v>0</v>
      </c>
      <c r="X5473" s="920">
        <v>0</v>
      </c>
      <c r="Y5473" s="920">
        <v>0</v>
      </c>
      <c r="Z5473" s="920">
        <v>0</v>
      </c>
      <c r="AA5473" s="920">
        <v>0</v>
      </c>
      <c r="AB5473" s="936">
        <v>1</v>
      </c>
      <c r="AC5473" s="575">
        <f t="shared" si="256"/>
        <v>0</v>
      </c>
      <c r="AD5473" s="620">
        <f t="shared" si="257"/>
        <v>0</v>
      </c>
    </row>
    <row r="5474" customHeight="1" spans="1:30">
      <c r="A5474" s="574">
        <v>45398</v>
      </c>
      <c r="B5474" s="920" t="s">
        <v>239</v>
      </c>
      <c r="C5474" s="920" t="s">
        <v>228</v>
      </c>
      <c r="D5474" s="920">
        <v>30</v>
      </c>
      <c r="E5474" s="920" t="s">
        <v>233</v>
      </c>
      <c r="F5474" s="920">
        <v>7.75</v>
      </c>
      <c r="G5474" s="920">
        <v>0</v>
      </c>
      <c r="H5474" s="920">
        <v>20.5186</v>
      </c>
      <c r="I5474" s="920">
        <v>16.6333</v>
      </c>
      <c r="J5474" s="920">
        <v>16.5264</v>
      </c>
      <c r="K5474" s="920">
        <v>3.8853</v>
      </c>
      <c r="L5474" s="936">
        <v>0.1894</v>
      </c>
      <c r="M5474" s="920">
        <v>259.0368</v>
      </c>
      <c r="N5474" s="920"/>
      <c r="O5474" s="920"/>
      <c r="P5474" s="920"/>
      <c r="Q5474" s="920">
        <v>4805</v>
      </c>
      <c r="R5474" s="920">
        <v>1436.7936</v>
      </c>
      <c r="S5474" s="936">
        <v>0.299</v>
      </c>
      <c r="T5474" s="920">
        <v>0</v>
      </c>
      <c r="U5474" s="920">
        <v>0</v>
      </c>
      <c r="V5474" s="920">
        <v>0</v>
      </c>
      <c r="W5474" s="920">
        <v>0</v>
      </c>
      <c r="X5474" s="920">
        <v>0</v>
      </c>
      <c r="Y5474" s="920">
        <v>0</v>
      </c>
      <c r="Z5474" s="920">
        <v>0</v>
      </c>
      <c r="AA5474" s="920">
        <v>0</v>
      </c>
      <c r="AB5474" s="936">
        <v>1</v>
      </c>
      <c r="AC5474" s="575">
        <f t="shared" si="256"/>
        <v>0</v>
      </c>
      <c r="AD5474" s="620">
        <f t="shared" si="257"/>
        <v>0</v>
      </c>
    </row>
    <row r="5475" customHeight="1" spans="1:30">
      <c r="A5475" s="574">
        <v>45398</v>
      </c>
      <c r="B5475" s="920" t="s">
        <v>242</v>
      </c>
      <c r="C5475" s="920" t="s">
        <v>228</v>
      </c>
      <c r="D5475" s="920">
        <v>50</v>
      </c>
      <c r="E5475" s="920" t="s">
        <v>235</v>
      </c>
      <c r="F5475" s="920">
        <v>4.59</v>
      </c>
      <c r="G5475" s="920">
        <v>2.08</v>
      </c>
      <c r="H5475" s="920">
        <v>19.57</v>
      </c>
      <c r="I5475" s="920">
        <v>19.467</v>
      </c>
      <c r="J5475" s="920">
        <v>19.36</v>
      </c>
      <c r="K5475" s="920">
        <v>0</v>
      </c>
      <c r="L5475" s="936">
        <v>0</v>
      </c>
      <c r="M5475" s="920">
        <v>309.32</v>
      </c>
      <c r="N5475" s="920"/>
      <c r="O5475" s="920"/>
      <c r="P5475" s="920"/>
      <c r="Q5475" s="920">
        <v>7203</v>
      </c>
      <c r="R5475" s="920">
        <v>1734.48</v>
      </c>
      <c r="S5475" s="936">
        <v>0.2408</v>
      </c>
      <c r="T5475" s="920">
        <v>0</v>
      </c>
      <c r="U5475" s="920">
        <v>0</v>
      </c>
      <c r="V5475" s="920">
        <v>0</v>
      </c>
      <c r="W5475" s="920">
        <v>0</v>
      </c>
      <c r="X5475" s="920">
        <v>0</v>
      </c>
      <c r="Y5475" s="920">
        <v>0</v>
      </c>
      <c r="Z5475" s="920">
        <v>0</v>
      </c>
      <c r="AA5475" s="920">
        <v>0</v>
      </c>
      <c r="AB5475" s="936">
        <v>1</v>
      </c>
      <c r="AC5475" s="575">
        <f t="shared" si="256"/>
        <v>0</v>
      </c>
      <c r="AD5475" s="620">
        <f t="shared" si="257"/>
        <v>0</v>
      </c>
    </row>
    <row r="5476" customHeight="1" spans="1:30">
      <c r="A5476" s="574">
        <v>45398</v>
      </c>
      <c r="B5476" s="920" t="s">
        <v>245</v>
      </c>
      <c r="C5476" s="920" t="s">
        <v>228</v>
      </c>
      <c r="D5476" s="920">
        <v>50</v>
      </c>
      <c r="E5476" s="920" t="s">
        <v>233</v>
      </c>
      <c r="F5476" s="920">
        <v>7.27</v>
      </c>
      <c r="G5476" s="920">
        <v>0</v>
      </c>
      <c r="H5476" s="920">
        <v>31.0839</v>
      </c>
      <c r="I5476" s="920">
        <v>20.125</v>
      </c>
      <c r="J5476" s="920">
        <v>20.09</v>
      </c>
      <c r="K5476" s="920">
        <v>10.9589</v>
      </c>
      <c r="L5476" s="936">
        <v>0.3526</v>
      </c>
      <c r="M5476" s="920">
        <v>308.91</v>
      </c>
      <c r="N5476" s="920"/>
      <c r="O5476" s="920"/>
      <c r="P5476" s="920"/>
      <c r="Q5476" s="920">
        <v>6762</v>
      </c>
      <c r="R5476" s="920">
        <v>1436.4</v>
      </c>
      <c r="S5476" s="936">
        <v>0.2124</v>
      </c>
      <c r="T5476" s="920">
        <v>0</v>
      </c>
      <c r="U5476" s="920">
        <v>0</v>
      </c>
      <c r="V5476" s="920">
        <v>0</v>
      </c>
      <c r="W5476" s="920">
        <v>0</v>
      </c>
      <c r="X5476" s="920">
        <v>0</v>
      </c>
      <c r="Y5476" s="920">
        <v>0</v>
      </c>
      <c r="Z5476" s="920">
        <v>0</v>
      </c>
      <c r="AA5476" s="920">
        <v>0</v>
      </c>
      <c r="AB5476" s="936">
        <v>1</v>
      </c>
      <c r="AC5476" s="575">
        <f t="shared" si="256"/>
        <v>0</v>
      </c>
      <c r="AD5476" s="620">
        <f t="shared" si="257"/>
        <v>0</v>
      </c>
    </row>
    <row r="5477" customHeight="1" spans="1:30">
      <c r="A5477" s="574">
        <v>45398</v>
      </c>
      <c r="B5477" s="920" t="s">
        <v>240</v>
      </c>
      <c r="C5477" s="920" t="s">
        <v>228</v>
      </c>
      <c r="D5477" s="920">
        <v>100</v>
      </c>
      <c r="E5477" s="920" t="s">
        <v>233</v>
      </c>
      <c r="F5477" s="920">
        <v>8.86</v>
      </c>
      <c r="G5477" s="920">
        <v>0</v>
      </c>
      <c r="H5477" s="920">
        <v>61.72</v>
      </c>
      <c r="I5477" s="920">
        <v>43.9427</v>
      </c>
      <c r="J5477" s="920">
        <v>42.277</v>
      </c>
      <c r="K5477" s="920">
        <v>17.4721</v>
      </c>
      <c r="L5477" s="936">
        <v>0.2845</v>
      </c>
      <c r="M5477" s="920">
        <v>691.511</v>
      </c>
      <c r="N5477" s="920"/>
      <c r="O5477" s="920"/>
      <c r="P5477" s="920"/>
      <c r="Q5477" s="920">
        <v>15895</v>
      </c>
      <c r="R5477" s="920">
        <v>3930.504</v>
      </c>
      <c r="S5477" s="936">
        <v>0.2473</v>
      </c>
      <c r="T5477" s="920">
        <v>0.1631</v>
      </c>
      <c r="U5477" s="920">
        <v>0</v>
      </c>
      <c r="V5477" s="920">
        <v>0</v>
      </c>
      <c r="W5477" s="920">
        <v>0</v>
      </c>
      <c r="X5477" s="920">
        <v>0</v>
      </c>
      <c r="Y5477" s="920">
        <v>0.1421</v>
      </c>
      <c r="Z5477" s="920">
        <v>0</v>
      </c>
      <c r="AA5477" s="920">
        <v>0</v>
      </c>
      <c r="AB5477" s="936">
        <v>0.9974</v>
      </c>
      <c r="AC5477" s="575">
        <f t="shared" si="256"/>
        <v>0</v>
      </c>
      <c r="AD5477" s="620">
        <f t="shared" si="257"/>
        <v>0.1631</v>
      </c>
    </row>
    <row r="5478" customHeight="1" spans="1:30">
      <c r="A5478" s="574">
        <v>45398</v>
      </c>
      <c r="B5478" s="920" t="s">
        <v>241</v>
      </c>
      <c r="C5478" s="920" t="s">
        <v>228</v>
      </c>
      <c r="D5478" s="920">
        <v>150</v>
      </c>
      <c r="E5478" s="920" t="s">
        <v>235</v>
      </c>
      <c r="F5478" s="920">
        <v>5.67</v>
      </c>
      <c r="G5478" s="920">
        <v>1.7</v>
      </c>
      <c r="H5478" s="920">
        <v>80.6622</v>
      </c>
      <c r="I5478" s="920">
        <v>44.6685</v>
      </c>
      <c r="J5478" s="920">
        <v>43.3125</v>
      </c>
      <c r="K5478" s="920">
        <v>35.99</v>
      </c>
      <c r="L5478" s="936">
        <v>0.4462</v>
      </c>
      <c r="M5478" s="920">
        <v>577.7793</v>
      </c>
      <c r="N5478" s="920">
        <v>19664</v>
      </c>
      <c r="O5478" s="936">
        <v>0.0294</v>
      </c>
      <c r="P5478" s="936">
        <v>-0.5039</v>
      </c>
      <c r="Q5478" s="920">
        <v>24402</v>
      </c>
      <c r="R5478" s="920">
        <v>4642.113</v>
      </c>
      <c r="S5478" s="936">
        <v>0.1902</v>
      </c>
      <c r="T5478" s="920">
        <v>0</v>
      </c>
      <c r="U5478" s="920">
        <v>0</v>
      </c>
      <c r="V5478" s="920">
        <v>0</v>
      </c>
      <c r="W5478" s="920">
        <v>0</v>
      </c>
      <c r="X5478" s="920">
        <v>0</v>
      </c>
      <c r="Y5478" s="920">
        <v>0</v>
      </c>
      <c r="Z5478" s="920">
        <v>0</v>
      </c>
      <c r="AA5478" s="920">
        <v>0</v>
      </c>
      <c r="AB5478" s="936">
        <v>1</v>
      </c>
      <c r="AC5478" s="575">
        <f t="shared" si="256"/>
        <v>0</v>
      </c>
      <c r="AD5478" s="620">
        <f t="shared" si="257"/>
        <v>0</v>
      </c>
    </row>
    <row r="5479" customHeight="1" spans="1:30">
      <c r="A5479" s="574">
        <v>45398</v>
      </c>
      <c r="B5479" s="920" t="s">
        <v>236</v>
      </c>
      <c r="C5479" s="920" t="s">
        <v>228</v>
      </c>
      <c r="D5479" s="920">
        <v>30</v>
      </c>
      <c r="E5479" s="920" t="s">
        <v>235</v>
      </c>
      <c r="F5479" s="920">
        <v>5.06</v>
      </c>
      <c r="G5479" s="920">
        <v>1.23</v>
      </c>
      <c r="H5479" s="920">
        <v>11.4776</v>
      </c>
      <c r="I5479" s="920">
        <v>0</v>
      </c>
      <c r="J5479" s="920">
        <v>0</v>
      </c>
      <c r="K5479" s="920">
        <v>0</v>
      </c>
      <c r="L5479" s="920"/>
      <c r="M5479" s="920">
        <v>144.7255</v>
      </c>
      <c r="N5479" s="920"/>
      <c r="O5479" s="920"/>
      <c r="P5479" s="920"/>
      <c r="Q5479" s="920">
        <v>3672</v>
      </c>
      <c r="R5479" s="920">
        <v>1314.9782</v>
      </c>
      <c r="S5479" s="936">
        <v>0.3581</v>
      </c>
      <c r="T5479" s="920">
        <v>0</v>
      </c>
      <c r="U5479" s="920">
        <v>0</v>
      </c>
      <c r="V5479" s="920">
        <v>0</v>
      </c>
      <c r="W5479" s="920">
        <v>0</v>
      </c>
      <c r="X5479" s="920">
        <v>0</v>
      </c>
      <c r="Y5479" s="920">
        <v>0</v>
      </c>
      <c r="Z5479" s="920">
        <v>0</v>
      </c>
      <c r="AA5479" s="920">
        <v>0</v>
      </c>
      <c r="AB5479" s="936">
        <v>1</v>
      </c>
      <c r="AC5479" s="575">
        <f t="shared" si="256"/>
        <v>0</v>
      </c>
      <c r="AD5479" s="620">
        <f t="shared" si="257"/>
        <v>0</v>
      </c>
    </row>
    <row r="5480" customHeight="1" spans="1:30">
      <c r="A5480" s="574">
        <v>45398</v>
      </c>
      <c r="B5480" s="920" t="s">
        <v>234</v>
      </c>
      <c r="C5480" s="920" t="s">
        <v>228</v>
      </c>
      <c r="D5480" s="920">
        <v>20</v>
      </c>
      <c r="E5480" s="920" t="s">
        <v>292</v>
      </c>
      <c r="F5480" s="920">
        <v>7.22</v>
      </c>
      <c r="G5480" s="920">
        <v>4.23</v>
      </c>
      <c r="H5480" s="920">
        <v>15.3802</v>
      </c>
      <c r="I5480" s="920">
        <v>5.8555</v>
      </c>
      <c r="J5480" s="920">
        <v>5.819</v>
      </c>
      <c r="K5480" s="920">
        <v>9.5247</v>
      </c>
      <c r="L5480" s="936">
        <v>0.6193</v>
      </c>
      <c r="M5480" s="920">
        <v>128.6745</v>
      </c>
      <c r="N5480" s="920"/>
      <c r="O5480" s="920"/>
      <c r="P5480" s="920"/>
      <c r="Q5480" s="920">
        <v>4106</v>
      </c>
      <c r="R5480" s="920">
        <v>981.758</v>
      </c>
      <c r="S5480" s="936">
        <v>0.2391</v>
      </c>
      <c r="T5480" s="920">
        <v>0</v>
      </c>
      <c r="U5480" s="920">
        <v>0</v>
      </c>
      <c r="V5480" s="920">
        <v>0</v>
      </c>
      <c r="W5480" s="920">
        <v>0</v>
      </c>
      <c r="X5480" s="920">
        <v>0</v>
      </c>
      <c r="Y5480" s="920">
        <v>0</v>
      </c>
      <c r="Z5480" s="920">
        <v>0</v>
      </c>
      <c r="AA5480" s="920">
        <v>0</v>
      </c>
      <c r="AB5480" s="936">
        <v>1</v>
      </c>
      <c r="AC5480" s="575">
        <f t="shared" si="256"/>
        <v>0</v>
      </c>
      <c r="AD5480" s="620">
        <f t="shared" si="257"/>
        <v>0</v>
      </c>
    </row>
    <row r="5481" customHeight="1" spans="1:30">
      <c r="A5481" s="574">
        <v>45398</v>
      </c>
      <c r="B5481" s="920" t="s">
        <v>243</v>
      </c>
      <c r="C5481" s="920" t="s">
        <v>228</v>
      </c>
      <c r="D5481" s="920">
        <v>30</v>
      </c>
      <c r="E5481" s="920" t="s">
        <v>233</v>
      </c>
      <c r="F5481" s="920">
        <v>6.2</v>
      </c>
      <c r="G5481" s="920">
        <v>1.23</v>
      </c>
      <c r="H5481" s="920">
        <v>15.2225</v>
      </c>
      <c r="I5481" s="920">
        <v>14.924</v>
      </c>
      <c r="J5481" s="920">
        <v>14.896</v>
      </c>
      <c r="K5481" s="920">
        <v>0</v>
      </c>
      <c r="L5481" s="936">
        <v>0</v>
      </c>
      <c r="M5481" s="920">
        <v>212.408</v>
      </c>
      <c r="N5481" s="920"/>
      <c r="O5481" s="920"/>
      <c r="P5481" s="920"/>
      <c r="Q5481" s="920">
        <v>4708</v>
      </c>
      <c r="R5481" s="920">
        <v>1534.736</v>
      </c>
      <c r="S5481" s="936">
        <v>0.326</v>
      </c>
      <c r="T5481" s="920">
        <v>0</v>
      </c>
      <c r="U5481" s="920">
        <v>0</v>
      </c>
      <c r="V5481" s="920">
        <v>0</v>
      </c>
      <c r="W5481" s="920">
        <v>0</v>
      </c>
      <c r="X5481" s="920">
        <v>0</v>
      </c>
      <c r="Y5481" s="920">
        <v>0</v>
      </c>
      <c r="Z5481" s="920">
        <v>0</v>
      </c>
      <c r="AA5481" s="920">
        <v>0</v>
      </c>
      <c r="AB5481" s="936">
        <v>1</v>
      </c>
      <c r="AC5481" s="575">
        <f t="shared" si="256"/>
        <v>0</v>
      </c>
      <c r="AD5481" s="620">
        <f t="shared" si="257"/>
        <v>0</v>
      </c>
    </row>
    <row r="5482" customHeight="1" spans="1:30">
      <c r="A5482" s="574">
        <v>45398</v>
      </c>
      <c r="B5482" s="920" t="s">
        <v>246</v>
      </c>
      <c r="C5482" s="920" t="s">
        <v>228</v>
      </c>
      <c r="D5482" s="920">
        <v>300</v>
      </c>
      <c r="E5482" s="920" t="s">
        <v>233</v>
      </c>
      <c r="F5482" s="920">
        <v>7.49</v>
      </c>
      <c r="G5482" s="920">
        <v>0</v>
      </c>
      <c r="H5482" s="920">
        <v>250.3146</v>
      </c>
      <c r="I5482" s="920">
        <v>149.405</v>
      </c>
      <c r="J5482" s="920">
        <v>148.599</v>
      </c>
      <c r="K5482" s="920">
        <v>91.3419</v>
      </c>
      <c r="L5482" s="936">
        <v>0.3794</v>
      </c>
      <c r="M5482" s="920">
        <v>2770.68</v>
      </c>
      <c r="N5482" s="920"/>
      <c r="O5482" s="920"/>
      <c r="P5482" s="920"/>
      <c r="Q5482" s="920">
        <v>57321</v>
      </c>
      <c r="R5482" s="920">
        <v>15802.711</v>
      </c>
      <c r="S5482" s="936">
        <v>0.2757</v>
      </c>
      <c r="T5482" s="920">
        <v>0</v>
      </c>
      <c r="U5482" s="920">
        <v>0</v>
      </c>
      <c r="V5482" s="920">
        <v>0</v>
      </c>
      <c r="W5482" s="920">
        <v>0</v>
      </c>
      <c r="X5482" s="920">
        <v>0</v>
      </c>
      <c r="Y5482" s="920">
        <v>0</v>
      </c>
      <c r="Z5482" s="920">
        <v>0</v>
      </c>
      <c r="AA5482" s="920">
        <v>0</v>
      </c>
      <c r="AB5482" s="936">
        <v>1</v>
      </c>
      <c r="AC5482" s="575">
        <f t="shared" si="256"/>
        <v>0</v>
      </c>
      <c r="AD5482" s="620">
        <f t="shared" si="257"/>
        <v>0</v>
      </c>
    </row>
    <row r="5483" customHeight="1" spans="1:30">
      <c r="A5483" s="574">
        <v>45398</v>
      </c>
      <c r="B5483" s="920" t="s">
        <v>244</v>
      </c>
      <c r="C5483" s="920" t="s">
        <v>228</v>
      </c>
      <c r="D5483" s="920">
        <v>100</v>
      </c>
      <c r="E5483" s="920" t="s">
        <v>235</v>
      </c>
      <c r="F5483" s="920">
        <v>3.49</v>
      </c>
      <c r="G5483" s="920">
        <v>0.1</v>
      </c>
      <c r="H5483" s="920">
        <v>29.9935</v>
      </c>
      <c r="I5483" s="920">
        <v>29.9935</v>
      </c>
      <c r="J5483" s="920">
        <v>28.8666</v>
      </c>
      <c r="K5483" s="920">
        <v>0</v>
      </c>
      <c r="L5483" s="936">
        <v>0</v>
      </c>
      <c r="M5483" s="920">
        <v>593.4999</v>
      </c>
      <c r="N5483" s="920"/>
      <c r="O5483" s="920"/>
      <c r="P5483" s="920"/>
      <c r="Q5483" s="920">
        <v>14225</v>
      </c>
      <c r="R5483" s="920">
        <v>3566.6589</v>
      </c>
      <c r="S5483" s="936">
        <v>0.2507</v>
      </c>
      <c r="T5483" s="920">
        <v>0</v>
      </c>
      <c r="U5483" s="920">
        <v>0</v>
      </c>
      <c r="V5483" s="920">
        <v>0</v>
      </c>
      <c r="W5483" s="920">
        <v>0</v>
      </c>
      <c r="X5483" s="920">
        <v>0</v>
      </c>
      <c r="Y5483" s="920">
        <v>0</v>
      </c>
      <c r="Z5483" s="920">
        <v>0</v>
      </c>
      <c r="AA5483" s="920">
        <v>0</v>
      </c>
      <c r="AB5483" s="936">
        <v>1</v>
      </c>
      <c r="AC5483" s="575">
        <f t="shared" si="256"/>
        <v>0</v>
      </c>
      <c r="AD5483" s="620">
        <f t="shared" si="257"/>
        <v>0</v>
      </c>
    </row>
    <row r="5484" customHeight="1" spans="1:30">
      <c r="A5484" s="574">
        <v>45398</v>
      </c>
      <c r="B5484" s="920" t="s">
        <v>248</v>
      </c>
      <c r="C5484" s="920" t="s">
        <v>228</v>
      </c>
      <c r="D5484" s="920">
        <v>100</v>
      </c>
      <c r="E5484" s="920" t="s">
        <v>231</v>
      </c>
      <c r="F5484" s="920">
        <v>4.46</v>
      </c>
      <c r="G5484" s="920">
        <v>8.6</v>
      </c>
      <c r="H5484" s="920">
        <v>57.9216</v>
      </c>
      <c r="I5484" s="920">
        <v>13.2367</v>
      </c>
      <c r="J5484" s="920">
        <v>12.7512</v>
      </c>
      <c r="K5484" s="920">
        <v>44.6849</v>
      </c>
      <c r="L5484" s="936">
        <v>0.7715</v>
      </c>
      <c r="M5484" s="920">
        <v>300.1656</v>
      </c>
      <c r="N5484" s="920"/>
      <c r="O5484" s="920"/>
      <c r="P5484" s="920"/>
      <c r="Q5484" s="920">
        <v>11688</v>
      </c>
      <c r="R5484" s="920">
        <v>3192.4144</v>
      </c>
      <c r="S5484" s="936">
        <v>0.2731</v>
      </c>
      <c r="T5484" s="920">
        <v>0</v>
      </c>
      <c r="U5484" s="920">
        <v>0</v>
      </c>
      <c r="V5484" s="920">
        <v>0</v>
      </c>
      <c r="W5484" s="920">
        <v>0</v>
      </c>
      <c r="X5484" s="920">
        <v>0</v>
      </c>
      <c r="Y5484" s="920">
        <v>0</v>
      </c>
      <c r="Z5484" s="920">
        <v>0</v>
      </c>
      <c r="AA5484" s="920">
        <v>0</v>
      </c>
      <c r="AB5484" s="936">
        <v>1</v>
      </c>
      <c r="AC5484" s="575">
        <f t="shared" si="256"/>
        <v>0</v>
      </c>
      <c r="AD5484" s="620">
        <f t="shared" si="257"/>
        <v>0</v>
      </c>
    </row>
    <row r="5485" customHeight="1" spans="1:30">
      <c r="A5485" s="574">
        <v>45398</v>
      </c>
      <c r="B5485" s="920" t="s">
        <v>247</v>
      </c>
      <c r="C5485" s="920" t="s">
        <v>228</v>
      </c>
      <c r="D5485" s="920">
        <v>150</v>
      </c>
      <c r="E5485" s="920" t="s">
        <v>233</v>
      </c>
      <c r="F5485" s="920">
        <v>7.89</v>
      </c>
      <c r="G5485" s="920">
        <v>4</v>
      </c>
      <c r="H5485" s="920">
        <v>94.8604</v>
      </c>
      <c r="I5485" s="920">
        <v>94.8604</v>
      </c>
      <c r="J5485" s="920">
        <v>93.975</v>
      </c>
      <c r="K5485" s="920">
        <v>0</v>
      </c>
      <c r="L5485" s="936">
        <v>0</v>
      </c>
      <c r="M5485" s="920">
        <v>1320.9</v>
      </c>
      <c r="N5485" s="920"/>
      <c r="O5485" s="920"/>
      <c r="P5485" s="920"/>
      <c r="Q5485" s="920">
        <v>25456</v>
      </c>
      <c r="R5485" s="920">
        <v>7834.575</v>
      </c>
      <c r="S5485" s="936">
        <v>0.3078</v>
      </c>
      <c r="T5485" s="920">
        <v>0</v>
      </c>
      <c r="U5485" s="920">
        <v>0</v>
      </c>
      <c r="V5485" s="920">
        <v>0</v>
      </c>
      <c r="W5485" s="920">
        <v>0</v>
      </c>
      <c r="X5485" s="920">
        <v>0</v>
      </c>
      <c r="Y5485" s="920">
        <v>0</v>
      </c>
      <c r="Z5485" s="920">
        <v>0</v>
      </c>
      <c r="AA5485" s="920">
        <v>0</v>
      </c>
      <c r="AB5485" s="936">
        <v>1</v>
      </c>
      <c r="AC5485" s="575">
        <f t="shared" si="256"/>
        <v>0</v>
      </c>
      <c r="AD5485" s="620">
        <f t="shared" si="257"/>
        <v>0</v>
      </c>
    </row>
    <row r="5486" customHeight="1" spans="1:30">
      <c r="A5486" s="574">
        <v>45398</v>
      </c>
      <c r="B5486" s="920" t="s">
        <v>249</v>
      </c>
      <c r="C5486" s="920" t="s">
        <v>228</v>
      </c>
      <c r="D5486" s="920">
        <v>100</v>
      </c>
      <c r="E5486" s="920" t="s">
        <v>231</v>
      </c>
      <c r="F5486" s="920">
        <v>6.04</v>
      </c>
      <c r="G5486" s="920">
        <v>0</v>
      </c>
      <c r="H5486" s="920">
        <v>48.072</v>
      </c>
      <c r="I5486" s="920">
        <v>47.2799</v>
      </c>
      <c r="J5486" s="920">
        <v>47.193</v>
      </c>
      <c r="K5486" s="920">
        <v>0</v>
      </c>
      <c r="L5486" s="936">
        <v>0</v>
      </c>
      <c r="M5486" s="920">
        <v>770.5764</v>
      </c>
      <c r="N5486" s="920"/>
      <c r="O5486" s="920"/>
      <c r="P5486" s="920"/>
      <c r="Q5486" s="920">
        <v>15134</v>
      </c>
      <c r="R5486" s="920">
        <v>4227.6169</v>
      </c>
      <c r="S5486" s="936">
        <v>0.2793</v>
      </c>
      <c r="T5486" s="920">
        <v>0</v>
      </c>
      <c r="U5486" s="920">
        <v>0</v>
      </c>
      <c r="V5486" s="920">
        <v>0</v>
      </c>
      <c r="W5486" s="920">
        <v>0</v>
      </c>
      <c r="X5486" s="920">
        <v>0</v>
      </c>
      <c r="Y5486" s="920">
        <v>0</v>
      </c>
      <c r="Z5486" s="920">
        <v>0</v>
      </c>
      <c r="AA5486" s="920">
        <v>0</v>
      </c>
      <c r="AB5486" s="936">
        <v>1</v>
      </c>
      <c r="AC5486" s="575">
        <f t="shared" si="256"/>
        <v>0</v>
      </c>
      <c r="AD5486" s="620">
        <f t="shared" si="257"/>
        <v>0</v>
      </c>
    </row>
    <row r="5487" customHeight="1" spans="1:30">
      <c r="A5487" s="574">
        <v>45398</v>
      </c>
      <c r="B5487" s="920" t="s">
        <v>251</v>
      </c>
      <c r="C5487" s="920" t="s">
        <v>250</v>
      </c>
      <c r="D5487" s="920">
        <v>15</v>
      </c>
      <c r="E5487" s="920" t="s">
        <v>233</v>
      </c>
      <c r="F5487" s="920">
        <v>0</v>
      </c>
      <c r="G5487" s="920">
        <v>7.94</v>
      </c>
      <c r="H5487" s="920">
        <v>19.719</v>
      </c>
      <c r="I5487" s="920">
        <v>15.1772</v>
      </c>
      <c r="J5487" s="920">
        <v>15.12</v>
      </c>
      <c r="K5487" s="920">
        <v>4.5418</v>
      </c>
      <c r="L5487" s="936">
        <v>0.2303</v>
      </c>
      <c r="M5487" s="920">
        <v>144.48</v>
      </c>
      <c r="N5487" s="920"/>
      <c r="O5487" s="920"/>
      <c r="P5487" s="920"/>
      <c r="Q5487" s="920">
        <v>3444</v>
      </c>
      <c r="R5487" s="920">
        <v>750.435</v>
      </c>
      <c r="S5487" s="936">
        <v>0.2179</v>
      </c>
      <c r="T5487" s="920">
        <v>0</v>
      </c>
      <c r="U5487" s="920">
        <v>0</v>
      </c>
      <c r="V5487" s="920">
        <v>0</v>
      </c>
      <c r="W5487" s="920">
        <v>0</v>
      </c>
      <c r="X5487" s="920">
        <v>0</v>
      </c>
      <c r="Y5487" s="920">
        <v>0</v>
      </c>
      <c r="Z5487" s="920">
        <v>0</v>
      </c>
      <c r="AA5487" s="920">
        <v>0</v>
      </c>
      <c r="AB5487" s="936">
        <v>1</v>
      </c>
      <c r="AC5487" s="575">
        <f t="shared" si="256"/>
        <v>0</v>
      </c>
      <c r="AD5487" s="620">
        <f t="shared" si="257"/>
        <v>0</v>
      </c>
    </row>
    <row r="5488" customHeight="1" spans="1:30">
      <c r="A5488" s="574">
        <v>45398</v>
      </c>
      <c r="B5488" s="920" t="s">
        <v>253</v>
      </c>
      <c r="C5488" s="920" t="s">
        <v>250</v>
      </c>
      <c r="D5488" s="920">
        <v>200</v>
      </c>
      <c r="E5488" s="920" t="s">
        <v>233</v>
      </c>
      <c r="F5488" s="920">
        <v>0</v>
      </c>
      <c r="G5488" s="920">
        <v>2.56</v>
      </c>
      <c r="H5488" s="920">
        <v>14.3409</v>
      </c>
      <c r="I5488" s="920">
        <v>14.3409</v>
      </c>
      <c r="J5488" s="920">
        <v>11.88</v>
      </c>
      <c r="K5488" s="920">
        <v>0</v>
      </c>
      <c r="L5488" s="936">
        <v>0</v>
      </c>
      <c r="M5488" s="920">
        <v>2939.64</v>
      </c>
      <c r="N5488" s="920"/>
      <c r="O5488" s="920"/>
      <c r="P5488" s="920"/>
      <c r="Q5488" s="920">
        <v>61425</v>
      </c>
      <c r="R5488" s="920">
        <v>17475.48</v>
      </c>
      <c r="S5488" s="936">
        <v>0.2845</v>
      </c>
      <c r="T5488" s="920">
        <v>0</v>
      </c>
      <c r="U5488" s="920">
        <v>0</v>
      </c>
      <c r="V5488" s="920">
        <v>0</v>
      </c>
      <c r="W5488" s="920">
        <v>0</v>
      </c>
      <c r="X5488" s="920">
        <v>0</v>
      </c>
      <c r="Y5488" s="920">
        <v>0</v>
      </c>
      <c r="Z5488" s="920">
        <v>0</v>
      </c>
      <c r="AA5488" s="920">
        <v>0</v>
      </c>
      <c r="AB5488" s="936">
        <v>1</v>
      </c>
      <c r="AC5488" s="575">
        <f t="shared" si="256"/>
        <v>0</v>
      </c>
      <c r="AD5488" s="620">
        <f t="shared" si="257"/>
        <v>0</v>
      </c>
    </row>
    <row r="5489" customHeight="1" spans="1:30">
      <c r="A5489" s="574">
        <v>45398</v>
      </c>
      <c r="B5489" s="920" t="s">
        <v>259</v>
      </c>
      <c r="C5489" s="920" t="s">
        <v>250</v>
      </c>
      <c r="D5489" s="920">
        <v>60</v>
      </c>
      <c r="E5489" s="920" t="s">
        <v>233</v>
      </c>
      <c r="F5489" s="920">
        <v>0</v>
      </c>
      <c r="G5489" s="920">
        <v>2.52</v>
      </c>
      <c r="H5489" s="920">
        <v>9.4787</v>
      </c>
      <c r="I5489" s="920">
        <v>9.4787</v>
      </c>
      <c r="J5489" s="920">
        <v>8.61</v>
      </c>
      <c r="K5489" s="920">
        <v>0</v>
      </c>
      <c r="L5489" s="936">
        <v>0</v>
      </c>
      <c r="M5489" s="920">
        <v>773.64</v>
      </c>
      <c r="N5489" s="920"/>
      <c r="O5489" s="920"/>
      <c r="P5489" s="920"/>
      <c r="Q5489" s="920">
        <v>14049</v>
      </c>
      <c r="R5489" s="920">
        <v>4825.17</v>
      </c>
      <c r="S5489" s="936">
        <v>0.3435</v>
      </c>
      <c r="T5489" s="920">
        <v>0</v>
      </c>
      <c r="U5489" s="920">
        <v>0</v>
      </c>
      <c r="V5489" s="920">
        <v>0</v>
      </c>
      <c r="W5489" s="920">
        <v>0</v>
      </c>
      <c r="X5489" s="920">
        <v>0</v>
      </c>
      <c r="Y5489" s="920">
        <v>0</v>
      </c>
      <c r="Z5489" s="920">
        <v>0</v>
      </c>
      <c r="AA5489" s="920">
        <v>0</v>
      </c>
      <c r="AB5489" s="936">
        <v>1</v>
      </c>
      <c r="AC5489" s="575">
        <f t="shared" si="256"/>
        <v>0</v>
      </c>
      <c r="AD5489" s="620">
        <f t="shared" si="257"/>
        <v>0</v>
      </c>
    </row>
    <row r="5490" customHeight="1" spans="1:30">
      <c r="A5490" s="574">
        <v>45398</v>
      </c>
      <c r="B5490" s="920" t="s">
        <v>252</v>
      </c>
      <c r="C5490" s="920" t="s">
        <v>250</v>
      </c>
      <c r="D5490" s="920">
        <v>49.5</v>
      </c>
      <c r="E5490" s="920" t="s">
        <v>233</v>
      </c>
      <c r="F5490" s="920">
        <v>0</v>
      </c>
      <c r="G5490" s="920">
        <v>9.88</v>
      </c>
      <c r="H5490" s="920">
        <v>88.7433</v>
      </c>
      <c r="I5490" s="920">
        <v>62.4934</v>
      </c>
      <c r="J5490" s="920">
        <v>61.314</v>
      </c>
      <c r="K5490" s="920">
        <v>26.2499</v>
      </c>
      <c r="L5490" s="936">
        <v>0.2958</v>
      </c>
      <c r="M5490" s="920">
        <v>886.083</v>
      </c>
      <c r="N5490" s="920">
        <v>1272</v>
      </c>
      <c r="O5490" s="936">
        <v>0.6966</v>
      </c>
      <c r="P5490" s="936">
        <v>0.1633</v>
      </c>
      <c r="Q5490" s="920">
        <v>12723</v>
      </c>
      <c r="R5490" s="920">
        <v>3601.9236</v>
      </c>
      <c r="S5490" s="936">
        <v>0.2831</v>
      </c>
      <c r="T5490" s="920">
        <v>0</v>
      </c>
      <c r="U5490" s="920">
        <v>0</v>
      </c>
      <c r="V5490" s="920">
        <v>0</v>
      </c>
      <c r="W5490" s="920">
        <v>0</v>
      </c>
      <c r="X5490" s="920">
        <v>0</v>
      </c>
      <c r="Y5490" s="920">
        <v>0</v>
      </c>
      <c r="Z5490" s="920">
        <v>0</v>
      </c>
      <c r="AA5490" s="920">
        <v>0</v>
      </c>
      <c r="AB5490" s="936">
        <v>1</v>
      </c>
      <c r="AC5490" s="575">
        <f t="shared" si="256"/>
        <v>0</v>
      </c>
      <c r="AD5490" s="620">
        <f t="shared" si="257"/>
        <v>0</v>
      </c>
    </row>
    <row r="5491" customHeight="1" spans="1:30">
      <c r="A5491" s="574">
        <v>45398</v>
      </c>
      <c r="B5491" s="920" t="s">
        <v>254</v>
      </c>
      <c r="C5491" s="920" t="s">
        <v>250</v>
      </c>
      <c r="D5491" s="920">
        <v>50</v>
      </c>
      <c r="E5491" s="920" t="s">
        <v>235</v>
      </c>
      <c r="F5491" s="920">
        <v>0</v>
      </c>
      <c r="G5491" s="920">
        <v>3.58</v>
      </c>
      <c r="H5491" s="920">
        <v>2.7656</v>
      </c>
      <c r="I5491" s="920">
        <v>2.4324</v>
      </c>
      <c r="J5491" s="920">
        <v>2.1</v>
      </c>
      <c r="K5491" s="920">
        <v>0</v>
      </c>
      <c r="L5491" s="936">
        <v>0</v>
      </c>
      <c r="M5491" s="920">
        <v>542.43</v>
      </c>
      <c r="N5491" s="920"/>
      <c r="O5491" s="920"/>
      <c r="P5491" s="920"/>
      <c r="Q5491" s="920">
        <v>12070</v>
      </c>
      <c r="R5491" s="920">
        <v>4443.39</v>
      </c>
      <c r="S5491" s="936">
        <v>0.3681</v>
      </c>
      <c r="T5491" s="920">
        <v>0</v>
      </c>
      <c r="U5491" s="920">
        <v>0</v>
      </c>
      <c r="V5491" s="920">
        <v>0</v>
      </c>
      <c r="W5491" s="920">
        <v>0</v>
      </c>
      <c r="X5491" s="920">
        <v>0</v>
      </c>
      <c r="Y5491" s="920">
        <v>0</v>
      </c>
      <c r="Z5491" s="920">
        <v>0</v>
      </c>
      <c r="AA5491" s="920">
        <v>0</v>
      </c>
      <c r="AB5491" s="936">
        <v>1</v>
      </c>
      <c r="AC5491" s="575">
        <f t="shared" si="256"/>
        <v>0</v>
      </c>
      <c r="AD5491" s="620">
        <f t="shared" si="257"/>
        <v>0</v>
      </c>
    </row>
    <row r="5492" customHeight="1" spans="1:30">
      <c r="A5492" s="574">
        <v>45398</v>
      </c>
      <c r="B5492" s="920" t="s">
        <v>256</v>
      </c>
      <c r="C5492" s="920" t="s">
        <v>250</v>
      </c>
      <c r="D5492" s="920">
        <v>20.4</v>
      </c>
      <c r="E5492" s="920" t="s">
        <v>238</v>
      </c>
      <c r="F5492" s="920">
        <v>0</v>
      </c>
      <c r="G5492" s="920">
        <v>4.92</v>
      </c>
      <c r="H5492" s="920">
        <v>11.8674</v>
      </c>
      <c r="I5492" s="920">
        <v>11.7936</v>
      </c>
      <c r="J5492" s="920">
        <v>11.7478</v>
      </c>
      <c r="K5492" s="920">
        <v>0</v>
      </c>
      <c r="L5492" s="936">
        <v>0</v>
      </c>
      <c r="M5492" s="920">
        <v>203.9849</v>
      </c>
      <c r="N5492" s="920"/>
      <c r="O5492" s="920"/>
      <c r="P5492" s="920"/>
      <c r="Q5492" s="920">
        <v>5372</v>
      </c>
      <c r="R5492" s="920">
        <v>1832.177</v>
      </c>
      <c r="S5492" s="936">
        <v>0.3411</v>
      </c>
      <c r="T5492" s="920">
        <v>0</v>
      </c>
      <c r="U5492" s="920">
        <v>0</v>
      </c>
      <c r="V5492" s="920">
        <v>0</v>
      </c>
      <c r="W5492" s="920">
        <v>0</v>
      </c>
      <c r="X5492" s="920">
        <v>0</v>
      </c>
      <c r="Y5492" s="920">
        <v>0</v>
      </c>
      <c r="Z5492" s="920">
        <v>0</v>
      </c>
      <c r="AA5492" s="920">
        <v>0</v>
      </c>
      <c r="AB5492" s="936">
        <v>1</v>
      </c>
      <c r="AC5492" s="575">
        <f t="shared" si="256"/>
        <v>0</v>
      </c>
      <c r="AD5492" s="620">
        <f t="shared" si="257"/>
        <v>0</v>
      </c>
    </row>
    <row r="5493" customHeight="1" spans="1:30">
      <c r="A5493" s="574">
        <v>45398</v>
      </c>
      <c r="B5493" s="669" t="s">
        <v>55</v>
      </c>
      <c r="C5493" s="920" t="s">
        <v>250</v>
      </c>
      <c r="D5493" s="920">
        <v>100</v>
      </c>
      <c r="E5493" s="920" t="s">
        <v>233</v>
      </c>
      <c r="F5493" s="920">
        <v>0</v>
      </c>
      <c r="G5493" s="920">
        <v>4</v>
      </c>
      <c r="H5493" s="920">
        <v>25.7745</v>
      </c>
      <c r="I5493" s="920">
        <v>23.6926</v>
      </c>
      <c r="J5493" s="920">
        <v>22.84</v>
      </c>
      <c r="K5493" s="920">
        <v>2.0819</v>
      </c>
      <c r="L5493" s="936">
        <v>0.0808</v>
      </c>
      <c r="M5493" s="920">
        <v>1339.9856</v>
      </c>
      <c r="N5493" s="920"/>
      <c r="O5493" s="920"/>
      <c r="P5493" s="920"/>
      <c r="Q5493" s="920">
        <v>28860</v>
      </c>
      <c r="R5493" s="920">
        <v>7698.7755</v>
      </c>
      <c r="S5493" s="936">
        <v>0.2668</v>
      </c>
      <c r="T5493" s="920">
        <v>0</v>
      </c>
      <c r="U5493" s="920">
        <v>0</v>
      </c>
      <c r="V5493" s="920">
        <v>0</v>
      </c>
      <c r="W5493" s="920">
        <v>0</v>
      </c>
      <c r="X5493" s="920">
        <v>0</v>
      </c>
      <c r="Y5493" s="920">
        <v>0</v>
      </c>
      <c r="Z5493" s="920">
        <v>0</v>
      </c>
      <c r="AA5493" s="920">
        <v>0</v>
      </c>
      <c r="AB5493" s="936">
        <v>1</v>
      </c>
      <c r="AC5493" s="575">
        <f t="shared" si="256"/>
        <v>0</v>
      </c>
      <c r="AD5493" s="620">
        <f t="shared" si="257"/>
        <v>0</v>
      </c>
    </row>
    <row r="5494" customHeight="1" spans="1:30">
      <c r="A5494" s="574">
        <v>45398</v>
      </c>
      <c r="B5494" s="192" t="s">
        <v>57</v>
      </c>
      <c r="C5494" s="920" t="s">
        <v>228</v>
      </c>
      <c r="D5494" s="920">
        <v>20</v>
      </c>
      <c r="E5494" s="920" t="s">
        <v>233</v>
      </c>
      <c r="F5494" s="920">
        <v>7.48</v>
      </c>
      <c r="G5494" s="920">
        <v>0</v>
      </c>
      <c r="H5494" s="920">
        <v>14.9055</v>
      </c>
      <c r="I5494" s="920">
        <v>9.1131</v>
      </c>
      <c r="J5494" s="920">
        <v>8.884</v>
      </c>
      <c r="K5494" s="920">
        <v>5.7924</v>
      </c>
      <c r="L5494" s="936">
        <v>0.3886</v>
      </c>
      <c r="M5494" s="920">
        <v>151.8693</v>
      </c>
      <c r="N5494" s="920"/>
      <c r="O5494" s="920"/>
      <c r="P5494" s="920"/>
      <c r="Q5494" s="920">
        <v>3541</v>
      </c>
      <c r="R5494" s="920">
        <v>959.8287</v>
      </c>
      <c r="S5494" s="936">
        <v>0.2711</v>
      </c>
      <c r="T5494" s="920">
        <v>0</v>
      </c>
      <c r="U5494" s="920">
        <v>0</v>
      </c>
      <c r="V5494" s="920">
        <v>0</v>
      </c>
      <c r="W5494" s="920">
        <v>0</v>
      </c>
      <c r="X5494" s="920">
        <v>0</v>
      </c>
      <c r="Y5494" s="920">
        <v>0</v>
      </c>
      <c r="Z5494" s="920">
        <v>0</v>
      </c>
      <c r="AA5494" s="920">
        <v>0</v>
      </c>
      <c r="AB5494" s="936">
        <v>1</v>
      </c>
      <c r="AC5494" s="575">
        <f t="shared" si="256"/>
        <v>0</v>
      </c>
      <c r="AD5494" s="620">
        <f t="shared" si="257"/>
        <v>0</v>
      </c>
    </row>
    <row r="5495" customHeight="1" spans="1:30">
      <c r="A5495" s="574">
        <v>45398</v>
      </c>
      <c r="B5495" s="920" t="s">
        <v>267</v>
      </c>
      <c r="C5495" s="920" t="s">
        <v>250</v>
      </c>
      <c r="D5495" s="920">
        <v>150</v>
      </c>
      <c r="E5495" s="920" t="s">
        <v>233</v>
      </c>
      <c r="F5495" s="920">
        <v>0</v>
      </c>
      <c r="G5495" s="920">
        <v>3.41</v>
      </c>
      <c r="H5495" s="920">
        <v>29.3308</v>
      </c>
      <c r="I5495" s="920">
        <v>29.3308</v>
      </c>
      <c r="J5495" s="920">
        <v>26.4</v>
      </c>
      <c r="K5495" s="920">
        <v>0</v>
      </c>
      <c r="L5495" s="936">
        <v>0</v>
      </c>
      <c r="M5495" s="920">
        <v>1270.72</v>
      </c>
      <c r="N5495" s="920"/>
      <c r="O5495" s="920"/>
      <c r="P5495" s="920"/>
      <c r="Q5495" s="920">
        <v>38110</v>
      </c>
      <c r="R5495" s="920">
        <v>14711.84</v>
      </c>
      <c r="S5495" s="936">
        <v>0.386</v>
      </c>
      <c r="T5495" s="920">
        <v>0</v>
      </c>
      <c r="U5495" s="920">
        <v>0</v>
      </c>
      <c r="V5495" s="920">
        <v>0</v>
      </c>
      <c r="W5495" s="920">
        <v>0</v>
      </c>
      <c r="X5495" s="920">
        <v>0</v>
      </c>
      <c r="Y5495" s="920">
        <v>0</v>
      </c>
      <c r="Z5495" s="920">
        <v>0</v>
      </c>
      <c r="AA5495" s="920">
        <v>0</v>
      </c>
      <c r="AB5495" s="936">
        <v>1</v>
      </c>
      <c r="AC5495" s="575">
        <f t="shared" si="256"/>
        <v>0</v>
      </c>
      <c r="AD5495" s="620">
        <f t="shared" si="257"/>
        <v>0</v>
      </c>
    </row>
    <row r="5496" customHeight="1" spans="1:30">
      <c r="A5496" s="574">
        <v>45398</v>
      </c>
      <c r="B5496" s="192" t="s">
        <v>61</v>
      </c>
      <c r="C5496" s="920" t="s">
        <v>250</v>
      </c>
      <c r="D5496" s="920">
        <v>275</v>
      </c>
      <c r="E5496" s="920" t="s">
        <v>233</v>
      </c>
      <c r="F5496" s="920">
        <v>0</v>
      </c>
      <c r="G5496" s="920">
        <v>3.07</v>
      </c>
      <c r="H5496" s="920">
        <v>27.1394</v>
      </c>
      <c r="I5496" s="920">
        <v>27.1394</v>
      </c>
      <c r="J5496" s="920">
        <v>25.08</v>
      </c>
      <c r="K5496" s="920">
        <v>0</v>
      </c>
      <c r="L5496" s="936">
        <v>0</v>
      </c>
      <c r="M5496" s="920">
        <v>4151.84</v>
      </c>
      <c r="N5496" s="920"/>
      <c r="O5496" s="920"/>
      <c r="P5496" s="920"/>
      <c r="Q5496" s="920">
        <v>83580</v>
      </c>
      <c r="R5496" s="920">
        <v>28077.28</v>
      </c>
      <c r="S5496" s="936">
        <v>0.3359</v>
      </c>
      <c r="T5496" s="920">
        <v>0</v>
      </c>
      <c r="U5496" s="920">
        <v>0</v>
      </c>
      <c r="V5496" s="920">
        <v>0</v>
      </c>
      <c r="W5496" s="920">
        <v>0</v>
      </c>
      <c r="X5496" s="920">
        <v>0</v>
      </c>
      <c r="Y5496" s="920">
        <v>0</v>
      </c>
      <c r="Z5496" s="920">
        <v>0</v>
      </c>
      <c r="AA5496" s="920">
        <v>0</v>
      </c>
      <c r="AB5496" s="936">
        <v>1</v>
      </c>
      <c r="AC5496" s="575">
        <f t="shared" si="256"/>
        <v>0</v>
      </c>
      <c r="AD5496" s="620">
        <f t="shared" si="257"/>
        <v>0</v>
      </c>
    </row>
    <row r="5497" customHeight="1" spans="1:30">
      <c r="A5497" s="574">
        <v>45398</v>
      </c>
      <c r="B5497" s="192" t="s">
        <v>62</v>
      </c>
      <c r="C5497" s="920" t="s">
        <v>250</v>
      </c>
      <c r="D5497" s="920">
        <v>200</v>
      </c>
      <c r="E5497" s="920" t="s">
        <v>233</v>
      </c>
      <c r="F5497" s="920">
        <v>0</v>
      </c>
      <c r="G5497" s="920">
        <v>3.63</v>
      </c>
      <c r="H5497" s="920">
        <v>29.0236</v>
      </c>
      <c r="I5497" s="920">
        <v>29.0236</v>
      </c>
      <c r="J5497" s="920">
        <v>27.72</v>
      </c>
      <c r="K5497" s="920">
        <v>0</v>
      </c>
      <c r="L5497" s="936">
        <v>0</v>
      </c>
      <c r="M5497" s="920">
        <v>3112.56</v>
      </c>
      <c r="N5497" s="920"/>
      <c r="O5497" s="920"/>
      <c r="P5497" s="920"/>
      <c r="Q5497" s="920">
        <v>61280</v>
      </c>
      <c r="R5497" s="920">
        <v>19660.08</v>
      </c>
      <c r="S5497" s="936">
        <v>0.3208</v>
      </c>
      <c r="T5497" s="920">
        <v>0</v>
      </c>
      <c r="U5497" s="920">
        <v>0</v>
      </c>
      <c r="V5497" s="920">
        <v>0</v>
      </c>
      <c r="W5497" s="920">
        <v>0</v>
      </c>
      <c r="X5497" s="920">
        <v>0</v>
      </c>
      <c r="Y5497" s="920">
        <v>0</v>
      </c>
      <c r="Z5497" s="920">
        <v>0</v>
      </c>
      <c r="AA5497" s="920">
        <v>0</v>
      </c>
      <c r="AB5497" s="936">
        <v>1</v>
      </c>
      <c r="AC5497" s="575">
        <f t="shared" si="256"/>
        <v>0</v>
      </c>
      <c r="AD5497" s="620">
        <f t="shared" si="257"/>
        <v>0</v>
      </c>
    </row>
    <row r="5498" customHeight="1" spans="1:30">
      <c r="A5498" s="574">
        <v>45398</v>
      </c>
      <c r="B5498" s="920" t="s">
        <v>258</v>
      </c>
      <c r="C5498" s="920" t="s">
        <v>250</v>
      </c>
      <c r="D5498" s="920">
        <v>100</v>
      </c>
      <c r="E5498" s="920" t="s">
        <v>233</v>
      </c>
      <c r="F5498" s="920">
        <v>0</v>
      </c>
      <c r="G5498" s="920">
        <v>3.71</v>
      </c>
      <c r="H5498" s="920">
        <v>46.8126</v>
      </c>
      <c r="I5498" s="920">
        <v>46.8126</v>
      </c>
      <c r="J5498" s="920">
        <v>44.88</v>
      </c>
      <c r="K5498" s="920">
        <v>0</v>
      </c>
      <c r="L5498" s="936">
        <v>0</v>
      </c>
      <c r="M5498" s="920">
        <v>1145.1</v>
      </c>
      <c r="N5498" s="920"/>
      <c r="O5498" s="920"/>
      <c r="P5498" s="920"/>
      <c r="Q5498" s="920">
        <v>27774</v>
      </c>
      <c r="R5498" s="920">
        <v>6963</v>
      </c>
      <c r="S5498" s="936">
        <v>0.2507</v>
      </c>
      <c r="T5498" s="920">
        <v>0</v>
      </c>
      <c r="U5498" s="920">
        <v>0</v>
      </c>
      <c r="V5498" s="920">
        <v>0</v>
      </c>
      <c r="W5498" s="920">
        <v>0</v>
      </c>
      <c r="X5498" s="920">
        <v>0</v>
      </c>
      <c r="Y5498" s="920">
        <v>0</v>
      </c>
      <c r="Z5498" s="920">
        <v>0</v>
      </c>
      <c r="AA5498" s="920">
        <v>0</v>
      </c>
      <c r="AB5498" s="936">
        <v>1</v>
      </c>
      <c r="AC5498" s="575">
        <f t="shared" si="256"/>
        <v>0</v>
      </c>
      <c r="AD5498" s="620">
        <f t="shared" si="257"/>
        <v>0</v>
      </c>
    </row>
    <row r="5499" customHeight="1" spans="1:30">
      <c r="A5499" s="574">
        <v>45398</v>
      </c>
      <c r="B5499" s="920" t="s">
        <v>263</v>
      </c>
      <c r="C5499" s="920" t="s">
        <v>250</v>
      </c>
      <c r="D5499" s="920">
        <v>200</v>
      </c>
      <c r="E5499" s="920" t="s">
        <v>233</v>
      </c>
      <c r="F5499" s="920">
        <v>0</v>
      </c>
      <c r="G5499" s="920">
        <v>5.31</v>
      </c>
      <c r="H5499" s="920">
        <v>117.6322</v>
      </c>
      <c r="I5499" s="920">
        <v>116.4592</v>
      </c>
      <c r="J5499" s="920">
        <v>114.4</v>
      </c>
      <c r="K5499" s="920">
        <v>0</v>
      </c>
      <c r="L5499" s="936">
        <v>0</v>
      </c>
      <c r="M5499" s="920">
        <v>1953.6</v>
      </c>
      <c r="N5499" s="920"/>
      <c r="O5499" s="920"/>
      <c r="P5499" s="920"/>
      <c r="Q5499" s="920">
        <v>59159</v>
      </c>
      <c r="R5499" s="920">
        <v>20375.52</v>
      </c>
      <c r="S5499" s="936">
        <v>0.3444</v>
      </c>
      <c r="T5499" s="920">
        <v>0</v>
      </c>
      <c r="U5499" s="920">
        <v>1.173</v>
      </c>
      <c r="V5499" s="920">
        <v>0</v>
      </c>
      <c r="W5499" s="920">
        <v>0</v>
      </c>
      <c r="X5499" s="920">
        <v>0</v>
      </c>
      <c r="Y5499" s="920">
        <v>0</v>
      </c>
      <c r="Z5499" s="920">
        <v>0</v>
      </c>
      <c r="AA5499" s="920">
        <v>0</v>
      </c>
      <c r="AB5499" s="936">
        <v>1</v>
      </c>
      <c r="AC5499" s="575">
        <f t="shared" si="256"/>
        <v>1.173</v>
      </c>
      <c r="AD5499" s="620">
        <f t="shared" si="257"/>
        <v>0</v>
      </c>
    </row>
    <row r="5500" customHeight="1" spans="1:30">
      <c r="A5500" s="574">
        <v>45398</v>
      </c>
      <c r="B5500" s="920" t="s">
        <v>262</v>
      </c>
      <c r="C5500" s="920" t="s">
        <v>250</v>
      </c>
      <c r="D5500" s="920">
        <v>200</v>
      </c>
      <c r="E5500" s="920" t="s">
        <v>233</v>
      </c>
      <c r="F5500" s="920">
        <v>0</v>
      </c>
      <c r="G5500" s="920">
        <v>5.34</v>
      </c>
      <c r="H5500" s="920">
        <v>100.1993</v>
      </c>
      <c r="I5500" s="920">
        <v>68.44</v>
      </c>
      <c r="J5500" s="920">
        <v>67.65</v>
      </c>
      <c r="K5500" s="920">
        <v>0</v>
      </c>
      <c r="L5500" s="936">
        <v>0</v>
      </c>
      <c r="M5500" s="920">
        <v>1071.675</v>
      </c>
      <c r="N5500" s="920"/>
      <c r="O5500" s="920"/>
      <c r="P5500" s="920"/>
      <c r="Q5500" s="920">
        <v>30140</v>
      </c>
      <c r="R5500" s="920">
        <v>11507.925</v>
      </c>
      <c r="S5500" s="936">
        <v>0.3818</v>
      </c>
      <c r="T5500" s="920">
        <v>31.6451</v>
      </c>
      <c r="U5500" s="920">
        <v>0.1142</v>
      </c>
      <c r="V5500" s="920">
        <v>0</v>
      </c>
      <c r="W5500" s="920">
        <v>0</v>
      </c>
      <c r="X5500" s="920">
        <v>0</v>
      </c>
      <c r="Y5500" s="920">
        <v>0</v>
      </c>
      <c r="Z5500" s="920">
        <v>0</v>
      </c>
      <c r="AA5500" s="920">
        <v>0</v>
      </c>
      <c r="AB5500" s="936">
        <v>0.5869</v>
      </c>
      <c r="AC5500" s="575">
        <f t="shared" si="256"/>
        <v>0.1142</v>
      </c>
      <c r="AD5500" s="620">
        <f t="shared" si="257"/>
        <v>31.6451</v>
      </c>
    </row>
    <row r="5501" customHeight="1" spans="1:30">
      <c r="A5501" s="574">
        <v>45398</v>
      </c>
      <c r="B5501" s="920" t="s">
        <v>257</v>
      </c>
      <c r="C5501" s="920" t="s">
        <v>250</v>
      </c>
      <c r="D5501" s="920">
        <v>80</v>
      </c>
      <c r="E5501" s="920" t="s">
        <v>231</v>
      </c>
      <c r="F5501" s="920">
        <v>0</v>
      </c>
      <c r="G5501" s="920">
        <v>5.77</v>
      </c>
      <c r="H5501" s="920">
        <v>75.218</v>
      </c>
      <c r="I5501" s="920">
        <v>74.5636</v>
      </c>
      <c r="J5501" s="920">
        <v>72.3711</v>
      </c>
      <c r="K5501" s="920">
        <v>0</v>
      </c>
      <c r="L5501" s="936">
        <v>0</v>
      </c>
      <c r="M5501" s="920">
        <v>738.636</v>
      </c>
      <c r="N5501" s="920"/>
      <c r="O5501" s="920"/>
      <c r="P5501" s="920"/>
      <c r="Q5501" s="920">
        <v>18237</v>
      </c>
      <c r="R5501" s="920">
        <v>6428.0776</v>
      </c>
      <c r="S5501" s="936">
        <v>0.3525</v>
      </c>
      <c r="T5501" s="920">
        <v>0</v>
      </c>
      <c r="U5501" s="920">
        <v>0</v>
      </c>
      <c r="V5501" s="920">
        <v>0</v>
      </c>
      <c r="W5501" s="920">
        <v>0</v>
      </c>
      <c r="X5501" s="920">
        <v>0</v>
      </c>
      <c r="Y5501" s="920">
        <v>0</v>
      </c>
      <c r="Z5501" s="920">
        <v>0</v>
      </c>
      <c r="AA5501" s="920">
        <v>0</v>
      </c>
      <c r="AB5501" s="936">
        <v>1</v>
      </c>
      <c r="AC5501" s="575">
        <f t="shared" si="256"/>
        <v>0</v>
      </c>
      <c r="AD5501" s="620">
        <f t="shared" si="257"/>
        <v>0</v>
      </c>
    </row>
    <row r="5502" customHeight="1" spans="1:30">
      <c r="A5502" s="574">
        <v>45398</v>
      </c>
      <c r="B5502" s="920" t="s">
        <v>265</v>
      </c>
      <c r="C5502" s="920" t="s">
        <v>250</v>
      </c>
      <c r="D5502" s="920">
        <v>50</v>
      </c>
      <c r="E5502" s="920" t="s">
        <v>233</v>
      </c>
      <c r="F5502" s="920">
        <v>0</v>
      </c>
      <c r="G5502" s="920">
        <v>8.52</v>
      </c>
      <c r="H5502" s="920">
        <v>77.687</v>
      </c>
      <c r="I5502" s="920">
        <v>40.0452</v>
      </c>
      <c r="J5502" s="920">
        <v>39.5956</v>
      </c>
      <c r="K5502" s="920">
        <v>37.6418</v>
      </c>
      <c r="L5502" s="936">
        <v>0.4845</v>
      </c>
      <c r="M5502" s="920">
        <v>361.812</v>
      </c>
      <c r="N5502" s="920"/>
      <c r="O5502" s="920"/>
      <c r="P5502" s="920"/>
      <c r="Q5502" s="920">
        <v>5770</v>
      </c>
      <c r="R5502" s="920">
        <v>1385.6084</v>
      </c>
      <c r="S5502" s="936">
        <v>0.2401</v>
      </c>
      <c r="T5502" s="920">
        <v>0</v>
      </c>
      <c r="U5502" s="920">
        <v>0</v>
      </c>
      <c r="V5502" s="920">
        <v>0</v>
      </c>
      <c r="W5502" s="920">
        <v>0</v>
      </c>
      <c r="X5502" s="920">
        <v>0</v>
      </c>
      <c r="Y5502" s="920">
        <v>0</v>
      </c>
      <c r="Z5502" s="920">
        <v>0</v>
      </c>
      <c r="AA5502" s="920">
        <v>0</v>
      </c>
      <c r="AB5502" s="936">
        <v>1</v>
      </c>
      <c r="AC5502" s="575">
        <f t="shared" si="256"/>
        <v>0</v>
      </c>
      <c r="AD5502" s="620">
        <f t="shared" si="257"/>
        <v>0</v>
      </c>
    </row>
    <row r="5503" customHeight="1" spans="1:30">
      <c r="A5503" s="574">
        <v>45398</v>
      </c>
      <c r="B5503" s="920" t="s">
        <v>260</v>
      </c>
      <c r="C5503" s="920" t="s">
        <v>250</v>
      </c>
      <c r="D5503" s="920">
        <v>50</v>
      </c>
      <c r="E5503" s="920" t="s">
        <v>235</v>
      </c>
      <c r="F5503" s="920">
        <v>0</v>
      </c>
      <c r="G5503" s="920">
        <v>5.51</v>
      </c>
      <c r="H5503" s="920">
        <v>34.3383</v>
      </c>
      <c r="I5503" s="920">
        <v>32.7574</v>
      </c>
      <c r="J5503" s="920">
        <v>32.34</v>
      </c>
      <c r="K5503" s="920">
        <v>0</v>
      </c>
      <c r="L5503" s="936">
        <v>0</v>
      </c>
      <c r="M5503" s="920">
        <v>545.82</v>
      </c>
      <c r="N5503" s="920"/>
      <c r="O5503" s="920"/>
      <c r="P5503" s="920"/>
      <c r="Q5503" s="920">
        <v>12700</v>
      </c>
      <c r="R5503" s="920">
        <v>3324.772</v>
      </c>
      <c r="S5503" s="936">
        <v>0.2618</v>
      </c>
      <c r="T5503" s="920">
        <v>0</v>
      </c>
      <c r="U5503" s="920">
        <v>0</v>
      </c>
      <c r="V5503" s="920">
        <v>0</v>
      </c>
      <c r="W5503" s="920">
        <v>0</v>
      </c>
      <c r="X5503" s="920">
        <v>0</v>
      </c>
      <c r="Y5503" s="920">
        <v>0</v>
      </c>
      <c r="Z5503" s="920">
        <v>0</v>
      </c>
      <c r="AA5503" s="920">
        <v>0</v>
      </c>
      <c r="AB5503" s="936">
        <v>1</v>
      </c>
      <c r="AC5503" s="575">
        <f t="shared" si="256"/>
        <v>0</v>
      </c>
      <c r="AD5503" s="620">
        <f t="shared" si="257"/>
        <v>0</v>
      </c>
    </row>
    <row r="5504" customHeight="1" spans="1:30">
      <c r="A5504" s="574">
        <v>45398</v>
      </c>
      <c r="B5504" s="920" t="s">
        <v>261</v>
      </c>
      <c r="C5504" s="920" t="s">
        <v>250</v>
      </c>
      <c r="D5504" s="920">
        <v>100</v>
      </c>
      <c r="E5504" s="920" t="s">
        <v>233</v>
      </c>
      <c r="F5504" s="920">
        <v>0</v>
      </c>
      <c r="G5504" s="920">
        <v>4.81</v>
      </c>
      <c r="H5504" s="920">
        <v>54.1178</v>
      </c>
      <c r="I5504" s="920">
        <v>44.0704</v>
      </c>
      <c r="J5504" s="920">
        <v>43.296</v>
      </c>
      <c r="K5504" s="920">
        <v>10.0474</v>
      </c>
      <c r="L5504" s="936">
        <v>0.1857</v>
      </c>
      <c r="M5504" s="920">
        <v>1535.952</v>
      </c>
      <c r="N5504" s="920"/>
      <c r="O5504" s="920"/>
      <c r="P5504" s="920"/>
      <c r="Q5504" s="920">
        <v>25315</v>
      </c>
      <c r="R5504" s="920">
        <v>8515.056</v>
      </c>
      <c r="S5504" s="936">
        <v>0.3364</v>
      </c>
      <c r="T5504" s="920">
        <v>0</v>
      </c>
      <c r="U5504" s="920">
        <v>0</v>
      </c>
      <c r="V5504" s="920">
        <v>0</v>
      </c>
      <c r="W5504" s="920">
        <v>0</v>
      </c>
      <c r="X5504" s="920">
        <v>0</v>
      </c>
      <c r="Y5504" s="920">
        <v>0</v>
      </c>
      <c r="Z5504" s="920">
        <v>0</v>
      </c>
      <c r="AA5504" s="920">
        <v>0</v>
      </c>
      <c r="AB5504" s="936">
        <v>1</v>
      </c>
      <c r="AC5504" s="575">
        <f t="shared" si="256"/>
        <v>0</v>
      </c>
      <c r="AD5504" s="620">
        <f t="shared" si="257"/>
        <v>0</v>
      </c>
    </row>
    <row r="5505" customHeight="1" spans="1:30">
      <c r="A5505" s="574">
        <v>45398</v>
      </c>
      <c r="B5505" s="920" t="s">
        <v>266</v>
      </c>
      <c r="C5505" s="920" t="s">
        <v>250</v>
      </c>
      <c r="D5505" s="920">
        <v>200</v>
      </c>
      <c r="E5505" s="920" t="s">
        <v>231</v>
      </c>
      <c r="F5505" s="920">
        <v>0</v>
      </c>
      <c r="G5505" s="920">
        <v>8.89</v>
      </c>
      <c r="H5505" s="920">
        <v>313.554</v>
      </c>
      <c r="I5505" s="920">
        <v>245.164</v>
      </c>
      <c r="J5505" s="920">
        <v>240.9</v>
      </c>
      <c r="K5505" s="920">
        <v>68.39</v>
      </c>
      <c r="L5505" s="936">
        <v>0.2181</v>
      </c>
      <c r="M5505" s="920">
        <v>2451.9</v>
      </c>
      <c r="N5505" s="920"/>
      <c r="O5505" s="920"/>
      <c r="P5505" s="920"/>
      <c r="Q5505" s="920">
        <v>45530</v>
      </c>
      <c r="R5505" s="920">
        <v>10301.28</v>
      </c>
      <c r="S5505" s="936">
        <v>0.2263</v>
      </c>
      <c r="T5505" s="920">
        <v>0</v>
      </c>
      <c r="U5505" s="920">
        <v>0</v>
      </c>
      <c r="V5505" s="920">
        <v>0</v>
      </c>
      <c r="W5505" s="920">
        <v>0</v>
      </c>
      <c r="X5505" s="920">
        <v>0</v>
      </c>
      <c r="Y5505" s="920">
        <v>0</v>
      </c>
      <c r="Z5505" s="920">
        <v>0</v>
      </c>
      <c r="AA5505" s="920">
        <v>0</v>
      </c>
      <c r="AB5505" s="936">
        <v>1</v>
      </c>
      <c r="AC5505" s="575">
        <f t="shared" si="256"/>
        <v>0</v>
      </c>
      <c r="AD5505" s="620">
        <f t="shared" si="257"/>
        <v>0</v>
      </c>
    </row>
    <row r="5506" customHeight="1" spans="1:31">
      <c r="A5506" s="574">
        <v>45398</v>
      </c>
      <c r="B5506" s="921" t="s">
        <v>332</v>
      </c>
      <c r="C5506" s="922" t="s">
        <v>327</v>
      </c>
      <c r="D5506" s="923">
        <v>100</v>
      </c>
      <c r="E5506" s="924" t="s">
        <v>333</v>
      </c>
      <c r="F5506" s="925">
        <v>7.3</v>
      </c>
      <c r="G5506" s="924">
        <v>4.44</v>
      </c>
      <c r="H5506" s="926">
        <v>80.8115</v>
      </c>
      <c r="I5506" s="926">
        <v>80.2699</v>
      </c>
      <c r="J5506" s="926">
        <v>77.539</v>
      </c>
      <c r="K5506" s="926">
        <v>0</v>
      </c>
      <c r="L5506" s="937">
        <v>0</v>
      </c>
      <c r="M5506" s="926">
        <v>598.178</v>
      </c>
      <c r="N5506" s="924">
        <v>2100</v>
      </c>
      <c r="O5506" s="937">
        <v>0.2848</v>
      </c>
      <c r="P5506" s="937">
        <v>-0.2485</v>
      </c>
      <c r="Q5506" s="924">
        <v>17591</v>
      </c>
      <c r="R5506" s="926">
        <v>3231.025</v>
      </c>
      <c r="S5506" s="937">
        <v>0.1837</v>
      </c>
      <c r="T5506" s="924">
        <v>0</v>
      </c>
      <c r="U5506" s="924">
        <v>0</v>
      </c>
      <c r="V5506" s="924">
        <v>0</v>
      </c>
      <c r="W5506" s="924">
        <v>0</v>
      </c>
      <c r="X5506" s="924">
        <v>0</v>
      </c>
      <c r="Y5506" s="924">
        <v>0</v>
      </c>
      <c r="Z5506" s="924">
        <v>0</v>
      </c>
      <c r="AA5506" s="926">
        <v>0</v>
      </c>
      <c r="AB5506" s="937">
        <v>1</v>
      </c>
      <c r="AC5506" s="575">
        <f t="shared" si="256"/>
        <v>0</v>
      </c>
      <c r="AD5506" s="620">
        <f t="shared" si="257"/>
        <v>0</v>
      </c>
      <c r="AE5506" s="949"/>
    </row>
    <row r="5507" customHeight="1" spans="1:31">
      <c r="A5507" s="574">
        <v>45398</v>
      </c>
      <c r="B5507" s="921" t="s">
        <v>342</v>
      </c>
      <c r="C5507" s="927" t="s">
        <v>82</v>
      </c>
      <c r="D5507" s="928">
        <v>100</v>
      </c>
      <c r="E5507" s="929" t="s">
        <v>400</v>
      </c>
      <c r="F5507" s="925">
        <v>0</v>
      </c>
      <c r="G5507" s="930">
        <v>4.1</v>
      </c>
      <c r="H5507" s="930">
        <v>0</v>
      </c>
      <c r="I5507" s="930">
        <v>10.92</v>
      </c>
      <c r="J5507" s="930">
        <v>10.3928</v>
      </c>
      <c r="K5507" s="934">
        <v>0</v>
      </c>
      <c r="L5507" s="937">
        <v>0</v>
      </c>
      <c r="M5507" s="930">
        <v>130.0464</v>
      </c>
      <c r="N5507" s="939">
        <v>2002</v>
      </c>
      <c r="O5507" s="940">
        <v>0.065</v>
      </c>
      <c r="P5507" s="937">
        <v>-0.4992</v>
      </c>
      <c r="Q5507" s="930">
        <v>13183</v>
      </c>
      <c r="R5507" s="938">
        <v>437.9056</v>
      </c>
      <c r="S5507" s="940">
        <v>0.0332</v>
      </c>
      <c r="T5507" s="924">
        <v>0</v>
      </c>
      <c r="U5507" s="924">
        <v>0</v>
      </c>
      <c r="V5507" s="924">
        <v>0</v>
      </c>
      <c r="W5507" s="924">
        <v>0</v>
      </c>
      <c r="X5507" s="924">
        <v>0</v>
      </c>
      <c r="Y5507" s="924">
        <v>0</v>
      </c>
      <c r="Z5507" s="924">
        <v>0</v>
      </c>
      <c r="AA5507" s="924">
        <v>0</v>
      </c>
      <c r="AB5507" s="937">
        <v>1</v>
      </c>
      <c r="AC5507" s="575">
        <f t="shared" si="256"/>
        <v>0</v>
      </c>
      <c r="AD5507" s="620">
        <f t="shared" si="257"/>
        <v>0</v>
      </c>
      <c r="AE5507" s="949"/>
    </row>
    <row r="5508" customHeight="1" spans="1:31">
      <c r="A5508" s="574">
        <v>45398</v>
      </c>
      <c r="B5508" s="931" t="s">
        <v>461</v>
      </c>
      <c r="C5508" s="932" t="s">
        <v>391</v>
      </c>
      <c r="D5508" s="933">
        <v>33</v>
      </c>
      <c r="E5508" s="953" t="s">
        <v>83</v>
      </c>
      <c r="F5508" s="953">
        <v>0</v>
      </c>
      <c r="G5508" s="953">
        <v>4.61</v>
      </c>
      <c r="H5508" s="954">
        <v>18.565</v>
      </c>
      <c r="I5508" s="954">
        <v>17.3342</v>
      </c>
      <c r="J5508" s="954">
        <v>17.16</v>
      </c>
      <c r="K5508" s="953">
        <v>0</v>
      </c>
      <c r="L5508" s="942">
        <v>0</v>
      </c>
      <c r="M5508" s="954">
        <v>334.62</v>
      </c>
      <c r="N5508" s="930">
        <v>1086</v>
      </c>
      <c r="O5508" s="942">
        <v>0.3081</v>
      </c>
      <c r="P5508" s="942">
        <v>-0.4222</v>
      </c>
      <c r="Q5508" s="953">
        <v>7604</v>
      </c>
      <c r="R5508" s="953">
        <v>1981.98</v>
      </c>
      <c r="S5508" s="942">
        <v>0.2606</v>
      </c>
      <c r="T5508" s="954">
        <v>0</v>
      </c>
      <c r="U5508" s="930">
        <v>3.1217</v>
      </c>
      <c r="V5508" s="930">
        <v>0</v>
      </c>
      <c r="W5508" s="930">
        <v>0</v>
      </c>
      <c r="X5508" s="930">
        <v>0</v>
      </c>
      <c r="Y5508" s="930">
        <v>0</v>
      </c>
      <c r="Z5508" s="930">
        <v>0</v>
      </c>
      <c r="AA5508" s="930">
        <v>0</v>
      </c>
      <c r="AB5508" s="937">
        <v>1</v>
      </c>
      <c r="AC5508" s="575">
        <f t="shared" si="256"/>
        <v>3.1217</v>
      </c>
      <c r="AD5508" s="620">
        <f t="shared" si="257"/>
        <v>0</v>
      </c>
      <c r="AE5508" s="949"/>
    </row>
    <row r="5509" customHeight="1" spans="1:31">
      <c r="A5509" s="574">
        <v>45398</v>
      </c>
      <c r="B5509" s="931" t="s">
        <v>466</v>
      </c>
      <c r="C5509" s="934" t="s">
        <v>150</v>
      </c>
      <c r="D5509" s="934">
        <v>60</v>
      </c>
      <c r="E5509" s="952" t="s">
        <v>482</v>
      </c>
      <c r="F5509" s="952">
        <v>0.66</v>
      </c>
      <c r="G5509" s="952">
        <v>3.2</v>
      </c>
      <c r="H5509" s="950">
        <v>6.9209</v>
      </c>
      <c r="I5509" s="952">
        <v>6.5961</v>
      </c>
      <c r="J5509" s="934">
        <v>6.16</v>
      </c>
      <c r="K5509" s="952">
        <v>0</v>
      </c>
      <c r="L5509" s="941">
        <v>0</v>
      </c>
      <c r="M5509" s="934">
        <v>279.84</v>
      </c>
      <c r="N5509" s="934">
        <v>422</v>
      </c>
      <c r="O5509" s="941">
        <v>0.6631</v>
      </c>
      <c r="P5509" s="934" t="s">
        <v>149</v>
      </c>
      <c r="Q5509" s="934">
        <v>5420</v>
      </c>
      <c r="R5509" s="934">
        <v>1963.28</v>
      </c>
      <c r="S5509" s="941">
        <v>0.3622</v>
      </c>
      <c r="T5509" s="934">
        <v>0</v>
      </c>
      <c r="U5509" s="934">
        <v>0</v>
      </c>
      <c r="V5509" s="934">
        <v>0</v>
      </c>
      <c r="W5509" s="934">
        <v>0</v>
      </c>
      <c r="X5509" s="934">
        <v>0</v>
      </c>
      <c r="Y5509" s="934">
        <v>0</v>
      </c>
      <c r="Z5509" s="934">
        <v>0</v>
      </c>
      <c r="AA5509" s="934">
        <v>0</v>
      </c>
      <c r="AB5509" s="941">
        <v>1</v>
      </c>
      <c r="AC5509" s="575">
        <f t="shared" si="256"/>
        <v>0</v>
      </c>
      <c r="AD5509" s="620">
        <f t="shared" si="257"/>
        <v>0</v>
      </c>
      <c r="AE5509" s="949"/>
    </row>
    <row r="5510" customHeight="1" spans="1:31">
      <c r="A5510" s="574">
        <v>45398</v>
      </c>
      <c r="B5510" s="921" t="s">
        <v>334</v>
      </c>
      <c r="C5510" s="927" t="s">
        <v>78</v>
      </c>
      <c r="D5510" s="928">
        <v>100</v>
      </c>
      <c r="E5510" s="930" t="s">
        <v>79</v>
      </c>
      <c r="F5510" s="930">
        <v>5.97</v>
      </c>
      <c r="G5510" s="930">
        <v>3.919</v>
      </c>
      <c r="H5510" s="930">
        <v>21.8747</v>
      </c>
      <c r="I5510" s="930">
        <v>20.81</v>
      </c>
      <c r="J5510" s="930">
        <v>20.636</v>
      </c>
      <c r="K5510" s="930">
        <v>0</v>
      </c>
      <c r="L5510" s="942">
        <v>0</v>
      </c>
      <c r="M5510" s="943">
        <v>180.6882</v>
      </c>
      <c r="N5510" s="944">
        <v>132</v>
      </c>
      <c r="O5510" s="945">
        <v>1.3689</v>
      </c>
      <c r="P5510" s="942">
        <v>0.8527</v>
      </c>
      <c r="Q5510" s="930">
        <v>5723</v>
      </c>
      <c r="R5510" s="944">
        <v>634.1412</v>
      </c>
      <c r="S5510" s="941">
        <v>0.1108</v>
      </c>
      <c r="T5510" s="930">
        <v>0</v>
      </c>
      <c r="U5510" s="930">
        <v>0</v>
      </c>
      <c r="V5510" s="930">
        <v>0</v>
      </c>
      <c r="W5510" s="930">
        <v>0</v>
      </c>
      <c r="X5510" s="930">
        <v>0</v>
      </c>
      <c r="Y5510" s="930">
        <v>0</v>
      </c>
      <c r="Z5510" s="930">
        <v>0</v>
      </c>
      <c r="AA5510" s="930">
        <v>0</v>
      </c>
      <c r="AB5510" s="937">
        <v>1</v>
      </c>
      <c r="AC5510" s="575">
        <f t="shared" si="256"/>
        <v>0</v>
      </c>
      <c r="AD5510" s="620">
        <f t="shared" si="257"/>
        <v>0</v>
      </c>
      <c r="AE5510" s="949"/>
    </row>
    <row r="5511" customHeight="1" spans="1:31">
      <c r="A5511" s="574">
        <v>45398</v>
      </c>
      <c r="B5511" s="921" t="s">
        <v>335</v>
      </c>
      <c r="C5511" s="927" t="s">
        <v>86</v>
      </c>
      <c r="D5511" s="928">
        <v>50</v>
      </c>
      <c r="E5511" s="930" t="s">
        <v>79</v>
      </c>
      <c r="F5511" s="930">
        <v>5.06</v>
      </c>
      <c r="G5511" s="935">
        <v>1.23</v>
      </c>
      <c r="H5511" s="935">
        <v>17.685</v>
      </c>
      <c r="I5511" s="935">
        <v>0</v>
      </c>
      <c r="J5511" s="935">
        <v>0</v>
      </c>
      <c r="K5511" s="935">
        <v>0</v>
      </c>
      <c r="L5511" s="946">
        <v>0</v>
      </c>
      <c r="M5511" s="930">
        <v>185.2855</v>
      </c>
      <c r="N5511" s="935">
        <v>571</v>
      </c>
      <c r="O5511" s="942">
        <v>0.3245</v>
      </c>
      <c r="P5511" s="934" t="s">
        <v>149</v>
      </c>
      <c r="Q5511" s="935">
        <v>6458</v>
      </c>
      <c r="R5511" s="930">
        <v>1430.485</v>
      </c>
      <c r="S5511" s="942">
        <v>0.2215</v>
      </c>
      <c r="T5511" s="930">
        <v>0</v>
      </c>
      <c r="U5511" s="930">
        <v>0</v>
      </c>
      <c r="V5511" s="930">
        <v>0</v>
      </c>
      <c r="W5511" s="930">
        <v>0</v>
      </c>
      <c r="X5511" s="930">
        <v>0</v>
      </c>
      <c r="Y5511" s="930">
        <v>0</v>
      </c>
      <c r="Z5511" s="930">
        <v>0</v>
      </c>
      <c r="AA5511" s="930">
        <v>0</v>
      </c>
      <c r="AB5511" s="937">
        <v>1</v>
      </c>
      <c r="AC5511" s="575">
        <f t="shared" si="256"/>
        <v>0</v>
      </c>
      <c r="AD5511" s="620">
        <f t="shared" si="257"/>
        <v>0</v>
      </c>
      <c r="AE5511" s="949"/>
    </row>
    <row r="5512" customHeight="1" spans="1:29">
      <c r="A5512" s="916" t="s">
        <v>483</v>
      </c>
      <c r="B5512" s="917"/>
      <c r="C5512" s="917"/>
      <c r="D5512" s="917"/>
      <c r="E5512" s="917"/>
      <c r="F5512" s="917"/>
      <c r="G5512" s="917"/>
      <c r="H5512" s="917"/>
      <c r="I5512" s="917"/>
      <c r="J5512" s="917"/>
      <c r="K5512" s="917"/>
      <c r="L5512" s="917"/>
      <c r="M5512" s="917"/>
      <c r="N5512" s="917"/>
      <c r="O5512" s="917"/>
      <c r="P5512" s="917"/>
      <c r="Q5512" s="917"/>
      <c r="R5512" s="917"/>
      <c r="S5512" s="917"/>
      <c r="T5512" s="917"/>
      <c r="U5512" s="917"/>
      <c r="V5512" s="917"/>
      <c r="W5512" s="917"/>
      <c r="X5512" s="917"/>
      <c r="Y5512" s="917"/>
      <c r="Z5512" s="917"/>
      <c r="AA5512" s="917"/>
      <c r="AB5512" s="917"/>
      <c r="AC5512" s="917"/>
    </row>
    <row r="5513" customHeight="1" spans="1:30">
      <c r="A5513" s="918" t="s">
        <v>199</v>
      </c>
      <c r="B5513" s="919" t="s">
        <v>200</v>
      </c>
      <c r="C5513" s="919" t="s">
        <v>201</v>
      </c>
      <c r="D5513" s="919" t="s">
        <v>202</v>
      </c>
      <c r="E5513" s="919" t="s">
        <v>203</v>
      </c>
      <c r="F5513" s="919" t="s">
        <v>204</v>
      </c>
      <c r="G5513" s="919" t="s">
        <v>205</v>
      </c>
      <c r="H5513" s="919" t="s">
        <v>206</v>
      </c>
      <c r="I5513" s="919" t="s">
        <v>207</v>
      </c>
      <c r="J5513" s="919" t="s">
        <v>208</v>
      </c>
      <c r="K5513" s="919" t="s">
        <v>209</v>
      </c>
      <c r="L5513" s="919" t="s">
        <v>210</v>
      </c>
      <c r="M5513" s="919" t="s">
        <v>211</v>
      </c>
      <c r="N5513" s="919" t="s">
        <v>212</v>
      </c>
      <c r="O5513" s="919" t="s">
        <v>213</v>
      </c>
      <c r="P5513" s="919" t="s">
        <v>214</v>
      </c>
      <c r="Q5513" s="919" t="s">
        <v>215</v>
      </c>
      <c r="R5513" s="919" t="s">
        <v>216</v>
      </c>
      <c r="S5513" s="919" t="s">
        <v>217</v>
      </c>
      <c r="T5513" s="919" t="s">
        <v>218</v>
      </c>
      <c r="U5513" s="919" t="s">
        <v>219</v>
      </c>
      <c r="V5513" s="919" t="s">
        <v>220</v>
      </c>
      <c r="W5513" s="919" t="s">
        <v>221</v>
      </c>
      <c r="X5513" s="919" t="s">
        <v>222</v>
      </c>
      <c r="Y5513" s="919" t="s">
        <v>223</v>
      </c>
      <c r="Z5513" s="919" t="s">
        <v>224</v>
      </c>
      <c r="AA5513" s="919" t="s">
        <v>225</v>
      </c>
      <c r="AB5513" s="919" t="s">
        <v>226</v>
      </c>
      <c r="AC5513" s="583" t="s">
        <v>29</v>
      </c>
      <c r="AD5513" s="583" t="s">
        <v>30</v>
      </c>
    </row>
    <row r="5514" customHeight="1" spans="1:30">
      <c r="A5514" s="574">
        <v>45399</v>
      </c>
      <c r="B5514" s="920" t="s">
        <v>227</v>
      </c>
      <c r="C5514" s="920" t="s">
        <v>228</v>
      </c>
      <c r="D5514" s="920">
        <v>100</v>
      </c>
      <c r="E5514" s="920" t="s">
        <v>233</v>
      </c>
      <c r="F5514" s="920">
        <v>6.37</v>
      </c>
      <c r="G5514" s="920">
        <v>1.29</v>
      </c>
      <c r="H5514" s="920">
        <v>60.4484</v>
      </c>
      <c r="I5514" s="920">
        <v>59.8499</v>
      </c>
      <c r="J5514" s="920">
        <v>59.7625</v>
      </c>
      <c r="K5514" s="920">
        <v>0</v>
      </c>
      <c r="L5514" s="936">
        <v>0</v>
      </c>
      <c r="M5514" s="920">
        <v>728.2625</v>
      </c>
      <c r="N5514" s="920"/>
      <c r="O5514" s="920"/>
      <c r="P5514" s="920"/>
      <c r="Q5514" s="920">
        <v>14972</v>
      </c>
      <c r="R5514" s="920">
        <v>4067.35</v>
      </c>
      <c r="S5514" s="936">
        <v>0.2717</v>
      </c>
      <c r="T5514" s="920">
        <v>0</v>
      </c>
      <c r="U5514" s="920">
        <v>0</v>
      </c>
      <c r="V5514" s="920">
        <v>0</v>
      </c>
      <c r="W5514" s="920">
        <v>0</v>
      </c>
      <c r="X5514" s="920">
        <v>0</v>
      </c>
      <c r="Y5514" s="920">
        <v>0</v>
      </c>
      <c r="Z5514" s="920">
        <v>0</v>
      </c>
      <c r="AA5514" s="920">
        <v>0</v>
      </c>
      <c r="AB5514" s="936">
        <v>1</v>
      </c>
      <c r="AC5514" s="575">
        <f t="shared" ref="AC5514:AC5555" si="258">U5514+W5514</f>
        <v>0</v>
      </c>
      <c r="AD5514" s="620">
        <f t="shared" ref="AD5514:AD5555" si="259">T5514+V5514</f>
        <v>0</v>
      </c>
    </row>
    <row r="5515" customHeight="1" spans="1:30">
      <c r="A5515" s="574">
        <v>45399</v>
      </c>
      <c r="B5515" s="920" t="s">
        <v>237</v>
      </c>
      <c r="C5515" s="920" t="s">
        <v>228</v>
      </c>
      <c r="D5515" s="920">
        <v>5.48</v>
      </c>
      <c r="E5515" s="920" t="s">
        <v>285</v>
      </c>
      <c r="F5515" s="920">
        <v>7.44</v>
      </c>
      <c r="G5515" s="920">
        <v>0</v>
      </c>
      <c r="H5515" s="920">
        <v>3.59</v>
      </c>
      <c r="I5515" s="920">
        <v>2.72</v>
      </c>
      <c r="J5515" s="920">
        <v>2.52</v>
      </c>
      <c r="K5515" s="920">
        <v>0.87</v>
      </c>
      <c r="L5515" s="936">
        <v>0.2423</v>
      </c>
      <c r="M5515" s="920">
        <v>30.24</v>
      </c>
      <c r="N5515" s="920"/>
      <c r="O5515" s="920"/>
      <c r="P5515" s="920"/>
      <c r="Q5515" s="920">
        <v>554</v>
      </c>
      <c r="R5515" s="920">
        <v>155.492</v>
      </c>
      <c r="S5515" s="936">
        <v>0.2807</v>
      </c>
      <c r="T5515" s="920">
        <v>0</v>
      </c>
      <c r="U5515" s="920">
        <v>0</v>
      </c>
      <c r="V5515" s="920">
        <v>0</v>
      </c>
      <c r="W5515" s="920">
        <v>0</v>
      </c>
      <c r="X5515" s="920">
        <v>0</v>
      </c>
      <c r="Y5515" s="920">
        <v>0</v>
      </c>
      <c r="Z5515" s="920">
        <v>0</v>
      </c>
      <c r="AA5515" s="920">
        <v>0</v>
      </c>
      <c r="AB5515" s="936">
        <v>1</v>
      </c>
      <c r="AC5515" s="575">
        <f t="shared" si="258"/>
        <v>0</v>
      </c>
      <c r="AD5515" s="620">
        <f t="shared" si="259"/>
        <v>0</v>
      </c>
    </row>
    <row r="5516" customHeight="1" spans="1:30">
      <c r="A5516" s="574">
        <v>45399</v>
      </c>
      <c r="B5516" s="920" t="s">
        <v>232</v>
      </c>
      <c r="C5516" s="920" t="s">
        <v>228</v>
      </c>
      <c r="D5516" s="920">
        <v>80</v>
      </c>
      <c r="E5516" s="920" t="s">
        <v>233</v>
      </c>
      <c r="F5516" s="920">
        <v>7.06</v>
      </c>
      <c r="G5516" s="920">
        <v>1.04</v>
      </c>
      <c r="H5516" s="920">
        <v>49.1433</v>
      </c>
      <c r="I5516" s="920">
        <v>48.44</v>
      </c>
      <c r="J5516" s="920">
        <v>48.4</v>
      </c>
      <c r="K5516" s="920">
        <v>0</v>
      </c>
      <c r="L5516" s="936">
        <v>0</v>
      </c>
      <c r="M5516" s="920">
        <v>646.8</v>
      </c>
      <c r="N5516" s="920"/>
      <c r="O5516" s="920"/>
      <c r="P5516" s="920"/>
      <c r="Q5516" s="920">
        <v>9570</v>
      </c>
      <c r="R5516" s="920">
        <v>3493.6</v>
      </c>
      <c r="S5516" s="936">
        <v>0.3651</v>
      </c>
      <c r="T5516" s="920">
        <v>0</v>
      </c>
      <c r="U5516" s="920">
        <v>0</v>
      </c>
      <c r="V5516" s="920">
        <v>0</v>
      </c>
      <c r="W5516" s="920">
        <v>0</v>
      </c>
      <c r="X5516" s="920">
        <v>0</v>
      </c>
      <c r="Y5516" s="920">
        <v>0</v>
      </c>
      <c r="Z5516" s="920">
        <v>0</v>
      </c>
      <c r="AA5516" s="920">
        <v>0</v>
      </c>
      <c r="AB5516" s="936">
        <v>1</v>
      </c>
      <c r="AC5516" s="575">
        <f t="shared" si="258"/>
        <v>0</v>
      </c>
      <c r="AD5516" s="620">
        <f t="shared" si="259"/>
        <v>0</v>
      </c>
    </row>
    <row r="5517" customHeight="1" spans="1:30">
      <c r="A5517" s="574">
        <v>45399</v>
      </c>
      <c r="B5517" s="920" t="s">
        <v>234</v>
      </c>
      <c r="C5517" s="920" t="s">
        <v>228</v>
      </c>
      <c r="D5517" s="920">
        <v>20</v>
      </c>
      <c r="E5517" s="920" t="s">
        <v>296</v>
      </c>
      <c r="F5517" s="920">
        <v>6.72</v>
      </c>
      <c r="G5517" s="920">
        <v>5.17</v>
      </c>
      <c r="H5517" s="920">
        <v>14.1795</v>
      </c>
      <c r="I5517" s="920">
        <v>4.0375</v>
      </c>
      <c r="J5517" s="920">
        <v>3.999</v>
      </c>
      <c r="K5517" s="920">
        <v>10.1419</v>
      </c>
      <c r="L5517" s="936">
        <v>0.7153</v>
      </c>
      <c r="M5517" s="920">
        <v>132.6735</v>
      </c>
      <c r="N5517" s="920"/>
      <c r="O5517" s="920"/>
      <c r="P5517" s="920"/>
      <c r="Q5517" s="920">
        <v>4106</v>
      </c>
      <c r="R5517" s="920">
        <v>985.757</v>
      </c>
      <c r="S5517" s="936">
        <v>0.2401</v>
      </c>
      <c r="T5517" s="920">
        <v>0</v>
      </c>
      <c r="U5517" s="920">
        <v>0</v>
      </c>
      <c r="V5517" s="920">
        <v>0</v>
      </c>
      <c r="W5517" s="920">
        <v>0</v>
      </c>
      <c r="X5517" s="920">
        <v>0</v>
      </c>
      <c r="Y5517" s="920">
        <v>0</v>
      </c>
      <c r="Z5517" s="920">
        <v>0</v>
      </c>
      <c r="AA5517" s="920">
        <v>0</v>
      </c>
      <c r="AB5517" s="936">
        <v>1</v>
      </c>
      <c r="AC5517" s="575">
        <f t="shared" si="258"/>
        <v>0</v>
      </c>
      <c r="AD5517" s="620">
        <f t="shared" si="259"/>
        <v>0</v>
      </c>
    </row>
    <row r="5518" customHeight="1" spans="1:30">
      <c r="A5518" s="574">
        <v>45399</v>
      </c>
      <c r="B5518" s="920" t="s">
        <v>230</v>
      </c>
      <c r="C5518" s="920" t="s">
        <v>228</v>
      </c>
      <c r="D5518" s="920">
        <v>10</v>
      </c>
      <c r="E5518" s="920" t="s">
        <v>233</v>
      </c>
      <c r="F5518" s="920">
        <v>6.69</v>
      </c>
      <c r="G5518" s="920">
        <v>1.14</v>
      </c>
      <c r="H5518" s="920">
        <v>6.1668</v>
      </c>
      <c r="I5518" s="920">
        <v>5.9671</v>
      </c>
      <c r="J5518" s="920">
        <v>5.94</v>
      </c>
      <c r="K5518" s="920">
        <v>0</v>
      </c>
      <c r="L5518" s="936">
        <v>0</v>
      </c>
      <c r="M5518" s="920">
        <v>68.64</v>
      </c>
      <c r="N5518" s="920"/>
      <c r="O5518" s="920"/>
      <c r="P5518" s="920"/>
      <c r="Q5518" s="920">
        <v>1258</v>
      </c>
      <c r="R5518" s="920">
        <v>374.88</v>
      </c>
      <c r="S5518" s="936">
        <v>0.298</v>
      </c>
      <c r="T5518" s="920">
        <v>0</v>
      </c>
      <c r="U5518" s="920">
        <v>0</v>
      </c>
      <c r="V5518" s="920">
        <v>0</v>
      </c>
      <c r="W5518" s="920">
        <v>0</v>
      </c>
      <c r="X5518" s="920">
        <v>0</v>
      </c>
      <c r="Y5518" s="920">
        <v>0</v>
      </c>
      <c r="Z5518" s="920">
        <v>0</v>
      </c>
      <c r="AA5518" s="920">
        <v>0</v>
      </c>
      <c r="AB5518" s="936">
        <v>1</v>
      </c>
      <c r="AC5518" s="575">
        <f t="shared" si="258"/>
        <v>0</v>
      </c>
      <c r="AD5518" s="620">
        <f t="shared" si="259"/>
        <v>0</v>
      </c>
    </row>
    <row r="5519" customHeight="1" spans="1:30">
      <c r="A5519" s="574">
        <v>45399</v>
      </c>
      <c r="B5519" s="920" t="s">
        <v>242</v>
      </c>
      <c r="C5519" s="920" t="s">
        <v>228</v>
      </c>
      <c r="D5519" s="920">
        <v>50</v>
      </c>
      <c r="E5519" s="920" t="s">
        <v>233</v>
      </c>
      <c r="F5519" s="920">
        <v>6.97</v>
      </c>
      <c r="G5519" s="920">
        <v>0.95</v>
      </c>
      <c r="H5519" s="920">
        <v>29.69</v>
      </c>
      <c r="I5519" s="920">
        <v>29.568</v>
      </c>
      <c r="J5519" s="920">
        <v>29.48</v>
      </c>
      <c r="K5519" s="920">
        <v>0</v>
      </c>
      <c r="L5519" s="936">
        <v>0</v>
      </c>
      <c r="M5519" s="920">
        <v>338.8</v>
      </c>
      <c r="N5519" s="920"/>
      <c r="O5519" s="920"/>
      <c r="P5519" s="920"/>
      <c r="Q5519" s="920">
        <v>7203</v>
      </c>
      <c r="R5519" s="920">
        <v>1763.96</v>
      </c>
      <c r="S5519" s="936">
        <v>0.2449</v>
      </c>
      <c r="T5519" s="920">
        <v>0</v>
      </c>
      <c r="U5519" s="920">
        <v>0</v>
      </c>
      <c r="V5519" s="920">
        <v>0</v>
      </c>
      <c r="W5519" s="920">
        <v>0</v>
      </c>
      <c r="X5519" s="920">
        <v>0</v>
      </c>
      <c r="Y5519" s="920">
        <v>0</v>
      </c>
      <c r="Z5519" s="920">
        <v>0</v>
      </c>
      <c r="AA5519" s="920">
        <v>0</v>
      </c>
      <c r="AB5519" s="936">
        <v>1</v>
      </c>
      <c r="AC5519" s="575">
        <f t="shared" si="258"/>
        <v>0</v>
      </c>
      <c r="AD5519" s="620">
        <f t="shared" si="259"/>
        <v>0</v>
      </c>
    </row>
    <row r="5520" customHeight="1" spans="1:30">
      <c r="A5520" s="574">
        <v>45399</v>
      </c>
      <c r="B5520" s="920" t="s">
        <v>239</v>
      </c>
      <c r="C5520" s="920" t="s">
        <v>228</v>
      </c>
      <c r="D5520" s="920">
        <v>30</v>
      </c>
      <c r="E5520" s="920" t="s">
        <v>233</v>
      </c>
      <c r="F5520" s="920">
        <v>7.71</v>
      </c>
      <c r="G5520" s="920">
        <v>0</v>
      </c>
      <c r="H5520" s="920">
        <v>18.9043</v>
      </c>
      <c r="I5520" s="920">
        <v>18.9043</v>
      </c>
      <c r="J5520" s="920">
        <v>18.6912</v>
      </c>
      <c r="K5520" s="920">
        <v>0</v>
      </c>
      <c r="L5520" s="936">
        <v>0</v>
      </c>
      <c r="M5520" s="920">
        <v>277.728</v>
      </c>
      <c r="N5520" s="920"/>
      <c r="O5520" s="920"/>
      <c r="P5520" s="920"/>
      <c r="Q5520" s="920">
        <v>4805</v>
      </c>
      <c r="R5520" s="920">
        <v>1455.4848</v>
      </c>
      <c r="S5520" s="936">
        <v>0.3029</v>
      </c>
      <c r="T5520" s="920">
        <v>0</v>
      </c>
      <c r="U5520" s="920">
        <v>0</v>
      </c>
      <c r="V5520" s="920">
        <v>0</v>
      </c>
      <c r="W5520" s="920">
        <v>0</v>
      </c>
      <c r="X5520" s="920">
        <v>0</v>
      </c>
      <c r="Y5520" s="920">
        <v>0</v>
      </c>
      <c r="Z5520" s="920">
        <v>0</v>
      </c>
      <c r="AA5520" s="920">
        <v>0</v>
      </c>
      <c r="AB5520" s="936">
        <v>1</v>
      </c>
      <c r="AC5520" s="575">
        <f t="shared" si="258"/>
        <v>0</v>
      </c>
      <c r="AD5520" s="620">
        <f t="shared" si="259"/>
        <v>0</v>
      </c>
    </row>
    <row r="5521" customHeight="1" spans="1:30">
      <c r="A5521" s="574">
        <v>45399</v>
      </c>
      <c r="B5521" s="920" t="s">
        <v>236</v>
      </c>
      <c r="C5521" s="920" t="s">
        <v>228</v>
      </c>
      <c r="D5521" s="920">
        <v>30</v>
      </c>
      <c r="E5521" s="920" t="s">
        <v>371</v>
      </c>
      <c r="F5521" s="920">
        <v>3.97</v>
      </c>
      <c r="G5521" s="920">
        <v>1.25</v>
      </c>
      <c r="H5521" s="920">
        <v>9.5214</v>
      </c>
      <c r="I5521" s="920">
        <v>0</v>
      </c>
      <c r="J5521" s="920">
        <v>0</v>
      </c>
      <c r="K5521" s="920">
        <v>0</v>
      </c>
      <c r="L5521" s="920"/>
      <c r="M5521" s="920">
        <v>144.7255</v>
      </c>
      <c r="N5521" s="920"/>
      <c r="O5521" s="920"/>
      <c r="P5521" s="920"/>
      <c r="Q5521" s="920">
        <v>3672</v>
      </c>
      <c r="R5521" s="920">
        <v>1314.9782</v>
      </c>
      <c r="S5521" s="936">
        <v>0.3581</v>
      </c>
      <c r="T5521" s="920">
        <v>0</v>
      </c>
      <c r="U5521" s="920">
        <v>0</v>
      </c>
      <c r="V5521" s="920">
        <v>0</v>
      </c>
      <c r="W5521" s="920">
        <v>0</v>
      </c>
      <c r="X5521" s="920">
        <v>0</v>
      </c>
      <c r="Y5521" s="920">
        <v>0</v>
      </c>
      <c r="Z5521" s="920">
        <v>0</v>
      </c>
      <c r="AA5521" s="920">
        <v>0</v>
      </c>
      <c r="AB5521" s="936">
        <v>1</v>
      </c>
      <c r="AC5521" s="575">
        <f t="shared" si="258"/>
        <v>0</v>
      </c>
      <c r="AD5521" s="620">
        <f t="shared" si="259"/>
        <v>0</v>
      </c>
    </row>
    <row r="5522" customHeight="1" spans="1:30">
      <c r="A5522" s="574">
        <v>45399</v>
      </c>
      <c r="B5522" s="920" t="s">
        <v>241</v>
      </c>
      <c r="C5522" s="920" t="s">
        <v>228</v>
      </c>
      <c r="D5522" s="920">
        <v>150</v>
      </c>
      <c r="E5522" s="920" t="s">
        <v>233</v>
      </c>
      <c r="F5522" s="920">
        <v>7.13</v>
      </c>
      <c r="G5522" s="920">
        <v>2.36</v>
      </c>
      <c r="H5522" s="920">
        <v>94.4625</v>
      </c>
      <c r="I5522" s="920">
        <v>37.4367</v>
      </c>
      <c r="J5522" s="920">
        <v>35.6748</v>
      </c>
      <c r="K5522" s="920">
        <v>57.03</v>
      </c>
      <c r="L5522" s="936">
        <v>0.6037</v>
      </c>
      <c r="M5522" s="920">
        <v>613.4541</v>
      </c>
      <c r="N5522" s="920">
        <v>19664</v>
      </c>
      <c r="O5522" s="936">
        <v>0.0312</v>
      </c>
      <c r="P5522" s="936">
        <v>-0.5355</v>
      </c>
      <c r="Q5522" s="920">
        <v>24402</v>
      </c>
      <c r="R5522" s="920">
        <v>4677.7878</v>
      </c>
      <c r="S5522" s="936">
        <v>0.1917</v>
      </c>
      <c r="T5522" s="920">
        <v>0</v>
      </c>
      <c r="U5522" s="920">
        <v>0</v>
      </c>
      <c r="V5522" s="920">
        <v>0</v>
      </c>
      <c r="W5522" s="920">
        <v>0</v>
      </c>
      <c r="X5522" s="920">
        <v>0</v>
      </c>
      <c r="Y5522" s="920">
        <v>0</v>
      </c>
      <c r="Z5522" s="920">
        <v>0</v>
      </c>
      <c r="AA5522" s="920">
        <v>0</v>
      </c>
      <c r="AB5522" s="936">
        <v>1</v>
      </c>
      <c r="AC5522" s="575">
        <f t="shared" si="258"/>
        <v>0</v>
      </c>
      <c r="AD5522" s="620">
        <f t="shared" si="259"/>
        <v>0</v>
      </c>
    </row>
    <row r="5523" customHeight="1" spans="1:30">
      <c r="A5523" s="574">
        <v>45399</v>
      </c>
      <c r="B5523" s="920" t="s">
        <v>243</v>
      </c>
      <c r="C5523" s="920" t="s">
        <v>228</v>
      </c>
      <c r="D5523" s="920">
        <v>30</v>
      </c>
      <c r="E5523" s="920" t="s">
        <v>231</v>
      </c>
      <c r="F5523" s="920">
        <v>3.84</v>
      </c>
      <c r="G5523" s="920">
        <v>1.25</v>
      </c>
      <c r="H5523" s="920">
        <v>9.4534</v>
      </c>
      <c r="I5523" s="920">
        <v>9.268</v>
      </c>
      <c r="J5523" s="920">
        <v>9.24</v>
      </c>
      <c r="K5523" s="920">
        <v>0</v>
      </c>
      <c r="L5523" s="936">
        <v>0</v>
      </c>
      <c r="M5523" s="920">
        <v>221.648</v>
      </c>
      <c r="N5523" s="920"/>
      <c r="O5523" s="920"/>
      <c r="P5523" s="920"/>
      <c r="Q5523" s="920">
        <v>4708</v>
      </c>
      <c r="R5523" s="920">
        <v>1543.976</v>
      </c>
      <c r="S5523" s="936">
        <v>0.3279</v>
      </c>
      <c r="T5523" s="920">
        <v>0</v>
      </c>
      <c r="U5523" s="920">
        <v>0</v>
      </c>
      <c r="V5523" s="920">
        <v>0</v>
      </c>
      <c r="W5523" s="920">
        <v>0</v>
      </c>
      <c r="X5523" s="920">
        <v>0</v>
      </c>
      <c r="Y5523" s="920">
        <v>0</v>
      </c>
      <c r="Z5523" s="920">
        <v>0</v>
      </c>
      <c r="AA5523" s="920">
        <v>0</v>
      </c>
      <c r="AB5523" s="936">
        <v>1</v>
      </c>
      <c r="AC5523" s="575">
        <f t="shared" si="258"/>
        <v>0</v>
      </c>
      <c r="AD5523" s="620">
        <f t="shared" si="259"/>
        <v>0</v>
      </c>
    </row>
    <row r="5524" customHeight="1" spans="1:30">
      <c r="A5524" s="574">
        <v>45399</v>
      </c>
      <c r="B5524" s="920" t="s">
        <v>245</v>
      </c>
      <c r="C5524" s="920" t="s">
        <v>228</v>
      </c>
      <c r="D5524" s="920">
        <v>50</v>
      </c>
      <c r="E5524" s="920" t="s">
        <v>233</v>
      </c>
      <c r="F5524" s="920">
        <v>6.66</v>
      </c>
      <c r="G5524" s="920">
        <v>0</v>
      </c>
      <c r="H5524" s="920">
        <v>28.5224</v>
      </c>
      <c r="I5524" s="920">
        <v>28.07</v>
      </c>
      <c r="J5524" s="920">
        <v>28</v>
      </c>
      <c r="K5524" s="920">
        <v>0.4524</v>
      </c>
      <c r="L5524" s="936">
        <v>0.0159</v>
      </c>
      <c r="M5524" s="920">
        <v>336.91</v>
      </c>
      <c r="N5524" s="920"/>
      <c r="O5524" s="920"/>
      <c r="P5524" s="920"/>
      <c r="Q5524" s="920">
        <v>6762</v>
      </c>
      <c r="R5524" s="920">
        <v>1464.4</v>
      </c>
      <c r="S5524" s="936">
        <v>0.2166</v>
      </c>
      <c r="T5524" s="920">
        <v>0</v>
      </c>
      <c r="U5524" s="920">
        <v>0</v>
      </c>
      <c r="V5524" s="920">
        <v>0</v>
      </c>
      <c r="W5524" s="920">
        <v>0</v>
      </c>
      <c r="X5524" s="920">
        <v>0</v>
      </c>
      <c r="Y5524" s="920">
        <v>0</v>
      </c>
      <c r="Z5524" s="920">
        <v>0</v>
      </c>
      <c r="AA5524" s="920">
        <v>0</v>
      </c>
      <c r="AB5524" s="936">
        <v>1</v>
      </c>
      <c r="AC5524" s="575">
        <f t="shared" si="258"/>
        <v>0</v>
      </c>
      <c r="AD5524" s="620">
        <f t="shared" si="259"/>
        <v>0</v>
      </c>
    </row>
    <row r="5525" customHeight="1" spans="1:30">
      <c r="A5525" s="574">
        <v>45399</v>
      </c>
      <c r="B5525" s="920" t="s">
        <v>246</v>
      </c>
      <c r="C5525" s="920" t="s">
        <v>228</v>
      </c>
      <c r="D5525" s="920">
        <v>300</v>
      </c>
      <c r="E5525" s="920" t="s">
        <v>233</v>
      </c>
      <c r="F5525" s="920">
        <v>7.47</v>
      </c>
      <c r="G5525" s="920">
        <v>0</v>
      </c>
      <c r="H5525" s="920">
        <v>243.077</v>
      </c>
      <c r="I5525" s="920">
        <v>236.8778</v>
      </c>
      <c r="J5525" s="920">
        <v>231.264</v>
      </c>
      <c r="K5525" s="920">
        <v>5.8255</v>
      </c>
      <c r="L5525" s="936">
        <v>0.024</v>
      </c>
      <c r="M5525" s="920">
        <v>3001.944</v>
      </c>
      <c r="N5525" s="920"/>
      <c r="O5525" s="920"/>
      <c r="P5525" s="920"/>
      <c r="Q5525" s="920">
        <v>57321</v>
      </c>
      <c r="R5525" s="920">
        <v>16033.975</v>
      </c>
      <c r="S5525" s="936">
        <v>0.2797</v>
      </c>
      <c r="T5525" s="920">
        <v>0</v>
      </c>
      <c r="U5525" s="920">
        <v>0</v>
      </c>
      <c r="V5525" s="920">
        <v>0</v>
      </c>
      <c r="W5525" s="920">
        <v>0</v>
      </c>
      <c r="X5525" s="920">
        <v>0</v>
      </c>
      <c r="Y5525" s="920">
        <v>0</v>
      </c>
      <c r="Z5525" s="920">
        <v>0</v>
      </c>
      <c r="AA5525" s="920">
        <v>0</v>
      </c>
      <c r="AB5525" s="936">
        <v>1</v>
      </c>
      <c r="AC5525" s="575">
        <f t="shared" si="258"/>
        <v>0</v>
      </c>
      <c r="AD5525" s="620">
        <f t="shared" si="259"/>
        <v>0</v>
      </c>
    </row>
    <row r="5526" customHeight="1" spans="1:30">
      <c r="A5526" s="574">
        <v>45399</v>
      </c>
      <c r="B5526" s="920" t="s">
        <v>240</v>
      </c>
      <c r="C5526" s="920" t="s">
        <v>228</v>
      </c>
      <c r="D5526" s="920">
        <v>100</v>
      </c>
      <c r="E5526" s="920" t="s">
        <v>233</v>
      </c>
      <c r="F5526" s="920">
        <v>8.44</v>
      </c>
      <c r="G5526" s="920">
        <v>0</v>
      </c>
      <c r="H5526" s="920">
        <v>61.344</v>
      </c>
      <c r="I5526" s="920">
        <v>58.1236</v>
      </c>
      <c r="J5526" s="920">
        <v>57.631</v>
      </c>
      <c r="K5526" s="920">
        <v>2.9292</v>
      </c>
      <c r="L5526" s="936">
        <v>0.048</v>
      </c>
      <c r="M5526" s="920">
        <v>749.142</v>
      </c>
      <c r="N5526" s="920"/>
      <c r="O5526" s="920"/>
      <c r="P5526" s="920"/>
      <c r="Q5526" s="920">
        <v>15895</v>
      </c>
      <c r="R5526" s="920">
        <v>3988.135</v>
      </c>
      <c r="S5526" s="936">
        <v>0.2509</v>
      </c>
      <c r="T5526" s="920">
        <v>0.1568</v>
      </c>
      <c r="U5526" s="920">
        <v>0</v>
      </c>
      <c r="V5526" s="920">
        <v>0</v>
      </c>
      <c r="W5526" s="920">
        <v>0</v>
      </c>
      <c r="X5526" s="920">
        <v>0</v>
      </c>
      <c r="Y5526" s="920">
        <v>0.1344</v>
      </c>
      <c r="Z5526" s="920">
        <v>0</v>
      </c>
      <c r="AA5526" s="920">
        <v>0</v>
      </c>
      <c r="AB5526" s="936">
        <v>0.9974</v>
      </c>
      <c r="AC5526" s="575">
        <f t="shared" si="258"/>
        <v>0</v>
      </c>
      <c r="AD5526" s="620">
        <f t="shared" si="259"/>
        <v>0.1568</v>
      </c>
    </row>
    <row r="5527" customHeight="1" spans="1:30">
      <c r="A5527" s="574">
        <v>45399</v>
      </c>
      <c r="B5527" s="920" t="s">
        <v>247</v>
      </c>
      <c r="C5527" s="920" t="s">
        <v>228</v>
      </c>
      <c r="D5527" s="920">
        <v>150</v>
      </c>
      <c r="E5527" s="920" t="s">
        <v>233</v>
      </c>
      <c r="F5527" s="920">
        <v>4.06</v>
      </c>
      <c r="G5527" s="920">
        <v>6.5</v>
      </c>
      <c r="H5527" s="920">
        <v>54.3007</v>
      </c>
      <c r="I5527" s="920">
        <v>54.3007</v>
      </c>
      <c r="J5527" s="920">
        <v>54.075</v>
      </c>
      <c r="K5527" s="920">
        <v>0</v>
      </c>
      <c r="L5527" s="936">
        <v>0</v>
      </c>
      <c r="M5527" s="920">
        <v>1374.975</v>
      </c>
      <c r="N5527" s="920"/>
      <c r="O5527" s="920"/>
      <c r="P5527" s="920"/>
      <c r="Q5527" s="920">
        <v>25456</v>
      </c>
      <c r="R5527" s="920">
        <v>7888.65</v>
      </c>
      <c r="S5527" s="936">
        <v>0.3099</v>
      </c>
      <c r="T5527" s="920">
        <v>0</v>
      </c>
      <c r="U5527" s="920">
        <v>0</v>
      </c>
      <c r="V5527" s="920">
        <v>0</v>
      </c>
      <c r="W5527" s="920">
        <v>0</v>
      </c>
      <c r="X5527" s="920">
        <v>0</v>
      </c>
      <c r="Y5527" s="920">
        <v>0</v>
      </c>
      <c r="Z5527" s="920">
        <v>0</v>
      </c>
      <c r="AA5527" s="920">
        <v>0</v>
      </c>
      <c r="AB5527" s="936">
        <v>1</v>
      </c>
      <c r="AC5527" s="575">
        <f t="shared" si="258"/>
        <v>0</v>
      </c>
      <c r="AD5527" s="620">
        <f t="shared" si="259"/>
        <v>0</v>
      </c>
    </row>
    <row r="5528" customHeight="1" spans="1:30">
      <c r="A5528" s="574">
        <v>45399</v>
      </c>
      <c r="B5528" s="920" t="s">
        <v>244</v>
      </c>
      <c r="C5528" s="920" t="s">
        <v>228</v>
      </c>
      <c r="D5528" s="920">
        <v>100</v>
      </c>
      <c r="E5528" s="920" t="s">
        <v>235</v>
      </c>
      <c r="F5528" s="920">
        <v>5.46</v>
      </c>
      <c r="G5528" s="920">
        <v>0.7</v>
      </c>
      <c r="H5528" s="920">
        <v>49.6672</v>
      </c>
      <c r="I5528" s="920">
        <v>41.715</v>
      </c>
      <c r="J5528" s="920">
        <v>40.0911</v>
      </c>
      <c r="K5528" s="920">
        <v>7.9522</v>
      </c>
      <c r="L5528" s="936">
        <v>0.1601</v>
      </c>
      <c r="M5528" s="920">
        <v>633.591</v>
      </c>
      <c r="N5528" s="920"/>
      <c r="O5528" s="920"/>
      <c r="P5528" s="920"/>
      <c r="Q5528" s="920">
        <v>14225</v>
      </c>
      <c r="R5528" s="920">
        <v>3606.75</v>
      </c>
      <c r="S5528" s="936">
        <v>0.2536</v>
      </c>
      <c r="T5528" s="920">
        <v>0</v>
      </c>
      <c r="U5528" s="920">
        <v>0</v>
      </c>
      <c r="V5528" s="920">
        <v>0</v>
      </c>
      <c r="W5528" s="920">
        <v>0</v>
      </c>
      <c r="X5528" s="920">
        <v>0</v>
      </c>
      <c r="Y5528" s="920">
        <v>0</v>
      </c>
      <c r="Z5528" s="920">
        <v>0</v>
      </c>
      <c r="AA5528" s="920">
        <v>0</v>
      </c>
      <c r="AB5528" s="936">
        <v>1</v>
      </c>
      <c r="AC5528" s="575">
        <f t="shared" si="258"/>
        <v>0</v>
      </c>
      <c r="AD5528" s="620">
        <f t="shared" si="259"/>
        <v>0</v>
      </c>
    </row>
    <row r="5529" customHeight="1" spans="1:30">
      <c r="A5529" s="574">
        <v>45399</v>
      </c>
      <c r="B5529" s="920" t="s">
        <v>248</v>
      </c>
      <c r="C5529" s="920" t="s">
        <v>228</v>
      </c>
      <c r="D5529" s="920">
        <v>100</v>
      </c>
      <c r="E5529" s="920" t="s">
        <v>231</v>
      </c>
      <c r="F5529" s="920">
        <v>6.84</v>
      </c>
      <c r="G5529" s="920">
        <v>2.3</v>
      </c>
      <c r="H5529" s="920">
        <v>85.7152</v>
      </c>
      <c r="I5529" s="920">
        <v>15.7245</v>
      </c>
      <c r="J5529" s="920">
        <v>14.042</v>
      </c>
      <c r="K5529" s="920">
        <v>69.9907</v>
      </c>
      <c r="L5529" s="936">
        <v>0.8165</v>
      </c>
      <c r="M5529" s="920">
        <v>314.2076</v>
      </c>
      <c r="N5529" s="920"/>
      <c r="O5529" s="920"/>
      <c r="P5529" s="920"/>
      <c r="Q5529" s="920">
        <v>11688</v>
      </c>
      <c r="R5529" s="920">
        <v>3206.4564</v>
      </c>
      <c r="S5529" s="936">
        <v>0.2743</v>
      </c>
      <c r="T5529" s="920">
        <v>0</v>
      </c>
      <c r="U5529" s="920">
        <v>0</v>
      </c>
      <c r="V5529" s="920">
        <v>0</v>
      </c>
      <c r="W5529" s="920">
        <v>0</v>
      </c>
      <c r="X5529" s="920">
        <v>0</v>
      </c>
      <c r="Y5529" s="920">
        <v>0</v>
      </c>
      <c r="Z5529" s="920">
        <v>0</v>
      </c>
      <c r="AA5529" s="920">
        <v>0</v>
      </c>
      <c r="AB5529" s="936">
        <v>1</v>
      </c>
      <c r="AC5529" s="575">
        <f t="shared" si="258"/>
        <v>0</v>
      </c>
      <c r="AD5529" s="620">
        <f t="shared" si="259"/>
        <v>0</v>
      </c>
    </row>
    <row r="5530" customHeight="1" spans="1:30">
      <c r="A5530" s="574">
        <v>45399</v>
      </c>
      <c r="B5530" s="920" t="s">
        <v>249</v>
      </c>
      <c r="C5530" s="920" t="s">
        <v>228</v>
      </c>
      <c r="D5530" s="920">
        <v>100</v>
      </c>
      <c r="E5530" s="920" t="s">
        <v>231</v>
      </c>
      <c r="F5530" s="920">
        <v>6.7</v>
      </c>
      <c r="G5530" s="920">
        <v>0</v>
      </c>
      <c r="H5530" s="920">
        <v>49.147</v>
      </c>
      <c r="I5530" s="920">
        <v>48.3719</v>
      </c>
      <c r="J5530" s="920">
        <v>48.2569</v>
      </c>
      <c r="K5530" s="920">
        <v>0</v>
      </c>
      <c r="L5530" s="936">
        <v>0</v>
      </c>
      <c r="M5530" s="920">
        <v>818.8333</v>
      </c>
      <c r="N5530" s="920"/>
      <c r="O5530" s="920"/>
      <c r="P5530" s="920"/>
      <c r="Q5530" s="920">
        <v>15134</v>
      </c>
      <c r="R5530" s="920">
        <v>4275.8738</v>
      </c>
      <c r="S5530" s="936">
        <v>0.2825</v>
      </c>
      <c r="T5530" s="920">
        <v>0</v>
      </c>
      <c r="U5530" s="920">
        <v>0</v>
      </c>
      <c r="V5530" s="920">
        <v>0</v>
      </c>
      <c r="W5530" s="920">
        <v>0</v>
      </c>
      <c r="X5530" s="920">
        <v>0</v>
      </c>
      <c r="Y5530" s="920">
        <v>0</v>
      </c>
      <c r="Z5530" s="920">
        <v>0</v>
      </c>
      <c r="AA5530" s="920">
        <v>0</v>
      </c>
      <c r="AB5530" s="936">
        <v>1</v>
      </c>
      <c r="AC5530" s="575">
        <f t="shared" si="258"/>
        <v>0</v>
      </c>
      <c r="AD5530" s="620">
        <f t="shared" si="259"/>
        <v>0</v>
      </c>
    </row>
    <row r="5531" customHeight="1" spans="1:30">
      <c r="A5531" s="574">
        <v>45399</v>
      </c>
      <c r="B5531" s="920" t="s">
        <v>251</v>
      </c>
      <c r="C5531" s="920" t="s">
        <v>250</v>
      </c>
      <c r="D5531" s="920">
        <v>15</v>
      </c>
      <c r="E5531" s="920" t="s">
        <v>233</v>
      </c>
      <c r="F5531" s="920">
        <v>0</v>
      </c>
      <c r="G5531" s="920">
        <v>5.46</v>
      </c>
      <c r="H5531" s="920">
        <v>10.6982</v>
      </c>
      <c r="I5531" s="920">
        <v>7.5044</v>
      </c>
      <c r="J5531" s="920">
        <v>7.455</v>
      </c>
      <c r="K5531" s="920">
        <v>3.1938</v>
      </c>
      <c r="L5531" s="936">
        <v>0.2985</v>
      </c>
      <c r="M5531" s="920">
        <v>151.935</v>
      </c>
      <c r="N5531" s="920"/>
      <c r="O5531" s="920"/>
      <c r="P5531" s="920"/>
      <c r="Q5531" s="920">
        <v>3444</v>
      </c>
      <c r="R5531" s="920">
        <v>757.89</v>
      </c>
      <c r="S5531" s="936">
        <v>0.2201</v>
      </c>
      <c r="T5531" s="920">
        <v>0</v>
      </c>
      <c r="U5531" s="920">
        <v>0</v>
      </c>
      <c r="V5531" s="920">
        <v>0</v>
      </c>
      <c r="W5531" s="920">
        <v>0</v>
      </c>
      <c r="X5531" s="920">
        <v>0</v>
      </c>
      <c r="Y5531" s="920">
        <v>0</v>
      </c>
      <c r="Z5531" s="920">
        <v>0</v>
      </c>
      <c r="AA5531" s="920">
        <v>0</v>
      </c>
      <c r="AB5531" s="936">
        <v>1</v>
      </c>
      <c r="AC5531" s="575">
        <f t="shared" si="258"/>
        <v>0</v>
      </c>
      <c r="AD5531" s="620">
        <f t="shared" si="259"/>
        <v>0</v>
      </c>
    </row>
    <row r="5532" customHeight="1" spans="1:30">
      <c r="A5532" s="574">
        <v>45399</v>
      </c>
      <c r="B5532" s="920" t="s">
        <v>253</v>
      </c>
      <c r="C5532" s="920" t="s">
        <v>250</v>
      </c>
      <c r="D5532" s="920">
        <v>200</v>
      </c>
      <c r="E5532" s="920" t="s">
        <v>233</v>
      </c>
      <c r="F5532" s="920">
        <v>0</v>
      </c>
      <c r="G5532" s="920">
        <v>7.08</v>
      </c>
      <c r="H5532" s="920">
        <v>215.0566</v>
      </c>
      <c r="I5532" s="920">
        <v>187.4097</v>
      </c>
      <c r="J5532" s="920">
        <v>182.16</v>
      </c>
      <c r="K5532" s="920">
        <v>27.0078</v>
      </c>
      <c r="L5532" s="936">
        <v>0.126</v>
      </c>
      <c r="M5532" s="920">
        <v>3121.8</v>
      </c>
      <c r="N5532" s="920"/>
      <c r="O5532" s="920"/>
      <c r="P5532" s="920"/>
      <c r="Q5532" s="920">
        <v>61425</v>
      </c>
      <c r="R5532" s="920">
        <v>17657.64</v>
      </c>
      <c r="S5532" s="936">
        <v>0.2875</v>
      </c>
      <c r="T5532" s="920">
        <v>0</v>
      </c>
      <c r="U5532" s="920">
        <v>0.6391</v>
      </c>
      <c r="V5532" s="920">
        <v>0</v>
      </c>
      <c r="W5532" s="920">
        <v>0</v>
      </c>
      <c r="X5532" s="920">
        <v>0</v>
      </c>
      <c r="Y5532" s="920">
        <v>0</v>
      </c>
      <c r="Z5532" s="920">
        <v>0</v>
      </c>
      <c r="AA5532" s="920">
        <v>0</v>
      </c>
      <c r="AB5532" s="936">
        <v>1</v>
      </c>
      <c r="AC5532" s="575">
        <f t="shared" si="258"/>
        <v>0.6391</v>
      </c>
      <c r="AD5532" s="620">
        <f t="shared" si="259"/>
        <v>0</v>
      </c>
    </row>
    <row r="5533" customHeight="1" spans="1:30">
      <c r="A5533" s="574">
        <v>45399</v>
      </c>
      <c r="B5533" s="920" t="s">
        <v>259</v>
      </c>
      <c r="C5533" s="920" t="s">
        <v>250</v>
      </c>
      <c r="D5533" s="920">
        <v>60</v>
      </c>
      <c r="E5533" s="920" t="s">
        <v>233</v>
      </c>
      <c r="F5533" s="920">
        <v>0</v>
      </c>
      <c r="G5533" s="920">
        <v>5.07</v>
      </c>
      <c r="H5533" s="920">
        <v>40.6203</v>
      </c>
      <c r="I5533" s="920">
        <v>40.6203</v>
      </c>
      <c r="J5533" s="920">
        <v>39.9</v>
      </c>
      <c r="K5533" s="920">
        <v>0</v>
      </c>
      <c r="L5533" s="936">
        <v>0</v>
      </c>
      <c r="M5533" s="920">
        <v>813.54</v>
      </c>
      <c r="N5533" s="920"/>
      <c r="O5533" s="920"/>
      <c r="P5533" s="920"/>
      <c r="Q5533" s="920">
        <v>14049</v>
      </c>
      <c r="R5533" s="920">
        <v>4865.07</v>
      </c>
      <c r="S5533" s="936">
        <v>0.3463</v>
      </c>
      <c r="T5533" s="920">
        <v>0</v>
      </c>
      <c r="U5533" s="920">
        <v>0</v>
      </c>
      <c r="V5533" s="920">
        <v>0</v>
      </c>
      <c r="W5533" s="920">
        <v>0</v>
      </c>
      <c r="X5533" s="920">
        <v>0</v>
      </c>
      <c r="Y5533" s="920">
        <v>0</v>
      </c>
      <c r="Z5533" s="920">
        <v>0</v>
      </c>
      <c r="AA5533" s="920">
        <v>0</v>
      </c>
      <c r="AB5533" s="936">
        <v>1</v>
      </c>
      <c r="AC5533" s="575">
        <f t="shared" si="258"/>
        <v>0</v>
      </c>
      <c r="AD5533" s="620">
        <f t="shared" si="259"/>
        <v>0</v>
      </c>
    </row>
    <row r="5534" customHeight="1" spans="1:30">
      <c r="A5534" s="574">
        <v>45399</v>
      </c>
      <c r="B5534" s="920" t="s">
        <v>254</v>
      </c>
      <c r="C5534" s="920" t="s">
        <v>250</v>
      </c>
      <c r="D5534" s="920">
        <v>50</v>
      </c>
      <c r="E5534" s="920" t="s">
        <v>235</v>
      </c>
      <c r="F5534" s="920">
        <v>0</v>
      </c>
      <c r="G5534" s="920">
        <v>4.39</v>
      </c>
      <c r="H5534" s="920">
        <v>16.0746</v>
      </c>
      <c r="I5534" s="920">
        <v>15.3995</v>
      </c>
      <c r="J5534" s="920">
        <v>14.07</v>
      </c>
      <c r="K5534" s="920">
        <v>0.21</v>
      </c>
      <c r="L5534" s="936">
        <v>0.0135</v>
      </c>
      <c r="M5534" s="920">
        <v>556.5</v>
      </c>
      <c r="N5534" s="920"/>
      <c r="O5534" s="920"/>
      <c r="P5534" s="920"/>
      <c r="Q5534" s="920">
        <v>12070</v>
      </c>
      <c r="R5534" s="920">
        <v>4457.46</v>
      </c>
      <c r="S5534" s="936">
        <v>0.3693</v>
      </c>
      <c r="T5534" s="920">
        <v>0</v>
      </c>
      <c r="U5534" s="920">
        <v>0.04</v>
      </c>
      <c r="V5534" s="920">
        <v>0</v>
      </c>
      <c r="W5534" s="920">
        <v>0</v>
      </c>
      <c r="X5534" s="920">
        <v>0</v>
      </c>
      <c r="Y5534" s="920">
        <v>0</v>
      </c>
      <c r="Z5534" s="920">
        <v>0</v>
      </c>
      <c r="AA5534" s="920">
        <v>0</v>
      </c>
      <c r="AB5534" s="936">
        <v>1</v>
      </c>
      <c r="AC5534" s="575">
        <f t="shared" si="258"/>
        <v>0.04</v>
      </c>
      <c r="AD5534" s="620">
        <f t="shared" si="259"/>
        <v>0</v>
      </c>
    </row>
    <row r="5535" customHeight="1" spans="1:30">
      <c r="A5535" s="574">
        <v>45399</v>
      </c>
      <c r="B5535" s="920" t="s">
        <v>261</v>
      </c>
      <c r="C5535" s="920" t="s">
        <v>250</v>
      </c>
      <c r="D5535" s="920">
        <v>100</v>
      </c>
      <c r="E5535" s="920" t="s">
        <v>233</v>
      </c>
      <c r="F5535" s="920">
        <v>0</v>
      </c>
      <c r="G5535" s="920">
        <v>5.43</v>
      </c>
      <c r="H5535" s="920">
        <v>73.8067</v>
      </c>
      <c r="I5535" s="920">
        <v>72.5188</v>
      </c>
      <c r="J5535" s="920">
        <v>71.544</v>
      </c>
      <c r="K5535" s="920">
        <v>1.0879</v>
      </c>
      <c r="L5535" s="936">
        <v>0.0148</v>
      </c>
      <c r="M5535" s="920">
        <v>1607.496</v>
      </c>
      <c r="N5535" s="920"/>
      <c r="O5535" s="920"/>
      <c r="P5535" s="920"/>
      <c r="Q5535" s="920">
        <v>25315</v>
      </c>
      <c r="R5535" s="920">
        <v>8586.6</v>
      </c>
      <c r="S5535" s="936">
        <v>0.3392</v>
      </c>
      <c r="T5535" s="920">
        <v>0</v>
      </c>
      <c r="U5535" s="920">
        <v>0.2</v>
      </c>
      <c r="V5535" s="920">
        <v>0</v>
      </c>
      <c r="W5535" s="920">
        <v>0</v>
      </c>
      <c r="X5535" s="920">
        <v>0</v>
      </c>
      <c r="Y5535" s="920">
        <v>0</v>
      </c>
      <c r="Z5535" s="920">
        <v>0</v>
      </c>
      <c r="AA5535" s="920">
        <v>0</v>
      </c>
      <c r="AB5535" s="936">
        <v>1</v>
      </c>
      <c r="AC5535" s="575">
        <f t="shared" si="258"/>
        <v>0.2</v>
      </c>
      <c r="AD5535" s="620">
        <f t="shared" si="259"/>
        <v>0</v>
      </c>
    </row>
    <row r="5536" customHeight="1" spans="1:30">
      <c r="A5536" s="574">
        <v>45399</v>
      </c>
      <c r="B5536" s="669" t="s">
        <v>55</v>
      </c>
      <c r="C5536" s="920" t="s">
        <v>250</v>
      </c>
      <c r="D5536" s="920">
        <v>100</v>
      </c>
      <c r="E5536" s="920" t="s">
        <v>233</v>
      </c>
      <c r="F5536" s="920">
        <v>0</v>
      </c>
      <c r="G5536" s="920">
        <v>4.33</v>
      </c>
      <c r="H5536" s="920">
        <v>30.5926</v>
      </c>
      <c r="I5536" s="920">
        <v>28.2997</v>
      </c>
      <c r="J5536" s="920">
        <v>27.1936</v>
      </c>
      <c r="K5536" s="920">
        <v>2.2929</v>
      </c>
      <c r="L5536" s="936">
        <v>0.0749</v>
      </c>
      <c r="M5536" s="920">
        <v>1367.1792</v>
      </c>
      <c r="N5536" s="920"/>
      <c r="O5536" s="920"/>
      <c r="P5536" s="920"/>
      <c r="Q5536" s="920">
        <v>28860</v>
      </c>
      <c r="R5536" s="920">
        <v>7725.9691</v>
      </c>
      <c r="S5536" s="936">
        <v>0.2677</v>
      </c>
      <c r="T5536" s="920">
        <v>0</v>
      </c>
      <c r="U5536" s="920">
        <v>0</v>
      </c>
      <c r="V5536" s="920">
        <v>0</v>
      </c>
      <c r="W5536" s="920">
        <v>0</v>
      </c>
      <c r="X5536" s="920">
        <v>0</v>
      </c>
      <c r="Y5536" s="920">
        <v>0</v>
      </c>
      <c r="Z5536" s="920">
        <v>0</v>
      </c>
      <c r="AA5536" s="920">
        <v>0</v>
      </c>
      <c r="AB5536" s="936">
        <v>1</v>
      </c>
      <c r="AC5536" s="575">
        <f t="shared" si="258"/>
        <v>0</v>
      </c>
      <c r="AD5536" s="620">
        <f t="shared" si="259"/>
        <v>0</v>
      </c>
    </row>
    <row r="5537" customHeight="1" spans="1:30">
      <c r="A5537" s="574">
        <v>45399</v>
      </c>
      <c r="B5537" s="192" t="s">
        <v>57</v>
      </c>
      <c r="C5537" s="920" t="s">
        <v>228</v>
      </c>
      <c r="D5537" s="920">
        <v>20</v>
      </c>
      <c r="E5537" s="920" t="s">
        <v>233</v>
      </c>
      <c r="F5537" s="920">
        <v>7.24</v>
      </c>
      <c r="G5537" s="920">
        <v>0</v>
      </c>
      <c r="H5537" s="920">
        <v>13.9497</v>
      </c>
      <c r="I5537" s="920">
        <v>13.9497</v>
      </c>
      <c r="J5537" s="920">
        <v>13.4988</v>
      </c>
      <c r="K5537" s="920">
        <v>0</v>
      </c>
      <c r="L5537" s="936">
        <v>0</v>
      </c>
      <c r="M5537" s="920">
        <v>165.3681</v>
      </c>
      <c r="N5537" s="920"/>
      <c r="O5537" s="920"/>
      <c r="P5537" s="920"/>
      <c r="Q5537" s="920">
        <v>3541</v>
      </c>
      <c r="R5537" s="920">
        <v>973.3275</v>
      </c>
      <c r="S5537" s="936">
        <v>0.2749</v>
      </c>
      <c r="T5537" s="920">
        <v>0</v>
      </c>
      <c r="U5537" s="920">
        <v>0</v>
      </c>
      <c r="V5537" s="920">
        <v>0</v>
      </c>
      <c r="W5537" s="920">
        <v>0</v>
      </c>
      <c r="X5537" s="920">
        <v>0</v>
      </c>
      <c r="Y5537" s="920">
        <v>0</v>
      </c>
      <c r="Z5537" s="920">
        <v>0</v>
      </c>
      <c r="AA5537" s="920">
        <v>0</v>
      </c>
      <c r="AB5537" s="936">
        <v>1</v>
      </c>
      <c r="AC5537" s="575">
        <f t="shared" si="258"/>
        <v>0</v>
      </c>
      <c r="AD5537" s="620">
        <f t="shared" si="259"/>
        <v>0</v>
      </c>
    </row>
    <row r="5538" customHeight="1" spans="1:30">
      <c r="A5538" s="574">
        <v>45399</v>
      </c>
      <c r="B5538" s="920" t="s">
        <v>252</v>
      </c>
      <c r="C5538" s="920" t="s">
        <v>250</v>
      </c>
      <c r="D5538" s="920">
        <v>49.5</v>
      </c>
      <c r="E5538" s="920" t="s">
        <v>233</v>
      </c>
      <c r="F5538" s="920">
        <v>0</v>
      </c>
      <c r="G5538" s="920">
        <v>17.49</v>
      </c>
      <c r="H5538" s="920">
        <v>117.8266</v>
      </c>
      <c r="I5538" s="920">
        <v>87.7558</v>
      </c>
      <c r="J5538" s="920">
        <v>85.569</v>
      </c>
      <c r="K5538" s="920">
        <v>30.0708</v>
      </c>
      <c r="L5538" s="936">
        <v>0.2552</v>
      </c>
      <c r="M5538" s="920">
        <v>971.652</v>
      </c>
      <c r="N5538" s="920">
        <v>1272</v>
      </c>
      <c r="O5538" s="936">
        <v>0.7639</v>
      </c>
      <c r="P5538" s="936">
        <v>0.1972</v>
      </c>
      <c r="Q5538" s="920">
        <v>12723</v>
      </c>
      <c r="R5538" s="920">
        <v>3687.4926</v>
      </c>
      <c r="S5538" s="936">
        <v>0.2898</v>
      </c>
      <c r="T5538" s="920">
        <v>0</v>
      </c>
      <c r="U5538" s="920">
        <v>0</v>
      </c>
      <c r="V5538" s="920">
        <v>0</v>
      </c>
      <c r="W5538" s="920">
        <v>0</v>
      </c>
      <c r="X5538" s="920">
        <v>0</v>
      </c>
      <c r="Y5538" s="920">
        <v>0</v>
      </c>
      <c r="Z5538" s="920">
        <v>0</v>
      </c>
      <c r="AA5538" s="920">
        <v>0</v>
      </c>
      <c r="AB5538" s="936">
        <v>1</v>
      </c>
      <c r="AC5538" s="575">
        <f t="shared" si="258"/>
        <v>0</v>
      </c>
      <c r="AD5538" s="620">
        <f t="shared" si="259"/>
        <v>0</v>
      </c>
    </row>
    <row r="5539" customHeight="1" spans="1:30">
      <c r="A5539" s="574">
        <v>45399</v>
      </c>
      <c r="B5539" s="920" t="s">
        <v>258</v>
      </c>
      <c r="C5539" s="920" t="s">
        <v>250</v>
      </c>
      <c r="D5539" s="920">
        <v>100</v>
      </c>
      <c r="E5539" s="920" t="s">
        <v>233</v>
      </c>
      <c r="F5539" s="920">
        <v>0</v>
      </c>
      <c r="G5539" s="920">
        <v>11.7</v>
      </c>
      <c r="H5539" s="920">
        <v>221.8421</v>
      </c>
      <c r="I5539" s="920">
        <v>180.946</v>
      </c>
      <c r="J5539" s="920">
        <v>178.86</v>
      </c>
      <c r="K5539" s="920">
        <v>40.8961</v>
      </c>
      <c r="L5539" s="936">
        <v>0.1843</v>
      </c>
      <c r="M5539" s="920">
        <v>1323.96</v>
      </c>
      <c r="N5539" s="920"/>
      <c r="O5539" s="920"/>
      <c r="P5539" s="920"/>
      <c r="Q5539" s="920">
        <v>27774</v>
      </c>
      <c r="R5539" s="920">
        <v>7141.86</v>
      </c>
      <c r="S5539" s="936">
        <v>0.2571</v>
      </c>
      <c r="T5539" s="920">
        <v>0</v>
      </c>
      <c r="U5539" s="920">
        <v>0</v>
      </c>
      <c r="V5539" s="920">
        <v>0</v>
      </c>
      <c r="W5539" s="920">
        <v>0</v>
      </c>
      <c r="X5539" s="920">
        <v>0</v>
      </c>
      <c r="Y5539" s="920">
        <v>0</v>
      </c>
      <c r="Z5539" s="920">
        <v>0</v>
      </c>
      <c r="AA5539" s="920">
        <v>0</v>
      </c>
      <c r="AB5539" s="936">
        <v>1</v>
      </c>
      <c r="AC5539" s="575">
        <f t="shared" si="258"/>
        <v>0</v>
      </c>
      <c r="AD5539" s="620">
        <f t="shared" si="259"/>
        <v>0</v>
      </c>
    </row>
    <row r="5540" customHeight="1" spans="1:30">
      <c r="A5540" s="574">
        <v>45399</v>
      </c>
      <c r="B5540" s="192" t="s">
        <v>61</v>
      </c>
      <c r="C5540" s="920" t="s">
        <v>250</v>
      </c>
      <c r="D5540" s="920">
        <v>275</v>
      </c>
      <c r="E5540" s="920" t="s">
        <v>233</v>
      </c>
      <c r="F5540" s="920">
        <v>0</v>
      </c>
      <c r="G5540" s="920">
        <v>6.83</v>
      </c>
      <c r="H5540" s="920">
        <v>257.4171</v>
      </c>
      <c r="I5540" s="920">
        <v>233.9781</v>
      </c>
      <c r="J5540" s="920">
        <v>229.68</v>
      </c>
      <c r="K5540" s="920">
        <v>23.439</v>
      </c>
      <c r="L5540" s="936">
        <v>0.0911</v>
      </c>
      <c r="M5540" s="920">
        <v>4381.52</v>
      </c>
      <c r="N5540" s="920"/>
      <c r="O5540" s="920"/>
      <c r="P5540" s="920"/>
      <c r="Q5540" s="920">
        <v>83580</v>
      </c>
      <c r="R5540" s="920">
        <v>28306.96</v>
      </c>
      <c r="S5540" s="936">
        <v>0.3387</v>
      </c>
      <c r="T5540" s="920">
        <v>0</v>
      </c>
      <c r="U5540" s="920">
        <v>0</v>
      </c>
      <c r="V5540" s="920">
        <v>0</v>
      </c>
      <c r="W5540" s="920">
        <v>0</v>
      </c>
      <c r="X5540" s="920">
        <v>0</v>
      </c>
      <c r="Y5540" s="920">
        <v>0</v>
      </c>
      <c r="Z5540" s="920">
        <v>0</v>
      </c>
      <c r="AA5540" s="920">
        <v>0</v>
      </c>
      <c r="AB5540" s="936">
        <v>1</v>
      </c>
      <c r="AC5540" s="575">
        <f t="shared" si="258"/>
        <v>0</v>
      </c>
      <c r="AD5540" s="620">
        <f t="shared" si="259"/>
        <v>0</v>
      </c>
    </row>
    <row r="5541" customHeight="1" spans="1:30">
      <c r="A5541" s="574">
        <v>45399</v>
      </c>
      <c r="B5541" s="192" t="s">
        <v>62</v>
      </c>
      <c r="C5541" s="920" t="s">
        <v>250</v>
      </c>
      <c r="D5541" s="920">
        <v>200</v>
      </c>
      <c r="E5541" s="920" t="s">
        <v>233</v>
      </c>
      <c r="F5541" s="920">
        <v>0</v>
      </c>
      <c r="G5541" s="920">
        <v>8.23</v>
      </c>
      <c r="H5541" s="920">
        <v>228.2588</v>
      </c>
      <c r="I5541" s="920">
        <v>210.3488</v>
      </c>
      <c r="J5541" s="920">
        <v>205.92</v>
      </c>
      <c r="K5541" s="920">
        <v>17.91</v>
      </c>
      <c r="L5541" s="936">
        <v>0.0785</v>
      </c>
      <c r="M5541" s="920">
        <v>3318.48</v>
      </c>
      <c r="N5541" s="920"/>
      <c r="O5541" s="920"/>
      <c r="P5541" s="920"/>
      <c r="Q5541" s="920">
        <v>61280</v>
      </c>
      <c r="R5541" s="920">
        <v>19866</v>
      </c>
      <c r="S5541" s="936">
        <v>0.3242</v>
      </c>
      <c r="T5541" s="920">
        <v>0</v>
      </c>
      <c r="U5541" s="920">
        <v>0</v>
      </c>
      <c r="V5541" s="920">
        <v>0</v>
      </c>
      <c r="W5541" s="920">
        <v>0</v>
      </c>
      <c r="X5541" s="920">
        <v>0</v>
      </c>
      <c r="Y5541" s="920">
        <v>0</v>
      </c>
      <c r="Z5541" s="920">
        <v>0</v>
      </c>
      <c r="AA5541" s="920">
        <v>0</v>
      </c>
      <c r="AB5541" s="936">
        <v>1</v>
      </c>
      <c r="AC5541" s="575">
        <f t="shared" si="258"/>
        <v>0</v>
      </c>
      <c r="AD5541" s="620">
        <f t="shared" si="259"/>
        <v>0</v>
      </c>
    </row>
    <row r="5542" customHeight="1" spans="1:30">
      <c r="A5542" s="574">
        <v>45399</v>
      </c>
      <c r="B5542" s="920" t="s">
        <v>260</v>
      </c>
      <c r="C5542" s="920" t="s">
        <v>250</v>
      </c>
      <c r="D5542" s="920">
        <v>50</v>
      </c>
      <c r="E5542" s="920" t="s">
        <v>231</v>
      </c>
      <c r="F5542" s="920">
        <v>0</v>
      </c>
      <c r="G5542" s="920">
        <v>6.4</v>
      </c>
      <c r="H5542" s="920">
        <v>56.5625</v>
      </c>
      <c r="I5542" s="920">
        <v>56.1625</v>
      </c>
      <c r="J5542" s="920">
        <v>55.33</v>
      </c>
      <c r="K5542" s="920">
        <v>0</v>
      </c>
      <c r="L5542" s="936">
        <v>0</v>
      </c>
      <c r="M5542" s="920">
        <v>601.15</v>
      </c>
      <c r="N5542" s="920"/>
      <c r="O5542" s="920"/>
      <c r="P5542" s="920"/>
      <c r="Q5542" s="920">
        <v>12700</v>
      </c>
      <c r="R5542" s="920">
        <v>3380.102</v>
      </c>
      <c r="S5542" s="936">
        <v>0.2661</v>
      </c>
      <c r="T5542" s="920">
        <v>0.7723</v>
      </c>
      <c r="U5542" s="920">
        <v>0</v>
      </c>
      <c r="V5542" s="920">
        <v>0</v>
      </c>
      <c r="W5542" s="920">
        <v>0</v>
      </c>
      <c r="X5542" s="920">
        <v>0</v>
      </c>
      <c r="Y5542" s="920">
        <v>0</v>
      </c>
      <c r="Z5542" s="920">
        <v>0</v>
      </c>
      <c r="AA5542" s="920">
        <v>0</v>
      </c>
      <c r="AB5542" s="936">
        <v>1</v>
      </c>
      <c r="AC5542" s="575">
        <f t="shared" si="258"/>
        <v>0</v>
      </c>
      <c r="AD5542" s="620">
        <f t="shared" si="259"/>
        <v>0.7723</v>
      </c>
    </row>
    <row r="5543" customHeight="1" spans="1:30">
      <c r="A5543" s="574">
        <v>45399</v>
      </c>
      <c r="B5543" s="920" t="s">
        <v>256</v>
      </c>
      <c r="C5543" s="920" t="s">
        <v>250</v>
      </c>
      <c r="D5543" s="920">
        <v>20.4</v>
      </c>
      <c r="E5543" s="920" t="s">
        <v>238</v>
      </c>
      <c r="F5543" s="920">
        <v>0</v>
      </c>
      <c r="G5543" s="920">
        <v>4.2</v>
      </c>
      <c r="H5543" s="920">
        <v>7.5462</v>
      </c>
      <c r="I5543" s="920">
        <v>7.476</v>
      </c>
      <c r="J5543" s="920">
        <v>7.4121</v>
      </c>
      <c r="K5543" s="920">
        <v>0</v>
      </c>
      <c r="L5543" s="936">
        <v>0</v>
      </c>
      <c r="M5543" s="920">
        <v>211.397</v>
      </c>
      <c r="N5543" s="920"/>
      <c r="O5543" s="920"/>
      <c r="P5543" s="920"/>
      <c r="Q5543" s="920">
        <v>5372</v>
      </c>
      <c r="R5543" s="920">
        <v>1839.5891</v>
      </c>
      <c r="S5543" s="936">
        <v>0.3424</v>
      </c>
      <c r="T5543" s="920">
        <v>0</v>
      </c>
      <c r="U5543" s="920">
        <v>0.05</v>
      </c>
      <c r="V5543" s="920">
        <v>0</v>
      </c>
      <c r="W5543" s="920">
        <v>0</v>
      </c>
      <c r="X5543" s="920">
        <v>0</v>
      </c>
      <c r="Y5543" s="920">
        <v>0</v>
      </c>
      <c r="Z5543" s="920">
        <v>0</v>
      </c>
      <c r="AA5543" s="920">
        <v>0</v>
      </c>
      <c r="AB5543" s="936">
        <v>1</v>
      </c>
      <c r="AC5543" s="575">
        <f t="shared" si="258"/>
        <v>0.05</v>
      </c>
      <c r="AD5543" s="620">
        <f t="shared" si="259"/>
        <v>0</v>
      </c>
    </row>
    <row r="5544" customHeight="1" spans="1:30">
      <c r="A5544" s="574">
        <v>45399</v>
      </c>
      <c r="B5544" s="920" t="s">
        <v>257</v>
      </c>
      <c r="C5544" s="920" t="s">
        <v>250</v>
      </c>
      <c r="D5544" s="920">
        <v>80</v>
      </c>
      <c r="E5544" s="920" t="s">
        <v>231</v>
      </c>
      <c r="F5544" s="920">
        <v>0</v>
      </c>
      <c r="G5544" s="920">
        <v>4.55</v>
      </c>
      <c r="H5544" s="920">
        <v>45.097</v>
      </c>
      <c r="I5544" s="920">
        <v>44.2421</v>
      </c>
      <c r="J5544" s="920">
        <v>43.6656</v>
      </c>
      <c r="K5544" s="920">
        <v>0</v>
      </c>
      <c r="L5544" s="936">
        <v>0</v>
      </c>
      <c r="M5544" s="920">
        <v>782.3016</v>
      </c>
      <c r="N5544" s="920"/>
      <c r="O5544" s="920"/>
      <c r="P5544" s="920"/>
      <c r="Q5544" s="920">
        <v>18237</v>
      </c>
      <c r="R5544" s="920">
        <v>6471.7432</v>
      </c>
      <c r="S5544" s="936">
        <v>0.3549</v>
      </c>
      <c r="T5544" s="920">
        <v>0</v>
      </c>
      <c r="U5544" s="920">
        <v>0</v>
      </c>
      <c r="V5544" s="920">
        <v>0</v>
      </c>
      <c r="W5544" s="920">
        <v>0</v>
      </c>
      <c r="X5544" s="920">
        <v>0</v>
      </c>
      <c r="Y5544" s="920">
        <v>0</v>
      </c>
      <c r="Z5544" s="920">
        <v>0</v>
      </c>
      <c r="AA5544" s="920">
        <v>0</v>
      </c>
      <c r="AB5544" s="936">
        <v>1</v>
      </c>
      <c r="AC5544" s="575">
        <f t="shared" si="258"/>
        <v>0</v>
      </c>
      <c r="AD5544" s="620">
        <f t="shared" si="259"/>
        <v>0</v>
      </c>
    </row>
    <row r="5545" customHeight="1" spans="1:30">
      <c r="A5545" s="574">
        <v>45399</v>
      </c>
      <c r="B5545" s="920" t="s">
        <v>263</v>
      </c>
      <c r="C5545" s="920" t="s">
        <v>250</v>
      </c>
      <c r="D5545" s="920">
        <v>200</v>
      </c>
      <c r="E5545" s="920" t="s">
        <v>233</v>
      </c>
      <c r="F5545" s="920">
        <v>0</v>
      </c>
      <c r="G5545" s="920">
        <v>9.89</v>
      </c>
      <c r="H5545" s="920">
        <v>404.2968</v>
      </c>
      <c r="I5545" s="920">
        <v>376.4026</v>
      </c>
      <c r="J5545" s="920">
        <v>374.88</v>
      </c>
      <c r="K5545" s="920">
        <v>25.7239</v>
      </c>
      <c r="L5545" s="936">
        <v>0.064</v>
      </c>
      <c r="M5545" s="920">
        <v>2328.48</v>
      </c>
      <c r="N5545" s="920"/>
      <c r="O5545" s="920"/>
      <c r="P5545" s="920"/>
      <c r="Q5545" s="920">
        <v>59159</v>
      </c>
      <c r="R5545" s="920">
        <v>20750.4</v>
      </c>
      <c r="S5545" s="936">
        <v>0.3508</v>
      </c>
      <c r="T5545" s="920">
        <v>0.2256</v>
      </c>
      <c r="U5545" s="920">
        <v>1.9447</v>
      </c>
      <c r="V5545" s="920">
        <v>0</v>
      </c>
      <c r="W5545" s="920">
        <v>0</v>
      </c>
      <c r="X5545" s="920">
        <v>0</v>
      </c>
      <c r="Y5545" s="920">
        <v>0</v>
      </c>
      <c r="Z5545" s="920">
        <v>0</v>
      </c>
      <c r="AA5545" s="920">
        <v>0</v>
      </c>
      <c r="AB5545" s="936">
        <v>0.9917</v>
      </c>
      <c r="AC5545" s="575">
        <f t="shared" si="258"/>
        <v>1.9447</v>
      </c>
      <c r="AD5545" s="620">
        <f t="shared" si="259"/>
        <v>0.2256</v>
      </c>
    </row>
    <row r="5546" customHeight="1" spans="1:30">
      <c r="A5546" s="574">
        <v>45399</v>
      </c>
      <c r="B5546" s="920" t="s">
        <v>267</v>
      </c>
      <c r="C5546" s="920" t="s">
        <v>250</v>
      </c>
      <c r="D5546" s="920">
        <v>150</v>
      </c>
      <c r="E5546" s="920" t="s">
        <v>233</v>
      </c>
      <c r="F5546" s="920">
        <v>0</v>
      </c>
      <c r="G5546" s="920">
        <v>7.58</v>
      </c>
      <c r="H5546" s="920">
        <v>162.7445</v>
      </c>
      <c r="I5546" s="920">
        <v>162.7445</v>
      </c>
      <c r="J5546" s="920">
        <v>160.16</v>
      </c>
      <c r="K5546" s="920">
        <v>0</v>
      </c>
      <c r="L5546" s="936">
        <v>0</v>
      </c>
      <c r="M5546" s="920">
        <v>1430.88</v>
      </c>
      <c r="N5546" s="920"/>
      <c r="O5546" s="920"/>
      <c r="P5546" s="920"/>
      <c r="Q5546" s="920">
        <v>38110</v>
      </c>
      <c r="R5546" s="920">
        <v>14872</v>
      </c>
      <c r="S5546" s="936">
        <v>0.3902</v>
      </c>
      <c r="T5546" s="920">
        <v>0</v>
      </c>
      <c r="U5546" s="920">
        <v>0</v>
      </c>
      <c r="V5546" s="920">
        <v>0</v>
      </c>
      <c r="W5546" s="920">
        <v>0</v>
      </c>
      <c r="X5546" s="920">
        <v>0</v>
      </c>
      <c r="Y5546" s="920">
        <v>0</v>
      </c>
      <c r="Z5546" s="920">
        <v>0</v>
      </c>
      <c r="AA5546" s="920">
        <v>0</v>
      </c>
      <c r="AB5546" s="936">
        <v>1</v>
      </c>
      <c r="AC5546" s="575">
        <f t="shared" si="258"/>
        <v>0</v>
      </c>
      <c r="AD5546" s="620">
        <f t="shared" si="259"/>
        <v>0</v>
      </c>
    </row>
    <row r="5547" customHeight="1" spans="1:30">
      <c r="A5547" s="574">
        <v>45399</v>
      </c>
      <c r="B5547" s="920" t="s">
        <v>265</v>
      </c>
      <c r="C5547" s="920" t="s">
        <v>250</v>
      </c>
      <c r="D5547" s="920">
        <v>50</v>
      </c>
      <c r="E5547" s="920" t="s">
        <v>233</v>
      </c>
      <c r="F5547" s="920">
        <v>0</v>
      </c>
      <c r="G5547" s="920">
        <v>4.98</v>
      </c>
      <c r="H5547" s="920">
        <v>25.283</v>
      </c>
      <c r="I5547" s="920">
        <v>22.213</v>
      </c>
      <c r="J5547" s="920">
        <v>22.176</v>
      </c>
      <c r="K5547" s="920">
        <v>3.07</v>
      </c>
      <c r="L5547" s="936">
        <v>0.1214</v>
      </c>
      <c r="M5547" s="920">
        <v>383.988</v>
      </c>
      <c r="N5547" s="920"/>
      <c r="O5547" s="920"/>
      <c r="P5547" s="920"/>
      <c r="Q5547" s="920">
        <v>5770</v>
      </c>
      <c r="R5547" s="920">
        <v>1407.7844</v>
      </c>
      <c r="S5547" s="936">
        <v>0.244</v>
      </c>
      <c r="T5547" s="920">
        <v>0</v>
      </c>
      <c r="U5547" s="920">
        <v>0</v>
      </c>
      <c r="V5547" s="920">
        <v>0</v>
      </c>
      <c r="W5547" s="920">
        <v>0</v>
      </c>
      <c r="X5547" s="920">
        <v>0</v>
      </c>
      <c r="Y5547" s="920">
        <v>0</v>
      </c>
      <c r="Z5547" s="920">
        <v>0</v>
      </c>
      <c r="AA5547" s="920">
        <v>0</v>
      </c>
      <c r="AB5547" s="936">
        <v>1</v>
      </c>
      <c r="AC5547" s="575">
        <f t="shared" si="258"/>
        <v>0</v>
      </c>
      <c r="AD5547" s="620">
        <f t="shared" si="259"/>
        <v>0</v>
      </c>
    </row>
    <row r="5548" customHeight="1" spans="1:30">
      <c r="A5548" s="574">
        <v>45399</v>
      </c>
      <c r="B5548" s="920" t="s">
        <v>266</v>
      </c>
      <c r="C5548" s="920" t="s">
        <v>250</v>
      </c>
      <c r="D5548" s="920">
        <v>200</v>
      </c>
      <c r="E5548" s="920" t="s">
        <v>231</v>
      </c>
      <c r="F5548" s="920">
        <v>0</v>
      </c>
      <c r="G5548" s="920">
        <v>11.29</v>
      </c>
      <c r="H5548" s="920">
        <v>424.276</v>
      </c>
      <c r="I5548" s="920">
        <v>254.3356</v>
      </c>
      <c r="J5548" s="920">
        <v>250.8</v>
      </c>
      <c r="K5548" s="920">
        <v>169.4976</v>
      </c>
      <c r="L5548" s="936">
        <v>0.3999</v>
      </c>
      <c r="M5548" s="920">
        <v>2702.7</v>
      </c>
      <c r="N5548" s="920"/>
      <c r="O5548" s="920"/>
      <c r="P5548" s="920"/>
      <c r="Q5548" s="920">
        <v>45530</v>
      </c>
      <c r="R5548" s="920">
        <v>10552.08</v>
      </c>
      <c r="S5548" s="936">
        <v>0.2318</v>
      </c>
      <c r="T5548" s="920">
        <v>0.4428</v>
      </c>
      <c r="U5548" s="920">
        <v>0</v>
      </c>
      <c r="V5548" s="920">
        <v>0</v>
      </c>
      <c r="W5548" s="920">
        <v>0</v>
      </c>
      <c r="X5548" s="920">
        <v>0</v>
      </c>
      <c r="Y5548" s="920">
        <v>0</v>
      </c>
      <c r="Z5548" s="920">
        <v>0</v>
      </c>
      <c r="AA5548" s="920">
        <v>0</v>
      </c>
      <c r="AB5548" s="936">
        <v>0.9929</v>
      </c>
      <c r="AC5548" s="575">
        <f t="shared" si="258"/>
        <v>0</v>
      </c>
      <c r="AD5548" s="620">
        <f t="shared" si="259"/>
        <v>0.4428</v>
      </c>
    </row>
    <row r="5549" customHeight="1" spans="1:30">
      <c r="A5549" s="574">
        <v>45399</v>
      </c>
      <c r="B5549" s="920" t="s">
        <v>262</v>
      </c>
      <c r="C5549" s="920" t="s">
        <v>250</v>
      </c>
      <c r="D5549" s="920">
        <v>200</v>
      </c>
      <c r="E5549" s="920" t="s">
        <v>233</v>
      </c>
      <c r="F5549" s="920">
        <v>0</v>
      </c>
      <c r="G5549" s="920">
        <v>11.86</v>
      </c>
      <c r="H5549" s="920">
        <v>374.2392</v>
      </c>
      <c r="I5549" s="920">
        <v>255.6012</v>
      </c>
      <c r="J5549" s="920">
        <v>252.45</v>
      </c>
      <c r="K5549" s="920">
        <v>0</v>
      </c>
      <c r="L5549" s="936">
        <v>0</v>
      </c>
      <c r="M5549" s="920">
        <v>1324.125</v>
      </c>
      <c r="N5549" s="920"/>
      <c r="O5549" s="920"/>
      <c r="P5549" s="920"/>
      <c r="Q5549" s="920">
        <v>30140</v>
      </c>
      <c r="R5549" s="920">
        <v>11760.375</v>
      </c>
      <c r="S5549" s="936">
        <v>0.3902</v>
      </c>
      <c r="T5549" s="920">
        <v>118.638</v>
      </c>
      <c r="U5549" s="920">
        <v>0</v>
      </c>
      <c r="V5549" s="920">
        <v>0</v>
      </c>
      <c r="W5549" s="920">
        <v>0</v>
      </c>
      <c r="X5549" s="920">
        <v>0</v>
      </c>
      <c r="Y5549" s="920">
        <v>0</v>
      </c>
      <c r="Z5549" s="920">
        <v>0</v>
      </c>
      <c r="AA5549" s="920">
        <v>0</v>
      </c>
      <c r="AB5549" s="936">
        <v>0.6134</v>
      </c>
      <c r="AC5549" s="575">
        <f t="shared" si="258"/>
        <v>0</v>
      </c>
      <c r="AD5549" s="620">
        <f t="shared" si="259"/>
        <v>118.638</v>
      </c>
    </row>
    <row r="5550" customHeight="1" spans="1:31">
      <c r="A5550" s="574">
        <v>45399</v>
      </c>
      <c r="B5550" s="921" t="s">
        <v>332</v>
      </c>
      <c r="C5550" s="922" t="s">
        <v>327</v>
      </c>
      <c r="D5550" s="923">
        <v>100</v>
      </c>
      <c r="E5550" s="924" t="s">
        <v>344</v>
      </c>
      <c r="F5550" s="925">
        <v>6.26</v>
      </c>
      <c r="G5550" s="924">
        <v>4.27</v>
      </c>
      <c r="H5550" s="926">
        <v>57.5555</v>
      </c>
      <c r="I5550" s="926">
        <v>20.7592</v>
      </c>
      <c r="J5550" s="926">
        <v>14.154</v>
      </c>
      <c r="K5550" s="926">
        <v>36.7963</v>
      </c>
      <c r="L5550" s="937">
        <v>0.6393</v>
      </c>
      <c r="M5550" s="926">
        <v>612.332</v>
      </c>
      <c r="N5550" s="924">
        <v>2100</v>
      </c>
      <c r="O5550" s="937">
        <v>0.2916</v>
      </c>
      <c r="P5550" s="937">
        <v>-0.2751</v>
      </c>
      <c r="Q5550" s="924">
        <v>17591</v>
      </c>
      <c r="R5550" s="926">
        <v>3245.179</v>
      </c>
      <c r="S5550" s="937">
        <v>0.1845</v>
      </c>
      <c r="T5550" s="924">
        <v>0</v>
      </c>
      <c r="U5550" s="924">
        <v>0</v>
      </c>
      <c r="V5550" s="924">
        <v>0</v>
      </c>
      <c r="W5550" s="924">
        <v>0</v>
      </c>
      <c r="X5550" s="924">
        <v>0</v>
      </c>
      <c r="Y5550" s="924">
        <v>0</v>
      </c>
      <c r="Z5550" s="924">
        <v>0</v>
      </c>
      <c r="AA5550" s="926">
        <v>36.7963</v>
      </c>
      <c r="AB5550" s="937">
        <v>1</v>
      </c>
      <c r="AC5550" s="575">
        <f t="shared" si="258"/>
        <v>0</v>
      </c>
      <c r="AD5550" s="620">
        <f t="shared" si="259"/>
        <v>0</v>
      </c>
      <c r="AE5550" s="949"/>
    </row>
    <row r="5551" customHeight="1" spans="1:31">
      <c r="A5551" s="574">
        <v>45399</v>
      </c>
      <c r="B5551" s="921" t="s">
        <v>342</v>
      </c>
      <c r="C5551" s="927" t="s">
        <v>82</v>
      </c>
      <c r="D5551" s="928">
        <v>100</v>
      </c>
      <c r="E5551" s="929" t="s">
        <v>400</v>
      </c>
      <c r="F5551" s="925">
        <v>0</v>
      </c>
      <c r="G5551" s="930">
        <v>3.18</v>
      </c>
      <c r="H5551" s="930">
        <v>0</v>
      </c>
      <c r="I5551" s="930">
        <v>6.09</v>
      </c>
      <c r="J5551" s="955">
        <v>5.852</v>
      </c>
      <c r="K5551" s="934">
        <v>0</v>
      </c>
      <c r="L5551" s="937">
        <v>0</v>
      </c>
      <c r="M5551" s="955">
        <v>135.8984</v>
      </c>
      <c r="N5551" s="939">
        <v>2003</v>
      </c>
      <c r="O5551" s="940">
        <v>0.0679</v>
      </c>
      <c r="P5551" s="937">
        <v>-0.4962</v>
      </c>
      <c r="Q5551" s="930">
        <v>13183</v>
      </c>
      <c r="R5551" s="938">
        <v>443.7576</v>
      </c>
      <c r="S5551" s="940">
        <v>0.0337</v>
      </c>
      <c r="T5551" s="924">
        <v>0</v>
      </c>
      <c r="U5551" s="924">
        <v>0</v>
      </c>
      <c r="V5551" s="924">
        <v>0</v>
      </c>
      <c r="W5551" s="924">
        <v>0</v>
      </c>
      <c r="X5551" s="924">
        <v>0</v>
      </c>
      <c r="Y5551" s="924">
        <v>0</v>
      </c>
      <c r="Z5551" s="924">
        <v>0</v>
      </c>
      <c r="AA5551" s="924">
        <v>0</v>
      </c>
      <c r="AB5551" s="937">
        <v>1</v>
      </c>
      <c r="AC5551" s="575">
        <f t="shared" si="258"/>
        <v>0</v>
      </c>
      <c r="AD5551" s="620">
        <f t="shared" si="259"/>
        <v>0</v>
      </c>
      <c r="AE5551" s="949"/>
    </row>
    <row r="5552" customHeight="1" spans="1:31">
      <c r="A5552" s="574">
        <v>45399</v>
      </c>
      <c r="B5552" s="931" t="s">
        <v>461</v>
      </c>
      <c r="C5552" s="932" t="s">
        <v>391</v>
      </c>
      <c r="D5552" s="933">
        <v>33</v>
      </c>
      <c r="E5552" s="953" t="s">
        <v>83</v>
      </c>
      <c r="F5552" s="953">
        <v>0</v>
      </c>
      <c r="G5552" s="953">
        <v>4.36</v>
      </c>
      <c r="H5552" s="954">
        <v>19.8857</v>
      </c>
      <c r="I5552" s="954">
        <v>16.7829</v>
      </c>
      <c r="J5552" s="954">
        <v>16.5</v>
      </c>
      <c r="K5552" s="953">
        <v>0.01</v>
      </c>
      <c r="L5552" s="942">
        <v>0.0006</v>
      </c>
      <c r="M5552" s="954">
        <v>351.12</v>
      </c>
      <c r="N5552" s="930">
        <v>1086</v>
      </c>
      <c r="O5552" s="942">
        <v>0.3233</v>
      </c>
      <c r="P5552" s="942">
        <v>-0.4294</v>
      </c>
      <c r="Q5552" s="953">
        <v>7604</v>
      </c>
      <c r="R5552" s="953">
        <v>1998.48</v>
      </c>
      <c r="S5552" s="942">
        <v>0.2628</v>
      </c>
      <c r="T5552" s="954">
        <v>0</v>
      </c>
      <c r="U5552" s="930">
        <v>3.0902</v>
      </c>
      <c r="V5552" s="930">
        <v>0</v>
      </c>
      <c r="W5552" s="930">
        <v>0</v>
      </c>
      <c r="X5552" s="930">
        <v>0</v>
      </c>
      <c r="Y5552" s="930">
        <v>0</v>
      </c>
      <c r="Z5552" s="930">
        <v>0</v>
      </c>
      <c r="AA5552" s="930">
        <v>0</v>
      </c>
      <c r="AB5552" s="937">
        <v>1</v>
      </c>
      <c r="AC5552" s="575">
        <f t="shared" si="258"/>
        <v>3.0902</v>
      </c>
      <c r="AD5552" s="620">
        <f t="shared" si="259"/>
        <v>0</v>
      </c>
      <c r="AE5552" s="949"/>
    </row>
    <row r="5553" customHeight="1" spans="1:31">
      <c r="A5553" s="574">
        <v>45399</v>
      </c>
      <c r="B5553" s="931" t="s">
        <v>466</v>
      </c>
      <c r="C5553" s="934" t="s">
        <v>150</v>
      </c>
      <c r="D5553" s="934">
        <v>60</v>
      </c>
      <c r="E5553" s="952" t="s">
        <v>382</v>
      </c>
      <c r="F5553" s="952">
        <v>0.68</v>
      </c>
      <c r="G5553" s="952">
        <v>2.39</v>
      </c>
      <c r="H5553" s="950">
        <v>6.791</v>
      </c>
      <c r="I5553" s="952">
        <v>6.5184</v>
      </c>
      <c r="J5553" s="934">
        <v>6.16</v>
      </c>
      <c r="K5553" s="952">
        <v>0</v>
      </c>
      <c r="L5553" s="941">
        <v>0</v>
      </c>
      <c r="M5553" s="934">
        <v>286</v>
      </c>
      <c r="N5553" s="934">
        <v>422</v>
      </c>
      <c r="O5553" s="941">
        <v>0.6777</v>
      </c>
      <c r="P5553" s="934" t="s">
        <v>149</v>
      </c>
      <c r="Q5553" s="934">
        <v>5420</v>
      </c>
      <c r="R5553" s="934">
        <v>1969.44</v>
      </c>
      <c r="S5553" s="941">
        <v>0.3634</v>
      </c>
      <c r="T5553" s="934">
        <v>0</v>
      </c>
      <c r="U5553" s="934">
        <v>0</v>
      </c>
      <c r="V5553" s="934">
        <v>0</v>
      </c>
      <c r="W5553" s="934">
        <v>0</v>
      </c>
      <c r="X5553" s="934">
        <v>0</v>
      </c>
      <c r="Y5553" s="934">
        <v>0</v>
      </c>
      <c r="Z5553" s="934">
        <v>0</v>
      </c>
      <c r="AA5553" s="934">
        <v>0</v>
      </c>
      <c r="AB5553" s="941">
        <v>1</v>
      </c>
      <c r="AC5553" s="575">
        <f t="shared" si="258"/>
        <v>0</v>
      </c>
      <c r="AD5553" s="620">
        <f t="shared" si="259"/>
        <v>0</v>
      </c>
      <c r="AE5553" s="949"/>
    </row>
    <row r="5554" customHeight="1" spans="1:31">
      <c r="A5554" s="574">
        <v>45399</v>
      </c>
      <c r="B5554" s="921" t="s">
        <v>334</v>
      </c>
      <c r="C5554" s="927" t="s">
        <v>78</v>
      </c>
      <c r="D5554" s="928">
        <v>100</v>
      </c>
      <c r="E5554" s="930" t="s">
        <v>83</v>
      </c>
      <c r="F5554" s="930">
        <v>6.61</v>
      </c>
      <c r="G5554" s="930">
        <v>2.34</v>
      </c>
      <c r="H5554" s="930">
        <v>24.22</v>
      </c>
      <c r="I5554" s="930">
        <v>21.64</v>
      </c>
      <c r="J5554" s="930">
        <v>21.4753</v>
      </c>
      <c r="K5554" s="930">
        <v>0</v>
      </c>
      <c r="L5554" s="942">
        <v>0</v>
      </c>
      <c r="M5554" s="944">
        <v>202.1635</v>
      </c>
      <c r="N5554" s="944">
        <v>132</v>
      </c>
      <c r="O5554" s="945">
        <v>1.5315</v>
      </c>
      <c r="P5554" s="942">
        <v>0.9832</v>
      </c>
      <c r="Q5554" s="930">
        <v>5723</v>
      </c>
      <c r="R5554" s="944">
        <v>655.6165</v>
      </c>
      <c r="S5554" s="941">
        <v>0.1146</v>
      </c>
      <c r="T5554" s="930">
        <v>0</v>
      </c>
      <c r="U5554" s="930">
        <v>0</v>
      </c>
      <c r="V5554" s="930">
        <v>0</v>
      </c>
      <c r="W5554" s="930">
        <v>0</v>
      </c>
      <c r="X5554" s="930">
        <v>0</v>
      </c>
      <c r="Y5554" s="930">
        <v>0</v>
      </c>
      <c r="Z5554" s="930">
        <v>0</v>
      </c>
      <c r="AA5554" s="930">
        <v>0</v>
      </c>
      <c r="AB5554" s="942">
        <v>1</v>
      </c>
      <c r="AC5554" s="575">
        <f t="shared" si="258"/>
        <v>0</v>
      </c>
      <c r="AD5554" s="620">
        <f t="shared" si="259"/>
        <v>0</v>
      </c>
      <c r="AE5554" s="949"/>
    </row>
    <row r="5555" customHeight="1" spans="1:31">
      <c r="A5555" s="574">
        <v>45399</v>
      </c>
      <c r="B5555" s="921" t="s">
        <v>335</v>
      </c>
      <c r="C5555" s="927" t="s">
        <v>86</v>
      </c>
      <c r="D5555" s="928">
        <v>50</v>
      </c>
      <c r="E5555" s="930" t="s">
        <v>484</v>
      </c>
      <c r="F5555" s="930">
        <v>3.68</v>
      </c>
      <c r="G5555" s="935">
        <v>1.25</v>
      </c>
      <c r="H5555" s="935">
        <v>13.8493</v>
      </c>
      <c r="I5555" s="935">
        <v>0</v>
      </c>
      <c r="J5555" s="935">
        <v>0</v>
      </c>
      <c r="K5555" s="935">
        <v>0</v>
      </c>
      <c r="L5555" s="946">
        <v>0</v>
      </c>
      <c r="M5555" s="930">
        <v>185.2855</v>
      </c>
      <c r="N5555" s="935">
        <v>571</v>
      </c>
      <c r="O5555" s="942">
        <v>0.3245</v>
      </c>
      <c r="P5555" s="934" t="s">
        <v>149</v>
      </c>
      <c r="Q5555" s="935">
        <v>6458</v>
      </c>
      <c r="R5555" s="930">
        <v>1430.485</v>
      </c>
      <c r="S5555" s="942">
        <v>0.2215</v>
      </c>
      <c r="T5555" s="930">
        <v>0</v>
      </c>
      <c r="U5555" s="930">
        <v>0</v>
      </c>
      <c r="V5555" s="930">
        <v>0</v>
      </c>
      <c r="W5555" s="930">
        <v>0</v>
      </c>
      <c r="X5555" s="930">
        <v>0</v>
      </c>
      <c r="Y5555" s="930">
        <v>0</v>
      </c>
      <c r="Z5555" s="930">
        <v>0</v>
      </c>
      <c r="AA5555" s="930">
        <v>0</v>
      </c>
      <c r="AB5555" s="937">
        <v>1</v>
      </c>
      <c r="AC5555" s="575">
        <f t="shared" si="258"/>
        <v>0</v>
      </c>
      <c r="AD5555" s="620">
        <f t="shared" si="259"/>
        <v>0</v>
      </c>
      <c r="AE5555" s="949"/>
    </row>
    <row r="5556" customHeight="1" spans="1:29">
      <c r="A5556" s="916" t="s">
        <v>485</v>
      </c>
      <c r="B5556" s="917"/>
      <c r="C5556" s="917"/>
      <c r="D5556" s="917"/>
      <c r="E5556" s="917"/>
      <c r="F5556" s="917"/>
      <c r="G5556" s="917"/>
      <c r="H5556" s="917"/>
      <c r="I5556" s="917"/>
      <c r="J5556" s="917"/>
      <c r="K5556" s="917"/>
      <c r="L5556" s="917"/>
      <c r="M5556" s="917"/>
      <c r="N5556" s="917"/>
      <c r="O5556" s="917"/>
      <c r="P5556" s="917"/>
      <c r="Q5556" s="917"/>
      <c r="R5556" s="917"/>
      <c r="S5556" s="917"/>
      <c r="T5556" s="917"/>
      <c r="U5556" s="917"/>
      <c r="V5556" s="917"/>
      <c r="W5556" s="917"/>
      <c r="X5556" s="917"/>
      <c r="Y5556" s="917"/>
      <c r="Z5556" s="917"/>
      <c r="AA5556" s="917"/>
      <c r="AB5556" s="917"/>
      <c r="AC5556" s="917"/>
    </row>
    <row r="5557" customHeight="1" spans="1:30">
      <c r="A5557" s="918" t="s">
        <v>199</v>
      </c>
      <c r="B5557" s="919" t="s">
        <v>200</v>
      </c>
      <c r="C5557" s="919" t="s">
        <v>201</v>
      </c>
      <c r="D5557" s="919" t="s">
        <v>202</v>
      </c>
      <c r="E5557" s="919" t="s">
        <v>203</v>
      </c>
      <c r="F5557" s="919" t="s">
        <v>204</v>
      </c>
      <c r="G5557" s="919" t="s">
        <v>205</v>
      </c>
      <c r="H5557" s="919" t="s">
        <v>206</v>
      </c>
      <c r="I5557" s="919" t="s">
        <v>207</v>
      </c>
      <c r="J5557" s="919" t="s">
        <v>208</v>
      </c>
      <c r="K5557" s="919" t="s">
        <v>209</v>
      </c>
      <c r="L5557" s="919" t="s">
        <v>210</v>
      </c>
      <c r="M5557" s="919" t="s">
        <v>211</v>
      </c>
      <c r="N5557" s="919" t="s">
        <v>212</v>
      </c>
      <c r="O5557" s="919" t="s">
        <v>213</v>
      </c>
      <c r="P5557" s="919" t="s">
        <v>214</v>
      </c>
      <c r="Q5557" s="919" t="s">
        <v>215</v>
      </c>
      <c r="R5557" s="919" t="s">
        <v>216</v>
      </c>
      <c r="S5557" s="919" t="s">
        <v>217</v>
      </c>
      <c r="T5557" s="919" t="s">
        <v>218</v>
      </c>
      <c r="U5557" s="919" t="s">
        <v>219</v>
      </c>
      <c r="V5557" s="919" t="s">
        <v>220</v>
      </c>
      <c r="W5557" s="919" t="s">
        <v>221</v>
      </c>
      <c r="X5557" s="919" t="s">
        <v>222</v>
      </c>
      <c r="Y5557" s="919" t="s">
        <v>223</v>
      </c>
      <c r="Z5557" s="919" t="s">
        <v>224</v>
      </c>
      <c r="AA5557" s="919" t="s">
        <v>225</v>
      </c>
      <c r="AB5557" s="919" t="s">
        <v>226</v>
      </c>
      <c r="AC5557" s="583" t="s">
        <v>29</v>
      </c>
      <c r="AD5557" s="583" t="s">
        <v>30</v>
      </c>
    </row>
    <row r="5558" customHeight="1" spans="1:30">
      <c r="A5558" s="574">
        <v>45400</v>
      </c>
      <c r="B5558" s="920" t="s">
        <v>227</v>
      </c>
      <c r="C5558" s="920" t="s">
        <v>228</v>
      </c>
      <c r="D5558" s="920">
        <v>100</v>
      </c>
      <c r="E5558" s="920" t="s">
        <v>233</v>
      </c>
      <c r="F5558" s="920">
        <v>5.65</v>
      </c>
      <c r="G5558" s="920">
        <v>1.53</v>
      </c>
      <c r="H5558" s="920">
        <v>55.146</v>
      </c>
      <c r="I5558" s="920">
        <v>54.6</v>
      </c>
      <c r="J5558" s="920">
        <v>54.425</v>
      </c>
      <c r="K5558" s="920">
        <v>0</v>
      </c>
      <c r="L5558" s="936">
        <v>0</v>
      </c>
      <c r="M5558" s="920">
        <v>782.6875</v>
      </c>
      <c r="N5558" s="920"/>
      <c r="O5558" s="920"/>
      <c r="P5558" s="920"/>
      <c r="Q5558" s="920">
        <v>14972</v>
      </c>
      <c r="R5558" s="920">
        <v>4121.775</v>
      </c>
      <c r="S5558" s="936">
        <v>0.2753</v>
      </c>
      <c r="T5558" s="920">
        <v>0</v>
      </c>
      <c r="U5558" s="920">
        <v>0</v>
      </c>
      <c r="V5558" s="920">
        <v>0</v>
      </c>
      <c r="W5558" s="920">
        <v>0</v>
      </c>
      <c r="X5558" s="920">
        <v>0</v>
      </c>
      <c r="Y5558" s="920">
        <v>0</v>
      </c>
      <c r="Z5558" s="920">
        <v>0</v>
      </c>
      <c r="AA5558" s="920">
        <v>0</v>
      </c>
      <c r="AB5558" s="936">
        <v>1</v>
      </c>
      <c r="AC5558" s="575">
        <f t="shared" ref="AC5558:AC5599" si="260">U5558+W5558</f>
        <v>0</v>
      </c>
      <c r="AD5558" s="620">
        <f t="shared" ref="AD5558:AD5599" si="261">T5558+V5558</f>
        <v>0</v>
      </c>
    </row>
    <row r="5559" customHeight="1" spans="1:30">
      <c r="A5559" s="574">
        <v>45400</v>
      </c>
      <c r="B5559" s="920" t="s">
        <v>239</v>
      </c>
      <c r="C5559" s="920" t="s">
        <v>228</v>
      </c>
      <c r="D5559" s="920">
        <v>30</v>
      </c>
      <c r="E5559" s="920" t="s">
        <v>233</v>
      </c>
      <c r="F5559" s="920">
        <v>7.99</v>
      </c>
      <c r="G5559" s="920">
        <v>0</v>
      </c>
      <c r="H5559" s="920">
        <v>20.938</v>
      </c>
      <c r="I5559" s="920">
        <v>16.3822</v>
      </c>
      <c r="J5559" s="920">
        <v>16.2624</v>
      </c>
      <c r="K5559" s="920">
        <v>4.5558</v>
      </c>
      <c r="L5559" s="936">
        <v>0.2176</v>
      </c>
      <c r="M5559" s="920">
        <v>293.9904</v>
      </c>
      <c r="N5559" s="920"/>
      <c r="O5559" s="920"/>
      <c r="P5559" s="920"/>
      <c r="Q5559" s="920">
        <v>4805</v>
      </c>
      <c r="R5559" s="920">
        <v>1471.7472</v>
      </c>
      <c r="S5559" s="936">
        <v>0.3063</v>
      </c>
      <c r="T5559" s="920">
        <v>0</v>
      </c>
      <c r="U5559" s="920">
        <v>0</v>
      </c>
      <c r="V5559" s="920">
        <v>0</v>
      </c>
      <c r="W5559" s="920">
        <v>0</v>
      </c>
      <c r="X5559" s="920">
        <v>0</v>
      </c>
      <c r="Y5559" s="920">
        <v>0</v>
      </c>
      <c r="Z5559" s="920">
        <v>0</v>
      </c>
      <c r="AA5559" s="920">
        <v>0</v>
      </c>
      <c r="AB5559" s="936">
        <v>1</v>
      </c>
      <c r="AC5559" s="575">
        <f t="shared" si="260"/>
        <v>0</v>
      </c>
      <c r="AD5559" s="620">
        <f t="shared" si="261"/>
        <v>0</v>
      </c>
    </row>
    <row r="5560" customHeight="1" spans="1:30">
      <c r="A5560" s="574">
        <v>45400</v>
      </c>
      <c r="B5560" s="920" t="s">
        <v>237</v>
      </c>
      <c r="C5560" s="920" t="s">
        <v>228</v>
      </c>
      <c r="D5560" s="920">
        <v>5.48</v>
      </c>
      <c r="E5560" s="920" t="s">
        <v>285</v>
      </c>
      <c r="F5560" s="920">
        <v>6.95</v>
      </c>
      <c r="G5560" s="920">
        <v>0</v>
      </c>
      <c r="H5560" s="920">
        <v>3.21</v>
      </c>
      <c r="I5560" s="920">
        <v>3.21</v>
      </c>
      <c r="J5560" s="920">
        <v>3.024</v>
      </c>
      <c r="K5560" s="920">
        <v>0</v>
      </c>
      <c r="L5560" s="936">
        <v>0</v>
      </c>
      <c r="M5560" s="920">
        <v>33.264</v>
      </c>
      <c r="N5560" s="920"/>
      <c r="O5560" s="920"/>
      <c r="P5560" s="920"/>
      <c r="Q5560" s="920">
        <v>554</v>
      </c>
      <c r="R5560" s="920">
        <v>158.516</v>
      </c>
      <c r="S5560" s="936">
        <v>0.2861</v>
      </c>
      <c r="T5560" s="920">
        <v>0</v>
      </c>
      <c r="U5560" s="920">
        <v>0</v>
      </c>
      <c r="V5560" s="920">
        <v>0</v>
      </c>
      <c r="W5560" s="920">
        <v>0</v>
      </c>
      <c r="X5560" s="920">
        <v>0</v>
      </c>
      <c r="Y5560" s="920">
        <v>0</v>
      </c>
      <c r="Z5560" s="920">
        <v>0</v>
      </c>
      <c r="AA5560" s="920">
        <v>0</v>
      </c>
      <c r="AB5560" s="936">
        <v>1</v>
      </c>
      <c r="AC5560" s="575">
        <f t="shared" si="260"/>
        <v>0</v>
      </c>
      <c r="AD5560" s="620">
        <f t="shared" si="261"/>
        <v>0</v>
      </c>
    </row>
    <row r="5561" customHeight="1" spans="1:30">
      <c r="A5561" s="574">
        <v>45400</v>
      </c>
      <c r="B5561" s="920" t="s">
        <v>230</v>
      </c>
      <c r="C5561" s="920" t="s">
        <v>228</v>
      </c>
      <c r="D5561" s="920">
        <v>10</v>
      </c>
      <c r="E5561" s="920" t="s">
        <v>233</v>
      </c>
      <c r="F5561" s="920">
        <v>5.92</v>
      </c>
      <c r="G5561" s="920">
        <v>1.92</v>
      </c>
      <c r="H5561" s="920">
        <v>5.2713</v>
      </c>
      <c r="I5561" s="920">
        <v>4.67</v>
      </c>
      <c r="J5561" s="920">
        <v>4.62</v>
      </c>
      <c r="K5561" s="920">
        <v>0.6013</v>
      </c>
      <c r="L5561" s="936">
        <v>0.1141</v>
      </c>
      <c r="M5561" s="920">
        <v>73.26</v>
      </c>
      <c r="N5561" s="920"/>
      <c r="O5561" s="920"/>
      <c r="P5561" s="920"/>
      <c r="Q5561" s="920">
        <v>1258</v>
      </c>
      <c r="R5561" s="920">
        <v>379.5</v>
      </c>
      <c r="S5561" s="936">
        <v>0.3017</v>
      </c>
      <c r="T5561" s="920">
        <v>0</v>
      </c>
      <c r="U5561" s="920">
        <v>0</v>
      </c>
      <c r="V5561" s="920">
        <v>0</v>
      </c>
      <c r="W5561" s="920">
        <v>0</v>
      </c>
      <c r="X5561" s="920">
        <v>0</v>
      </c>
      <c r="Y5561" s="920">
        <v>0</v>
      </c>
      <c r="Z5561" s="920">
        <v>0</v>
      </c>
      <c r="AA5561" s="920">
        <v>0</v>
      </c>
      <c r="AB5561" s="936">
        <v>1</v>
      </c>
      <c r="AC5561" s="575">
        <f t="shared" si="260"/>
        <v>0</v>
      </c>
      <c r="AD5561" s="620">
        <f t="shared" si="261"/>
        <v>0</v>
      </c>
    </row>
    <row r="5562" customHeight="1" spans="1:30">
      <c r="A5562" s="574">
        <v>45400</v>
      </c>
      <c r="B5562" s="920" t="s">
        <v>232</v>
      </c>
      <c r="C5562" s="920" t="s">
        <v>228</v>
      </c>
      <c r="D5562" s="920">
        <v>80</v>
      </c>
      <c r="E5562" s="920" t="s">
        <v>233</v>
      </c>
      <c r="F5562" s="920">
        <v>6.26</v>
      </c>
      <c r="G5562" s="920">
        <v>0.88</v>
      </c>
      <c r="H5562" s="920">
        <v>47.6032</v>
      </c>
      <c r="I5562" s="920">
        <v>46.76</v>
      </c>
      <c r="J5562" s="920">
        <v>46.2</v>
      </c>
      <c r="K5562" s="920">
        <v>0</v>
      </c>
      <c r="L5562" s="936">
        <v>0</v>
      </c>
      <c r="M5562" s="920">
        <v>693</v>
      </c>
      <c r="N5562" s="920"/>
      <c r="O5562" s="920"/>
      <c r="P5562" s="920"/>
      <c r="Q5562" s="920">
        <v>9570</v>
      </c>
      <c r="R5562" s="920">
        <v>3539.8</v>
      </c>
      <c r="S5562" s="936">
        <v>0.3699</v>
      </c>
      <c r="T5562" s="920">
        <v>0</v>
      </c>
      <c r="U5562" s="920">
        <v>0</v>
      </c>
      <c r="V5562" s="920">
        <v>0</v>
      </c>
      <c r="W5562" s="920">
        <v>0</v>
      </c>
      <c r="X5562" s="920">
        <v>0</v>
      </c>
      <c r="Y5562" s="920">
        <v>0</v>
      </c>
      <c r="Z5562" s="920">
        <v>0</v>
      </c>
      <c r="AA5562" s="920">
        <v>0</v>
      </c>
      <c r="AB5562" s="936">
        <v>1</v>
      </c>
      <c r="AC5562" s="575">
        <f t="shared" si="260"/>
        <v>0</v>
      </c>
      <c r="AD5562" s="620">
        <f t="shared" si="261"/>
        <v>0</v>
      </c>
    </row>
    <row r="5563" customHeight="1" spans="1:30">
      <c r="A5563" s="574">
        <v>45400</v>
      </c>
      <c r="B5563" s="920" t="s">
        <v>242</v>
      </c>
      <c r="C5563" s="920" t="s">
        <v>228</v>
      </c>
      <c r="D5563" s="920">
        <v>50</v>
      </c>
      <c r="E5563" s="920" t="s">
        <v>233</v>
      </c>
      <c r="F5563" s="920">
        <v>7.02</v>
      </c>
      <c r="G5563" s="920">
        <v>2.9</v>
      </c>
      <c r="H5563" s="920">
        <v>29.912</v>
      </c>
      <c r="I5563" s="920">
        <v>29.148</v>
      </c>
      <c r="J5563" s="920">
        <v>29.04</v>
      </c>
      <c r="K5563" s="920">
        <v>0.764</v>
      </c>
      <c r="L5563" s="936">
        <v>0.0255</v>
      </c>
      <c r="M5563" s="920">
        <v>367.84</v>
      </c>
      <c r="N5563" s="920"/>
      <c r="O5563" s="920"/>
      <c r="P5563" s="920"/>
      <c r="Q5563" s="920">
        <v>7203</v>
      </c>
      <c r="R5563" s="920">
        <v>1793</v>
      </c>
      <c r="S5563" s="936">
        <v>0.2489</v>
      </c>
      <c r="T5563" s="920">
        <v>0</v>
      </c>
      <c r="U5563" s="920">
        <v>0</v>
      </c>
      <c r="V5563" s="920">
        <v>0</v>
      </c>
      <c r="W5563" s="920">
        <v>0</v>
      </c>
      <c r="X5563" s="920">
        <v>0</v>
      </c>
      <c r="Y5563" s="920">
        <v>0</v>
      </c>
      <c r="Z5563" s="920">
        <v>0</v>
      </c>
      <c r="AA5563" s="920">
        <v>0</v>
      </c>
      <c r="AB5563" s="936">
        <v>1</v>
      </c>
      <c r="AC5563" s="575">
        <f t="shared" si="260"/>
        <v>0</v>
      </c>
      <c r="AD5563" s="620">
        <f t="shared" si="261"/>
        <v>0</v>
      </c>
    </row>
    <row r="5564" customHeight="1" spans="1:30">
      <c r="A5564" s="574">
        <v>45400</v>
      </c>
      <c r="B5564" s="920" t="s">
        <v>236</v>
      </c>
      <c r="C5564" s="920" t="s">
        <v>228</v>
      </c>
      <c r="D5564" s="920">
        <v>30</v>
      </c>
      <c r="E5564" s="920" t="s">
        <v>371</v>
      </c>
      <c r="F5564" s="920">
        <v>5.43</v>
      </c>
      <c r="G5564" s="920">
        <v>1.23</v>
      </c>
      <c r="H5564" s="920">
        <v>13.0217</v>
      </c>
      <c r="I5564" s="920">
        <v>12.7307</v>
      </c>
      <c r="J5564" s="920">
        <v>12.7309</v>
      </c>
      <c r="K5564" s="920">
        <v>0</v>
      </c>
      <c r="L5564" s="936">
        <v>0</v>
      </c>
      <c r="M5564" s="920">
        <v>157.4564</v>
      </c>
      <c r="N5564" s="920"/>
      <c r="O5564" s="920"/>
      <c r="P5564" s="920"/>
      <c r="Q5564" s="920">
        <v>3672</v>
      </c>
      <c r="R5564" s="920">
        <v>1327.7091</v>
      </c>
      <c r="S5564" s="936">
        <v>0.3616</v>
      </c>
      <c r="T5564" s="920">
        <v>0</v>
      </c>
      <c r="U5564" s="920">
        <v>0</v>
      </c>
      <c r="V5564" s="920">
        <v>0</v>
      </c>
      <c r="W5564" s="920">
        <v>0</v>
      </c>
      <c r="X5564" s="920">
        <v>0</v>
      </c>
      <c r="Y5564" s="920">
        <v>0</v>
      </c>
      <c r="Z5564" s="920">
        <v>0</v>
      </c>
      <c r="AA5564" s="920">
        <v>0</v>
      </c>
      <c r="AB5564" s="936">
        <v>1</v>
      </c>
      <c r="AC5564" s="575">
        <f t="shared" si="260"/>
        <v>0</v>
      </c>
      <c r="AD5564" s="620">
        <f t="shared" si="261"/>
        <v>0</v>
      </c>
    </row>
    <row r="5565" customHeight="1" spans="1:30">
      <c r="A5565" s="574">
        <v>45400</v>
      </c>
      <c r="B5565" s="920" t="s">
        <v>246</v>
      </c>
      <c r="C5565" s="920" t="s">
        <v>228</v>
      </c>
      <c r="D5565" s="920">
        <v>300</v>
      </c>
      <c r="E5565" s="920" t="s">
        <v>235</v>
      </c>
      <c r="F5565" s="920">
        <v>6.11</v>
      </c>
      <c r="G5565" s="920">
        <v>0</v>
      </c>
      <c r="H5565" s="920">
        <v>204.4576</v>
      </c>
      <c r="I5565" s="920">
        <v>185.3654</v>
      </c>
      <c r="J5565" s="920">
        <v>176.352</v>
      </c>
      <c r="K5565" s="920">
        <v>17.8605</v>
      </c>
      <c r="L5565" s="936">
        <v>0.0879</v>
      </c>
      <c r="M5565" s="920">
        <v>3178.296</v>
      </c>
      <c r="N5565" s="920"/>
      <c r="O5565" s="920"/>
      <c r="P5565" s="920"/>
      <c r="Q5565" s="920">
        <v>57321</v>
      </c>
      <c r="R5565" s="920">
        <v>16210.327</v>
      </c>
      <c r="S5565" s="936">
        <v>0.2828</v>
      </c>
      <c r="T5565" s="920">
        <v>0</v>
      </c>
      <c r="U5565" s="920">
        <v>0</v>
      </c>
      <c r="V5565" s="920">
        <v>0</v>
      </c>
      <c r="W5565" s="920">
        <v>0</v>
      </c>
      <c r="X5565" s="920">
        <v>0</v>
      </c>
      <c r="Y5565" s="920">
        <v>0</v>
      </c>
      <c r="Z5565" s="920">
        <v>0</v>
      </c>
      <c r="AA5565" s="920">
        <v>0</v>
      </c>
      <c r="AB5565" s="936">
        <v>1</v>
      </c>
      <c r="AC5565" s="575">
        <f t="shared" si="260"/>
        <v>0</v>
      </c>
      <c r="AD5565" s="620">
        <f t="shared" si="261"/>
        <v>0</v>
      </c>
    </row>
    <row r="5566" customHeight="1" spans="1:30">
      <c r="A5566" s="574">
        <v>45400</v>
      </c>
      <c r="B5566" s="920" t="s">
        <v>243</v>
      </c>
      <c r="C5566" s="920" t="s">
        <v>228</v>
      </c>
      <c r="D5566" s="920">
        <v>30</v>
      </c>
      <c r="E5566" s="920" t="s">
        <v>231</v>
      </c>
      <c r="F5566" s="920">
        <v>7.22</v>
      </c>
      <c r="G5566" s="920">
        <v>1.23</v>
      </c>
      <c r="H5566" s="920">
        <v>17.7929</v>
      </c>
      <c r="I5566" s="920">
        <v>17.444</v>
      </c>
      <c r="J5566" s="920">
        <v>17.416</v>
      </c>
      <c r="K5566" s="920">
        <v>0</v>
      </c>
      <c r="L5566" s="936">
        <v>0</v>
      </c>
      <c r="M5566" s="920">
        <v>239.064</v>
      </c>
      <c r="N5566" s="920"/>
      <c r="O5566" s="920"/>
      <c r="P5566" s="920"/>
      <c r="Q5566" s="920">
        <v>4708</v>
      </c>
      <c r="R5566" s="920">
        <v>1561.392</v>
      </c>
      <c r="S5566" s="936">
        <v>0.3316</v>
      </c>
      <c r="T5566" s="920">
        <v>0</v>
      </c>
      <c r="U5566" s="920">
        <v>0</v>
      </c>
      <c r="V5566" s="920">
        <v>0</v>
      </c>
      <c r="W5566" s="920">
        <v>0</v>
      </c>
      <c r="X5566" s="920">
        <v>0</v>
      </c>
      <c r="Y5566" s="920">
        <v>0</v>
      </c>
      <c r="Z5566" s="920">
        <v>0</v>
      </c>
      <c r="AA5566" s="920">
        <v>0</v>
      </c>
      <c r="AB5566" s="936">
        <v>1</v>
      </c>
      <c r="AC5566" s="575">
        <f t="shared" si="260"/>
        <v>0</v>
      </c>
      <c r="AD5566" s="620">
        <f t="shared" si="261"/>
        <v>0</v>
      </c>
    </row>
    <row r="5567" customHeight="1" spans="1:30">
      <c r="A5567" s="574">
        <v>45400</v>
      </c>
      <c r="B5567" s="920" t="s">
        <v>240</v>
      </c>
      <c r="C5567" s="920" t="s">
        <v>228</v>
      </c>
      <c r="D5567" s="920">
        <v>100</v>
      </c>
      <c r="E5567" s="920" t="s">
        <v>233</v>
      </c>
      <c r="F5567" s="920">
        <v>6.57</v>
      </c>
      <c r="G5567" s="920">
        <v>0</v>
      </c>
      <c r="H5567" s="920">
        <v>50.362</v>
      </c>
      <c r="I5567" s="920">
        <v>44.7303</v>
      </c>
      <c r="J5567" s="920">
        <v>42.996</v>
      </c>
      <c r="K5567" s="920">
        <v>5.386</v>
      </c>
      <c r="L5567" s="936">
        <v>0.1075</v>
      </c>
      <c r="M5567" s="920">
        <v>792.138</v>
      </c>
      <c r="N5567" s="920"/>
      <c r="O5567" s="920"/>
      <c r="P5567" s="920"/>
      <c r="Q5567" s="920">
        <v>15895</v>
      </c>
      <c r="R5567" s="920">
        <v>4031.131</v>
      </c>
      <c r="S5567" s="936">
        <v>0.2536</v>
      </c>
      <c r="T5567" s="920">
        <v>0.1323</v>
      </c>
      <c r="U5567" s="920">
        <v>0</v>
      </c>
      <c r="V5567" s="920">
        <v>0</v>
      </c>
      <c r="W5567" s="920">
        <v>0</v>
      </c>
      <c r="X5567" s="920">
        <v>0</v>
      </c>
      <c r="Y5567" s="920">
        <v>0.1134</v>
      </c>
      <c r="Z5567" s="920">
        <v>0</v>
      </c>
      <c r="AA5567" s="920">
        <v>0</v>
      </c>
      <c r="AB5567" s="936">
        <v>0.9974</v>
      </c>
      <c r="AC5567" s="575">
        <f t="shared" si="260"/>
        <v>0</v>
      </c>
      <c r="AD5567" s="620">
        <f t="shared" si="261"/>
        <v>0.1323</v>
      </c>
    </row>
    <row r="5568" customHeight="1" spans="1:30">
      <c r="A5568" s="574">
        <v>45400</v>
      </c>
      <c r="B5568" s="920" t="s">
        <v>245</v>
      </c>
      <c r="C5568" s="920" t="s">
        <v>228</v>
      </c>
      <c r="D5568" s="920">
        <v>50</v>
      </c>
      <c r="E5568" s="920" t="s">
        <v>233</v>
      </c>
      <c r="F5568" s="920">
        <v>6.69</v>
      </c>
      <c r="G5568" s="920">
        <v>0</v>
      </c>
      <c r="H5568" s="920">
        <v>28.5953</v>
      </c>
      <c r="I5568" s="920">
        <v>28.28</v>
      </c>
      <c r="J5568" s="920">
        <v>28.14</v>
      </c>
      <c r="K5568" s="920">
        <v>0.3153</v>
      </c>
      <c r="L5568" s="936">
        <v>0.011</v>
      </c>
      <c r="M5568" s="920">
        <v>365.05</v>
      </c>
      <c r="N5568" s="920"/>
      <c r="O5568" s="920"/>
      <c r="P5568" s="920"/>
      <c r="Q5568" s="920">
        <v>6762</v>
      </c>
      <c r="R5568" s="920">
        <v>1492.54</v>
      </c>
      <c r="S5568" s="936">
        <v>0.2207</v>
      </c>
      <c r="T5568" s="920">
        <v>0</v>
      </c>
      <c r="U5568" s="920">
        <v>0</v>
      </c>
      <c r="V5568" s="920">
        <v>0</v>
      </c>
      <c r="W5568" s="920">
        <v>0</v>
      </c>
      <c r="X5568" s="920">
        <v>0</v>
      </c>
      <c r="Y5568" s="920">
        <v>0</v>
      </c>
      <c r="Z5568" s="920">
        <v>0</v>
      </c>
      <c r="AA5568" s="920">
        <v>0</v>
      </c>
      <c r="AB5568" s="936">
        <v>1</v>
      </c>
      <c r="AC5568" s="575">
        <f t="shared" si="260"/>
        <v>0</v>
      </c>
      <c r="AD5568" s="620">
        <f t="shared" si="261"/>
        <v>0</v>
      </c>
    </row>
    <row r="5569" customHeight="1" spans="1:30">
      <c r="A5569" s="574">
        <v>45400</v>
      </c>
      <c r="B5569" s="920" t="s">
        <v>241</v>
      </c>
      <c r="C5569" s="920" t="s">
        <v>228</v>
      </c>
      <c r="D5569" s="920">
        <v>150</v>
      </c>
      <c r="E5569" s="920" t="s">
        <v>359</v>
      </c>
      <c r="F5569" s="920">
        <v>1.94</v>
      </c>
      <c r="G5569" s="920">
        <v>6.36</v>
      </c>
      <c r="H5569" s="920">
        <v>37.2096</v>
      </c>
      <c r="I5569" s="920">
        <v>37.1844</v>
      </c>
      <c r="J5569" s="920">
        <v>36.8837</v>
      </c>
      <c r="K5569" s="920">
        <v>0</v>
      </c>
      <c r="L5569" s="936">
        <v>0</v>
      </c>
      <c r="M5569" s="920">
        <v>650.3378</v>
      </c>
      <c r="N5569" s="920">
        <v>19664</v>
      </c>
      <c r="O5569" s="936">
        <v>0.0331</v>
      </c>
      <c r="P5569" s="936">
        <v>-0.5669</v>
      </c>
      <c r="Q5569" s="920">
        <v>24402</v>
      </c>
      <c r="R5569" s="920">
        <v>4714.6715</v>
      </c>
      <c r="S5569" s="936">
        <v>0.1932</v>
      </c>
      <c r="T5569" s="920">
        <v>0</v>
      </c>
      <c r="U5569" s="920">
        <v>0</v>
      </c>
      <c r="V5569" s="920">
        <v>0</v>
      </c>
      <c r="W5569" s="920">
        <v>0</v>
      </c>
      <c r="X5569" s="920">
        <v>0</v>
      </c>
      <c r="Y5569" s="920">
        <v>0</v>
      </c>
      <c r="Z5569" s="920">
        <v>0</v>
      </c>
      <c r="AA5569" s="920">
        <v>0</v>
      </c>
      <c r="AB5569" s="936">
        <v>1</v>
      </c>
      <c r="AC5569" s="575">
        <f t="shared" si="260"/>
        <v>0</v>
      </c>
      <c r="AD5569" s="620">
        <f t="shared" si="261"/>
        <v>0</v>
      </c>
    </row>
    <row r="5570" customHeight="1" spans="1:30">
      <c r="A5570" s="574">
        <v>45400</v>
      </c>
      <c r="B5570" s="920" t="s">
        <v>234</v>
      </c>
      <c r="C5570" s="920" t="s">
        <v>228</v>
      </c>
      <c r="D5570" s="920">
        <v>20</v>
      </c>
      <c r="E5570" s="920" t="s">
        <v>233</v>
      </c>
      <c r="F5570" s="920">
        <v>6.85</v>
      </c>
      <c r="G5570" s="920">
        <v>3.37</v>
      </c>
      <c r="H5570" s="920">
        <v>14.4819</v>
      </c>
      <c r="I5570" s="920">
        <v>14.4991</v>
      </c>
      <c r="J5570" s="920">
        <v>14.3982</v>
      </c>
      <c r="K5570" s="920">
        <v>0</v>
      </c>
      <c r="L5570" s="936">
        <v>0</v>
      </c>
      <c r="M5570" s="920">
        <v>147.0717</v>
      </c>
      <c r="N5570" s="920"/>
      <c r="O5570" s="920"/>
      <c r="P5570" s="920"/>
      <c r="Q5570" s="920">
        <v>4106</v>
      </c>
      <c r="R5570" s="920">
        <v>1000.1552</v>
      </c>
      <c r="S5570" s="936">
        <v>0.2436</v>
      </c>
      <c r="T5570" s="920">
        <v>0</v>
      </c>
      <c r="U5570" s="920">
        <v>0</v>
      </c>
      <c r="V5570" s="920">
        <v>0</v>
      </c>
      <c r="W5570" s="920">
        <v>0</v>
      </c>
      <c r="X5570" s="920">
        <v>0</v>
      </c>
      <c r="Y5570" s="920">
        <v>0</v>
      </c>
      <c r="Z5570" s="920">
        <v>0</v>
      </c>
      <c r="AA5570" s="920">
        <v>0</v>
      </c>
      <c r="AB5570" s="936">
        <v>1</v>
      </c>
      <c r="AC5570" s="575">
        <f t="shared" si="260"/>
        <v>0</v>
      </c>
      <c r="AD5570" s="620">
        <f t="shared" si="261"/>
        <v>0</v>
      </c>
    </row>
    <row r="5571" customHeight="1" spans="1:30">
      <c r="A5571" s="574">
        <v>45400</v>
      </c>
      <c r="B5571" s="920" t="s">
        <v>244</v>
      </c>
      <c r="C5571" s="920" t="s">
        <v>228</v>
      </c>
      <c r="D5571" s="920">
        <v>100</v>
      </c>
      <c r="E5571" s="920" t="s">
        <v>235</v>
      </c>
      <c r="F5571" s="920">
        <v>5.88</v>
      </c>
      <c r="G5571" s="920">
        <v>0.5</v>
      </c>
      <c r="H5571" s="920">
        <v>53.8112</v>
      </c>
      <c r="I5571" s="920">
        <v>44.5622</v>
      </c>
      <c r="J5571" s="920">
        <v>42.7182</v>
      </c>
      <c r="K5571" s="920">
        <v>8.999</v>
      </c>
      <c r="L5571" s="936">
        <v>0.168</v>
      </c>
      <c r="M5571" s="920">
        <v>676.3092</v>
      </c>
      <c r="N5571" s="920"/>
      <c r="O5571" s="920"/>
      <c r="P5571" s="920"/>
      <c r="Q5571" s="920">
        <v>14225</v>
      </c>
      <c r="R5571" s="920">
        <v>3649.4682</v>
      </c>
      <c r="S5571" s="936">
        <v>0.2566</v>
      </c>
      <c r="T5571" s="920">
        <v>0.25</v>
      </c>
      <c r="U5571" s="920">
        <v>0</v>
      </c>
      <c r="V5571" s="920">
        <v>0</v>
      </c>
      <c r="W5571" s="920">
        <v>0</v>
      </c>
      <c r="X5571" s="920">
        <v>0</v>
      </c>
      <c r="Y5571" s="920">
        <v>0</v>
      </c>
      <c r="Z5571" s="920">
        <v>0</v>
      </c>
      <c r="AA5571" s="920">
        <v>0</v>
      </c>
      <c r="AB5571" s="936">
        <v>1</v>
      </c>
      <c r="AC5571" s="575">
        <f t="shared" si="260"/>
        <v>0</v>
      </c>
      <c r="AD5571" s="620">
        <f t="shared" si="261"/>
        <v>0.25</v>
      </c>
    </row>
    <row r="5572" customHeight="1" spans="1:30">
      <c r="A5572" s="574">
        <v>45400</v>
      </c>
      <c r="B5572" s="920" t="s">
        <v>248</v>
      </c>
      <c r="C5572" s="920" t="s">
        <v>228</v>
      </c>
      <c r="D5572" s="920">
        <v>100</v>
      </c>
      <c r="E5572" s="920" t="s">
        <v>233</v>
      </c>
      <c r="F5572" s="920">
        <v>4.86</v>
      </c>
      <c r="G5572" s="920">
        <v>3</v>
      </c>
      <c r="H5572" s="920">
        <v>64.2256</v>
      </c>
      <c r="I5572" s="920">
        <v>19.6527</v>
      </c>
      <c r="J5572" s="920">
        <v>18.6536</v>
      </c>
      <c r="K5572" s="920">
        <v>44.5729</v>
      </c>
      <c r="L5572" s="936">
        <v>0.694</v>
      </c>
      <c r="M5572" s="920">
        <v>332.8612</v>
      </c>
      <c r="N5572" s="920"/>
      <c r="O5572" s="920"/>
      <c r="P5572" s="920"/>
      <c r="Q5572" s="920">
        <v>11688</v>
      </c>
      <c r="R5572" s="920">
        <v>3225.11</v>
      </c>
      <c r="S5572" s="936">
        <v>0.2759</v>
      </c>
      <c r="T5572" s="920">
        <v>0</v>
      </c>
      <c r="U5572" s="920">
        <v>0</v>
      </c>
      <c r="V5572" s="920">
        <v>0</v>
      </c>
      <c r="W5572" s="920">
        <v>0</v>
      </c>
      <c r="X5572" s="920">
        <v>0</v>
      </c>
      <c r="Y5572" s="920">
        <v>0</v>
      </c>
      <c r="Z5572" s="920">
        <v>0</v>
      </c>
      <c r="AA5572" s="920">
        <v>0</v>
      </c>
      <c r="AB5572" s="936">
        <v>1</v>
      </c>
      <c r="AC5572" s="575">
        <f t="shared" si="260"/>
        <v>0</v>
      </c>
      <c r="AD5572" s="620">
        <f t="shared" si="261"/>
        <v>0</v>
      </c>
    </row>
    <row r="5573" customHeight="1" spans="1:30">
      <c r="A5573" s="574">
        <v>45400</v>
      </c>
      <c r="B5573" s="920" t="s">
        <v>247</v>
      </c>
      <c r="C5573" s="920" t="s">
        <v>228</v>
      </c>
      <c r="D5573" s="920">
        <v>150</v>
      </c>
      <c r="E5573" s="920" t="s">
        <v>233</v>
      </c>
      <c r="F5573" s="920">
        <v>3.11</v>
      </c>
      <c r="G5573" s="920">
        <v>5</v>
      </c>
      <c r="H5573" s="920">
        <v>43.0524</v>
      </c>
      <c r="I5573" s="920">
        <v>42.9511</v>
      </c>
      <c r="J5573" s="920">
        <v>42.525</v>
      </c>
      <c r="K5573" s="920">
        <v>0</v>
      </c>
      <c r="L5573" s="936">
        <v>0</v>
      </c>
      <c r="M5573" s="920">
        <v>1417.5</v>
      </c>
      <c r="N5573" s="920"/>
      <c r="O5573" s="920"/>
      <c r="P5573" s="920"/>
      <c r="Q5573" s="920">
        <v>25456</v>
      </c>
      <c r="R5573" s="920">
        <v>7931.175</v>
      </c>
      <c r="S5573" s="936">
        <v>0.3116</v>
      </c>
      <c r="T5573" s="920">
        <v>0.1013</v>
      </c>
      <c r="U5573" s="920">
        <v>0</v>
      </c>
      <c r="V5573" s="920">
        <v>0</v>
      </c>
      <c r="W5573" s="920">
        <v>0</v>
      </c>
      <c r="X5573" s="920">
        <v>0</v>
      </c>
      <c r="Y5573" s="920">
        <v>0</v>
      </c>
      <c r="Z5573" s="920">
        <v>0</v>
      </c>
      <c r="AA5573" s="920">
        <v>0</v>
      </c>
      <c r="AB5573" s="936">
        <v>1</v>
      </c>
      <c r="AC5573" s="575">
        <f t="shared" si="260"/>
        <v>0</v>
      </c>
      <c r="AD5573" s="620">
        <f t="shared" si="261"/>
        <v>0.1013</v>
      </c>
    </row>
    <row r="5574" customHeight="1" spans="1:30">
      <c r="A5574" s="574">
        <v>45400</v>
      </c>
      <c r="B5574" s="920" t="s">
        <v>249</v>
      </c>
      <c r="C5574" s="920" t="s">
        <v>228</v>
      </c>
      <c r="D5574" s="920">
        <v>100</v>
      </c>
      <c r="E5574" s="920" t="s">
        <v>231</v>
      </c>
      <c r="F5574" s="920">
        <v>4.16</v>
      </c>
      <c r="G5574" s="920">
        <v>0</v>
      </c>
      <c r="H5574" s="920">
        <v>33.3975</v>
      </c>
      <c r="I5574" s="920">
        <v>32.892</v>
      </c>
      <c r="J5574" s="920">
        <v>32.79</v>
      </c>
      <c r="K5574" s="920">
        <v>0</v>
      </c>
      <c r="L5574" s="936">
        <v>0</v>
      </c>
      <c r="M5574" s="920">
        <v>851.6233</v>
      </c>
      <c r="N5574" s="920"/>
      <c r="O5574" s="920"/>
      <c r="P5574" s="920"/>
      <c r="Q5574" s="920">
        <v>15134</v>
      </c>
      <c r="R5574" s="920">
        <v>4308.6638</v>
      </c>
      <c r="S5574" s="936">
        <v>0.2847</v>
      </c>
      <c r="T5574" s="920">
        <v>0</v>
      </c>
      <c r="U5574" s="920">
        <v>0</v>
      </c>
      <c r="V5574" s="920">
        <v>0</v>
      </c>
      <c r="W5574" s="920">
        <v>0</v>
      </c>
      <c r="X5574" s="920">
        <v>0</v>
      </c>
      <c r="Y5574" s="920">
        <v>0</v>
      </c>
      <c r="Z5574" s="920">
        <v>0</v>
      </c>
      <c r="AA5574" s="920">
        <v>0</v>
      </c>
      <c r="AB5574" s="936">
        <v>1</v>
      </c>
      <c r="AC5574" s="575">
        <f t="shared" si="260"/>
        <v>0</v>
      </c>
      <c r="AD5574" s="620">
        <f t="shared" si="261"/>
        <v>0</v>
      </c>
    </row>
    <row r="5575" customHeight="1" spans="1:30">
      <c r="A5575" s="574">
        <v>45400</v>
      </c>
      <c r="B5575" s="920" t="s">
        <v>251</v>
      </c>
      <c r="C5575" s="920" t="s">
        <v>250</v>
      </c>
      <c r="D5575" s="920">
        <v>15</v>
      </c>
      <c r="E5575" s="920" t="s">
        <v>233</v>
      </c>
      <c r="F5575" s="920">
        <v>0</v>
      </c>
      <c r="G5575" s="920">
        <v>5.17</v>
      </c>
      <c r="H5575" s="920">
        <v>9.0658</v>
      </c>
      <c r="I5575" s="920">
        <v>9.0658</v>
      </c>
      <c r="J5575" s="920">
        <v>9.03</v>
      </c>
      <c r="K5575" s="920">
        <v>0</v>
      </c>
      <c r="L5575" s="936">
        <v>0</v>
      </c>
      <c r="M5575" s="920">
        <v>160.965</v>
      </c>
      <c r="N5575" s="920"/>
      <c r="O5575" s="920"/>
      <c r="P5575" s="920"/>
      <c r="Q5575" s="920">
        <v>3444</v>
      </c>
      <c r="R5575" s="920">
        <v>766.92</v>
      </c>
      <c r="S5575" s="936">
        <v>0.2227</v>
      </c>
      <c r="T5575" s="920">
        <v>0</v>
      </c>
      <c r="U5575" s="920">
        <v>0</v>
      </c>
      <c r="V5575" s="920">
        <v>0</v>
      </c>
      <c r="W5575" s="920">
        <v>0</v>
      </c>
      <c r="X5575" s="920">
        <v>0</v>
      </c>
      <c r="Y5575" s="920">
        <v>0</v>
      </c>
      <c r="Z5575" s="920">
        <v>0</v>
      </c>
      <c r="AA5575" s="920">
        <v>0</v>
      </c>
      <c r="AB5575" s="936">
        <v>1</v>
      </c>
      <c r="AC5575" s="575">
        <f t="shared" si="260"/>
        <v>0</v>
      </c>
      <c r="AD5575" s="620">
        <f t="shared" si="261"/>
        <v>0</v>
      </c>
    </row>
    <row r="5576" customHeight="1" spans="1:30">
      <c r="A5576" s="574">
        <v>45400</v>
      </c>
      <c r="B5576" s="920" t="s">
        <v>261</v>
      </c>
      <c r="C5576" s="920" t="s">
        <v>250</v>
      </c>
      <c r="D5576" s="920">
        <v>100</v>
      </c>
      <c r="E5576" s="920" t="s">
        <v>233</v>
      </c>
      <c r="F5576" s="920">
        <v>0</v>
      </c>
      <c r="G5576" s="920">
        <v>6.54</v>
      </c>
      <c r="H5576" s="920">
        <v>114.059</v>
      </c>
      <c r="I5576" s="920">
        <v>96.2261</v>
      </c>
      <c r="J5576" s="920">
        <v>94.512</v>
      </c>
      <c r="K5576" s="920">
        <v>17.8329</v>
      </c>
      <c r="L5576" s="936">
        <v>0.1563</v>
      </c>
      <c r="M5576" s="920">
        <v>1702.008</v>
      </c>
      <c r="N5576" s="920"/>
      <c r="O5576" s="920"/>
      <c r="P5576" s="920"/>
      <c r="Q5576" s="920">
        <v>25315</v>
      </c>
      <c r="R5576" s="920">
        <v>8681.112</v>
      </c>
      <c r="S5576" s="936">
        <v>0.3429</v>
      </c>
      <c r="T5576" s="920">
        <v>0</v>
      </c>
      <c r="U5576" s="920">
        <v>0</v>
      </c>
      <c r="V5576" s="920">
        <v>0</v>
      </c>
      <c r="W5576" s="920">
        <v>0</v>
      </c>
      <c r="X5576" s="920">
        <v>0</v>
      </c>
      <c r="Y5576" s="920">
        <v>0</v>
      </c>
      <c r="Z5576" s="920">
        <v>0</v>
      </c>
      <c r="AA5576" s="920">
        <v>0</v>
      </c>
      <c r="AB5576" s="936">
        <v>1</v>
      </c>
      <c r="AC5576" s="575">
        <f t="shared" si="260"/>
        <v>0</v>
      </c>
      <c r="AD5576" s="620">
        <f t="shared" si="261"/>
        <v>0</v>
      </c>
    </row>
    <row r="5577" customHeight="1" spans="1:30">
      <c r="A5577" s="574">
        <v>45400</v>
      </c>
      <c r="B5577" s="920" t="s">
        <v>259</v>
      </c>
      <c r="C5577" s="920" t="s">
        <v>250</v>
      </c>
      <c r="D5577" s="920">
        <v>60</v>
      </c>
      <c r="E5577" s="920" t="s">
        <v>233</v>
      </c>
      <c r="F5577" s="920">
        <v>0</v>
      </c>
      <c r="G5577" s="920">
        <v>2.35</v>
      </c>
      <c r="H5577" s="920">
        <v>7.1599</v>
      </c>
      <c r="I5577" s="920">
        <v>7.1599</v>
      </c>
      <c r="J5577" s="920">
        <v>6.93</v>
      </c>
      <c r="K5577" s="920">
        <v>0</v>
      </c>
      <c r="L5577" s="936">
        <v>0</v>
      </c>
      <c r="M5577" s="920">
        <v>820.47</v>
      </c>
      <c r="N5577" s="920"/>
      <c r="O5577" s="920"/>
      <c r="P5577" s="920"/>
      <c r="Q5577" s="920">
        <v>14049</v>
      </c>
      <c r="R5577" s="920">
        <v>4872</v>
      </c>
      <c r="S5577" s="936">
        <v>0.3468</v>
      </c>
      <c r="T5577" s="920">
        <v>0</v>
      </c>
      <c r="U5577" s="920">
        <v>0</v>
      </c>
      <c r="V5577" s="920">
        <v>0</v>
      </c>
      <c r="W5577" s="920">
        <v>0</v>
      </c>
      <c r="X5577" s="920">
        <v>0</v>
      </c>
      <c r="Y5577" s="920">
        <v>0</v>
      </c>
      <c r="Z5577" s="920">
        <v>0</v>
      </c>
      <c r="AA5577" s="920">
        <v>0</v>
      </c>
      <c r="AB5577" s="936">
        <v>1</v>
      </c>
      <c r="AC5577" s="575">
        <f t="shared" si="260"/>
        <v>0</v>
      </c>
      <c r="AD5577" s="620">
        <f t="shared" si="261"/>
        <v>0</v>
      </c>
    </row>
    <row r="5578" customHeight="1" spans="1:30">
      <c r="A5578" s="574">
        <v>45400</v>
      </c>
      <c r="B5578" s="920" t="s">
        <v>254</v>
      </c>
      <c r="C5578" s="920" t="s">
        <v>250</v>
      </c>
      <c r="D5578" s="920">
        <v>50</v>
      </c>
      <c r="E5578" s="920" t="s">
        <v>233</v>
      </c>
      <c r="F5578" s="920">
        <v>0</v>
      </c>
      <c r="G5578" s="920">
        <v>7.56</v>
      </c>
      <c r="H5578" s="920">
        <v>62.036</v>
      </c>
      <c r="I5578" s="920">
        <v>61.2718</v>
      </c>
      <c r="J5578" s="920">
        <v>59.64</v>
      </c>
      <c r="K5578" s="920">
        <v>0.36</v>
      </c>
      <c r="L5578" s="936">
        <v>0.0058</v>
      </c>
      <c r="M5578" s="920">
        <v>616.14</v>
      </c>
      <c r="N5578" s="920"/>
      <c r="O5578" s="920"/>
      <c r="P5578" s="920"/>
      <c r="Q5578" s="920">
        <v>12070</v>
      </c>
      <c r="R5578" s="920">
        <v>4517.1</v>
      </c>
      <c r="S5578" s="936">
        <v>0.3742</v>
      </c>
      <c r="T5578" s="920">
        <v>0</v>
      </c>
      <c r="U5578" s="920">
        <v>0</v>
      </c>
      <c r="V5578" s="920">
        <v>0</v>
      </c>
      <c r="W5578" s="920">
        <v>0</v>
      </c>
      <c r="X5578" s="920">
        <v>0</v>
      </c>
      <c r="Y5578" s="920">
        <v>0</v>
      </c>
      <c r="Z5578" s="920">
        <v>0</v>
      </c>
      <c r="AA5578" s="920">
        <v>0</v>
      </c>
      <c r="AB5578" s="936">
        <v>1</v>
      </c>
      <c r="AC5578" s="575">
        <f t="shared" si="260"/>
        <v>0</v>
      </c>
      <c r="AD5578" s="620">
        <f t="shared" si="261"/>
        <v>0</v>
      </c>
    </row>
    <row r="5579" customHeight="1" spans="1:30">
      <c r="A5579" s="574">
        <v>45400</v>
      </c>
      <c r="B5579" s="192" t="s">
        <v>61</v>
      </c>
      <c r="C5579" s="920" t="s">
        <v>250</v>
      </c>
      <c r="D5579" s="920">
        <v>275</v>
      </c>
      <c r="E5579" s="920" t="s">
        <v>233</v>
      </c>
      <c r="F5579" s="920">
        <v>0</v>
      </c>
      <c r="G5579" s="920">
        <v>6.27</v>
      </c>
      <c r="H5579" s="920">
        <v>216.8118</v>
      </c>
      <c r="I5579" s="920">
        <v>216.8118</v>
      </c>
      <c r="J5579" s="920">
        <v>212.96</v>
      </c>
      <c r="K5579" s="920">
        <v>0</v>
      </c>
      <c r="L5579" s="936">
        <v>0</v>
      </c>
      <c r="M5579" s="920">
        <v>4594.48</v>
      </c>
      <c r="N5579" s="920"/>
      <c r="O5579" s="920"/>
      <c r="P5579" s="920"/>
      <c r="Q5579" s="920">
        <v>83580</v>
      </c>
      <c r="R5579" s="920">
        <v>28519.92</v>
      </c>
      <c r="S5579" s="936">
        <v>0.3412</v>
      </c>
      <c r="T5579" s="920">
        <v>0</v>
      </c>
      <c r="U5579" s="920">
        <v>0</v>
      </c>
      <c r="V5579" s="920">
        <v>0</v>
      </c>
      <c r="W5579" s="920">
        <v>0</v>
      </c>
      <c r="X5579" s="920">
        <v>0</v>
      </c>
      <c r="Y5579" s="920">
        <v>0</v>
      </c>
      <c r="Z5579" s="920">
        <v>0</v>
      </c>
      <c r="AA5579" s="920">
        <v>0</v>
      </c>
      <c r="AB5579" s="936">
        <v>1</v>
      </c>
      <c r="AC5579" s="575">
        <f t="shared" si="260"/>
        <v>0</v>
      </c>
      <c r="AD5579" s="620">
        <f t="shared" si="261"/>
        <v>0</v>
      </c>
    </row>
    <row r="5580" customHeight="1" spans="1:30">
      <c r="A5580" s="574">
        <v>45400</v>
      </c>
      <c r="B5580" s="192" t="s">
        <v>62</v>
      </c>
      <c r="C5580" s="920" t="s">
        <v>250</v>
      </c>
      <c r="D5580" s="920">
        <v>200</v>
      </c>
      <c r="E5580" s="920" t="s">
        <v>233</v>
      </c>
      <c r="F5580" s="920">
        <v>0</v>
      </c>
      <c r="G5580" s="920">
        <v>6.53</v>
      </c>
      <c r="H5580" s="920">
        <v>155.2951</v>
      </c>
      <c r="I5580" s="920">
        <v>154.8412</v>
      </c>
      <c r="J5580" s="920">
        <v>147.84</v>
      </c>
      <c r="K5580" s="920">
        <v>0</v>
      </c>
      <c r="L5580" s="936">
        <v>0</v>
      </c>
      <c r="M5580" s="920">
        <v>3466.32</v>
      </c>
      <c r="N5580" s="920"/>
      <c r="O5580" s="920"/>
      <c r="P5580" s="920"/>
      <c r="Q5580" s="920">
        <v>61280</v>
      </c>
      <c r="R5580" s="920">
        <v>20013.84</v>
      </c>
      <c r="S5580" s="936">
        <v>0.3266</v>
      </c>
      <c r="T5580" s="920">
        <v>0</v>
      </c>
      <c r="U5580" s="920">
        <v>0.4539</v>
      </c>
      <c r="V5580" s="920">
        <v>0</v>
      </c>
      <c r="W5580" s="920">
        <v>0</v>
      </c>
      <c r="X5580" s="920">
        <v>0</v>
      </c>
      <c r="Y5580" s="920">
        <v>0</v>
      </c>
      <c r="Z5580" s="920">
        <v>0</v>
      </c>
      <c r="AA5580" s="920">
        <v>0</v>
      </c>
      <c r="AB5580" s="936">
        <v>1</v>
      </c>
      <c r="AC5580" s="575">
        <f t="shared" si="260"/>
        <v>0.4539</v>
      </c>
      <c r="AD5580" s="620">
        <f t="shared" si="261"/>
        <v>0</v>
      </c>
    </row>
    <row r="5581" customHeight="1" spans="1:30">
      <c r="A5581" s="574">
        <v>45400</v>
      </c>
      <c r="B5581" s="669" t="s">
        <v>55</v>
      </c>
      <c r="C5581" s="920" t="s">
        <v>250</v>
      </c>
      <c r="D5581" s="920">
        <v>100</v>
      </c>
      <c r="E5581" s="920" t="s">
        <v>233</v>
      </c>
      <c r="F5581" s="920">
        <v>0</v>
      </c>
      <c r="G5581" s="920">
        <v>7.47</v>
      </c>
      <c r="H5581" s="920">
        <v>121.267</v>
      </c>
      <c r="I5581" s="920">
        <v>93.8126</v>
      </c>
      <c r="J5581" s="920">
        <v>92.0896</v>
      </c>
      <c r="K5581" s="920">
        <v>27.4544</v>
      </c>
      <c r="L5581" s="936">
        <v>0.2264</v>
      </c>
      <c r="M5581" s="920">
        <v>1459.2688</v>
      </c>
      <c r="N5581" s="920"/>
      <c r="O5581" s="920"/>
      <c r="P5581" s="920"/>
      <c r="Q5581" s="920">
        <v>28860</v>
      </c>
      <c r="R5581" s="920">
        <v>7818.0587</v>
      </c>
      <c r="S5581" s="936">
        <v>0.2709</v>
      </c>
      <c r="T5581" s="920">
        <v>0</v>
      </c>
      <c r="U5581" s="920">
        <v>0</v>
      </c>
      <c r="V5581" s="920">
        <v>0</v>
      </c>
      <c r="W5581" s="920">
        <v>0</v>
      </c>
      <c r="X5581" s="920">
        <v>0</v>
      </c>
      <c r="Y5581" s="920">
        <v>0</v>
      </c>
      <c r="Z5581" s="920">
        <v>0</v>
      </c>
      <c r="AA5581" s="920">
        <v>0</v>
      </c>
      <c r="AB5581" s="936">
        <v>1</v>
      </c>
      <c r="AC5581" s="575">
        <f t="shared" si="260"/>
        <v>0</v>
      </c>
      <c r="AD5581" s="620">
        <f t="shared" si="261"/>
        <v>0</v>
      </c>
    </row>
    <row r="5582" customHeight="1" spans="1:30">
      <c r="A5582" s="574">
        <v>45400</v>
      </c>
      <c r="B5582" s="192" t="s">
        <v>57</v>
      </c>
      <c r="C5582" s="920" t="s">
        <v>228</v>
      </c>
      <c r="D5582" s="920">
        <v>20</v>
      </c>
      <c r="E5582" s="920" t="s">
        <v>233</v>
      </c>
      <c r="F5582" s="920">
        <v>5.55</v>
      </c>
      <c r="G5582" s="920">
        <v>0</v>
      </c>
      <c r="H5582" s="920">
        <v>10.0731</v>
      </c>
      <c r="I5582" s="920">
        <v>10.0731</v>
      </c>
      <c r="J5582" s="920">
        <v>9.8917</v>
      </c>
      <c r="K5582" s="920">
        <v>0</v>
      </c>
      <c r="L5582" s="936">
        <v>0</v>
      </c>
      <c r="M5582" s="920">
        <v>175.2598</v>
      </c>
      <c r="N5582" s="920"/>
      <c r="O5582" s="920"/>
      <c r="P5582" s="920"/>
      <c r="Q5582" s="920">
        <v>3541</v>
      </c>
      <c r="R5582" s="920">
        <v>983.2192</v>
      </c>
      <c r="S5582" s="936">
        <v>0.2777</v>
      </c>
      <c r="T5582" s="920">
        <v>0</v>
      </c>
      <c r="U5582" s="920">
        <v>0</v>
      </c>
      <c r="V5582" s="920">
        <v>0</v>
      </c>
      <c r="W5582" s="920">
        <v>0</v>
      </c>
      <c r="X5582" s="920">
        <v>0</v>
      </c>
      <c r="Y5582" s="920">
        <v>0</v>
      </c>
      <c r="Z5582" s="920">
        <v>0</v>
      </c>
      <c r="AA5582" s="920">
        <v>0</v>
      </c>
      <c r="AB5582" s="936">
        <v>1</v>
      </c>
      <c r="AC5582" s="575">
        <f t="shared" si="260"/>
        <v>0</v>
      </c>
      <c r="AD5582" s="620">
        <f t="shared" si="261"/>
        <v>0</v>
      </c>
    </row>
    <row r="5583" customHeight="1" spans="1:30">
      <c r="A5583" s="574">
        <v>45400</v>
      </c>
      <c r="B5583" s="920" t="s">
        <v>252</v>
      </c>
      <c r="C5583" s="920" t="s">
        <v>250</v>
      </c>
      <c r="D5583" s="920">
        <v>49.5</v>
      </c>
      <c r="E5583" s="920" t="s">
        <v>233</v>
      </c>
      <c r="F5583" s="920">
        <v>0</v>
      </c>
      <c r="G5583" s="920">
        <v>16.85</v>
      </c>
      <c r="H5583" s="920">
        <v>114.228</v>
      </c>
      <c r="I5583" s="920">
        <v>82.3894</v>
      </c>
      <c r="J5583" s="920">
        <v>80.916</v>
      </c>
      <c r="K5583" s="920">
        <v>31.8386</v>
      </c>
      <c r="L5583" s="936">
        <v>0.2787</v>
      </c>
      <c r="M5583" s="920">
        <v>1052.568</v>
      </c>
      <c r="N5583" s="920">
        <v>1272</v>
      </c>
      <c r="O5583" s="936">
        <v>0.8275</v>
      </c>
      <c r="P5583" s="936">
        <v>0.2275</v>
      </c>
      <c r="Q5583" s="920">
        <v>12723</v>
      </c>
      <c r="R5583" s="920">
        <v>3768.4086</v>
      </c>
      <c r="S5583" s="936">
        <v>0.2962</v>
      </c>
      <c r="T5583" s="920">
        <v>0</v>
      </c>
      <c r="U5583" s="920">
        <v>0</v>
      </c>
      <c r="V5583" s="920">
        <v>0</v>
      </c>
      <c r="W5583" s="920">
        <v>0</v>
      </c>
      <c r="X5583" s="920">
        <v>0</v>
      </c>
      <c r="Y5583" s="920">
        <v>0</v>
      </c>
      <c r="Z5583" s="920">
        <v>0</v>
      </c>
      <c r="AA5583" s="920">
        <v>0</v>
      </c>
      <c r="AB5583" s="936">
        <v>1</v>
      </c>
      <c r="AC5583" s="575">
        <f t="shared" si="260"/>
        <v>0</v>
      </c>
      <c r="AD5583" s="620">
        <f t="shared" si="261"/>
        <v>0</v>
      </c>
    </row>
    <row r="5584" customHeight="1" spans="1:30">
      <c r="A5584" s="574">
        <v>45400</v>
      </c>
      <c r="B5584" s="920" t="s">
        <v>258</v>
      </c>
      <c r="C5584" s="920" t="s">
        <v>250</v>
      </c>
      <c r="D5584" s="920">
        <v>100</v>
      </c>
      <c r="E5584" s="920" t="s">
        <v>233</v>
      </c>
      <c r="F5584" s="920">
        <v>0</v>
      </c>
      <c r="G5584" s="920">
        <v>10.72</v>
      </c>
      <c r="H5584" s="920">
        <v>221.635</v>
      </c>
      <c r="I5584" s="920">
        <v>202.0502</v>
      </c>
      <c r="J5584" s="920">
        <v>198</v>
      </c>
      <c r="K5584" s="920">
        <v>18.7524</v>
      </c>
      <c r="L5584" s="936">
        <v>0.0849</v>
      </c>
      <c r="M5584" s="920">
        <v>1521.96</v>
      </c>
      <c r="N5584" s="920"/>
      <c r="O5584" s="920"/>
      <c r="P5584" s="920"/>
      <c r="Q5584" s="920">
        <v>27774</v>
      </c>
      <c r="R5584" s="920">
        <v>7339.86</v>
      </c>
      <c r="S5584" s="936">
        <v>0.2643</v>
      </c>
      <c r="T5584" s="920">
        <v>0.8324</v>
      </c>
      <c r="U5584" s="920">
        <v>0</v>
      </c>
      <c r="V5584" s="920">
        <v>0</v>
      </c>
      <c r="W5584" s="920">
        <v>0</v>
      </c>
      <c r="X5584" s="920">
        <v>0</v>
      </c>
      <c r="Y5584" s="920">
        <v>0</v>
      </c>
      <c r="Z5584" s="920">
        <v>0</v>
      </c>
      <c r="AA5584" s="920">
        <v>0</v>
      </c>
      <c r="AB5584" s="936">
        <v>0.9913</v>
      </c>
      <c r="AC5584" s="575">
        <f t="shared" si="260"/>
        <v>0</v>
      </c>
      <c r="AD5584" s="620">
        <f t="shared" si="261"/>
        <v>0.8324</v>
      </c>
    </row>
    <row r="5585" customHeight="1" spans="1:30">
      <c r="A5585" s="574">
        <v>45400</v>
      </c>
      <c r="B5585" s="920" t="s">
        <v>253</v>
      </c>
      <c r="C5585" s="920" t="s">
        <v>250</v>
      </c>
      <c r="D5585" s="920">
        <v>200</v>
      </c>
      <c r="E5585" s="920" t="s">
        <v>233</v>
      </c>
      <c r="F5585" s="920">
        <v>0</v>
      </c>
      <c r="G5585" s="920">
        <v>5.49</v>
      </c>
      <c r="H5585" s="920">
        <v>135.2765</v>
      </c>
      <c r="I5585" s="920">
        <v>134.7944</v>
      </c>
      <c r="J5585" s="920">
        <v>132</v>
      </c>
      <c r="K5585" s="920">
        <v>0</v>
      </c>
      <c r="L5585" s="936">
        <v>0</v>
      </c>
      <c r="M5585" s="920">
        <v>3253.8</v>
      </c>
      <c r="N5585" s="920"/>
      <c r="O5585" s="920"/>
      <c r="P5585" s="920"/>
      <c r="Q5585" s="920">
        <v>61425</v>
      </c>
      <c r="R5585" s="920">
        <v>17789.64</v>
      </c>
      <c r="S5585" s="936">
        <v>0.2896</v>
      </c>
      <c r="T5585" s="920">
        <v>0</v>
      </c>
      <c r="U5585" s="920">
        <v>0.4821</v>
      </c>
      <c r="V5585" s="920">
        <v>0</v>
      </c>
      <c r="W5585" s="920">
        <v>0</v>
      </c>
      <c r="X5585" s="920">
        <v>0</v>
      </c>
      <c r="Y5585" s="920">
        <v>0</v>
      </c>
      <c r="Z5585" s="920">
        <v>0</v>
      </c>
      <c r="AA5585" s="920">
        <v>0</v>
      </c>
      <c r="AB5585" s="936">
        <v>1</v>
      </c>
      <c r="AC5585" s="575">
        <f t="shared" si="260"/>
        <v>0.4821</v>
      </c>
      <c r="AD5585" s="620">
        <f t="shared" si="261"/>
        <v>0</v>
      </c>
    </row>
    <row r="5586" customHeight="1" spans="1:30">
      <c r="A5586" s="574">
        <v>45400</v>
      </c>
      <c r="B5586" s="920" t="s">
        <v>257</v>
      </c>
      <c r="C5586" s="920" t="s">
        <v>250</v>
      </c>
      <c r="D5586" s="920">
        <v>80</v>
      </c>
      <c r="E5586" s="920" t="s">
        <v>231</v>
      </c>
      <c r="F5586" s="920">
        <v>0</v>
      </c>
      <c r="G5586" s="920">
        <v>3.89</v>
      </c>
      <c r="H5586" s="920">
        <v>32.529</v>
      </c>
      <c r="I5586" s="920">
        <v>31.6013</v>
      </c>
      <c r="J5586" s="920">
        <v>30.7648</v>
      </c>
      <c r="K5586" s="920">
        <v>0</v>
      </c>
      <c r="L5586" s="936">
        <v>0</v>
      </c>
      <c r="M5586" s="920">
        <v>813.0664</v>
      </c>
      <c r="N5586" s="920"/>
      <c r="O5586" s="920"/>
      <c r="P5586" s="920"/>
      <c r="Q5586" s="920">
        <v>18237</v>
      </c>
      <c r="R5586" s="920">
        <v>6502.508</v>
      </c>
      <c r="S5586" s="936">
        <v>0.3566</v>
      </c>
      <c r="T5586" s="920">
        <v>0</v>
      </c>
      <c r="U5586" s="920">
        <v>0</v>
      </c>
      <c r="V5586" s="920">
        <v>0</v>
      </c>
      <c r="W5586" s="920">
        <v>0</v>
      </c>
      <c r="X5586" s="920">
        <v>0</v>
      </c>
      <c r="Y5586" s="920">
        <v>0</v>
      </c>
      <c r="Z5586" s="920">
        <v>0</v>
      </c>
      <c r="AA5586" s="920">
        <v>0</v>
      </c>
      <c r="AB5586" s="936">
        <v>1</v>
      </c>
      <c r="AC5586" s="575">
        <f t="shared" si="260"/>
        <v>0</v>
      </c>
      <c r="AD5586" s="620">
        <f t="shared" si="261"/>
        <v>0</v>
      </c>
    </row>
    <row r="5587" customHeight="1" spans="1:30">
      <c r="A5587" s="574">
        <v>45400</v>
      </c>
      <c r="B5587" s="920" t="s">
        <v>263</v>
      </c>
      <c r="C5587" s="920" t="s">
        <v>250</v>
      </c>
      <c r="D5587" s="920">
        <v>200</v>
      </c>
      <c r="E5587" s="920" t="s">
        <v>233</v>
      </c>
      <c r="F5587" s="920">
        <v>0</v>
      </c>
      <c r="G5587" s="920">
        <v>9.7</v>
      </c>
      <c r="H5587" s="920">
        <v>427.5048</v>
      </c>
      <c r="I5587" s="920">
        <v>396.522</v>
      </c>
      <c r="J5587" s="920">
        <v>388.08</v>
      </c>
      <c r="K5587" s="920">
        <v>26.9206</v>
      </c>
      <c r="L5587" s="936">
        <v>0.0636</v>
      </c>
      <c r="M5587" s="920">
        <v>2716.56</v>
      </c>
      <c r="N5587" s="920"/>
      <c r="O5587" s="920"/>
      <c r="P5587" s="920"/>
      <c r="Q5587" s="920">
        <v>59159</v>
      </c>
      <c r="R5587" s="920">
        <v>21138.48</v>
      </c>
      <c r="S5587" s="936">
        <v>0.3573</v>
      </c>
      <c r="T5587" s="920">
        <v>0</v>
      </c>
      <c r="U5587" s="920">
        <v>3.1598</v>
      </c>
      <c r="V5587" s="920">
        <v>0.9024</v>
      </c>
      <c r="W5587" s="920">
        <v>0</v>
      </c>
      <c r="X5587" s="920">
        <v>0</v>
      </c>
      <c r="Y5587" s="920">
        <v>0</v>
      </c>
      <c r="Z5587" s="920">
        <v>0</v>
      </c>
      <c r="AA5587" s="920">
        <v>0</v>
      </c>
      <c r="AB5587" s="936">
        <v>0.9973</v>
      </c>
      <c r="AC5587" s="575">
        <f t="shared" si="260"/>
        <v>3.1598</v>
      </c>
      <c r="AD5587" s="620">
        <f t="shared" si="261"/>
        <v>0.9024</v>
      </c>
    </row>
    <row r="5588" customHeight="1" spans="1:30">
      <c r="A5588" s="574">
        <v>45400</v>
      </c>
      <c r="B5588" s="920" t="s">
        <v>262</v>
      </c>
      <c r="C5588" s="920" t="s">
        <v>250</v>
      </c>
      <c r="D5588" s="920">
        <v>200</v>
      </c>
      <c r="E5588" s="920" t="s">
        <v>233</v>
      </c>
      <c r="F5588" s="920">
        <v>0</v>
      </c>
      <c r="G5588" s="920">
        <v>11.15</v>
      </c>
      <c r="H5588" s="920">
        <v>378.5593</v>
      </c>
      <c r="I5588" s="920">
        <v>251.6099</v>
      </c>
      <c r="J5588" s="920">
        <v>248.325</v>
      </c>
      <c r="K5588" s="920">
        <v>0</v>
      </c>
      <c r="L5588" s="936">
        <v>0</v>
      </c>
      <c r="M5588" s="920">
        <v>1572.45</v>
      </c>
      <c r="N5588" s="920"/>
      <c r="O5588" s="920"/>
      <c r="P5588" s="920"/>
      <c r="Q5588" s="920">
        <v>30140</v>
      </c>
      <c r="R5588" s="920">
        <v>12008.7</v>
      </c>
      <c r="S5588" s="936">
        <v>0.3984</v>
      </c>
      <c r="T5588" s="920">
        <v>126.9494</v>
      </c>
      <c r="U5588" s="920">
        <v>0</v>
      </c>
      <c r="V5588" s="920">
        <v>0</v>
      </c>
      <c r="W5588" s="920">
        <v>0</v>
      </c>
      <c r="X5588" s="920">
        <v>0</v>
      </c>
      <c r="Y5588" s="920">
        <v>0</v>
      </c>
      <c r="Z5588" s="920">
        <v>0</v>
      </c>
      <c r="AA5588" s="920">
        <v>0</v>
      </c>
      <c r="AB5588" s="936">
        <v>0.608</v>
      </c>
      <c r="AC5588" s="575">
        <f t="shared" si="260"/>
        <v>0</v>
      </c>
      <c r="AD5588" s="620">
        <f t="shared" si="261"/>
        <v>126.9494</v>
      </c>
    </row>
    <row r="5589" customHeight="1" spans="1:30">
      <c r="A5589" s="574">
        <v>45400</v>
      </c>
      <c r="B5589" s="920" t="s">
        <v>260</v>
      </c>
      <c r="C5589" s="920" t="s">
        <v>250</v>
      </c>
      <c r="D5589" s="920">
        <v>50</v>
      </c>
      <c r="E5589" s="920" t="s">
        <v>231</v>
      </c>
      <c r="F5589" s="920">
        <v>0</v>
      </c>
      <c r="G5589" s="920">
        <v>4.82</v>
      </c>
      <c r="H5589" s="920">
        <v>32.8729</v>
      </c>
      <c r="I5589" s="920">
        <v>32.2492</v>
      </c>
      <c r="J5589" s="920">
        <v>31.79</v>
      </c>
      <c r="K5589" s="920">
        <v>0</v>
      </c>
      <c r="L5589" s="936">
        <v>0</v>
      </c>
      <c r="M5589" s="920">
        <v>632.94</v>
      </c>
      <c r="N5589" s="920"/>
      <c r="O5589" s="920"/>
      <c r="P5589" s="920"/>
      <c r="Q5589" s="920">
        <v>12700</v>
      </c>
      <c r="R5589" s="920">
        <v>3411.892</v>
      </c>
      <c r="S5589" s="936">
        <v>0.2687</v>
      </c>
      <c r="T5589" s="920">
        <v>0</v>
      </c>
      <c r="U5589" s="920">
        <v>0.139</v>
      </c>
      <c r="V5589" s="920">
        <v>0</v>
      </c>
      <c r="W5589" s="920">
        <v>0</v>
      </c>
      <c r="X5589" s="920">
        <v>0</v>
      </c>
      <c r="Y5589" s="920">
        <v>0</v>
      </c>
      <c r="Z5589" s="920">
        <v>0</v>
      </c>
      <c r="AA5589" s="920">
        <v>0</v>
      </c>
      <c r="AB5589" s="936">
        <v>1</v>
      </c>
      <c r="AC5589" s="575">
        <f t="shared" si="260"/>
        <v>0.139</v>
      </c>
      <c r="AD5589" s="620">
        <f t="shared" si="261"/>
        <v>0</v>
      </c>
    </row>
    <row r="5590" customHeight="1" spans="1:30">
      <c r="A5590" s="574">
        <v>45400</v>
      </c>
      <c r="B5590" s="920" t="s">
        <v>266</v>
      </c>
      <c r="C5590" s="920" t="s">
        <v>250</v>
      </c>
      <c r="D5590" s="920">
        <v>200</v>
      </c>
      <c r="E5590" s="920" t="s">
        <v>231</v>
      </c>
      <c r="F5590" s="920">
        <v>0</v>
      </c>
      <c r="G5590" s="920">
        <v>10.49</v>
      </c>
      <c r="H5590" s="920">
        <v>411.266</v>
      </c>
      <c r="I5590" s="920">
        <v>275.5366</v>
      </c>
      <c r="J5590" s="920">
        <v>269.28</v>
      </c>
      <c r="K5590" s="920">
        <v>135.7294</v>
      </c>
      <c r="L5590" s="936">
        <v>0.33</v>
      </c>
      <c r="M5590" s="920">
        <v>2971.98</v>
      </c>
      <c r="N5590" s="920"/>
      <c r="O5590" s="920"/>
      <c r="P5590" s="920"/>
      <c r="Q5590" s="920">
        <v>45530</v>
      </c>
      <c r="R5590" s="920">
        <v>10821.36</v>
      </c>
      <c r="S5590" s="936">
        <v>0.2377</v>
      </c>
      <c r="T5590" s="920">
        <v>0</v>
      </c>
      <c r="U5590" s="920">
        <v>0</v>
      </c>
      <c r="V5590" s="920">
        <v>0</v>
      </c>
      <c r="W5590" s="920">
        <v>0</v>
      </c>
      <c r="X5590" s="920">
        <v>0</v>
      </c>
      <c r="Y5590" s="920">
        <v>0</v>
      </c>
      <c r="Z5590" s="920">
        <v>0</v>
      </c>
      <c r="AA5590" s="920">
        <v>0</v>
      </c>
      <c r="AB5590" s="936">
        <v>1</v>
      </c>
      <c r="AC5590" s="575">
        <f t="shared" si="260"/>
        <v>0</v>
      </c>
      <c r="AD5590" s="620">
        <f t="shared" si="261"/>
        <v>0</v>
      </c>
    </row>
    <row r="5591" customHeight="1" spans="1:30">
      <c r="A5591" s="574">
        <v>45400</v>
      </c>
      <c r="B5591" s="920" t="s">
        <v>256</v>
      </c>
      <c r="C5591" s="920" t="s">
        <v>250</v>
      </c>
      <c r="D5591" s="920">
        <v>20.4</v>
      </c>
      <c r="E5591" s="920" t="s">
        <v>238</v>
      </c>
      <c r="F5591" s="920">
        <v>0</v>
      </c>
      <c r="G5591" s="920">
        <v>5.5</v>
      </c>
      <c r="H5591" s="920">
        <v>16.4754</v>
      </c>
      <c r="I5591" s="920">
        <v>16.296</v>
      </c>
      <c r="J5591" s="920">
        <v>16.2569</v>
      </c>
      <c r="K5591" s="920">
        <v>0.1096</v>
      </c>
      <c r="L5591" s="936">
        <v>0.0067</v>
      </c>
      <c r="M5591" s="920">
        <v>227.6539</v>
      </c>
      <c r="N5591" s="920"/>
      <c r="O5591" s="920"/>
      <c r="P5591" s="920"/>
      <c r="Q5591" s="920">
        <v>5372</v>
      </c>
      <c r="R5591" s="920">
        <v>1855.846</v>
      </c>
      <c r="S5591" s="936">
        <v>0.3455</v>
      </c>
      <c r="T5591" s="920">
        <v>0</v>
      </c>
      <c r="U5591" s="920">
        <v>0</v>
      </c>
      <c r="V5591" s="920">
        <v>0</v>
      </c>
      <c r="W5591" s="920">
        <v>0</v>
      </c>
      <c r="X5591" s="920">
        <v>0</v>
      </c>
      <c r="Y5591" s="920">
        <v>0</v>
      </c>
      <c r="Z5591" s="920">
        <v>0</v>
      </c>
      <c r="AA5591" s="920">
        <v>0</v>
      </c>
      <c r="AB5591" s="936">
        <v>1</v>
      </c>
      <c r="AC5591" s="575">
        <f t="shared" si="260"/>
        <v>0</v>
      </c>
      <c r="AD5591" s="620">
        <f t="shared" si="261"/>
        <v>0</v>
      </c>
    </row>
    <row r="5592" customHeight="1" spans="1:30">
      <c r="A5592" s="574">
        <v>45400</v>
      </c>
      <c r="B5592" s="920" t="s">
        <v>265</v>
      </c>
      <c r="C5592" s="920" t="s">
        <v>250</v>
      </c>
      <c r="D5592" s="920">
        <v>50</v>
      </c>
      <c r="E5592" s="920" t="s">
        <v>233</v>
      </c>
      <c r="F5592" s="920">
        <v>0</v>
      </c>
      <c r="G5592" s="920">
        <v>11.45</v>
      </c>
      <c r="H5592" s="920">
        <v>103.413</v>
      </c>
      <c r="I5592" s="920">
        <v>26.1833</v>
      </c>
      <c r="J5592" s="920">
        <v>25.5772</v>
      </c>
      <c r="K5592" s="920">
        <v>77.2297</v>
      </c>
      <c r="L5592" s="936">
        <v>0.7468</v>
      </c>
      <c r="M5592" s="920">
        <v>409.5652</v>
      </c>
      <c r="N5592" s="920"/>
      <c r="O5592" s="920"/>
      <c r="P5592" s="920"/>
      <c r="Q5592" s="920">
        <v>5770</v>
      </c>
      <c r="R5592" s="920">
        <v>1433.3616</v>
      </c>
      <c r="S5592" s="936">
        <v>0.2484</v>
      </c>
      <c r="T5592" s="920">
        <v>0</v>
      </c>
      <c r="U5592" s="920">
        <v>0</v>
      </c>
      <c r="V5592" s="920">
        <v>0</v>
      </c>
      <c r="W5592" s="920">
        <v>0</v>
      </c>
      <c r="X5592" s="920">
        <v>0</v>
      </c>
      <c r="Y5592" s="920">
        <v>0</v>
      </c>
      <c r="Z5592" s="920">
        <v>0</v>
      </c>
      <c r="AA5592" s="920">
        <v>0</v>
      </c>
      <c r="AB5592" s="936">
        <v>1</v>
      </c>
      <c r="AC5592" s="575">
        <f t="shared" si="260"/>
        <v>0</v>
      </c>
      <c r="AD5592" s="620">
        <f t="shared" si="261"/>
        <v>0</v>
      </c>
    </row>
    <row r="5593" customHeight="1" spans="1:30">
      <c r="A5593" s="574">
        <v>45400</v>
      </c>
      <c r="B5593" s="920" t="s">
        <v>267</v>
      </c>
      <c r="C5593" s="920" t="s">
        <v>250</v>
      </c>
      <c r="D5593" s="920">
        <v>150</v>
      </c>
      <c r="E5593" s="920" t="s">
        <v>233</v>
      </c>
      <c r="F5593" s="920">
        <v>0</v>
      </c>
      <c r="G5593" s="920">
        <v>7.51</v>
      </c>
      <c r="H5593" s="920">
        <v>156.0144</v>
      </c>
      <c r="I5593" s="920">
        <v>156.0144</v>
      </c>
      <c r="J5593" s="920">
        <v>153.12</v>
      </c>
      <c r="K5593" s="920">
        <v>0</v>
      </c>
      <c r="L5593" s="936">
        <v>0</v>
      </c>
      <c r="M5593" s="920">
        <v>1584</v>
      </c>
      <c r="N5593" s="920"/>
      <c r="O5593" s="920"/>
      <c r="P5593" s="920"/>
      <c r="Q5593" s="920">
        <v>38110</v>
      </c>
      <c r="R5593" s="920">
        <v>15025.12</v>
      </c>
      <c r="S5593" s="936">
        <v>0.3943</v>
      </c>
      <c r="T5593" s="920">
        <v>0</v>
      </c>
      <c r="U5593" s="920">
        <v>0</v>
      </c>
      <c r="V5593" s="920">
        <v>0</v>
      </c>
      <c r="W5593" s="920">
        <v>0</v>
      </c>
      <c r="X5593" s="920">
        <v>0</v>
      </c>
      <c r="Y5593" s="920">
        <v>0</v>
      </c>
      <c r="Z5593" s="920">
        <v>0</v>
      </c>
      <c r="AA5593" s="920">
        <v>0</v>
      </c>
      <c r="AB5593" s="936">
        <v>1</v>
      </c>
      <c r="AC5593" s="575">
        <f t="shared" si="260"/>
        <v>0</v>
      </c>
      <c r="AD5593" s="620">
        <f t="shared" si="261"/>
        <v>0</v>
      </c>
    </row>
    <row r="5594" customHeight="1" spans="1:31">
      <c r="A5594" s="574">
        <v>45400</v>
      </c>
      <c r="B5594" s="921" t="s">
        <v>332</v>
      </c>
      <c r="C5594" s="922" t="s">
        <v>327</v>
      </c>
      <c r="D5594" s="923">
        <v>100</v>
      </c>
      <c r="E5594" s="924" t="s">
        <v>161</v>
      </c>
      <c r="F5594" s="925">
        <v>6.76</v>
      </c>
      <c r="G5594" s="924">
        <v>2.99</v>
      </c>
      <c r="H5594" s="926">
        <v>77.0872</v>
      </c>
      <c r="I5594" s="926">
        <v>74.652</v>
      </c>
      <c r="J5594" s="926">
        <v>77.476</v>
      </c>
      <c r="K5594" s="926">
        <v>0</v>
      </c>
      <c r="L5594" s="937">
        <v>0</v>
      </c>
      <c r="M5594" s="926">
        <v>689.808</v>
      </c>
      <c r="N5594" s="924">
        <v>2100</v>
      </c>
      <c r="O5594" s="937">
        <v>0.3285</v>
      </c>
      <c r="P5594" s="937">
        <v>-0.2715</v>
      </c>
      <c r="Q5594" s="924">
        <v>17591</v>
      </c>
      <c r="R5594" s="926">
        <v>3322.655</v>
      </c>
      <c r="S5594" s="937">
        <v>0.1889</v>
      </c>
      <c r="T5594" s="924">
        <v>0</v>
      </c>
      <c r="U5594" s="924">
        <v>0</v>
      </c>
      <c r="V5594" s="924">
        <v>0</v>
      </c>
      <c r="W5594" s="924">
        <v>0</v>
      </c>
      <c r="X5594" s="924">
        <v>0</v>
      </c>
      <c r="Y5594" s="924">
        <v>0</v>
      </c>
      <c r="Z5594" s="924">
        <v>0</v>
      </c>
      <c r="AA5594" s="926">
        <v>0</v>
      </c>
      <c r="AB5594" s="937">
        <v>1</v>
      </c>
      <c r="AC5594" s="575">
        <f t="shared" si="260"/>
        <v>0</v>
      </c>
      <c r="AD5594" s="620">
        <f t="shared" si="261"/>
        <v>0</v>
      </c>
      <c r="AE5594" s="949"/>
    </row>
    <row r="5595" customHeight="1" spans="1:31">
      <c r="A5595" s="574">
        <v>45400</v>
      </c>
      <c r="B5595" s="921" t="s">
        <v>342</v>
      </c>
      <c r="C5595" s="927" t="s">
        <v>82</v>
      </c>
      <c r="D5595" s="928">
        <v>100</v>
      </c>
      <c r="E5595" s="929" t="s">
        <v>400</v>
      </c>
      <c r="F5595" s="925">
        <v>0</v>
      </c>
      <c r="G5595" s="930">
        <v>4.32</v>
      </c>
      <c r="H5595" s="930">
        <v>0</v>
      </c>
      <c r="I5595" s="930">
        <v>14.28</v>
      </c>
      <c r="J5595" s="955">
        <v>13.9656</v>
      </c>
      <c r="K5595" s="934">
        <v>0</v>
      </c>
      <c r="L5595" s="937">
        <v>0</v>
      </c>
      <c r="M5595" s="955">
        <v>149.864</v>
      </c>
      <c r="N5595" s="939">
        <v>2002</v>
      </c>
      <c r="O5595" s="940">
        <v>0.0749</v>
      </c>
      <c r="P5595" s="956">
        <v>-0.5224</v>
      </c>
      <c r="Q5595" s="957">
        <v>13183</v>
      </c>
      <c r="R5595" s="938">
        <v>457.7232</v>
      </c>
      <c r="S5595" s="940">
        <v>0.0347</v>
      </c>
      <c r="T5595" s="924">
        <v>1.5554</v>
      </c>
      <c r="U5595" s="924">
        <v>0</v>
      </c>
      <c r="V5595" s="924">
        <v>0</v>
      </c>
      <c r="W5595" s="924">
        <v>0</v>
      </c>
      <c r="X5595" s="924">
        <v>0</v>
      </c>
      <c r="Y5595" s="924">
        <v>0</v>
      </c>
      <c r="Z5595" s="924">
        <v>0</v>
      </c>
      <c r="AA5595" s="924">
        <v>0</v>
      </c>
      <c r="AB5595" s="937">
        <v>1</v>
      </c>
      <c r="AC5595" s="575">
        <f t="shared" si="260"/>
        <v>0</v>
      </c>
      <c r="AD5595" s="620">
        <f t="shared" si="261"/>
        <v>1.5554</v>
      </c>
      <c r="AE5595" s="949"/>
    </row>
    <row r="5596" customHeight="1" spans="1:31">
      <c r="A5596" s="574">
        <v>45400</v>
      </c>
      <c r="B5596" s="931" t="s">
        <v>461</v>
      </c>
      <c r="C5596" s="932" t="s">
        <v>391</v>
      </c>
      <c r="D5596" s="933">
        <v>33</v>
      </c>
      <c r="E5596" s="953" t="s">
        <v>83</v>
      </c>
      <c r="F5596" s="953">
        <v>0</v>
      </c>
      <c r="G5596" s="953">
        <v>4.95</v>
      </c>
      <c r="H5596" s="954">
        <v>25.0325</v>
      </c>
      <c r="I5596" s="954">
        <v>21.9048</v>
      </c>
      <c r="J5596" s="954">
        <v>21.78</v>
      </c>
      <c r="K5596" s="953">
        <v>0</v>
      </c>
      <c r="L5596" s="942">
        <v>0</v>
      </c>
      <c r="M5596" s="954">
        <v>372.9</v>
      </c>
      <c r="N5596" s="930">
        <v>1086</v>
      </c>
      <c r="O5596" s="942">
        <v>0.3434</v>
      </c>
      <c r="P5596" s="942">
        <v>-0.4277</v>
      </c>
      <c r="Q5596" s="953">
        <v>7604</v>
      </c>
      <c r="R5596" s="953">
        <v>2020.26</v>
      </c>
      <c r="S5596" s="942">
        <v>0.2657</v>
      </c>
      <c r="T5596" s="954">
        <v>0</v>
      </c>
      <c r="U5596" s="930">
        <v>3.1277</v>
      </c>
      <c r="V5596" s="930">
        <v>0</v>
      </c>
      <c r="W5596" s="930">
        <v>0</v>
      </c>
      <c r="X5596" s="930">
        <v>0</v>
      </c>
      <c r="Y5596" s="930">
        <v>0</v>
      </c>
      <c r="Z5596" s="930">
        <v>0</v>
      </c>
      <c r="AA5596" s="930">
        <v>0</v>
      </c>
      <c r="AB5596" s="937">
        <v>1</v>
      </c>
      <c r="AC5596" s="575">
        <f t="shared" si="260"/>
        <v>3.1277</v>
      </c>
      <c r="AD5596" s="620">
        <f t="shared" si="261"/>
        <v>0</v>
      </c>
      <c r="AE5596" s="949"/>
    </row>
    <row r="5597" customHeight="1" spans="1:31">
      <c r="A5597" s="574">
        <v>45400</v>
      </c>
      <c r="B5597" s="931" t="s">
        <v>466</v>
      </c>
      <c r="C5597" s="934" t="s">
        <v>150</v>
      </c>
      <c r="D5597" s="934">
        <v>60</v>
      </c>
      <c r="E5597" s="952" t="s">
        <v>148</v>
      </c>
      <c r="F5597" s="952">
        <v>5.38</v>
      </c>
      <c r="G5597" s="952">
        <v>3.27</v>
      </c>
      <c r="H5597" s="950">
        <v>42.6955</v>
      </c>
      <c r="I5597" s="952">
        <v>42.4662</v>
      </c>
      <c r="J5597" s="934">
        <v>39.6</v>
      </c>
      <c r="K5597" s="952">
        <v>0</v>
      </c>
      <c r="L5597" s="941">
        <v>0</v>
      </c>
      <c r="M5597" s="934">
        <v>325.6</v>
      </c>
      <c r="N5597" s="934">
        <v>422</v>
      </c>
      <c r="O5597" s="941">
        <v>0.7716</v>
      </c>
      <c r="P5597" s="934" t="s">
        <v>149</v>
      </c>
      <c r="Q5597" s="934">
        <v>5420</v>
      </c>
      <c r="R5597" s="934">
        <v>2009.04</v>
      </c>
      <c r="S5597" s="941">
        <v>0.3707</v>
      </c>
      <c r="T5597" s="934">
        <v>0</v>
      </c>
      <c r="U5597" s="934">
        <v>0</v>
      </c>
      <c r="V5597" s="934">
        <v>0</v>
      </c>
      <c r="W5597" s="934">
        <v>0</v>
      </c>
      <c r="X5597" s="934">
        <v>0</v>
      </c>
      <c r="Y5597" s="934">
        <v>0</v>
      </c>
      <c r="Z5597" s="934">
        <v>0</v>
      </c>
      <c r="AA5597" s="934">
        <v>0</v>
      </c>
      <c r="AB5597" s="941">
        <v>1</v>
      </c>
      <c r="AC5597" s="575">
        <f t="shared" si="260"/>
        <v>0</v>
      </c>
      <c r="AD5597" s="620">
        <f t="shared" si="261"/>
        <v>0</v>
      </c>
      <c r="AE5597" s="949"/>
    </row>
    <row r="5598" customHeight="1" spans="1:31">
      <c r="A5598" s="574">
        <v>45400</v>
      </c>
      <c r="B5598" s="921" t="s">
        <v>334</v>
      </c>
      <c r="C5598" s="927" t="s">
        <v>78</v>
      </c>
      <c r="D5598" s="928">
        <v>100</v>
      </c>
      <c r="E5598" s="930" t="s">
        <v>83</v>
      </c>
      <c r="F5598" s="930">
        <v>6.72</v>
      </c>
      <c r="G5598" s="930">
        <v>4.32</v>
      </c>
      <c r="H5598" s="930">
        <v>24.623</v>
      </c>
      <c r="I5598" s="930">
        <v>21.64</v>
      </c>
      <c r="J5598" s="930">
        <v>21.3136</v>
      </c>
      <c r="K5598" s="930">
        <v>0</v>
      </c>
      <c r="L5598" s="942">
        <v>0</v>
      </c>
      <c r="M5598" s="944">
        <v>223.477</v>
      </c>
      <c r="N5598" s="944">
        <v>132</v>
      </c>
      <c r="O5598" s="945">
        <v>1.693</v>
      </c>
      <c r="P5598" s="942">
        <v>1.1124</v>
      </c>
      <c r="Q5598" s="930">
        <v>5723</v>
      </c>
      <c r="R5598" s="944">
        <v>676.9301</v>
      </c>
      <c r="S5598" s="941">
        <v>0.1183</v>
      </c>
      <c r="T5598" s="930">
        <v>0</v>
      </c>
      <c r="U5598" s="930">
        <v>0</v>
      </c>
      <c r="V5598" s="930">
        <v>0</v>
      </c>
      <c r="W5598" s="930">
        <v>0</v>
      </c>
      <c r="X5598" s="930">
        <v>0</v>
      </c>
      <c r="Y5598" s="930">
        <v>0</v>
      </c>
      <c r="Z5598" s="930">
        <v>0</v>
      </c>
      <c r="AA5598" s="930">
        <v>0</v>
      </c>
      <c r="AB5598" s="942">
        <v>1</v>
      </c>
      <c r="AC5598" s="575">
        <f t="shared" si="260"/>
        <v>0</v>
      </c>
      <c r="AD5598" s="620">
        <f t="shared" si="261"/>
        <v>0</v>
      </c>
      <c r="AE5598" s="949"/>
    </row>
    <row r="5599" customHeight="1" spans="1:31">
      <c r="A5599" s="574">
        <v>45400</v>
      </c>
      <c r="B5599" s="921" t="s">
        <v>335</v>
      </c>
      <c r="C5599" s="927" t="s">
        <v>86</v>
      </c>
      <c r="D5599" s="928">
        <v>50</v>
      </c>
      <c r="E5599" s="930" t="s">
        <v>79</v>
      </c>
      <c r="F5599" s="930">
        <v>6.24</v>
      </c>
      <c r="G5599" s="935">
        <v>1.23</v>
      </c>
      <c r="H5599" s="935">
        <v>23.4796</v>
      </c>
      <c r="I5599" s="935">
        <v>23.1936</v>
      </c>
      <c r="J5599" s="935">
        <v>23.1726</v>
      </c>
      <c r="K5599" s="935">
        <v>0</v>
      </c>
      <c r="L5599" s="946">
        <v>0</v>
      </c>
      <c r="M5599" s="930">
        <v>208.4581</v>
      </c>
      <c r="N5599" s="935">
        <v>571</v>
      </c>
      <c r="O5599" s="942">
        <v>0.3651</v>
      </c>
      <c r="P5599" s="934" t="s">
        <v>149</v>
      </c>
      <c r="Q5599" s="935">
        <v>6458</v>
      </c>
      <c r="R5599" s="930">
        <v>1453.6576</v>
      </c>
      <c r="S5599" s="942"/>
      <c r="T5599" s="930">
        <v>0</v>
      </c>
      <c r="U5599" s="930">
        <v>0</v>
      </c>
      <c r="V5599" s="930">
        <v>0</v>
      </c>
      <c r="W5599" s="930">
        <v>0</v>
      </c>
      <c r="X5599" s="930">
        <v>0</v>
      </c>
      <c r="Y5599" s="930">
        <v>0</v>
      </c>
      <c r="Z5599" s="930">
        <v>0</v>
      </c>
      <c r="AA5599" s="930">
        <v>0</v>
      </c>
      <c r="AB5599" s="937">
        <v>1</v>
      </c>
      <c r="AC5599" s="575">
        <f t="shared" si="260"/>
        <v>0</v>
      </c>
      <c r="AD5599" s="620">
        <f t="shared" si="261"/>
        <v>0</v>
      </c>
      <c r="AE5599" s="949"/>
    </row>
    <row r="5600" customHeight="1" spans="1:29">
      <c r="A5600" s="916" t="s">
        <v>486</v>
      </c>
      <c r="B5600" s="917"/>
      <c r="C5600" s="917"/>
      <c r="D5600" s="917"/>
      <c r="E5600" s="917"/>
      <c r="F5600" s="917"/>
      <c r="G5600" s="917"/>
      <c r="H5600" s="917"/>
      <c r="I5600" s="917"/>
      <c r="J5600" s="917"/>
      <c r="K5600" s="917"/>
      <c r="L5600" s="917"/>
      <c r="M5600" s="917"/>
      <c r="N5600" s="917"/>
      <c r="O5600" s="917"/>
      <c r="P5600" s="917"/>
      <c r="Q5600" s="917"/>
      <c r="R5600" s="917"/>
      <c r="S5600" s="917"/>
      <c r="T5600" s="917"/>
      <c r="U5600" s="917"/>
      <c r="V5600" s="917"/>
      <c r="W5600" s="917"/>
      <c r="X5600" s="917"/>
      <c r="Y5600" s="917"/>
      <c r="Z5600" s="917"/>
      <c r="AA5600" s="917"/>
      <c r="AB5600" s="917"/>
      <c r="AC5600" s="917"/>
    </row>
    <row r="5601" customHeight="1" spans="1:30">
      <c r="A5601" s="918" t="s">
        <v>199</v>
      </c>
      <c r="B5601" s="919" t="s">
        <v>200</v>
      </c>
      <c r="C5601" s="919" t="s">
        <v>201</v>
      </c>
      <c r="D5601" s="919" t="s">
        <v>202</v>
      </c>
      <c r="E5601" s="919" t="s">
        <v>203</v>
      </c>
      <c r="F5601" s="919" t="s">
        <v>204</v>
      </c>
      <c r="G5601" s="919" t="s">
        <v>205</v>
      </c>
      <c r="H5601" s="919" t="s">
        <v>206</v>
      </c>
      <c r="I5601" s="919" t="s">
        <v>207</v>
      </c>
      <c r="J5601" s="919" t="s">
        <v>208</v>
      </c>
      <c r="K5601" s="919" t="s">
        <v>209</v>
      </c>
      <c r="L5601" s="919" t="s">
        <v>210</v>
      </c>
      <c r="M5601" s="919" t="s">
        <v>211</v>
      </c>
      <c r="N5601" s="919" t="s">
        <v>212</v>
      </c>
      <c r="O5601" s="919" t="s">
        <v>213</v>
      </c>
      <c r="P5601" s="919" t="s">
        <v>214</v>
      </c>
      <c r="Q5601" s="919" t="s">
        <v>215</v>
      </c>
      <c r="R5601" s="919" t="s">
        <v>216</v>
      </c>
      <c r="S5601" s="919" t="s">
        <v>217</v>
      </c>
      <c r="T5601" s="919" t="s">
        <v>218</v>
      </c>
      <c r="U5601" s="919" t="s">
        <v>219</v>
      </c>
      <c r="V5601" s="919" t="s">
        <v>220</v>
      </c>
      <c r="W5601" s="919" t="s">
        <v>221</v>
      </c>
      <c r="X5601" s="919" t="s">
        <v>222</v>
      </c>
      <c r="Y5601" s="919" t="s">
        <v>223</v>
      </c>
      <c r="Z5601" s="919" t="s">
        <v>224</v>
      </c>
      <c r="AA5601" s="919" t="s">
        <v>225</v>
      </c>
      <c r="AB5601" s="919" t="s">
        <v>226</v>
      </c>
      <c r="AC5601" s="583" t="s">
        <v>29</v>
      </c>
      <c r="AD5601" s="583" t="s">
        <v>30</v>
      </c>
    </row>
    <row r="5602" customHeight="1" spans="1:30">
      <c r="A5602" s="574">
        <v>45401</v>
      </c>
      <c r="B5602" s="920" t="s">
        <v>227</v>
      </c>
      <c r="C5602" s="920" t="s">
        <v>228</v>
      </c>
      <c r="D5602" s="920">
        <v>100</v>
      </c>
      <c r="E5602" s="920" t="s">
        <v>287</v>
      </c>
      <c r="F5602" s="920">
        <v>0.74</v>
      </c>
      <c r="G5602" s="920">
        <v>1.5</v>
      </c>
      <c r="H5602" s="920">
        <v>6.7164</v>
      </c>
      <c r="I5602" s="920">
        <v>6.6499</v>
      </c>
      <c r="J5602" s="920">
        <v>6.475</v>
      </c>
      <c r="K5602" s="920">
        <v>0</v>
      </c>
      <c r="L5602" s="936">
        <v>0</v>
      </c>
      <c r="M5602" s="920">
        <v>789.1625</v>
      </c>
      <c r="N5602" s="920">
        <v>1194</v>
      </c>
      <c r="O5602" s="936">
        <v>0.6609</v>
      </c>
      <c r="P5602" s="936">
        <v>0.0276</v>
      </c>
      <c r="Q5602" s="920">
        <v>14897</v>
      </c>
      <c r="R5602" s="920">
        <v>4128.25</v>
      </c>
      <c r="S5602" s="936">
        <v>0.2771</v>
      </c>
      <c r="T5602" s="920">
        <v>0</v>
      </c>
      <c r="U5602" s="920">
        <v>0</v>
      </c>
      <c r="V5602" s="920">
        <v>0</v>
      </c>
      <c r="W5602" s="920">
        <v>0</v>
      </c>
      <c r="X5602" s="920">
        <v>0</v>
      </c>
      <c r="Y5602" s="920">
        <v>0</v>
      </c>
      <c r="Z5602" s="920">
        <v>0</v>
      </c>
      <c r="AA5602" s="920">
        <v>0</v>
      </c>
      <c r="AB5602" s="936">
        <v>1</v>
      </c>
      <c r="AC5602" s="575">
        <f t="shared" ref="AC5602:AC5643" si="262">U5602+W5602</f>
        <v>0</v>
      </c>
      <c r="AD5602" s="620">
        <f t="shared" ref="AD5602:AD5643" si="263">T5602+V5602</f>
        <v>0</v>
      </c>
    </row>
    <row r="5603" customHeight="1" spans="1:30">
      <c r="A5603" s="574">
        <v>45401</v>
      </c>
      <c r="B5603" s="920" t="s">
        <v>239</v>
      </c>
      <c r="C5603" s="920" t="s">
        <v>228</v>
      </c>
      <c r="D5603" s="920">
        <v>30</v>
      </c>
      <c r="E5603" s="920" t="s">
        <v>231</v>
      </c>
      <c r="F5603" s="920">
        <v>3.71</v>
      </c>
      <c r="G5603" s="920">
        <v>0</v>
      </c>
      <c r="H5603" s="920">
        <v>10.0587</v>
      </c>
      <c r="I5603" s="920">
        <v>10.0587</v>
      </c>
      <c r="J5603" s="920">
        <v>9.9792</v>
      </c>
      <c r="K5603" s="920">
        <v>0</v>
      </c>
      <c r="L5603" s="936">
        <v>0</v>
      </c>
      <c r="M5603" s="920">
        <v>303.9696</v>
      </c>
      <c r="N5603" s="920">
        <v>402</v>
      </c>
      <c r="O5603" s="936">
        <v>0.7561</v>
      </c>
      <c r="P5603" s="936">
        <v>0.1228</v>
      </c>
      <c r="Q5603" s="920">
        <v>4798</v>
      </c>
      <c r="R5603" s="920">
        <v>1481.7264</v>
      </c>
      <c r="S5603" s="936">
        <v>0.3088</v>
      </c>
      <c r="T5603" s="920">
        <v>0</v>
      </c>
      <c r="U5603" s="920">
        <v>0</v>
      </c>
      <c r="V5603" s="920">
        <v>0</v>
      </c>
      <c r="W5603" s="920">
        <v>0</v>
      </c>
      <c r="X5603" s="920">
        <v>0</v>
      </c>
      <c r="Y5603" s="920">
        <v>0</v>
      </c>
      <c r="Z5603" s="920">
        <v>0</v>
      </c>
      <c r="AA5603" s="920">
        <v>0</v>
      </c>
      <c r="AB5603" s="936">
        <v>1</v>
      </c>
      <c r="AC5603" s="575">
        <f t="shared" si="262"/>
        <v>0</v>
      </c>
      <c r="AD5603" s="620">
        <f t="shared" si="263"/>
        <v>0</v>
      </c>
    </row>
    <row r="5604" customHeight="1" spans="1:30">
      <c r="A5604" s="574">
        <v>45401</v>
      </c>
      <c r="B5604" s="920" t="s">
        <v>237</v>
      </c>
      <c r="C5604" s="920" t="s">
        <v>228</v>
      </c>
      <c r="D5604" s="920">
        <v>5.48</v>
      </c>
      <c r="E5604" s="920" t="s">
        <v>287</v>
      </c>
      <c r="F5604" s="920">
        <v>1.49</v>
      </c>
      <c r="G5604" s="920">
        <v>0</v>
      </c>
      <c r="H5604" s="920">
        <v>0.7</v>
      </c>
      <c r="I5604" s="920">
        <v>0.7</v>
      </c>
      <c r="J5604" s="920">
        <v>0.504</v>
      </c>
      <c r="K5604" s="920">
        <v>0</v>
      </c>
      <c r="L5604" s="936">
        <v>0</v>
      </c>
      <c r="M5604" s="920">
        <v>33.768</v>
      </c>
      <c r="N5604" s="920">
        <v>50</v>
      </c>
      <c r="O5604" s="936">
        <v>0.6754</v>
      </c>
      <c r="P5604" s="936">
        <v>0.0421</v>
      </c>
      <c r="Q5604" s="920">
        <v>554</v>
      </c>
      <c r="R5604" s="920">
        <v>159.02</v>
      </c>
      <c r="S5604" s="936">
        <v>0.287</v>
      </c>
      <c r="T5604" s="920">
        <v>0</v>
      </c>
      <c r="U5604" s="920">
        <v>0</v>
      </c>
      <c r="V5604" s="920">
        <v>0</v>
      </c>
      <c r="W5604" s="920">
        <v>0</v>
      </c>
      <c r="X5604" s="920">
        <v>0</v>
      </c>
      <c r="Y5604" s="920">
        <v>0</v>
      </c>
      <c r="Z5604" s="920">
        <v>0</v>
      </c>
      <c r="AA5604" s="920">
        <v>0</v>
      </c>
      <c r="AB5604" s="936">
        <v>1</v>
      </c>
      <c r="AC5604" s="575">
        <f t="shared" si="262"/>
        <v>0</v>
      </c>
      <c r="AD5604" s="620">
        <f t="shared" si="263"/>
        <v>0</v>
      </c>
    </row>
    <row r="5605" customHeight="1" spans="1:30">
      <c r="A5605" s="574">
        <v>45401</v>
      </c>
      <c r="B5605" s="920" t="s">
        <v>230</v>
      </c>
      <c r="C5605" s="920" t="s">
        <v>228</v>
      </c>
      <c r="D5605" s="920">
        <v>10</v>
      </c>
      <c r="E5605" s="920" t="s">
        <v>233</v>
      </c>
      <c r="F5605" s="920">
        <v>2.87</v>
      </c>
      <c r="G5605" s="920">
        <v>13.74</v>
      </c>
      <c r="H5605" s="920">
        <v>2.4129</v>
      </c>
      <c r="I5605" s="920">
        <v>0.7153</v>
      </c>
      <c r="J5605" s="920">
        <v>0.66</v>
      </c>
      <c r="K5605" s="920">
        <v>1.6976</v>
      </c>
      <c r="L5605" s="936">
        <v>0.7036</v>
      </c>
      <c r="M5605" s="920">
        <v>73.92</v>
      </c>
      <c r="N5605" s="920">
        <v>100</v>
      </c>
      <c r="O5605" s="936">
        <v>0.7392</v>
      </c>
      <c r="P5605" s="936">
        <v>0.1059</v>
      </c>
      <c r="Q5605" s="920">
        <v>1258</v>
      </c>
      <c r="R5605" s="920">
        <v>380.16</v>
      </c>
      <c r="S5605" s="936">
        <v>0.3022</v>
      </c>
      <c r="T5605" s="920">
        <v>0</v>
      </c>
      <c r="U5605" s="920">
        <v>0</v>
      </c>
      <c r="V5605" s="920">
        <v>0</v>
      </c>
      <c r="W5605" s="920">
        <v>0</v>
      </c>
      <c r="X5605" s="920">
        <v>0</v>
      </c>
      <c r="Y5605" s="920">
        <v>0</v>
      </c>
      <c r="Z5605" s="920">
        <v>0</v>
      </c>
      <c r="AA5605" s="920">
        <v>0</v>
      </c>
      <c r="AB5605" s="936">
        <v>1</v>
      </c>
      <c r="AC5605" s="575">
        <f t="shared" si="262"/>
        <v>0</v>
      </c>
      <c r="AD5605" s="620">
        <f t="shared" si="263"/>
        <v>0</v>
      </c>
    </row>
    <row r="5606" customHeight="1" spans="1:30">
      <c r="A5606" s="574">
        <v>45401</v>
      </c>
      <c r="B5606" s="920" t="s">
        <v>242</v>
      </c>
      <c r="C5606" s="920" t="s">
        <v>228</v>
      </c>
      <c r="D5606" s="920">
        <v>50</v>
      </c>
      <c r="E5606" s="920" t="s">
        <v>231</v>
      </c>
      <c r="F5606" s="920">
        <v>2.63</v>
      </c>
      <c r="G5606" s="920">
        <v>1.79</v>
      </c>
      <c r="H5606" s="920">
        <v>11.2082</v>
      </c>
      <c r="I5606" s="920">
        <v>11.088</v>
      </c>
      <c r="J5606" s="920">
        <v>11</v>
      </c>
      <c r="K5606" s="920">
        <v>0</v>
      </c>
      <c r="L5606" s="936">
        <v>0</v>
      </c>
      <c r="M5606" s="920">
        <v>378.84</v>
      </c>
      <c r="N5606" s="920">
        <v>583</v>
      </c>
      <c r="O5606" s="936">
        <v>0.6498</v>
      </c>
      <c r="P5606" s="936">
        <v>0.0165</v>
      </c>
      <c r="Q5606" s="920">
        <v>7003</v>
      </c>
      <c r="R5606" s="920">
        <v>1804</v>
      </c>
      <c r="S5606" s="936">
        <v>0.2576</v>
      </c>
      <c r="T5606" s="920">
        <v>0</v>
      </c>
      <c r="U5606" s="920">
        <v>0</v>
      </c>
      <c r="V5606" s="920">
        <v>0</v>
      </c>
      <c r="W5606" s="920">
        <v>0</v>
      </c>
      <c r="X5606" s="920">
        <v>0</v>
      </c>
      <c r="Y5606" s="920">
        <v>0</v>
      </c>
      <c r="Z5606" s="920">
        <v>0</v>
      </c>
      <c r="AA5606" s="920">
        <v>0</v>
      </c>
      <c r="AB5606" s="936">
        <v>1</v>
      </c>
      <c r="AC5606" s="575">
        <f t="shared" si="262"/>
        <v>0</v>
      </c>
      <c r="AD5606" s="620">
        <f t="shared" si="263"/>
        <v>0</v>
      </c>
    </row>
    <row r="5607" customHeight="1" spans="1:30">
      <c r="A5607" s="574">
        <v>45401</v>
      </c>
      <c r="B5607" s="920" t="s">
        <v>232</v>
      </c>
      <c r="C5607" s="920" t="s">
        <v>228</v>
      </c>
      <c r="D5607" s="920">
        <v>80</v>
      </c>
      <c r="E5607" s="920" t="s">
        <v>374</v>
      </c>
      <c r="F5607" s="920">
        <v>4.92</v>
      </c>
      <c r="G5607" s="920">
        <v>0.43</v>
      </c>
      <c r="H5607" s="920">
        <v>9.5417</v>
      </c>
      <c r="I5607" s="920">
        <v>9.38</v>
      </c>
      <c r="J5607" s="920">
        <v>9.35</v>
      </c>
      <c r="K5607" s="920">
        <v>0</v>
      </c>
      <c r="L5607" s="936">
        <v>0</v>
      </c>
      <c r="M5607" s="920">
        <v>702.35</v>
      </c>
      <c r="N5607" s="920">
        <v>854</v>
      </c>
      <c r="O5607" s="936">
        <v>0.8224</v>
      </c>
      <c r="P5607" s="936">
        <v>0.1891</v>
      </c>
      <c r="Q5607" s="920">
        <v>9570</v>
      </c>
      <c r="R5607" s="920">
        <v>3549.15</v>
      </c>
      <c r="S5607" s="936">
        <v>0.3709</v>
      </c>
      <c r="T5607" s="920">
        <v>0</v>
      </c>
      <c r="U5607" s="920">
        <v>0</v>
      </c>
      <c r="V5607" s="920">
        <v>0</v>
      </c>
      <c r="W5607" s="920">
        <v>0</v>
      </c>
      <c r="X5607" s="920">
        <v>0</v>
      </c>
      <c r="Y5607" s="920">
        <v>0</v>
      </c>
      <c r="Z5607" s="920">
        <v>0</v>
      </c>
      <c r="AA5607" s="920">
        <v>0</v>
      </c>
      <c r="AB5607" s="936">
        <v>1</v>
      </c>
      <c r="AC5607" s="575">
        <f t="shared" si="262"/>
        <v>0</v>
      </c>
      <c r="AD5607" s="620">
        <f t="shared" si="263"/>
        <v>0</v>
      </c>
    </row>
    <row r="5608" customHeight="1" spans="1:30">
      <c r="A5608" s="574">
        <v>45401</v>
      </c>
      <c r="B5608" s="920" t="s">
        <v>240</v>
      </c>
      <c r="C5608" s="920" t="s">
        <v>228</v>
      </c>
      <c r="D5608" s="920">
        <v>100</v>
      </c>
      <c r="E5608" s="920" t="s">
        <v>233</v>
      </c>
      <c r="F5608" s="920">
        <v>1.74</v>
      </c>
      <c r="G5608" s="920">
        <v>0</v>
      </c>
      <c r="H5608" s="920">
        <v>14.916</v>
      </c>
      <c r="I5608" s="920">
        <v>9.2422</v>
      </c>
      <c r="J5608" s="920">
        <v>8.505</v>
      </c>
      <c r="K5608" s="920">
        <v>5.6119</v>
      </c>
      <c r="L5608" s="936">
        <v>0.3778</v>
      </c>
      <c r="M5608" s="920">
        <v>800.643</v>
      </c>
      <c r="N5608" s="920">
        <v>1390</v>
      </c>
      <c r="O5608" s="936">
        <v>0.576</v>
      </c>
      <c r="P5608" s="936">
        <v>-0.0573</v>
      </c>
      <c r="Q5608" s="920">
        <v>15889</v>
      </c>
      <c r="R5608" s="920">
        <v>4039.636</v>
      </c>
      <c r="S5608" s="936">
        <v>0.2542</v>
      </c>
      <c r="T5608" s="920">
        <v>0.0329</v>
      </c>
      <c r="U5608" s="920">
        <v>0</v>
      </c>
      <c r="V5608" s="920">
        <v>0</v>
      </c>
      <c r="W5608" s="920">
        <v>0</v>
      </c>
      <c r="X5608" s="920">
        <v>0</v>
      </c>
      <c r="Y5608" s="920">
        <v>0.029</v>
      </c>
      <c r="Z5608" s="920">
        <v>0</v>
      </c>
      <c r="AA5608" s="920">
        <v>0</v>
      </c>
      <c r="AB5608" s="936">
        <v>0.9978</v>
      </c>
      <c r="AC5608" s="575">
        <f t="shared" si="262"/>
        <v>0</v>
      </c>
      <c r="AD5608" s="620">
        <f t="shared" si="263"/>
        <v>0.0329</v>
      </c>
    </row>
    <row r="5609" customHeight="1" spans="1:30">
      <c r="A5609" s="574">
        <v>45401</v>
      </c>
      <c r="B5609" s="920" t="s">
        <v>243</v>
      </c>
      <c r="C5609" s="920" t="s">
        <v>228</v>
      </c>
      <c r="D5609" s="920">
        <v>30</v>
      </c>
      <c r="E5609" s="920" t="s">
        <v>235</v>
      </c>
      <c r="F5609" s="920">
        <v>4.71</v>
      </c>
      <c r="G5609" s="920">
        <v>1.36</v>
      </c>
      <c r="H5609" s="920">
        <v>11.5668</v>
      </c>
      <c r="I5609" s="920">
        <v>11.34</v>
      </c>
      <c r="J5609" s="920">
        <v>11.312</v>
      </c>
      <c r="K5609" s="920">
        <v>0</v>
      </c>
      <c r="L5609" s="936">
        <v>0</v>
      </c>
      <c r="M5609" s="920">
        <v>250.376</v>
      </c>
      <c r="N5609" s="920">
        <v>392</v>
      </c>
      <c r="O5609" s="936">
        <v>0.6387</v>
      </c>
      <c r="P5609" s="936">
        <v>0.0054</v>
      </c>
      <c r="Q5609" s="920">
        <v>4513</v>
      </c>
      <c r="R5609" s="920">
        <v>1572.704</v>
      </c>
      <c r="S5609" s="936">
        <v>0.3485</v>
      </c>
      <c r="T5609" s="920">
        <v>0</v>
      </c>
      <c r="U5609" s="920">
        <v>0</v>
      </c>
      <c r="V5609" s="920">
        <v>0</v>
      </c>
      <c r="W5609" s="920">
        <v>0</v>
      </c>
      <c r="X5609" s="920">
        <v>0</v>
      </c>
      <c r="Y5609" s="920">
        <v>0</v>
      </c>
      <c r="Z5609" s="920">
        <v>0</v>
      </c>
      <c r="AA5609" s="920">
        <v>0</v>
      </c>
      <c r="AB5609" s="936">
        <v>1</v>
      </c>
      <c r="AC5609" s="575">
        <f t="shared" si="262"/>
        <v>0</v>
      </c>
      <c r="AD5609" s="620">
        <f t="shared" si="263"/>
        <v>0</v>
      </c>
    </row>
    <row r="5610" customHeight="1" spans="1:30">
      <c r="A5610" s="574">
        <v>45401</v>
      </c>
      <c r="B5610" s="920" t="s">
        <v>245</v>
      </c>
      <c r="C5610" s="920" t="s">
        <v>228</v>
      </c>
      <c r="D5610" s="920">
        <v>50</v>
      </c>
      <c r="E5610" s="920" t="s">
        <v>235</v>
      </c>
      <c r="F5610" s="920">
        <v>5.41</v>
      </c>
      <c r="G5610" s="920">
        <v>0</v>
      </c>
      <c r="H5610" s="920">
        <v>23.0291</v>
      </c>
      <c r="I5610" s="920">
        <v>22.54</v>
      </c>
      <c r="J5610" s="920">
        <v>22.47</v>
      </c>
      <c r="K5610" s="920">
        <v>0.4891</v>
      </c>
      <c r="L5610" s="936">
        <v>0.0212</v>
      </c>
      <c r="M5610" s="920">
        <v>387.52</v>
      </c>
      <c r="N5610" s="920">
        <v>493</v>
      </c>
      <c r="O5610" s="936">
        <v>0.786</v>
      </c>
      <c r="P5610" s="936">
        <v>0.1527</v>
      </c>
      <c r="Q5610" s="920">
        <v>6687</v>
      </c>
      <c r="R5610" s="920">
        <v>1515.01</v>
      </c>
      <c r="S5610" s="936">
        <v>0.2266</v>
      </c>
      <c r="T5610" s="920">
        <v>0</v>
      </c>
      <c r="U5610" s="920">
        <v>0</v>
      </c>
      <c r="V5610" s="920">
        <v>0</v>
      </c>
      <c r="W5610" s="920">
        <v>0</v>
      </c>
      <c r="X5610" s="920">
        <v>0</v>
      </c>
      <c r="Y5610" s="920">
        <v>0</v>
      </c>
      <c r="Z5610" s="920">
        <v>0</v>
      </c>
      <c r="AA5610" s="920">
        <v>0</v>
      </c>
      <c r="AB5610" s="936">
        <v>1</v>
      </c>
      <c r="AC5610" s="575">
        <f t="shared" si="262"/>
        <v>0</v>
      </c>
      <c r="AD5610" s="620">
        <f t="shared" si="263"/>
        <v>0</v>
      </c>
    </row>
    <row r="5611" customHeight="1" spans="1:30">
      <c r="A5611" s="574">
        <v>45401</v>
      </c>
      <c r="B5611" s="920" t="s">
        <v>234</v>
      </c>
      <c r="C5611" s="920" t="s">
        <v>228</v>
      </c>
      <c r="D5611" s="920">
        <v>20</v>
      </c>
      <c r="E5611" s="920" t="s">
        <v>460</v>
      </c>
      <c r="F5611" s="920">
        <v>5.24</v>
      </c>
      <c r="G5611" s="920">
        <v>2.7</v>
      </c>
      <c r="H5611" s="920">
        <v>11.5021</v>
      </c>
      <c r="I5611" s="920">
        <v>11.1625</v>
      </c>
      <c r="J5611" s="920">
        <v>11.1286</v>
      </c>
      <c r="K5611" s="920">
        <v>0</v>
      </c>
      <c r="L5611" s="936">
        <v>0</v>
      </c>
      <c r="M5611" s="920">
        <v>158.2003</v>
      </c>
      <c r="N5611" s="920">
        <v>313</v>
      </c>
      <c r="O5611" s="936">
        <v>0.5054</v>
      </c>
      <c r="P5611" s="936">
        <v>-0.1279</v>
      </c>
      <c r="Q5611" s="920">
        <v>4064</v>
      </c>
      <c r="R5611" s="920">
        <v>1011.2838</v>
      </c>
      <c r="S5611" s="936">
        <v>0.2488</v>
      </c>
      <c r="T5611" s="920">
        <v>0</v>
      </c>
      <c r="U5611" s="920">
        <v>0</v>
      </c>
      <c r="V5611" s="920">
        <v>0</v>
      </c>
      <c r="W5611" s="920">
        <v>0</v>
      </c>
      <c r="X5611" s="920">
        <v>0</v>
      </c>
      <c r="Y5611" s="920">
        <v>0</v>
      </c>
      <c r="Z5611" s="920">
        <v>0</v>
      </c>
      <c r="AA5611" s="920">
        <v>0</v>
      </c>
      <c r="AB5611" s="936">
        <v>1</v>
      </c>
      <c r="AC5611" s="575">
        <f t="shared" si="262"/>
        <v>0</v>
      </c>
      <c r="AD5611" s="620">
        <f t="shared" si="263"/>
        <v>0</v>
      </c>
    </row>
    <row r="5612" customHeight="1" spans="1:30">
      <c r="A5612" s="574">
        <v>45401</v>
      </c>
      <c r="B5612" s="920" t="s">
        <v>241</v>
      </c>
      <c r="C5612" s="920" t="s">
        <v>228</v>
      </c>
      <c r="D5612" s="920">
        <v>150</v>
      </c>
      <c r="E5612" s="920" t="s">
        <v>235</v>
      </c>
      <c r="F5612" s="920">
        <v>5.53</v>
      </c>
      <c r="G5612" s="920">
        <v>2.89</v>
      </c>
      <c r="H5612" s="920">
        <v>88.7153</v>
      </c>
      <c r="I5612" s="920">
        <v>63.7133</v>
      </c>
      <c r="J5612" s="920">
        <v>62.6157</v>
      </c>
      <c r="K5612" s="920">
        <v>25</v>
      </c>
      <c r="L5612" s="936">
        <v>0.2818</v>
      </c>
      <c r="M5612" s="920">
        <v>712.9535</v>
      </c>
      <c r="N5612" s="920">
        <v>2480</v>
      </c>
      <c r="O5612" s="936">
        <v>0.2875</v>
      </c>
      <c r="P5612" s="936">
        <v>-0.3458</v>
      </c>
      <c r="Q5612" s="920">
        <v>24402</v>
      </c>
      <c r="R5612" s="920">
        <v>4777.2872</v>
      </c>
      <c r="S5612" s="936">
        <v>0.1958</v>
      </c>
      <c r="T5612" s="920">
        <v>0</v>
      </c>
      <c r="U5612" s="920">
        <v>0</v>
      </c>
      <c r="V5612" s="920">
        <v>0</v>
      </c>
      <c r="W5612" s="920">
        <v>0</v>
      </c>
      <c r="X5612" s="920">
        <v>0</v>
      </c>
      <c r="Y5612" s="920">
        <v>0</v>
      </c>
      <c r="Z5612" s="920">
        <v>0</v>
      </c>
      <c r="AA5612" s="920">
        <v>0</v>
      </c>
      <c r="AB5612" s="936">
        <v>1</v>
      </c>
      <c r="AC5612" s="575">
        <f t="shared" si="262"/>
        <v>0</v>
      </c>
      <c r="AD5612" s="620">
        <f t="shared" si="263"/>
        <v>0</v>
      </c>
    </row>
    <row r="5613" customHeight="1" spans="1:30">
      <c r="A5613" s="574">
        <v>45401</v>
      </c>
      <c r="B5613" s="920" t="s">
        <v>246</v>
      </c>
      <c r="C5613" s="920" t="s">
        <v>228</v>
      </c>
      <c r="D5613" s="920">
        <v>300</v>
      </c>
      <c r="E5613" s="920" t="s">
        <v>235</v>
      </c>
      <c r="F5613" s="920">
        <v>0.6</v>
      </c>
      <c r="G5613" s="920">
        <v>0</v>
      </c>
      <c r="H5613" s="920">
        <v>26.571</v>
      </c>
      <c r="I5613" s="920">
        <v>25.1095</v>
      </c>
      <c r="J5613" s="920">
        <v>32.439</v>
      </c>
      <c r="K5613" s="920">
        <v>1.3708</v>
      </c>
      <c r="L5613" s="936">
        <v>0.0518</v>
      </c>
      <c r="M5613" s="920">
        <v>3210.735</v>
      </c>
      <c r="N5613" s="920">
        <v>5107</v>
      </c>
      <c r="O5613" s="936">
        <v>0.6287</v>
      </c>
      <c r="P5613" s="936">
        <v>-0.0046</v>
      </c>
      <c r="Q5613" s="920">
        <v>60814</v>
      </c>
      <c r="R5613" s="920">
        <v>16242.766</v>
      </c>
      <c r="S5613" s="936">
        <v>0.2671</v>
      </c>
      <c r="T5613" s="920">
        <v>0.096</v>
      </c>
      <c r="U5613" s="920">
        <v>0</v>
      </c>
      <c r="V5613" s="920">
        <v>0</v>
      </c>
      <c r="W5613" s="920">
        <v>0</v>
      </c>
      <c r="X5613" s="920">
        <v>0</v>
      </c>
      <c r="Y5613" s="920">
        <v>0</v>
      </c>
      <c r="Z5613" s="920">
        <v>0</v>
      </c>
      <c r="AA5613" s="920">
        <v>0</v>
      </c>
      <c r="AB5613" s="936">
        <v>1</v>
      </c>
      <c r="AC5613" s="575">
        <f t="shared" si="262"/>
        <v>0</v>
      </c>
      <c r="AD5613" s="620">
        <f t="shared" si="263"/>
        <v>0.096</v>
      </c>
    </row>
    <row r="5614" customHeight="1" spans="1:30">
      <c r="A5614" s="574">
        <v>45401</v>
      </c>
      <c r="B5614" s="920" t="s">
        <v>236</v>
      </c>
      <c r="C5614" s="920" t="s">
        <v>228</v>
      </c>
      <c r="D5614" s="920">
        <v>30</v>
      </c>
      <c r="E5614" s="920" t="s">
        <v>371</v>
      </c>
      <c r="F5614" s="920">
        <v>2.45</v>
      </c>
      <c r="G5614" s="920">
        <v>1.25</v>
      </c>
      <c r="H5614" s="920">
        <v>5.8842</v>
      </c>
      <c r="I5614" s="920">
        <v>5.4182</v>
      </c>
      <c r="J5614" s="920">
        <v>5.3884</v>
      </c>
      <c r="K5614" s="920">
        <v>0.18</v>
      </c>
      <c r="L5614" s="936">
        <v>0.0322</v>
      </c>
      <c r="M5614" s="920">
        <v>162.8448</v>
      </c>
      <c r="N5614" s="920">
        <v>341</v>
      </c>
      <c r="O5614" s="936">
        <v>0.4776</v>
      </c>
      <c r="P5614" s="936">
        <v>-0.1557</v>
      </c>
      <c r="Q5614" s="920">
        <v>3622</v>
      </c>
      <c r="R5614" s="920">
        <v>1333.0975</v>
      </c>
      <c r="S5614" s="936">
        <v>0.3681</v>
      </c>
      <c r="T5614" s="920">
        <v>0</v>
      </c>
      <c r="U5614" s="920">
        <v>0</v>
      </c>
      <c r="V5614" s="920">
        <v>0</v>
      </c>
      <c r="W5614" s="920">
        <v>0</v>
      </c>
      <c r="X5614" s="920">
        <v>0</v>
      </c>
      <c r="Y5614" s="920">
        <v>0</v>
      </c>
      <c r="Z5614" s="920">
        <v>0</v>
      </c>
      <c r="AA5614" s="920">
        <v>0</v>
      </c>
      <c r="AB5614" s="936">
        <v>1</v>
      </c>
      <c r="AC5614" s="575">
        <f t="shared" si="262"/>
        <v>0</v>
      </c>
      <c r="AD5614" s="620">
        <f t="shared" si="263"/>
        <v>0</v>
      </c>
    </row>
    <row r="5615" customHeight="1" spans="1:30">
      <c r="A5615" s="574">
        <v>45401</v>
      </c>
      <c r="B5615" s="920" t="s">
        <v>244</v>
      </c>
      <c r="C5615" s="920" t="s">
        <v>228</v>
      </c>
      <c r="D5615" s="920">
        <v>100</v>
      </c>
      <c r="E5615" s="920" t="s">
        <v>235</v>
      </c>
      <c r="F5615" s="920">
        <v>6.34</v>
      </c>
      <c r="G5615" s="920">
        <v>3</v>
      </c>
      <c r="H5615" s="920">
        <v>58.432</v>
      </c>
      <c r="I5615" s="920">
        <v>47.758</v>
      </c>
      <c r="J5615" s="920">
        <v>45.8661</v>
      </c>
      <c r="K5615" s="920">
        <v>10.554</v>
      </c>
      <c r="L5615" s="936">
        <v>0.181</v>
      </c>
      <c r="M5615" s="920">
        <v>722.1753</v>
      </c>
      <c r="N5615" s="920">
        <v>1102</v>
      </c>
      <c r="O5615" s="936">
        <v>0.6553</v>
      </c>
      <c r="P5615" s="936">
        <v>0.022</v>
      </c>
      <c r="Q5615" s="920">
        <v>14225</v>
      </c>
      <c r="R5615" s="920">
        <v>3695.3343</v>
      </c>
      <c r="S5615" s="936">
        <v>0.2598</v>
      </c>
      <c r="T5615" s="920">
        <v>0.13</v>
      </c>
      <c r="U5615" s="920">
        <v>0</v>
      </c>
      <c r="V5615" s="920">
        <v>0</v>
      </c>
      <c r="W5615" s="920">
        <v>0</v>
      </c>
      <c r="X5615" s="920">
        <v>0</v>
      </c>
      <c r="Y5615" s="920">
        <v>0</v>
      </c>
      <c r="Z5615" s="920">
        <v>0</v>
      </c>
      <c r="AA5615" s="920">
        <v>0</v>
      </c>
      <c r="AB5615" s="936">
        <v>1</v>
      </c>
      <c r="AC5615" s="575">
        <f t="shared" si="262"/>
        <v>0</v>
      </c>
      <c r="AD5615" s="620">
        <f t="shared" si="263"/>
        <v>0.13</v>
      </c>
    </row>
    <row r="5616" customHeight="1" spans="1:30">
      <c r="A5616" s="574">
        <v>45401</v>
      </c>
      <c r="B5616" s="920" t="s">
        <v>247</v>
      </c>
      <c r="C5616" s="920" t="s">
        <v>228</v>
      </c>
      <c r="D5616" s="920">
        <v>150</v>
      </c>
      <c r="E5616" s="920" t="s">
        <v>233</v>
      </c>
      <c r="F5616" s="920">
        <v>7.42</v>
      </c>
      <c r="G5616" s="920">
        <v>3</v>
      </c>
      <c r="H5616" s="920">
        <v>86.6347</v>
      </c>
      <c r="I5616" s="920">
        <v>86.6347</v>
      </c>
      <c r="J5616" s="920">
        <v>86.1</v>
      </c>
      <c r="K5616" s="920">
        <v>0</v>
      </c>
      <c r="L5616" s="936">
        <v>0</v>
      </c>
      <c r="M5616" s="920">
        <v>1503.6</v>
      </c>
      <c r="N5616" s="920">
        <v>2234</v>
      </c>
      <c r="O5616" s="936">
        <v>0.6731</v>
      </c>
      <c r="P5616" s="936">
        <v>0.0398</v>
      </c>
      <c r="Q5616" s="920">
        <v>24854</v>
      </c>
      <c r="R5616" s="920">
        <v>8017.275</v>
      </c>
      <c r="S5616" s="936">
        <v>0.3226</v>
      </c>
      <c r="T5616" s="920">
        <v>0</v>
      </c>
      <c r="U5616" s="920">
        <v>0</v>
      </c>
      <c r="V5616" s="920">
        <v>0</v>
      </c>
      <c r="W5616" s="920">
        <v>0</v>
      </c>
      <c r="X5616" s="920">
        <v>0</v>
      </c>
      <c r="Y5616" s="920">
        <v>0</v>
      </c>
      <c r="Z5616" s="920">
        <v>0</v>
      </c>
      <c r="AA5616" s="920">
        <v>0</v>
      </c>
      <c r="AB5616" s="936">
        <v>1</v>
      </c>
      <c r="AC5616" s="575">
        <f t="shared" si="262"/>
        <v>0</v>
      </c>
      <c r="AD5616" s="620">
        <f t="shared" si="263"/>
        <v>0</v>
      </c>
    </row>
    <row r="5617" customHeight="1" spans="1:30">
      <c r="A5617" s="574">
        <v>45401</v>
      </c>
      <c r="B5617" s="920" t="s">
        <v>248</v>
      </c>
      <c r="C5617" s="920" t="s">
        <v>228</v>
      </c>
      <c r="D5617" s="920">
        <v>100</v>
      </c>
      <c r="E5617" s="920" t="s">
        <v>233</v>
      </c>
      <c r="F5617" s="920">
        <v>3.24</v>
      </c>
      <c r="G5617" s="920">
        <v>2.8</v>
      </c>
      <c r="H5617" s="920">
        <v>47.1344</v>
      </c>
      <c r="I5617" s="920">
        <v>27.0396</v>
      </c>
      <c r="J5617" s="920">
        <v>26.2444</v>
      </c>
      <c r="K5617" s="920">
        <v>20.0948</v>
      </c>
      <c r="L5617" s="936">
        <v>0.4263</v>
      </c>
      <c r="M5617" s="920">
        <v>359.1056</v>
      </c>
      <c r="N5617" s="920">
        <v>894</v>
      </c>
      <c r="O5617" s="936">
        <v>0.4017</v>
      </c>
      <c r="P5617" s="936">
        <v>-0.2316</v>
      </c>
      <c r="Q5617" s="920">
        <v>11438</v>
      </c>
      <c r="R5617" s="920">
        <v>3251.3544</v>
      </c>
      <c r="S5617" s="936">
        <v>0.2843</v>
      </c>
      <c r="T5617" s="920">
        <v>0</v>
      </c>
      <c r="U5617" s="920">
        <v>0</v>
      </c>
      <c r="V5617" s="920">
        <v>0</v>
      </c>
      <c r="W5617" s="920">
        <v>0</v>
      </c>
      <c r="X5617" s="920">
        <v>0</v>
      </c>
      <c r="Y5617" s="920">
        <v>0</v>
      </c>
      <c r="Z5617" s="920">
        <v>0</v>
      </c>
      <c r="AA5617" s="920">
        <v>0</v>
      </c>
      <c r="AB5617" s="936">
        <v>1</v>
      </c>
      <c r="AC5617" s="575">
        <f t="shared" si="262"/>
        <v>0</v>
      </c>
      <c r="AD5617" s="620">
        <f t="shared" si="263"/>
        <v>0</v>
      </c>
    </row>
    <row r="5618" customHeight="1" spans="1:30">
      <c r="A5618" s="574">
        <v>45401</v>
      </c>
      <c r="B5618" s="920" t="s">
        <v>249</v>
      </c>
      <c r="C5618" s="920" t="s">
        <v>228</v>
      </c>
      <c r="D5618" s="920">
        <v>100</v>
      </c>
      <c r="E5618" s="920" t="s">
        <v>231</v>
      </c>
      <c r="F5618" s="920">
        <v>7.04</v>
      </c>
      <c r="G5618" s="920">
        <v>0</v>
      </c>
      <c r="H5618" s="920">
        <v>54.375</v>
      </c>
      <c r="I5618" s="920">
        <v>53.508</v>
      </c>
      <c r="J5618" s="920">
        <v>53.376</v>
      </c>
      <c r="K5618" s="920">
        <v>0</v>
      </c>
      <c r="L5618" s="936">
        <v>0</v>
      </c>
      <c r="M5618" s="920">
        <v>904.9993</v>
      </c>
      <c r="N5618" s="920">
        <v>1455</v>
      </c>
      <c r="O5618" s="936">
        <v>0.622</v>
      </c>
      <c r="P5618" s="936">
        <v>-0.0113</v>
      </c>
      <c r="Q5618" s="920">
        <v>15134</v>
      </c>
      <c r="R5618" s="920">
        <v>4362.0398</v>
      </c>
      <c r="S5618" s="936">
        <v>0.2882</v>
      </c>
      <c r="T5618" s="920">
        <v>0</v>
      </c>
      <c r="U5618" s="920">
        <v>0</v>
      </c>
      <c r="V5618" s="920">
        <v>0</v>
      </c>
      <c r="W5618" s="920">
        <v>0</v>
      </c>
      <c r="X5618" s="920">
        <v>0</v>
      </c>
      <c r="Y5618" s="920">
        <v>0</v>
      </c>
      <c r="Z5618" s="920">
        <v>0</v>
      </c>
      <c r="AA5618" s="920">
        <v>0</v>
      </c>
      <c r="AB5618" s="936">
        <v>1</v>
      </c>
      <c r="AC5618" s="575">
        <f t="shared" si="262"/>
        <v>0</v>
      </c>
      <c r="AD5618" s="620">
        <f t="shared" si="263"/>
        <v>0</v>
      </c>
    </row>
    <row r="5619" customHeight="1" spans="1:30">
      <c r="A5619" s="574">
        <v>45401</v>
      </c>
      <c r="B5619" s="920" t="s">
        <v>251</v>
      </c>
      <c r="C5619" s="920" t="s">
        <v>250</v>
      </c>
      <c r="D5619" s="920">
        <v>15</v>
      </c>
      <c r="E5619" s="920" t="s">
        <v>233</v>
      </c>
      <c r="F5619" s="920">
        <v>0</v>
      </c>
      <c r="G5619" s="920">
        <v>3.92</v>
      </c>
      <c r="H5619" s="920">
        <v>4.2273</v>
      </c>
      <c r="I5619" s="920">
        <v>4.1269</v>
      </c>
      <c r="J5619" s="920">
        <v>4.095</v>
      </c>
      <c r="K5619" s="920">
        <v>0.1004</v>
      </c>
      <c r="L5619" s="936">
        <v>0.0238</v>
      </c>
      <c r="M5619" s="920">
        <v>165.06</v>
      </c>
      <c r="N5619" s="920">
        <v>376</v>
      </c>
      <c r="O5619" s="936">
        <v>0.439</v>
      </c>
      <c r="P5619" s="936">
        <v>-0.1943</v>
      </c>
      <c r="Q5619" s="920">
        <v>3439</v>
      </c>
      <c r="R5619" s="920">
        <v>771.015</v>
      </c>
      <c r="S5619" s="936">
        <v>0.2242</v>
      </c>
      <c r="T5619" s="920">
        <v>0</v>
      </c>
      <c r="U5619" s="920">
        <v>0</v>
      </c>
      <c r="V5619" s="920">
        <v>0</v>
      </c>
      <c r="W5619" s="920">
        <v>0</v>
      </c>
      <c r="X5619" s="920">
        <v>0</v>
      </c>
      <c r="Y5619" s="920">
        <v>0</v>
      </c>
      <c r="Z5619" s="920">
        <v>0</v>
      </c>
      <c r="AA5619" s="920">
        <v>0</v>
      </c>
      <c r="AB5619" s="936">
        <v>1</v>
      </c>
      <c r="AC5619" s="575">
        <f t="shared" si="262"/>
        <v>0</v>
      </c>
      <c r="AD5619" s="620">
        <f t="shared" si="263"/>
        <v>0</v>
      </c>
    </row>
    <row r="5620" customHeight="1" spans="1:30">
      <c r="A5620" s="574">
        <v>45401</v>
      </c>
      <c r="B5620" s="920" t="s">
        <v>253</v>
      </c>
      <c r="C5620" s="920" t="s">
        <v>250</v>
      </c>
      <c r="D5620" s="920">
        <v>200</v>
      </c>
      <c r="E5620" s="920" t="s">
        <v>233</v>
      </c>
      <c r="F5620" s="920">
        <v>0</v>
      </c>
      <c r="G5620" s="920">
        <v>5.57</v>
      </c>
      <c r="H5620" s="920">
        <v>128.1039</v>
      </c>
      <c r="I5620" s="920">
        <v>128.1039</v>
      </c>
      <c r="J5620" s="920">
        <v>124.08</v>
      </c>
      <c r="K5620" s="920">
        <v>0</v>
      </c>
      <c r="L5620" s="936">
        <v>0</v>
      </c>
      <c r="M5620" s="920">
        <v>3377.88</v>
      </c>
      <c r="N5620" s="920">
        <v>6233</v>
      </c>
      <c r="O5620" s="936">
        <v>0.5419</v>
      </c>
      <c r="P5620" s="936">
        <v>-0.0914</v>
      </c>
      <c r="Q5620" s="920">
        <v>58020</v>
      </c>
      <c r="R5620" s="920">
        <v>17913.72</v>
      </c>
      <c r="S5620" s="936">
        <v>0.3088</v>
      </c>
      <c r="T5620" s="920">
        <v>0</v>
      </c>
      <c r="U5620" s="920">
        <v>0</v>
      </c>
      <c r="V5620" s="920">
        <v>0</v>
      </c>
      <c r="W5620" s="920">
        <v>0</v>
      </c>
      <c r="X5620" s="920">
        <v>0</v>
      </c>
      <c r="Y5620" s="920">
        <v>0</v>
      </c>
      <c r="Z5620" s="920">
        <v>0</v>
      </c>
      <c r="AA5620" s="920">
        <v>0</v>
      </c>
      <c r="AB5620" s="936">
        <v>1</v>
      </c>
      <c r="AC5620" s="575">
        <f t="shared" si="262"/>
        <v>0</v>
      </c>
      <c r="AD5620" s="620">
        <f t="shared" si="263"/>
        <v>0</v>
      </c>
    </row>
    <row r="5621" customHeight="1" spans="1:30">
      <c r="A5621" s="574">
        <v>45401</v>
      </c>
      <c r="B5621" s="192" t="s">
        <v>61</v>
      </c>
      <c r="C5621" s="920" t="s">
        <v>250</v>
      </c>
      <c r="D5621" s="920">
        <v>275</v>
      </c>
      <c r="E5621" s="920" t="s">
        <v>233</v>
      </c>
      <c r="F5621" s="920">
        <v>0</v>
      </c>
      <c r="G5621" s="920">
        <v>6.02</v>
      </c>
      <c r="H5621" s="920">
        <v>175.9089</v>
      </c>
      <c r="I5621" s="920">
        <v>175.9089</v>
      </c>
      <c r="J5621" s="920">
        <v>168.52</v>
      </c>
      <c r="K5621" s="920">
        <v>0</v>
      </c>
      <c r="L5621" s="936">
        <v>0</v>
      </c>
      <c r="M5621" s="920">
        <v>4763</v>
      </c>
      <c r="N5621" s="920">
        <v>8871</v>
      </c>
      <c r="O5621" s="936">
        <v>0.5369</v>
      </c>
      <c r="P5621" s="936">
        <v>-0.0964</v>
      </c>
      <c r="Q5621" s="920">
        <v>80080</v>
      </c>
      <c r="R5621" s="920">
        <v>28688.44</v>
      </c>
      <c r="S5621" s="936">
        <v>0.3582</v>
      </c>
      <c r="T5621" s="920">
        <v>0</v>
      </c>
      <c r="U5621" s="920">
        <v>0</v>
      </c>
      <c r="V5621" s="920">
        <v>0</v>
      </c>
      <c r="W5621" s="920">
        <v>0</v>
      </c>
      <c r="X5621" s="920">
        <v>0</v>
      </c>
      <c r="Y5621" s="920">
        <v>0</v>
      </c>
      <c r="Z5621" s="920">
        <v>0</v>
      </c>
      <c r="AA5621" s="920">
        <v>0</v>
      </c>
      <c r="AB5621" s="936">
        <v>1</v>
      </c>
      <c r="AC5621" s="575">
        <f t="shared" si="262"/>
        <v>0</v>
      </c>
      <c r="AD5621" s="620">
        <f t="shared" si="263"/>
        <v>0</v>
      </c>
    </row>
    <row r="5622" customHeight="1" spans="1:30">
      <c r="A5622" s="574">
        <v>45401</v>
      </c>
      <c r="B5622" s="192" t="s">
        <v>62</v>
      </c>
      <c r="C5622" s="920" t="s">
        <v>250</v>
      </c>
      <c r="D5622" s="920">
        <v>200</v>
      </c>
      <c r="E5622" s="920" t="s">
        <v>233</v>
      </c>
      <c r="F5622" s="920">
        <v>0</v>
      </c>
      <c r="G5622" s="920">
        <v>6.76</v>
      </c>
      <c r="H5622" s="920">
        <v>147.7886</v>
      </c>
      <c r="I5622" s="920">
        <v>146.99</v>
      </c>
      <c r="J5622" s="920">
        <v>143.88</v>
      </c>
      <c r="K5622" s="920">
        <v>0</v>
      </c>
      <c r="L5622" s="936">
        <v>0</v>
      </c>
      <c r="M5622" s="920">
        <v>3610.2</v>
      </c>
      <c r="N5622" s="920">
        <v>6628</v>
      </c>
      <c r="O5622" s="936">
        <v>0.5447</v>
      </c>
      <c r="P5622" s="936">
        <v>-0.0886</v>
      </c>
      <c r="Q5622" s="920">
        <v>58280</v>
      </c>
      <c r="R5622" s="920">
        <v>20157.72</v>
      </c>
      <c r="S5622" s="936">
        <v>0.3459</v>
      </c>
      <c r="T5622" s="920">
        <v>0</v>
      </c>
      <c r="U5622" s="920">
        <v>0.7986</v>
      </c>
      <c r="V5622" s="920">
        <v>0</v>
      </c>
      <c r="W5622" s="920">
        <v>0</v>
      </c>
      <c r="X5622" s="920">
        <v>0</v>
      </c>
      <c r="Y5622" s="920">
        <v>0</v>
      </c>
      <c r="Z5622" s="920">
        <v>0</v>
      </c>
      <c r="AA5622" s="920">
        <v>0</v>
      </c>
      <c r="AB5622" s="936">
        <v>1</v>
      </c>
      <c r="AC5622" s="575">
        <f t="shared" si="262"/>
        <v>0.7986</v>
      </c>
      <c r="AD5622" s="620">
        <f t="shared" si="263"/>
        <v>0</v>
      </c>
    </row>
    <row r="5623" customHeight="1" spans="1:30">
      <c r="A5623" s="574">
        <v>45401</v>
      </c>
      <c r="B5623" s="920" t="s">
        <v>254</v>
      </c>
      <c r="C5623" s="920" t="s">
        <v>250</v>
      </c>
      <c r="D5623" s="920">
        <v>50</v>
      </c>
      <c r="E5623" s="920" t="s">
        <v>235</v>
      </c>
      <c r="F5623" s="920">
        <v>0</v>
      </c>
      <c r="G5623" s="920">
        <v>6.74</v>
      </c>
      <c r="H5623" s="920">
        <v>48.0604</v>
      </c>
      <c r="I5623" s="920">
        <v>47.6041</v>
      </c>
      <c r="J5623" s="920">
        <v>46.2</v>
      </c>
      <c r="K5623" s="920">
        <v>0</v>
      </c>
      <c r="L5623" s="936">
        <v>0</v>
      </c>
      <c r="M5623" s="920">
        <v>662.34</v>
      </c>
      <c r="N5623" s="920">
        <v>1486</v>
      </c>
      <c r="O5623" s="936">
        <v>0.4457</v>
      </c>
      <c r="P5623" s="936">
        <v>-0.1876</v>
      </c>
      <c r="Q5623" s="920">
        <v>12046</v>
      </c>
      <c r="R5623" s="920">
        <v>4563.3</v>
      </c>
      <c r="S5623" s="936">
        <v>0.3788</v>
      </c>
      <c r="T5623" s="920">
        <v>0</v>
      </c>
      <c r="U5623" s="920">
        <v>0</v>
      </c>
      <c r="V5623" s="920">
        <v>0</v>
      </c>
      <c r="W5623" s="920">
        <v>0</v>
      </c>
      <c r="X5623" s="920">
        <v>0</v>
      </c>
      <c r="Y5623" s="920">
        <v>0</v>
      </c>
      <c r="Z5623" s="920">
        <v>0</v>
      </c>
      <c r="AA5623" s="920">
        <v>0</v>
      </c>
      <c r="AB5623" s="936">
        <v>1</v>
      </c>
      <c r="AC5623" s="575">
        <f t="shared" si="262"/>
        <v>0</v>
      </c>
      <c r="AD5623" s="620">
        <f t="shared" si="263"/>
        <v>0</v>
      </c>
    </row>
    <row r="5624" customHeight="1" spans="1:30">
      <c r="A5624" s="574">
        <v>45401</v>
      </c>
      <c r="B5624" s="920" t="s">
        <v>259</v>
      </c>
      <c r="C5624" s="920" t="s">
        <v>250</v>
      </c>
      <c r="D5624" s="920">
        <v>60</v>
      </c>
      <c r="E5624" s="920" t="s">
        <v>233</v>
      </c>
      <c r="F5624" s="920">
        <v>0</v>
      </c>
      <c r="G5624" s="920">
        <v>5.95</v>
      </c>
      <c r="H5624" s="920">
        <v>56.0626</v>
      </c>
      <c r="I5624" s="920">
        <v>56.0626</v>
      </c>
      <c r="J5624" s="920">
        <v>55.23</v>
      </c>
      <c r="K5624" s="920">
        <v>0</v>
      </c>
      <c r="L5624" s="936">
        <v>0</v>
      </c>
      <c r="M5624" s="920">
        <v>875.7</v>
      </c>
      <c r="N5624" s="920"/>
      <c r="O5624" s="920"/>
      <c r="P5624" s="920"/>
      <c r="Q5624" s="920">
        <v>14482</v>
      </c>
      <c r="R5624" s="920">
        <v>4927.23</v>
      </c>
      <c r="S5624" s="936">
        <v>0.3402</v>
      </c>
      <c r="T5624" s="920">
        <v>0</v>
      </c>
      <c r="U5624" s="920">
        <v>0</v>
      </c>
      <c r="V5624" s="920">
        <v>0</v>
      </c>
      <c r="W5624" s="920">
        <v>0</v>
      </c>
      <c r="X5624" s="920">
        <v>0</v>
      </c>
      <c r="Y5624" s="920">
        <v>0</v>
      </c>
      <c r="Z5624" s="920">
        <v>0</v>
      </c>
      <c r="AA5624" s="920">
        <v>0</v>
      </c>
      <c r="AB5624" s="936">
        <v>1</v>
      </c>
      <c r="AC5624" s="575">
        <f t="shared" si="262"/>
        <v>0</v>
      </c>
      <c r="AD5624" s="620">
        <f t="shared" si="263"/>
        <v>0</v>
      </c>
    </row>
    <row r="5625" customHeight="1" spans="1:30">
      <c r="A5625" s="574">
        <v>45401</v>
      </c>
      <c r="B5625" s="920" t="s">
        <v>252</v>
      </c>
      <c r="C5625" s="920" t="s">
        <v>250</v>
      </c>
      <c r="D5625" s="920">
        <v>49.5</v>
      </c>
      <c r="E5625" s="920" t="s">
        <v>233</v>
      </c>
      <c r="F5625" s="920">
        <v>0</v>
      </c>
      <c r="G5625" s="920">
        <v>12.03</v>
      </c>
      <c r="H5625" s="920">
        <v>116.9792</v>
      </c>
      <c r="I5625" s="920">
        <v>91.3631</v>
      </c>
      <c r="J5625" s="920">
        <v>90.024</v>
      </c>
      <c r="K5625" s="920">
        <v>25.6161</v>
      </c>
      <c r="L5625" s="936">
        <v>0.219</v>
      </c>
      <c r="M5625" s="920">
        <v>1142.592</v>
      </c>
      <c r="N5625" s="920">
        <v>1133</v>
      </c>
      <c r="O5625" s="936">
        <v>1.0085</v>
      </c>
      <c r="P5625" s="936">
        <v>0.3752</v>
      </c>
      <c r="Q5625" s="920">
        <v>11632</v>
      </c>
      <c r="R5625" s="920">
        <v>3858.4326</v>
      </c>
      <c r="S5625" s="936">
        <v>0.3317</v>
      </c>
      <c r="T5625" s="920">
        <v>0</v>
      </c>
      <c r="U5625" s="920">
        <v>0</v>
      </c>
      <c r="V5625" s="920">
        <v>0</v>
      </c>
      <c r="W5625" s="920">
        <v>0</v>
      </c>
      <c r="X5625" s="920">
        <v>0</v>
      </c>
      <c r="Y5625" s="920">
        <v>0</v>
      </c>
      <c r="Z5625" s="920">
        <v>0</v>
      </c>
      <c r="AA5625" s="920">
        <v>0</v>
      </c>
      <c r="AB5625" s="936">
        <v>1</v>
      </c>
      <c r="AC5625" s="575">
        <f t="shared" si="262"/>
        <v>0</v>
      </c>
      <c r="AD5625" s="620">
        <f t="shared" si="263"/>
        <v>0</v>
      </c>
    </row>
    <row r="5626" customHeight="1" spans="1:30">
      <c r="A5626" s="574">
        <v>45401</v>
      </c>
      <c r="B5626" s="920" t="s">
        <v>256</v>
      </c>
      <c r="C5626" s="920" t="s">
        <v>250</v>
      </c>
      <c r="D5626" s="920">
        <v>20.4</v>
      </c>
      <c r="E5626" s="920" t="s">
        <v>287</v>
      </c>
      <c r="F5626" s="920">
        <v>0</v>
      </c>
      <c r="G5626" s="920">
        <v>5.36</v>
      </c>
      <c r="H5626" s="920">
        <v>17.0047</v>
      </c>
      <c r="I5626" s="920">
        <v>16.758</v>
      </c>
      <c r="J5626" s="920">
        <v>16.6903</v>
      </c>
      <c r="K5626" s="920">
        <v>0</v>
      </c>
      <c r="L5626" s="936">
        <v>0</v>
      </c>
      <c r="M5626" s="920">
        <v>244.3442</v>
      </c>
      <c r="N5626" s="920">
        <v>629</v>
      </c>
      <c r="O5626" s="936">
        <v>0.3885</v>
      </c>
      <c r="P5626" s="936">
        <v>-0.2448</v>
      </c>
      <c r="Q5626" s="920">
        <v>5327</v>
      </c>
      <c r="R5626" s="920">
        <v>1872.5363</v>
      </c>
      <c r="S5626" s="936">
        <v>0.3515</v>
      </c>
      <c r="T5626" s="920">
        <v>0.1315</v>
      </c>
      <c r="U5626" s="920">
        <v>0</v>
      </c>
      <c r="V5626" s="920">
        <v>0</v>
      </c>
      <c r="W5626" s="920">
        <v>0</v>
      </c>
      <c r="X5626" s="920">
        <v>0</v>
      </c>
      <c r="Y5626" s="920">
        <v>0</v>
      </c>
      <c r="Z5626" s="920">
        <v>0</v>
      </c>
      <c r="AA5626" s="920">
        <v>0</v>
      </c>
      <c r="AB5626" s="936">
        <v>1</v>
      </c>
      <c r="AC5626" s="575">
        <f t="shared" si="262"/>
        <v>0</v>
      </c>
      <c r="AD5626" s="620">
        <f t="shared" si="263"/>
        <v>0.1315</v>
      </c>
    </row>
    <row r="5627" customHeight="1" spans="1:30">
      <c r="A5627" s="574">
        <v>45401</v>
      </c>
      <c r="B5627" s="920" t="s">
        <v>257</v>
      </c>
      <c r="C5627" s="920" t="s">
        <v>250</v>
      </c>
      <c r="D5627" s="920">
        <v>80</v>
      </c>
      <c r="E5627" s="920" t="s">
        <v>231</v>
      </c>
      <c r="F5627" s="920">
        <v>0</v>
      </c>
      <c r="G5627" s="920">
        <v>7.43</v>
      </c>
      <c r="H5627" s="920">
        <v>128.345</v>
      </c>
      <c r="I5627" s="920">
        <v>119.1838</v>
      </c>
      <c r="J5627" s="920">
        <v>116.0544</v>
      </c>
      <c r="K5627" s="920">
        <v>7.4</v>
      </c>
      <c r="L5627" s="936">
        <v>0.0585</v>
      </c>
      <c r="M5627" s="920">
        <v>929.1208</v>
      </c>
      <c r="N5627" s="920">
        <v>1593</v>
      </c>
      <c r="O5627" s="936">
        <v>0.5833</v>
      </c>
      <c r="P5627" s="936">
        <v>-0.05</v>
      </c>
      <c r="Q5627" s="920">
        <v>18263</v>
      </c>
      <c r="R5627" s="920">
        <v>6618.5624</v>
      </c>
      <c r="S5627" s="936">
        <v>0.3624</v>
      </c>
      <c r="T5627" s="920">
        <v>0.8</v>
      </c>
      <c r="U5627" s="920">
        <v>0</v>
      </c>
      <c r="V5627" s="920">
        <v>0</v>
      </c>
      <c r="W5627" s="920">
        <v>0</v>
      </c>
      <c r="X5627" s="920">
        <v>0</v>
      </c>
      <c r="Y5627" s="920">
        <v>0</v>
      </c>
      <c r="Z5627" s="920">
        <v>0</v>
      </c>
      <c r="AA5627" s="920">
        <v>0</v>
      </c>
      <c r="AB5627" s="936">
        <v>0.993</v>
      </c>
      <c r="AC5627" s="575">
        <f t="shared" si="262"/>
        <v>0</v>
      </c>
      <c r="AD5627" s="620">
        <f t="shared" si="263"/>
        <v>0.8</v>
      </c>
    </row>
    <row r="5628" customHeight="1" spans="1:30">
      <c r="A5628" s="574">
        <v>45401</v>
      </c>
      <c r="B5628" s="920" t="s">
        <v>263</v>
      </c>
      <c r="C5628" s="920" t="s">
        <v>250</v>
      </c>
      <c r="D5628" s="920">
        <v>200</v>
      </c>
      <c r="E5628" s="920" t="s">
        <v>233</v>
      </c>
      <c r="F5628" s="920">
        <v>0</v>
      </c>
      <c r="G5628" s="920">
        <v>8.59</v>
      </c>
      <c r="H5628" s="920">
        <v>358.6446</v>
      </c>
      <c r="I5628" s="920">
        <v>335.313</v>
      </c>
      <c r="J5628" s="920">
        <v>331.76</v>
      </c>
      <c r="K5628" s="920">
        <v>20.3384</v>
      </c>
      <c r="L5628" s="936">
        <v>0.0572</v>
      </c>
      <c r="M5628" s="920">
        <v>3048.32</v>
      </c>
      <c r="N5628" s="920">
        <v>6061</v>
      </c>
      <c r="O5628" s="936">
        <v>0.5029</v>
      </c>
      <c r="P5628" s="936">
        <v>-0.1304</v>
      </c>
      <c r="Q5628" s="920">
        <v>58559</v>
      </c>
      <c r="R5628" s="920">
        <v>21470.24</v>
      </c>
      <c r="S5628" s="936">
        <v>0.3666</v>
      </c>
      <c r="T5628" s="920">
        <v>0</v>
      </c>
      <c r="U5628" s="920">
        <v>2.9932</v>
      </c>
      <c r="V5628" s="920">
        <v>0</v>
      </c>
      <c r="W5628" s="920">
        <v>0</v>
      </c>
      <c r="X5628" s="920">
        <v>0</v>
      </c>
      <c r="Y5628" s="920">
        <v>0</v>
      </c>
      <c r="Z5628" s="920">
        <v>0</v>
      </c>
      <c r="AA5628" s="920">
        <v>0</v>
      </c>
      <c r="AB5628" s="936">
        <v>1</v>
      </c>
      <c r="AC5628" s="575">
        <f t="shared" si="262"/>
        <v>2.9932</v>
      </c>
      <c r="AD5628" s="620">
        <f t="shared" si="263"/>
        <v>0</v>
      </c>
    </row>
    <row r="5629" customHeight="1" spans="1:30">
      <c r="A5629" s="574">
        <v>45401</v>
      </c>
      <c r="B5629" s="920" t="s">
        <v>266</v>
      </c>
      <c r="C5629" s="920" t="s">
        <v>250</v>
      </c>
      <c r="D5629" s="920">
        <v>200</v>
      </c>
      <c r="E5629" s="920" t="s">
        <v>231</v>
      </c>
      <c r="F5629" s="920">
        <v>0</v>
      </c>
      <c r="G5629" s="920">
        <v>5.83</v>
      </c>
      <c r="H5629" s="920">
        <v>145.517</v>
      </c>
      <c r="I5629" s="920">
        <v>139.9204</v>
      </c>
      <c r="J5629" s="920">
        <v>138.6</v>
      </c>
      <c r="K5629" s="920">
        <v>5.5966</v>
      </c>
      <c r="L5629" s="936">
        <v>0.0385</v>
      </c>
      <c r="M5629" s="920">
        <v>3110.58</v>
      </c>
      <c r="N5629" s="920">
        <v>4638</v>
      </c>
      <c r="O5629" s="936">
        <v>0.6707</v>
      </c>
      <c r="P5629" s="936">
        <v>0.0374</v>
      </c>
      <c r="Q5629" s="920">
        <v>45480</v>
      </c>
      <c r="R5629" s="920">
        <v>10959.96</v>
      </c>
      <c r="S5629" s="936">
        <v>0.241</v>
      </c>
      <c r="T5629" s="920">
        <v>0</v>
      </c>
      <c r="U5629" s="920">
        <v>0</v>
      </c>
      <c r="V5629" s="920">
        <v>0</v>
      </c>
      <c r="W5629" s="920">
        <v>0</v>
      </c>
      <c r="X5629" s="920">
        <v>0</v>
      </c>
      <c r="Y5629" s="920">
        <v>0</v>
      </c>
      <c r="Z5629" s="920">
        <v>0</v>
      </c>
      <c r="AA5629" s="920">
        <v>0</v>
      </c>
      <c r="AB5629" s="936">
        <v>1</v>
      </c>
      <c r="AC5629" s="575">
        <f t="shared" si="262"/>
        <v>0</v>
      </c>
      <c r="AD5629" s="620">
        <f t="shared" si="263"/>
        <v>0</v>
      </c>
    </row>
    <row r="5630" customHeight="1" spans="1:30">
      <c r="A5630" s="574">
        <v>45401</v>
      </c>
      <c r="B5630" s="920" t="s">
        <v>258</v>
      </c>
      <c r="C5630" s="920" t="s">
        <v>250</v>
      </c>
      <c r="D5630" s="920">
        <v>100</v>
      </c>
      <c r="E5630" s="920" t="s">
        <v>233</v>
      </c>
      <c r="F5630" s="920">
        <v>0</v>
      </c>
      <c r="G5630" s="920">
        <v>10.2</v>
      </c>
      <c r="H5630" s="920">
        <v>230.9051</v>
      </c>
      <c r="I5630" s="920">
        <v>193.479</v>
      </c>
      <c r="J5630" s="920">
        <v>190.74</v>
      </c>
      <c r="K5630" s="920">
        <v>37.3011</v>
      </c>
      <c r="L5630" s="936">
        <v>0.1616</v>
      </c>
      <c r="M5630" s="920">
        <v>1712.7</v>
      </c>
      <c r="N5630" s="920">
        <v>3106</v>
      </c>
      <c r="O5630" s="936">
        <v>0.5514</v>
      </c>
      <c r="P5630" s="936">
        <v>-0.0819</v>
      </c>
      <c r="Q5630" s="920">
        <v>27774</v>
      </c>
      <c r="R5630" s="920">
        <v>7530.6</v>
      </c>
      <c r="S5630" s="936">
        <v>0.2711</v>
      </c>
      <c r="T5630" s="920">
        <v>0.125</v>
      </c>
      <c r="U5630" s="920">
        <v>0</v>
      </c>
      <c r="V5630" s="920">
        <v>0</v>
      </c>
      <c r="W5630" s="920">
        <v>0</v>
      </c>
      <c r="X5630" s="920">
        <v>0</v>
      </c>
      <c r="Y5630" s="920">
        <v>0</v>
      </c>
      <c r="Z5630" s="920">
        <v>0</v>
      </c>
      <c r="AA5630" s="920">
        <v>0</v>
      </c>
      <c r="AB5630" s="936">
        <v>0.9979</v>
      </c>
      <c r="AC5630" s="575">
        <f t="shared" si="262"/>
        <v>0</v>
      </c>
      <c r="AD5630" s="620">
        <f t="shared" si="263"/>
        <v>0.125</v>
      </c>
    </row>
    <row r="5631" customHeight="1" spans="1:30">
      <c r="A5631" s="574">
        <v>45401</v>
      </c>
      <c r="B5631" s="669" t="s">
        <v>55</v>
      </c>
      <c r="C5631" s="920" t="s">
        <v>250</v>
      </c>
      <c r="D5631" s="920">
        <v>100</v>
      </c>
      <c r="E5631" s="920" t="s">
        <v>233</v>
      </c>
      <c r="F5631" s="920">
        <v>0</v>
      </c>
      <c r="G5631" s="920">
        <v>10.42</v>
      </c>
      <c r="H5631" s="920">
        <v>179.568</v>
      </c>
      <c r="I5631" s="920">
        <v>159.3293</v>
      </c>
      <c r="J5631" s="920">
        <v>156.6024</v>
      </c>
      <c r="K5631" s="920">
        <v>19.2137</v>
      </c>
      <c r="L5631" s="936">
        <v>0.1076</v>
      </c>
      <c r="M5631" s="920">
        <v>1615.8712</v>
      </c>
      <c r="N5631" s="920">
        <v>2664</v>
      </c>
      <c r="O5631" s="936">
        <v>0.6066</v>
      </c>
      <c r="P5631" s="936">
        <v>-0.0267</v>
      </c>
      <c r="Q5631" s="920">
        <v>28352</v>
      </c>
      <c r="R5631" s="920">
        <v>7974.6611</v>
      </c>
      <c r="S5631" s="936">
        <v>0.2813</v>
      </c>
      <c r="T5631" s="920">
        <v>0</v>
      </c>
      <c r="U5631" s="920">
        <v>0</v>
      </c>
      <c r="V5631" s="920">
        <v>1.025</v>
      </c>
      <c r="W5631" s="920">
        <v>0</v>
      </c>
      <c r="X5631" s="920">
        <v>0</v>
      </c>
      <c r="Y5631" s="920">
        <v>0</v>
      </c>
      <c r="Z5631" s="920">
        <v>0</v>
      </c>
      <c r="AA5631" s="920">
        <v>0</v>
      </c>
      <c r="AB5631" s="936">
        <v>1</v>
      </c>
      <c r="AC5631" s="575">
        <f t="shared" si="262"/>
        <v>0</v>
      </c>
      <c r="AD5631" s="620">
        <f t="shared" si="263"/>
        <v>1.025</v>
      </c>
    </row>
    <row r="5632" customHeight="1" spans="1:30">
      <c r="A5632" s="574">
        <v>45401</v>
      </c>
      <c r="B5632" s="192" t="s">
        <v>57</v>
      </c>
      <c r="C5632" s="920" t="s">
        <v>228</v>
      </c>
      <c r="D5632" s="920">
        <v>20</v>
      </c>
      <c r="E5632" s="920" t="s">
        <v>233</v>
      </c>
      <c r="F5632" s="920">
        <v>2.17</v>
      </c>
      <c r="G5632" s="920">
        <v>0</v>
      </c>
      <c r="H5632" s="920">
        <v>3.4074</v>
      </c>
      <c r="I5632" s="920">
        <v>2.4687</v>
      </c>
      <c r="J5632" s="920">
        <v>2.3507</v>
      </c>
      <c r="K5632" s="920">
        <v>0.9387</v>
      </c>
      <c r="L5632" s="936">
        <v>0.2755</v>
      </c>
      <c r="M5632" s="920">
        <v>177.6105</v>
      </c>
      <c r="N5632" s="920">
        <v>309</v>
      </c>
      <c r="O5632" s="936">
        <v>0.5748</v>
      </c>
      <c r="P5632" s="936">
        <v>-0.0585</v>
      </c>
      <c r="Q5632" s="920">
        <v>3538</v>
      </c>
      <c r="R5632" s="920">
        <v>985.5699</v>
      </c>
      <c r="S5632" s="936">
        <v>0.2786</v>
      </c>
      <c r="T5632" s="920">
        <v>0</v>
      </c>
      <c r="U5632" s="920">
        <v>0</v>
      </c>
      <c r="V5632" s="920">
        <v>0</v>
      </c>
      <c r="W5632" s="920">
        <v>0</v>
      </c>
      <c r="X5632" s="920">
        <v>0</v>
      </c>
      <c r="Y5632" s="920">
        <v>0</v>
      </c>
      <c r="Z5632" s="920">
        <v>0</v>
      </c>
      <c r="AA5632" s="920">
        <v>0</v>
      </c>
      <c r="AB5632" s="936">
        <v>1</v>
      </c>
      <c r="AC5632" s="575">
        <f t="shared" si="262"/>
        <v>0</v>
      </c>
      <c r="AD5632" s="620">
        <f t="shared" si="263"/>
        <v>0</v>
      </c>
    </row>
    <row r="5633" customHeight="1" spans="1:30">
      <c r="A5633" s="574">
        <v>45401</v>
      </c>
      <c r="B5633" s="920" t="s">
        <v>260</v>
      </c>
      <c r="C5633" s="920" t="s">
        <v>250</v>
      </c>
      <c r="D5633" s="920">
        <v>50</v>
      </c>
      <c r="E5633" s="920" t="s">
        <v>231</v>
      </c>
      <c r="F5633" s="920">
        <v>0</v>
      </c>
      <c r="G5633" s="920">
        <v>13.77</v>
      </c>
      <c r="H5633" s="920">
        <v>108.4176</v>
      </c>
      <c r="I5633" s="920">
        <v>108.0172</v>
      </c>
      <c r="J5633" s="920">
        <v>106.7</v>
      </c>
      <c r="K5633" s="920">
        <v>0</v>
      </c>
      <c r="L5633" s="936">
        <v>0</v>
      </c>
      <c r="M5633" s="920">
        <v>739.64</v>
      </c>
      <c r="N5633" s="920">
        <v>1110</v>
      </c>
      <c r="O5633" s="936">
        <v>0.6663</v>
      </c>
      <c r="P5633" s="936">
        <v>0.033</v>
      </c>
      <c r="Q5633" s="920">
        <v>12500</v>
      </c>
      <c r="R5633" s="920">
        <v>3518.592</v>
      </c>
      <c r="S5633" s="936">
        <v>0.2815</v>
      </c>
      <c r="T5633" s="920">
        <v>0</v>
      </c>
      <c r="U5633" s="920">
        <v>0</v>
      </c>
      <c r="V5633" s="920">
        <v>0</v>
      </c>
      <c r="W5633" s="920">
        <v>0</v>
      </c>
      <c r="X5633" s="920">
        <v>0</v>
      </c>
      <c r="Y5633" s="920">
        <v>0</v>
      </c>
      <c r="Z5633" s="920">
        <v>0</v>
      </c>
      <c r="AA5633" s="920">
        <v>0</v>
      </c>
      <c r="AB5633" s="936">
        <v>1</v>
      </c>
      <c r="AC5633" s="575">
        <f t="shared" si="262"/>
        <v>0</v>
      </c>
      <c r="AD5633" s="620">
        <f t="shared" si="263"/>
        <v>0</v>
      </c>
    </row>
    <row r="5634" customHeight="1" spans="1:30">
      <c r="A5634" s="574">
        <v>45401</v>
      </c>
      <c r="B5634" s="920" t="s">
        <v>261</v>
      </c>
      <c r="C5634" s="920" t="s">
        <v>250</v>
      </c>
      <c r="D5634" s="920">
        <v>100</v>
      </c>
      <c r="E5634" s="920" t="s">
        <v>233</v>
      </c>
      <c r="F5634" s="920">
        <v>0</v>
      </c>
      <c r="G5634" s="920">
        <v>4.14</v>
      </c>
      <c r="H5634" s="920">
        <v>43.4421</v>
      </c>
      <c r="I5634" s="920">
        <v>43.4421</v>
      </c>
      <c r="J5634" s="920">
        <v>42.636</v>
      </c>
      <c r="K5634" s="920">
        <v>0</v>
      </c>
      <c r="L5634" s="936">
        <v>0</v>
      </c>
      <c r="M5634" s="920">
        <v>1744.644</v>
      </c>
      <c r="N5634" s="920"/>
      <c r="O5634" s="920"/>
      <c r="P5634" s="920"/>
      <c r="Q5634" s="920">
        <v>25615</v>
      </c>
      <c r="R5634" s="920">
        <v>8723.748</v>
      </c>
      <c r="S5634" s="936">
        <v>0.3406</v>
      </c>
      <c r="T5634" s="920">
        <v>0</v>
      </c>
      <c r="U5634" s="920">
        <v>0</v>
      </c>
      <c r="V5634" s="920">
        <v>0</v>
      </c>
      <c r="W5634" s="920">
        <v>0</v>
      </c>
      <c r="X5634" s="920">
        <v>0</v>
      </c>
      <c r="Y5634" s="920">
        <v>0</v>
      </c>
      <c r="Z5634" s="920">
        <v>0</v>
      </c>
      <c r="AA5634" s="920">
        <v>0</v>
      </c>
      <c r="AB5634" s="936">
        <v>1</v>
      </c>
      <c r="AC5634" s="575">
        <f t="shared" si="262"/>
        <v>0</v>
      </c>
      <c r="AD5634" s="620">
        <f t="shared" si="263"/>
        <v>0</v>
      </c>
    </row>
    <row r="5635" customHeight="1" spans="1:30">
      <c r="A5635" s="574">
        <v>45401</v>
      </c>
      <c r="B5635" s="920" t="s">
        <v>265</v>
      </c>
      <c r="C5635" s="920" t="s">
        <v>250</v>
      </c>
      <c r="D5635" s="920">
        <v>50</v>
      </c>
      <c r="E5635" s="920" t="s">
        <v>233</v>
      </c>
      <c r="F5635" s="920">
        <v>0</v>
      </c>
      <c r="G5635" s="920">
        <v>10.13</v>
      </c>
      <c r="H5635" s="920">
        <v>98.291</v>
      </c>
      <c r="I5635" s="920">
        <v>28.6615</v>
      </c>
      <c r="J5635" s="920">
        <v>27.8784</v>
      </c>
      <c r="K5635" s="920">
        <v>69.6295</v>
      </c>
      <c r="L5635" s="936">
        <v>0.7084</v>
      </c>
      <c r="M5635" s="920">
        <v>437.4436</v>
      </c>
      <c r="N5635" s="920"/>
      <c r="O5635" s="920"/>
      <c r="P5635" s="920"/>
      <c r="Q5635" s="920">
        <v>5770</v>
      </c>
      <c r="R5635" s="920">
        <v>1461.24</v>
      </c>
      <c r="S5635" s="936">
        <v>0.2532</v>
      </c>
      <c r="T5635" s="920">
        <v>0</v>
      </c>
      <c r="U5635" s="920">
        <v>0</v>
      </c>
      <c r="V5635" s="920">
        <v>0</v>
      </c>
      <c r="W5635" s="920">
        <v>0</v>
      </c>
      <c r="X5635" s="920">
        <v>0</v>
      </c>
      <c r="Y5635" s="920">
        <v>0</v>
      </c>
      <c r="Z5635" s="920">
        <v>0</v>
      </c>
      <c r="AA5635" s="920">
        <v>0</v>
      </c>
      <c r="AB5635" s="936">
        <v>1</v>
      </c>
      <c r="AC5635" s="575">
        <f t="shared" si="262"/>
        <v>0</v>
      </c>
      <c r="AD5635" s="620">
        <f t="shared" si="263"/>
        <v>0</v>
      </c>
    </row>
    <row r="5636" customHeight="1" spans="1:30">
      <c r="A5636" s="574">
        <v>45401</v>
      </c>
      <c r="B5636" s="920" t="s">
        <v>267</v>
      </c>
      <c r="C5636" s="920" t="s">
        <v>250</v>
      </c>
      <c r="D5636" s="920">
        <v>150</v>
      </c>
      <c r="E5636" s="920" t="s">
        <v>233</v>
      </c>
      <c r="F5636" s="920">
        <v>0</v>
      </c>
      <c r="G5636" s="920">
        <v>6.03</v>
      </c>
      <c r="H5636" s="920">
        <v>99.1518</v>
      </c>
      <c r="I5636" s="920">
        <v>80.4725</v>
      </c>
      <c r="J5636" s="920">
        <v>77.44</v>
      </c>
      <c r="K5636" s="920">
        <v>18.6793</v>
      </c>
      <c r="L5636" s="936">
        <v>0.1884</v>
      </c>
      <c r="M5636" s="920">
        <v>1661.44</v>
      </c>
      <c r="N5636" s="920">
        <v>4023</v>
      </c>
      <c r="O5636" s="936">
        <v>0.413</v>
      </c>
      <c r="P5636" s="936">
        <v>-0.2203</v>
      </c>
      <c r="Q5636" s="920">
        <v>37945</v>
      </c>
      <c r="R5636" s="920">
        <v>15102.56</v>
      </c>
      <c r="S5636" s="936">
        <v>0.398</v>
      </c>
      <c r="T5636" s="920">
        <v>0</v>
      </c>
      <c r="U5636" s="920">
        <v>0</v>
      </c>
      <c r="V5636" s="920">
        <v>0</v>
      </c>
      <c r="W5636" s="920">
        <v>0</v>
      </c>
      <c r="X5636" s="920">
        <v>0</v>
      </c>
      <c r="Y5636" s="920">
        <v>0</v>
      </c>
      <c r="Z5636" s="920">
        <v>0</v>
      </c>
      <c r="AA5636" s="920">
        <v>0</v>
      </c>
      <c r="AB5636" s="936">
        <v>1</v>
      </c>
      <c r="AC5636" s="575">
        <f t="shared" si="262"/>
        <v>0</v>
      </c>
      <c r="AD5636" s="620">
        <f t="shared" si="263"/>
        <v>0</v>
      </c>
    </row>
    <row r="5637" customHeight="1" spans="1:30">
      <c r="A5637" s="574">
        <v>45401</v>
      </c>
      <c r="B5637" s="920" t="s">
        <v>262</v>
      </c>
      <c r="C5637" s="920" t="s">
        <v>250</v>
      </c>
      <c r="D5637" s="920">
        <v>200</v>
      </c>
      <c r="E5637" s="920" t="s">
        <v>233</v>
      </c>
      <c r="F5637" s="920">
        <v>0</v>
      </c>
      <c r="G5637" s="920">
        <v>9.68</v>
      </c>
      <c r="H5637" s="920">
        <v>324.883</v>
      </c>
      <c r="I5637" s="920">
        <v>213.1584</v>
      </c>
      <c r="J5637" s="920">
        <v>210.375</v>
      </c>
      <c r="K5637" s="920">
        <v>0</v>
      </c>
      <c r="L5637" s="936">
        <v>0</v>
      </c>
      <c r="M5637" s="920">
        <v>1782.825</v>
      </c>
      <c r="N5637" s="920">
        <v>3500</v>
      </c>
      <c r="O5637" s="936">
        <v>0.5094</v>
      </c>
      <c r="P5637" s="936">
        <v>-0.1239</v>
      </c>
      <c r="Q5637" s="920">
        <v>30140</v>
      </c>
      <c r="R5637" s="920">
        <v>12219.075</v>
      </c>
      <c r="S5637" s="936">
        <v>0.4054</v>
      </c>
      <c r="T5637" s="920">
        <v>109.72</v>
      </c>
      <c r="U5637" s="920">
        <v>2.0046</v>
      </c>
      <c r="V5637" s="920">
        <v>0</v>
      </c>
      <c r="W5637" s="920">
        <v>0</v>
      </c>
      <c r="X5637" s="920">
        <v>0</v>
      </c>
      <c r="Y5637" s="920">
        <v>0</v>
      </c>
      <c r="Z5637" s="920">
        <v>0</v>
      </c>
      <c r="AA5637" s="920">
        <v>0</v>
      </c>
      <c r="AB5637" s="936">
        <v>0.5952</v>
      </c>
      <c r="AC5637" s="575">
        <f t="shared" si="262"/>
        <v>2.0046</v>
      </c>
      <c r="AD5637" s="620">
        <f t="shared" si="263"/>
        <v>109.72</v>
      </c>
    </row>
    <row r="5638" customHeight="1" spans="1:31">
      <c r="A5638" s="574">
        <v>45401</v>
      </c>
      <c r="B5638" s="921" t="s">
        <v>332</v>
      </c>
      <c r="C5638" s="922" t="s">
        <v>327</v>
      </c>
      <c r="D5638" s="923">
        <v>100</v>
      </c>
      <c r="E5638" s="924" t="s">
        <v>375</v>
      </c>
      <c r="F5638" s="925">
        <v>4.83</v>
      </c>
      <c r="G5638" s="924">
        <v>1.99</v>
      </c>
      <c r="H5638" s="926">
        <v>52.8513</v>
      </c>
      <c r="I5638" s="926">
        <v>51.1944</v>
      </c>
      <c r="J5638" s="926">
        <v>49.868</v>
      </c>
      <c r="K5638" s="926">
        <v>0</v>
      </c>
      <c r="L5638" s="937">
        <v>0</v>
      </c>
      <c r="M5638" s="926">
        <v>739.676</v>
      </c>
      <c r="N5638" s="924">
        <v>2100</v>
      </c>
      <c r="O5638" s="937">
        <v>0.3522</v>
      </c>
      <c r="P5638" s="937">
        <v>-0.2811</v>
      </c>
      <c r="Q5638" s="924">
        <v>17591</v>
      </c>
      <c r="R5638" s="926">
        <v>3372.523</v>
      </c>
      <c r="S5638" s="937">
        <v>0.1917</v>
      </c>
      <c r="T5638" s="924">
        <v>0</v>
      </c>
      <c r="U5638" s="924">
        <v>0</v>
      </c>
      <c r="V5638" s="924">
        <v>0</v>
      </c>
      <c r="W5638" s="924">
        <v>0</v>
      </c>
      <c r="X5638" s="924">
        <v>0</v>
      </c>
      <c r="Y5638" s="924">
        <v>0</v>
      </c>
      <c r="Z5638" s="924">
        <v>0</v>
      </c>
      <c r="AA5638" s="926">
        <v>0</v>
      </c>
      <c r="AB5638" s="937">
        <v>1</v>
      </c>
      <c r="AC5638" s="575">
        <f t="shared" si="262"/>
        <v>0</v>
      </c>
      <c r="AD5638" s="620">
        <f t="shared" si="263"/>
        <v>0</v>
      </c>
      <c r="AE5638" s="949"/>
    </row>
    <row r="5639" customHeight="1" spans="1:31">
      <c r="A5639" s="574">
        <v>45401</v>
      </c>
      <c r="B5639" s="921" t="s">
        <v>342</v>
      </c>
      <c r="C5639" s="927" t="s">
        <v>82</v>
      </c>
      <c r="D5639" s="928">
        <v>100</v>
      </c>
      <c r="E5639" s="929" t="s">
        <v>487</v>
      </c>
      <c r="F5639" s="925">
        <v>0</v>
      </c>
      <c r="G5639" s="930">
        <v>4.21</v>
      </c>
      <c r="H5639" s="930">
        <v>0</v>
      </c>
      <c r="I5639" s="930">
        <v>11.76</v>
      </c>
      <c r="J5639" s="955">
        <v>11.5632</v>
      </c>
      <c r="K5639" s="934">
        <v>0</v>
      </c>
      <c r="L5639" s="937">
        <v>0</v>
      </c>
      <c r="M5639" s="960">
        <v>161.4272</v>
      </c>
      <c r="N5639" s="961">
        <v>2002</v>
      </c>
      <c r="O5639" s="956">
        <v>0.0806</v>
      </c>
      <c r="P5639" s="956">
        <v>-0.5498</v>
      </c>
      <c r="Q5639" s="924">
        <v>13181</v>
      </c>
      <c r="R5639" s="960">
        <v>469.2864</v>
      </c>
      <c r="S5639" s="956">
        <v>0.0356</v>
      </c>
      <c r="T5639" s="924">
        <v>0.8722</v>
      </c>
      <c r="U5639" s="924">
        <v>0</v>
      </c>
      <c r="V5639" s="924">
        <v>0</v>
      </c>
      <c r="W5639" s="924">
        <v>0</v>
      </c>
      <c r="X5639" s="924">
        <v>0</v>
      </c>
      <c r="Y5639" s="924">
        <v>0</v>
      </c>
      <c r="Z5639" s="924">
        <v>0</v>
      </c>
      <c r="AA5639" s="924">
        <v>0</v>
      </c>
      <c r="AB5639" s="937">
        <v>1</v>
      </c>
      <c r="AC5639" s="575">
        <f t="shared" si="262"/>
        <v>0</v>
      </c>
      <c r="AD5639" s="620">
        <f t="shared" si="263"/>
        <v>0.8722</v>
      </c>
      <c r="AE5639" s="949"/>
    </row>
    <row r="5640" customHeight="1" spans="1:31">
      <c r="A5640" s="574">
        <v>45401</v>
      </c>
      <c r="B5640" s="931" t="s">
        <v>461</v>
      </c>
      <c r="C5640" s="932" t="s">
        <v>391</v>
      </c>
      <c r="D5640" s="933">
        <v>33</v>
      </c>
      <c r="E5640" s="953" t="s">
        <v>83</v>
      </c>
      <c r="F5640" s="953">
        <v>0</v>
      </c>
      <c r="G5640" s="953">
        <v>6.38</v>
      </c>
      <c r="H5640" s="954">
        <v>41.4945</v>
      </c>
      <c r="I5640" s="954">
        <v>39.496</v>
      </c>
      <c r="J5640" s="954">
        <v>38.94</v>
      </c>
      <c r="K5640" s="953">
        <v>0</v>
      </c>
      <c r="L5640" s="942">
        <v>0</v>
      </c>
      <c r="M5640" s="954">
        <v>411.84</v>
      </c>
      <c r="N5640" s="930">
        <v>1086</v>
      </c>
      <c r="O5640" s="942">
        <v>0.3792</v>
      </c>
      <c r="P5640" s="942">
        <v>-0.4012</v>
      </c>
      <c r="Q5640" s="953">
        <v>7604</v>
      </c>
      <c r="R5640" s="953">
        <v>2059.2</v>
      </c>
      <c r="S5640" s="942">
        <v>0.2708</v>
      </c>
      <c r="T5640" s="954">
        <v>1.2513</v>
      </c>
      <c r="U5640" s="930">
        <v>0.3812</v>
      </c>
      <c r="V5640" s="930">
        <v>0</v>
      </c>
      <c r="W5640" s="930">
        <v>0</v>
      </c>
      <c r="X5640" s="930">
        <v>0</v>
      </c>
      <c r="Y5640" s="930">
        <v>0</v>
      </c>
      <c r="Z5640" s="930">
        <v>0</v>
      </c>
      <c r="AA5640" s="930">
        <v>0</v>
      </c>
      <c r="AB5640" s="937">
        <v>1</v>
      </c>
      <c r="AC5640" s="575">
        <f t="shared" si="262"/>
        <v>0.3812</v>
      </c>
      <c r="AD5640" s="620">
        <f t="shared" si="263"/>
        <v>1.2513</v>
      </c>
      <c r="AE5640" s="949"/>
    </row>
    <row r="5641" customHeight="1" spans="1:31">
      <c r="A5641" s="574">
        <v>45401</v>
      </c>
      <c r="B5641" s="952" t="s">
        <v>488</v>
      </c>
      <c r="C5641" s="958" t="s">
        <v>150</v>
      </c>
      <c r="D5641" s="934">
        <v>60</v>
      </c>
      <c r="E5641" s="934" t="s">
        <v>482</v>
      </c>
      <c r="F5641" s="959">
        <v>0.86</v>
      </c>
      <c r="G5641" s="959">
        <v>2.8</v>
      </c>
      <c r="H5641" s="950">
        <v>8.4386</v>
      </c>
      <c r="I5641" s="959">
        <v>8.0682</v>
      </c>
      <c r="J5641" s="959">
        <v>7.92</v>
      </c>
      <c r="K5641" s="959">
        <v>0</v>
      </c>
      <c r="L5641" s="941">
        <v>0</v>
      </c>
      <c r="M5641" s="934">
        <v>333.52</v>
      </c>
      <c r="N5641" s="934">
        <v>422</v>
      </c>
      <c r="O5641" s="941">
        <v>0.7903</v>
      </c>
      <c r="P5641" s="934" t="s">
        <v>149</v>
      </c>
      <c r="Q5641" s="934">
        <v>5420</v>
      </c>
      <c r="R5641" s="934">
        <v>2016.96</v>
      </c>
      <c r="S5641" s="941">
        <v>0.3721</v>
      </c>
      <c r="T5641" s="934">
        <v>0</v>
      </c>
      <c r="U5641" s="934">
        <v>0</v>
      </c>
      <c r="V5641" s="934">
        <v>0</v>
      </c>
      <c r="W5641" s="934">
        <v>0</v>
      </c>
      <c r="X5641" s="934">
        <v>0</v>
      </c>
      <c r="Y5641" s="934">
        <v>0</v>
      </c>
      <c r="Z5641" s="934">
        <v>0</v>
      </c>
      <c r="AA5641" s="934">
        <v>0</v>
      </c>
      <c r="AB5641" s="941">
        <v>1</v>
      </c>
      <c r="AC5641" s="575">
        <f t="shared" si="262"/>
        <v>0</v>
      </c>
      <c r="AD5641" s="620">
        <f t="shared" si="263"/>
        <v>0</v>
      </c>
      <c r="AE5641" s="949"/>
    </row>
    <row r="5642" customHeight="1" spans="1:31">
      <c r="A5642" s="574">
        <v>45401</v>
      </c>
      <c r="B5642" s="921" t="s">
        <v>334</v>
      </c>
      <c r="C5642" s="927" t="s">
        <v>78</v>
      </c>
      <c r="D5642" s="928">
        <v>100</v>
      </c>
      <c r="E5642" s="930" t="s">
        <v>489</v>
      </c>
      <c r="F5642" s="930">
        <v>1.58</v>
      </c>
      <c r="G5642" s="930">
        <v>2.227</v>
      </c>
      <c r="H5642" s="930">
        <v>5.8071</v>
      </c>
      <c r="I5642" s="930">
        <v>0.22</v>
      </c>
      <c r="J5642" s="930">
        <v>0.1155</v>
      </c>
      <c r="K5642" s="930">
        <v>0</v>
      </c>
      <c r="L5642" s="942">
        <v>0</v>
      </c>
      <c r="M5642" s="944">
        <v>223.5926</v>
      </c>
      <c r="N5642" s="944">
        <v>132</v>
      </c>
      <c r="O5642" s="945">
        <v>1.6939</v>
      </c>
      <c r="P5642" s="942">
        <v>1.081</v>
      </c>
      <c r="Q5642" s="930">
        <v>5723</v>
      </c>
      <c r="R5642" s="944">
        <v>677.0456</v>
      </c>
      <c r="S5642" s="941">
        <v>0.1183</v>
      </c>
      <c r="T5642" s="930">
        <v>0</v>
      </c>
      <c r="U5642" s="930">
        <v>0</v>
      </c>
      <c r="V5642" s="930">
        <v>0</v>
      </c>
      <c r="W5642" s="930">
        <v>0</v>
      </c>
      <c r="X5642" s="930">
        <v>0</v>
      </c>
      <c r="Y5642" s="930">
        <v>0</v>
      </c>
      <c r="Z5642" s="930">
        <v>0</v>
      </c>
      <c r="AA5642" s="930">
        <v>5.6</v>
      </c>
      <c r="AB5642" s="942">
        <v>1</v>
      </c>
      <c r="AC5642" s="575">
        <f t="shared" si="262"/>
        <v>0</v>
      </c>
      <c r="AD5642" s="620">
        <f t="shared" si="263"/>
        <v>0</v>
      </c>
      <c r="AE5642" s="949"/>
    </row>
    <row r="5643" customHeight="1" spans="1:31">
      <c r="A5643" s="574">
        <v>45401</v>
      </c>
      <c r="B5643" s="921" t="s">
        <v>335</v>
      </c>
      <c r="C5643" s="927" t="s">
        <v>86</v>
      </c>
      <c r="D5643" s="928">
        <v>50</v>
      </c>
      <c r="E5643" s="930" t="s">
        <v>484</v>
      </c>
      <c r="F5643" s="930">
        <v>2.54</v>
      </c>
      <c r="G5643" s="935">
        <v>1.25</v>
      </c>
      <c r="H5643" s="935">
        <v>9.5462</v>
      </c>
      <c r="I5643" s="935">
        <v>7.1812</v>
      </c>
      <c r="J5643" s="935">
        <v>7.1516</v>
      </c>
      <c r="K5643" s="935">
        <v>2.08</v>
      </c>
      <c r="L5643" s="946">
        <v>0.2179</v>
      </c>
      <c r="M5643" s="930">
        <v>215.6097</v>
      </c>
      <c r="N5643" s="935">
        <v>571</v>
      </c>
      <c r="O5643" s="942">
        <v>0.3776</v>
      </c>
      <c r="P5643" s="934" t="s">
        <v>149</v>
      </c>
      <c r="Q5643" s="935">
        <v>6458</v>
      </c>
      <c r="R5643" s="930">
        <v>1460.8092</v>
      </c>
      <c r="S5643" s="942">
        <v>0.2262</v>
      </c>
      <c r="T5643" s="930">
        <v>0</v>
      </c>
      <c r="U5643" s="930">
        <v>0</v>
      </c>
      <c r="V5643" s="930">
        <v>0</v>
      </c>
      <c r="W5643" s="930">
        <v>0</v>
      </c>
      <c r="X5643" s="930">
        <v>0</v>
      </c>
      <c r="Y5643" s="930">
        <v>0</v>
      </c>
      <c r="Z5643" s="930">
        <v>0</v>
      </c>
      <c r="AA5643" s="930">
        <v>0</v>
      </c>
      <c r="AB5643" s="937">
        <v>1</v>
      </c>
      <c r="AC5643" s="575">
        <f t="shared" si="262"/>
        <v>0</v>
      </c>
      <c r="AD5643" s="620">
        <f t="shared" si="263"/>
        <v>0</v>
      </c>
      <c r="AE5643" s="949"/>
    </row>
    <row r="5644" customHeight="1" spans="1:29">
      <c r="A5644" s="916" t="s">
        <v>490</v>
      </c>
      <c r="B5644" s="917"/>
      <c r="C5644" s="917"/>
      <c r="D5644" s="917"/>
      <c r="E5644" s="917"/>
      <c r="F5644" s="917"/>
      <c r="G5644" s="917"/>
      <c r="H5644" s="917"/>
      <c r="I5644" s="917"/>
      <c r="J5644" s="917"/>
      <c r="K5644" s="917"/>
      <c r="L5644" s="917"/>
      <c r="M5644" s="917"/>
      <c r="N5644" s="917"/>
      <c r="O5644" s="917"/>
      <c r="P5644" s="917"/>
      <c r="Q5644" s="917"/>
      <c r="R5644" s="917"/>
      <c r="S5644" s="917"/>
      <c r="T5644" s="917"/>
      <c r="U5644" s="917"/>
      <c r="V5644" s="917"/>
      <c r="W5644" s="917"/>
      <c r="X5644" s="917"/>
      <c r="Y5644" s="917"/>
      <c r="Z5644" s="917"/>
      <c r="AA5644" s="917"/>
      <c r="AB5644" s="917"/>
      <c r="AC5644" s="917"/>
    </row>
    <row r="5645" customHeight="1" spans="1:30">
      <c r="A5645" s="918" t="s">
        <v>199</v>
      </c>
      <c r="B5645" s="919" t="s">
        <v>200</v>
      </c>
      <c r="C5645" s="919" t="s">
        <v>201</v>
      </c>
      <c r="D5645" s="919" t="s">
        <v>202</v>
      </c>
      <c r="E5645" s="919" t="s">
        <v>203</v>
      </c>
      <c r="F5645" s="919" t="s">
        <v>204</v>
      </c>
      <c r="G5645" s="919" t="s">
        <v>205</v>
      </c>
      <c r="H5645" s="919" t="s">
        <v>206</v>
      </c>
      <c r="I5645" s="919" t="s">
        <v>207</v>
      </c>
      <c r="J5645" s="919" t="s">
        <v>208</v>
      </c>
      <c r="K5645" s="919" t="s">
        <v>209</v>
      </c>
      <c r="L5645" s="919" t="s">
        <v>210</v>
      </c>
      <c r="M5645" s="919" t="s">
        <v>211</v>
      </c>
      <c r="N5645" s="919" t="s">
        <v>212</v>
      </c>
      <c r="O5645" s="919" t="s">
        <v>213</v>
      </c>
      <c r="P5645" s="919" t="s">
        <v>214</v>
      </c>
      <c r="Q5645" s="919" t="s">
        <v>215</v>
      </c>
      <c r="R5645" s="919" t="s">
        <v>216</v>
      </c>
      <c r="S5645" s="919" t="s">
        <v>217</v>
      </c>
      <c r="T5645" s="919" t="s">
        <v>218</v>
      </c>
      <c r="U5645" s="919" t="s">
        <v>219</v>
      </c>
      <c r="V5645" s="919" t="s">
        <v>220</v>
      </c>
      <c r="W5645" s="919" t="s">
        <v>221</v>
      </c>
      <c r="X5645" s="919" t="s">
        <v>222</v>
      </c>
      <c r="Y5645" s="919" t="s">
        <v>223</v>
      </c>
      <c r="Z5645" s="919" t="s">
        <v>224</v>
      </c>
      <c r="AA5645" s="919" t="s">
        <v>225</v>
      </c>
      <c r="AB5645" s="919" t="s">
        <v>226</v>
      </c>
      <c r="AC5645" s="583" t="s">
        <v>29</v>
      </c>
      <c r="AD5645" s="583" t="s">
        <v>30</v>
      </c>
    </row>
    <row r="5646" customHeight="1" spans="1:30">
      <c r="A5646" s="574">
        <v>45402</v>
      </c>
      <c r="B5646" s="920" t="s">
        <v>227</v>
      </c>
      <c r="C5646" s="920" t="s">
        <v>228</v>
      </c>
      <c r="D5646" s="920">
        <v>100</v>
      </c>
      <c r="E5646" s="920" t="s">
        <v>235</v>
      </c>
      <c r="F5646" s="920">
        <v>3.92</v>
      </c>
      <c r="G5646" s="920">
        <v>1.26</v>
      </c>
      <c r="H5646" s="920">
        <v>39.0618</v>
      </c>
      <c r="I5646" s="920">
        <v>38.675</v>
      </c>
      <c r="J5646" s="920">
        <v>38.5875</v>
      </c>
      <c r="K5646" s="920">
        <v>0</v>
      </c>
      <c r="L5646" s="936">
        <v>0</v>
      </c>
      <c r="M5646" s="920">
        <v>827.75</v>
      </c>
      <c r="N5646" s="920">
        <v>1194</v>
      </c>
      <c r="O5646" s="936">
        <v>0.6933</v>
      </c>
      <c r="P5646" s="936">
        <v>0.0266</v>
      </c>
      <c r="Q5646" s="920">
        <v>14897</v>
      </c>
      <c r="R5646" s="920">
        <v>4166.8375</v>
      </c>
      <c r="S5646" s="936">
        <v>0.2797</v>
      </c>
      <c r="T5646" s="920">
        <v>0</v>
      </c>
      <c r="U5646" s="920">
        <v>0</v>
      </c>
      <c r="V5646" s="920">
        <v>0</v>
      </c>
      <c r="W5646" s="920">
        <v>0</v>
      </c>
      <c r="X5646" s="920">
        <v>0</v>
      </c>
      <c r="Y5646" s="920">
        <v>0</v>
      </c>
      <c r="Z5646" s="920">
        <v>0</v>
      </c>
      <c r="AA5646" s="920">
        <v>0</v>
      </c>
      <c r="AB5646" s="936">
        <v>1</v>
      </c>
      <c r="AC5646" s="575">
        <f t="shared" ref="AC5646:AC5687" si="264">U5646+W5646</f>
        <v>0</v>
      </c>
      <c r="AD5646" s="620">
        <f t="shared" ref="AD5646:AD5687" si="265">T5646+V5646</f>
        <v>0</v>
      </c>
    </row>
    <row r="5647" customHeight="1" spans="1:30">
      <c r="A5647" s="574">
        <v>45402</v>
      </c>
      <c r="B5647" s="920" t="s">
        <v>239</v>
      </c>
      <c r="C5647" s="920" t="s">
        <v>228</v>
      </c>
      <c r="D5647" s="920">
        <v>30</v>
      </c>
      <c r="E5647" s="920" t="s">
        <v>231</v>
      </c>
      <c r="F5647" s="920">
        <v>3.54</v>
      </c>
      <c r="G5647" s="920">
        <v>0</v>
      </c>
      <c r="H5647" s="920">
        <v>9.3127</v>
      </c>
      <c r="I5647" s="920">
        <v>9.3127</v>
      </c>
      <c r="J5647" s="920">
        <v>9.24</v>
      </c>
      <c r="K5647" s="920">
        <v>0</v>
      </c>
      <c r="L5647" s="936">
        <v>0</v>
      </c>
      <c r="M5647" s="920">
        <v>313.2096</v>
      </c>
      <c r="N5647" s="920">
        <v>402</v>
      </c>
      <c r="O5647" s="936">
        <v>0.7791</v>
      </c>
      <c r="P5647" s="936">
        <v>0.1124</v>
      </c>
      <c r="Q5647" s="920">
        <v>4798</v>
      </c>
      <c r="R5647" s="920">
        <v>1490.9664</v>
      </c>
      <c r="S5647" s="936">
        <v>0.3107</v>
      </c>
      <c r="T5647" s="920">
        <v>0</v>
      </c>
      <c r="U5647" s="920">
        <v>0</v>
      </c>
      <c r="V5647" s="920">
        <v>0</v>
      </c>
      <c r="W5647" s="920">
        <v>0</v>
      </c>
      <c r="X5647" s="920">
        <v>0</v>
      </c>
      <c r="Y5647" s="920">
        <v>0</v>
      </c>
      <c r="Z5647" s="920">
        <v>0</v>
      </c>
      <c r="AA5647" s="920">
        <v>0</v>
      </c>
      <c r="AB5647" s="936">
        <v>1</v>
      </c>
      <c r="AC5647" s="575">
        <f t="shared" si="264"/>
        <v>0</v>
      </c>
      <c r="AD5647" s="620">
        <f t="shared" si="265"/>
        <v>0</v>
      </c>
    </row>
    <row r="5648" customHeight="1" spans="1:30">
      <c r="A5648" s="574">
        <v>45402</v>
      </c>
      <c r="B5648" s="920" t="s">
        <v>234</v>
      </c>
      <c r="C5648" s="920" t="s">
        <v>228</v>
      </c>
      <c r="D5648" s="920">
        <v>20</v>
      </c>
      <c r="E5648" s="920" t="s">
        <v>233</v>
      </c>
      <c r="F5648" s="920">
        <v>7.47</v>
      </c>
      <c r="G5648" s="920">
        <v>2.23</v>
      </c>
      <c r="H5648" s="920">
        <v>15.8996</v>
      </c>
      <c r="I5648" s="920">
        <v>5.2682</v>
      </c>
      <c r="J5648" s="920">
        <v>5.2161</v>
      </c>
      <c r="K5648" s="920">
        <v>10.6314</v>
      </c>
      <c r="L5648" s="936">
        <v>0.6687</v>
      </c>
      <c r="M5648" s="920">
        <v>163.4164</v>
      </c>
      <c r="N5648" s="920">
        <v>313</v>
      </c>
      <c r="O5648" s="936">
        <v>0.5221</v>
      </c>
      <c r="P5648" s="936">
        <v>-0.1446</v>
      </c>
      <c r="Q5648" s="920">
        <v>4064</v>
      </c>
      <c r="R5648" s="920">
        <v>1016.4999</v>
      </c>
      <c r="S5648" s="936">
        <v>0.2501</v>
      </c>
      <c r="T5648" s="920">
        <v>0</v>
      </c>
      <c r="U5648" s="920">
        <v>0</v>
      </c>
      <c r="V5648" s="920">
        <v>0</v>
      </c>
      <c r="W5648" s="920">
        <v>0</v>
      </c>
      <c r="X5648" s="920">
        <v>0</v>
      </c>
      <c r="Y5648" s="920">
        <v>0</v>
      </c>
      <c r="Z5648" s="920">
        <v>0</v>
      </c>
      <c r="AA5648" s="920">
        <v>0</v>
      </c>
      <c r="AB5648" s="936">
        <v>1</v>
      </c>
      <c r="AC5648" s="575">
        <f t="shared" si="264"/>
        <v>0</v>
      </c>
      <c r="AD5648" s="620">
        <f t="shared" si="265"/>
        <v>0</v>
      </c>
    </row>
    <row r="5649" customHeight="1" spans="1:30">
      <c r="A5649" s="574">
        <v>45402</v>
      </c>
      <c r="B5649" s="920" t="s">
        <v>232</v>
      </c>
      <c r="C5649" s="920" t="s">
        <v>228</v>
      </c>
      <c r="D5649" s="920">
        <v>80</v>
      </c>
      <c r="E5649" s="920" t="s">
        <v>233</v>
      </c>
      <c r="F5649" s="920">
        <v>6.72</v>
      </c>
      <c r="G5649" s="920">
        <v>1.37</v>
      </c>
      <c r="H5649" s="920">
        <v>46.8021</v>
      </c>
      <c r="I5649" s="920">
        <v>45.78</v>
      </c>
      <c r="J5649" s="920">
        <v>45.65</v>
      </c>
      <c r="K5649" s="920">
        <v>0</v>
      </c>
      <c r="L5649" s="936">
        <v>0</v>
      </c>
      <c r="M5649" s="920">
        <v>748</v>
      </c>
      <c r="N5649" s="920">
        <v>854</v>
      </c>
      <c r="O5649" s="936">
        <v>0.8759</v>
      </c>
      <c r="P5649" s="936">
        <v>0.2092</v>
      </c>
      <c r="Q5649" s="920">
        <v>9570</v>
      </c>
      <c r="R5649" s="920">
        <v>3594.8</v>
      </c>
      <c r="S5649" s="936">
        <v>0.3756</v>
      </c>
      <c r="T5649" s="920">
        <v>0</v>
      </c>
      <c r="U5649" s="920">
        <v>0</v>
      </c>
      <c r="V5649" s="920">
        <v>0</v>
      </c>
      <c r="W5649" s="920">
        <v>0</v>
      </c>
      <c r="X5649" s="920">
        <v>0</v>
      </c>
      <c r="Y5649" s="920">
        <v>0</v>
      </c>
      <c r="Z5649" s="920">
        <v>0</v>
      </c>
      <c r="AA5649" s="920">
        <v>0</v>
      </c>
      <c r="AB5649" s="936">
        <v>1</v>
      </c>
      <c r="AC5649" s="575">
        <f t="shared" si="264"/>
        <v>0</v>
      </c>
      <c r="AD5649" s="620">
        <f t="shared" si="265"/>
        <v>0</v>
      </c>
    </row>
    <row r="5650" customHeight="1" spans="1:30">
      <c r="A5650" s="574">
        <v>45402</v>
      </c>
      <c r="B5650" s="920" t="s">
        <v>230</v>
      </c>
      <c r="C5650" s="920" t="s">
        <v>228</v>
      </c>
      <c r="D5650" s="920">
        <v>10</v>
      </c>
      <c r="E5650" s="920" t="s">
        <v>233</v>
      </c>
      <c r="F5650" s="920">
        <v>6.12</v>
      </c>
      <c r="G5650" s="920">
        <v>1.03</v>
      </c>
      <c r="H5650" s="920">
        <v>5.6871</v>
      </c>
      <c r="I5650" s="920">
        <v>5.989</v>
      </c>
      <c r="J5650" s="920">
        <v>5.94</v>
      </c>
      <c r="K5650" s="920">
        <v>0</v>
      </c>
      <c r="L5650" s="936">
        <v>0</v>
      </c>
      <c r="M5650" s="920">
        <v>79.86</v>
      </c>
      <c r="N5650" s="920">
        <v>100</v>
      </c>
      <c r="O5650" s="936">
        <v>0.7986</v>
      </c>
      <c r="P5650" s="936">
        <v>0.1319</v>
      </c>
      <c r="Q5650" s="920">
        <v>1258</v>
      </c>
      <c r="R5650" s="920">
        <v>386.1</v>
      </c>
      <c r="S5650" s="936">
        <v>0.3069</v>
      </c>
      <c r="T5650" s="920">
        <v>0</v>
      </c>
      <c r="U5650" s="920">
        <v>0</v>
      </c>
      <c r="V5650" s="920">
        <v>0</v>
      </c>
      <c r="W5650" s="920">
        <v>0</v>
      </c>
      <c r="X5650" s="920">
        <v>0</v>
      </c>
      <c r="Y5650" s="920">
        <v>0</v>
      </c>
      <c r="Z5650" s="920">
        <v>0</v>
      </c>
      <c r="AA5650" s="920">
        <v>0</v>
      </c>
      <c r="AB5650" s="936">
        <v>1</v>
      </c>
      <c r="AC5650" s="575">
        <f t="shared" si="264"/>
        <v>0</v>
      </c>
      <c r="AD5650" s="620">
        <f t="shared" si="265"/>
        <v>0</v>
      </c>
    </row>
    <row r="5651" customHeight="1" spans="1:30">
      <c r="A5651" s="574">
        <v>45402</v>
      </c>
      <c r="B5651" s="920" t="s">
        <v>236</v>
      </c>
      <c r="C5651" s="920" t="s">
        <v>228</v>
      </c>
      <c r="D5651" s="920">
        <v>30</v>
      </c>
      <c r="E5651" s="920" t="s">
        <v>371</v>
      </c>
      <c r="F5651" s="920">
        <v>2.4</v>
      </c>
      <c r="G5651" s="920">
        <v>1.24</v>
      </c>
      <c r="H5651" s="920">
        <v>5.7582</v>
      </c>
      <c r="I5651" s="920">
        <v>5.5602</v>
      </c>
      <c r="J5651" s="920">
        <v>5.5404</v>
      </c>
      <c r="K5651" s="920">
        <v>0</v>
      </c>
      <c r="L5651" s="936">
        <v>0</v>
      </c>
      <c r="M5651" s="920">
        <v>168.3852</v>
      </c>
      <c r="N5651" s="920">
        <v>341</v>
      </c>
      <c r="O5651" s="936">
        <v>0.4938</v>
      </c>
      <c r="P5651" s="936">
        <v>-0.1729</v>
      </c>
      <c r="Q5651" s="920">
        <v>3622</v>
      </c>
      <c r="R5651" s="920">
        <v>1338.6379</v>
      </c>
      <c r="S5651" s="936">
        <v>0.3696</v>
      </c>
      <c r="T5651" s="920">
        <v>0</v>
      </c>
      <c r="U5651" s="920">
        <v>0</v>
      </c>
      <c r="V5651" s="920">
        <v>0</v>
      </c>
      <c r="W5651" s="920">
        <v>0</v>
      </c>
      <c r="X5651" s="920">
        <v>0</v>
      </c>
      <c r="Y5651" s="920">
        <v>0</v>
      </c>
      <c r="Z5651" s="920">
        <v>0</v>
      </c>
      <c r="AA5651" s="920">
        <v>0</v>
      </c>
      <c r="AB5651" s="936">
        <v>1</v>
      </c>
      <c r="AC5651" s="575">
        <f t="shared" si="264"/>
        <v>0</v>
      </c>
      <c r="AD5651" s="620">
        <f t="shared" si="265"/>
        <v>0</v>
      </c>
    </row>
    <row r="5652" customHeight="1" spans="1:30">
      <c r="A5652" s="574">
        <v>45402</v>
      </c>
      <c r="B5652" s="920" t="s">
        <v>242</v>
      </c>
      <c r="C5652" s="920" t="s">
        <v>228</v>
      </c>
      <c r="D5652" s="920">
        <v>50</v>
      </c>
      <c r="E5652" s="920" t="s">
        <v>231</v>
      </c>
      <c r="F5652" s="920">
        <v>4.18</v>
      </c>
      <c r="G5652" s="920">
        <v>1.63</v>
      </c>
      <c r="H5652" s="920">
        <v>17.81</v>
      </c>
      <c r="I5652" s="920">
        <v>17.682</v>
      </c>
      <c r="J5652" s="920">
        <v>17.6</v>
      </c>
      <c r="K5652" s="920">
        <v>0</v>
      </c>
      <c r="L5652" s="936">
        <v>0</v>
      </c>
      <c r="M5652" s="920">
        <v>396.44</v>
      </c>
      <c r="N5652" s="920">
        <v>583</v>
      </c>
      <c r="O5652" s="936">
        <v>0.68</v>
      </c>
      <c r="P5652" s="936">
        <v>0.0133</v>
      </c>
      <c r="Q5652" s="920">
        <v>7003</v>
      </c>
      <c r="R5652" s="920">
        <v>1821.6</v>
      </c>
      <c r="S5652" s="936">
        <v>0.2601</v>
      </c>
      <c r="T5652" s="920">
        <v>0</v>
      </c>
      <c r="U5652" s="920">
        <v>0</v>
      </c>
      <c r="V5652" s="920">
        <v>0</v>
      </c>
      <c r="W5652" s="920">
        <v>0</v>
      </c>
      <c r="X5652" s="920">
        <v>0</v>
      </c>
      <c r="Y5652" s="920">
        <v>0</v>
      </c>
      <c r="Z5652" s="920">
        <v>0</v>
      </c>
      <c r="AA5652" s="920">
        <v>0</v>
      </c>
      <c r="AB5652" s="936">
        <v>1</v>
      </c>
      <c r="AC5652" s="575">
        <f t="shared" si="264"/>
        <v>0</v>
      </c>
      <c r="AD5652" s="620">
        <f t="shared" si="265"/>
        <v>0</v>
      </c>
    </row>
    <row r="5653" customHeight="1" spans="1:30">
      <c r="A5653" s="574">
        <v>45402</v>
      </c>
      <c r="B5653" s="920" t="s">
        <v>245</v>
      </c>
      <c r="C5653" s="920" t="s">
        <v>228</v>
      </c>
      <c r="D5653" s="920">
        <v>50</v>
      </c>
      <c r="E5653" s="920" t="s">
        <v>233</v>
      </c>
      <c r="F5653" s="920">
        <v>6.49</v>
      </c>
      <c r="G5653" s="920">
        <v>0</v>
      </c>
      <c r="H5653" s="920">
        <v>27.6809</v>
      </c>
      <c r="I5653" s="920">
        <v>24.64</v>
      </c>
      <c r="J5653" s="920">
        <v>24.57</v>
      </c>
      <c r="K5653" s="920">
        <v>3.0409</v>
      </c>
      <c r="L5653" s="936">
        <v>0.1099</v>
      </c>
      <c r="M5653" s="920">
        <v>412.09</v>
      </c>
      <c r="N5653" s="920">
        <v>493</v>
      </c>
      <c r="O5653" s="936">
        <v>0.8359</v>
      </c>
      <c r="P5653" s="936">
        <v>0.1692</v>
      </c>
      <c r="Q5653" s="920">
        <v>6687</v>
      </c>
      <c r="R5653" s="920">
        <v>1539.58</v>
      </c>
      <c r="S5653" s="936">
        <v>0.2302</v>
      </c>
      <c r="T5653" s="920">
        <v>0</v>
      </c>
      <c r="U5653" s="920">
        <v>0</v>
      </c>
      <c r="V5653" s="920">
        <v>0</v>
      </c>
      <c r="W5653" s="920">
        <v>0</v>
      </c>
      <c r="X5653" s="920">
        <v>0</v>
      </c>
      <c r="Y5653" s="920">
        <v>0</v>
      </c>
      <c r="Z5653" s="920">
        <v>0</v>
      </c>
      <c r="AA5653" s="920">
        <v>0</v>
      </c>
      <c r="AB5653" s="936">
        <v>1</v>
      </c>
      <c r="AC5653" s="575">
        <f t="shared" si="264"/>
        <v>0</v>
      </c>
      <c r="AD5653" s="620">
        <f t="shared" si="265"/>
        <v>0</v>
      </c>
    </row>
    <row r="5654" customHeight="1" spans="1:30">
      <c r="A5654" s="574">
        <v>45402</v>
      </c>
      <c r="B5654" s="920" t="s">
        <v>241</v>
      </c>
      <c r="C5654" s="920" t="s">
        <v>228</v>
      </c>
      <c r="D5654" s="920">
        <v>150</v>
      </c>
      <c r="E5654" s="920" t="s">
        <v>292</v>
      </c>
      <c r="F5654" s="920">
        <v>6.67</v>
      </c>
      <c r="G5654" s="920">
        <v>2.77</v>
      </c>
      <c r="H5654" s="920">
        <v>110.2503</v>
      </c>
      <c r="I5654" s="920">
        <v>61.8923</v>
      </c>
      <c r="J5654" s="920">
        <v>60.8342</v>
      </c>
      <c r="K5654" s="920">
        <v>48.36</v>
      </c>
      <c r="L5654" s="936">
        <v>0.4386</v>
      </c>
      <c r="M5654" s="920">
        <v>773.7877</v>
      </c>
      <c r="N5654" s="920">
        <v>2480</v>
      </c>
      <c r="O5654" s="936">
        <v>0.312</v>
      </c>
      <c r="P5654" s="936">
        <v>-0.3547</v>
      </c>
      <c r="Q5654" s="920">
        <v>24402</v>
      </c>
      <c r="R5654" s="920">
        <v>4838.1214</v>
      </c>
      <c r="S5654" s="936">
        <v>0.1983</v>
      </c>
      <c r="T5654" s="920">
        <v>0</v>
      </c>
      <c r="U5654" s="920">
        <v>0</v>
      </c>
      <c r="V5654" s="920">
        <v>0</v>
      </c>
      <c r="W5654" s="920">
        <v>0</v>
      </c>
      <c r="X5654" s="920">
        <v>0</v>
      </c>
      <c r="Y5654" s="920">
        <v>0</v>
      </c>
      <c r="Z5654" s="920">
        <v>0</v>
      </c>
      <c r="AA5654" s="920">
        <v>0</v>
      </c>
      <c r="AB5654" s="936">
        <v>1</v>
      </c>
      <c r="AC5654" s="575">
        <f t="shared" si="264"/>
        <v>0</v>
      </c>
      <c r="AD5654" s="620">
        <f t="shared" si="265"/>
        <v>0</v>
      </c>
    </row>
    <row r="5655" customHeight="1" spans="1:30">
      <c r="A5655" s="574">
        <v>45402</v>
      </c>
      <c r="B5655" s="920" t="s">
        <v>246</v>
      </c>
      <c r="C5655" s="920" t="s">
        <v>228</v>
      </c>
      <c r="D5655" s="920">
        <v>300</v>
      </c>
      <c r="E5655" s="920" t="s">
        <v>235</v>
      </c>
      <c r="F5655" s="920">
        <v>7.67</v>
      </c>
      <c r="G5655" s="920">
        <v>0</v>
      </c>
      <c r="H5655" s="920">
        <v>258.8331</v>
      </c>
      <c r="I5655" s="920">
        <v>258.8331</v>
      </c>
      <c r="J5655" s="920">
        <v>252.78</v>
      </c>
      <c r="K5655" s="920">
        <v>0</v>
      </c>
      <c r="L5655" s="936">
        <v>0</v>
      </c>
      <c r="M5655" s="920">
        <v>3463.515</v>
      </c>
      <c r="N5655" s="920">
        <v>5107</v>
      </c>
      <c r="O5655" s="936">
        <v>0.6782</v>
      </c>
      <c r="P5655" s="936">
        <v>0.0115</v>
      </c>
      <c r="Q5655" s="920">
        <v>60814</v>
      </c>
      <c r="R5655" s="920">
        <v>16495.546</v>
      </c>
      <c r="S5655" s="936">
        <v>0.2712</v>
      </c>
      <c r="T5655" s="920">
        <v>0</v>
      </c>
      <c r="U5655" s="920">
        <v>0</v>
      </c>
      <c r="V5655" s="920">
        <v>0</v>
      </c>
      <c r="W5655" s="920">
        <v>0</v>
      </c>
      <c r="X5655" s="920">
        <v>0</v>
      </c>
      <c r="Y5655" s="920">
        <v>0</v>
      </c>
      <c r="Z5655" s="920">
        <v>0</v>
      </c>
      <c r="AA5655" s="920">
        <v>0</v>
      </c>
      <c r="AB5655" s="936">
        <v>1</v>
      </c>
      <c r="AC5655" s="575">
        <f t="shared" si="264"/>
        <v>0</v>
      </c>
      <c r="AD5655" s="620">
        <f t="shared" si="265"/>
        <v>0</v>
      </c>
    </row>
    <row r="5656" customHeight="1" spans="1:30">
      <c r="A5656" s="574">
        <v>45402</v>
      </c>
      <c r="B5656" s="920" t="s">
        <v>243</v>
      </c>
      <c r="C5656" s="920" t="s">
        <v>228</v>
      </c>
      <c r="D5656" s="920">
        <v>30</v>
      </c>
      <c r="E5656" s="920" t="s">
        <v>231</v>
      </c>
      <c r="F5656" s="920">
        <v>2.93</v>
      </c>
      <c r="G5656" s="920">
        <v>1.23</v>
      </c>
      <c r="H5656" s="920">
        <v>7.2257</v>
      </c>
      <c r="I5656" s="920">
        <v>7.084</v>
      </c>
      <c r="J5656" s="920">
        <v>7.056</v>
      </c>
      <c r="K5656" s="920">
        <v>0</v>
      </c>
      <c r="L5656" s="936">
        <v>0</v>
      </c>
      <c r="M5656" s="920">
        <v>257.432</v>
      </c>
      <c r="N5656" s="920">
        <v>392</v>
      </c>
      <c r="O5656" s="936">
        <v>0.6567</v>
      </c>
      <c r="P5656" s="936">
        <v>-0.01</v>
      </c>
      <c r="Q5656" s="920">
        <v>4513</v>
      </c>
      <c r="R5656" s="920">
        <v>1579.76</v>
      </c>
      <c r="S5656" s="936">
        <v>0.35</v>
      </c>
      <c r="T5656" s="920">
        <v>0</v>
      </c>
      <c r="U5656" s="920">
        <v>0</v>
      </c>
      <c r="V5656" s="920">
        <v>0</v>
      </c>
      <c r="W5656" s="920">
        <v>0</v>
      </c>
      <c r="X5656" s="920">
        <v>0</v>
      </c>
      <c r="Y5656" s="920">
        <v>0</v>
      </c>
      <c r="Z5656" s="920">
        <v>0</v>
      </c>
      <c r="AA5656" s="920">
        <v>0</v>
      </c>
      <c r="AB5656" s="936">
        <v>1</v>
      </c>
      <c r="AC5656" s="575">
        <f t="shared" si="264"/>
        <v>0</v>
      </c>
      <c r="AD5656" s="620">
        <f t="shared" si="265"/>
        <v>0</v>
      </c>
    </row>
    <row r="5657" customHeight="1" spans="1:30">
      <c r="A5657" s="574">
        <v>45402</v>
      </c>
      <c r="B5657" s="920" t="s">
        <v>240</v>
      </c>
      <c r="C5657" s="920" t="s">
        <v>228</v>
      </c>
      <c r="D5657" s="920">
        <v>100</v>
      </c>
      <c r="E5657" s="920" t="s">
        <v>233</v>
      </c>
      <c r="F5657" s="920">
        <v>8.9</v>
      </c>
      <c r="G5657" s="920">
        <v>0</v>
      </c>
      <c r="H5657" s="920">
        <v>67.251</v>
      </c>
      <c r="I5657" s="920">
        <v>64.5329</v>
      </c>
      <c r="J5657" s="920">
        <v>62.126</v>
      </c>
      <c r="K5657" s="920">
        <v>2.4646</v>
      </c>
      <c r="L5657" s="936">
        <v>0.0368</v>
      </c>
      <c r="M5657" s="920">
        <v>862.769</v>
      </c>
      <c r="N5657" s="920">
        <v>1390</v>
      </c>
      <c r="O5657" s="936">
        <v>0.6207</v>
      </c>
      <c r="P5657" s="936">
        <v>-0.046</v>
      </c>
      <c r="Q5657" s="920">
        <v>15889</v>
      </c>
      <c r="R5657" s="920">
        <v>4101.762</v>
      </c>
      <c r="S5657" s="936">
        <v>0.2582</v>
      </c>
      <c r="T5657" s="920">
        <v>0.1365</v>
      </c>
      <c r="U5657" s="920">
        <v>0</v>
      </c>
      <c r="V5657" s="920">
        <v>0</v>
      </c>
      <c r="W5657" s="920">
        <v>0</v>
      </c>
      <c r="X5657" s="920">
        <v>0</v>
      </c>
      <c r="Y5657" s="920">
        <v>0.117</v>
      </c>
      <c r="Z5657" s="920">
        <v>0</v>
      </c>
      <c r="AA5657" s="920">
        <v>0</v>
      </c>
      <c r="AB5657" s="936">
        <v>0.998</v>
      </c>
      <c r="AC5657" s="575">
        <f t="shared" si="264"/>
        <v>0</v>
      </c>
      <c r="AD5657" s="620">
        <f t="shared" si="265"/>
        <v>0.1365</v>
      </c>
    </row>
    <row r="5658" customHeight="1" spans="1:30">
      <c r="A5658" s="574">
        <v>45402</v>
      </c>
      <c r="B5658" s="920" t="s">
        <v>244</v>
      </c>
      <c r="C5658" s="920" t="s">
        <v>228</v>
      </c>
      <c r="D5658" s="920">
        <v>100</v>
      </c>
      <c r="E5658" s="920" t="s">
        <v>235</v>
      </c>
      <c r="F5658" s="920">
        <v>7.57</v>
      </c>
      <c r="G5658" s="920">
        <v>1.2</v>
      </c>
      <c r="H5658" s="920">
        <v>70.792</v>
      </c>
      <c r="I5658" s="920">
        <v>56.8882</v>
      </c>
      <c r="J5658" s="920">
        <v>54.978</v>
      </c>
      <c r="K5658" s="920">
        <v>13.9038</v>
      </c>
      <c r="L5658" s="936">
        <v>0.1964</v>
      </c>
      <c r="M5658" s="920">
        <v>777.1533</v>
      </c>
      <c r="N5658" s="920">
        <v>1102</v>
      </c>
      <c r="O5658" s="936">
        <v>0.7052</v>
      </c>
      <c r="P5658" s="936">
        <v>0.0385</v>
      </c>
      <c r="Q5658" s="920">
        <v>14225</v>
      </c>
      <c r="R5658" s="920">
        <v>3750.3123</v>
      </c>
      <c r="S5658" s="936">
        <v>0.2636</v>
      </c>
      <c r="T5658" s="920">
        <v>0</v>
      </c>
      <c r="U5658" s="920">
        <v>0</v>
      </c>
      <c r="V5658" s="920">
        <v>0</v>
      </c>
      <c r="W5658" s="920">
        <v>0</v>
      </c>
      <c r="X5658" s="920">
        <v>0</v>
      </c>
      <c r="Y5658" s="920">
        <v>0</v>
      </c>
      <c r="Z5658" s="920">
        <v>0</v>
      </c>
      <c r="AA5658" s="920">
        <v>0</v>
      </c>
      <c r="AB5658" s="936">
        <v>1</v>
      </c>
      <c r="AC5658" s="575">
        <f t="shared" si="264"/>
        <v>0</v>
      </c>
      <c r="AD5658" s="620">
        <f t="shared" si="265"/>
        <v>0</v>
      </c>
    </row>
    <row r="5659" customHeight="1" spans="1:30">
      <c r="A5659" s="574">
        <v>45402</v>
      </c>
      <c r="B5659" s="920" t="s">
        <v>247</v>
      </c>
      <c r="C5659" s="920" t="s">
        <v>228</v>
      </c>
      <c r="D5659" s="920">
        <v>150</v>
      </c>
      <c r="E5659" s="920" t="s">
        <v>233</v>
      </c>
      <c r="F5659" s="920">
        <v>7.37</v>
      </c>
      <c r="G5659" s="920">
        <v>6</v>
      </c>
      <c r="H5659" s="920">
        <v>88.7783</v>
      </c>
      <c r="I5659" s="920">
        <v>74.573</v>
      </c>
      <c r="J5659" s="920">
        <v>73.5</v>
      </c>
      <c r="K5659" s="920">
        <v>14.2053</v>
      </c>
      <c r="L5659" s="936">
        <v>0.16</v>
      </c>
      <c r="M5659" s="920">
        <v>1577.1</v>
      </c>
      <c r="N5659" s="920">
        <v>2234</v>
      </c>
      <c r="O5659" s="936">
        <v>0.706</v>
      </c>
      <c r="P5659" s="936">
        <v>0.0393</v>
      </c>
      <c r="Q5659" s="920">
        <v>24854</v>
      </c>
      <c r="R5659" s="920">
        <v>8090.775</v>
      </c>
      <c r="S5659" s="936">
        <v>0.3255</v>
      </c>
      <c r="T5659" s="920">
        <v>0</v>
      </c>
      <c r="U5659" s="920">
        <v>0</v>
      </c>
      <c r="V5659" s="920">
        <v>0</v>
      </c>
      <c r="W5659" s="920">
        <v>0</v>
      </c>
      <c r="X5659" s="920">
        <v>0</v>
      </c>
      <c r="Y5659" s="920">
        <v>0</v>
      </c>
      <c r="Z5659" s="920">
        <v>0</v>
      </c>
      <c r="AA5659" s="920">
        <v>0</v>
      </c>
      <c r="AB5659" s="936">
        <v>0.999</v>
      </c>
      <c r="AC5659" s="575">
        <f t="shared" si="264"/>
        <v>0</v>
      </c>
      <c r="AD5659" s="620">
        <f t="shared" si="265"/>
        <v>0</v>
      </c>
    </row>
    <row r="5660" customHeight="1" spans="1:30">
      <c r="A5660" s="574">
        <v>45402</v>
      </c>
      <c r="B5660" s="920" t="s">
        <v>248</v>
      </c>
      <c r="C5660" s="920" t="s">
        <v>228</v>
      </c>
      <c r="D5660" s="920">
        <v>100</v>
      </c>
      <c r="E5660" s="920" t="s">
        <v>233</v>
      </c>
      <c r="F5660" s="920">
        <v>3.61</v>
      </c>
      <c r="G5660" s="920">
        <v>2.5</v>
      </c>
      <c r="H5660" s="920">
        <v>49.6336</v>
      </c>
      <c r="I5660" s="920">
        <v>37.3393</v>
      </c>
      <c r="J5660" s="920">
        <v>36.3216</v>
      </c>
      <c r="K5660" s="920">
        <v>12.2943</v>
      </c>
      <c r="L5660" s="936">
        <v>0.2477</v>
      </c>
      <c r="M5660" s="920">
        <v>395.4272</v>
      </c>
      <c r="N5660" s="920">
        <v>894</v>
      </c>
      <c r="O5660" s="936">
        <v>0.4423</v>
      </c>
      <c r="P5660" s="936">
        <v>-0.2244</v>
      </c>
      <c r="Q5660" s="920">
        <v>11438</v>
      </c>
      <c r="R5660" s="920">
        <v>3287.676</v>
      </c>
      <c r="S5660" s="936">
        <v>0.2874</v>
      </c>
      <c r="T5660" s="920">
        <v>0</v>
      </c>
      <c r="U5660" s="920">
        <v>0</v>
      </c>
      <c r="V5660" s="920">
        <v>0</v>
      </c>
      <c r="W5660" s="920">
        <v>0</v>
      </c>
      <c r="X5660" s="920">
        <v>0</v>
      </c>
      <c r="Y5660" s="920">
        <v>0</v>
      </c>
      <c r="Z5660" s="920">
        <v>0</v>
      </c>
      <c r="AA5660" s="920">
        <v>0</v>
      </c>
      <c r="AB5660" s="936">
        <v>1</v>
      </c>
      <c r="AC5660" s="575">
        <f t="shared" si="264"/>
        <v>0</v>
      </c>
      <c r="AD5660" s="620">
        <f t="shared" si="265"/>
        <v>0</v>
      </c>
    </row>
    <row r="5661" customHeight="1" spans="1:30">
      <c r="A5661" s="574">
        <v>45402</v>
      </c>
      <c r="B5661" s="920" t="s">
        <v>237</v>
      </c>
      <c r="C5661" s="920" t="s">
        <v>228</v>
      </c>
      <c r="D5661" s="920">
        <v>5.48</v>
      </c>
      <c r="E5661" s="920" t="s">
        <v>287</v>
      </c>
      <c r="F5661" s="920">
        <v>7.14</v>
      </c>
      <c r="G5661" s="920">
        <v>0</v>
      </c>
      <c r="H5661" s="920">
        <v>3.62</v>
      </c>
      <c r="I5661" s="920">
        <v>2.72</v>
      </c>
      <c r="J5661" s="920">
        <v>2.52</v>
      </c>
      <c r="K5661" s="920">
        <v>0.9</v>
      </c>
      <c r="L5661" s="936">
        <v>0.2486</v>
      </c>
      <c r="M5661" s="920">
        <v>36.288</v>
      </c>
      <c r="N5661" s="920">
        <v>50</v>
      </c>
      <c r="O5661" s="936">
        <v>0.7258</v>
      </c>
      <c r="P5661" s="936">
        <v>0.0591</v>
      </c>
      <c r="Q5661" s="920">
        <v>554</v>
      </c>
      <c r="R5661" s="920">
        <v>161.54</v>
      </c>
      <c r="S5661" s="936">
        <v>0.2916</v>
      </c>
      <c r="T5661" s="920">
        <v>0</v>
      </c>
      <c r="U5661" s="920">
        <v>0</v>
      </c>
      <c r="V5661" s="920">
        <v>0</v>
      </c>
      <c r="W5661" s="920">
        <v>0</v>
      </c>
      <c r="X5661" s="920">
        <v>0</v>
      </c>
      <c r="Y5661" s="920">
        <v>0</v>
      </c>
      <c r="Z5661" s="920">
        <v>0</v>
      </c>
      <c r="AA5661" s="920">
        <v>0</v>
      </c>
      <c r="AB5661" s="936">
        <v>1</v>
      </c>
      <c r="AC5661" s="575">
        <f t="shared" si="264"/>
        <v>0</v>
      </c>
      <c r="AD5661" s="620">
        <f t="shared" si="265"/>
        <v>0</v>
      </c>
    </row>
    <row r="5662" customHeight="1" spans="1:30">
      <c r="A5662" s="574">
        <v>45402</v>
      </c>
      <c r="B5662" s="920" t="s">
        <v>249</v>
      </c>
      <c r="C5662" s="920" t="s">
        <v>228</v>
      </c>
      <c r="D5662" s="920">
        <v>100</v>
      </c>
      <c r="E5662" s="920" t="s">
        <v>231</v>
      </c>
      <c r="F5662" s="920">
        <v>6.42</v>
      </c>
      <c r="G5662" s="920">
        <v>0</v>
      </c>
      <c r="H5662" s="920">
        <v>51.781</v>
      </c>
      <c r="I5662" s="920">
        <v>51.1439</v>
      </c>
      <c r="J5662" s="920">
        <v>51.0209</v>
      </c>
      <c r="K5662" s="920">
        <v>0</v>
      </c>
      <c r="L5662" s="936">
        <v>0</v>
      </c>
      <c r="M5662" s="920">
        <v>956.0202</v>
      </c>
      <c r="N5662" s="920">
        <v>1455</v>
      </c>
      <c r="O5662" s="936">
        <v>0.6571</v>
      </c>
      <c r="P5662" s="936">
        <v>-0.0096</v>
      </c>
      <c r="Q5662" s="920">
        <v>15134</v>
      </c>
      <c r="R5662" s="920">
        <v>4413.0607</v>
      </c>
      <c r="S5662" s="936">
        <v>0.2916</v>
      </c>
      <c r="T5662" s="920">
        <v>0</v>
      </c>
      <c r="U5662" s="920">
        <v>0</v>
      </c>
      <c r="V5662" s="920">
        <v>0</v>
      </c>
      <c r="W5662" s="920">
        <v>0</v>
      </c>
      <c r="X5662" s="920">
        <v>0</v>
      </c>
      <c r="Y5662" s="920">
        <v>0</v>
      </c>
      <c r="Z5662" s="920">
        <v>0</v>
      </c>
      <c r="AA5662" s="920">
        <v>0</v>
      </c>
      <c r="AB5662" s="936">
        <v>1</v>
      </c>
      <c r="AC5662" s="575">
        <f t="shared" si="264"/>
        <v>0</v>
      </c>
      <c r="AD5662" s="620">
        <f t="shared" si="265"/>
        <v>0</v>
      </c>
    </row>
    <row r="5663" customHeight="1" spans="1:30">
      <c r="A5663" s="574">
        <v>45402</v>
      </c>
      <c r="B5663" s="920" t="s">
        <v>251</v>
      </c>
      <c r="C5663" s="920" t="s">
        <v>250</v>
      </c>
      <c r="D5663" s="920">
        <v>15</v>
      </c>
      <c r="E5663" s="920" t="s">
        <v>233</v>
      </c>
      <c r="F5663" s="920">
        <v>0</v>
      </c>
      <c r="G5663" s="920">
        <v>6.26</v>
      </c>
      <c r="H5663" s="920">
        <v>16.6853</v>
      </c>
      <c r="I5663" s="920">
        <v>11.3734</v>
      </c>
      <c r="J5663" s="920">
        <v>11.34</v>
      </c>
      <c r="K5663" s="920">
        <v>5.3119</v>
      </c>
      <c r="L5663" s="936">
        <v>0.3184</v>
      </c>
      <c r="M5663" s="920">
        <v>176.4</v>
      </c>
      <c r="N5663" s="920">
        <v>376</v>
      </c>
      <c r="O5663" s="936">
        <v>0.4691</v>
      </c>
      <c r="P5663" s="936">
        <v>-0.1976</v>
      </c>
      <c r="Q5663" s="920">
        <v>3439</v>
      </c>
      <c r="R5663" s="920">
        <v>782.355</v>
      </c>
      <c r="S5663" s="936">
        <v>0.2275</v>
      </c>
      <c r="T5663" s="920">
        <v>0</v>
      </c>
      <c r="U5663" s="920">
        <v>0</v>
      </c>
      <c r="V5663" s="920">
        <v>0</v>
      </c>
      <c r="W5663" s="920">
        <v>0</v>
      </c>
      <c r="X5663" s="920">
        <v>0</v>
      </c>
      <c r="Y5663" s="920">
        <v>0</v>
      </c>
      <c r="Z5663" s="920">
        <v>0</v>
      </c>
      <c r="AA5663" s="920">
        <v>0</v>
      </c>
      <c r="AB5663" s="936">
        <v>1</v>
      </c>
      <c r="AC5663" s="575">
        <f t="shared" si="264"/>
        <v>0</v>
      </c>
      <c r="AD5663" s="620">
        <f t="shared" si="265"/>
        <v>0</v>
      </c>
    </row>
    <row r="5664" customHeight="1" spans="1:30">
      <c r="A5664" s="574">
        <v>45402</v>
      </c>
      <c r="B5664" s="920" t="s">
        <v>259</v>
      </c>
      <c r="C5664" s="920" t="s">
        <v>250</v>
      </c>
      <c r="D5664" s="920">
        <v>60</v>
      </c>
      <c r="E5664" s="920" t="s">
        <v>233</v>
      </c>
      <c r="F5664" s="920">
        <v>0</v>
      </c>
      <c r="G5664" s="920">
        <v>3.14</v>
      </c>
      <c r="H5664" s="920">
        <v>10.4355</v>
      </c>
      <c r="I5664" s="920">
        <v>10.4355</v>
      </c>
      <c r="J5664" s="920">
        <v>9.66</v>
      </c>
      <c r="K5664" s="920">
        <v>0</v>
      </c>
      <c r="L5664" s="936">
        <v>0</v>
      </c>
      <c r="M5664" s="920">
        <v>885.36</v>
      </c>
      <c r="N5664" s="920"/>
      <c r="O5664" s="920"/>
      <c r="P5664" s="920"/>
      <c r="Q5664" s="920">
        <v>14482</v>
      </c>
      <c r="R5664" s="920">
        <v>4936.89</v>
      </c>
      <c r="S5664" s="936">
        <v>0.3409</v>
      </c>
      <c r="T5664" s="920">
        <v>0</v>
      </c>
      <c r="U5664" s="920">
        <v>0</v>
      </c>
      <c r="V5664" s="920">
        <v>0</v>
      </c>
      <c r="W5664" s="920">
        <v>0</v>
      </c>
      <c r="X5664" s="920">
        <v>0</v>
      </c>
      <c r="Y5664" s="920">
        <v>0</v>
      </c>
      <c r="Z5664" s="920">
        <v>0</v>
      </c>
      <c r="AA5664" s="920">
        <v>0</v>
      </c>
      <c r="AB5664" s="936">
        <v>1</v>
      </c>
      <c r="AC5664" s="575">
        <f t="shared" si="264"/>
        <v>0</v>
      </c>
      <c r="AD5664" s="620">
        <f t="shared" si="265"/>
        <v>0</v>
      </c>
    </row>
    <row r="5665" customHeight="1" spans="1:30">
      <c r="A5665" s="574">
        <v>45402</v>
      </c>
      <c r="B5665" s="920" t="s">
        <v>253</v>
      </c>
      <c r="C5665" s="920" t="s">
        <v>250</v>
      </c>
      <c r="D5665" s="920">
        <v>200</v>
      </c>
      <c r="E5665" s="920" t="s">
        <v>233</v>
      </c>
      <c r="F5665" s="920">
        <v>0</v>
      </c>
      <c r="G5665" s="920">
        <v>5.49</v>
      </c>
      <c r="H5665" s="920">
        <v>131.0292</v>
      </c>
      <c r="I5665" s="920">
        <v>120.3859</v>
      </c>
      <c r="J5665" s="920">
        <v>116.16</v>
      </c>
      <c r="K5665" s="920">
        <v>10.6433</v>
      </c>
      <c r="L5665" s="936">
        <v>0.0812</v>
      </c>
      <c r="M5665" s="920">
        <v>3494.04</v>
      </c>
      <c r="N5665" s="920">
        <v>6233</v>
      </c>
      <c r="O5665" s="936">
        <v>0.5606</v>
      </c>
      <c r="P5665" s="936">
        <v>-0.1061</v>
      </c>
      <c r="Q5665" s="920">
        <v>58020</v>
      </c>
      <c r="R5665" s="920">
        <v>18029.88</v>
      </c>
      <c r="S5665" s="936">
        <v>0.3108</v>
      </c>
      <c r="T5665" s="920">
        <v>0</v>
      </c>
      <c r="U5665" s="920">
        <v>0</v>
      </c>
      <c r="V5665" s="920">
        <v>0</v>
      </c>
      <c r="W5665" s="920">
        <v>0</v>
      </c>
      <c r="X5665" s="920">
        <v>0</v>
      </c>
      <c r="Y5665" s="920">
        <v>0</v>
      </c>
      <c r="Z5665" s="920">
        <v>0</v>
      </c>
      <c r="AA5665" s="920">
        <v>0</v>
      </c>
      <c r="AB5665" s="936">
        <v>1</v>
      </c>
      <c r="AC5665" s="575">
        <f t="shared" si="264"/>
        <v>0</v>
      </c>
      <c r="AD5665" s="620">
        <f t="shared" si="265"/>
        <v>0</v>
      </c>
    </row>
    <row r="5666" customHeight="1" spans="1:30">
      <c r="A5666" s="574">
        <v>45402</v>
      </c>
      <c r="B5666" s="920" t="s">
        <v>261</v>
      </c>
      <c r="C5666" s="920" t="s">
        <v>250</v>
      </c>
      <c r="D5666" s="920">
        <v>100</v>
      </c>
      <c r="E5666" s="920" t="s">
        <v>231</v>
      </c>
      <c r="F5666" s="920">
        <v>0</v>
      </c>
      <c r="G5666" s="920">
        <v>4.81</v>
      </c>
      <c r="H5666" s="920">
        <v>66.5033</v>
      </c>
      <c r="I5666" s="920">
        <v>66.5033</v>
      </c>
      <c r="J5666" s="920">
        <v>65.472</v>
      </c>
      <c r="K5666" s="920">
        <v>0</v>
      </c>
      <c r="L5666" s="936">
        <v>0</v>
      </c>
      <c r="M5666" s="920">
        <v>1810.116</v>
      </c>
      <c r="N5666" s="920"/>
      <c r="O5666" s="920"/>
      <c r="P5666" s="920"/>
      <c r="Q5666" s="920">
        <v>25615</v>
      </c>
      <c r="R5666" s="920">
        <v>8789.22</v>
      </c>
      <c r="S5666" s="936">
        <v>0.3431</v>
      </c>
      <c r="T5666" s="920">
        <v>0</v>
      </c>
      <c r="U5666" s="920">
        <v>0</v>
      </c>
      <c r="V5666" s="920">
        <v>0</v>
      </c>
      <c r="W5666" s="920">
        <v>0</v>
      </c>
      <c r="X5666" s="920">
        <v>0</v>
      </c>
      <c r="Y5666" s="920">
        <v>0</v>
      </c>
      <c r="Z5666" s="920">
        <v>0</v>
      </c>
      <c r="AA5666" s="920">
        <v>0</v>
      </c>
      <c r="AB5666" s="936">
        <v>1</v>
      </c>
      <c r="AC5666" s="575">
        <f t="shared" si="264"/>
        <v>0</v>
      </c>
      <c r="AD5666" s="620">
        <f t="shared" si="265"/>
        <v>0</v>
      </c>
    </row>
    <row r="5667" customHeight="1" spans="1:30">
      <c r="A5667" s="574">
        <v>45402</v>
      </c>
      <c r="B5667" s="920" t="s">
        <v>254</v>
      </c>
      <c r="C5667" s="920" t="s">
        <v>250</v>
      </c>
      <c r="D5667" s="920">
        <v>50</v>
      </c>
      <c r="E5667" s="920" t="s">
        <v>231</v>
      </c>
      <c r="F5667" s="920">
        <v>0</v>
      </c>
      <c r="G5667" s="920">
        <v>5.94</v>
      </c>
      <c r="H5667" s="920">
        <v>35.3788</v>
      </c>
      <c r="I5667" s="920">
        <v>32.5445</v>
      </c>
      <c r="J5667" s="920">
        <v>31.5</v>
      </c>
      <c r="K5667" s="920">
        <v>2.46</v>
      </c>
      <c r="L5667" s="936">
        <v>0.0703</v>
      </c>
      <c r="M5667" s="920">
        <v>693.84</v>
      </c>
      <c r="N5667" s="920">
        <v>1486</v>
      </c>
      <c r="O5667" s="936">
        <v>0.4669</v>
      </c>
      <c r="P5667" s="936">
        <v>-0.1998</v>
      </c>
      <c r="Q5667" s="920">
        <v>12046</v>
      </c>
      <c r="R5667" s="920">
        <v>4594.8</v>
      </c>
      <c r="S5667" s="936">
        <v>0.3814</v>
      </c>
      <c r="T5667" s="920">
        <v>0</v>
      </c>
      <c r="U5667" s="920">
        <v>0.04</v>
      </c>
      <c r="V5667" s="920">
        <v>0</v>
      </c>
      <c r="W5667" s="920">
        <v>0</v>
      </c>
      <c r="X5667" s="920">
        <v>0</v>
      </c>
      <c r="Y5667" s="920">
        <v>0</v>
      </c>
      <c r="Z5667" s="920">
        <v>0</v>
      </c>
      <c r="AA5667" s="920">
        <v>0</v>
      </c>
      <c r="AB5667" s="936">
        <v>1</v>
      </c>
      <c r="AC5667" s="575">
        <f t="shared" si="264"/>
        <v>0.04</v>
      </c>
      <c r="AD5667" s="620">
        <f t="shared" si="265"/>
        <v>0</v>
      </c>
    </row>
    <row r="5668" customHeight="1" spans="1:30">
      <c r="A5668" s="574">
        <v>45402</v>
      </c>
      <c r="B5668" s="920" t="s">
        <v>256</v>
      </c>
      <c r="C5668" s="920" t="s">
        <v>250</v>
      </c>
      <c r="D5668" s="920">
        <v>20.4</v>
      </c>
      <c r="E5668" s="920" t="s">
        <v>287</v>
      </c>
      <c r="F5668" s="920">
        <v>0</v>
      </c>
      <c r="G5668" s="920">
        <v>3.76</v>
      </c>
      <c r="H5668" s="920">
        <v>7.1648</v>
      </c>
      <c r="I5668" s="920">
        <v>7.098</v>
      </c>
      <c r="J5668" s="920">
        <v>7.0841</v>
      </c>
      <c r="K5668" s="920">
        <v>0</v>
      </c>
      <c r="L5668" s="936">
        <v>0</v>
      </c>
      <c r="M5668" s="920">
        <v>251.4283</v>
      </c>
      <c r="N5668" s="920">
        <v>629</v>
      </c>
      <c r="O5668" s="936">
        <v>0.3997</v>
      </c>
      <c r="P5668" s="936">
        <v>-0.267</v>
      </c>
      <c r="Q5668" s="920">
        <v>5327</v>
      </c>
      <c r="R5668" s="920">
        <v>1879.6204</v>
      </c>
      <c r="S5668" s="936">
        <v>0.3528</v>
      </c>
      <c r="T5668" s="920">
        <v>0</v>
      </c>
      <c r="U5668" s="920">
        <v>0</v>
      </c>
      <c r="V5668" s="920">
        <v>0</v>
      </c>
      <c r="W5668" s="920">
        <v>0</v>
      </c>
      <c r="X5668" s="920">
        <v>0</v>
      </c>
      <c r="Y5668" s="920">
        <v>0</v>
      </c>
      <c r="Z5668" s="920">
        <v>0</v>
      </c>
      <c r="AA5668" s="920">
        <v>0</v>
      </c>
      <c r="AB5668" s="936">
        <v>1</v>
      </c>
      <c r="AC5668" s="575">
        <f t="shared" si="264"/>
        <v>0</v>
      </c>
      <c r="AD5668" s="620">
        <f t="shared" si="265"/>
        <v>0</v>
      </c>
    </row>
    <row r="5669" customHeight="1" spans="1:30">
      <c r="A5669" s="574">
        <v>45402</v>
      </c>
      <c r="B5669" s="920" t="s">
        <v>258</v>
      </c>
      <c r="C5669" s="920" t="s">
        <v>250</v>
      </c>
      <c r="D5669" s="920">
        <v>100</v>
      </c>
      <c r="E5669" s="920" t="s">
        <v>233</v>
      </c>
      <c r="F5669" s="920">
        <v>0</v>
      </c>
      <c r="G5669" s="920">
        <v>8.79</v>
      </c>
      <c r="H5669" s="920">
        <v>189.7093</v>
      </c>
      <c r="I5669" s="920">
        <v>126.3886</v>
      </c>
      <c r="J5669" s="920">
        <v>124.74</v>
      </c>
      <c r="K5669" s="920">
        <v>63.3207</v>
      </c>
      <c r="L5669" s="936">
        <v>0.3338</v>
      </c>
      <c r="M5669" s="920">
        <v>1837.44</v>
      </c>
      <c r="N5669" s="920">
        <v>3106</v>
      </c>
      <c r="O5669" s="936">
        <v>0.5916</v>
      </c>
      <c r="P5669" s="936">
        <v>-0.0751</v>
      </c>
      <c r="Q5669" s="920">
        <v>27774</v>
      </c>
      <c r="R5669" s="920">
        <v>7655.34</v>
      </c>
      <c r="S5669" s="936">
        <v>0.2756</v>
      </c>
      <c r="T5669" s="920">
        <v>0</v>
      </c>
      <c r="U5669" s="920">
        <v>0</v>
      </c>
      <c r="V5669" s="920">
        <v>0</v>
      </c>
      <c r="W5669" s="920">
        <v>0</v>
      </c>
      <c r="X5669" s="920">
        <v>0</v>
      </c>
      <c r="Y5669" s="920">
        <v>0</v>
      </c>
      <c r="Z5669" s="920">
        <v>0</v>
      </c>
      <c r="AA5669" s="920">
        <v>0</v>
      </c>
      <c r="AB5669" s="936">
        <v>1</v>
      </c>
      <c r="AC5669" s="575">
        <f t="shared" si="264"/>
        <v>0</v>
      </c>
      <c r="AD5669" s="620">
        <f t="shared" si="265"/>
        <v>0</v>
      </c>
    </row>
    <row r="5670" customHeight="1" spans="1:30">
      <c r="A5670" s="574">
        <v>45402</v>
      </c>
      <c r="B5670" s="920" t="s">
        <v>252</v>
      </c>
      <c r="C5670" s="920" t="s">
        <v>250</v>
      </c>
      <c r="D5670" s="920">
        <v>49.5</v>
      </c>
      <c r="E5670" s="920" t="s">
        <v>233</v>
      </c>
      <c r="F5670" s="920">
        <v>0</v>
      </c>
      <c r="G5670" s="920">
        <v>10.06</v>
      </c>
      <c r="H5670" s="920">
        <v>106.8028</v>
      </c>
      <c r="I5670" s="920">
        <v>64.6263</v>
      </c>
      <c r="J5670" s="920">
        <v>63.789</v>
      </c>
      <c r="K5670" s="920">
        <v>42.1765</v>
      </c>
      <c r="L5670" s="936">
        <v>0.3949</v>
      </c>
      <c r="M5670" s="920">
        <v>1206.381</v>
      </c>
      <c r="N5670" s="920">
        <v>1133</v>
      </c>
      <c r="O5670" s="936">
        <v>1.0648</v>
      </c>
      <c r="P5670" s="936">
        <v>0.3981</v>
      </c>
      <c r="Q5670" s="920">
        <v>11632</v>
      </c>
      <c r="R5670" s="920">
        <v>3922.2216</v>
      </c>
      <c r="S5670" s="936">
        <v>0.3372</v>
      </c>
      <c r="T5670" s="920">
        <v>0</v>
      </c>
      <c r="U5670" s="920">
        <v>0</v>
      </c>
      <c r="V5670" s="920">
        <v>0</v>
      </c>
      <c r="W5670" s="920">
        <v>0</v>
      </c>
      <c r="X5670" s="920">
        <v>0</v>
      </c>
      <c r="Y5670" s="920">
        <v>0</v>
      </c>
      <c r="Z5670" s="920">
        <v>0</v>
      </c>
      <c r="AA5670" s="920">
        <v>0</v>
      </c>
      <c r="AB5670" s="936">
        <v>1</v>
      </c>
      <c r="AC5670" s="575">
        <f t="shared" si="264"/>
        <v>0</v>
      </c>
      <c r="AD5670" s="620">
        <f t="shared" si="265"/>
        <v>0</v>
      </c>
    </row>
    <row r="5671" customHeight="1" spans="1:30">
      <c r="A5671" s="574">
        <v>45402</v>
      </c>
      <c r="B5671" s="192" t="s">
        <v>61</v>
      </c>
      <c r="C5671" s="920" t="s">
        <v>250</v>
      </c>
      <c r="D5671" s="920">
        <v>275</v>
      </c>
      <c r="E5671" s="920" t="s">
        <v>233</v>
      </c>
      <c r="F5671" s="920">
        <v>0</v>
      </c>
      <c r="G5671" s="920">
        <v>5.62</v>
      </c>
      <c r="H5671" s="920">
        <v>161.4926</v>
      </c>
      <c r="I5671" s="920">
        <v>154.7714</v>
      </c>
      <c r="J5671" s="920">
        <v>153.56</v>
      </c>
      <c r="K5671" s="920">
        <v>6.7212</v>
      </c>
      <c r="L5671" s="936">
        <v>0.0416</v>
      </c>
      <c r="M5671" s="920">
        <v>4916.56</v>
      </c>
      <c r="N5671" s="920">
        <v>8871</v>
      </c>
      <c r="O5671" s="936">
        <v>0.5542</v>
      </c>
      <c r="P5671" s="936">
        <v>-0.1125</v>
      </c>
      <c r="Q5671" s="920">
        <v>80080</v>
      </c>
      <c r="R5671" s="920">
        <v>28842</v>
      </c>
      <c r="S5671" s="936">
        <v>0.3602</v>
      </c>
      <c r="T5671" s="920">
        <v>0</v>
      </c>
      <c r="U5671" s="920">
        <v>0</v>
      </c>
      <c r="V5671" s="920">
        <v>0</v>
      </c>
      <c r="W5671" s="920">
        <v>0</v>
      </c>
      <c r="X5671" s="920">
        <v>0</v>
      </c>
      <c r="Y5671" s="920">
        <v>0</v>
      </c>
      <c r="Z5671" s="920">
        <v>0</v>
      </c>
      <c r="AA5671" s="920">
        <v>0</v>
      </c>
      <c r="AB5671" s="936">
        <v>1</v>
      </c>
      <c r="AC5671" s="575">
        <f t="shared" si="264"/>
        <v>0</v>
      </c>
      <c r="AD5671" s="620">
        <f t="shared" si="265"/>
        <v>0</v>
      </c>
    </row>
    <row r="5672" customHeight="1" spans="1:30">
      <c r="A5672" s="574">
        <v>45402</v>
      </c>
      <c r="B5672" s="192" t="s">
        <v>62</v>
      </c>
      <c r="C5672" s="920" t="s">
        <v>250</v>
      </c>
      <c r="D5672" s="920">
        <v>200</v>
      </c>
      <c r="E5672" s="920" t="s">
        <v>233</v>
      </c>
      <c r="F5672" s="920">
        <v>0</v>
      </c>
      <c r="G5672" s="920">
        <v>6.07</v>
      </c>
      <c r="H5672" s="920">
        <v>111.6742</v>
      </c>
      <c r="I5672" s="920">
        <v>106.2609</v>
      </c>
      <c r="J5672" s="920">
        <v>101.64</v>
      </c>
      <c r="K5672" s="920">
        <v>4.4178</v>
      </c>
      <c r="L5672" s="936">
        <v>0.0399</v>
      </c>
      <c r="M5672" s="920">
        <v>3711.84</v>
      </c>
      <c r="N5672" s="920">
        <v>6628</v>
      </c>
      <c r="O5672" s="936">
        <v>0.56</v>
      </c>
      <c r="P5672" s="936">
        <v>-0.1067</v>
      </c>
      <c r="Q5672" s="920">
        <v>58280</v>
      </c>
      <c r="R5672" s="920">
        <v>20259.36</v>
      </c>
      <c r="S5672" s="936">
        <v>0.3476</v>
      </c>
      <c r="T5672" s="920">
        <v>0.5081</v>
      </c>
      <c r="U5672" s="920">
        <v>0.4874</v>
      </c>
      <c r="V5672" s="920">
        <v>0</v>
      </c>
      <c r="W5672" s="920">
        <v>0</v>
      </c>
      <c r="X5672" s="920">
        <v>0</v>
      </c>
      <c r="Y5672" s="920">
        <v>0</v>
      </c>
      <c r="Z5672" s="920">
        <v>0</v>
      </c>
      <c r="AA5672" s="920">
        <v>0</v>
      </c>
      <c r="AB5672" s="936">
        <v>0.9955</v>
      </c>
      <c r="AC5672" s="575">
        <f t="shared" si="264"/>
        <v>0.4874</v>
      </c>
      <c r="AD5672" s="620">
        <f t="shared" si="265"/>
        <v>0.5081</v>
      </c>
    </row>
    <row r="5673" customHeight="1" spans="1:30">
      <c r="A5673" s="574">
        <v>45402</v>
      </c>
      <c r="B5673" s="920" t="s">
        <v>267</v>
      </c>
      <c r="C5673" s="920" t="s">
        <v>250</v>
      </c>
      <c r="D5673" s="920">
        <v>150</v>
      </c>
      <c r="E5673" s="920" t="s">
        <v>233</v>
      </c>
      <c r="F5673" s="920">
        <v>0</v>
      </c>
      <c r="G5673" s="920">
        <v>11.1</v>
      </c>
      <c r="H5673" s="920">
        <v>266.8644</v>
      </c>
      <c r="I5673" s="920">
        <v>167.7324</v>
      </c>
      <c r="J5673" s="920">
        <v>165.44</v>
      </c>
      <c r="K5673" s="920">
        <v>99.132</v>
      </c>
      <c r="L5673" s="936">
        <v>0.3715</v>
      </c>
      <c r="M5673" s="920">
        <v>1826.88</v>
      </c>
      <c r="N5673" s="920">
        <v>4023</v>
      </c>
      <c r="O5673" s="936">
        <v>0.4541</v>
      </c>
      <c r="P5673" s="936">
        <v>-0.2126</v>
      </c>
      <c r="Q5673" s="920">
        <v>37945</v>
      </c>
      <c r="R5673" s="920">
        <v>15268</v>
      </c>
      <c r="S5673" s="936">
        <v>0.4024</v>
      </c>
      <c r="T5673" s="920">
        <v>0</v>
      </c>
      <c r="U5673" s="920">
        <v>0</v>
      </c>
      <c r="V5673" s="920">
        <v>0</v>
      </c>
      <c r="W5673" s="920">
        <v>0</v>
      </c>
      <c r="X5673" s="920">
        <v>0</v>
      </c>
      <c r="Y5673" s="920">
        <v>0</v>
      </c>
      <c r="Z5673" s="920">
        <v>0</v>
      </c>
      <c r="AA5673" s="920">
        <v>0</v>
      </c>
      <c r="AB5673" s="936">
        <v>1</v>
      </c>
      <c r="AC5673" s="575">
        <f t="shared" si="264"/>
        <v>0</v>
      </c>
      <c r="AD5673" s="620">
        <f t="shared" si="265"/>
        <v>0</v>
      </c>
    </row>
    <row r="5674" customHeight="1" spans="1:30">
      <c r="A5674" s="574">
        <v>45402</v>
      </c>
      <c r="B5674" s="920" t="s">
        <v>257</v>
      </c>
      <c r="C5674" s="920" t="s">
        <v>250</v>
      </c>
      <c r="D5674" s="920">
        <v>80</v>
      </c>
      <c r="E5674" s="920" t="s">
        <v>231</v>
      </c>
      <c r="F5674" s="920">
        <v>0</v>
      </c>
      <c r="G5674" s="920">
        <v>4.49</v>
      </c>
      <c r="H5674" s="920">
        <v>40.241</v>
      </c>
      <c r="I5674" s="920">
        <v>39.1943</v>
      </c>
      <c r="J5674" s="920">
        <v>38.3327</v>
      </c>
      <c r="K5674" s="920">
        <v>0</v>
      </c>
      <c r="L5674" s="936">
        <v>0</v>
      </c>
      <c r="M5674" s="920">
        <v>967.4535</v>
      </c>
      <c r="N5674" s="920">
        <v>1593</v>
      </c>
      <c r="O5674" s="936">
        <v>0.6073</v>
      </c>
      <c r="P5674" s="936">
        <v>-0.0594</v>
      </c>
      <c r="Q5674" s="920">
        <v>18263</v>
      </c>
      <c r="R5674" s="920">
        <v>6656.8951</v>
      </c>
      <c r="S5674" s="936">
        <v>0.3645</v>
      </c>
      <c r="T5674" s="920">
        <v>0</v>
      </c>
      <c r="U5674" s="920">
        <v>0</v>
      </c>
      <c r="V5674" s="920">
        <v>0</v>
      </c>
      <c r="W5674" s="920">
        <v>0</v>
      </c>
      <c r="X5674" s="920">
        <v>0</v>
      </c>
      <c r="Y5674" s="920">
        <v>0</v>
      </c>
      <c r="Z5674" s="920">
        <v>0</v>
      </c>
      <c r="AA5674" s="920">
        <v>0</v>
      </c>
      <c r="AB5674" s="936">
        <v>1</v>
      </c>
      <c r="AC5674" s="575">
        <f t="shared" si="264"/>
        <v>0</v>
      </c>
      <c r="AD5674" s="620">
        <f t="shared" si="265"/>
        <v>0</v>
      </c>
    </row>
    <row r="5675" customHeight="1" spans="1:30">
      <c r="A5675" s="574">
        <v>45402</v>
      </c>
      <c r="B5675" s="920" t="s">
        <v>260</v>
      </c>
      <c r="C5675" s="920" t="s">
        <v>250</v>
      </c>
      <c r="D5675" s="920">
        <v>50</v>
      </c>
      <c r="E5675" s="920" t="s">
        <v>231</v>
      </c>
      <c r="F5675" s="920">
        <v>0</v>
      </c>
      <c r="G5675" s="920">
        <v>7.08</v>
      </c>
      <c r="H5675" s="920">
        <v>55.651</v>
      </c>
      <c r="I5675" s="920">
        <v>55.1052</v>
      </c>
      <c r="J5675" s="920">
        <v>54.12</v>
      </c>
      <c r="K5675" s="920">
        <v>0</v>
      </c>
      <c r="L5675" s="936">
        <v>0</v>
      </c>
      <c r="M5675" s="920">
        <v>793.76</v>
      </c>
      <c r="N5675" s="920">
        <v>1110</v>
      </c>
      <c r="O5675" s="936">
        <v>0.7151</v>
      </c>
      <c r="P5675" s="936">
        <v>0.0484</v>
      </c>
      <c r="Q5675" s="920">
        <v>12500</v>
      </c>
      <c r="R5675" s="920">
        <v>3572.712</v>
      </c>
      <c r="S5675" s="936">
        <v>0.2858</v>
      </c>
      <c r="T5675" s="920">
        <v>0</v>
      </c>
      <c r="U5675" s="920">
        <v>0.4735</v>
      </c>
      <c r="V5675" s="920">
        <v>0</v>
      </c>
      <c r="W5675" s="920">
        <v>0</v>
      </c>
      <c r="X5675" s="920">
        <v>0</v>
      </c>
      <c r="Y5675" s="920">
        <v>0</v>
      </c>
      <c r="Z5675" s="920">
        <v>0</v>
      </c>
      <c r="AA5675" s="920">
        <v>0</v>
      </c>
      <c r="AB5675" s="936">
        <v>1</v>
      </c>
      <c r="AC5675" s="575">
        <f t="shared" si="264"/>
        <v>0.4735</v>
      </c>
      <c r="AD5675" s="620">
        <f t="shared" si="265"/>
        <v>0</v>
      </c>
    </row>
    <row r="5676" customHeight="1" spans="1:30">
      <c r="A5676" s="574">
        <v>45402</v>
      </c>
      <c r="B5676" s="920" t="s">
        <v>266</v>
      </c>
      <c r="C5676" s="920" t="s">
        <v>250</v>
      </c>
      <c r="D5676" s="920">
        <v>200</v>
      </c>
      <c r="E5676" s="920" t="s">
        <v>231</v>
      </c>
      <c r="F5676" s="920">
        <v>0</v>
      </c>
      <c r="G5676" s="920">
        <v>7.48</v>
      </c>
      <c r="H5676" s="920">
        <v>233.922</v>
      </c>
      <c r="I5676" s="920">
        <v>158.645</v>
      </c>
      <c r="J5676" s="920">
        <v>155.76</v>
      </c>
      <c r="K5676" s="920">
        <v>75.277</v>
      </c>
      <c r="L5676" s="936">
        <v>0.3218</v>
      </c>
      <c r="M5676" s="920">
        <v>3266.34</v>
      </c>
      <c r="N5676" s="920">
        <v>4638</v>
      </c>
      <c r="O5676" s="936">
        <v>0.7043</v>
      </c>
      <c r="P5676" s="936">
        <v>0.0376</v>
      </c>
      <c r="Q5676" s="920">
        <v>45480</v>
      </c>
      <c r="R5676" s="920">
        <v>11115.72</v>
      </c>
      <c r="S5676" s="936">
        <v>0.2444</v>
      </c>
      <c r="T5676" s="920">
        <v>0</v>
      </c>
      <c r="U5676" s="920">
        <v>0</v>
      </c>
      <c r="V5676" s="920">
        <v>0</v>
      </c>
      <c r="W5676" s="920">
        <v>0</v>
      </c>
      <c r="X5676" s="920">
        <v>0</v>
      </c>
      <c r="Y5676" s="920">
        <v>0</v>
      </c>
      <c r="Z5676" s="920">
        <v>0</v>
      </c>
      <c r="AA5676" s="920">
        <v>0</v>
      </c>
      <c r="AB5676" s="936">
        <v>1</v>
      </c>
      <c r="AC5676" s="575">
        <f t="shared" si="264"/>
        <v>0</v>
      </c>
      <c r="AD5676" s="620">
        <f t="shared" si="265"/>
        <v>0</v>
      </c>
    </row>
    <row r="5677" customHeight="1" spans="1:30">
      <c r="A5677" s="574">
        <v>45402</v>
      </c>
      <c r="B5677" s="920" t="s">
        <v>262</v>
      </c>
      <c r="C5677" s="920" t="s">
        <v>250</v>
      </c>
      <c r="D5677" s="920">
        <v>200</v>
      </c>
      <c r="E5677" s="920" t="s">
        <v>233</v>
      </c>
      <c r="F5677" s="920">
        <v>0</v>
      </c>
      <c r="G5677" s="920">
        <v>9.85</v>
      </c>
      <c r="H5677" s="920">
        <v>286.9265</v>
      </c>
      <c r="I5677" s="920">
        <v>198.2322</v>
      </c>
      <c r="J5677" s="920">
        <v>196.35</v>
      </c>
      <c r="K5677" s="920">
        <v>0</v>
      </c>
      <c r="L5677" s="936">
        <v>0</v>
      </c>
      <c r="M5677" s="920">
        <v>1979.175</v>
      </c>
      <c r="N5677" s="920">
        <v>3500</v>
      </c>
      <c r="O5677" s="936">
        <v>0.5655</v>
      </c>
      <c r="P5677" s="936">
        <v>-0.1012</v>
      </c>
      <c r="Q5677" s="920">
        <v>30140</v>
      </c>
      <c r="R5677" s="920">
        <v>12415.425</v>
      </c>
      <c r="S5677" s="936">
        <v>0.4119</v>
      </c>
      <c r="T5677" s="920">
        <v>86.9313</v>
      </c>
      <c r="U5677" s="920">
        <v>1.763</v>
      </c>
      <c r="V5677" s="920">
        <v>0</v>
      </c>
      <c r="W5677" s="920">
        <v>0</v>
      </c>
      <c r="X5677" s="920">
        <v>0</v>
      </c>
      <c r="Y5677" s="920">
        <v>0</v>
      </c>
      <c r="Z5677" s="920">
        <v>0</v>
      </c>
      <c r="AA5677" s="920">
        <v>0</v>
      </c>
      <c r="AB5677" s="936">
        <v>0.5952</v>
      </c>
      <c r="AC5677" s="575">
        <f t="shared" si="264"/>
        <v>1.763</v>
      </c>
      <c r="AD5677" s="620">
        <f t="shared" si="265"/>
        <v>86.9313</v>
      </c>
    </row>
    <row r="5678" customHeight="1" spans="1:30">
      <c r="A5678" s="574">
        <v>45402</v>
      </c>
      <c r="B5678" s="920" t="s">
        <v>265</v>
      </c>
      <c r="C5678" s="920" t="s">
        <v>250</v>
      </c>
      <c r="D5678" s="920">
        <v>50</v>
      </c>
      <c r="E5678" s="920" t="s">
        <v>233</v>
      </c>
      <c r="F5678" s="920">
        <v>0</v>
      </c>
      <c r="G5678" s="920">
        <v>6.78</v>
      </c>
      <c r="H5678" s="920">
        <v>54.032</v>
      </c>
      <c r="I5678" s="920">
        <v>29.7769</v>
      </c>
      <c r="J5678" s="920">
        <v>29.5284</v>
      </c>
      <c r="K5678" s="920">
        <v>24.2551</v>
      </c>
      <c r="L5678" s="936">
        <v>0.4489</v>
      </c>
      <c r="M5678" s="920">
        <v>466.972</v>
      </c>
      <c r="N5678" s="920"/>
      <c r="O5678" s="920"/>
      <c r="P5678" s="920"/>
      <c r="Q5678" s="920">
        <v>5770</v>
      </c>
      <c r="R5678" s="920">
        <v>1490.7684</v>
      </c>
      <c r="S5678" s="936">
        <v>0.2584</v>
      </c>
      <c r="T5678" s="920">
        <v>0</v>
      </c>
      <c r="U5678" s="920">
        <v>0</v>
      </c>
      <c r="V5678" s="920">
        <v>0</v>
      </c>
      <c r="W5678" s="920">
        <v>0</v>
      </c>
      <c r="X5678" s="920">
        <v>0</v>
      </c>
      <c r="Y5678" s="920">
        <v>0</v>
      </c>
      <c r="Z5678" s="920">
        <v>0</v>
      </c>
      <c r="AA5678" s="920">
        <v>0</v>
      </c>
      <c r="AB5678" s="936">
        <v>1</v>
      </c>
      <c r="AC5678" s="575">
        <f t="shared" si="264"/>
        <v>0</v>
      </c>
      <c r="AD5678" s="620">
        <f t="shared" si="265"/>
        <v>0</v>
      </c>
    </row>
    <row r="5679" customHeight="1" spans="1:30">
      <c r="A5679" s="574">
        <v>45402</v>
      </c>
      <c r="B5679" s="920" t="s">
        <v>263</v>
      </c>
      <c r="C5679" s="920" t="s">
        <v>250</v>
      </c>
      <c r="D5679" s="920">
        <v>200</v>
      </c>
      <c r="E5679" s="920" t="s">
        <v>233</v>
      </c>
      <c r="F5679" s="920">
        <v>0</v>
      </c>
      <c r="G5679" s="920">
        <v>18.15</v>
      </c>
      <c r="H5679" s="920">
        <v>364.25</v>
      </c>
      <c r="I5679" s="920">
        <v>254.7914</v>
      </c>
      <c r="J5679" s="920">
        <v>252.56</v>
      </c>
      <c r="K5679" s="920">
        <v>108.8342</v>
      </c>
      <c r="L5679" s="936">
        <v>0.2993</v>
      </c>
      <c r="M5679" s="920">
        <v>3300.88</v>
      </c>
      <c r="N5679" s="920">
        <v>6061</v>
      </c>
      <c r="O5679" s="936">
        <v>0.5446</v>
      </c>
      <c r="P5679" s="936">
        <v>-0.1221</v>
      </c>
      <c r="Q5679" s="920">
        <v>58559</v>
      </c>
      <c r="R5679" s="920">
        <v>21722.8</v>
      </c>
      <c r="S5679" s="936">
        <v>0.371</v>
      </c>
      <c r="T5679" s="920">
        <v>0</v>
      </c>
      <c r="U5679" s="920">
        <v>0.6244</v>
      </c>
      <c r="V5679" s="920">
        <v>0</v>
      </c>
      <c r="W5679" s="920">
        <v>0</v>
      </c>
      <c r="X5679" s="920">
        <v>0</v>
      </c>
      <c r="Y5679" s="920">
        <v>0</v>
      </c>
      <c r="Z5679" s="920">
        <v>0</v>
      </c>
      <c r="AA5679" s="920">
        <v>0</v>
      </c>
      <c r="AB5679" s="936">
        <v>1</v>
      </c>
      <c r="AC5679" s="575">
        <f t="shared" si="264"/>
        <v>0.6244</v>
      </c>
      <c r="AD5679" s="620">
        <f t="shared" si="265"/>
        <v>0</v>
      </c>
    </row>
    <row r="5680" customHeight="1" spans="1:30">
      <c r="A5680" s="574">
        <v>45402</v>
      </c>
      <c r="B5680" s="669" t="s">
        <v>55</v>
      </c>
      <c r="C5680" s="920" t="s">
        <v>250</v>
      </c>
      <c r="D5680" s="920">
        <v>100</v>
      </c>
      <c r="E5680" s="920" t="s">
        <v>233</v>
      </c>
      <c r="F5680" s="920">
        <v>0</v>
      </c>
      <c r="G5680" s="920">
        <v>6.21</v>
      </c>
      <c r="H5680" s="920">
        <v>84.6705</v>
      </c>
      <c r="I5680" s="920">
        <v>80.202</v>
      </c>
      <c r="J5680" s="920">
        <v>78.8597</v>
      </c>
      <c r="K5680" s="920">
        <v>4.0145</v>
      </c>
      <c r="L5680" s="936">
        <v>0.0477</v>
      </c>
      <c r="M5680" s="920">
        <v>1694.7309</v>
      </c>
      <c r="N5680" s="920">
        <v>2664</v>
      </c>
      <c r="O5680" s="936">
        <v>0.6362</v>
      </c>
      <c r="P5680" s="936">
        <v>-0.0305</v>
      </c>
      <c r="Q5680" s="920">
        <v>28352</v>
      </c>
      <c r="R5680" s="920">
        <v>8053.5208</v>
      </c>
      <c r="S5680" s="936">
        <v>0.2841</v>
      </c>
      <c r="T5680" s="920">
        <v>0.3578</v>
      </c>
      <c r="U5680" s="920">
        <v>0.0962</v>
      </c>
      <c r="V5680" s="920">
        <v>0</v>
      </c>
      <c r="W5680" s="920">
        <v>0</v>
      </c>
      <c r="X5680" s="920">
        <v>0</v>
      </c>
      <c r="Y5680" s="920">
        <v>0</v>
      </c>
      <c r="Z5680" s="920">
        <v>0</v>
      </c>
      <c r="AA5680" s="920">
        <v>0</v>
      </c>
      <c r="AB5680" s="936">
        <v>0.9958</v>
      </c>
      <c r="AC5680" s="575">
        <f t="shared" si="264"/>
        <v>0.0962</v>
      </c>
      <c r="AD5680" s="620">
        <f t="shared" si="265"/>
        <v>0.3578</v>
      </c>
    </row>
    <row r="5681" customHeight="1" spans="1:30">
      <c r="A5681" s="574">
        <v>45402</v>
      </c>
      <c r="B5681" s="192" t="s">
        <v>57</v>
      </c>
      <c r="C5681" s="920" t="s">
        <v>228</v>
      </c>
      <c r="D5681" s="920">
        <v>20</v>
      </c>
      <c r="E5681" s="920" t="s">
        <v>233</v>
      </c>
      <c r="F5681" s="920">
        <v>7.71</v>
      </c>
      <c r="G5681" s="920">
        <v>0</v>
      </c>
      <c r="H5681" s="920">
        <v>15.5199</v>
      </c>
      <c r="I5681" s="920">
        <v>13.8899</v>
      </c>
      <c r="J5681" s="920">
        <v>13.6365</v>
      </c>
      <c r="K5681" s="920">
        <v>1.5759</v>
      </c>
      <c r="L5681" s="936">
        <v>0.1019</v>
      </c>
      <c r="M5681" s="920">
        <v>191.247</v>
      </c>
      <c r="N5681" s="920">
        <v>309</v>
      </c>
      <c r="O5681" s="936">
        <v>0.6189</v>
      </c>
      <c r="P5681" s="936">
        <v>-0.0478</v>
      </c>
      <c r="Q5681" s="920">
        <v>3538</v>
      </c>
      <c r="R5681" s="920">
        <v>999.2064</v>
      </c>
      <c r="S5681" s="936">
        <v>0.2824</v>
      </c>
      <c r="T5681" s="920">
        <v>0.0541</v>
      </c>
      <c r="U5681" s="920">
        <v>0</v>
      </c>
      <c r="V5681" s="920">
        <v>0</v>
      </c>
      <c r="W5681" s="920">
        <v>0</v>
      </c>
      <c r="X5681" s="920">
        <v>0</v>
      </c>
      <c r="Y5681" s="920">
        <v>0</v>
      </c>
      <c r="Z5681" s="920">
        <v>0</v>
      </c>
      <c r="AA5681" s="920">
        <v>0</v>
      </c>
      <c r="AB5681" s="936">
        <v>1</v>
      </c>
      <c r="AC5681" s="575">
        <f t="shared" si="264"/>
        <v>0</v>
      </c>
      <c r="AD5681" s="620">
        <f t="shared" si="265"/>
        <v>0.0541</v>
      </c>
    </row>
    <row r="5682" customHeight="1" spans="1:31">
      <c r="A5682" s="574">
        <v>45402</v>
      </c>
      <c r="B5682" s="921" t="s">
        <v>332</v>
      </c>
      <c r="C5682" s="922" t="s">
        <v>327</v>
      </c>
      <c r="D5682" s="923">
        <v>100</v>
      </c>
      <c r="E5682" s="924" t="s">
        <v>161</v>
      </c>
      <c r="F5682" s="925">
        <v>7.56</v>
      </c>
      <c r="G5682" s="924">
        <v>1.87</v>
      </c>
      <c r="H5682" s="926">
        <v>79.8072</v>
      </c>
      <c r="I5682" s="926">
        <v>45.8519</v>
      </c>
      <c r="J5682" s="926">
        <v>38.717</v>
      </c>
      <c r="K5682" s="926">
        <v>33.9553</v>
      </c>
      <c r="L5682" s="937">
        <v>0.4255</v>
      </c>
      <c r="M5682" s="926">
        <v>778.393</v>
      </c>
      <c r="N5682" s="924">
        <v>2100</v>
      </c>
      <c r="O5682" s="937">
        <v>0.3707</v>
      </c>
      <c r="P5682" s="937">
        <v>-0.296</v>
      </c>
      <c r="Q5682" s="924">
        <v>17591</v>
      </c>
      <c r="R5682" s="926">
        <v>3411.24</v>
      </c>
      <c r="S5682" s="937">
        <v>0.1939</v>
      </c>
      <c r="T5682" s="924">
        <v>0</v>
      </c>
      <c r="U5682" s="924">
        <v>0</v>
      </c>
      <c r="V5682" s="924">
        <v>0</v>
      </c>
      <c r="W5682" s="924">
        <v>0</v>
      </c>
      <c r="X5682" s="924">
        <v>0</v>
      </c>
      <c r="Y5682" s="924">
        <v>0</v>
      </c>
      <c r="Z5682" s="924">
        <v>0</v>
      </c>
      <c r="AA5682" s="926">
        <v>33.9553</v>
      </c>
      <c r="AB5682" s="937">
        <v>1</v>
      </c>
      <c r="AC5682" s="575">
        <f t="shared" si="264"/>
        <v>0</v>
      </c>
      <c r="AD5682" s="620">
        <f t="shared" si="265"/>
        <v>0</v>
      </c>
      <c r="AE5682" s="949"/>
    </row>
    <row r="5683" customHeight="1" spans="1:31">
      <c r="A5683" s="574">
        <v>45402</v>
      </c>
      <c r="B5683" s="921" t="s">
        <v>342</v>
      </c>
      <c r="C5683" s="927" t="s">
        <v>82</v>
      </c>
      <c r="D5683" s="928">
        <v>100</v>
      </c>
      <c r="E5683" s="924" t="s">
        <v>161</v>
      </c>
      <c r="F5683" s="925">
        <v>0</v>
      </c>
      <c r="G5683" s="930">
        <v>2.73</v>
      </c>
      <c r="H5683" s="930">
        <v>0</v>
      </c>
      <c r="I5683" s="930">
        <v>4.62</v>
      </c>
      <c r="J5683" s="955">
        <v>4.2944</v>
      </c>
      <c r="K5683" s="934">
        <v>0</v>
      </c>
      <c r="L5683" s="937">
        <v>0</v>
      </c>
      <c r="M5683" s="960">
        <v>165.7216</v>
      </c>
      <c r="N5683" s="961">
        <v>2002</v>
      </c>
      <c r="O5683" s="956">
        <v>0.0828</v>
      </c>
      <c r="P5683" s="956">
        <v>-0.5809</v>
      </c>
      <c r="Q5683" s="924">
        <v>13181</v>
      </c>
      <c r="R5683" s="960">
        <v>473.5808</v>
      </c>
      <c r="S5683" s="956">
        <v>0.0359</v>
      </c>
      <c r="T5683" s="924">
        <v>0</v>
      </c>
      <c r="U5683" s="924">
        <v>0</v>
      </c>
      <c r="V5683" s="924">
        <v>0</v>
      </c>
      <c r="W5683" s="924">
        <v>0</v>
      </c>
      <c r="X5683" s="924">
        <v>0</v>
      </c>
      <c r="Y5683" s="924">
        <v>0</v>
      </c>
      <c r="Z5683" s="924">
        <v>0</v>
      </c>
      <c r="AA5683" s="924">
        <v>0</v>
      </c>
      <c r="AB5683" s="937">
        <v>1</v>
      </c>
      <c r="AC5683" s="575">
        <f t="shared" si="264"/>
        <v>0</v>
      </c>
      <c r="AD5683" s="620">
        <f t="shared" si="265"/>
        <v>0</v>
      </c>
      <c r="AE5683" s="949"/>
    </row>
    <row r="5684" customHeight="1" spans="1:31">
      <c r="A5684" s="574">
        <v>45402</v>
      </c>
      <c r="B5684" s="931" t="s">
        <v>461</v>
      </c>
      <c r="C5684" s="932" t="s">
        <v>391</v>
      </c>
      <c r="D5684" s="933">
        <v>33</v>
      </c>
      <c r="E5684" s="953" t="s">
        <v>83</v>
      </c>
      <c r="F5684" s="953">
        <v>0</v>
      </c>
      <c r="G5684" s="953">
        <v>3.18</v>
      </c>
      <c r="H5684" s="954">
        <v>7.6754</v>
      </c>
      <c r="I5684" s="954">
        <v>7.5901</v>
      </c>
      <c r="J5684" s="954">
        <v>7.26</v>
      </c>
      <c r="K5684" s="953">
        <v>0</v>
      </c>
      <c r="L5684" s="942">
        <v>0</v>
      </c>
      <c r="M5684" s="954">
        <v>419.1</v>
      </c>
      <c r="N5684" s="930">
        <v>1086</v>
      </c>
      <c r="O5684" s="942">
        <v>0.3859</v>
      </c>
      <c r="P5684" s="942">
        <v>-0.4211</v>
      </c>
      <c r="Q5684" s="953">
        <v>7604</v>
      </c>
      <c r="R5684" s="953">
        <v>2066.46</v>
      </c>
      <c r="S5684" s="942">
        <v>0.2718</v>
      </c>
      <c r="T5684" s="930">
        <v>0</v>
      </c>
      <c r="U5684" s="930">
        <v>0</v>
      </c>
      <c r="V5684" s="930">
        <v>0</v>
      </c>
      <c r="W5684" s="930">
        <v>0</v>
      </c>
      <c r="X5684" s="930">
        <v>0</v>
      </c>
      <c r="Y5684" s="930">
        <v>0</v>
      </c>
      <c r="Z5684" s="930">
        <v>0</v>
      </c>
      <c r="AA5684" s="930">
        <v>0</v>
      </c>
      <c r="AB5684" s="937">
        <v>1</v>
      </c>
      <c r="AC5684" s="575">
        <f t="shared" si="264"/>
        <v>0</v>
      </c>
      <c r="AD5684" s="620">
        <f t="shared" si="265"/>
        <v>0</v>
      </c>
      <c r="AE5684" s="949"/>
    </row>
    <row r="5685" customHeight="1" spans="1:31">
      <c r="A5685" s="574">
        <v>45402</v>
      </c>
      <c r="B5685" s="931" t="s">
        <v>466</v>
      </c>
      <c r="C5685" s="934" t="s">
        <v>150</v>
      </c>
      <c r="D5685" s="934">
        <v>60</v>
      </c>
      <c r="E5685" s="952" t="s">
        <v>152</v>
      </c>
      <c r="F5685" s="952">
        <v>3.56</v>
      </c>
      <c r="G5685" s="952">
        <v>2.18</v>
      </c>
      <c r="H5685" s="950">
        <v>30.7863</v>
      </c>
      <c r="I5685" s="952">
        <v>30.9204</v>
      </c>
      <c r="J5685" s="934">
        <v>27.28</v>
      </c>
      <c r="K5685" s="952">
        <v>0</v>
      </c>
      <c r="L5685" s="941">
        <v>0</v>
      </c>
      <c r="M5685" s="934">
        <v>360.8</v>
      </c>
      <c r="N5685" s="934">
        <v>422</v>
      </c>
      <c r="O5685" s="941">
        <v>0.855</v>
      </c>
      <c r="P5685" s="934" t="s">
        <v>149</v>
      </c>
      <c r="Q5685" s="934">
        <v>5420</v>
      </c>
      <c r="R5685" s="934">
        <v>2044.24</v>
      </c>
      <c r="S5685" s="941">
        <v>0.3772</v>
      </c>
      <c r="T5685" s="934">
        <v>0</v>
      </c>
      <c r="U5685" s="934">
        <v>0</v>
      </c>
      <c r="V5685" s="934">
        <v>0</v>
      </c>
      <c r="W5685" s="934">
        <v>0</v>
      </c>
      <c r="X5685" s="934">
        <v>0</v>
      </c>
      <c r="Y5685" s="934">
        <v>0</v>
      </c>
      <c r="Z5685" s="934">
        <v>0</v>
      </c>
      <c r="AA5685" s="934">
        <v>0</v>
      </c>
      <c r="AB5685" s="941">
        <v>1</v>
      </c>
      <c r="AC5685" s="575">
        <f t="shared" si="264"/>
        <v>0</v>
      </c>
      <c r="AD5685" s="620">
        <f t="shared" si="265"/>
        <v>0</v>
      </c>
      <c r="AE5685" s="962"/>
    </row>
    <row r="5686" customHeight="1" spans="1:31">
      <c r="A5686" s="574">
        <v>45402</v>
      </c>
      <c r="B5686" s="921" t="s">
        <v>334</v>
      </c>
      <c r="C5686" s="927" t="s">
        <v>78</v>
      </c>
      <c r="D5686" s="928">
        <v>100</v>
      </c>
      <c r="E5686" s="930" t="s">
        <v>79</v>
      </c>
      <c r="F5686" s="930">
        <v>5.31</v>
      </c>
      <c r="G5686" s="930">
        <v>2.25</v>
      </c>
      <c r="H5686" s="930">
        <v>19.4511</v>
      </c>
      <c r="I5686" s="930">
        <v>0.89</v>
      </c>
      <c r="J5686" s="930">
        <v>0.8701</v>
      </c>
      <c r="K5686" s="930">
        <v>0</v>
      </c>
      <c r="L5686" s="942">
        <v>0</v>
      </c>
      <c r="M5686" s="944">
        <v>224.4627</v>
      </c>
      <c r="N5686" s="944">
        <v>132</v>
      </c>
      <c r="O5686" s="945">
        <v>1.7005</v>
      </c>
      <c r="P5686" s="942">
        <v>1.0553</v>
      </c>
      <c r="Q5686" s="930">
        <v>5723</v>
      </c>
      <c r="R5686" s="944">
        <v>677.9157</v>
      </c>
      <c r="S5686" s="941">
        <v>0.1185</v>
      </c>
      <c r="T5686" s="930">
        <v>0</v>
      </c>
      <c r="U5686" s="930">
        <v>0</v>
      </c>
      <c r="V5686" s="930">
        <v>0</v>
      </c>
      <c r="W5686" s="930">
        <v>0</v>
      </c>
      <c r="X5686" s="930">
        <v>0</v>
      </c>
      <c r="Y5686" s="930">
        <v>0</v>
      </c>
      <c r="Z5686" s="930">
        <v>0</v>
      </c>
      <c r="AA5686" s="930">
        <v>18.56</v>
      </c>
      <c r="AB5686" s="942">
        <v>1</v>
      </c>
      <c r="AC5686" s="575">
        <f t="shared" si="264"/>
        <v>0</v>
      </c>
      <c r="AD5686" s="620">
        <f t="shared" si="265"/>
        <v>0</v>
      </c>
      <c r="AE5686" s="949"/>
    </row>
    <row r="5687" customHeight="1" spans="1:31">
      <c r="A5687" s="574">
        <v>45402</v>
      </c>
      <c r="B5687" s="921" t="s">
        <v>335</v>
      </c>
      <c r="C5687" s="927" t="s">
        <v>86</v>
      </c>
      <c r="D5687" s="928">
        <v>50</v>
      </c>
      <c r="E5687" s="930" t="s">
        <v>484</v>
      </c>
      <c r="F5687" s="930">
        <v>2.79</v>
      </c>
      <c r="G5687" s="935">
        <v>1.24</v>
      </c>
      <c r="H5687" s="935">
        <v>10.4789</v>
      </c>
      <c r="I5687" s="935">
        <v>10.2809</v>
      </c>
      <c r="J5687" s="935">
        <v>10.2611</v>
      </c>
      <c r="K5687" s="935">
        <v>0</v>
      </c>
      <c r="L5687" s="942">
        <v>0</v>
      </c>
      <c r="M5687" s="930">
        <v>225.8708</v>
      </c>
      <c r="N5687" s="935">
        <v>571</v>
      </c>
      <c r="O5687" s="942">
        <v>0.3956</v>
      </c>
      <c r="P5687" s="934" t="s">
        <v>149</v>
      </c>
      <c r="Q5687" s="935">
        <v>6458</v>
      </c>
      <c r="R5687" s="930">
        <v>1471.0703</v>
      </c>
      <c r="S5687" s="942">
        <v>0.2278</v>
      </c>
      <c r="T5687" s="930">
        <v>0</v>
      </c>
      <c r="U5687" s="930">
        <v>0</v>
      </c>
      <c r="V5687" s="930">
        <v>0</v>
      </c>
      <c r="W5687" s="930">
        <v>0</v>
      </c>
      <c r="X5687" s="930">
        <v>0</v>
      </c>
      <c r="Y5687" s="930">
        <v>0</v>
      </c>
      <c r="Z5687" s="930">
        <v>0</v>
      </c>
      <c r="AA5687" s="930">
        <v>0</v>
      </c>
      <c r="AB5687" s="937">
        <v>1</v>
      </c>
      <c r="AC5687" s="575">
        <f t="shared" si="264"/>
        <v>0</v>
      </c>
      <c r="AD5687" s="620">
        <f t="shared" si="265"/>
        <v>0</v>
      </c>
      <c r="AE5687" s="949"/>
    </row>
    <row r="5688" customHeight="1" spans="1:29">
      <c r="A5688" s="916" t="s">
        <v>491</v>
      </c>
      <c r="B5688" s="917"/>
      <c r="C5688" s="917"/>
      <c r="D5688" s="917"/>
      <c r="E5688" s="917"/>
      <c r="F5688" s="917"/>
      <c r="G5688" s="917"/>
      <c r="H5688" s="917"/>
      <c r="I5688" s="917"/>
      <c r="J5688" s="917"/>
      <c r="K5688" s="917"/>
      <c r="L5688" s="917"/>
      <c r="M5688" s="917"/>
      <c r="N5688" s="917"/>
      <c r="O5688" s="917"/>
      <c r="P5688" s="917"/>
      <c r="Q5688" s="917"/>
      <c r="R5688" s="917"/>
      <c r="S5688" s="917"/>
      <c r="T5688" s="917"/>
      <c r="U5688" s="917"/>
      <c r="V5688" s="917"/>
      <c r="W5688" s="917"/>
      <c r="X5688" s="917"/>
      <c r="Y5688" s="917"/>
      <c r="Z5688" s="917"/>
      <c r="AA5688" s="917"/>
      <c r="AB5688" s="917"/>
      <c r="AC5688" s="917"/>
    </row>
    <row r="5689" customHeight="1" spans="1:30">
      <c r="A5689" s="918" t="s">
        <v>199</v>
      </c>
      <c r="B5689" s="919" t="s">
        <v>200</v>
      </c>
      <c r="C5689" s="919" t="s">
        <v>201</v>
      </c>
      <c r="D5689" s="919" t="s">
        <v>202</v>
      </c>
      <c r="E5689" s="919" t="s">
        <v>203</v>
      </c>
      <c r="F5689" s="919" t="s">
        <v>204</v>
      </c>
      <c r="G5689" s="919" t="s">
        <v>205</v>
      </c>
      <c r="H5689" s="919" t="s">
        <v>206</v>
      </c>
      <c r="I5689" s="919" t="s">
        <v>207</v>
      </c>
      <c r="J5689" s="919" t="s">
        <v>208</v>
      </c>
      <c r="K5689" s="919" t="s">
        <v>209</v>
      </c>
      <c r="L5689" s="919" t="s">
        <v>210</v>
      </c>
      <c r="M5689" s="919" t="s">
        <v>211</v>
      </c>
      <c r="N5689" s="919" t="s">
        <v>212</v>
      </c>
      <c r="O5689" s="919" t="s">
        <v>213</v>
      </c>
      <c r="P5689" s="919" t="s">
        <v>214</v>
      </c>
      <c r="Q5689" s="919" t="s">
        <v>215</v>
      </c>
      <c r="R5689" s="919" t="s">
        <v>216</v>
      </c>
      <c r="S5689" s="919" t="s">
        <v>217</v>
      </c>
      <c r="T5689" s="919" t="s">
        <v>218</v>
      </c>
      <c r="U5689" s="919" t="s">
        <v>219</v>
      </c>
      <c r="V5689" s="919" t="s">
        <v>220</v>
      </c>
      <c r="W5689" s="919" t="s">
        <v>221</v>
      </c>
      <c r="X5689" s="919" t="s">
        <v>222</v>
      </c>
      <c r="Y5689" s="919" t="s">
        <v>223</v>
      </c>
      <c r="Z5689" s="919" t="s">
        <v>224</v>
      </c>
      <c r="AA5689" s="919" t="s">
        <v>225</v>
      </c>
      <c r="AB5689" s="919" t="s">
        <v>226</v>
      </c>
      <c r="AC5689" s="583" t="s">
        <v>29</v>
      </c>
      <c r="AD5689" s="583" t="s">
        <v>30</v>
      </c>
    </row>
    <row r="5690" customHeight="1" spans="1:30">
      <c r="A5690" s="574">
        <v>45403</v>
      </c>
      <c r="B5690" s="920" t="s">
        <v>227</v>
      </c>
      <c r="C5690" s="920" t="s">
        <v>228</v>
      </c>
      <c r="D5690" s="920">
        <v>100</v>
      </c>
      <c r="E5690" s="920" t="s">
        <v>233</v>
      </c>
      <c r="F5690" s="920">
        <v>6.08</v>
      </c>
      <c r="G5690" s="920">
        <v>1.3</v>
      </c>
      <c r="H5690" s="920">
        <v>59.0345</v>
      </c>
      <c r="I5690" s="920">
        <v>58.45</v>
      </c>
      <c r="J5690" s="920">
        <v>58.275</v>
      </c>
      <c r="K5690" s="920">
        <v>0</v>
      </c>
      <c r="L5690" s="936">
        <v>0</v>
      </c>
      <c r="M5690" s="920">
        <v>886.025</v>
      </c>
      <c r="N5690" s="920">
        <v>1194</v>
      </c>
      <c r="O5690" s="936">
        <v>0.7421</v>
      </c>
      <c r="P5690" s="936">
        <v>0.0421</v>
      </c>
      <c r="Q5690" s="920">
        <v>14897</v>
      </c>
      <c r="R5690" s="920">
        <v>4225.1125</v>
      </c>
      <c r="S5690" s="936">
        <v>0.2836</v>
      </c>
      <c r="T5690" s="920">
        <v>0</v>
      </c>
      <c r="U5690" s="920">
        <v>0</v>
      </c>
      <c r="V5690" s="920">
        <v>0</v>
      </c>
      <c r="W5690" s="920">
        <v>0</v>
      </c>
      <c r="X5690" s="920">
        <v>0</v>
      </c>
      <c r="Y5690" s="920">
        <v>0</v>
      </c>
      <c r="Z5690" s="920">
        <v>0</v>
      </c>
      <c r="AA5690" s="920">
        <v>0</v>
      </c>
      <c r="AB5690" s="936">
        <v>1</v>
      </c>
      <c r="AC5690" s="575">
        <f t="shared" ref="AC5690:AC5731" si="266">U5690+W5690</f>
        <v>0</v>
      </c>
      <c r="AD5690" s="620">
        <f t="shared" ref="AD5690:AD5731" si="267">T5690+V5690</f>
        <v>0</v>
      </c>
    </row>
    <row r="5691" customHeight="1" spans="1:30">
      <c r="A5691" s="574">
        <v>45403</v>
      </c>
      <c r="B5691" s="920" t="s">
        <v>239</v>
      </c>
      <c r="C5691" s="920" t="s">
        <v>228</v>
      </c>
      <c r="D5691" s="920">
        <v>30</v>
      </c>
      <c r="E5691" s="920" t="s">
        <v>231</v>
      </c>
      <c r="F5691" s="920">
        <v>7.82</v>
      </c>
      <c r="G5691" s="920">
        <v>0</v>
      </c>
      <c r="H5691" s="920">
        <v>20.0743</v>
      </c>
      <c r="I5691" s="920">
        <v>17.3632</v>
      </c>
      <c r="J5691" s="920">
        <v>17.2128</v>
      </c>
      <c r="K5691" s="920">
        <v>2.7111</v>
      </c>
      <c r="L5691" s="936">
        <v>0.1351</v>
      </c>
      <c r="M5691" s="920">
        <v>330.4224</v>
      </c>
      <c r="N5691" s="920">
        <v>402</v>
      </c>
      <c r="O5691" s="936">
        <v>0.8219</v>
      </c>
      <c r="P5691" s="936">
        <v>0.1219</v>
      </c>
      <c r="Q5691" s="920">
        <v>4798</v>
      </c>
      <c r="R5691" s="920">
        <v>1508.1792</v>
      </c>
      <c r="S5691" s="936">
        <v>0.3143</v>
      </c>
      <c r="T5691" s="920">
        <v>0</v>
      </c>
      <c r="U5691" s="920">
        <v>0</v>
      </c>
      <c r="V5691" s="920">
        <v>0</v>
      </c>
      <c r="W5691" s="920">
        <v>0</v>
      </c>
      <c r="X5691" s="920">
        <v>0</v>
      </c>
      <c r="Y5691" s="920">
        <v>0</v>
      </c>
      <c r="Z5691" s="920">
        <v>0</v>
      </c>
      <c r="AA5691" s="920">
        <v>0</v>
      </c>
      <c r="AB5691" s="936">
        <v>1</v>
      </c>
      <c r="AC5691" s="575">
        <f t="shared" si="266"/>
        <v>0</v>
      </c>
      <c r="AD5691" s="620">
        <f t="shared" si="267"/>
        <v>0</v>
      </c>
    </row>
    <row r="5692" customHeight="1" spans="1:30">
      <c r="A5692" s="574">
        <v>45403</v>
      </c>
      <c r="B5692" s="920" t="s">
        <v>234</v>
      </c>
      <c r="C5692" s="920" t="s">
        <v>228</v>
      </c>
      <c r="D5692" s="920">
        <v>20</v>
      </c>
      <c r="E5692" s="920" t="s">
        <v>233</v>
      </c>
      <c r="F5692" s="920">
        <v>7.25</v>
      </c>
      <c r="G5692" s="920">
        <v>3.52</v>
      </c>
      <c r="H5692" s="920">
        <v>15.5216</v>
      </c>
      <c r="I5692" s="920">
        <v>6.0631</v>
      </c>
      <c r="J5692" s="920">
        <v>6.0581</v>
      </c>
      <c r="K5692" s="920">
        <v>9.4585</v>
      </c>
      <c r="L5692" s="936">
        <v>0.6094</v>
      </c>
      <c r="M5692" s="920">
        <v>169.4745</v>
      </c>
      <c r="N5692" s="920">
        <v>313</v>
      </c>
      <c r="O5692" s="936">
        <v>0.5415</v>
      </c>
      <c r="P5692" s="936">
        <v>-0.1585</v>
      </c>
      <c r="Q5692" s="920">
        <v>4064</v>
      </c>
      <c r="R5692" s="920">
        <v>1022.558</v>
      </c>
      <c r="S5692" s="936">
        <v>0.2516</v>
      </c>
      <c r="T5692" s="920">
        <v>0</v>
      </c>
      <c r="U5692" s="920">
        <v>0</v>
      </c>
      <c r="V5692" s="920">
        <v>0</v>
      </c>
      <c r="W5692" s="920">
        <v>0</v>
      </c>
      <c r="X5692" s="920">
        <v>0</v>
      </c>
      <c r="Y5692" s="920">
        <v>0</v>
      </c>
      <c r="Z5692" s="920">
        <v>0</v>
      </c>
      <c r="AA5692" s="920">
        <v>0</v>
      </c>
      <c r="AB5692" s="936">
        <v>1</v>
      </c>
      <c r="AC5692" s="575">
        <f t="shared" si="266"/>
        <v>0</v>
      </c>
      <c r="AD5692" s="620">
        <f t="shared" si="267"/>
        <v>0</v>
      </c>
    </row>
    <row r="5693" customHeight="1" spans="1:30">
      <c r="A5693" s="574">
        <v>45403</v>
      </c>
      <c r="B5693" s="920" t="s">
        <v>232</v>
      </c>
      <c r="C5693" s="920" t="s">
        <v>228</v>
      </c>
      <c r="D5693" s="920">
        <v>80</v>
      </c>
      <c r="E5693" s="920" t="s">
        <v>233</v>
      </c>
      <c r="F5693" s="920">
        <v>6.17</v>
      </c>
      <c r="G5693" s="920">
        <v>0.66</v>
      </c>
      <c r="H5693" s="920">
        <v>43.5765</v>
      </c>
      <c r="I5693" s="920">
        <v>42.42</v>
      </c>
      <c r="J5693" s="920">
        <v>42.35</v>
      </c>
      <c r="K5693" s="920">
        <v>0</v>
      </c>
      <c r="L5693" s="936">
        <v>0</v>
      </c>
      <c r="M5693" s="920">
        <v>790.35</v>
      </c>
      <c r="N5693" s="920">
        <v>854</v>
      </c>
      <c r="O5693" s="936">
        <v>0.9255</v>
      </c>
      <c r="P5693" s="936">
        <v>0.2255</v>
      </c>
      <c r="Q5693" s="920">
        <v>9570</v>
      </c>
      <c r="R5693" s="920">
        <v>3637.15</v>
      </c>
      <c r="S5693" s="936">
        <v>0.3801</v>
      </c>
      <c r="T5693" s="920">
        <v>0</v>
      </c>
      <c r="U5693" s="920">
        <v>0</v>
      </c>
      <c r="V5693" s="920">
        <v>0</v>
      </c>
      <c r="W5693" s="920">
        <v>0</v>
      </c>
      <c r="X5693" s="920">
        <v>0</v>
      </c>
      <c r="Y5693" s="920">
        <v>0</v>
      </c>
      <c r="Z5693" s="920">
        <v>0</v>
      </c>
      <c r="AA5693" s="920">
        <v>0</v>
      </c>
      <c r="AB5693" s="936">
        <v>1</v>
      </c>
      <c r="AC5693" s="575">
        <f t="shared" si="266"/>
        <v>0</v>
      </c>
      <c r="AD5693" s="620">
        <f t="shared" si="267"/>
        <v>0</v>
      </c>
    </row>
    <row r="5694" customHeight="1" spans="1:30">
      <c r="A5694" s="574">
        <v>45403</v>
      </c>
      <c r="B5694" s="920" t="s">
        <v>237</v>
      </c>
      <c r="C5694" s="920" t="s">
        <v>228</v>
      </c>
      <c r="D5694" s="920">
        <v>5.48</v>
      </c>
      <c r="E5694" s="920" t="s">
        <v>285</v>
      </c>
      <c r="F5694" s="920">
        <v>7.17</v>
      </c>
      <c r="G5694" s="920">
        <v>0</v>
      </c>
      <c r="H5694" s="920">
        <v>3.52</v>
      </c>
      <c r="I5694" s="920">
        <v>3.16</v>
      </c>
      <c r="J5694" s="920">
        <v>3.024</v>
      </c>
      <c r="K5694" s="920">
        <v>0.36</v>
      </c>
      <c r="L5694" s="936">
        <v>0.1023</v>
      </c>
      <c r="M5694" s="920">
        <v>39.312</v>
      </c>
      <c r="N5694" s="920">
        <v>50</v>
      </c>
      <c r="O5694" s="936">
        <v>0.7862</v>
      </c>
      <c r="P5694" s="936">
        <v>0.0862</v>
      </c>
      <c r="Q5694" s="920">
        <v>554</v>
      </c>
      <c r="R5694" s="920">
        <v>164.564</v>
      </c>
      <c r="S5694" s="936">
        <v>0.297</v>
      </c>
      <c r="T5694" s="920">
        <v>0</v>
      </c>
      <c r="U5694" s="920">
        <v>0</v>
      </c>
      <c r="V5694" s="920">
        <v>0</v>
      </c>
      <c r="W5694" s="920">
        <v>0</v>
      </c>
      <c r="X5694" s="920">
        <v>0</v>
      </c>
      <c r="Y5694" s="920">
        <v>0</v>
      </c>
      <c r="Z5694" s="920">
        <v>0</v>
      </c>
      <c r="AA5694" s="920">
        <v>0</v>
      </c>
      <c r="AB5694" s="936">
        <v>1</v>
      </c>
      <c r="AC5694" s="575">
        <f t="shared" si="266"/>
        <v>0</v>
      </c>
      <c r="AD5694" s="620">
        <f t="shared" si="267"/>
        <v>0</v>
      </c>
    </row>
    <row r="5695" customHeight="1" spans="1:30">
      <c r="A5695" s="574">
        <v>45403</v>
      </c>
      <c r="B5695" s="920" t="s">
        <v>242</v>
      </c>
      <c r="C5695" s="920" t="s">
        <v>228</v>
      </c>
      <c r="D5695" s="920">
        <v>50</v>
      </c>
      <c r="E5695" s="920" t="s">
        <v>235</v>
      </c>
      <c r="F5695" s="920">
        <v>6.87</v>
      </c>
      <c r="G5695" s="920">
        <v>1.39</v>
      </c>
      <c r="H5695" s="920">
        <v>29.2682</v>
      </c>
      <c r="I5695" s="920">
        <v>29.148</v>
      </c>
      <c r="J5695" s="920">
        <v>29.04</v>
      </c>
      <c r="K5695" s="920">
        <v>0</v>
      </c>
      <c r="L5695" s="936">
        <v>0</v>
      </c>
      <c r="M5695" s="920">
        <v>425.48</v>
      </c>
      <c r="N5695" s="920">
        <v>583</v>
      </c>
      <c r="O5695" s="936">
        <v>0.7298</v>
      </c>
      <c r="P5695" s="936">
        <v>0.0298</v>
      </c>
      <c r="Q5695" s="920">
        <v>7003</v>
      </c>
      <c r="R5695" s="920">
        <v>1850.64</v>
      </c>
      <c r="S5695" s="936">
        <v>0.2643</v>
      </c>
      <c r="T5695" s="920">
        <v>0.0015</v>
      </c>
      <c r="U5695" s="920">
        <v>0</v>
      </c>
      <c r="V5695" s="920">
        <v>0</v>
      </c>
      <c r="W5695" s="920">
        <v>0</v>
      </c>
      <c r="X5695" s="920">
        <v>0</v>
      </c>
      <c r="Y5695" s="920">
        <v>0</v>
      </c>
      <c r="Z5695" s="920">
        <v>0</v>
      </c>
      <c r="AA5695" s="920">
        <v>0</v>
      </c>
      <c r="AB5695" s="936">
        <v>1</v>
      </c>
      <c r="AC5695" s="575">
        <f t="shared" si="266"/>
        <v>0</v>
      </c>
      <c r="AD5695" s="620">
        <f t="shared" si="267"/>
        <v>0.0015</v>
      </c>
    </row>
    <row r="5696" customHeight="1" spans="1:30">
      <c r="A5696" s="574">
        <v>45403</v>
      </c>
      <c r="B5696" s="920" t="s">
        <v>243</v>
      </c>
      <c r="C5696" s="920" t="s">
        <v>228</v>
      </c>
      <c r="D5696" s="920">
        <v>30</v>
      </c>
      <c r="E5696" s="920" t="s">
        <v>235</v>
      </c>
      <c r="F5696" s="920">
        <v>3.74</v>
      </c>
      <c r="G5696" s="920">
        <v>1.35</v>
      </c>
      <c r="H5696" s="920">
        <v>9.2249</v>
      </c>
      <c r="I5696" s="920">
        <v>9.044</v>
      </c>
      <c r="J5696" s="920">
        <v>9.016</v>
      </c>
      <c r="K5696" s="920">
        <v>0</v>
      </c>
      <c r="L5696" s="936">
        <v>0</v>
      </c>
      <c r="M5696" s="920">
        <v>266.448</v>
      </c>
      <c r="N5696" s="920">
        <v>392</v>
      </c>
      <c r="O5696" s="936">
        <v>0.6797</v>
      </c>
      <c r="P5696" s="936">
        <v>-0.0203</v>
      </c>
      <c r="Q5696" s="920">
        <v>4513</v>
      </c>
      <c r="R5696" s="920">
        <v>1588.776</v>
      </c>
      <c r="S5696" s="936">
        <v>0.352</v>
      </c>
      <c r="T5696" s="920">
        <v>0</v>
      </c>
      <c r="U5696" s="920">
        <v>0</v>
      </c>
      <c r="V5696" s="920">
        <v>0</v>
      </c>
      <c r="W5696" s="920">
        <v>0</v>
      </c>
      <c r="X5696" s="920">
        <v>0</v>
      </c>
      <c r="Y5696" s="920">
        <v>0</v>
      </c>
      <c r="Z5696" s="920">
        <v>0</v>
      </c>
      <c r="AA5696" s="920">
        <v>0</v>
      </c>
      <c r="AB5696" s="936">
        <v>1</v>
      </c>
      <c r="AC5696" s="575">
        <f t="shared" si="266"/>
        <v>0</v>
      </c>
      <c r="AD5696" s="620">
        <f t="shared" si="267"/>
        <v>0</v>
      </c>
    </row>
    <row r="5697" customHeight="1" spans="1:30">
      <c r="A5697" s="574">
        <v>45403</v>
      </c>
      <c r="B5697" s="920" t="s">
        <v>230</v>
      </c>
      <c r="C5697" s="920" t="s">
        <v>228</v>
      </c>
      <c r="D5697" s="920">
        <v>10</v>
      </c>
      <c r="E5697" s="920" t="s">
        <v>233</v>
      </c>
      <c r="F5697" s="920">
        <v>5.89</v>
      </c>
      <c r="G5697" s="920">
        <v>0.88</v>
      </c>
      <c r="H5697" s="920">
        <v>5.6511</v>
      </c>
      <c r="I5697" s="920">
        <v>4.6981</v>
      </c>
      <c r="J5697" s="920">
        <v>4.62</v>
      </c>
      <c r="K5697" s="920">
        <v>0</v>
      </c>
      <c r="L5697" s="936">
        <v>0</v>
      </c>
      <c r="M5697" s="920">
        <v>84.48</v>
      </c>
      <c r="N5697" s="920">
        <v>100</v>
      </c>
      <c r="O5697" s="936">
        <v>0.8448</v>
      </c>
      <c r="P5697" s="936">
        <v>0.1448</v>
      </c>
      <c r="Q5697" s="920">
        <v>1258</v>
      </c>
      <c r="R5697" s="920">
        <v>390.72</v>
      </c>
      <c r="S5697" s="936">
        <v>0.3106</v>
      </c>
      <c r="T5697" s="920">
        <v>0</v>
      </c>
      <c r="U5697" s="920">
        <v>0</v>
      </c>
      <c r="V5697" s="920">
        <v>0</v>
      </c>
      <c r="W5697" s="920">
        <v>0</v>
      </c>
      <c r="X5697" s="920">
        <v>0</v>
      </c>
      <c r="Y5697" s="920">
        <v>0</v>
      </c>
      <c r="Z5697" s="920">
        <v>0</v>
      </c>
      <c r="AA5697" s="920">
        <v>0</v>
      </c>
      <c r="AB5697" s="936">
        <v>1</v>
      </c>
      <c r="AC5697" s="575">
        <f t="shared" si="266"/>
        <v>0</v>
      </c>
      <c r="AD5697" s="620">
        <f t="shared" si="267"/>
        <v>0</v>
      </c>
    </row>
    <row r="5698" customHeight="1" spans="1:30">
      <c r="A5698" s="574">
        <v>45403</v>
      </c>
      <c r="B5698" s="920" t="s">
        <v>236</v>
      </c>
      <c r="C5698" s="920" t="s">
        <v>228</v>
      </c>
      <c r="D5698" s="920">
        <v>30</v>
      </c>
      <c r="E5698" s="920" t="s">
        <v>235</v>
      </c>
      <c r="F5698" s="920">
        <v>4.55</v>
      </c>
      <c r="G5698" s="920">
        <v>1.22</v>
      </c>
      <c r="H5698" s="920">
        <v>10.9186</v>
      </c>
      <c r="I5698" s="920">
        <v>8.6967</v>
      </c>
      <c r="J5698" s="920">
        <v>8.6752</v>
      </c>
      <c r="K5698" s="920">
        <v>1.95</v>
      </c>
      <c r="L5698" s="936">
        <v>0.1832</v>
      </c>
      <c r="M5698" s="920">
        <v>177.0604</v>
      </c>
      <c r="N5698" s="920">
        <v>341</v>
      </c>
      <c r="O5698" s="936">
        <v>0.5192</v>
      </c>
      <c r="P5698" s="936">
        <v>-0.1808</v>
      </c>
      <c r="Q5698" s="920">
        <v>3622</v>
      </c>
      <c r="R5698" s="920">
        <v>1347.3131</v>
      </c>
      <c r="S5698" s="936">
        <v>0.372</v>
      </c>
      <c r="T5698" s="920">
        <v>0</v>
      </c>
      <c r="U5698" s="920">
        <v>0</v>
      </c>
      <c r="V5698" s="920">
        <v>0</v>
      </c>
      <c r="W5698" s="920">
        <v>0</v>
      </c>
      <c r="X5698" s="920">
        <v>0</v>
      </c>
      <c r="Y5698" s="920">
        <v>0</v>
      </c>
      <c r="Z5698" s="920">
        <v>0</v>
      </c>
      <c r="AA5698" s="920">
        <v>0</v>
      </c>
      <c r="AB5698" s="936">
        <v>1</v>
      </c>
      <c r="AC5698" s="575">
        <f t="shared" si="266"/>
        <v>0</v>
      </c>
      <c r="AD5698" s="620">
        <f t="shared" si="267"/>
        <v>0</v>
      </c>
    </row>
    <row r="5699" customHeight="1" spans="1:30">
      <c r="A5699" s="574">
        <v>45403</v>
      </c>
      <c r="B5699" s="920" t="s">
        <v>245</v>
      </c>
      <c r="C5699" s="920" t="s">
        <v>228</v>
      </c>
      <c r="D5699" s="920">
        <v>50</v>
      </c>
      <c r="E5699" s="920" t="s">
        <v>235</v>
      </c>
      <c r="F5699" s="920">
        <v>5.34</v>
      </c>
      <c r="G5699" s="920">
        <v>0</v>
      </c>
      <c r="H5699" s="920">
        <v>22.8068</v>
      </c>
      <c r="I5699" s="920">
        <v>22.61</v>
      </c>
      <c r="J5699" s="920">
        <v>22.54</v>
      </c>
      <c r="K5699" s="920">
        <v>0</v>
      </c>
      <c r="L5699" s="936">
        <v>0</v>
      </c>
      <c r="M5699" s="920">
        <v>434.63</v>
      </c>
      <c r="N5699" s="920">
        <v>493</v>
      </c>
      <c r="O5699" s="936">
        <v>0.8816</v>
      </c>
      <c r="P5699" s="936">
        <v>0.1816</v>
      </c>
      <c r="Q5699" s="920">
        <v>6687</v>
      </c>
      <c r="R5699" s="920">
        <v>1562.12</v>
      </c>
      <c r="S5699" s="936">
        <v>0.2336</v>
      </c>
      <c r="T5699" s="920">
        <v>0.028</v>
      </c>
      <c r="U5699" s="920">
        <v>0</v>
      </c>
      <c r="V5699" s="920">
        <v>0</v>
      </c>
      <c r="W5699" s="920">
        <v>0</v>
      </c>
      <c r="X5699" s="920">
        <v>0</v>
      </c>
      <c r="Y5699" s="920">
        <v>0</v>
      </c>
      <c r="Z5699" s="920">
        <v>0</v>
      </c>
      <c r="AA5699" s="920">
        <v>0</v>
      </c>
      <c r="AB5699" s="936">
        <v>0.9989</v>
      </c>
      <c r="AC5699" s="575">
        <f t="shared" si="266"/>
        <v>0</v>
      </c>
      <c r="AD5699" s="620">
        <f t="shared" si="267"/>
        <v>0.028</v>
      </c>
    </row>
    <row r="5700" customHeight="1" spans="1:30">
      <c r="A5700" s="574">
        <v>45403</v>
      </c>
      <c r="B5700" s="920" t="s">
        <v>240</v>
      </c>
      <c r="C5700" s="920" t="s">
        <v>228</v>
      </c>
      <c r="D5700" s="920">
        <v>100</v>
      </c>
      <c r="E5700" s="920" t="s">
        <v>233</v>
      </c>
      <c r="F5700" s="920">
        <v>7.13</v>
      </c>
      <c r="G5700" s="920">
        <v>0</v>
      </c>
      <c r="H5700" s="920">
        <v>54.183</v>
      </c>
      <c r="I5700" s="920">
        <v>49.8378</v>
      </c>
      <c r="J5700" s="920">
        <v>47.689</v>
      </c>
      <c r="K5700" s="920">
        <v>4.1552</v>
      </c>
      <c r="L5700" s="936">
        <v>0.077</v>
      </c>
      <c r="M5700" s="920">
        <v>910.458</v>
      </c>
      <c r="N5700" s="920">
        <v>1390</v>
      </c>
      <c r="O5700" s="936">
        <v>0.655</v>
      </c>
      <c r="P5700" s="936">
        <v>-0.045</v>
      </c>
      <c r="Q5700" s="920">
        <v>15889</v>
      </c>
      <c r="R5700" s="920">
        <v>4149.451</v>
      </c>
      <c r="S5700" s="936">
        <v>0.2612</v>
      </c>
      <c r="T5700" s="920">
        <v>0.1015</v>
      </c>
      <c r="U5700" s="920">
        <v>0</v>
      </c>
      <c r="V5700" s="920">
        <v>0</v>
      </c>
      <c r="W5700" s="920">
        <v>0</v>
      </c>
      <c r="X5700" s="920">
        <v>0</v>
      </c>
      <c r="Y5700" s="920">
        <v>0.0885</v>
      </c>
      <c r="Z5700" s="920">
        <v>0</v>
      </c>
      <c r="AA5700" s="920">
        <v>0</v>
      </c>
      <c r="AB5700" s="936">
        <v>0.9981</v>
      </c>
      <c r="AC5700" s="575">
        <f t="shared" si="266"/>
        <v>0</v>
      </c>
      <c r="AD5700" s="620">
        <f t="shared" si="267"/>
        <v>0.1015</v>
      </c>
    </row>
    <row r="5701" customHeight="1" spans="1:30">
      <c r="A5701" s="574">
        <v>45403</v>
      </c>
      <c r="B5701" s="920" t="s">
        <v>241</v>
      </c>
      <c r="C5701" s="920" t="s">
        <v>228</v>
      </c>
      <c r="D5701" s="920">
        <v>150</v>
      </c>
      <c r="E5701" s="920" t="s">
        <v>235</v>
      </c>
      <c r="F5701" s="920">
        <v>5.06</v>
      </c>
      <c r="G5701" s="920">
        <v>2.16</v>
      </c>
      <c r="H5701" s="920">
        <v>107.7348</v>
      </c>
      <c r="I5701" s="920">
        <v>40.7297</v>
      </c>
      <c r="J5701" s="920">
        <v>39.8027</v>
      </c>
      <c r="K5701" s="920">
        <v>67.01</v>
      </c>
      <c r="L5701" s="936">
        <v>0.622</v>
      </c>
      <c r="M5701" s="920">
        <v>813.5904</v>
      </c>
      <c r="N5701" s="920">
        <v>2480</v>
      </c>
      <c r="O5701" s="936">
        <v>0.3281</v>
      </c>
      <c r="P5701" s="936">
        <v>-0.3719</v>
      </c>
      <c r="Q5701" s="920">
        <v>24402</v>
      </c>
      <c r="R5701" s="920">
        <v>4877.9241</v>
      </c>
      <c r="S5701" s="936">
        <v>0.1999</v>
      </c>
      <c r="T5701" s="920">
        <v>0</v>
      </c>
      <c r="U5701" s="920">
        <v>0</v>
      </c>
      <c r="V5701" s="920">
        <v>0</v>
      </c>
      <c r="W5701" s="920">
        <v>0</v>
      </c>
      <c r="X5701" s="920">
        <v>0</v>
      </c>
      <c r="Y5701" s="920">
        <v>0</v>
      </c>
      <c r="Z5701" s="920">
        <v>0</v>
      </c>
      <c r="AA5701" s="920">
        <v>0</v>
      </c>
      <c r="AB5701" s="936">
        <v>1</v>
      </c>
      <c r="AC5701" s="575">
        <f t="shared" si="266"/>
        <v>0</v>
      </c>
      <c r="AD5701" s="620">
        <f t="shared" si="267"/>
        <v>0</v>
      </c>
    </row>
    <row r="5702" customHeight="1" spans="1:30">
      <c r="A5702" s="574">
        <v>45403</v>
      </c>
      <c r="B5702" s="920" t="s">
        <v>246</v>
      </c>
      <c r="C5702" s="920" t="s">
        <v>228</v>
      </c>
      <c r="D5702" s="920">
        <v>300</v>
      </c>
      <c r="E5702" s="920" t="s">
        <v>235</v>
      </c>
      <c r="F5702" s="920">
        <v>6.76</v>
      </c>
      <c r="G5702" s="920">
        <v>0</v>
      </c>
      <c r="H5702" s="920">
        <v>214.5886</v>
      </c>
      <c r="I5702" s="920">
        <v>194.8018</v>
      </c>
      <c r="J5702" s="920">
        <v>187.209</v>
      </c>
      <c r="K5702" s="920">
        <v>18.5124</v>
      </c>
      <c r="L5702" s="936">
        <v>0.0868</v>
      </c>
      <c r="M5702" s="920">
        <v>3650.724</v>
      </c>
      <c r="N5702" s="920">
        <v>5107</v>
      </c>
      <c r="O5702" s="936">
        <v>0.7148</v>
      </c>
      <c r="P5702" s="936">
        <v>0.0148</v>
      </c>
      <c r="Q5702" s="920">
        <v>60814</v>
      </c>
      <c r="R5702" s="920">
        <v>16682.755</v>
      </c>
      <c r="S5702" s="936">
        <v>0.2743</v>
      </c>
      <c r="T5702" s="920">
        <v>0</v>
      </c>
      <c r="U5702" s="920">
        <v>0</v>
      </c>
      <c r="V5702" s="920">
        <v>0</v>
      </c>
      <c r="W5702" s="920">
        <v>0</v>
      </c>
      <c r="X5702" s="920">
        <v>0</v>
      </c>
      <c r="Y5702" s="920">
        <v>0</v>
      </c>
      <c r="Z5702" s="920">
        <v>0</v>
      </c>
      <c r="AA5702" s="920">
        <v>0</v>
      </c>
      <c r="AB5702" s="936">
        <v>1</v>
      </c>
      <c r="AC5702" s="575">
        <f t="shared" si="266"/>
        <v>0</v>
      </c>
      <c r="AD5702" s="620">
        <f t="shared" si="267"/>
        <v>0</v>
      </c>
    </row>
    <row r="5703" customHeight="1" spans="1:30">
      <c r="A5703" s="574">
        <v>45403</v>
      </c>
      <c r="B5703" s="920" t="s">
        <v>244</v>
      </c>
      <c r="C5703" s="920" t="s">
        <v>228</v>
      </c>
      <c r="D5703" s="920">
        <v>100</v>
      </c>
      <c r="E5703" s="920" t="s">
        <v>235</v>
      </c>
      <c r="F5703" s="920">
        <v>7.28</v>
      </c>
      <c r="G5703" s="920">
        <v>1.1</v>
      </c>
      <c r="H5703" s="920">
        <v>67.8256</v>
      </c>
      <c r="I5703" s="920">
        <v>57.4787</v>
      </c>
      <c r="J5703" s="920">
        <v>54.7701</v>
      </c>
      <c r="K5703" s="920">
        <v>10.3469</v>
      </c>
      <c r="L5703" s="936">
        <v>0.1526</v>
      </c>
      <c r="M5703" s="920">
        <v>831.9234</v>
      </c>
      <c r="N5703" s="920">
        <v>1102</v>
      </c>
      <c r="O5703" s="936">
        <v>0.7549</v>
      </c>
      <c r="P5703" s="936">
        <v>0.0549</v>
      </c>
      <c r="Q5703" s="920">
        <v>14225</v>
      </c>
      <c r="R5703" s="920">
        <v>3805.0824</v>
      </c>
      <c r="S5703" s="936">
        <v>0.2675</v>
      </c>
      <c r="T5703" s="920">
        <v>0</v>
      </c>
      <c r="U5703" s="920">
        <v>0</v>
      </c>
      <c r="V5703" s="920">
        <v>0</v>
      </c>
      <c r="W5703" s="920">
        <v>0</v>
      </c>
      <c r="X5703" s="920">
        <v>0</v>
      </c>
      <c r="Y5703" s="920">
        <v>0</v>
      </c>
      <c r="Z5703" s="920">
        <v>0</v>
      </c>
      <c r="AA5703" s="920">
        <v>0</v>
      </c>
      <c r="AB5703" s="936">
        <v>1</v>
      </c>
      <c r="AC5703" s="575">
        <f t="shared" si="266"/>
        <v>0</v>
      </c>
      <c r="AD5703" s="620">
        <f t="shared" si="267"/>
        <v>0</v>
      </c>
    </row>
    <row r="5704" customHeight="1" spans="1:30">
      <c r="A5704" s="574">
        <v>45403</v>
      </c>
      <c r="B5704" s="920" t="s">
        <v>247</v>
      </c>
      <c r="C5704" s="920" t="s">
        <v>228</v>
      </c>
      <c r="D5704" s="920">
        <v>150</v>
      </c>
      <c r="E5704" s="920" t="s">
        <v>233</v>
      </c>
      <c r="F5704" s="920">
        <v>7.66</v>
      </c>
      <c r="G5704" s="920">
        <v>5</v>
      </c>
      <c r="H5704" s="920">
        <v>95.2484</v>
      </c>
      <c r="I5704" s="920">
        <v>95.2484</v>
      </c>
      <c r="J5704" s="920">
        <v>94.5</v>
      </c>
      <c r="K5704" s="920">
        <v>0</v>
      </c>
      <c r="L5704" s="936">
        <v>0</v>
      </c>
      <c r="M5704" s="920">
        <v>1671.6</v>
      </c>
      <c r="N5704" s="920">
        <v>2234</v>
      </c>
      <c r="O5704" s="936">
        <v>0.7483</v>
      </c>
      <c r="P5704" s="936">
        <v>0.0483</v>
      </c>
      <c r="Q5704" s="920">
        <v>24854</v>
      </c>
      <c r="R5704" s="920">
        <v>8185.275</v>
      </c>
      <c r="S5704" s="936">
        <v>0.3293</v>
      </c>
      <c r="T5704" s="920">
        <v>0</v>
      </c>
      <c r="U5704" s="920">
        <v>0</v>
      </c>
      <c r="V5704" s="920">
        <v>0</v>
      </c>
      <c r="W5704" s="920">
        <v>0</v>
      </c>
      <c r="X5704" s="920">
        <v>0</v>
      </c>
      <c r="Y5704" s="920">
        <v>0</v>
      </c>
      <c r="Z5704" s="920">
        <v>0</v>
      </c>
      <c r="AA5704" s="920">
        <v>0</v>
      </c>
      <c r="AB5704" s="936">
        <v>1</v>
      </c>
      <c r="AC5704" s="575">
        <f t="shared" si="266"/>
        <v>0</v>
      </c>
      <c r="AD5704" s="620">
        <f t="shared" si="267"/>
        <v>0</v>
      </c>
    </row>
    <row r="5705" customHeight="1" spans="1:30">
      <c r="A5705" s="574">
        <v>45403</v>
      </c>
      <c r="B5705" s="920" t="s">
        <v>248</v>
      </c>
      <c r="C5705" s="920" t="s">
        <v>228</v>
      </c>
      <c r="D5705" s="920">
        <v>100</v>
      </c>
      <c r="E5705" s="920" t="s">
        <v>233</v>
      </c>
      <c r="F5705" s="920">
        <v>5.75</v>
      </c>
      <c r="G5705" s="920">
        <v>1</v>
      </c>
      <c r="H5705" s="920">
        <v>65.96</v>
      </c>
      <c r="I5705" s="920">
        <v>38.4525</v>
      </c>
      <c r="J5705" s="920">
        <v>37.8336</v>
      </c>
      <c r="K5705" s="920">
        <v>27.5075</v>
      </c>
      <c r="L5705" s="936">
        <v>0.417</v>
      </c>
      <c r="M5705" s="920">
        <v>433.2608</v>
      </c>
      <c r="N5705" s="920">
        <v>894</v>
      </c>
      <c r="O5705" s="936">
        <v>0.4846</v>
      </c>
      <c r="P5705" s="936">
        <v>-0.2154</v>
      </c>
      <c r="Q5705" s="920">
        <v>11438</v>
      </c>
      <c r="R5705" s="920">
        <v>3325.5096</v>
      </c>
      <c r="S5705" s="936">
        <v>0.2907</v>
      </c>
      <c r="T5705" s="920">
        <v>0</v>
      </c>
      <c r="U5705" s="920">
        <v>0</v>
      </c>
      <c r="V5705" s="920">
        <v>0</v>
      </c>
      <c r="W5705" s="920">
        <v>0</v>
      </c>
      <c r="X5705" s="920">
        <v>0</v>
      </c>
      <c r="Y5705" s="920">
        <v>0</v>
      </c>
      <c r="Z5705" s="920">
        <v>0</v>
      </c>
      <c r="AA5705" s="920">
        <v>0</v>
      </c>
      <c r="AB5705" s="936">
        <v>1</v>
      </c>
      <c r="AC5705" s="575">
        <f t="shared" si="266"/>
        <v>0</v>
      </c>
      <c r="AD5705" s="620">
        <f t="shared" si="267"/>
        <v>0</v>
      </c>
    </row>
    <row r="5706" customHeight="1" spans="1:30">
      <c r="A5706" s="574">
        <v>45403</v>
      </c>
      <c r="B5706" s="920" t="s">
        <v>249</v>
      </c>
      <c r="C5706" s="920" t="s">
        <v>228</v>
      </c>
      <c r="D5706" s="920">
        <v>100</v>
      </c>
      <c r="E5706" s="920" t="s">
        <v>231</v>
      </c>
      <c r="F5706" s="920">
        <v>7.51</v>
      </c>
      <c r="G5706" s="920">
        <v>0</v>
      </c>
      <c r="H5706" s="920">
        <v>60.082</v>
      </c>
      <c r="I5706" s="920">
        <v>59.0999</v>
      </c>
      <c r="J5706" s="920">
        <v>58.965</v>
      </c>
      <c r="K5706" s="920">
        <v>0</v>
      </c>
      <c r="L5706" s="936">
        <v>0</v>
      </c>
      <c r="M5706" s="920">
        <v>1014.9852</v>
      </c>
      <c r="N5706" s="920">
        <v>1455</v>
      </c>
      <c r="O5706" s="936">
        <v>0.6976</v>
      </c>
      <c r="P5706" s="936">
        <v>-0.0024</v>
      </c>
      <c r="Q5706" s="920">
        <v>15134</v>
      </c>
      <c r="R5706" s="920">
        <v>4472.0257</v>
      </c>
      <c r="S5706" s="936">
        <v>0.2955</v>
      </c>
      <c r="T5706" s="920">
        <v>0</v>
      </c>
      <c r="U5706" s="920">
        <v>0</v>
      </c>
      <c r="V5706" s="920">
        <v>0</v>
      </c>
      <c r="W5706" s="920">
        <v>0</v>
      </c>
      <c r="X5706" s="920">
        <v>0</v>
      </c>
      <c r="Y5706" s="920">
        <v>0</v>
      </c>
      <c r="Z5706" s="920">
        <v>0</v>
      </c>
      <c r="AA5706" s="920">
        <v>0</v>
      </c>
      <c r="AB5706" s="936">
        <v>1</v>
      </c>
      <c r="AC5706" s="575">
        <f t="shared" si="266"/>
        <v>0</v>
      </c>
      <c r="AD5706" s="620">
        <f t="shared" si="267"/>
        <v>0</v>
      </c>
    </row>
    <row r="5707" customHeight="1" spans="1:30">
      <c r="A5707" s="574">
        <v>45403</v>
      </c>
      <c r="B5707" s="669" t="s">
        <v>55</v>
      </c>
      <c r="C5707" s="920" t="s">
        <v>250</v>
      </c>
      <c r="D5707" s="920">
        <v>100</v>
      </c>
      <c r="E5707" s="920" t="s">
        <v>233</v>
      </c>
      <c r="F5707" s="920">
        <v>0</v>
      </c>
      <c r="G5707" s="920">
        <v>9.02</v>
      </c>
      <c r="H5707" s="920">
        <v>171.8345</v>
      </c>
      <c r="I5707" s="920">
        <v>108.7832</v>
      </c>
      <c r="J5707" s="920">
        <v>107.3809</v>
      </c>
      <c r="K5707" s="920">
        <v>63.0513</v>
      </c>
      <c r="L5707" s="936">
        <v>0.3669</v>
      </c>
      <c r="M5707" s="920">
        <v>1802.1118</v>
      </c>
      <c r="N5707" s="920">
        <v>2664</v>
      </c>
      <c r="O5707" s="936">
        <v>0.6765</v>
      </c>
      <c r="P5707" s="936">
        <v>-0.0235</v>
      </c>
      <c r="Q5707" s="920">
        <v>28352</v>
      </c>
      <c r="R5707" s="920">
        <v>8160.9017</v>
      </c>
      <c r="S5707" s="936">
        <v>0.2878</v>
      </c>
      <c r="T5707" s="920">
        <v>0</v>
      </c>
      <c r="U5707" s="920">
        <v>0</v>
      </c>
      <c r="V5707" s="920">
        <v>0</v>
      </c>
      <c r="W5707" s="920">
        <v>0</v>
      </c>
      <c r="X5707" s="920">
        <v>0</v>
      </c>
      <c r="Y5707" s="920">
        <v>0</v>
      </c>
      <c r="Z5707" s="920">
        <v>0</v>
      </c>
      <c r="AA5707" s="920">
        <v>0</v>
      </c>
      <c r="AB5707" s="936">
        <v>1</v>
      </c>
      <c r="AC5707" s="575">
        <f t="shared" si="266"/>
        <v>0</v>
      </c>
      <c r="AD5707" s="620">
        <f t="shared" si="267"/>
        <v>0</v>
      </c>
    </row>
    <row r="5708" customHeight="1" spans="1:30">
      <c r="A5708" s="574">
        <v>45403</v>
      </c>
      <c r="B5708" s="192" t="s">
        <v>57</v>
      </c>
      <c r="C5708" s="920" t="s">
        <v>228</v>
      </c>
      <c r="D5708" s="920">
        <v>20</v>
      </c>
      <c r="E5708" s="920" t="s">
        <v>233</v>
      </c>
      <c r="F5708" s="920">
        <v>5.75</v>
      </c>
      <c r="G5708" s="920">
        <v>0</v>
      </c>
      <c r="H5708" s="920">
        <v>11.1325</v>
      </c>
      <c r="I5708" s="920">
        <v>7.6042</v>
      </c>
      <c r="J5708" s="920">
        <v>7.4948</v>
      </c>
      <c r="K5708" s="920">
        <v>3.5283</v>
      </c>
      <c r="L5708" s="936">
        <v>0.3169</v>
      </c>
      <c r="M5708" s="920">
        <v>198.7418</v>
      </c>
      <c r="N5708" s="920">
        <v>309</v>
      </c>
      <c r="O5708" s="936">
        <v>0.6432</v>
      </c>
      <c r="P5708" s="936">
        <v>-0.0568</v>
      </c>
      <c r="Q5708" s="920">
        <v>3538</v>
      </c>
      <c r="R5708" s="920">
        <v>1006.7012</v>
      </c>
      <c r="S5708" s="936">
        <v>0.2845</v>
      </c>
      <c r="T5708" s="920">
        <v>0</v>
      </c>
      <c r="U5708" s="920">
        <v>0</v>
      </c>
      <c r="V5708" s="920">
        <v>0</v>
      </c>
      <c r="W5708" s="920">
        <v>0</v>
      </c>
      <c r="X5708" s="920">
        <v>0</v>
      </c>
      <c r="Y5708" s="920">
        <v>0</v>
      </c>
      <c r="Z5708" s="920">
        <v>0</v>
      </c>
      <c r="AA5708" s="920">
        <v>0</v>
      </c>
      <c r="AB5708" s="936">
        <v>1</v>
      </c>
      <c r="AC5708" s="575">
        <f t="shared" si="266"/>
        <v>0</v>
      </c>
      <c r="AD5708" s="620">
        <f t="shared" si="267"/>
        <v>0</v>
      </c>
    </row>
    <row r="5709" customHeight="1" spans="1:30">
      <c r="A5709" s="574">
        <v>45403</v>
      </c>
      <c r="B5709" s="920" t="s">
        <v>251</v>
      </c>
      <c r="C5709" s="920" t="s">
        <v>250</v>
      </c>
      <c r="D5709" s="920">
        <v>15</v>
      </c>
      <c r="E5709" s="920" t="s">
        <v>233</v>
      </c>
      <c r="F5709" s="920">
        <v>0</v>
      </c>
      <c r="G5709" s="920">
        <v>5.98</v>
      </c>
      <c r="H5709" s="920">
        <v>13.5062</v>
      </c>
      <c r="I5709" s="920">
        <v>9.1413</v>
      </c>
      <c r="J5709" s="920">
        <v>9.03</v>
      </c>
      <c r="K5709" s="920">
        <v>4.3648</v>
      </c>
      <c r="L5709" s="936">
        <v>0.3232</v>
      </c>
      <c r="M5709" s="920">
        <v>185.43</v>
      </c>
      <c r="N5709" s="920">
        <v>376</v>
      </c>
      <c r="O5709" s="936">
        <v>0.4932</v>
      </c>
      <c r="P5709" s="936">
        <v>-0.2068</v>
      </c>
      <c r="Q5709" s="920">
        <v>3439</v>
      </c>
      <c r="R5709" s="920">
        <v>791.385</v>
      </c>
      <c r="S5709" s="936">
        <v>0.2301</v>
      </c>
      <c r="T5709" s="920">
        <v>0</v>
      </c>
      <c r="U5709" s="920">
        <v>0</v>
      </c>
      <c r="V5709" s="920">
        <v>0</v>
      </c>
      <c r="W5709" s="920">
        <v>0</v>
      </c>
      <c r="X5709" s="920">
        <v>0</v>
      </c>
      <c r="Y5709" s="920">
        <v>0</v>
      </c>
      <c r="Z5709" s="920">
        <v>0</v>
      </c>
      <c r="AA5709" s="920">
        <v>0</v>
      </c>
      <c r="AB5709" s="936">
        <v>1</v>
      </c>
      <c r="AC5709" s="575">
        <f t="shared" si="266"/>
        <v>0</v>
      </c>
      <c r="AD5709" s="620">
        <f t="shared" si="267"/>
        <v>0</v>
      </c>
    </row>
    <row r="5710" customHeight="1" spans="1:30">
      <c r="A5710" s="574">
        <v>45403</v>
      </c>
      <c r="B5710" s="920" t="s">
        <v>262</v>
      </c>
      <c r="C5710" s="920" t="s">
        <v>250</v>
      </c>
      <c r="D5710" s="920">
        <v>200</v>
      </c>
      <c r="E5710" s="920" t="s">
        <v>233</v>
      </c>
      <c r="F5710" s="920">
        <v>0</v>
      </c>
      <c r="G5710" s="920">
        <v>10.82</v>
      </c>
      <c r="H5710" s="920">
        <v>353.101</v>
      </c>
      <c r="I5710" s="920">
        <v>228.831</v>
      </c>
      <c r="J5710" s="920">
        <v>225.225</v>
      </c>
      <c r="K5710" s="920">
        <v>0</v>
      </c>
      <c r="L5710" s="936">
        <v>0</v>
      </c>
      <c r="M5710" s="920">
        <v>2204.4</v>
      </c>
      <c r="N5710" s="920">
        <v>3500</v>
      </c>
      <c r="O5710" s="936">
        <v>0.6298</v>
      </c>
      <c r="P5710" s="936">
        <v>-0.0702</v>
      </c>
      <c r="Q5710" s="920">
        <v>30140</v>
      </c>
      <c r="R5710" s="920">
        <v>12640.65</v>
      </c>
      <c r="S5710" s="936">
        <v>0.4194</v>
      </c>
      <c r="T5710" s="920">
        <v>124.27</v>
      </c>
      <c r="U5710" s="920">
        <v>0</v>
      </c>
      <c r="V5710" s="920">
        <v>0</v>
      </c>
      <c r="W5710" s="920">
        <v>0</v>
      </c>
      <c r="X5710" s="920">
        <v>0</v>
      </c>
      <c r="Y5710" s="920">
        <v>0</v>
      </c>
      <c r="Z5710" s="920">
        <v>0</v>
      </c>
      <c r="AA5710" s="920">
        <v>0</v>
      </c>
      <c r="AB5710" s="936">
        <v>0.5952</v>
      </c>
      <c r="AC5710" s="575">
        <f t="shared" si="266"/>
        <v>0</v>
      </c>
      <c r="AD5710" s="620">
        <f t="shared" si="267"/>
        <v>124.27</v>
      </c>
    </row>
    <row r="5711" customHeight="1" spans="1:30">
      <c r="A5711" s="574">
        <v>45403</v>
      </c>
      <c r="B5711" s="920" t="s">
        <v>259</v>
      </c>
      <c r="C5711" s="920" t="s">
        <v>250</v>
      </c>
      <c r="D5711" s="920">
        <v>60</v>
      </c>
      <c r="E5711" s="920" t="s">
        <v>233</v>
      </c>
      <c r="F5711" s="920">
        <v>0</v>
      </c>
      <c r="G5711" s="920">
        <v>5.59</v>
      </c>
      <c r="H5711" s="920">
        <v>44.6788</v>
      </c>
      <c r="I5711" s="920">
        <v>44.6788</v>
      </c>
      <c r="J5711" s="920">
        <v>43.89</v>
      </c>
      <c r="K5711" s="920">
        <v>0</v>
      </c>
      <c r="L5711" s="936">
        <v>0</v>
      </c>
      <c r="M5711" s="920">
        <v>929.25</v>
      </c>
      <c r="N5711" s="920"/>
      <c r="O5711" s="920"/>
      <c r="P5711" s="920"/>
      <c r="Q5711" s="920">
        <v>14482</v>
      </c>
      <c r="R5711" s="920">
        <v>4980.78</v>
      </c>
      <c r="S5711" s="936">
        <v>0.3439</v>
      </c>
      <c r="T5711" s="920">
        <v>0</v>
      </c>
      <c r="U5711" s="920">
        <v>0</v>
      </c>
      <c r="V5711" s="920">
        <v>0</v>
      </c>
      <c r="W5711" s="920">
        <v>0</v>
      </c>
      <c r="X5711" s="920">
        <v>0</v>
      </c>
      <c r="Y5711" s="920">
        <v>0</v>
      </c>
      <c r="Z5711" s="920">
        <v>0</v>
      </c>
      <c r="AA5711" s="920">
        <v>0</v>
      </c>
      <c r="AB5711" s="936">
        <v>1</v>
      </c>
      <c r="AC5711" s="575">
        <f t="shared" si="266"/>
        <v>0</v>
      </c>
      <c r="AD5711" s="620">
        <f t="shared" si="267"/>
        <v>0</v>
      </c>
    </row>
    <row r="5712" customHeight="1" spans="1:30">
      <c r="A5712" s="574">
        <v>45403</v>
      </c>
      <c r="B5712" s="920" t="s">
        <v>267</v>
      </c>
      <c r="C5712" s="920" t="s">
        <v>250</v>
      </c>
      <c r="D5712" s="920">
        <v>150</v>
      </c>
      <c r="E5712" s="920" t="s">
        <v>233</v>
      </c>
      <c r="F5712" s="920">
        <v>0</v>
      </c>
      <c r="G5712" s="920">
        <v>8.12</v>
      </c>
      <c r="H5712" s="920">
        <v>169.2228</v>
      </c>
      <c r="I5712" s="920">
        <v>65.4645</v>
      </c>
      <c r="J5712" s="920">
        <v>63.36</v>
      </c>
      <c r="K5712" s="920">
        <v>103.1631</v>
      </c>
      <c r="L5712" s="936">
        <v>0.6118</v>
      </c>
      <c r="M5712" s="920">
        <v>1890.24</v>
      </c>
      <c r="N5712" s="920">
        <v>4023</v>
      </c>
      <c r="O5712" s="936">
        <v>0.4699</v>
      </c>
      <c r="P5712" s="936">
        <v>-0.2301</v>
      </c>
      <c r="Q5712" s="920">
        <v>37945</v>
      </c>
      <c r="R5712" s="920">
        <v>15331.36</v>
      </c>
      <c r="S5712" s="936">
        <v>0.404</v>
      </c>
      <c r="T5712" s="920">
        <v>0.5952</v>
      </c>
      <c r="U5712" s="920">
        <v>0</v>
      </c>
      <c r="V5712" s="920">
        <v>0</v>
      </c>
      <c r="W5712" s="920">
        <v>0</v>
      </c>
      <c r="X5712" s="920">
        <v>0</v>
      </c>
      <c r="Y5712" s="920">
        <v>0</v>
      </c>
      <c r="Z5712" s="920">
        <v>0</v>
      </c>
      <c r="AA5712" s="920">
        <v>0</v>
      </c>
      <c r="AB5712" s="936">
        <v>0.9859</v>
      </c>
      <c r="AC5712" s="575">
        <f t="shared" si="266"/>
        <v>0</v>
      </c>
      <c r="AD5712" s="620">
        <f t="shared" si="267"/>
        <v>0.5952</v>
      </c>
    </row>
    <row r="5713" customHeight="1" spans="1:30">
      <c r="A5713" s="574">
        <v>45403</v>
      </c>
      <c r="B5713" s="920" t="s">
        <v>254</v>
      </c>
      <c r="C5713" s="920" t="s">
        <v>250</v>
      </c>
      <c r="D5713" s="920">
        <v>50</v>
      </c>
      <c r="E5713" s="920" t="s">
        <v>233</v>
      </c>
      <c r="F5713" s="920">
        <v>0</v>
      </c>
      <c r="G5713" s="920">
        <v>2.79</v>
      </c>
      <c r="H5713" s="920">
        <v>2.2771</v>
      </c>
      <c r="I5713" s="920">
        <v>2.1319</v>
      </c>
      <c r="J5713" s="920">
        <v>2.1</v>
      </c>
      <c r="K5713" s="920">
        <v>0</v>
      </c>
      <c r="L5713" s="936">
        <v>0</v>
      </c>
      <c r="M5713" s="920">
        <v>695.94</v>
      </c>
      <c r="N5713" s="920">
        <v>1486</v>
      </c>
      <c r="O5713" s="936">
        <v>0.4683</v>
      </c>
      <c r="P5713" s="936">
        <v>-0.2317</v>
      </c>
      <c r="Q5713" s="920">
        <v>12046</v>
      </c>
      <c r="R5713" s="920">
        <v>4596.9</v>
      </c>
      <c r="S5713" s="936">
        <v>0.3816</v>
      </c>
      <c r="T5713" s="920">
        <v>0</v>
      </c>
      <c r="U5713" s="920">
        <v>0</v>
      </c>
      <c r="V5713" s="920">
        <v>0</v>
      </c>
      <c r="W5713" s="920">
        <v>0</v>
      </c>
      <c r="X5713" s="920">
        <v>0</v>
      </c>
      <c r="Y5713" s="920">
        <v>0</v>
      </c>
      <c r="Z5713" s="920">
        <v>0</v>
      </c>
      <c r="AA5713" s="920">
        <v>0</v>
      </c>
      <c r="AB5713" s="936">
        <v>1</v>
      </c>
      <c r="AC5713" s="575">
        <f t="shared" si="266"/>
        <v>0</v>
      </c>
      <c r="AD5713" s="620">
        <f t="shared" si="267"/>
        <v>0</v>
      </c>
    </row>
    <row r="5714" customHeight="1" spans="1:30">
      <c r="A5714" s="574">
        <v>45403</v>
      </c>
      <c r="B5714" s="920" t="s">
        <v>256</v>
      </c>
      <c r="C5714" s="920" t="s">
        <v>250</v>
      </c>
      <c r="D5714" s="920">
        <v>20.4</v>
      </c>
      <c r="E5714" s="920" t="s">
        <v>287</v>
      </c>
      <c r="F5714" s="920">
        <v>0</v>
      </c>
      <c r="G5714" s="920">
        <v>2.68</v>
      </c>
      <c r="H5714" s="920">
        <v>2.8266</v>
      </c>
      <c r="I5714" s="920">
        <v>2.814</v>
      </c>
      <c r="J5714" s="920">
        <v>2.7686</v>
      </c>
      <c r="K5714" s="920">
        <v>0</v>
      </c>
      <c r="L5714" s="936">
        <v>0</v>
      </c>
      <c r="M5714" s="920">
        <v>254.1969</v>
      </c>
      <c r="N5714" s="920">
        <v>629</v>
      </c>
      <c r="O5714" s="936">
        <v>0.4041</v>
      </c>
      <c r="P5714" s="936">
        <v>-0.2959</v>
      </c>
      <c r="Q5714" s="920">
        <v>5327</v>
      </c>
      <c r="R5714" s="920">
        <v>1882.389</v>
      </c>
      <c r="S5714" s="936">
        <v>0.3534</v>
      </c>
      <c r="T5714" s="920">
        <v>0</v>
      </c>
      <c r="U5714" s="920">
        <v>0</v>
      </c>
      <c r="V5714" s="920">
        <v>0</v>
      </c>
      <c r="W5714" s="920">
        <v>0</v>
      </c>
      <c r="X5714" s="920">
        <v>0</v>
      </c>
      <c r="Y5714" s="920">
        <v>0</v>
      </c>
      <c r="Z5714" s="920">
        <v>0</v>
      </c>
      <c r="AA5714" s="920">
        <v>0</v>
      </c>
      <c r="AB5714" s="936">
        <v>1</v>
      </c>
      <c r="AC5714" s="575">
        <f t="shared" si="266"/>
        <v>0</v>
      </c>
      <c r="AD5714" s="620">
        <f t="shared" si="267"/>
        <v>0</v>
      </c>
    </row>
    <row r="5715" customHeight="1" spans="1:30">
      <c r="A5715" s="574">
        <v>45403</v>
      </c>
      <c r="B5715" s="920" t="s">
        <v>261</v>
      </c>
      <c r="C5715" s="920" t="s">
        <v>250</v>
      </c>
      <c r="D5715" s="920">
        <v>100</v>
      </c>
      <c r="E5715" s="920" t="s">
        <v>233</v>
      </c>
      <c r="F5715" s="920">
        <v>0</v>
      </c>
      <c r="G5715" s="920">
        <v>4.18</v>
      </c>
      <c r="H5715" s="920">
        <v>34.8028</v>
      </c>
      <c r="I5715" s="920">
        <v>34.8028</v>
      </c>
      <c r="J5715" s="920">
        <v>34.32</v>
      </c>
      <c r="K5715" s="920">
        <v>0</v>
      </c>
      <c r="L5715" s="936">
        <v>0</v>
      </c>
      <c r="M5715" s="920">
        <v>1844.436</v>
      </c>
      <c r="N5715" s="920"/>
      <c r="O5715" s="920"/>
      <c r="P5715" s="920"/>
      <c r="Q5715" s="920">
        <v>25615</v>
      </c>
      <c r="R5715" s="920">
        <v>8823.54</v>
      </c>
      <c r="S5715" s="936">
        <v>0.3445</v>
      </c>
      <c r="T5715" s="920">
        <v>0</v>
      </c>
      <c r="U5715" s="920">
        <v>0</v>
      </c>
      <c r="V5715" s="920">
        <v>0</v>
      </c>
      <c r="W5715" s="920">
        <v>0</v>
      </c>
      <c r="X5715" s="920">
        <v>0</v>
      </c>
      <c r="Y5715" s="920">
        <v>0</v>
      </c>
      <c r="Z5715" s="920">
        <v>0</v>
      </c>
      <c r="AA5715" s="920">
        <v>0</v>
      </c>
      <c r="AB5715" s="936">
        <v>1</v>
      </c>
      <c r="AC5715" s="575">
        <f t="shared" si="266"/>
        <v>0</v>
      </c>
      <c r="AD5715" s="620">
        <f t="shared" si="267"/>
        <v>0</v>
      </c>
    </row>
    <row r="5716" customHeight="1" spans="1:30">
      <c r="A5716" s="574">
        <v>45403</v>
      </c>
      <c r="B5716" s="920" t="s">
        <v>252</v>
      </c>
      <c r="C5716" s="920" t="s">
        <v>250</v>
      </c>
      <c r="D5716" s="920">
        <v>49.5</v>
      </c>
      <c r="E5716" s="920" t="s">
        <v>233</v>
      </c>
      <c r="F5716" s="920">
        <v>0</v>
      </c>
      <c r="G5716" s="920">
        <v>10.67</v>
      </c>
      <c r="H5716" s="920">
        <v>105.5403</v>
      </c>
      <c r="I5716" s="920">
        <v>69.8344</v>
      </c>
      <c r="J5716" s="920">
        <v>68.97</v>
      </c>
      <c r="K5716" s="920">
        <v>35.7059</v>
      </c>
      <c r="L5716" s="936">
        <v>0.3383</v>
      </c>
      <c r="M5716" s="920">
        <v>1275.351</v>
      </c>
      <c r="N5716" s="920">
        <v>1133</v>
      </c>
      <c r="O5716" s="936">
        <v>1.1256</v>
      </c>
      <c r="P5716" s="936">
        <v>0.4256</v>
      </c>
      <c r="Q5716" s="920">
        <v>11632</v>
      </c>
      <c r="R5716" s="920">
        <v>3991.1916</v>
      </c>
      <c r="S5716" s="936">
        <v>0.3431</v>
      </c>
      <c r="T5716" s="920">
        <v>0</v>
      </c>
      <c r="U5716" s="920">
        <v>0</v>
      </c>
      <c r="V5716" s="920">
        <v>0</v>
      </c>
      <c r="W5716" s="920">
        <v>0</v>
      </c>
      <c r="X5716" s="920">
        <v>0</v>
      </c>
      <c r="Y5716" s="920">
        <v>0</v>
      </c>
      <c r="Z5716" s="920">
        <v>0</v>
      </c>
      <c r="AA5716" s="920">
        <v>0</v>
      </c>
      <c r="AB5716" s="936">
        <v>1</v>
      </c>
      <c r="AC5716" s="575">
        <f t="shared" si="266"/>
        <v>0</v>
      </c>
      <c r="AD5716" s="620">
        <f t="shared" si="267"/>
        <v>0</v>
      </c>
    </row>
    <row r="5717" customHeight="1" spans="1:30">
      <c r="A5717" s="574">
        <v>45403</v>
      </c>
      <c r="B5717" s="192" t="s">
        <v>61</v>
      </c>
      <c r="C5717" s="920" t="s">
        <v>250</v>
      </c>
      <c r="D5717" s="920">
        <v>275</v>
      </c>
      <c r="E5717" s="920" t="s">
        <v>233</v>
      </c>
      <c r="F5717" s="920">
        <v>0</v>
      </c>
      <c r="G5717" s="920">
        <v>10.95</v>
      </c>
      <c r="H5717" s="920">
        <v>507.1578</v>
      </c>
      <c r="I5717" s="920">
        <v>434.131</v>
      </c>
      <c r="J5717" s="920">
        <v>425.48</v>
      </c>
      <c r="K5717" s="920">
        <v>73.0268</v>
      </c>
      <c r="L5717" s="936">
        <v>0.144</v>
      </c>
      <c r="M5717" s="920">
        <v>5342.04</v>
      </c>
      <c r="N5717" s="920">
        <v>8871</v>
      </c>
      <c r="O5717" s="936">
        <v>0.6022</v>
      </c>
      <c r="P5717" s="936">
        <v>-0.0978</v>
      </c>
      <c r="Q5717" s="920">
        <v>80080</v>
      </c>
      <c r="R5717" s="920">
        <v>29267.48</v>
      </c>
      <c r="S5717" s="936">
        <v>0.3655</v>
      </c>
      <c r="T5717" s="920">
        <v>0</v>
      </c>
      <c r="U5717" s="920">
        <v>0</v>
      </c>
      <c r="V5717" s="920">
        <v>0</v>
      </c>
      <c r="W5717" s="920">
        <v>0</v>
      </c>
      <c r="X5717" s="920">
        <v>0</v>
      </c>
      <c r="Y5717" s="920">
        <v>0</v>
      </c>
      <c r="Z5717" s="920">
        <v>0</v>
      </c>
      <c r="AA5717" s="920">
        <v>0</v>
      </c>
      <c r="AB5717" s="936">
        <v>1</v>
      </c>
      <c r="AC5717" s="575">
        <f t="shared" si="266"/>
        <v>0</v>
      </c>
      <c r="AD5717" s="620">
        <f t="shared" si="267"/>
        <v>0</v>
      </c>
    </row>
    <row r="5718" customHeight="1" spans="1:30">
      <c r="A5718" s="574">
        <v>45403</v>
      </c>
      <c r="B5718" s="192" t="s">
        <v>62</v>
      </c>
      <c r="C5718" s="920" t="s">
        <v>250</v>
      </c>
      <c r="D5718" s="920">
        <v>200</v>
      </c>
      <c r="E5718" s="920" t="s">
        <v>233</v>
      </c>
      <c r="F5718" s="920">
        <v>0</v>
      </c>
      <c r="G5718" s="920">
        <v>10.91</v>
      </c>
      <c r="H5718" s="920">
        <v>374.858</v>
      </c>
      <c r="I5718" s="920">
        <v>324.9604</v>
      </c>
      <c r="J5718" s="920">
        <v>318.12</v>
      </c>
      <c r="K5718" s="920">
        <v>49.8976</v>
      </c>
      <c r="L5718" s="936">
        <v>0.1331</v>
      </c>
      <c r="M5718" s="920">
        <v>4029.96</v>
      </c>
      <c r="N5718" s="920">
        <v>6628</v>
      </c>
      <c r="O5718" s="936">
        <v>0.608</v>
      </c>
      <c r="P5718" s="936">
        <v>-0.092</v>
      </c>
      <c r="Q5718" s="920">
        <v>58280</v>
      </c>
      <c r="R5718" s="920">
        <v>20577.48</v>
      </c>
      <c r="S5718" s="936">
        <v>0.3531</v>
      </c>
      <c r="T5718" s="920">
        <v>0</v>
      </c>
      <c r="U5718" s="920">
        <v>0</v>
      </c>
      <c r="V5718" s="920">
        <v>0</v>
      </c>
      <c r="W5718" s="920">
        <v>0</v>
      </c>
      <c r="X5718" s="920">
        <v>0</v>
      </c>
      <c r="Y5718" s="920">
        <v>0</v>
      </c>
      <c r="Z5718" s="920">
        <v>0</v>
      </c>
      <c r="AA5718" s="920">
        <v>0</v>
      </c>
      <c r="AB5718" s="936">
        <v>1</v>
      </c>
      <c r="AC5718" s="575">
        <f t="shared" si="266"/>
        <v>0</v>
      </c>
      <c r="AD5718" s="620">
        <f t="shared" si="267"/>
        <v>0</v>
      </c>
    </row>
    <row r="5719" customHeight="1" spans="1:30">
      <c r="A5719" s="574">
        <v>45403</v>
      </c>
      <c r="B5719" s="920" t="s">
        <v>258</v>
      </c>
      <c r="C5719" s="920" t="s">
        <v>250</v>
      </c>
      <c r="D5719" s="920">
        <v>100</v>
      </c>
      <c r="E5719" s="920" t="s">
        <v>233</v>
      </c>
      <c r="F5719" s="920">
        <v>0</v>
      </c>
      <c r="G5719" s="920">
        <v>6.91</v>
      </c>
      <c r="H5719" s="920">
        <v>147.4077</v>
      </c>
      <c r="I5719" s="920">
        <v>137.5592</v>
      </c>
      <c r="J5719" s="920">
        <v>135.3</v>
      </c>
      <c r="K5719" s="920">
        <v>9.6285</v>
      </c>
      <c r="L5719" s="936">
        <v>0.0654</v>
      </c>
      <c r="M5719" s="920">
        <v>1972.74</v>
      </c>
      <c r="N5719" s="920">
        <v>3106</v>
      </c>
      <c r="O5719" s="936">
        <v>0.6351</v>
      </c>
      <c r="P5719" s="936">
        <v>-0.0649</v>
      </c>
      <c r="Q5719" s="920">
        <v>27774</v>
      </c>
      <c r="R5719" s="920">
        <v>7790.64</v>
      </c>
      <c r="S5719" s="936">
        <v>0.2805</v>
      </c>
      <c r="T5719" s="920">
        <v>0</v>
      </c>
      <c r="U5719" s="920">
        <v>0.22</v>
      </c>
      <c r="V5719" s="920">
        <v>0</v>
      </c>
      <c r="W5719" s="920">
        <v>0</v>
      </c>
      <c r="X5719" s="920">
        <v>0</v>
      </c>
      <c r="Y5719" s="920">
        <v>0</v>
      </c>
      <c r="Z5719" s="920">
        <v>0</v>
      </c>
      <c r="AA5719" s="920">
        <v>0</v>
      </c>
      <c r="AB5719" s="936">
        <v>1</v>
      </c>
      <c r="AC5719" s="575">
        <f t="shared" si="266"/>
        <v>0.22</v>
      </c>
      <c r="AD5719" s="620">
        <f t="shared" si="267"/>
        <v>0</v>
      </c>
    </row>
    <row r="5720" customHeight="1" spans="1:30">
      <c r="A5720" s="574">
        <v>45403</v>
      </c>
      <c r="B5720" s="920" t="s">
        <v>257</v>
      </c>
      <c r="C5720" s="920" t="s">
        <v>250</v>
      </c>
      <c r="D5720" s="920">
        <v>80</v>
      </c>
      <c r="E5720" s="920" t="s">
        <v>231</v>
      </c>
      <c r="F5720" s="920">
        <v>0</v>
      </c>
      <c r="G5720" s="920">
        <v>3.65</v>
      </c>
      <c r="H5720" s="920">
        <v>16.352</v>
      </c>
      <c r="I5720" s="920">
        <v>15.7259</v>
      </c>
      <c r="J5720" s="920">
        <v>14.9071</v>
      </c>
      <c r="K5720" s="920">
        <v>0</v>
      </c>
      <c r="L5720" s="936">
        <v>0</v>
      </c>
      <c r="M5720" s="920">
        <v>982.3606</v>
      </c>
      <c r="N5720" s="920">
        <v>1593</v>
      </c>
      <c r="O5720" s="936">
        <v>0.6167</v>
      </c>
      <c r="P5720" s="936">
        <v>-0.0833</v>
      </c>
      <c r="Q5720" s="920">
        <v>18263</v>
      </c>
      <c r="R5720" s="920">
        <v>6671.8022</v>
      </c>
      <c r="S5720" s="936">
        <v>0.3653</v>
      </c>
      <c r="T5720" s="920">
        <v>0</v>
      </c>
      <c r="U5720" s="920">
        <v>0</v>
      </c>
      <c r="V5720" s="920">
        <v>0</v>
      </c>
      <c r="W5720" s="920">
        <v>0</v>
      </c>
      <c r="X5720" s="920">
        <v>0</v>
      </c>
      <c r="Y5720" s="920">
        <v>0</v>
      </c>
      <c r="Z5720" s="920">
        <v>0</v>
      </c>
      <c r="AA5720" s="920">
        <v>0</v>
      </c>
      <c r="AB5720" s="936">
        <v>1</v>
      </c>
      <c r="AC5720" s="575">
        <f t="shared" si="266"/>
        <v>0</v>
      </c>
      <c r="AD5720" s="620">
        <f t="shared" si="267"/>
        <v>0</v>
      </c>
    </row>
    <row r="5721" customHeight="1" spans="1:30">
      <c r="A5721" s="574">
        <v>45403</v>
      </c>
      <c r="B5721" s="920" t="s">
        <v>263</v>
      </c>
      <c r="C5721" s="920" t="s">
        <v>250</v>
      </c>
      <c r="D5721" s="920">
        <v>200</v>
      </c>
      <c r="E5721" s="920" t="s">
        <v>233</v>
      </c>
      <c r="F5721" s="920">
        <v>0</v>
      </c>
      <c r="G5721" s="920">
        <v>9.33</v>
      </c>
      <c r="H5721" s="920">
        <v>385.4692</v>
      </c>
      <c r="I5721" s="920">
        <v>369.6216</v>
      </c>
      <c r="J5721" s="920">
        <v>362.56</v>
      </c>
      <c r="K5721" s="920">
        <v>11.8528</v>
      </c>
      <c r="L5721" s="936">
        <v>0.0311</v>
      </c>
      <c r="M5721" s="920">
        <v>3663.44</v>
      </c>
      <c r="N5721" s="920">
        <v>6061</v>
      </c>
      <c r="O5721" s="936">
        <v>0.6044</v>
      </c>
      <c r="P5721" s="936">
        <v>-0.0956</v>
      </c>
      <c r="Q5721" s="920">
        <v>58559</v>
      </c>
      <c r="R5721" s="920">
        <v>22085.36</v>
      </c>
      <c r="S5721" s="936">
        <v>0.3771</v>
      </c>
      <c r="T5721" s="920">
        <v>0</v>
      </c>
      <c r="U5721" s="920">
        <v>3.9948</v>
      </c>
      <c r="V5721" s="920">
        <v>0</v>
      </c>
      <c r="W5721" s="920">
        <v>0</v>
      </c>
      <c r="X5721" s="920">
        <v>0</v>
      </c>
      <c r="Y5721" s="920">
        <v>0</v>
      </c>
      <c r="Z5721" s="920">
        <v>0</v>
      </c>
      <c r="AA5721" s="920">
        <v>0</v>
      </c>
      <c r="AB5721" s="936">
        <v>1</v>
      </c>
      <c r="AC5721" s="575">
        <f t="shared" si="266"/>
        <v>3.9948</v>
      </c>
      <c r="AD5721" s="620">
        <f t="shared" si="267"/>
        <v>0</v>
      </c>
    </row>
    <row r="5722" customHeight="1" spans="1:30">
      <c r="A5722" s="574">
        <v>45403</v>
      </c>
      <c r="B5722" s="920" t="s">
        <v>253</v>
      </c>
      <c r="C5722" s="920" t="s">
        <v>250</v>
      </c>
      <c r="D5722" s="920">
        <v>200</v>
      </c>
      <c r="E5722" s="920" t="s">
        <v>233</v>
      </c>
      <c r="F5722" s="920">
        <v>0</v>
      </c>
      <c r="G5722" s="920">
        <v>9.58</v>
      </c>
      <c r="H5722" s="920">
        <v>378.9306</v>
      </c>
      <c r="I5722" s="920">
        <v>339.2482</v>
      </c>
      <c r="J5722" s="920">
        <v>330</v>
      </c>
      <c r="K5722" s="920">
        <v>39.6824</v>
      </c>
      <c r="L5722" s="936">
        <v>0.1047</v>
      </c>
      <c r="M5722" s="920">
        <v>3824.04</v>
      </c>
      <c r="N5722" s="920">
        <v>6233</v>
      </c>
      <c r="O5722" s="936">
        <v>0.6135</v>
      </c>
      <c r="P5722" s="936">
        <v>-0.0865</v>
      </c>
      <c r="Q5722" s="920">
        <v>58020</v>
      </c>
      <c r="R5722" s="920">
        <v>18359.88</v>
      </c>
      <c r="S5722" s="936">
        <v>0.3164</v>
      </c>
      <c r="T5722" s="920">
        <v>0</v>
      </c>
      <c r="U5722" s="920">
        <v>0</v>
      </c>
      <c r="V5722" s="920">
        <v>0</v>
      </c>
      <c r="W5722" s="920">
        <v>0</v>
      </c>
      <c r="X5722" s="920">
        <v>0</v>
      </c>
      <c r="Y5722" s="920">
        <v>0</v>
      </c>
      <c r="Z5722" s="920">
        <v>0</v>
      </c>
      <c r="AA5722" s="920">
        <v>0</v>
      </c>
      <c r="AB5722" s="936">
        <v>1</v>
      </c>
      <c r="AC5722" s="575">
        <f t="shared" si="266"/>
        <v>0</v>
      </c>
      <c r="AD5722" s="620">
        <f t="shared" si="267"/>
        <v>0</v>
      </c>
    </row>
    <row r="5723" customHeight="1" spans="1:30">
      <c r="A5723" s="574">
        <v>45403</v>
      </c>
      <c r="B5723" s="920" t="s">
        <v>260</v>
      </c>
      <c r="C5723" s="920" t="s">
        <v>250</v>
      </c>
      <c r="D5723" s="920">
        <v>50</v>
      </c>
      <c r="E5723" s="920" t="s">
        <v>231</v>
      </c>
      <c r="F5723" s="920">
        <v>0</v>
      </c>
      <c r="G5723" s="920">
        <v>5.51</v>
      </c>
      <c r="H5723" s="920">
        <v>36.901</v>
      </c>
      <c r="I5723" s="920">
        <v>36.6596</v>
      </c>
      <c r="J5723" s="920">
        <v>35.75</v>
      </c>
      <c r="K5723" s="920">
        <v>0</v>
      </c>
      <c r="L5723" s="936">
        <v>0</v>
      </c>
      <c r="M5723" s="920">
        <v>829.51</v>
      </c>
      <c r="N5723" s="920">
        <v>1110</v>
      </c>
      <c r="O5723" s="936">
        <v>0.7473</v>
      </c>
      <c r="P5723" s="936">
        <v>0.0473</v>
      </c>
      <c r="Q5723" s="920">
        <v>12500</v>
      </c>
      <c r="R5723" s="920">
        <v>3608.462</v>
      </c>
      <c r="S5723" s="936">
        <v>0.2887</v>
      </c>
      <c r="T5723" s="920">
        <v>0</v>
      </c>
      <c r="U5723" s="920">
        <v>0.0812</v>
      </c>
      <c r="V5723" s="920">
        <v>0</v>
      </c>
      <c r="W5723" s="920">
        <v>0</v>
      </c>
      <c r="X5723" s="920">
        <v>0</v>
      </c>
      <c r="Y5723" s="920">
        <v>0</v>
      </c>
      <c r="Z5723" s="920">
        <v>0</v>
      </c>
      <c r="AA5723" s="920">
        <v>0</v>
      </c>
      <c r="AB5723" s="936">
        <v>1</v>
      </c>
      <c r="AC5723" s="575">
        <f t="shared" si="266"/>
        <v>0.0812</v>
      </c>
      <c r="AD5723" s="620">
        <f t="shared" si="267"/>
        <v>0</v>
      </c>
    </row>
    <row r="5724" customHeight="1" spans="1:30">
      <c r="A5724" s="574">
        <v>45403</v>
      </c>
      <c r="B5724" s="920" t="s">
        <v>266</v>
      </c>
      <c r="C5724" s="920" t="s">
        <v>250</v>
      </c>
      <c r="D5724" s="920">
        <v>200</v>
      </c>
      <c r="E5724" s="920" t="s">
        <v>231</v>
      </c>
      <c r="F5724" s="920">
        <v>0</v>
      </c>
      <c r="G5724" s="920">
        <v>6.48</v>
      </c>
      <c r="H5724" s="920">
        <v>177.392</v>
      </c>
      <c r="I5724" s="920">
        <v>158.568</v>
      </c>
      <c r="J5724" s="920">
        <v>155.1</v>
      </c>
      <c r="K5724" s="920">
        <v>18.2868</v>
      </c>
      <c r="L5724" s="936">
        <v>0.1034</v>
      </c>
      <c r="M5724" s="920">
        <v>3421.44</v>
      </c>
      <c r="N5724" s="920">
        <v>4638</v>
      </c>
      <c r="O5724" s="936">
        <v>0.7377</v>
      </c>
      <c r="P5724" s="936">
        <v>0.0377</v>
      </c>
      <c r="Q5724" s="920">
        <v>45480</v>
      </c>
      <c r="R5724" s="920">
        <v>11270.82</v>
      </c>
      <c r="S5724" s="936">
        <v>0.2478</v>
      </c>
      <c r="T5724" s="920">
        <v>0</v>
      </c>
      <c r="U5724" s="920">
        <v>0.5372</v>
      </c>
      <c r="V5724" s="920">
        <v>0</v>
      </c>
      <c r="W5724" s="920">
        <v>0</v>
      </c>
      <c r="X5724" s="920">
        <v>0</v>
      </c>
      <c r="Y5724" s="920">
        <v>0</v>
      </c>
      <c r="Z5724" s="920">
        <v>0</v>
      </c>
      <c r="AA5724" s="920">
        <v>0</v>
      </c>
      <c r="AB5724" s="936">
        <v>1</v>
      </c>
      <c r="AC5724" s="575">
        <f t="shared" si="266"/>
        <v>0.5372</v>
      </c>
      <c r="AD5724" s="620">
        <f t="shared" si="267"/>
        <v>0</v>
      </c>
    </row>
    <row r="5725" customHeight="1" spans="1:30">
      <c r="A5725" s="574">
        <v>45403</v>
      </c>
      <c r="B5725" s="920" t="s">
        <v>265</v>
      </c>
      <c r="C5725" s="920" t="s">
        <v>250</v>
      </c>
      <c r="D5725" s="920">
        <v>50</v>
      </c>
      <c r="E5725" s="920" t="s">
        <v>233</v>
      </c>
      <c r="F5725" s="920">
        <v>0</v>
      </c>
      <c r="G5725" s="920">
        <v>4.85</v>
      </c>
      <c r="H5725" s="920">
        <v>26.195</v>
      </c>
      <c r="I5725" s="920">
        <v>12.5838</v>
      </c>
      <c r="J5725" s="920">
        <v>12.452</v>
      </c>
      <c r="K5725" s="920">
        <v>13.6112</v>
      </c>
      <c r="L5725" s="936">
        <v>0.5196</v>
      </c>
      <c r="M5725" s="920">
        <v>479.424</v>
      </c>
      <c r="N5725" s="920"/>
      <c r="O5725" s="920"/>
      <c r="P5725" s="920"/>
      <c r="Q5725" s="920">
        <v>5770</v>
      </c>
      <c r="R5725" s="920">
        <v>1503.2204</v>
      </c>
      <c r="S5725" s="936">
        <v>0.2605</v>
      </c>
      <c r="T5725" s="920">
        <v>0</v>
      </c>
      <c r="U5725" s="920">
        <v>0</v>
      </c>
      <c r="V5725" s="920">
        <v>0</v>
      </c>
      <c r="W5725" s="920">
        <v>0</v>
      </c>
      <c r="X5725" s="920">
        <v>0</v>
      </c>
      <c r="Y5725" s="920">
        <v>0</v>
      </c>
      <c r="Z5725" s="920">
        <v>0</v>
      </c>
      <c r="AA5725" s="920">
        <v>0</v>
      </c>
      <c r="AB5725" s="936">
        <v>1</v>
      </c>
      <c r="AC5725" s="575">
        <f t="shared" si="266"/>
        <v>0</v>
      </c>
      <c r="AD5725" s="620">
        <f t="shared" si="267"/>
        <v>0</v>
      </c>
    </row>
    <row r="5726" customHeight="1" spans="1:31">
      <c r="A5726" s="574">
        <v>45403</v>
      </c>
      <c r="B5726" s="921" t="s">
        <v>332</v>
      </c>
      <c r="C5726" s="922" t="s">
        <v>327</v>
      </c>
      <c r="D5726" s="923">
        <v>100</v>
      </c>
      <c r="E5726" s="924" t="s">
        <v>161</v>
      </c>
      <c r="F5726" s="925">
        <v>7.28</v>
      </c>
      <c r="G5726" s="924">
        <v>3.01</v>
      </c>
      <c r="H5726" s="926">
        <v>73.9181</v>
      </c>
      <c r="I5726" s="926">
        <v>33.4224</v>
      </c>
      <c r="J5726" s="926">
        <v>31.815</v>
      </c>
      <c r="K5726" s="926">
        <v>40.4957</v>
      </c>
      <c r="L5726" s="937">
        <v>0.5478</v>
      </c>
      <c r="M5726" s="926">
        <v>810.208</v>
      </c>
      <c r="N5726" s="924">
        <v>2100</v>
      </c>
      <c r="O5726" s="937">
        <v>0.3858</v>
      </c>
      <c r="P5726" s="937">
        <v>-0.3142</v>
      </c>
      <c r="Q5726" s="924">
        <v>17591</v>
      </c>
      <c r="R5726" s="926">
        <v>3443.055</v>
      </c>
      <c r="S5726" s="937">
        <v>0.1957</v>
      </c>
      <c r="T5726" s="924">
        <v>0</v>
      </c>
      <c r="U5726" s="924">
        <v>0</v>
      </c>
      <c r="V5726" s="924">
        <v>0</v>
      </c>
      <c r="W5726" s="924">
        <v>0</v>
      </c>
      <c r="X5726" s="924">
        <v>0</v>
      </c>
      <c r="Y5726" s="924">
        <v>0</v>
      </c>
      <c r="Z5726" s="924">
        <v>0</v>
      </c>
      <c r="AA5726" s="926">
        <v>40.4957</v>
      </c>
      <c r="AB5726" s="937">
        <v>1</v>
      </c>
      <c r="AC5726" s="575">
        <f t="shared" si="266"/>
        <v>0</v>
      </c>
      <c r="AD5726" s="620">
        <f t="shared" si="267"/>
        <v>0</v>
      </c>
      <c r="AE5726" s="949"/>
    </row>
    <row r="5727" customHeight="1" spans="1:31">
      <c r="A5727" s="574">
        <v>45403</v>
      </c>
      <c r="B5727" s="921" t="s">
        <v>342</v>
      </c>
      <c r="C5727" s="927" t="s">
        <v>82</v>
      </c>
      <c r="D5727" s="928">
        <v>100</v>
      </c>
      <c r="E5727" s="924" t="s">
        <v>161</v>
      </c>
      <c r="F5727" s="925">
        <v>0</v>
      </c>
      <c r="G5727" s="930">
        <v>2.76</v>
      </c>
      <c r="H5727" s="930">
        <v>0</v>
      </c>
      <c r="I5727" s="963">
        <v>4.41</v>
      </c>
      <c r="J5727" s="938">
        <v>4.18</v>
      </c>
      <c r="K5727" s="934">
        <v>0</v>
      </c>
      <c r="L5727" s="937">
        <v>0</v>
      </c>
      <c r="M5727" s="938">
        <v>169.9016</v>
      </c>
      <c r="N5727" s="961">
        <v>2002</v>
      </c>
      <c r="O5727" s="956">
        <v>0.0849</v>
      </c>
      <c r="P5727" s="956">
        <v>-0.612</v>
      </c>
      <c r="Q5727" s="924">
        <v>13181</v>
      </c>
      <c r="R5727" s="938">
        <v>477.7608</v>
      </c>
      <c r="S5727" s="940">
        <v>0.0362</v>
      </c>
      <c r="T5727" s="924">
        <v>0</v>
      </c>
      <c r="U5727" s="924">
        <v>0</v>
      </c>
      <c r="V5727" s="924">
        <v>0</v>
      </c>
      <c r="W5727" s="924">
        <v>0</v>
      </c>
      <c r="X5727" s="924">
        <v>0</v>
      </c>
      <c r="Y5727" s="924">
        <v>0</v>
      </c>
      <c r="Z5727" s="924">
        <v>0</v>
      </c>
      <c r="AA5727" s="924">
        <v>0.2205</v>
      </c>
      <c r="AB5727" s="937">
        <v>1</v>
      </c>
      <c r="AC5727" s="575">
        <f t="shared" si="266"/>
        <v>0</v>
      </c>
      <c r="AD5727" s="620">
        <f t="shared" si="267"/>
        <v>0</v>
      </c>
      <c r="AE5727" s="949"/>
    </row>
    <row r="5728" customHeight="1" spans="1:31">
      <c r="A5728" s="574">
        <v>45403</v>
      </c>
      <c r="B5728" s="931" t="s">
        <v>461</v>
      </c>
      <c r="C5728" s="932" t="s">
        <v>391</v>
      </c>
      <c r="D5728" s="933">
        <v>33</v>
      </c>
      <c r="E5728" s="953" t="s">
        <v>83</v>
      </c>
      <c r="F5728" s="953">
        <v>0</v>
      </c>
      <c r="G5728" s="953">
        <v>3.46</v>
      </c>
      <c r="H5728" s="954">
        <v>11.3984</v>
      </c>
      <c r="I5728" s="954">
        <v>11.2698</v>
      </c>
      <c r="J5728" s="954">
        <v>11.22</v>
      </c>
      <c r="K5728" s="953">
        <v>0</v>
      </c>
      <c r="L5728" s="942">
        <v>0</v>
      </c>
      <c r="M5728" s="954">
        <v>430.32</v>
      </c>
      <c r="N5728" s="930">
        <v>1086</v>
      </c>
      <c r="O5728" s="942">
        <v>0.3962</v>
      </c>
      <c r="P5728" s="942">
        <v>-0.4339</v>
      </c>
      <c r="Q5728" s="953">
        <v>7604</v>
      </c>
      <c r="R5728" s="953">
        <v>2077.68</v>
      </c>
      <c r="S5728" s="942">
        <v>0.2732</v>
      </c>
      <c r="T5728" s="930">
        <v>0</v>
      </c>
      <c r="U5728" s="930">
        <v>0</v>
      </c>
      <c r="V5728" s="930">
        <v>0</v>
      </c>
      <c r="W5728" s="930">
        <v>0</v>
      </c>
      <c r="X5728" s="930">
        <v>0</v>
      </c>
      <c r="Y5728" s="930">
        <v>0</v>
      </c>
      <c r="Z5728" s="930">
        <v>0</v>
      </c>
      <c r="AA5728" s="930">
        <v>0</v>
      </c>
      <c r="AB5728" s="937">
        <v>1</v>
      </c>
      <c r="AC5728" s="575">
        <f t="shared" si="266"/>
        <v>0</v>
      </c>
      <c r="AD5728" s="620">
        <f t="shared" si="267"/>
        <v>0</v>
      </c>
      <c r="AE5728" s="949"/>
    </row>
    <row r="5729" customHeight="1" spans="1:31">
      <c r="A5729" s="574">
        <v>45403</v>
      </c>
      <c r="B5729" s="931" t="s">
        <v>466</v>
      </c>
      <c r="C5729" s="934" t="s">
        <v>150</v>
      </c>
      <c r="D5729" s="934">
        <v>60</v>
      </c>
      <c r="E5729" s="934" t="s">
        <v>146</v>
      </c>
      <c r="F5729" s="934">
        <v>2.5056</v>
      </c>
      <c r="G5729" s="934">
        <v>3</v>
      </c>
      <c r="H5729" s="950">
        <v>22.9806</v>
      </c>
      <c r="I5729" s="934">
        <v>24.7968</v>
      </c>
      <c r="J5729" s="934">
        <v>22</v>
      </c>
      <c r="K5729" s="952">
        <v>0</v>
      </c>
      <c r="L5729" s="941">
        <v>0</v>
      </c>
      <c r="M5729" s="934">
        <v>382.8</v>
      </c>
      <c r="N5729" s="934">
        <v>422</v>
      </c>
      <c r="O5729" s="941">
        <v>0.9071</v>
      </c>
      <c r="P5729" s="934" t="s">
        <v>149</v>
      </c>
      <c r="Q5729" s="934">
        <v>5420</v>
      </c>
      <c r="R5729" s="934">
        <v>2066.24</v>
      </c>
      <c r="S5729" s="941">
        <v>0.3812</v>
      </c>
      <c r="T5729" s="934">
        <v>0</v>
      </c>
      <c r="U5729" s="934">
        <v>0</v>
      </c>
      <c r="V5729" s="934">
        <v>0</v>
      </c>
      <c r="W5729" s="934">
        <v>0</v>
      </c>
      <c r="X5729" s="934">
        <v>0</v>
      </c>
      <c r="Y5729" s="934">
        <v>0</v>
      </c>
      <c r="Z5729" s="934">
        <v>0</v>
      </c>
      <c r="AA5729" s="934">
        <v>0</v>
      </c>
      <c r="AB5729" s="941">
        <v>1</v>
      </c>
      <c r="AC5729" s="575">
        <f t="shared" si="266"/>
        <v>0</v>
      </c>
      <c r="AD5729" s="620">
        <f t="shared" si="267"/>
        <v>0</v>
      </c>
      <c r="AE5729" s="962"/>
    </row>
    <row r="5730" customHeight="1" spans="1:31">
      <c r="A5730" s="574">
        <v>45403</v>
      </c>
      <c r="B5730" s="921" t="s">
        <v>334</v>
      </c>
      <c r="C5730" s="927" t="s">
        <v>78</v>
      </c>
      <c r="D5730" s="928">
        <v>100</v>
      </c>
      <c r="E5730" s="930" t="s">
        <v>83</v>
      </c>
      <c r="F5730" s="930">
        <v>6.18</v>
      </c>
      <c r="G5730" s="930">
        <v>2.5</v>
      </c>
      <c r="H5730" s="930">
        <v>22.633</v>
      </c>
      <c r="I5730" s="930">
        <v>19.54</v>
      </c>
      <c r="J5730" s="930">
        <v>19.2115</v>
      </c>
      <c r="K5730" s="930">
        <v>0</v>
      </c>
      <c r="L5730" s="942">
        <v>0</v>
      </c>
      <c r="M5730" s="944">
        <v>243.6742</v>
      </c>
      <c r="N5730" s="944">
        <v>132</v>
      </c>
      <c r="O5730" s="945">
        <v>1.846</v>
      </c>
      <c r="P5730" s="942">
        <v>1.1686</v>
      </c>
      <c r="Q5730" s="930">
        <v>5723</v>
      </c>
      <c r="R5730" s="944">
        <v>697.1272</v>
      </c>
      <c r="S5730" s="941">
        <v>0.1218</v>
      </c>
      <c r="T5730" s="930">
        <v>0</v>
      </c>
      <c r="U5730" s="930">
        <v>0</v>
      </c>
      <c r="V5730" s="930">
        <v>0</v>
      </c>
      <c r="W5730" s="930">
        <v>0</v>
      </c>
      <c r="X5730" s="930">
        <v>0</v>
      </c>
      <c r="Y5730" s="930">
        <v>0</v>
      </c>
      <c r="Z5730" s="930">
        <v>0</v>
      </c>
      <c r="AA5730" s="930">
        <v>0</v>
      </c>
      <c r="AB5730" s="942">
        <v>1</v>
      </c>
      <c r="AC5730" s="575">
        <f t="shared" si="266"/>
        <v>0</v>
      </c>
      <c r="AD5730" s="620">
        <f t="shared" si="267"/>
        <v>0</v>
      </c>
      <c r="AE5730" s="949"/>
    </row>
    <row r="5731" customHeight="1" spans="1:31">
      <c r="A5731" s="574">
        <v>45403</v>
      </c>
      <c r="B5731" s="921" t="s">
        <v>335</v>
      </c>
      <c r="C5731" s="927" t="s">
        <v>86</v>
      </c>
      <c r="D5731" s="928">
        <v>50</v>
      </c>
      <c r="E5731" s="930" t="s">
        <v>79</v>
      </c>
      <c r="F5731" s="930">
        <v>4.9</v>
      </c>
      <c r="G5731" s="935">
        <v>1.22</v>
      </c>
      <c r="H5731" s="935">
        <v>18.4277</v>
      </c>
      <c r="I5731" s="935">
        <v>14.9746</v>
      </c>
      <c r="J5731" s="935">
        <v>14.9528</v>
      </c>
      <c r="K5731" s="935">
        <v>3.25</v>
      </c>
      <c r="L5731" s="942">
        <v>0.1764</v>
      </c>
      <c r="M5731" s="930">
        <v>240.8237</v>
      </c>
      <c r="N5731" s="935">
        <v>571</v>
      </c>
      <c r="O5731" s="942">
        <v>0.4218</v>
      </c>
      <c r="P5731" s="934" t="s">
        <v>149</v>
      </c>
      <c r="Q5731" s="935">
        <v>6458</v>
      </c>
      <c r="R5731" s="930">
        <v>1486.0232</v>
      </c>
      <c r="S5731" s="942">
        <v>0.2301</v>
      </c>
      <c r="T5731" s="930">
        <v>0</v>
      </c>
      <c r="U5731" s="930">
        <v>0</v>
      </c>
      <c r="V5731" s="930">
        <v>0</v>
      </c>
      <c r="W5731" s="930">
        <v>0</v>
      </c>
      <c r="X5731" s="930">
        <v>0</v>
      </c>
      <c r="Y5731" s="930">
        <v>0</v>
      </c>
      <c r="Z5731" s="930">
        <v>0</v>
      </c>
      <c r="AA5731" s="930">
        <v>0</v>
      </c>
      <c r="AB5731" s="937">
        <v>1</v>
      </c>
      <c r="AC5731" s="575">
        <f t="shared" si="266"/>
        <v>0</v>
      </c>
      <c r="AD5731" s="620">
        <f t="shared" si="267"/>
        <v>0</v>
      </c>
      <c r="AE5731" s="949"/>
    </row>
    <row r="5733" customHeight="1" spans="1:28">
      <c r="A5733" s="564" t="s">
        <v>1</v>
      </c>
      <c r="B5733" s="230" t="s">
        <v>2</v>
      </c>
      <c r="C5733" s="230" t="s">
        <v>3</v>
      </c>
      <c r="D5733" s="230" t="s">
        <v>4</v>
      </c>
      <c r="E5733" s="230" t="s">
        <v>5</v>
      </c>
      <c r="F5733" s="230" t="s">
        <v>6</v>
      </c>
      <c r="G5733" s="230" t="s">
        <v>7</v>
      </c>
      <c r="H5733" s="230" t="s">
        <v>8</v>
      </c>
      <c r="I5733" s="230" t="s">
        <v>9</v>
      </c>
      <c r="J5733" s="230" t="s">
        <v>10</v>
      </c>
      <c r="K5733" s="230" t="s">
        <v>11</v>
      </c>
      <c r="L5733" s="230" t="s">
        <v>12</v>
      </c>
      <c r="M5733" s="230" t="s">
        <v>13</v>
      </c>
      <c r="N5733" s="230" t="s">
        <v>14</v>
      </c>
      <c r="O5733" s="230" t="s">
        <v>15</v>
      </c>
      <c r="P5733" s="230" t="s">
        <v>16</v>
      </c>
      <c r="Q5733" s="230" t="s">
        <v>17</v>
      </c>
      <c r="R5733" s="230" t="s">
        <v>18</v>
      </c>
      <c r="S5733" s="230" t="s">
        <v>19</v>
      </c>
      <c r="T5733" s="230" t="s">
        <v>20</v>
      </c>
      <c r="U5733" s="230" t="s">
        <v>21</v>
      </c>
      <c r="V5733" s="230" t="s">
        <v>22</v>
      </c>
      <c r="W5733" s="230" t="s">
        <v>23</v>
      </c>
      <c r="X5733" s="230" t="s">
        <v>24</v>
      </c>
      <c r="Y5733" s="230" t="s">
        <v>25</v>
      </c>
      <c r="Z5733" s="230" t="s">
        <v>26</v>
      </c>
      <c r="AA5733" s="230" t="s">
        <v>27</v>
      </c>
      <c r="AB5733" s="230" t="s">
        <v>28</v>
      </c>
    </row>
    <row r="5734" customHeight="1" spans="1:30">
      <c r="A5734" s="564">
        <v>45404</v>
      </c>
      <c r="B5734" s="669" t="s">
        <v>31</v>
      </c>
      <c r="C5734" s="669" t="s">
        <v>32</v>
      </c>
      <c r="D5734" s="765">
        <v>100</v>
      </c>
      <c r="E5734" s="669" t="s">
        <v>33</v>
      </c>
      <c r="F5734" s="765">
        <v>4.44</v>
      </c>
      <c r="G5734" s="765">
        <v>1.4</v>
      </c>
      <c r="H5734" s="765">
        <v>44.1874</v>
      </c>
      <c r="I5734" s="765">
        <v>43.7499</v>
      </c>
      <c r="J5734" s="765">
        <v>43.575</v>
      </c>
      <c r="K5734" s="765">
        <v>0</v>
      </c>
      <c r="L5734" s="766">
        <v>0</v>
      </c>
      <c r="M5734" s="765">
        <v>929.6</v>
      </c>
      <c r="N5734" s="765">
        <v>1194</v>
      </c>
      <c r="O5734" s="766">
        <v>0.7786</v>
      </c>
      <c r="P5734" s="766">
        <v>0.0453</v>
      </c>
      <c r="Q5734" s="765">
        <v>14897</v>
      </c>
      <c r="R5734" s="765">
        <v>4268.6875</v>
      </c>
      <c r="S5734" s="766">
        <v>0.2865</v>
      </c>
      <c r="T5734" s="765">
        <v>0</v>
      </c>
      <c r="U5734" s="765">
        <v>0</v>
      </c>
      <c r="V5734" s="765">
        <v>0</v>
      </c>
      <c r="W5734" s="765">
        <v>0</v>
      </c>
      <c r="X5734" s="669">
        <v>0</v>
      </c>
      <c r="Y5734" s="765">
        <v>0</v>
      </c>
      <c r="Z5734" s="765">
        <v>0</v>
      </c>
      <c r="AA5734" s="765">
        <v>0</v>
      </c>
      <c r="AB5734" s="766">
        <v>1</v>
      </c>
      <c r="AC5734" s="575">
        <f>U5734+W5734</f>
        <v>0</v>
      </c>
      <c r="AD5734" s="620">
        <f>T5734+V5734</f>
        <v>0</v>
      </c>
    </row>
    <row r="5735" customHeight="1" spans="1:30">
      <c r="A5735" s="564">
        <v>45404</v>
      </c>
      <c r="B5735" s="669" t="s">
        <v>40</v>
      </c>
      <c r="C5735" s="669" t="s">
        <v>32</v>
      </c>
      <c r="D5735" s="765">
        <v>30</v>
      </c>
      <c r="E5735" s="669" t="s">
        <v>91</v>
      </c>
      <c r="F5735" s="765">
        <v>3.89</v>
      </c>
      <c r="G5735" s="765">
        <v>0</v>
      </c>
      <c r="H5735" s="765">
        <v>10.0208</v>
      </c>
      <c r="I5735" s="765">
        <v>10.0208</v>
      </c>
      <c r="J5735" s="765">
        <v>9.9792</v>
      </c>
      <c r="K5735" s="765">
        <v>0</v>
      </c>
      <c r="L5735" s="766">
        <v>0</v>
      </c>
      <c r="M5735" s="765">
        <v>340.4016</v>
      </c>
      <c r="N5735" s="765">
        <v>402</v>
      </c>
      <c r="O5735" s="766">
        <v>0.8468</v>
      </c>
      <c r="P5735" s="766">
        <v>0.1135</v>
      </c>
      <c r="Q5735" s="765">
        <v>4798</v>
      </c>
      <c r="R5735" s="765">
        <v>1518.1584</v>
      </c>
      <c r="S5735" s="766">
        <v>0.3164</v>
      </c>
      <c r="T5735" s="765">
        <v>0</v>
      </c>
      <c r="U5735" s="765">
        <v>0</v>
      </c>
      <c r="V5735" s="765">
        <v>0</v>
      </c>
      <c r="W5735" s="765">
        <v>0</v>
      </c>
      <c r="X5735" s="669">
        <v>0</v>
      </c>
      <c r="Y5735" s="765">
        <v>0</v>
      </c>
      <c r="Z5735" s="765">
        <v>0</v>
      </c>
      <c r="AA5735" s="765">
        <v>0</v>
      </c>
      <c r="AB5735" s="766">
        <v>1</v>
      </c>
      <c r="AC5735" s="575">
        <f t="shared" ref="AC5735:AC5775" si="268">U5735+W5735</f>
        <v>0</v>
      </c>
      <c r="AD5735" s="620">
        <f t="shared" ref="AD5735:AD5775" si="269">T5735+V5735</f>
        <v>0</v>
      </c>
    </row>
    <row r="5736" customHeight="1" spans="1:30">
      <c r="A5736" s="564">
        <v>45404</v>
      </c>
      <c r="B5736" s="669" t="s">
        <v>41</v>
      </c>
      <c r="C5736" s="669" t="s">
        <v>32</v>
      </c>
      <c r="D5736" s="765">
        <v>20</v>
      </c>
      <c r="E5736" s="669" t="s">
        <v>35</v>
      </c>
      <c r="F5736" s="765">
        <v>7.44</v>
      </c>
      <c r="G5736" s="765">
        <v>3.25</v>
      </c>
      <c r="H5736" s="765">
        <v>15.9299</v>
      </c>
      <c r="I5736" s="765">
        <v>6.7473</v>
      </c>
      <c r="J5736" s="765">
        <v>6.7026</v>
      </c>
      <c r="K5736" s="765">
        <v>9.1826</v>
      </c>
      <c r="L5736" s="766">
        <v>0.5764</v>
      </c>
      <c r="M5736" s="765">
        <v>176.1771</v>
      </c>
      <c r="N5736" s="765">
        <v>313</v>
      </c>
      <c r="O5736" s="766">
        <v>0.5629</v>
      </c>
      <c r="P5736" s="766">
        <v>-0.1704</v>
      </c>
      <c r="Q5736" s="765">
        <v>4064</v>
      </c>
      <c r="R5736" s="765">
        <v>1029.2606</v>
      </c>
      <c r="S5736" s="766">
        <v>0.2533</v>
      </c>
      <c r="T5736" s="765">
        <v>0</v>
      </c>
      <c r="U5736" s="765">
        <v>0</v>
      </c>
      <c r="V5736" s="765">
        <v>0</v>
      </c>
      <c r="W5736" s="765">
        <v>0</v>
      </c>
      <c r="X5736" s="669">
        <v>0</v>
      </c>
      <c r="Y5736" s="765">
        <v>0</v>
      </c>
      <c r="Z5736" s="765">
        <v>0</v>
      </c>
      <c r="AA5736" s="765">
        <v>0</v>
      </c>
      <c r="AB5736" s="766">
        <v>1</v>
      </c>
      <c r="AC5736" s="575">
        <f t="shared" si="268"/>
        <v>0</v>
      </c>
      <c r="AD5736" s="620">
        <f t="shared" si="269"/>
        <v>0</v>
      </c>
    </row>
    <row r="5737" customHeight="1" spans="1:30">
      <c r="A5737" s="564">
        <v>45404</v>
      </c>
      <c r="B5737" s="669" t="s">
        <v>36</v>
      </c>
      <c r="C5737" s="669" t="s">
        <v>32</v>
      </c>
      <c r="D5737" s="765">
        <v>80</v>
      </c>
      <c r="E5737" s="669" t="s">
        <v>33</v>
      </c>
      <c r="F5737" s="765">
        <v>4.12</v>
      </c>
      <c r="G5737" s="765">
        <v>1.05</v>
      </c>
      <c r="H5737" s="765">
        <v>35.0932</v>
      </c>
      <c r="I5737" s="765">
        <v>34.44</v>
      </c>
      <c r="J5737" s="765">
        <v>34.1</v>
      </c>
      <c r="K5737" s="765">
        <v>0</v>
      </c>
      <c r="L5737" s="766">
        <v>0</v>
      </c>
      <c r="M5737" s="765">
        <v>824.45</v>
      </c>
      <c r="N5737" s="765">
        <v>854</v>
      </c>
      <c r="O5737" s="766">
        <v>0.9654</v>
      </c>
      <c r="P5737" s="766">
        <v>0.2321</v>
      </c>
      <c r="Q5737" s="765">
        <v>9570</v>
      </c>
      <c r="R5737" s="765">
        <v>3671.25</v>
      </c>
      <c r="S5737" s="766">
        <v>0.3836</v>
      </c>
      <c r="T5737" s="765">
        <v>0</v>
      </c>
      <c r="U5737" s="765">
        <v>0</v>
      </c>
      <c r="V5737" s="765">
        <v>0</v>
      </c>
      <c r="W5737" s="765">
        <v>0</v>
      </c>
      <c r="X5737" s="669">
        <v>0</v>
      </c>
      <c r="Y5737" s="765">
        <v>0</v>
      </c>
      <c r="Z5737" s="765">
        <v>0</v>
      </c>
      <c r="AA5737" s="765">
        <v>0</v>
      </c>
      <c r="AB5737" s="766">
        <v>1</v>
      </c>
      <c r="AC5737" s="575">
        <f t="shared" si="268"/>
        <v>0</v>
      </c>
      <c r="AD5737" s="620">
        <f t="shared" si="269"/>
        <v>0</v>
      </c>
    </row>
    <row r="5738" customHeight="1" spans="1:30">
      <c r="A5738" s="564">
        <v>45404</v>
      </c>
      <c r="B5738" s="669" t="s">
        <v>34</v>
      </c>
      <c r="C5738" s="669" t="s">
        <v>32</v>
      </c>
      <c r="D5738" s="765">
        <v>10</v>
      </c>
      <c r="E5738" s="669" t="s">
        <v>35</v>
      </c>
      <c r="F5738" s="765">
        <v>4.19</v>
      </c>
      <c r="G5738" s="765">
        <v>1.47</v>
      </c>
      <c r="H5738" s="765">
        <v>3.5181</v>
      </c>
      <c r="I5738" s="765">
        <v>3.3553</v>
      </c>
      <c r="J5738" s="765">
        <v>3.3</v>
      </c>
      <c r="K5738" s="765">
        <v>0.1628</v>
      </c>
      <c r="L5738" s="766">
        <v>0.0463</v>
      </c>
      <c r="M5738" s="765">
        <v>87.78</v>
      </c>
      <c r="N5738" s="765">
        <v>100</v>
      </c>
      <c r="O5738" s="766">
        <v>0.8778</v>
      </c>
      <c r="P5738" s="766">
        <v>0.1445</v>
      </c>
      <c r="Q5738" s="765">
        <v>1258</v>
      </c>
      <c r="R5738" s="765">
        <v>394.02</v>
      </c>
      <c r="S5738" s="766">
        <v>0.3132</v>
      </c>
      <c r="T5738" s="765">
        <v>0</v>
      </c>
      <c r="U5738" s="765">
        <v>0</v>
      </c>
      <c r="V5738" s="765">
        <v>0</v>
      </c>
      <c r="W5738" s="765">
        <v>0</v>
      </c>
      <c r="X5738" s="669">
        <v>0</v>
      </c>
      <c r="Y5738" s="765">
        <v>0</v>
      </c>
      <c r="Z5738" s="765">
        <v>0</v>
      </c>
      <c r="AA5738" s="765">
        <v>0</v>
      </c>
      <c r="AB5738" s="766">
        <v>1</v>
      </c>
      <c r="AC5738" s="575">
        <f t="shared" si="268"/>
        <v>0</v>
      </c>
      <c r="AD5738" s="620">
        <f t="shared" si="269"/>
        <v>0</v>
      </c>
    </row>
    <row r="5739" customHeight="1" spans="1:30">
      <c r="A5739" s="564">
        <v>45404</v>
      </c>
      <c r="B5739" s="669" t="s">
        <v>45</v>
      </c>
      <c r="C5739" s="669" t="s">
        <v>32</v>
      </c>
      <c r="D5739" s="765">
        <v>50</v>
      </c>
      <c r="E5739" s="669" t="s">
        <v>33</v>
      </c>
      <c r="F5739" s="765">
        <v>5.21</v>
      </c>
      <c r="G5739" s="765">
        <v>1.21</v>
      </c>
      <c r="H5739" s="765">
        <v>22.2128</v>
      </c>
      <c r="I5739" s="765">
        <v>22.092</v>
      </c>
      <c r="J5739" s="765">
        <v>22</v>
      </c>
      <c r="K5739" s="765">
        <v>0</v>
      </c>
      <c r="L5739" s="766">
        <v>0</v>
      </c>
      <c r="M5739" s="765">
        <v>447.48</v>
      </c>
      <c r="N5739" s="765">
        <v>583</v>
      </c>
      <c r="O5739" s="766">
        <v>0.7675</v>
      </c>
      <c r="P5739" s="766">
        <v>0.0342</v>
      </c>
      <c r="Q5739" s="765">
        <v>7003</v>
      </c>
      <c r="R5739" s="765">
        <v>1872.64</v>
      </c>
      <c r="S5739" s="766">
        <v>0.2674</v>
      </c>
      <c r="T5739" s="765">
        <v>0</v>
      </c>
      <c r="U5739" s="765">
        <v>0</v>
      </c>
      <c r="V5739" s="765">
        <v>0</v>
      </c>
      <c r="W5739" s="765">
        <v>0</v>
      </c>
      <c r="X5739" s="669">
        <v>0</v>
      </c>
      <c r="Y5739" s="765">
        <v>0</v>
      </c>
      <c r="Z5739" s="765">
        <v>0</v>
      </c>
      <c r="AA5739" s="765">
        <v>0</v>
      </c>
      <c r="AB5739" s="766">
        <v>1</v>
      </c>
      <c r="AC5739" s="575">
        <f t="shared" si="268"/>
        <v>0</v>
      </c>
      <c r="AD5739" s="620">
        <f t="shared" si="269"/>
        <v>0</v>
      </c>
    </row>
    <row r="5740" customHeight="1" spans="1:30">
      <c r="A5740" s="564">
        <v>45404</v>
      </c>
      <c r="B5740" s="669" t="s">
        <v>38</v>
      </c>
      <c r="C5740" s="669" t="s">
        <v>32</v>
      </c>
      <c r="D5740" s="765">
        <v>5.48</v>
      </c>
      <c r="E5740" s="669" t="s">
        <v>144</v>
      </c>
      <c r="F5740" s="765">
        <v>4.4</v>
      </c>
      <c r="G5740" s="765">
        <v>0</v>
      </c>
      <c r="H5740" s="765">
        <v>2.23</v>
      </c>
      <c r="I5740" s="765">
        <v>2.23</v>
      </c>
      <c r="J5740" s="765">
        <v>2.016</v>
      </c>
      <c r="K5740" s="765">
        <v>0</v>
      </c>
      <c r="L5740" s="766">
        <v>0</v>
      </c>
      <c r="M5740" s="765">
        <v>41.328</v>
      </c>
      <c r="N5740" s="765">
        <v>50</v>
      </c>
      <c r="O5740" s="766">
        <v>0.8266</v>
      </c>
      <c r="P5740" s="766">
        <v>0.0933</v>
      </c>
      <c r="Q5740" s="765">
        <v>554</v>
      </c>
      <c r="R5740" s="765">
        <v>166.58</v>
      </c>
      <c r="S5740" s="766">
        <v>0.3007</v>
      </c>
      <c r="T5740" s="765">
        <v>0</v>
      </c>
      <c r="U5740" s="765">
        <v>0</v>
      </c>
      <c r="V5740" s="765">
        <v>0</v>
      </c>
      <c r="W5740" s="765">
        <v>0</v>
      </c>
      <c r="X5740" s="669">
        <v>0</v>
      </c>
      <c r="Y5740" s="765">
        <v>0</v>
      </c>
      <c r="Z5740" s="765">
        <v>0</v>
      </c>
      <c r="AA5740" s="765">
        <v>0</v>
      </c>
      <c r="AB5740" s="766">
        <v>1</v>
      </c>
      <c r="AC5740" s="575">
        <f t="shared" si="268"/>
        <v>0</v>
      </c>
      <c r="AD5740" s="620">
        <f t="shared" si="269"/>
        <v>0</v>
      </c>
    </row>
    <row r="5741" customHeight="1" spans="1:30">
      <c r="A5741" s="564">
        <v>45404</v>
      </c>
      <c r="B5741" s="669" t="s">
        <v>42</v>
      </c>
      <c r="C5741" s="669" t="s">
        <v>32</v>
      </c>
      <c r="D5741" s="765">
        <v>30</v>
      </c>
      <c r="E5741" s="669" t="s">
        <v>33</v>
      </c>
      <c r="F5741" s="765">
        <v>5.23</v>
      </c>
      <c r="G5741" s="765">
        <v>1.23</v>
      </c>
      <c r="H5741" s="765">
        <v>12.541</v>
      </c>
      <c r="I5741" s="765">
        <v>10.681</v>
      </c>
      <c r="J5741" s="765">
        <v>10.66</v>
      </c>
      <c r="K5741" s="765">
        <v>1.65</v>
      </c>
      <c r="L5741" s="766">
        <v>0.1338</v>
      </c>
      <c r="M5741" s="765">
        <v>187.7204</v>
      </c>
      <c r="N5741" s="765">
        <v>341</v>
      </c>
      <c r="O5741" s="766">
        <v>0.5505</v>
      </c>
      <c r="P5741" s="766">
        <v>-0.1828</v>
      </c>
      <c r="Q5741" s="765">
        <v>3622</v>
      </c>
      <c r="R5741" s="765">
        <v>1357.9731</v>
      </c>
      <c r="S5741" s="766">
        <v>0.3749</v>
      </c>
      <c r="T5741" s="765">
        <v>0</v>
      </c>
      <c r="U5741" s="765">
        <v>0</v>
      </c>
      <c r="V5741" s="765">
        <v>0</v>
      </c>
      <c r="W5741" s="765">
        <v>0</v>
      </c>
      <c r="X5741" s="669">
        <v>0</v>
      </c>
      <c r="Y5741" s="765">
        <v>0</v>
      </c>
      <c r="Z5741" s="765">
        <v>0</v>
      </c>
      <c r="AA5741" s="765">
        <v>0</v>
      </c>
      <c r="AB5741" s="766">
        <v>1</v>
      </c>
      <c r="AC5741" s="575">
        <f t="shared" si="268"/>
        <v>0</v>
      </c>
      <c r="AD5741" s="620">
        <f t="shared" si="269"/>
        <v>0</v>
      </c>
    </row>
    <row r="5742" customHeight="1" spans="1:30">
      <c r="A5742" s="564">
        <v>45404</v>
      </c>
      <c r="B5742" s="669" t="s">
        <v>47</v>
      </c>
      <c r="C5742" s="669" t="s">
        <v>32</v>
      </c>
      <c r="D5742" s="765">
        <v>150</v>
      </c>
      <c r="E5742" s="669" t="s">
        <v>33</v>
      </c>
      <c r="F5742" s="765">
        <v>6.65</v>
      </c>
      <c r="G5742" s="765">
        <v>5.04</v>
      </c>
      <c r="H5742" s="765">
        <v>118.3629</v>
      </c>
      <c r="I5742" s="765">
        <v>72.2263</v>
      </c>
      <c r="J5742" s="765">
        <v>70.4053</v>
      </c>
      <c r="K5742" s="765">
        <v>46.14</v>
      </c>
      <c r="L5742" s="766">
        <v>0.3898</v>
      </c>
      <c r="M5742" s="765">
        <v>883.9957</v>
      </c>
      <c r="N5742" s="765">
        <v>2480</v>
      </c>
      <c r="O5742" s="766">
        <v>0.3564</v>
      </c>
      <c r="P5742" s="766">
        <v>-0.3769</v>
      </c>
      <c r="Q5742" s="765">
        <v>24402</v>
      </c>
      <c r="R5742" s="765">
        <v>4948.3294</v>
      </c>
      <c r="S5742" s="766">
        <v>0.2028</v>
      </c>
      <c r="T5742" s="765">
        <v>0</v>
      </c>
      <c r="U5742" s="765">
        <v>0</v>
      </c>
      <c r="V5742" s="765">
        <v>0</v>
      </c>
      <c r="W5742" s="765">
        <v>0</v>
      </c>
      <c r="X5742" s="669">
        <v>0</v>
      </c>
      <c r="Y5742" s="765">
        <v>0</v>
      </c>
      <c r="Z5742" s="765">
        <v>0</v>
      </c>
      <c r="AA5742" s="765">
        <v>0</v>
      </c>
      <c r="AB5742" s="766">
        <v>1</v>
      </c>
      <c r="AC5742" s="575">
        <f t="shared" si="268"/>
        <v>0</v>
      </c>
      <c r="AD5742" s="620">
        <f t="shared" si="269"/>
        <v>0</v>
      </c>
    </row>
    <row r="5743" customHeight="1" spans="1:30">
      <c r="A5743" s="564">
        <v>45404</v>
      </c>
      <c r="B5743" s="669" t="s">
        <v>50</v>
      </c>
      <c r="C5743" s="669" t="s">
        <v>32</v>
      </c>
      <c r="D5743" s="765">
        <v>50</v>
      </c>
      <c r="E5743" s="669" t="s">
        <v>33</v>
      </c>
      <c r="F5743" s="765">
        <v>6.11</v>
      </c>
      <c r="G5743" s="765">
        <v>0</v>
      </c>
      <c r="H5743" s="765">
        <v>26.2722</v>
      </c>
      <c r="I5743" s="765">
        <v>26.04</v>
      </c>
      <c r="J5743" s="765">
        <v>25.97</v>
      </c>
      <c r="K5743" s="765">
        <v>0</v>
      </c>
      <c r="L5743" s="766">
        <v>0</v>
      </c>
      <c r="M5743" s="765">
        <v>460.6</v>
      </c>
      <c r="N5743" s="765">
        <v>493</v>
      </c>
      <c r="O5743" s="766">
        <v>0.9343</v>
      </c>
      <c r="P5743" s="766">
        <v>0.201</v>
      </c>
      <c r="Q5743" s="765">
        <v>6687</v>
      </c>
      <c r="R5743" s="765">
        <v>1588.09</v>
      </c>
      <c r="S5743" s="766">
        <v>0.2375</v>
      </c>
      <c r="T5743" s="765">
        <v>0.0322</v>
      </c>
      <c r="U5743" s="765">
        <v>0</v>
      </c>
      <c r="V5743" s="765">
        <v>0</v>
      </c>
      <c r="W5743" s="765">
        <v>0</v>
      </c>
      <c r="X5743" s="669">
        <v>0</v>
      </c>
      <c r="Y5743" s="765">
        <v>0</v>
      </c>
      <c r="Z5743" s="765">
        <v>0</v>
      </c>
      <c r="AA5743" s="765">
        <v>0</v>
      </c>
      <c r="AB5743" s="766">
        <v>0.9989</v>
      </c>
      <c r="AC5743" s="575">
        <f t="shared" si="268"/>
        <v>0</v>
      </c>
      <c r="AD5743" s="620">
        <f t="shared" si="269"/>
        <v>0.0322</v>
      </c>
    </row>
    <row r="5744" customHeight="1" spans="1:30">
      <c r="A5744" s="564">
        <v>45404</v>
      </c>
      <c r="B5744" s="669" t="s">
        <v>46</v>
      </c>
      <c r="C5744" s="669" t="s">
        <v>32</v>
      </c>
      <c r="D5744" s="765">
        <v>30</v>
      </c>
      <c r="E5744" s="669" t="s">
        <v>33</v>
      </c>
      <c r="F5744" s="765">
        <v>4.67</v>
      </c>
      <c r="G5744" s="765">
        <v>0.8</v>
      </c>
      <c r="H5744" s="765">
        <v>11.5906</v>
      </c>
      <c r="I5744" s="765">
        <v>11.452</v>
      </c>
      <c r="J5744" s="765">
        <v>11.424</v>
      </c>
      <c r="K5744" s="765">
        <v>0</v>
      </c>
      <c r="L5744" s="766">
        <v>0</v>
      </c>
      <c r="M5744" s="765">
        <v>277.872</v>
      </c>
      <c r="N5744" s="765">
        <v>392</v>
      </c>
      <c r="O5744" s="766">
        <v>0.7089</v>
      </c>
      <c r="P5744" s="766">
        <v>-0.0244</v>
      </c>
      <c r="Q5744" s="765">
        <v>4513</v>
      </c>
      <c r="R5744" s="765">
        <v>1600.2</v>
      </c>
      <c r="S5744" s="766">
        <v>0.3546</v>
      </c>
      <c r="T5744" s="765">
        <v>0</v>
      </c>
      <c r="U5744" s="765">
        <v>0</v>
      </c>
      <c r="V5744" s="765">
        <v>0</v>
      </c>
      <c r="W5744" s="765">
        <v>0</v>
      </c>
      <c r="X5744" s="669">
        <v>0</v>
      </c>
      <c r="Y5744" s="765">
        <v>0</v>
      </c>
      <c r="Z5744" s="765">
        <v>0</v>
      </c>
      <c r="AA5744" s="765">
        <v>0</v>
      </c>
      <c r="AB5744" s="766">
        <v>1</v>
      </c>
      <c r="AC5744" s="575">
        <f t="shared" si="268"/>
        <v>0</v>
      </c>
      <c r="AD5744" s="620">
        <f t="shared" si="269"/>
        <v>0</v>
      </c>
    </row>
    <row r="5745" customHeight="1" spans="1:30">
      <c r="A5745" s="564">
        <v>45404</v>
      </c>
      <c r="B5745" s="669" t="s">
        <v>37</v>
      </c>
      <c r="C5745" s="669" t="s">
        <v>32</v>
      </c>
      <c r="D5745" s="765">
        <v>100</v>
      </c>
      <c r="E5745" s="669" t="s">
        <v>35</v>
      </c>
      <c r="F5745" s="765">
        <v>6.7</v>
      </c>
      <c r="G5745" s="765">
        <v>0</v>
      </c>
      <c r="H5745" s="765">
        <v>51.523</v>
      </c>
      <c r="I5745" s="765">
        <v>45.5557</v>
      </c>
      <c r="J5745" s="765">
        <v>43.782</v>
      </c>
      <c r="K5745" s="765">
        <v>5.6359</v>
      </c>
      <c r="L5745" s="766">
        <v>0.1101</v>
      </c>
      <c r="M5745" s="765">
        <v>954.24</v>
      </c>
      <c r="N5745" s="765">
        <v>1390</v>
      </c>
      <c r="O5745" s="766">
        <v>0.6865</v>
      </c>
      <c r="P5745" s="766">
        <v>-0.0468</v>
      </c>
      <c r="Q5745" s="765">
        <v>15889</v>
      </c>
      <c r="R5745" s="765">
        <v>4193.233</v>
      </c>
      <c r="S5745" s="766">
        <v>0.2639</v>
      </c>
      <c r="T5745" s="765">
        <v>0.1771</v>
      </c>
      <c r="U5745" s="765">
        <v>0</v>
      </c>
      <c r="V5745" s="765">
        <v>0</v>
      </c>
      <c r="W5745" s="765">
        <v>0</v>
      </c>
      <c r="X5745" s="669">
        <v>0</v>
      </c>
      <c r="Y5745" s="765">
        <v>0.1543</v>
      </c>
      <c r="Z5745" s="765">
        <v>0</v>
      </c>
      <c r="AA5745" s="765">
        <v>0</v>
      </c>
      <c r="AB5745" s="766">
        <v>0.9966</v>
      </c>
      <c r="AC5745" s="575">
        <f t="shared" si="268"/>
        <v>0</v>
      </c>
      <c r="AD5745" s="620">
        <f t="shared" si="269"/>
        <v>0.1771</v>
      </c>
    </row>
    <row r="5746" customHeight="1" spans="1:30">
      <c r="A5746" s="564">
        <v>45404</v>
      </c>
      <c r="B5746" s="669" t="s">
        <v>51</v>
      </c>
      <c r="C5746" s="669" t="s">
        <v>32</v>
      </c>
      <c r="D5746" s="765">
        <v>100</v>
      </c>
      <c r="E5746" s="669" t="s">
        <v>35</v>
      </c>
      <c r="F5746" s="765">
        <v>6.15</v>
      </c>
      <c r="G5746" s="765">
        <v>1.1</v>
      </c>
      <c r="H5746" s="765">
        <v>66.232</v>
      </c>
      <c r="I5746" s="765">
        <v>23.3891</v>
      </c>
      <c r="J5746" s="765">
        <v>22.5176</v>
      </c>
      <c r="K5746" s="765">
        <v>42.8429</v>
      </c>
      <c r="L5746" s="766">
        <v>0.6469</v>
      </c>
      <c r="M5746" s="765">
        <v>455.7784</v>
      </c>
      <c r="N5746" s="765">
        <v>894</v>
      </c>
      <c r="O5746" s="766">
        <v>0.5098</v>
      </c>
      <c r="P5746" s="766">
        <v>-0.2235</v>
      </c>
      <c r="Q5746" s="765">
        <v>11438</v>
      </c>
      <c r="R5746" s="765">
        <v>3348.0272</v>
      </c>
      <c r="S5746" s="766">
        <v>0.2927</v>
      </c>
      <c r="T5746" s="765">
        <v>0</v>
      </c>
      <c r="U5746" s="765">
        <v>0</v>
      </c>
      <c r="V5746" s="765">
        <v>0</v>
      </c>
      <c r="W5746" s="765">
        <v>0</v>
      </c>
      <c r="X5746" s="669">
        <v>0</v>
      </c>
      <c r="Y5746" s="765">
        <v>0</v>
      </c>
      <c r="Z5746" s="765">
        <v>0</v>
      </c>
      <c r="AA5746" s="765">
        <v>0</v>
      </c>
      <c r="AB5746" s="766">
        <v>1</v>
      </c>
      <c r="AC5746" s="575">
        <f t="shared" si="268"/>
        <v>0</v>
      </c>
      <c r="AD5746" s="620">
        <f t="shared" si="269"/>
        <v>0</v>
      </c>
    </row>
    <row r="5747" customHeight="1" spans="1:30">
      <c r="A5747" s="564">
        <v>45404</v>
      </c>
      <c r="B5747" s="669" t="s">
        <v>49</v>
      </c>
      <c r="C5747" s="669" t="s">
        <v>32</v>
      </c>
      <c r="D5747" s="765">
        <v>100</v>
      </c>
      <c r="E5747" s="669" t="s">
        <v>33</v>
      </c>
      <c r="F5747" s="765">
        <v>7.18</v>
      </c>
      <c r="G5747" s="765">
        <v>1.1</v>
      </c>
      <c r="H5747" s="765">
        <v>66.8656</v>
      </c>
      <c r="I5747" s="765">
        <v>54.5577</v>
      </c>
      <c r="J5747" s="765">
        <v>52.5168</v>
      </c>
      <c r="K5747" s="765">
        <v>12.1579</v>
      </c>
      <c r="L5747" s="766">
        <v>0.1822</v>
      </c>
      <c r="M5747" s="765">
        <v>884.4402</v>
      </c>
      <c r="N5747" s="765">
        <v>1102</v>
      </c>
      <c r="O5747" s="766">
        <v>0.8026</v>
      </c>
      <c r="P5747" s="766">
        <v>0.0693</v>
      </c>
      <c r="Q5747" s="765">
        <v>14225</v>
      </c>
      <c r="R5747" s="765">
        <v>3857.5992</v>
      </c>
      <c r="S5747" s="766">
        <v>0.2712</v>
      </c>
      <c r="T5747" s="765">
        <v>0</v>
      </c>
      <c r="U5747" s="765">
        <v>0</v>
      </c>
      <c r="V5747" s="765">
        <v>0</v>
      </c>
      <c r="W5747" s="765">
        <v>0</v>
      </c>
      <c r="X5747" s="669">
        <v>0</v>
      </c>
      <c r="Y5747" s="765">
        <v>0</v>
      </c>
      <c r="Z5747" s="765">
        <v>0</v>
      </c>
      <c r="AA5747" s="765">
        <v>0</v>
      </c>
      <c r="AB5747" s="766">
        <v>1</v>
      </c>
      <c r="AC5747" s="575">
        <f t="shared" si="268"/>
        <v>0</v>
      </c>
      <c r="AD5747" s="620">
        <f t="shared" si="269"/>
        <v>0</v>
      </c>
    </row>
    <row r="5748" customHeight="1" spans="1:30">
      <c r="A5748" s="564">
        <v>45404</v>
      </c>
      <c r="B5748" s="669" t="s">
        <v>43</v>
      </c>
      <c r="C5748" s="669" t="s">
        <v>32</v>
      </c>
      <c r="D5748" s="765">
        <v>300</v>
      </c>
      <c r="E5748" s="669" t="s">
        <v>48</v>
      </c>
      <c r="F5748" s="765">
        <v>6.04</v>
      </c>
      <c r="G5748" s="765">
        <v>0</v>
      </c>
      <c r="H5748" s="765">
        <v>181.7675</v>
      </c>
      <c r="I5748" s="765">
        <v>149.6915</v>
      </c>
      <c r="J5748" s="765">
        <v>143.154</v>
      </c>
      <c r="K5748" s="765">
        <v>29.8137</v>
      </c>
      <c r="L5748" s="766">
        <v>0.1661</v>
      </c>
      <c r="M5748" s="765">
        <v>3793.878</v>
      </c>
      <c r="N5748" s="765">
        <v>5107</v>
      </c>
      <c r="O5748" s="766">
        <v>0.7429</v>
      </c>
      <c r="P5748" s="766">
        <v>0.0096</v>
      </c>
      <c r="Q5748" s="765">
        <v>60814</v>
      </c>
      <c r="R5748" s="765">
        <v>16825.909</v>
      </c>
      <c r="S5748" s="766">
        <v>0.2767</v>
      </c>
      <c r="T5748" s="765">
        <v>0</v>
      </c>
      <c r="U5748" s="765">
        <v>0</v>
      </c>
      <c r="V5748" s="765">
        <v>0</v>
      </c>
      <c r="W5748" s="765">
        <v>0</v>
      </c>
      <c r="X5748" s="669">
        <v>0</v>
      </c>
      <c r="Y5748" s="765">
        <v>0</v>
      </c>
      <c r="Z5748" s="765">
        <v>0</v>
      </c>
      <c r="AA5748" s="765">
        <v>0</v>
      </c>
      <c r="AB5748" s="766">
        <v>1</v>
      </c>
      <c r="AC5748" s="575">
        <f t="shared" si="268"/>
        <v>0</v>
      </c>
      <c r="AD5748" s="620">
        <f t="shared" si="269"/>
        <v>0</v>
      </c>
    </row>
    <row r="5749" customHeight="1" spans="1:30">
      <c r="A5749" s="564">
        <v>45404</v>
      </c>
      <c r="B5749" s="669" t="s">
        <v>52</v>
      </c>
      <c r="C5749" s="669" t="s">
        <v>32</v>
      </c>
      <c r="D5749" s="765">
        <v>150</v>
      </c>
      <c r="E5749" s="669" t="s">
        <v>35</v>
      </c>
      <c r="F5749" s="765">
        <v>8.41</v>
      </c>
      <c r="G5749" s="765">
        <v>9</v>
      </c>
      <c r="H5749" s="765">
        <v>103.8344</v>
      </c>
      <c r="I5749" s="765">
        <v>103.8344</v>
      </c>
      <c r="J5749" s="765">
        <v>103.425</v>
      </c>
      <c r="K5749" s="765">
        <v>0</v>
      </c>
      <c r="L5749" s="766">
        <v>0</v>
      </c>
      <c r="M5749" s="765">
        <v>1775.025</v>
      </c>
      <c r="N5749" s="765">
        <v>2234</v>
      </c>
      <c r="O5749" s="766">
        <v>0.7946</v>
      </c>
      <c r="P5749" s="766">
        <v>0.0613</v>
      </c>
      <c r="Q5749" s="765">
        <v>24854</v>
      </c>
      <c r="R5749" s="765">
        <v>8288.7</v>
      </c>
      <c r="S5749" s="766">
        <v>0.3335</v>
      </c>
      <c r="T5749" s="765">
        <v>0</v>
      </c>
      <c r="U5749" s="765">
        <v>0</v>
      </c>
      <c r="V5749" s="765">
        <v>0</v>
      </c>
      <c r="W5749" s="765">
        <v>0</v>
      </c>
      <c r="X5749" s="669">
        <v>0</v>
      </c>
      <c r="Y5749" s="765">
        <v>0</v>
      </c>
      <c r="Z5749" s="765">
        <v>0</v>
      </c>
      <c r="AA5749" s="765">
        <v>0</v>
      </c>
      <c r="AB5749" s="766">
        <v>1</v>
      </c>
      <c r="AC5749" s="575">
        <f t="shared" si="268"/>
        <v>0</v>
      </c>
      <c r="AD5749" s="620">
        <f t="shared" si="269"/>
        <v>0</v>
      </c>
    </row>
    <row r="5750" customHeight="1" spans="1:30">
      <c r="A5750" s="564">
        <v>45404</v>
      </c>
      <c r="B5750" s="669" t="s">
        <v>53</v>
      </c>
      <c r="C5750" s="669" t="s">
        <v>32</v>
      </c>
      <c r="D5750" s="765">
        <v>100</v>
      </c>
      <c r="E5750" s="669" t="s">
        <v>39</v>
      </c>
      <c r="F5750" s="765">
        <v>6.25</v>
      </c>
      <c r="G5750" s="765">
        <v>0</v>
      </c>
      <c r="H5750" s="765">
        <v>49.196</v>
      </c>
      <c r="I5750" s="765">
        <v>48.408</v>
      </c>
      <c r="J5750" s="765">
        <v>48.2849</v>
      </c>
      <c r="K5750" s="765">
        <v>0</v>
      </c>
      <c r="L5750" s="766">
        <v>0</v>
      </c>
      <c r="M5750" s="765">
        <v>1063.2701</v>
      </c>
      <c r="N5750" s="765">
        <v>1455</v>
      </c>
      <c r="O5750" s="766">
        <v>0.7308</v>
      </c>
      <c r="P5750" s="766">
        <v>-0.0025</v>
      </c>
      <c r="Q5750" s="765">
        <v>15134</v>
      </c>
      <c r="R5750" s="765">
        <v>4520.3106</v>
      </c>
      <c r="S5750" s="766">
        <v>0.2987</v>
      </c>
      <c r="T5750" s="765">
        <v>0</v>
      </c>
      <c r="U5750" s="765">
        <v>0</v>
      </c>
      <c r="V5750" s="765">
        <v>0</v>
      </c>
      <c r="W5750" s="765">
        <v>0</v>
      </c>
      <c r="X5750" s="669">
        <v>0</v>
      </c>
      <c r="Y5750" s="765">
        <v>0</v>
      </c>
      <c r="Z5750" s="765">
        <v>0</v>
      </c>
      <c r="AA5750" s="765">
        <v>0</v>
      </c>
      <c r="AB5750" s="766">
        <v>1</v>
      </c>
      <c r="AC5750" s="575">
        <f t="shared" si="268"/>
        <v>0</v>
      </c>
      <c r="AD5750" s="620">
        <f t="shared" si="269"/>
        <v>0</v>
      </c>
    </row>
    <row r="5751" customHeight="1" spans="1:30">
      <c r="A5751" s="564">
        <v>45404</v>
      </c>
      <c r="B5751" s="669" t="s">
        <v>55</v>
      </c>
      <c r="C5751" s="669" t="s">
        <v>56</v>
      </c>
      <c r="D5751" s="765">
        <v>100</v>
      </c>
      <c r="E5751" s="669" t="s">
        <v>35</v>
      </c>
      <c r="F5751" s="765">
        <v>0</v>
      </c>
      <c r="G5751" s="765">
        <v>6.23</v>
      </c>
      <c r="H5751" s="765">
        <v>97.4096</v>
      </c>
      <c r="I5751" s="765">
        <v>50.6056</v>
      </c>
      <c r="J5751" s="765">
        <v>49.7319</v>
      </c>
      <c r="K5751" s="765">
        <v>46.6719</v>
      </c>
      <c r="L5751" s="766">
        <v>0.4798</v>
      </c>
      <c r="M5751" s="765">
        <v>1851.8437</v>
      </c>
      <c r="N5751" s="765">
        <v>2664</v>
      </c>
      <c r="O5751" s="766">
        <v>0.6951</v>
      </c>
      <c r="P5751" s="766">
        <v>-0.0382</v>
      </c>
      <c r="Q5751" s="765">
        <v>28352</v>
      </c>
      <c r="R5751" s="765">
        <v>8210.6336</v>
      </c>
      <c r="S5751" s="766">
        <v>0.2896</v>
      </c>
      <c r="T5751" s="765">
        <v>0.1321</v>
      </c>
      <c r="U5751" s="765">
        <v>0</v>
      </c>
      <c r="V5751" s="765">
        <v>0</v>
      </c>
      <c r="W5751" s="765">
        <v>0</v>
      </c>
      <c r="X5751" s="669">
        <v>0</v>
      </c>
      <c r="Y5751" s="765">
        <v>0</v>
      </c>
      <c r="Z5751" s="765">
        <v>0</v>
      </c>
      <c r="AA5751" s="765">
        <v>0</v>
      </c>
      <c r="AB5751" s="766">
        <v>0.9986</v>
      </c>
      <c r="AC5751" s="575">
        <f t="shared" si="268"/>
        <v>0</v>
      </c>
      <c r="AD5751" s="620">
        <f t="shared" si="269"/>
        <v>0.1321</v>
      </c>
    </row>
    <row r="5752" customHeight="1" spans="1:30">
      <c r="A5752" s="564">
        <v>45404</v>
      </c>
      <c r="B5752" s="669" t="s">
        <v>57</v>
      </c>
      <c r="C5752" s="669" t="s">
        <v>32</v>
      </c>
      <c r="D5752" s="765">
        <v>20</v>
      </c>
      <c r="E5752" s="669" t="s">
        <v>35</v>
      </c>
      <c r="F5752" s="765">
        <v>5.5</v>
      </c>
      <c r="G5752" s="765">
        <v>0</v>
      </c>
      <c r="H5752" s="765">
        <v>9.9636</v>
      </c>
      <c r="I5752" s="765">
        <v>7.7602</v>
      </c>
      <c r="J5752" s="765">
        <v>7.6534</v>
      </c>
      <c r="K5752" s="765">
        <v>2.2034</v>
      </c>
      <c r="L5752" s="766">
        <v>0.2211</v>
      </c>
      <c r="M5752" s="765">
        <v>206.3952</v>
      </c>
      <c r="N5752" s="765">
        <v>309</v>
      </c>
      <c r="O5752" s="766">
        <v>0.6679</v>
      </c>
      <c r="P5752" s="766">
        <v>-0.0654</v>
      </c>
      <c r="Q5752" s="765">
        <v>3538</v>
      </c>
      <c r="R5752" s="765">
        <v>1014.3546</v>
      </c>
      <c r="S5752" s="766">
        <v>0.2867</v>
      </c>
      <c r="T5752" s="765">
        <v>0</v>
      </c>
      <c r="U5752" s="765">
        <v>0</v>
      </c>
      <c r="V5752" s="765">
        <v>0</v>
      </c>
      <c r="W5752" s="765">
        <v>0</v>
      </c>
      <c r="X5752" s="669">
        <v>0</v>
      </c>
      <c r="Y5752" s="765">
        <v>0</v>
      </c>
      <c r="Z5752" s="765">
        <v>0</v>
      </c>
      <c r="AA5752" s="765">
        <v>0</v>
      </c>
      <c r="AB5752" s="766">
        <v>1</v>
      </c>
      <c r="AC5752" s="575">
        <f t="shared" si="268"/>
        <v>0</v>
      </c>
      <c r="AD5752" s="620">
        <f t="shared" si="269"/>
        <v>0</v>
      </c>
    </row>
    <row r="5753" customHeight="1" spans="1:30">
      <c r="A5753" s="564">
        <v>45404</v>
      </c>
      <c r="B5753" s="669" t="s">
        <v>58</v>
      </c>
      <c r="C5753" s="669" t="s">
        <v>56</v>
      </c>
      <c r="D5753" s="765">
        <v>15</v>
      </c>
      <c r="E5753" s="669" t="s">
        <v>492</v>
      </c>
      <c r="F5753" s="765">
        <v>0</v>
      </c>
      <c r="G5753" s="765">
        <v>11.35</v>
      </c>
      <c r="H5753" s="765">
        <v>21.4878</v>
      </c>
      <c r="I5753" s="765">
        <v>11.0008</v>
      </c>
      <c r="J5753" s="765">
        <v>10.92</v>
      </c>
      <c r="K5753" s="765">
        <v>10.487</v>
      </c>
      <c r="L5753" s="766">
        <v>0.488</v>
      </c>
      <c r="M5753" s="765">
        <v>196.35</v>
      </c>
      <c r="N5753" s="765">
        <v>376</v>
      </c>
      <c r="O5753" s="766">
        <v>0.5222</v>
      </c>
      <c r="P5753" s="766">
        <v>-0.2111</v>
      </c>
      <c r="Q5753" s="765">
        <v>3439</v>
      </c>
      <c r="R5753" s="765">
        <v>802.305</v>
      </c>
      <c r="S5753" s="766">
        <v>0.2333</v>
      </c>
      <c r="T5753" s="765">
        <v>0</v>
      </c>
      <c r="U5753" s="765">
        <v>0</v>
      </c>
      <c r="V5753" s="765">
        <v>0</v>
      </c>
      <c r="W5753" s="765">
        <v>0</v>
      </c>
      <c r="X5753" s="669">
        <v>0</v>
      </c>
      <c r="Y5753" s="765">
        <v>0</v>
      </c>
      <c r="Z5753" s="765">
        <v>0</v>
      </c>
      <c r="AA5753" s="765">
        <v>0</v>
      </c>
      <c r="AB5753" s="766">
        <v>1</v>
      </c>
      <c r="AC5753" s="575">
        <f t="shared" si="268"/>
        <v>0</v>
      </c>
      <c r="AD5753" s="620">
        <f t="shared" si="269"/>
        <v>0</v>
      </c>
    </row>
    <row r="5754" customHeight="1" spans="1:30">
      <c r="A5754" s="564">
        <v>45404</v>
      </c>
      <c r="B5754" s="669" t="s">
        <v>64</v>
      </c>
      <c r="C5754" s="669" t="s">
        <v>56</v>
      </c>
      <c r="D5754" s="765">
        <v>60</v>
      </c>
      <c r="E5754" s="669" t="s">
        <v>35</v>
      </c>
      <c r="F5754" s="765">
        <v>0</v>
      </c>
      <c r="G5754" s="765">
        <v>3.36</v>
      </c>
      <c r="H5754" s="765">
        <v>15.3324</v>
      </c>
      <c r="I5754" s="765">
        <v>15.3324</v>
      </c>
      <c r="J5754" s="765">
        <v>14.7</v>
      </c>
      <c r="K5754" s="765">
        <v>0</v>
      </c>
      <c r="L5754" s="766">
        <v>0</v>
      </c>
      <c r="M5754" s="765">
        <v>943.95</v>
      </c>
      <c r="N5754" s="669"/>
      <c r="O5754" s="669"/>
      <c r="P5754" s="669"/>
      <c r="Q5754" s="765">
        <v>14482</v>
      </c>
      <c r="R5754" s="765">
        <v>4995.48</v>
      </c>
      <c r="S5754" s="766">
        <v>0.3449</v>
      </c>
      <c r="T5754" s="765">
        <v>0</v>
      </c>
      <c r="U5754" s="765">
        <v>0</v>
      </c>
      <c r="V5754" s="765">
        <v>0</v>
      </c>
      <c r="W5754" s="765">
        <v>0</v>
      </c>
      <c r="X5754" s="669">
        <v>0</v>
      </c>
      <c r="Y5754" s="765">
        <v>0</v>
      </c>
      <c r="Z5754" s="765">
        <v>0</v>
      </c>
      <c r="AA5754" s="765">
        <v>0</v>
      </c>
      <c r="AB5754" s="766">
        <v>1</v>
      </c>
      <c r="AC5754" s="575">
        <f t="shared" si="268"/>
        <v>0</v>
      </c>
      <c r="AD5754" s="620">
        <f t="shared" si="269"/>
        <v>0</v>
      </c>
    </row>
    <row r="5755" customHeight="1" spans="1:30">
      <c r="A5755" s="564">
        <v>45404</v>
      </c>
      <c r="B5755" s="669" t="s">
        <v>72</v>
      </c>
      <c r="C5755" s="669" t="s">
        <v>56</v>
      </c>
      <c r="D5755" s="765">
        <v>20.4</v>
      </c>
      <c r="E5755" s="669" t="s">
        <v>35</v>
      </c>
      <c r="F5755" s="765">
        <v>0</v>
      </c>
      <c r="G5755" s="765">
        <v>5</v>
      </c>
      <c r="H5755" s="765">
        <v>11.6492</v>
      </c>
      <c r="I5755" s="765">
        <v>11.592</v>
      </c>
      <c r="J5755" s="765">
        <v>11.5382</v>
      </c>
      <c r="K5755" s="765">
        <v>0</v>
      </c>
      <c r="L5755" s="766">
        <v>0</v>
      </c>
      <c r="M5755" s="765">
        <v>265.7351</v>
      </c>
      <c r="N5755" s="765">
        <v>629</v>
      </c>
      <c r="O5755" s="766">
        <v>0.4225</v>
      </c>
      <c r="P5755" s="766">
        <v>-0.3108</v>
      </c>
      <c r="Q5755" s="765">
        <v>5327</v>
      </c>
      <c r="R5755" s="765">
        <v>1893.9272</v>
      </c>
      <c r="S5755" s="766">
        <v>0.3555</v>
      </c>
      <c r="T5755" s="765">
        <v>0</v>
      </c>
      <c r="U5755" s="765">
        <v>0</v>
      </c>
      <c r="V5755" s="765">
        <v>0</v>
      </c>
      <c r="W5755" s="765">
        <v>0</v>
      </c>
      <c r="X5755" s="669">
        <v>0</v>
      </c>
      <c r="Y5755" s="765">
        <v>0</v>
      </c>
      <c r="Z5755" s="765">
        <v>0</v>
      </c>
      <c r="AA5755" s="765">
        <v>0</v>
      </c>
      <c r="AB5755" s="766">
        <v>1</v>
      </c>
      <c r="AC5755" s="575">
        <f t="shared" si="268"/>
        <v>0</v>
      </c>
      <c r="AD5755" s="620">
        <f t="shared" si="269"/>
        <v>0</v>
      </c>
    </row>
    <row r="5756" customHeight="1" spans="1:30">
      <c r="A5756" s="564">
        <v>45404</v>
      </c>
      <c r="B5756" s="669" t="s">
        <v>63</v>
      </c>
      <c r="C5756" s="669" t="s">
        <v>56</v>
      </c>
      <c r="D5756" s="765">
        <v>50</v>
      </c>
      <c r="E5756" s="669" t="s">
        <v>39</v>
      </c>
      <c r="F5756" s="765">
        <v>0</v>
      </c>
      <c r="G5756" s="765">
        <v>6.4</v>
      </c>
      <c r="H5756" s="765">
        <v>37.7188</v>
      </c>
      <c r="I5756" s="765">
        <v>37.1976</v>
      </c>
      <c r="J5756" s="765">
        <v>35.28</v>
      </c>
      <c r="K5756" s="765">
        <v>0</v>
      </c>
      <c r="L5756" s="766">
        <v>0</v>
      </c>
      <c r="M5756" s="765">
        <v>731.22</v>
      </c>
      <c r="N5756" s="765">
        <v>1486</v>
      </c>
      <c r="O5756" s="766">
        <v>0.4921</v>
      </c>
      <c r="P5756" s="766">
        <v>-0.2412</v>
      </c>
      <c r="Q5756" s="765">
        <v>12046</v>
      </c>
      <c r="R5756" s="765">
        <v>4632.18</v>
      </c>
      <c r="S5756" s="766">
        <v>0.3845</v>
      </c>
      <c r="T5756" s="765">
        <v>0</v>
      </c>
      <c r="U5756" s="765">
        <v>0</v>
      </c>
      <c r="V5756" s="765">
        <v>0</v>
      </c>
      <c r="W5756" s="765">
        <v>0</v>
      </c>
      <c r="X5756" s="669">
        <v>0</v>
      </c>
      <c r="Y5756" s="765">
        <v>0</v>
      </c>
      <c r="Z5756" s="765">
        <v>0</v>
      </c>
      <c r="AA5756" s="765">
        <v>0</v>
      </c>
      <c r="AB5756" s="766">
        <v>1</v>
      </c>
      <c r="AC5756" s="575">
        <f t="shared" si="268"/>
        <v>0</v>
      </c>
      <c r="AD5756" s="620">
        <f t="shared" si="269"/>
        <v>0</v>
      </c>
    </row>
    <row r="5757" customHeight="1" spans="1:30">
      <c r="A5757" s="564">
        <v>45404</v>
      </c>
      <c r="B5757" s="669" t="s">
        <v>71</v>
      </c>
      <c r="C5757" s="669" t="s">
        <v>56</v>
      </c>
      <c r="D5757" s="765">
        <v>49.5</v>
      </c>
      <c r="E5757" s="669" t="s">
        <v>35</v>
      </c>
      <c r="F5757" s="765">
        <v>0</v>
      </c>
      <c r="G5757" s="765">
        <v>8.72</v>
      </c>
      <c r="H5757" s="765">
        <v>66.9731</v>
      </c>
      <c r="I5757" s="765">
        <v>48.6973</v>
      </c>
      <c r="J5757" s="765">
        <v>48.081</v>
      </c>
      <c r="K5757" s="765">
        <v>18.2758</v>
      </c>
      <c r="L5757" s="766">
        <v>0.2729</v>
      </c>
      <c r="M5757" s="765">
        <v>1323.432</v>
      </c>
      <c r="N5757" s="765">
        <v>1133</v>
      </c>
      <c r="O5757" s="766">
        <v>1.1681</v>
      </c>
      <c r="P5757" s="766">
        <v>0.4348</v>
      </c>
      <c r="Q5757" s="765">
        <v>11632</v>
      </c>
      <c r="R5757" s="765">
        <v>4039.2726</v>
      </c>
      <c r="S5757" s="766">
        <v>0.3473</v>
      </c>
      <c r="T5757" s="765">
        <v>0</v>
      </c>
      <c r="U5757" s="765">
        <v>0</v>
      </c>
      <c r="V5757" s="765">
        <v>0</v>
      </c>
      <c r="W5757" s="765">
        <v>0</v>
      </c>
      <c r="X5757" s="669">
        <v>0</v>
      </c>
      <c r="Y5757" s="765">
        <v>0</v>
      </c>
      <c r="Z5757" s="765">
        <v>0</v>
      </c>
      <c r="AA5757" s="765">
        <v>0</v>
      </c>
      <c r="AB5757" s="766">
        <v>1</v>
      </c>
      <c r="AC5757" s="575">
        <f t="shared" si="268"/>
        <v>0</v>
      </c>
      <c r="AD5757" s="620">
        <f t="shared" si="269"/>
        <v>0</v>
      </c>
    </row>
    <row r="5758" customHeight="1" spans="1:30">
      <c r="A5758" s="564">
        <v>45404</v>
      </c>
      <c r="B5758" s="669" t="s">
        <v>61</v>
      </c>
      <c r="C5758" s="669" t="s">
        <v>56</v>
      </c>
      <c r="D5758" s="765">
        <v>275</v>
      </c>
      <c r="E5758" s="669" t="s">
        <v>35</v>
      </c>
      <c r="F5758" s="765">
        <v>0</v>
      </c>
      <c r="G5758" s="765">
        <v>5.21</v>
      </c>
      <c r="H5758" s="765">
        <v>136.1186</v>
      </c>
      <c r="I5758" s="765">
        <v>135.1082</v>
      </c>
      <c r="J5758" s="765">
        <v>134.2</v>
      </c>
      <c r="K5758" s="765">
        <v>0</v>
      </c>
      <c r="L5758" s="766">
        <v>0</v>
      </c>
      <c r="M5758" s="765">
        <v>5476.24</v>
      </c>
      <c r="N5758" s="765">
        <v>8871</v>
      </c>
      <c r="O5758" s="766">
        <v>0.6173</v>
      </c>
      <c r="P5758" s="766">
        <v>-0.116</v>
      </c>
      <c r="Q5758" s="765">
        <v>80080</v>
      </c>
      <c r="R5758" s="765">
        <v>29401.68</v>
      </c>
      <c r="S5758" s="766">
        <v>0.3672</v>
      </c>
      <c r="T5758" s="765">
        <v>0</v>
      </c>
      <c r="U5758" s="765">
        <v>1.0104</v>
      </c>
      <c r="V5758" s="765">
        <v>0</v>
      </c>
      <c r="W5758" s="765">
        <v>0</v>
      </c>
      <c r="X5758" s="669">
        <v>0</v>
      </c>
      <c r="Y5758" s="765">
        <v>0</v>
      </c>
      <c r="Z5758" s="765">
        <v>0</v>
      </c>
      <c r="AA5758" s="765">
        <v>0</v>
      </c>
      <c r="AB5758" s="766">
        <v>1</v>
      </c>
      <c r="AC5758" s="575">
        <f t="shared" si="268"/>
        <v>1.0104</v>
      </c>
      <c r="AD5758" s="620">
        <f t="shared" si="269"/>
        <v>0</v>
      </c>
    </row>
    <row r="5759" customHeight="1" spans="1:30">
      <c r="A5759" s="564">
        <v>45404</v>
      </c>
      <c r="B5759" s="669" t="s">
        <v>62</v>
      </c>
      <c r="C5759" s="669" t="s">
        <v>56</v>
      </c>
      <c r="D5759" s="765">
        <v>200</v>
      </c>
      <c r="E5759" s="669" t="s">
        <v>35</v>
      </c>
      <c r="F5759" s="765">
        <v>0</v>
      </c>
      <c r="G5759" s="765">
        <v>5.37</v>
      </c>
      <c r="H5759" s="765">
        <v>89.7737</v>
      </c>
      <c r="I5759" s="765">
        <v>89.3518</v>
      </c>
      <c r="J5759" s="765">
        <v>85.8</v>
      </c>
      <c r="K5759" s="765">
        <v>0</v>
      </c>
      <c r="L5759" s="766">
        <v>0</v>
      </c>
      <c r="M5759" s="765">
        <v>4115.76</v>
      </c>
      <c r="N5759" s="765">
        <v>6628</v>
      </c>
      <c r="O5759" s="766">
        <v>0.621</v>
      </c>
      <c r="P5759" s="766">
        <v>-0.1123</v>
      </c>
      <c r="Q5759" s="765">
        <v>58280</v>
      </c>
      <c r="R5759" s="765">
        <v>20663.28</v>
      </c>
      <c r="S5759" s="766">
        <v>0.3546</v>
      </c>
      <c r="T5759" s="765">
        <v>0.4219</v>
      </c>
      <c r="U5759" s="765">
        <v>0</v>
      </c>
      <c r="V5759" s="765">
        <v>0</v>
      </c>
      <c r="W5759" s="765">
        <v>0</v>
      </c>
      <c r="X5759" s="669">
        <v>0</v>
      </c>
      <c r="Y5759" s="765">
        <v>0</v>
      </c>
      <c r="Z5759" s="765">
        <v>0</v>
      </c>
      <c r="AA5759" s="765">
        <v>0</v>
      </c>
      <c r="AB5759" s="766">
        <v>0.9953</v>
      </c>
      <c r="AC5759" s="575">
        <f t="shared" si="268"/>
        <v>0</v>
      </c>
      <c r="AD5759" s="620">
        <f t="shared" si="269"/>
        <v>0.4219</v>
      </c>
    </row>
    <row r="5760" customHeight="1" spans="1:30">
      <c r="A5760" s="564">
        <v>45404</v>
      </c>
      <c r="B5760" s="669" t="s">
        <v>70</v>
      </c>
      <c r="C5760" s="669" t="s">
        <v>56</v>
      </c>
      <c r="D5760" s="765">
        <v>200</v>
      </c>
      <c r="E5760" s="669" t="s">
        <v>35</v>
      </c>
      <c r="F5760" s="765">
        <v>0</v>
      </c>
      <c r="G5760" s="765">
        <v>5.4</v>
      </c>
      <c r="H5760" s="765">
        <v>81.1289</v>
      </c>
      <c r="I5760" s="765">
        <v>55.829</v>
      </c>
      <c r="J5760" s="765">
        <v>54.45</v>
      </c>
      <c r="K5760" s="765">
        <v>0</v>
      </c>
      <c r="L5760" s="766">
        <v>0</v>
      </c>
      <c r="M5760" s="765">
        <v>2258.85</v>
      </c>
      <c r="N5760" s="765">
        <v>3500</v>
      </c>
      <c r="O5760" s="766">
        <v>0.6454</v>
      </c>
      <c r="P5760" s="766">
        <v>-0.0879</v>
      </c>
      <c r="Q5760" s="765">
        <v>30140</v>
      </c>
      <c r="R5760" s="765">
        <v>12695.1</v>
      </c>
      <c r="S5760" s="766">
        <v>0.4212</v>
      </c>
      <c r="T5760" s="765">
        <v>25.2999</v>
      </c>
      <c r="U5760" s="765">
        <v>0</v>
      </c>
      <c r="V5760" s="765">
        <v>0</v>
      </c>
      <c r="W5760" s="765">
        <v>0</v>
      </c>
      <c r="X5760" s="669">
        <v>0</v>
      </c>
      <c r="Y5760" s="765">
        <v>0</v>
      </c>
      <c r="Z5760" s="765">
        <v>0</v>
      </c>
      <c r="AA5760" s="765">
        <v>0</v>
      </c>
      <c r="AB5760" s="766">
        <v>0.5952</v>
      </c>
      <c r="AC5760" s="575">
        <f t="shared" si="268"/>
        <v>0</v>
      </c>
      <c r="AD5760" s="620">
        <f t="shared" si="269"/>
        <v>25.2999</v>
      </c>
    </row>
    <row r="5761" customHeight="1" spans="1:30">
      <c r="A5761" s="564">
        <v>45404</v>
      </c>
      <c r="B5761" s="669" t="s">
        <v>60</v>
      </c>
      <c r="C5761" s="669" t="s">
        <v>56</v>
      </c>
      <c r="D5761" s="765">
        <v>200</v>
      </c>
      <c r="E5761" s="669" t="s">
        <v>35</v>
      </c>
      <c r="F5761" s="765">
        <v>0</v>
      </c>
      <c r="G5761" s="765">
        <v>4.43</v>
      </c>
      <c r="H5761" s="765">
        <v>69.9084</v>
      </c>
      <c r="I5761" s="765">
        <v>69.9084</v>
      </c>
      <c r="J5761" s="765">
        <v>67.32</v>
      </c>
      <c r="K5761" s="765">
        <v>0</v>
      </c>
      <c r="L5761" s="766">
        <v>0</v>
      </c>
      <c r="M5761" s="765">
        <v>3891.36</v>
      </c>
      <c r="N5761" s="765">
        <v>6233</v>
      </c>
      <c r="O5761" s="766">
        <v>0.6243</v>
      </c>
      <c r="P5761" s="766">
        <v>-0.109</v>
      </c>
      <c r="Q5761" s="765">
        <v>58020</v>
      </c>
      <c r="R5761" s="765">
        <v>18427.2</v>
      </c>
      <c r="S5761" s="766">
        <v>0.3176</v>
      </c>
      <c r="T5761" s="765">
        <v>0</v>
      </c>
      <c r="U5761" s="765">
        <v>0</v>
      </c>
      <c r="V5761" s="765">
        <v>0</v>
      </c>
      <c r="W5761" s="765">
        <v>0</v>
      </c>
      <c r="X5761" s="669">
        <v>0</v>
      </c>
      <c r="Y5761" s="765">
        <v>0</v>
      </c>
      <c r="Z5761" s="765">
        <v>0</v>
      </c>
      <c r="AA5761" s="765">
        <v>0</v>
      </c>
      <c r="AB5761" s="766">
        <v>1</v>
      </c>
      <c r="AC5761" s="575">
        <f t="shared" si="268"/>
        <v>0</v>
      </c>
      <c r="AD5761" s="620">
        <f t="shared" si="269"/>
        <v>0</v>
      </c>
    </row>
    <row r="5762" customHeight="1" spans="1:30">
      <c r="A5762" s="564">
        <v>45404</v>
      </c>
      <c r="B5762" s="669" t="s">
        <v>73</v>
      </c>
      <c r="C5762" s="669" t="s">
        <v>56</v>
      </c>
      <c r="D5762" s="765">
        <v>150</v>
      </c>
      <c r="E5762" s="669" t="s">
        <v>35</v>
      </c>
      <c r="F5762" s="765">
        <v>0</v>
      </c>
      <c r="G5762" s="765">
        <v>5.01</v>
      </c>
      <c r="H5762" s="765">
        <v>56.4678</v>
      </c>
      <c r="I5762" s="765">
        <v>56.4678</v>
      </c>
      <c r="J5762" s="765">
        <v>54.56</v>
      </c>
      <c r="K5762" s="765">
        <v>0</v>
      </c>
      <c r="L5762" s="766">
        <v>0</v>
      </c>
      <c r="M5762" s="765">
        <v>1944.8</v>
      </c>
      <c r="N5762" s="765">
        <v>4023</v>
      </c>
      <c r="O5762" s="766">
        <v>0.4834</v>
      </c>
      <c r="P5762" s="766">
        <v>-0.2499</v>
      </c>
      <c r="Q5762" s="765">
        <v>37945</v>
      </c>
      <c r="R5762" s="765">
        <v>15385.92</v>
      </c>
      <c r="S5762" s="766">
        <v>0.4055</v>
      </c>
      <c r="T5762" s="765">
        <v>0</v>
      </c>
      <c r="U5762" s="765">
        <v>0</v>
      </c>
      <c r="V5762" s="765">
        <v>0</v>
      </c>
      <c r="W5762" s="765">
        <v>0</v>
      </c>
      <c r="X5762" s="669">
        <v>0</v>
      </c>
      <c r="Y5762" s="765">
        <v>0</v>
      </c>
      <c r="Z5762" s="765">
        <v>0</v>
      </c>
      <c r="AA5762" s="765">
        <v>0</v>
      </c>
      <c r="AB5762" s="766">
        <v>1</v>
      </c>
      <c r="AC5762" s="575">
        <f t="shared" si="268"/>
        <v>0</v>
      </c>
      <c r="AD5762" s="620">
        <f t="shared" si="269"/>
        <v>0</v>
      </c>
    </row>
    <row r="5763" customHeight="1" spans="1:30">
      <c r="A5763" s="564">
        <v>45404</v>
      </c>
      <c r="B5763" s="669" t="s">
        <v>59</v>
      </c>
      <c r="C5763" s="669" t="s">
        <v>56</v>
      </c>
      <c r="D5763" s="765">
        <v>100</v>
      </c>
      <c r="E5763" s="669" t="s">
        <v>35</v>
      </c>
      <c r="F5763" s="765">
        <v>0</v>
      </c>
      <c r="G5763" s="765">
        <v>6.51</v>
      </c>
      <c r="H5763" s="765">
        <v>122.0087</v>
      </c>
      <c r="I5763" s="765">
        <v>122.0087</v>
      </c>
      <c r="J5763" s="765">
        <v>120.12</v>
      </c>
      <c r="K5763" s="765">
        <v>0</v>
      </c>
      <c r="L5763" s="766">
        <v>0</v>
      </c>
      <c r="M5763" s="765">
        <v>1964.556</v>
      </c>
      <c r="N5763" s="669"/>
      <c r="O5763" s="669"/>
      <c r="P5763" s="669"/>
      <c r="Q5763" s="765">
        <v>25615</v>
      </c>
      <c r="R5763" s="765">
        <v>8943.66</v>
      </c>
      <c r="S5763" s="766">
        <v>0.3492</v>
      </c>
      <c r="T5763" s="765">
        <v>0</v>
      </c>
      <c r="U5763" s="765">
        <v>0</v>
      </c>
      <c r="V5763" s="765">
        <v>0</v>
      </c>
      <c r="W5763" s="765">
        <v>0</v>
      </c>
      <c r="X5763" s="669">
        <v>0</v>
      </c>
      <c r="Y5763" s="765">
        <v>0</v>
      </c>
      <c r="Z5763" s="765">
        <v>0</v>
      </c>
      <c r="AA5763" s="765">
        <v>0</v>
      </c>
      <c r="AB5763" s="766">
        <v>1</v>
      </c>
      <c r="AC5763" s="575">
        <f t="shared" si="268"/>
        <v>0</v>
      </c>
      <c r="AD5763" s="620">
        <f t="shared" si="269"/>
        <v>0</v>
      </c>
    </row>
    <row r="5764" customHeight="1" spans="1:30">
      <c r="A5764" s="564">
        <v>45404</v>
      </c>
      <c r="B5764" s="669" t="s">
        <v>66</v>
      </c>
      <c r="C5764" s="669" t="s">
        <v>56</v>
      </c>
      <c r="D5764" s="765">
        <v>80</v>
      </c>
      <c r="E5764" s="669" t="s">
        <v>39</v>
      </c>
      <c r="F5764" s="765">
        <v>0</v>
      </c>
      <c r="G5764" s="765">
        <v>3.74</v>
      </c>
      <c r="H5764" s="765">
        <v>15.488</v>
      </c>
      <c r="I5764" s="765">
        <v>14.4418</v>
      </c>
      <c r="J5764" s="765">
        <v>13.8336</v>
      </c>
      <c r="K5764" s="765">
        <v>0</v>
      </c>
      <c r="L5764" s="766">
        <v>0</v>
      </c>
      <c r="M5764" s="765">
        <v>996.1942</v>
      </c>
      <c r="N5764" s="765">
        <v>1593</v>
      </c>
      <c r="O5764" s="766">
        <v>0.6254</v>
      </c>
      <c r="P5764" s="766">
        <v>-0.1079</v>
      </c>
      <c r="Q5764" s="765">
        <v>18263</v>
      </c>
      <c r="R5764" s="765">
        <v>6685.6358</v>
      </c>
      <c r="S5764" s="766">
        <v>0.3661</v>
      </c>
      <c r="T5764" s="765">
        <v>0</v>
      </c>
      <c r="U5764" s="765">
        <v>0.2</v>
      </c>
      <c r="V5764" s="765">
        <v>0</v>
      </c>
      <c r="W5764" s="765">
        <v>0</v>
      </c>
      <c r="X5764" s="669">
        <v>0</v>
      </c>
      <c r="Y5764" s="765">
        <v>0</v>
      </c>
      <c r="Z5764" s="765">
        <v>0</v>
      </c>
      <c r="AA5764" s="765">
        <v>0</v>
      </c>
      <c r="AB5764" s="766">
        <v>0.9906</v>
      </c>
      <c r="AC5764" s="575">
        <f t="shared" si="268"/>
        <v>0.2</v>
      </c>
      <c r="AD5764" s="620">
        <f t="shared" si="269"/>
        <v>0</v>
      </c>
    </row>
    <row r="5765" customHeight="1" spans="1:30">
      <c r="A5765" s="564">
        <v>45404</v>
      </c>
      <c r="B5765" s="669" t="s">
        <v>68</v>
      </c>
      <c r="C5765" s="669" t="s">
        <v>56</v>
      </c>
      <c r="D5765" s="765">
        <v>200</v>
      </c>
      <c r="E5765" s="669" t="s">
        <v>35</v>
      </c>
      <c r="F5765" s="765">
        <v>0</v>
      </c>
      <c r="G5765" s="765">
        <v>4.54</v>
      </c>
      <c r="H5765" s="765">
        <v>93.4658</v>
      </c>
      <c r="I5765" s="765">
        <v>93.253</v>
      </c>
      <c r="J5765" s="765">
        <v>92.4</v>
      </c>
      <c r="K5765" s="765">
        <v>0</v>
      </c>
      <c r="L5765" s="766">
        <v>0</v>
      </c>
      <c r="M5765" s="765">
        <v>3755.84</v>
      </c>
      <c r="N5765" s="765">
        <v>6061</v>
      </c>
      <c r="O5765" s="766">
        <v>0.6197</v>
      </c>
      <c r="P5765" s="766">
        <v>-0.1136</v>
      </c>
      <c r="Q5765" s="765">
        <v>58559</v>
      </c>
      <c r="R5765" s="765">
        <v>22177.76</v>
      </c>
      <c r="S5765" s="766">
        <v>0.3787</v>
      </c>
      <c r="T5765" s="765">
        <v>0.2128</v>
      </c>
      <c r="U5765" s="765">
        <v>0</v>
      </c>
      <c r="V5765" s="765">
        <v>0</v>
      </c>
      <c r="W5765" s="765">
        <v>0</v>
      </c>
      <c r="X5765" s="669">
        <v>0</v>
      </c>
      <c r="Y5765" s="765">
        <v>0</v>
      </c>
      <c r="Z5765" s="765">
        <v>0</v>
      </c>
      <c r="AA5765" s="765">
        <v>0</v>
      </c>
      <c r="AB5765" s="766">
        <v>0.9958</v>
      </c>
      <c r="AC5765" s="575">
        <f t="shared" si="268"/>
        <v>0</v>
      </c>
      <c r="AD5765" s="620">
        <f t="shared" si="269"/>
        <v>0.2128</v>
      </c>
    </row>
    <row r="5766" customHeight="1" spans="1:30">
      <c r="A5766" s="564">
        <v>45404</v>
      </c>
      <c r="B5766" s="669" t="s">
        <v>67</v>
      </c>
      <c r="C5766" s="669" t="s">
        <v>56</v>
      </c>
      <c r="D5766" s="765">
        <v>100</v>
      </c>
      <c r="E5766" s="669" t="s">
        <v>35</v>
      </c>
      <c r="F5766" s="765">
        <v>0</v>
      </c>
      <c r="G5766" s="765">
        <v>3.89</v>
      </c>
      <c r="H5766" s="765">
        <v>41.4456</v>
      </c>
      <c r="I5766" s="765">
        <v>41.4456</v>
      </c>
      <c r="J5766" s="765">
        <v>40.26</v>
      </c>
      <c r="K5766" s="765">
        <v>0</v>
      </c>
      <c r="L5766" s="766">
        <v>0</v>
      </c>
      <c r="M5766" s="765">
        <v>2013</v>
      </c>
      <c r="N5766" s="765">
        <v>3106</v>
      </c>
      <c r="O5766" s="766">
        <v>0.6481</v>
      </c>
      <c r="P5766" s="766">
        <v>-0.0852</v>
      </c>
      <c r="Q5766" s="765">
        <v>27774</v>
      </c>
      <c r="R5766" s="765">
        <v>7830.9</v>
      </c>
      <c r="S5766" s="766">
        <v>0.282</v>
      </c>
      <c r="T5766" s="765">
        <v>0</v>
      </c>
      <c r="U5766" s="765">
        <v>0</v>
      </c>
      <c r="V5766" s="765">
        <v>0</v>
      </c>
      <c r="W5766" s="765">
        <v>0</v>
      </c>
      <c r="X5766" s="669">
        <v>0</v>
      </c>
      <c r="Y5766" s="765">
        <v>0</v>
      </c>
      <c r="Z5766" s="765">
        <v>0</v>
      </c>
      <c r="AA5766" s="765">
        <v>0</v>
      </c>
      <c r="AB5766" s="766">
        <v>1</v>
      </c>
      <c r="AC5766" s="575">
        <f t="shared" si="268"/>
        <v>0</v>
      </c>
      <c r="AD5766" s="620">
        <f t="shared" si="269"/>
        <v>0</v>
      </c>
    </row>
    <row r="5767" customHeight="1" spans="1:30">
      <c r="A5767" s="564">
        <v>45404</v>
      </c>
      <c r="B5767" s="669" t="s">
        <v>75</v>
      </c>
      <c r="C5767" s="669" t="s">
        <v>56</v>
      </c>
      <c r="D5767" s="765">
        <v>200</v>
      </c>
      <c r="E5767" s="669" t="s">
        <v>39</v>
      </c>
      <c r="F5767" s="765">
        <v>0</v>
      </c>
      <c r="G5767" s="765">
        <v>7.93</v>
      </c>
      <c r="H5767" s="765">
        <v>280.375</v>
      </c>
      <c r="I5767" s="765">
        <v>201.338</v>
      </c>
      <c r="J5767" s="765">
        <v>198.66</v>
      </c>
      <c r="K5767" s="765">
        <v>79.037</v>
      </c>
      <c r="L5767" s="766">
        <v>0.2819</v>
      </c>
      <c r="M5767" s="765">
        <v>3620.1</v>
      </c>
      <c r="N5767" s="765">
        <v>4638</v>
      </c>
      <c r="O5767" s="766">
        <v>0.7805</v>
      </c>
      <c r="P5767" s="766">
        <v>0.0472</v>
      </c>
      <c r="Q5767" s="765">
        <v>45480</v>
      </c>
      <c r="R5767" s="765">
        <v>11469.48</v>
      </c>
      <c r="S5767" s="766">
        <v>0.2522</v>
      </c>
      <c r="T5767" s="765">
        <v>0</v>
      </c>
      <c r="U5767" s="765">
        <v>0</v>
      </c>
      <c r="V5767" s="765">
        <v>0</v>
      </c>
      <c r="W5767" s="765">
        <v>0</v>
      </c>
      <c r="X5767" s="669">
        <v>0</v>
      </c>
      <c r="Y5767" s="765">
        <v>0</v>
      </c>
      <c r="Z5767" s="765">
        <v>0</v>
      </c>
      <c r="AA5767" s="765">
        <v>0</v>
      </c>
      <c r="AB5767" s="766">
        <v>1</v>
      </c>
      <c r="AC5767" s="575">
        <f t="shared" si="268"/>
        <v>0</v>
      </c>
      <c r="AD5767" s="620">
        <f t="shared" si="269"/>
        <v>0</v>
      </c>
    </row>
    <row r="5768" customHeight="1" spans="1:30">
      <c r="A5768" s="564">
        <v>45404</v>
      </c>
      <c r="B5768" s="669" t="s">
        <v>65</v>
      </c>
      <c r="C5768" s="669" t="s">
        <v>56</v>
      </c>
      <c r="D5768" s="765">
        <v>50</v>
      </c>
      <c r="E5768" s="669" t="s">
        <v>39</v>
      </c>
      <c r="F5768" s="765">
        <v>0</v>
      </c>
      <c r="G5768" s="765">
        <v>2.37</v>
      </c>
      <c r="H5768" s="765">
        <v>3.6712</v>
      </c>
      <c r="I5768" s="765">
        <v>3.5739</v>
      </c>
      <c r="J5768" s="765">
        <v>3.19</v>
      </c>
      <c r="K5768" s="765">
        <v>0</v>
      </c>
      <c r="L5768" s="766">
        <v>0</v>
      </c>
      <c r="M5768" s="765">
        <v>832.7</v>
      </c>
      <c r="N5768" s="765">
        <v>1110</v>
      </c>
      <c r="O5768" s="766">
        <v>0.7502</v>
      </c>
      <c r="P5768" s="766">
        <v>0.0169</v>
      </c>
      <c r="Q5768" s="765">
        <v>12500</v>
      </c>
      <c r="R5768" s="765">
        <v>3611.652</v>
      </c>
      <c r="S5768" s="766">
        <v>0.2889</v>
      </c>
      <c r="T5768" s="765">
        <v>0</v>
      </c>
      <c r="U5768" s="765">
        <v>0</v>
      </c>
      <c r="V5768" s="765">
        <v>0</v>
      </c>
      <c r="W5768" s="765">
        <v>0</v>
      </c>
      <c r="X5768" s="669">
        <v>0</v>
      </c>
      <c r="Y5768" s="765">
        <v>0</v>
      </c>
      <c r="Z5768" s="765">
        <v>0</v>
      </c>
      <c r="AA5768" s="765">
        <v>0</v>
      </c>
      <c r="AB5768" s="766">
        <v>1</v>
      </c>
      <c r="AC5768" s="575">
        <f t="shared" si="268"/>
        <v>0</v>
      </c>
      <c r="AD5768" s="620">
        <f t="shared" si="269"/>
        <v>0</v>
      </c>
    </row>
    <row r="5769" customHeight="1" spans="1:30">
      <c r="A5769" s="564">
        <v>45404</v>
      </c>
      <c r="B5769" s="669" t="s">
        <v>74</v>
      </c>
      <c r="C5769" s="669" t="s">
        <v>56</v>
      </c>
      <c r="D5769" s="765">
        <v>50</v>
      </c>
      <c r="E5769" s="669" t="s">
        <v>35</v>
      </c>
      <c r="F5769" s="765">
        <v>0</v>
      </c>
      <c r="G5769" s="765">
        <v>7.86</v>
      </c>
      <c r="H5769" s="765">
        <v>68.01</v>
      </c>
      <c r="I5769" s="765">
        <v>30.2565</v>
      </c>
      <c r="J5769" s="765">
        <v>29.8364</v>
      </c>
      <c r="K5769" s="765">
        <v>37.7535</v>
      </c>
      <c r="L5769" s="766">
        <v>0.5551</v>
      </c>
      <c r="M5769" s="765">
        <v>509.2604</v>
      </c>
      <c r="N5769" s="669"/>
      <c r="O5769" s="669"/>
      <c r="P5769" s="669"/>
      <c r="Q5769" s="765">
        <v>5770</v>
      </c>
      <c r="R5769" s="765">
        <v>1533.0568</v>
      </c>
      <c r="S5769" s="766">
        <v>0.2657</v>
      </c>
      <c r="T5769" s="765">
        <v>0</v>
      </c>
      <c r="U5769" s="765">
        <v>0</v>
      </c>
      <c r="V5769" s="765">
        <v>0</v>
      </c>
      <c r="W5769" s="765">
        <v>0</v>
      </c>
      <c r="X5769" s="669">
        <v>0</v>
      </c>
      <c r="Y5769" s="765">
        <v>0</v>
      </c>
      <c r="Z5769" s="765">
        <v>0</v>
      </c>
      <c r="AA5769" s="765">
        <v>0</v>
      </c>
      <c r="AB5769" s="766">
        <v>1</v>
      </c>
      <c r="AC5769" s="575">
        <f t="shared" si="268"/>
        <v>0</v>
      </c>
      <c r="AD5769" s="620">
        <f t="shared" si="269"/>
        <v>0</v>
      </c>
    </row>
    <row r="5770" customHeight="1" spans="1:30">
      <c r="A5770" s="564">
        <v>45404</v>
      </c>
      <c r="B5770" s="921" t="s">
        <v>77</v>
      </c>
      <c r="C5770" s="922" t="s">
        <v>32</v>
      </c>
      <c r="D5770" s="923">
        <v>100</v>
      </c>
      <c r="E5770" s="924" t="s">
        <v>35</v>
      </c>
      <c r="F5770" s="925">
        <v>7.8</v>
      </c>
      <c r="G5770" s="924">
        <v>2.82</v>
      </c>
      <c r="H5770" s="926">
        <v>78.5555</v>
      </c>
      <c r="I5770" s="926">
        <v>32.7329</v>
      </c>
      <c r="J5770" s="926">
        <v>31.276</v>
      </c>
      <c r="K5770" s="926">
        <v>45.8226</v>
      </c>
      <c r="L5770" s="937">
        <v>0.5833</v>
      </c>
      <c r="M5770" s="926">
        <v>841.484</v>
      </c>
      <c r="N5770" s="924">
        <v>2100</v>
      </c>
      <c r="O5770" s="937">
        <v>0.4007</v>
      </c>
      <c r="P5770" s="937">
        <v>-0.3326</v>
      </c>
      <c r="Q5770" s="924">
        <v>17591</v>
      </c>
      <c r="R5770" s="926">
        <v>3474.331</v>
      </c>
      <c r="S5770" s="937">
        <v>0.1975</v>
      </c>
      <c r="T5770" s="924">
        <v>0</v>
      </c>
      <c r="U5770" s="924">
        <v>0</v>
      </c>
      <c r="V5770" s="924">
        <v>0</v>
      </c>
      <c r="W5770" s="924">
        <v>0</v>
      </c>
      <c r="X5770" s="924">
        <v>0</v>
      </c>
      <c r="Y5770" s="924">
        <v>0</v>
      </c>
      <c r="Z5770" s="924">
        <v>0</v>
      </c>
      <c r="AA5770" s="926">
        <v>45.8226</v>
      </c>
      <c r="AB5770" s="937">
        <v>1</v>
      </c>
      <c r="AC5770" s="575">
        <f t="shared" si="268"/>
        <v>0</v>
      </c>
      <c r="AD5770" s="620">
        <f t="shared" si="269"/>
        <v>0</v>
      </c>
    </row>
    <row r="5771" customHeight="1" spans="1:30">
      <c r="A5771" s="564">
        <v>45404</v>
      </c>
      <c r="B5771" s="921" t="s">
        <v>81</v>
      </c>
      <c r="C5771" s="927" t="s">
        <v>175</v>
      </c>
      <c r="D5771" s="928">
        <v>100</v>
      </c>
      <c r="E5771" s="924" t="s">
        <v>35</v>
      </c>
      <c r="F5771" s="925" t="s">
        <v>176</v>
      </c>
      <c r="G5771" s="930">
        <v>3.58</v>
      </c>
      <c r="H5771" s="930">
        <v>0</v>
      </c>
      <c r="I5771" s="963">
        <v>9.66</v>
      </c>
      <c r="J5771" s="938">
        <v>9.3016</v>
      </c>
      <c r="K5771" s="934">
        <v>0</v>
      </c>
      <c r="L5771" s="937">
        <v>0</v>
      </c>
      <c r="M5771" s="938">
        <v>179.2032</v>
      </c>
      <c r="N5771" s="961">
        <v>2002</v>
      </c>
      <c r="O5771" s="956">
        <v>0.0995</v>
      </c>
      <c r="P5771" s="956">
        <v>-0.6405</v>
      </c>
      <c r="Q5771" s="924">
        <v>13181</v>
      </c>
      <c r="R5771" s="938">
        <v>487.0624</v>
      </c>
      <c r="S5771" s="940">
        <v>0.0369</v>
      </c>
      <c r="T5771" s="924">
        <v>0</v>
      </c>
      <c r="U5771" s="924">
        <v>0</v>
      </c>
      <c r="V5771" s="924">
        <v>0</v>
      </c>
      <c r="W5771" s="924">
        <v>0</v>
      </c>
      <c r="X5771" s="924">
        <v>0</v>
      </c>
      <c r="Y5771" s="924">
        <v>0</v>
      </c>
      <c r="Z5771" s="924">
        <v>0</v>
      </c>
      <c r="AA5771" s="924">
        <v>0.3578</v>
      </c>
      <c r="AB5771" s="937">
        <v>1</v>
      </c>
      <c r="AC5771" s="575">
        <f t="shared" si="268"/>
        <v>0</v>
      </c>
      <c r="AD5771" s="620">
        <f t="shared" si="269"/>
        <v>0</v>
      </c>
    </row>
    <row r="5772" customHeight="1" spans="1:30">
      <c r="A5772" s="564">
        <v>45404</v>
      </c>
      <c r="B5772" s="931" t="s">
        <v>84</v>
      </c>
      <c r="C5772" s="932" t="s">
        <v>175</v>
      </c>
      <c r="D5772" s="933">
        <v>33</v>
      </c>
      <c r="E5772" s="953" t="s">
        <v>35</v>
      </c>
      <c r="F5772" s="953" t="s">
        <v>176</v>
      </c>
      <c r="G5772" s="953">
        <v>4.32</v>
      </c>
      <c r="H5772" s="954">
        <v>18.7087</v>
      </c>
      <c r="I5772" s="954">
        <v>18.5737</v>
      </c>
      <c r="J5772" s="954">
        <v>18.48</v>
      </c>
      <c r="K5772" s="953">
        <v>0</v>
      </c>
      <c r="L5772" s="942">
        <v>0</v>
      </c>
      <c r="M5772" s="954">
        <v>448.8</v>
      </c>
      <c r="N5772" s="930">
        <v>1086</v>
      </c>
      <c r="O5772" s="942">
        <v>0.4133</v>
      </c>
      <c r="P5772" s="942">
        <v>-0.4365</v>
      </c>
      <c r="Q5772" s="953">
        <v>7604</v>
      </c>
      <c r="R5772" s="953">
        <v>2096.16</v>
      </c>
      <c r="S5772" s="942">
        <v>0.2757</v>
      </c>
      <c r="T5772" s="930">
        <v>0</v>
      </c>
      <c r="U5772" s="930">
        <v>0</v>
      </c>
      <c r="V5772" s="930">
        <v>0</v>
      </c>
      <c r="W5772" s="930">
        <v>0</v>
      </c>
      <c r="X5772" s="930">
        <v>0</v>
      </c>
      <c r="Y5772" s="930">
        <v>0</v>
      </c>
      <c r="Z5772" s="930">
        <v>0</v>
      </c>
      <c r="AA5772" s="930">
        <v>0</v>
      </c>
      <c r="AB5772" s="937">
        <v>1</v>
      </c>
      <c r="AC5772" s="575">
        <f t="shared" si="268"/>
        <v>0</v>
      </c>
      <c r="AD5772" s="620">
        <f t="shared" si="269"/>
        <v>0</v>
      </c>
    </row>
    <row r="5773" customHeight="1" spans="1:30">
      <c r="A5773" s="564">
        <v>45404</v>
      </c>
      <c r="B5773" s="931" t="s">
        <v>85</v>
      </c>
      <c r="C5773" s="934" t="s">
        <v>177</v>
      </c>
      <c r="D5773" s="934">
        <v>60</v>
      </c>
      <c r="E5773" s="934" t="s">
        <v>35</v>
      </c>
      <c r="F5773" s="934">
        <v>5.84</v>
      </c>
      <c r="G5773" s="934">
        <v>1.32</v>
      </c>
      <c r="H5773" s="950">
        <v>0</v>
      </c>
      <c r="I5773" s="934">
        <v>44.4528</v>
      </c>
      <c r="J5773" s="934">
        <v>42.24</v>
      </c>
      <c r="K5773" s="952">
        <v>0</v>
      </c>
      <c r="L5773" s="941">
        <v>0</v>
      </c>
      <c r="M5773" s="934">
        <v>425.04</v>
      </c>
      <c r="N5773" s="934">
        <v>422</v>
      </c>
      <c r="O5773" s="941">
        <v>1.0072</v>
      </c>
      <c r="P5773" s="934" t="s">
        <v>176</v>
      </c>
      <c r="Q5773" s="934">
        <v>5420</v>
      </c>
      <c r="R5773" s="934">
        <v>2108.48</v>
      </c>
      <c r="S5773" s="941">
        <v>0.389</v>
      </c>
      <c r="T5773" s="934">
        <v>0</v>
      </c>
      <c r="U5773" s="934">
        <v>0</v>
      </c>
      <c r="V5773" s="934">
        <v>0</v>
      </c>
      <c r="W5773" s="934">
        <v>0</v>
      </c>
      <c r="X5773" s="934">
        <v>0</v>
      </c>
      <c r="Y5773" s="934">
        <v>0</v>
      </c>
      <c r="Z5773" s="934">
        <v>0</v>
      </c>
      <c r="AA5773" s="934">
        <v>0</v>
      </c>
      <c r="AB5773" s="941">
        <v>1</v>
      </c>
      <c r="AC5773" s="575">
        <f t="shared" si="268"/>
        <v>0</v>
      </c>
      <c r="AD5773" s="620">
        <f t="shared" si="269"/>
        <v>0</v>
      </c>
    </row>
    <row r="5774" customHeight="1" spans="1:30">
      <c r="A5774" s="564">
        <v>45404</v>
      </c>
      <c r="B5774" s="921" t="s">
        <v>87</v>
      </c>
      <c r="C5774" s="927" t="s">
        <v>32</v>
      </c>
      <c r="D5774" s="928">
        <v>100</v>
      </c>
      <c r="E5774" s="930" t="s">
        <v>35</v>
      </c>
      <c r="F5774" s="930">
        <v>4.06</v>
      </c>
      <c r="G5774" s="930">
        <v>2.09</v>
      </c>
      <c r="H5774" s="930">
        <v>14.8807</v>
      </c>
      <c r="I5774" s="930">
        <v>14.81</v>
      </c>
      <c r="J5774" s="930">
        <v>14.7224</v>
      </c>
      <c r="K5774" s="930">
        <v>0</v>
      </c>
      <c r="L5774" s="942">
        <v>0</v>
      </c>
      <c r="M5774" s="944">
        <v>258.3966</v>
      </c>
      <c r="N5774" s="944">
        <v>132</v>
      </c>
      <c r="O5774" s="945">
        <v>1.9576</v>
      </c>
      <c r="P5774" s="942">
        <v>1.2479</v>
      </c>
      <c r="Q5774" s="930">
        <v>5723</v>
      </c>
      <c r="R5774" s="944">
        <v>711.8496</v>
      </c>
      <c r="S5774" s="941">
        <v>0.1244</v>
      </c>
      <c r="T5774" s="930">
        <v>0</v>
      </c>
      <c r="U5774" s="930">
        <v>0</v>
      </c>
      <c r="V5774" s="930">
        <v>0</v>
      </c>
      <c r="W5774" s="930">
        <v>0</v>
      </c>
      <c r="X5774" s="930">
        <v>0</v>
      </c>
      <c r="Y5774" s="930">
        <v>0</v>
      </c>
      <c r="Z5774" s="930">
        <v>0</v>
      </c>
      <c r="AA5774" s="930">
        <v>0</v>
      </c>
      <c r="AB5774" s="942">
        <v>1</v>
      </c>
      <c r="AC5774" s="575">
        <f t="shared" si="268"/>
        <v>0</v>
      </c>
      <c r="AD5774" s="620">
        <f t="shared" si="269"/>
        <v>0</v>
      </c>
    </row>
    <row r="5775" customHeight="1" spans="1:30">
      <c r="A5775" s="564">
        <v>45404</v>
      </c>
      <c r="B5775" s="921" t="s">
        <v>88</v>
      </c>
      <c r="C5775" s="927" t="s">
        <v>177</v>
      </c>
      <c r="D5775" s="928">
        <v>50</v>
      </c>
      <c r="E5775" s="930" t="s">
        <v>33</v>
      </c>
      <c r="F5775" s="930">
        <v>7.24</v>
      </c>
      <c r="G5775" s="935">
        <v>1.23</v>
      </c>
      <c r="H5775" s="935">
        <v>27.2335</v>
      </c>
      <c r="I5775" s="935">
        <v>15.7665</v>
      </c>
      <c r="J5775" s="935">
        <v>15.7455</v>
      </c>
      <c r="K5775" s="935">
        <v>11.257</v>
      </c>
      <c r="L5775" s="942">
        <v>0.4134</v>
      </c>
      <c r="M5775" s="930">
        <v>256.5692</v>
      </c>
      <c r="N5775" s="935">
        <v>571</v>
      </c>
      <c r="O5775" s="942">
        <v>0.4493</v>
      </c>
      <c r="P5775" s="934" t="s">
        <v>176</v>
      </c>
      <c r="Q5775" s="935">
        <v>6458</v>
      </c>
      <c r="R5775" s="930">
        <v>1501.7687</v>
      </c>
      <c r="S5775" s="942">
        <v>0.2325</v>
      </c>
      <c r="T5775" s="930">
        <v>0</v>
      </c>
      <c r="U5775" s="930">
        <v>0</v>
      </c>
      <c r="V5775" s="930">
        <v>0</v>
      </c>
      <c r="W5775" s="930">
        <v>0</v>
      </c>
      <c r="X5775" s="930">
        <v>0</v>
      </c>
      <c r="Y5775" s="930">
        <v>0</v>
      </c>
      <c r="Z5775" s="930">
        <v>0</v>
      </c>
      <c r="AA5775" s="930">
        <v>0</v>
      </c>
      <c r="AB5775" s="937">
        <v>1</v>
      </c>
      <c r="AC5775" s="575">
        <f t="shared" si="268"/>
        <v>0</v>
      </c>
      <c r="AD5775" s="620">
        <f t="shared" si="269"/>
        <v>0</v>
      </c>
    </row>
    <row r="5777" customHeight="1" spans="1:28">
      <c r="A5777" s="564" t="s">
        <v>1</v>
      </c>
      <c r="B5777" s="230" t="s">
        <v>2</v>
      </c>
      <c r="C5777" s="230" t="s">
        <v>3</v>
      </c>
      <c r="D5777" s="230" t="s">
        <v>4</v>
      </c>
      <c r="E5777" s="230" t="s">
        <v>5</v>
      </c>
      <c r="F5777" s="230" t="s">
        <v>6</v>
      </c>
      <c r="G5777" s="230" t="s">
        <v>7</v>
      </c>
      <c r="H5777" s="230" t="s">
        <v>8</v>
      </c>
      <c r="I5777" s="230" t="s">
        <v>9</v>
      </c>
      <c r="J5777" s="230" t="s">
        <v>10</v>
      </c>
      <c r="K5777" s="230" t="s">
        <v>11</v>
      </c>
      <c r="L5777" s="230" t="s">
        <v>12</v>
      </c>
      <c r="M5777" s="230" t="s">
        <v>13</v>
      </c>
      <c r="N5777" s="230" t="s">
        <v>14</v>
      </c>
      <c r="O5777" s="230" t="s">
        <v>15</v>
      </c>
      <c r="P5777" s="230" t="s">
        <v>16</v>
      </c>
      <c r="Q5777" s="230" t="s">
        <v>17</v>
      </c>
      <c r="R5777" s="230" t="s">
        <v>18</v>
      </c>
      <c r="S5777" s="230" t="s">
        <v>19</v>
      </c>
      <c r="T5777" s="230" t="s">
        <v>20</v>
      </c>
      <c r="U5777" s="230" t="s">
        <v>21</v>
      </c>
      <c r="V5777" s="230" t="s">
        <v>22</v>
      </c>
      <c r="W5777" s="230" t="s">
        <v>23</v>
      </c>
      <c r="X5777" s="230" t="s">
        <v>24</v>
      </c>
      <c r="Y5777" s="230" t="s">
        <v>25</v>
      </c>
      <c r="Z5777" s="230" t="s">
        <v>26</v>
      </c>
      <c r="AA5777" s="230" t="s">
        <v>27</v>
      </c>
      <c r="AB5777" s="230" t="s">
        <v>28</v>
      </c>
    </row>
    <row r="5778" customHeight="1" spans="1:30">
      <c r="A5778" s="564">
        <v>45405</v>
      </c>
      <c r="B5778" s="669" t="s">
        <v>31</v>
      </c>
      <c r="C5778" s="669" t="s">
        <v>32</v>
      </c>
      <c r="D5778" s="765">
        <v>100</v>
      </c>
      <c r="E5778" s="669" t="s">
        <v>35</v>
      </c>
      <c r="F5778" s="765">
        <v>6.59</v>
      </c>
      <c r="G5778" s="765">
        <v>3.4</v>
      </c>
      <c r="H5778" s="765">
        <v>65.5743</v>
      </c>
      <c r="I5778" s="765">
        <v>64.925</v>
      </c>
      <c r="J5778" s="765">
        <v>64.8375</v>
      </c>
      <c r="K5778" s="765">
        <v>0</v>
      </c>
      <c r="L5778" s="766">
        <v>0</v>
      </c>
      <c r="M5778" s="765">
        <v>994.4375</v>
      </c>
      <c r="N5778" s="765">
        <v>1194</v>
      </c>
      <c r="O5778" s="766">
        <v>0.8329</v>
      </c>
      <c r="P5778" s="766">
        <v>0.0662</v>
      </c>
      <c r="Q5778" s="765">
        <v>14897</v>
      </c>
      <c r="R5778" s="765">
        <v>4333.525</v>
      </c>
      <c r="S5778" s="766">
        <v>0.2909</v>
      </c>
      <c r="T5778" s="765">
        <v>0</v>
      </c>
      <c r="U5778" s="765">
        <v>0</v>
      </c>
      <c r="V5778" s="765">
        <v>0</v>
      </c>
      <c r="W5778" s="765">
        <v>0</v>
      </c>
      <c r="X5778" s="669">
        <v>0</v>
      </c>
      <c r="Y5778" s="765">
        <v>0</v>
      </c>
      <c r="Z5778" s="765">
        <v>0</v>
      </c>
      <c r="AA5778" s="765">
        <v>0</v>
      </c>
      <c r="AB5778" s="766">
        <v>1</v>
      </c>
      <c r="AC5778" s="575">
        <f>U5778+W5778</f>
        <v>0</v>
      </c>
      <c r="AD5778" s="620">
        <f>T5778+V5778</f>
        <v>0</v>
      </c>
    </row>
    <row r="5779" customHeight="1" spans="1:30">
      <c r="A5779" s="564">
        <v>45405</v>
      </c>
      <c r="B5779" s="669" t="s">
        <v>40</v>
      </c>
      <c r="C5779" s="669" t="s">
        <v>32</v>
      </c>
      <c r="D5779" s="765">
        <v>30</v>
      </c>
      <c r="E5779" s="669" t="s">
        <v>91</v>
      </c>
      <c r="F5779" s="765">
        <v>0.96</v>
      </c>
      <c r="G5779" s="765">
        <v>0</v>
      </c>
      <c r="H5779" s="765">
        <v>2.4842</v>
      </c>
      <c r="I5779" s="765">
        <v>2.4842</v>
      </c>
      <c r="J5779" s="765">
        <v>2.4288</v>
      </c>
      <c r="K5779" s="765">
        <v>0</v>
      </c>
      <c r="L5779" s="766">
        <v>0</v>
      </c>
      <c r="M5779" s="765">
        <v>342.8304</v>
      </c>
      <c r="N5779" s="765">
        <v>402</v>
      </c>
      <c r="O5779" s="766">
        <v>0.8528</v>
      </c>
      <c r="P5779" s="766">
        <v>0.0861</v>
      </c>
      <c r="Q5779" s="765">
        <v>4798</v>
      </c>
      <c r="R5779" s="765">
        <v>1520.5872</v>
      </c>
      <c r="S5779" s="766">
        <v>0.3169</v>
      </c>
      <c r="T5779" s="765">
        <v>0</v>
      </c>
      <c r="U5779" s="765">
        <v>0</v>
      </c>
      <c r="V5779" s="765">
        <v>0</v>
      </c>
      <c r="W5779" s="765">
        <v>0</v>
      </c>
      <c r="X5779" s="669">
        <v>0</v>
      </c>
      <c r="Y5779" s="765">
        <v>0</v>
      </c>
      <c r="Z5779" s="765">
        <v>0</v>
      </c>
      <c r="AA5779" s="765">
        <v>0</v>
      </c>
      <c r="AB5779" s="766">
        <v>1</v>
      </c>
      <c r="AC5779" s="575">
        <f t="shared" ref="AC5779:AC5819" si="270">U5779+W5779</f>
        <v>0</v>
      </c>
      <c r="AD5779" s="620">
        <f t="shared" ref="AD5779:AD5819" si="271">T5779+V5779</f>
        <v>0</v>
      </c>
    </row>
    <row r="5780" customHeight="1" spans="1:30">
      <c r="A5780" s="564">
        <v>45405</v>
      </c>
      <c r="B5780" s="669" t="s">
        <v>41</v>
      </c>
      <c r="C5780" s="669" t="s">
        <v>32</v>
      </c>
      <c r="D5780" s="765">
        <v>20</v>
      </c>
      <c r="E5780" s="669" t="s">
        <v>35</v>
      </c>
      <c r="F5780" s="765">
        <v>6.21</v>
      </c>
      <c r="G5780" s="765">
        <v>2.08</v>
      </c>
      <c r="H5780" s="765">
        <v>11.8123</v>
      </c>
      <c r="I5780" s="765">
        <v>5.6366</v>
      </c>
      <c r="J5780" s="765">
        <v>5.5868</v>
      </c>
      <c r="K5780" s="765">
        <v>6.1757</v>
      </c>
      <c r="L5780" s="766">
        <v>0.5228</v>
      </c>
      <c r="M5780" s="765">
        <v>181.7639</v>
      </c>
      <c r="N5780" s="765">
        <v>313</v>
      </c>
      <c r="O5780" s="766">
        <v>0.5807</v>
      </c>
      <c r="P5780" s="766">
        <v>-0.186</v>
      </c>
      <c r="Q5780" s="765">
        <v>4064</v>
      </c>
      <c r="R5780" s="765">
        <v>1034.8474</v>
      </c>
      <c r="S5780" s="766">
        <v>0.2546</v>
      </c>
      <c r="T5780" s="765">
        <v>0</v>
      </c>
      <c r="U5780" s="765">
        <v>0</v>
      </c>
      <c r="V5780" s="765">
        <v>0</v>
      </c>
      <c r="W5780" s="765">
        <v>0</v>
      </c>
      <c r="X5780" s="669">
        <v>0</v>
      </c>
      <c r="Y5780" s="765">
        <v>0</v>
      </c>
      <c r="Z5780" s="765">
        <v>0</v>
      </c>
      <c r="AA5780" s="765">
        <v>0</v>
      </c>
      <c r="AB5780" s="766">
        <v>1</v>
      </c>
      <c r="AC5780" s="575">
        <f t="shared" si="270"/>
        <v>0</v>
      </c>
      <c r="AD5780" s="620">
        <f t="shared" si="271"/>
        <v>0</v>
      </c>
    </row>
    <row r="5781" customHeight="1" spans="1:30">
      <c r="A5781" s="564">
        <v>45405</v>
      </c>
      <c r="B5781" s="669" t="s">
        <v>38</v>
      </c>
      <c r="C5781" s="669" t="s">
        <v>32</v>
      </c>
      <c r="D5781" s="765">
        <v>5.48</v>
      </c>
      <c r="E5781" s="669" t="s">
        <v>144</v>
      </c>
      <c r="F5781" s="765">
        <v>8.03</v>
      </c>
      <c r="G5781" s="765">
        <v>0</v>
      </c>
      <c r="H5781" s="765">
        <v>3.88</v>
      </c>
      <c r="I5781" s="765">
        <v>2.96</v>
      </c>
      <c r="J5781" s="765">
        <v>2.52</v>
      </c>
      <c r="K5781" s="765">
        <v>0.92</v>
      </c>
      <c r="L5781" s="766">
        <v>0.2371</v>
      </c>
      <c r="M5781" s="765">
        <v>43.848</v>
      </c>
      <c r="N5781" s="765">
        <v>50</v>
      </c>
      <c r="O5781" s="766">
        <v>0.877</v>
      </c>
      <c r="P5781" s="766">
        <v>0.1103</v>
      </c>
      <c r="Q5781" s="765">
        <v>554</v>
      </c>
      <c r="R5781" s="765">
        <v>169.1</v>
      </c>
      <c r="S5781" s="766">
        <v>0.3052</v>
      </c>
      <c r="T5781" s="765">
        <v>0</v>
      </c>
      <c r="U5781" s="765">
        <v>0</v>
      </c>
      <c r="V5781" s="765">
        <v>0</v>
      </c>
      <c r="W5781" s="765">
        <v>0</v>
      </c>
      <c r="X5781" s="669">
        <v>0</v>
      </c>
      <c r="Y5781" s="765">
        <v>0</v>
      </c>
      <c r="Z5781" s="765">
        <v>0</v>
      </c>
      <c r="AA5781" s="765">
        <v>0</v>
      </c>
      <c r="AB5781" s="766">
        <v>1</v>
      </c>
      <c r="AC5781" s="575">
        <f t="shared" si="270"/>
        <v>0</v>
      </c>
      <c r="AD5781" s="620">
        <f t="shared" si="271"/>
        <v>0</v>
      </c>
    </row>
    <row r="5782" customHeight="1" spans="1:30">
      <c r="A5782" s="564">
        <v>45405</v>
      </c>
      <c r="B5782" s="669" t="s">
        <v>34</v>
      </c>
      <c r="C5782" s="669" t="s">
        <v>32</v>
      </c>
      <c r="D5782" s="765">
        <v>10</v>
      </c>
      <c r="E5782" s="669" t="s">
        <v>35</v>
      </c>
      <c r="F5782" s="765">
        <v>6.79</v>
      </c>
      <c r="G5782" s="765">
        <v>0.92</v>
      </c>
      <c r="H5782" s="765">
        <v>6.4647</v>
      </c>
      <c r="I5782" s="765">
        <v>6.0131</v>
      </c>
      <c r="J5782" s="765">
        <v>5.94</v>
      </c>
      <c r="K5782" s="765">
        <v>0.4516</v>
      </c>
      <c r="L5782" s="766">
        <v>0.0699</v>
      </c>
      <c r="M5782" s="765">
        <v>93.72</v>
      </c>
      <c r="N5782" s="765">
        <v>100</v>
      </c>
      <c r="O5782" s="766">
        <v>0.9372</v>
      </c>
      <c r="P5782" s="766">
        <v>0.1705</v>
      </c>
      <c r="Q5782" s="765">
        <v>1258</v>
      </c>
      <c r="R5782" s="765">
        <v>399.96</v>
      </c>
      <c r="S5782" s="766">
        <v>0.3179</v>
      </c>
      <c r="T5782" s="765">
        <v>0</v>
      </c>
      <c r="U5782" s="765">
        <v>0</v>
      </c>
      <c r="V5782" s="765">
        <v>0</v>
      </c>
      <c r="W5782" s="765">
        <v>0</v>
      </c>
      <c r="X5782" s="669">
        <v>0</v>
      </c>
      <c r="Y5782" s="765">
        <v>0</v>
      </c>
      <c r="Z5782" s="765">
        <v>0</v>
      </c>
      <c r="AA5782" s="765">
        <v>0</v>
      </c>
      <c r="AB5782" s="766">
        <v>1</v>
      </c>
      <c r="AC5782" s="575">
        <f t="shared" si="270"/>
        <v>0</v>
      </c>
      <c r="AD5782" s="620">
        <f t="shared" si="271"/>
        <v>0</v>
      </c>
    </row>
    <row r="5783" customHeight="1" spans="1:30">
      <c r="A5783" s="564">
        <v>45405</v>
      </c>
      <c r="B5783" s="669" t="s">
        <v>45</v>
      </c>
      <c r="C5783" s="669" t="s">
        <v>32</v>
      </c>
      <c r="D5783" s="765">
        <v>50</v>
      </c>
      <c r="E5783" s="669" t="s">
        <v>35</v>
      </c>
      <c r="F5783" s="765">
        <v>7.66</v>
      </c>
      <c r="G5783" s="765">
        <v>2.57</v>
      </c>
      <c r="H5783" s="765">
        <v>32.661</v>
      </c>
      <c r="I5783" s="765">
        <v>32.214</v>
      </c>
      <c r="J5783" s="765">
        <v>32.12</v>
      </c>
      <c r="K5783" s="765">
        <v>0.447</v>
      </c>
      <c r="L5783" s="766">
        <v>0.0137</v>
      </c>
      <c r="M5783" s="765">
        <v>479.6</v>
      </c>
      <c r="N5783" s="765">
        <v>583</v>
      </c>
      <c r="O5783" s="766">
        <v>0.8226</v>
      </c>
      <c r="P5783" s="766">
        <v>0.0559</v>
      </c>
      <c r="Q5783" s="765">
        <v>7003</v>
      </c>
      <c r="R5783" s="765">
        <v>1904.76</v>
      </c>
      <c r="S5783" s="766">
        <v>0.272</v>
      </c>
      <c r="T5783" s="765">
        <v>0</v>
      </c>
      <c r="U5783" s="765">
        <v>0</v>
      </c>
      <c r="V5783" s="765">
        <v>0</v>
      </c>
      <c r="W5783" s="765">
        <v>0</v>
      </c>
      <c r="X5783" s="669">
        <v>0</v>
      </c>
      <c r="Y5783" s="765">
        <v>0</v>
      </c>
      <c r="Z5783" s="765">
        <v>0</v>
      </c>
      <c r="AA5783" s="765">
        <v>0</v>
      </c>
      <c r="AB5783" s="766">
        <v>1</v>
      </c>
      <c r="AC5783" s="575">
        <f t="shared" si="270"/>
        <v>0</v>
      </c>
      <c r="AD5783" s="620">
        <f t="shared" si="271"/>
        <v>0</v>
      </c>
    </row>
    <row r="5784" customHeight="1" spans="1:30">
      <c r="A5784" s="564">
        <v>45405</v>
      </c>
      <c r="B5784" s="669" t="s">
        <v>42</v>
      </c>
      <c r="C5784" s="669" t="s">
        <v>32</v>
      </c>
      <c r="D5784" s="765">
        <v>30</v>
      </c>
      <c r="E5784" s="669" t="s">
        <v>33</v>
      </c>
      <c r="F5784" s="765">
        <v>5.85</v>
      </c>
      <c r="G5784" s="765">
        <v>1.24</v>
      </c>
      <c r="H5784" s="765">
        <v>14.0483</v>
      </c>
      <c r="I5784" s="765">
        <v>13.2951</v>
      </c>
      <c r="J5784" s="765">
        <v>13.2738</v>
      </c>
      <c r="K5784" s="765">
        <v>0</v>
      </c>
      <c r="L5784" s="766">
        <v>0</v>
      </c>
      <c r="M5784" s="765">
        <v>200.9942</v>
      </c>
      <c r="N5784" s="765">
        <v>341</v>
      </c>
      <c r="O5784" s="766">
        <v>0.5894</v>
      </c>
      <c r="P5784" s="766">
        <v>-0.1773</v>
      </c>
      <c r="Q5784" s="765">
        <v>3622</v>
      </c>
      <c r="R5784" s="765">
        <v>1371.2469</v>
      </c>
      <c r="S5784" s="766">
        <v>0.3786</v>
      </c>
      <c r="T5784" s="765">
        <v>0</v>
      </c>
      <c r="U5784" s="765">
        <v>0</v>
      </c>
      <c r="V5784" s="765">
        <v>0</v>
      </c>
      <c r="W5784" s="765">
        <v>0</v>
      </c>
      <c r="X5784" s="669">
        <v>0</v>
      </c>
      <c r="Y5784" s="765">
        <v>0</v>
      </c>
      <c r="Z5784" s="765">
        <v>0</v>
      </c>
      <c r="AA5784" s="765">
        <v>0</v>
      </c>
      <c r="AB5784" s="766">
        <v>1</v>
      </c>
      <c r="AC5784" s="575">
        <f t="shared" si="270"/>
        <v>0</v>
      </c>
      <c r="AD5784" s="620">
        <f t="shared" si="271"/>
        <v>0</v>
      </c>
    </row>
    <row r="5785" customHeight="1" spans="1:30">
      <c r="A5785" s="564">
        <v>45405</v>
      </c>
      <c r="B5785" s="669" t="s">
        <v>36</v>
      </c>
      <c r="C5785" s="669" t="s">
        <v>32</v>
      </c>
      <c r="D5785" s="765">
        <v>80</v>
      </c>
      <c r="E5785" s="669" t="s">
        <v>35</v>
      </c>
      <c r="F5785" s="765">
        <v>27.59</v>
      </c>
      <c r="G5785" s="765">
        <v>2.51</v>
      </c>
      <c r="H5785" s="765">
        <v>52.1111</v>
      </c>
      <c r="I5785" s="765">
        <v>52.5</v>
      </c>
      <c r="J5785" s="765">
        <v>52.25</v>
      </c>
      <c r="K5785" s="765">
        <v>0</v>
      </c>
      <c r="L5785" s="766">
        <v>0</v>
      </c>
      <c r="M5785" s="765">
        <v>876.7</v>
      </c>
      <c r="N5785" s="765">
        <v>854</v>
      </c>
      <c r="O5785" s="766">
        <v>1.0266</v>
      </c>
      <c r="P5785" s="766">
        <v>0.2599</v>
      </c>
      <c r="Q5785" s="765">
        <v>9570</v>
      </c>
      <c r="R5785" s="765">
        <v>3723.5</v>
      </c>
      <c r="S5785" s="766">
        <v>0.3891</v>
      </c>
      <c r="T5785" s="765">
        <v>0</v>
      </c>
      <c r="U5785" s="765">
        <v>0</v>
      </c>
      <c r="V5785" s="765">
        <v>0</v>
      </c>
      <c r="W5785" s="765">
        <v>0</v>
      </c>
      <c r="X5785" s="669">
        <v>0</v>
      </c>
      <c r="Y5785" s="765">
        <v>0</v>
      </c>
      <c r="Z5785" s="765">
        <v>0</v>
      </c>
      <c r="AA5785" s="765">
        <v>0</v>
      </c>
      <c r="AB5785" s="766">
        <v>1</v>
      </c>
      <c r="AC5785" s="575">
        <f t="shared" si="270"/>
        <v>0</v>
      </c>
      <c r="AD5785" s="620">
        <f t="shared" si="271"/>
        <v>0</v>
      </c>
    </row>
    <row r="5786" customHeight="1" spans="1:30">
      <c r="A5786" s="564">
        <v>45405</v>
      </c>
      <c r="B5786" s="669" t="s">
        <v>37</v>
      </c>
      <c r="C5786" s="669" t="s">
        <v>32</v>
      </c>
      <c r="D5786" s="765">
        <v>100</v>
      </c>
      <c r="E5786" s="669" t="s">
        <v>35</v>
      </c>
      <c r="F5786" s="765">
        <v>8.82</v>
      </c>
      <c r="G5786" s="765">
        <v>0</v>
      </c>
      <c r="H5786" s="765">
        <v>63.557</v>
      </c>
      <c r="I5786" s="765">
        <v>58.1535</v>
      </c>
      <c r="J5786" s="765">
        <v>56.882</v>
      </c>
      <c r="K5786" s="765">
        <v>5.0675</v>
      </c>
      <c r="L5786" s="766">
        <v>0.0802</v>
      </c>
      <c r="M5786" s="765">
        <v>1011.122</v>
      </c>
      <c r="N5786" s="765">
        <v>1390</v>
      </c>
      <c r="O5786" s="766">
        <v>0.7274</v>
      </c>
      <c r="P5786" s="766">
        <v>-0.0393</v>
      </c>
      <c r="Q5786" s="765">
        <v>15889</v>
      </c>
      <c r="R5786" s="765">
        <v>4250.115</v>
      </c>
      <c r="S5786" s="766">
        <v>0.2675</v>
      </c>
      <c r="T5786" s="765">
        <v>0.2016</v>
      </c>
      <c r="U5786" s="765">
        <v>0</v>
      </c>
      <c r="V5786" s="765">
        <v>0</v>
      </c>
      <c r="W5786" s="765">
        <v>0</v>
      </c>
      <c r="X5786" s="669">
        <v>0</v>
      </c>
      <c r="Y5786" s="765">
        <v>0.1344</v>
      </c>
      <c r="Z5786" s="765">
        <v>0</v>
      </c>
      <c r="AA5786" s="765">
        <v>0</v>
      </c>
      <c r="AB5786" s="766">
        <v>0.9968</v>
      </c>
      <c r="AC5786" s="575">
        <f t="shared" si="270"/>
        <v>0</v>
      </c>
      <c r="AD5786" s="620">
        <f t="shared" si="271"/>
        <v>0.2016</v>
      </c>
    </row>
    <row r="5787" customHeight="1" spans="1:30">
      <c r="A5787" s="564">
        <v>45405</v>
      </c>
      <c r="B5787" s="669" t="s">
        <v>46</v>
      </c>
      <c r="C5787" s="669" t="s">
        <v>32</v>
      </c>
      <c r="D5787" s="765">
        <v>30</v>
      </c>
      <c r="E5787" s="669" t="s">
        <v>33</v>
      </c>
      <c r="F5787" s="765">
        <v>5.6</v>
      </c>
      <c r="G5787" s="765">
        <v>1.23</v>
      </c>
      <c r="H5787" s="765">
        <v>13.8516</v>
      </c>
      <c r="I5787" s="765">
        <v>13.58</v>
      </c>
      <c r="J5787" s="765">
        <v>13.552</v>
      </c>
      <c r="K5787" s="765">
        <v>0</v>
      </c>
      <c r="L5787" s="766">
        <v>0</v>
      </c>
      <c r="M5787" s="765">
        <v>291.424</v>
      </c>
      <c r="N5787" s="765">
        <v>392</v>
      </c>
      <c r="O5787" s="766">
        <v>0.7434</v>
      </c>
      <c r="P5787" s="766">
        <v>-0.0233</v>
      </c>
      <c r="Q5787" s="765">
        <v>4513</v>
      </c>
      <c r="R5787" s="765">
        <v>1613.752</v>
      </c>
      <c r="S5787" s="766">
        <v>0.3576</v>
      </c>
      <c r="T5787" s="765">
        <v>0</v>
      </c>
      <c r="U5787" s="765">
        <v>0</v>
      </c>
      <c r="V5787" s="765">
        <v>0</v>
      </c>
      <c r="W5787" s="765">
        <v>0</v>
      </c>
      <c r="X5787" s="669">
        <v>0</v>
      </c>
      <c r="Y5787" s="765">
        <v>0</v>
      </c>
      <c r="Z5787" s="765">
        <v>0</v>
      </c>
      <c r="AA5787" s="765">
        <v>0</v>
      </c>
      <c r="AB5787" s="766">
        <v>1</v>
      </c>
      <c r="AC5787" s="575">
        <f t="shared" si="270"/>
        <v>0</v>
      </c>
      <c r="AD5787" s="620">
        <f t="shared" si="271"/>
        <v>0</v>
      </c>
    </row>
    <row r="5788" customHeight="1" spans="1:30">
      <c r="A5788" s="564">
        <v>45405</v>
      </c>
      <c r="B5788" s="669" t="s">
        <v>50</v>
      </c>
      <c r="C5788" s="669" t="s">
        <v>32</v>
      </c>
      <c r="D5788" s="765">
        <v>50</v>
      </c>
      <c r="E5788" s="669" t="s">
        <v>493</v>
      </c>
      <c r="F5788" s="765">
        <v>4.23</v>
      </c>
      <c r="G5788" s="765">
        <v>0</v>
      </c>
      <c r="H5788" s="765">
        <v>18.0507</v>
      </c>
      <c r="I5788" s="765">
        <v>17.465</v>
      </c>
      <c r="J5788" s="765">
        <v>17.36</v>
      </c>
      <c r="K5788" s="765">
        <v>0.5857</v>
      </c>
      <c r="L5788" s="766">
        <v>0.0324</v>
      </c>
      <c r="M5788" s="765">
        <v>477.96</v>
      </c>
      <c r="N5788" s="765">
        <v>493</v>
      </c>
      <c r="O5788" s="766">
        <v>0.9695</v>
      </c>
      <c r="P5788" s="766">
        <v>0.2028</v>
      </c>
      <c r="Q5788" s="765">
        <v>6687</v>
      </c>
      <c r="R5788" s="765">
        <v>1605.45</v>
      </c>
      <c r="S5788" s="766">
        <v>0.2401</v>
      </c>
      <c r="T5788" s="765">
        <v>0</v>
      </c>
      <c r="U5788" s="765">
        <v>0</v>
      </c>
      <c r="V5788" s="765">
        <v>0</v>
      </c>
      <c r="W5788" s="765">
        <v>0</v>
      </c>
      <c r="X5788" s="669">
        <v>0</v>
      </c>
      <c r="Y5788" s="765">
        <v>0</v>
      </c>
      <c r="Z5788" s="765">
        <v>0</v>
      </c>
      <c r="AA5788" s="765">
        <v>0</v>
      </c>
      <c r="AB5788" s="766">
        <v>1</v>
      </c>
      <c r="AC5788" s="575">
        <f t="shared" si="270"/>
        <v>0</v>
      </c>
      <c r="AD5788" s="620">
        <f t="shared" si="271"/>
        <v>0</v>
      </c>
    </row>
    <row r="5789" customHeight="1" spans="1:30">
      <c r="A5789" s="564">
        <v>45405</v>
      </c>
      <c r="B5789" s="669" t="s">
        <v>47</v>
      </c>
      <c r="C5789" s="669" t="s">
        <v>32</v>
      </c>
      <c r="D5789" s="765">
        <v>150</v>
      </c>
      <c r="E5789" s="669" t="s">
        <v>35</v>
      </c>
      <c r="F5789" s="765">
        <v>7.29</v>
      </c>
      <c r="G5789" s="765">
        <v>1.62</v>
      </c>
      <c r="H5789" s="765">
        <v>113.3187</v>
      </c>
      <c r="I5789" s="765">
        <v>69.1001</v>
      </c>
      <c r="J5789" s="765">
        <v>67.5605</v>
      </c>
      <c r="K5789" s="765">
        <v>44.22</v>
      </c>
      <c r="L5789" s="766">
        <v>0.3902</v>
      </c>
      <c r="M5789" s="765">
        <v>951.5562</v>
      </c>
      <c r="N5789" s="765">
        <v>2480</v>
      </c>
      <c r="O5789" s="766">
        <v>0.3837</v>
      </c>
      <c r="P5789" s="766">
        <v>-0.383</v>
      </c>
      <c r="Q5789" s="765">
        <v>24402</v>
      </c>
      <c r="R5789" s="765">
        <v>5015.8899</v>
      </c>
      <c r="S5789" s="766">
        <v>0.2056</v>
      </c>
      <c r="T5789" s="765">
        <v>0</v>
      </c>
      <c r="U5789" s="765">
        <v>0</v>
      </c>
      <c r="V5789" s="765">
        <v>0</v>
      </c>
      <c r="W5789" s="765">
        <v>0</v>
      </c>
      <c r="X5789" s="669">
        <v>0</v>
      </c>
      <c r="Y5789" s="765">
        <v>0</v>
      </c>
      <c r="Z5789" s="765">
        <v>0</v>
      </c>
      <c r="AA5789" s="765">
        <v>0</v>
      </c>
      <c r="AB5789" s="766">
        <v>1</v>
      </c>
      <c r="AC5789" s="575">
        <f t="shared" si="270"/>
        <v>0</v>
      </c>
      <c r="AD5789" s="620">
        <f t="shared" si="271"/>
        <v>0</v>
      </c>
    </row>
    <row r="5790" customHeight="1" spans="1:30">
      <c r="A5790" s="564">
        <v>45405</v>
      </c>
      <c r="B5790" s="669" t="s">
        <v>43</v>
      </c>
      <c r="C5790" s="669" t="s">
        <v>32</v>
      </c>
      <c r="D5790" s="765">
        <v>300</v>
      </c>
      <c r="E5790" s="669" t="s">
        <v>35</v>
      </c>
      <c r="F5790" s="765">
        <v>7.71</v>
      </c>
      <c r="G5790" s="765">
        <v>0</v>
      </c>
      <c r="H5790" s="765">
        <v>251.8907</v>
      </c>
      <c r="I5790" s="765">
        <v>234.3702</v>
      </c>
      <c r="J5790" s="765">
        <v>229.053</v>
      </c>
      <c r="K5790" s="765">
        <v>16.4177</v>
      </c>
      <c r="L5790" s="766">
        <v>0.0655</v>
      </c>
      <c r="M5790" s="765">
        <v>4022.931</v>
      </c>
      <c r="N5790" s="765">
        <v>5107</v>
      </c>
      <c r="O5790" s="766">
        <v>0.7877</v>
      </c>
      <c r="P5790" s="766">
        <v>0.021</v>
      </c>
      <c r="Q5790" s="765">
        <v>60814</v>
      </c>
      <c r="R5790" s="765">
        <v>17054.962</v>
      </c>
      <c r="S5790" s="766">
        <v>0.2804</v>
      </c>
      <c r="T5790" s="765">
        <v>0</v>
      </c>
      <c r="U5790" s="765">
        <v>0</v>
      </c>
      <c r="V5790" s="765">
        <v>0</v>
      </c>
      <c r="W5790" s="765">
        <v>0</v>
      </c>
      <c r="X5790" s="669">
        <v>0</v>
      </c>
      <c r="Y5790" s="765">
        <v>0</v>
      </c>
      <c r="Z5790" s="765">
        <v>0</v>
      </c>
      <c r="AA5790" s="765">
        <v>0</v>
      </c>
      <c r="AB5790" s="766">
        <v>1</v>
      </c>
      <c r="AC5790" s="575">
        <f t="shared" si="270"/>
        <v>0</v>
      </c>
      <c r="AD5790" s="620">
        <f t="shared" si="271"/>
        <v>0</v>
      </c>
    </row>
    <row r="5791" customHeight="1" spans="1:30">
      <c r="A5791" s="564">
        <v>45405</v>
      </c>
      <c r="B5791" s="669" t="s">
        <v>52</v>
      </c>
      <c r="C5791" s="669" t="s">
        <v>32</v>
      </c>
      <c r="D5791" s="765">
        <v>150</v>
      </c>
      <c r="E5791" s="669" t="s">
        <v>35</v>
      </c>
      <c r="F5791" s="765">
        <v>8.17</v>
      </c>
      <c r="G5791" s="765">
        <v>8</v>
      </c>
      <c r="H5791" s="765">
        <v>100.7119</v>
      </c>
      <c r="I5791" s="765">
        <v>100.7119</v>
      </c>
      <c r="J5791" s="765">
        <v>99.75</v>
      </c>
      <c r="K5791" s="765">
        <v>0</v>
      </c>
      <c r="L5791" s="766">
        <v>0</v>
      </c>
      <c r="M5791" s="765">
        <v>1874.775</v>
      </c>
      <c r="N5791" s="765">
        <v>2234</v>
      </c>
      <c r="O5791" s="766">
        <v>0.8392</v>
      </c>
      <c r="P5791" s="766">
        <v>0.0725</v>
      </c>
      <c r="Q5791" s="765">
        <v>24854</v>
      </c>
      <c r="R5791" s="765">
        <v>8388.45</v>
      </c>
      <c r="S5791" s="766">
        <v>0.3375</v>
      </c>
      <c r="T5791" s="765">
        <v>0</v>
      </c>
      <c r="U5791" s="765">
        <v>0</v>
      </c>
      <c r="V5791" s="765">
        <v>0</v>
      </c>
      <c r="W5791" s="765">
        <v>0</v>
      </c>
      <c r="X5791" s="669">
        <v>0</v>
      </c>
      <c r="Y5791" s="765">
        <v>0</v>
      </c>
      <c r="Z5791" s="765">
        <v>0</v>
      </c>
      <c r="AA5791" s="765">
        <v>0</v>
      </c>
      <c r="AB5791" s="766">
        <v>1</v>
      </c>
      <c r="AC5791" s="575">
        <f t="shared" si="270"/>
        <v>0</v>
      </c>
      <c r="AD5791" s="620">
        <f t="shared" si="271"/>
        <v>0</v>
      </c>
    </row>
    <row r="5792" customHeight="1" spans="1:30">
      <c r="A5792" s="564">
        <v>45405</v>
      </c>
      <c r="B5792" s="669" t="s">
        <v>51</v>
      </c>
      <c r="C5792" s="669" t="s">
        <v>32</v>
      </c>
      <c r="D5792" s="765">
        <v>100</v>
      </c>
      <c r="E5792" s="669" t="s">
        <v>35</v>
      </c>
      <c r="F5792" s="765">
        <v>6.42</v>
      </c>
      <c r="G5792" s="765">
        <v>6</v>
      </c>
      <c r="H5792" s="765">
        <v>79.6624</v>
      </c>
      <c r="I5792" s="765">
        <v>22.9238</v>
      </c>
      <c r="J5792" s="765">
        <v>21.9464</v>
      </c>
      <c r="K5792" s="765">
        <v>56.7386</v>
      </c>
      <c r="L5792" s="766">
        <v>0.7122</v>
      </c>
      <c r="M5792" s="765">
        <v>477.7248</v>
      </c>
      <c r="N5792" s="765">
        <v>894</v>
      </c>
      <c r="O5792" s="766">
        <v>0.5344</v>
      </c>
      <c r="P5792" s="766">
        <v>-0.2323</v>
      </c>
      <c r="Q5792" s="765">
        <v>11438</v>
      </c>
      <c r="R5792" s="765">
        <v>3369.9736</v>
      </c>
      <c r="S5792" s="766">
        <v>0.2946</v>
      </c>
      <c r="T5792" s="765">
        <v>0</v>
      </c>
      <c r="U5792" s="765">
        <v>0</v>
      </c>
      <c r="V5792" s="765">
        <v>0</v>
      </c>
      <c r="W5792" s="765">
        <v>0</v>
      </c>
      <c r="X5792" s="669">
        <v>0</v>
      </c>
      <c r="Y5792" s="765">
        <v>0</v>
      </c>
      <c r="Z5792" s="765">
        <v>0</v>
      </c>
      <c r="AA5792" s="765">
        <v>0</v>
      </c>
      <c r="AB5792" s="766">
        <v>1</v>
      </c>
      <c r="AC5792" s="575">
        <f t="shared" si="270"/>
        <v>0</v>
      </c>
      <c r="AD5792" s="620">
        <f t="shared" si="271"/>
        <v>0</v>
      </c>
    </row>
    <row r="5793" customHeight="1" spans="1:30">
      <c r="A5793" s="564">
        <v>45405</v>
      </c>
      <c r="B5793" s="669" t="s">
        <v>49</v>
      </c>
      <c r="C5793" s="669" t="s">
        <v>32</v>
      </c>
      <c r="D5793" s="765">
        <v>100</v>
      </c>
      <c r="E5793" s="669" t="s">
        <v>33</v>
      </c>
      <c r="F5793" s="765">
        <v>8.44</v>
      </c>
      <c r="G5793" s="765">
        <v>1</v>
      </c>
      <c r="H5793" s="765">
        <v>79.408</v>
      </c>
      <c r="I5793" s="765">
        <v>58.4984</v>
      </c>
      <c r="J5793" s="765">
        <v>56.6433</v>
      </c>
      <c r="K5793" s="765">
        <v>20.7596</v>
      </c>
      <c r="L5793" s="766">
        <v>0.2619</v>
      </c>
      <c r="M5793" s="765">
        <v>941.0835</v>
      </c>
      <c r="N5793" s="765">
        <v>1102</v>
      </c>
      <c r="O5793" s="766">
        <v>0.854</v>
      </c>
      <c r="P5793" s="766">
        <v>0.0873</v>
      </c>
      <c r="Q5793" s="765">
        <v>14225</v>
      </c>
      <c r="R5793" s="765">
        <v>3914.2425</v>
      </c>
      <c r="S5793" s="766">
        <v>0.2752</v>
      </c>
      <c r="T5793" s="765">
        <v>0</v>
      </c>
      <c r="U5793" s="765">
        <v>0</v>
      </c>
      <c r="V5793" s="765">
        <v>0</v>
      </c>
      <c r="W5793" s="765">
        <v>0</v>
      </c>
      <c r="X5793" s="669">
        <v>0</v>
      </c>
      <c r="Y5793" s="765">
        <v>0</v>
      </c>
      <c r="Z5793" s="765">
        <v>0</v>
      </c>
      <c r="AA5793" s="765">
        <v>0</v>
      </c>
      <c r="AB5793" s="766">
        <v>1</v>
      </c>
      <c r="AC5793" s="575">
        <f t="shared" si="270"/>
        <v>0</v>
      </c>
      <c r="AD5793" s="620">
        <f t="shared" si="271"/>
        <v>0</v>
      </c>
    </row>
    <row r="5794" customHeight="1" spans="1:30">
      <c r="A5794" s="564">
        <v>45405</v>
      </c>
      <c r="B5794" s="669" t="s">
        <v>53</v>
      </c>
      <c r="C5794" s="669" t="s">
        <v>32</v>
      </c>
      <c r="D5794" s="765">
        <v>100</v>
      </c>
      <c r="E5794" s="669" t="s">
        <v>39</v>
      </c>
      <c r="F5794" s="765">
        <v>7.07</v>
      </c>
      <c r="G5794" s="765">
        <v>0</v>
      </c>
      <c r="H5794" s="765">
        <v>54.754</v>
      </c>
      <c r="I5794" s="765">
        <v>53.8439</v>
      </c>
      <c r="J5794" s="765">
        <v>53.7429</v>
      </c>
      <c r="K5794" s="765">
        <v>0</v>
      </c>
      <c r="L5794" s="766">
        <v>0</v>
      </c>
      <c r="M5794" s="765">
        <v>1117.013</v>
      </c>
      <c r="N5794" s="765">
        <v>1455</v>
      </c>
      <c r="O5794" s="766">
        <v>0.7677</v>
      </c>
      <c r="P5794" s="766">
        <v>0.001</v>
      </c>
      <c r="Q5794" s="765">
        <v>15134</v>
      </c>
      <c r="R5794" s="765">
        <v>4574.0535</v>
      </c>
      <c r="S5794" s="766">
        <v>0.3022</v>
      </c>
      <c r="T5794" s="765">
        <v>0</v>
      </c>
      <c r="U5794" s="765">
        <v>0</v>
      </c>
      <c r="V5794" s="765">
        <v>0</v>
      </c>
      <c r="W5794" s="765">
        <v>0</v>
      </c>
      <c r="X5794" s="669">
        <v>0</v>
      </c>
      <c r="Y5794" s="765">
        <v>0</v>
      </c>
      <c r="Z5794" s="765">
        <v>0</v>
      </c>
      <c r="AA5794" s="765">
        <v>0</v>
      </c>
      <c r="AB5794" s="766">
        <v>1</v>
      </c>
      <c r="AC5794" s="575">
        <f t="shared" si="270"/>
        <v>0</v>
      </c>
      <c r="AD5794" s="620">
        <f t="shared" si="271"/>
        <v>0</v>
      </c>
    </row>
    <row r="5795" customHeight="1" spans="1:30">
      <c r="A5795" s="564">
        <v>45405</v>
      </c>
      <c r="B5795" s="669" t="s">
        <v>58</v>
      </c>
      <c r="C5795" s="669" t="s">
        <v>56</v>
      </c>
      <c r="D5795" s="765">
        <v>15</v>
      </c>
      <c r="E5795" s="669" t="s">
        <v>35</v>
      </c>
      <c r="F5795" s="765">
        <v>0</v>
      </c>
      <c r="G5795" s="765">
        <v>6.49</v>
      </c>
      <c r="H5795" s="765">
        <v>16.5558</v>
      </c>
      <c r="I5795" s="765">
        <v>14.5731</v>
      </c>
      <c r="J5795" s="765">
        <v>14.49</v>
      </c>
      <c r="K5795" s="765">
        <v>1.9826</v>
      </c>
      <c r="L5795" s="766">
        <v>0.1198</v>
      </c>
      <c r="M5795" s="765">
        <v>210.84</v>
      </c>
      <c r="N5795" s="765">
        <v>376</v>
      </c>
      <c r="O5795" s="766">
        <v>0.5607</v>
      </c>
      <c r="P5795" s="766">
        <v>-0.206</v>
      </c>
      <c r="Q5795" s="765">
        <v>3439</v>
      </c>
      <c r="R5795" s="765">
        <v>816.795</v>
      </c>
      <c r="S5795" s="766">
        <v>0.2375</v>
      </c>
      <c r="T5795" s="765">
        <v>0</v>
      </c>
      <c r="U5795" s="765">
        <v>0</v>
      </c>
      <c r="V5795" s="765">
        <v>0</v>
      </c>
      <c r="W5795" s="765">
        <v>0</v>
      </c>
      <c r="X5795" s="669">
        <v>0</v>
      </c>
      <c r="Y5795" s="765">
        <v>0</v>
      </c>
      <c r="Z5795" s="765">
        <v>0</v>
      </c>
      <c r="AA5795" s="765">
        <v>0</v>
      </c>
      <c r="AB5795" s="766">
        <v>1</v>
      </c>
      <c r="AC5795" s="575">
        <f t="shared" si="270"/>
        <v>0</v>
      </c>
      <c r="AD5795" s="620">
        <f t="shared" si="271"/>
        <v>0</v>
      </c>
    </row>
    <row r="5796" customHeight="1" spans="1:30">
      <c r="A5796" s="564">
        <v>45405</v>
      </c>
      <c r="B5796" s="669" t="s">
        <v>61</v>
      </c>
      <c r="C5796" s="669" t="s">
        <v>56</v>
      </c>
      <c r="D5796" s="765">
        <v>275</v>
      </c>
      <c r="E5796" s="669" t="s">
        <v>35</v>
      </c>
      <c r="F5796" s="765">
        <v>0</v>
      </c>
      <c r="G5796" s="765">
        <v>6.04</v>
      </c>
      <c r="H5796" s="765">
        <v>189.9354</v>
      </c>
      <c r="I5796" s="765">
        <v>189.1923</v>
      </c>
      <c r="J5796" s="765">
        <v>185.24</v>
      </c>
      <c r="K5796" s="765">
        <v>0</v>
      </c>
      <c r="L5796" s="766">
        <v>0</v>
      </c>
      <c r="M5796" s="765">
        <v>5661.48</v>
      </c>
      <c r="N5796" s="765">
        <v>8871</v>
      </c>
      <c r="O5796" s="766">
        <v>0.6382</v>
      </c>
      <c r="P5796" s="766">
        <v>-0.1285</v>
      </c>
      <c r="Q5796" s="765">
        <v>80080</v>
      </c>
      <c r="R5796" s="765">
        <v>29586.92</v>
      </c>
      <c r="S5796" s="766">
        <v>0.3695</v>
      </c>
      <c r="T5796" s="765">
        <v>0</v>
      </c>
      <c r="U5796" s="765">
        <v>0.7431</v>
      </c>
      <c r="V5796" s="765">
        <v>0</v>
      </c>
      <c r="W5796" s="765">
        <v>0</v>
      </c>
      <c r="X5796" s="669">
        <v>0</v>
      </c>
      <c r="Y5796" s="765">
        <v>0</v>
      </c>
      <c r="Z5796" s="765">
        <v>0</v>
      </c>
      <c r="AA5796" s="765">
        <v>0</v>
      </c>
      <c r="AB5796" s="766">
        <v>1</v>
      </c>
      <c r="AC5796" s="575">
        <f t="shared" si="270"/>
        <v>0.7431</v>
      </c>
      <c r="AD5796" s="620">
        <f t="shared" si="271"/>
        <v>0</v>
      </c>
    </row>
    <row r="5797" customHeight="1" spans="1:30">
      <c r="A5797" s="564">
        <v>45405</v>
      </c>
      <c r="B5797" s="669" t="s">
        <v>62</v>
      </c>
      <c r="C5797" s="669" t="s">
        <v>56</v>
      </c>
      <c r="D5797" s="765">
        <v>200</v>
      </c>
      <c r="E5797" s="669" t="s">
        <v>35</v>
      </c>
      <c r="F5797" s="765">
        <v>0</v>
      </c>
      <c r="G5797" s="765">
        <v>6.35</v>
      </c>
      <c r="H5797" s="765">
        <v>139.5642</v>
      </c>
      <c r="I5797" s="765">
        <v>139.5642</v>
      </c>
      <c r="J5797" s="765">
        <v>135.96</v>
      </c>
      <c r="K5797" s="765">
        <v>0</v>
      </c>
      <c r="L5797" s="766">
        <v>0</v>
      </c>
      <c r="M5797" s="765">
        <v>4251.72</v>
      </c>
      <c r="N5797" s="765">
        <v>6628</v>
      </c>
      <c r="O5797" s="766">
        <v>0.6415</v>
      </c>
      <c r="P5797" s="766">
        <v>-0.1252</v>
      </c>
      <c r="Q5797" s="765">
        <v>58280</v>
      </c>
      <c r="R5797" s="765">
        <v>20799.24</v>
      </c>
      <c r="S5797" s="766">
        <v>0.3569</v>
      </c>
      <c r="T5797" s="765">
        <v>0</v>
      </c>
      <c r="U5797" s="765">
        <v>0</v>
      </c>
      <c r="V5797" s="765">
        <v>0</v>
      </c>
      <c r="W5797" s="765">
        <v>0</v>
      </c>
      <c r="X5797" s="669">
        <v>0</v>
      </c>
      <c r="Y5797" s="765">
        <v>0</v>
      </c>
      <c r="Z5797" s="765">
        <v>0</v>
      </c>
      <c r="AA5797" s="765">
        <v>0</v>
      </c>
      <c r="AB5797" s="766">
        <v>1</v>
      </c>
      <c r="AC5797" s="575">
        <f t="shared" si="270"/>
        <v>0</v>
      </c>
      <c r="AD5797" s="620">
        <f t="shared" si="271"/>
        <v>0</v>
      </c>
    </row>
    <row r="5798" customHeight="1" spans="1:30">
      <c r="A5798" s="564">
        <v>45405</v>
      </c>
      <c r="B5798" s="669" t="s">
        <v>59</v>
      </c>
      <c r="C5798" s="669" t="s">
        <v>56</v>
      </c>
      <c r="D5798" s="765">
        <v>100</v>
      </c>
      <c r="E5798" s="669" t="s">
        <v>91</v>
      </c>
      <c r="F5798" s="765">
        <v>0</v>
      </c>
      <c r="G5798" s="765">
        <v>3.68</v>
      </c>
      <c r="H5798" s="765">
        <v>25.7652</v>
      </c>
      <c r="I5798" s="765">
        <v>25.7652</v>
      </c>
      <c r="J5798" s="765">
        <v>25.212</v>
      </c>
      <c r="K5798" s="765">
        <v>0</v>
      </c>
      <c r="L5798" s="766">
        <v>0</v>
      </c>
      <c r="M5798" s="765">
        <v>1989.768</v>
      </c>
      <c r="N5798" s="669"/>
      <c r="O5798" s="669"/>
      <c r="P5798" s="669"/>
      <c r="Q5798" s="765">
        <v>25615</v>
      </c>
      <c r="R5798" s="765">
        <v>8968.872</v>
      </c>
      <c r="S5798" s="766">
        <v>0.3501</v>
      </c>
      <c r="T5798" s="765">
        <v>0</v>
      </c>
      <c r="U5798" s="765">
        <v>0</v>
      </c>
      <c r="V5798" s="765">
        <v>0</v>
      </c>
      <c r="W5798" s="765">
        <v>0</v>
      </c>
      <c r="X5798" s="669">
        <v>0</v>
      </c>
      <c r="Y5798" s="765">
        <v>0</v>
      </c>
      <c r="Z5798" s="765">
        <v>0</v>
      </c>
      <c r="AA5798" s="765">
        <v>0</v>
      </c>
      <c r="AB5798" s="766">
        <v>1</v>
      </c>
      <c r="AC5798" s="575">
        <f t="shared" si="270"/>
        <v>0</v>
      </c>
      <c r="AD5798" s="620">
        <f t="shared" si="271"/>
        <v>0</v>
      </c>
    </row>
    <row r="5799" customHeight="1" spans="1:30">
      <c r="A5799" s="564">
        <v>45405</v>
      </c>
      <c r="B5799" s="669" t="s">
        <v>63</v>
      </c>
      <c r="C5799" s="669" t="s">
        <v>56</v>
      </c>
      <c r="D5799" s="765">
        <v>50</v>
      </c>
      <c r="E5799" s="669" t="s">
        <v>35</v>
      </c>
      <c r="F5799" s="765">
        <v>0</v>
      </c>
      <c r="G5799" s="765">
        <v>6.63</v>
      </c>
      <c r="H5799" s="765">
        <v>50.7258</v>
      </c>
      <c r="I5799" s="765">
        <v>49.7204</v>
      </c>
      <c r="J5799" s="765">
        <v>48.3</v>
      </c>
      <c r="K5799" s="765">
        <v>0.53</v>
      </c>
      <c r="L5799" s="766">
        <v>0.0105</v>
      </c>
      <c r="M5799" s="765">
        <v>779.52</v>
      </c>
      <c r="N5799" s="765">
        <v>1486</v>
      </c>
      <c r="O5799" s="766">
        <v>0.5246</v>
      </c>
      <c r="P5799" s="766">
        <v>-0.2421</v>
      </c>
      <c r="Q5799" s="765">
        <v>12046</v>
      </c>
      <c r="R5799" s="765">
        <v>4680.48</v>
      </c>
      <c r="S5799" s="766">
        <v>0.3886</v>
      </c>
      <c r="T5799" s="765">
        <v>0</v>
      </c>
      <c r="U5799" s="765">
        <v>0</v>
      </c>
      <c r="V5799" s="765">
        <v>0</v>
      </c>
      <c r="W5799" s="765">
        <v>0</v>
      </c>
      <c r="X5799" s="669">
        <v>0</v>
      </c>
      <c r="Y5799" s="765">
        <v>0</v>
      </c>
      <c r="Z5799" s="765">
        <v>0</v>
      </c>
      <c r="AA5799" s="765">
        <v>0</v>
      </c>
      <c r="AB5799" s="766">
        <v>1</v>
      </c>
      <c r="AC5799" s="575">
        <f t="shared" si="270"/>
        <v>0</v>
      </c>
      <c r="AD5799" s="620">
        <f t="shared" si="271"/>
        <v>0</v>
      </c>
    </row>
    <row r="5800" customHeight="1" spans="1:30">
      <c r="A5800" s="564">
        <v>45405</v>
      </c>
      <c r="B5800" s="669" t="s">
        <v>55</v>
      </c>
      <c r="C5800" s="669" t="s">
        <v>56</v>
      </c>
      <c r="D5800" s="765">
        <v>100</v>
      </c>
      <c r="E5800" s="669" t="s">
        <v>35</v>
      </c>
      <c r="F5800" s="765">
        <v>0</v>
      </c>
      <c r="G5800" s="765">
        <v>7.82</v>
      </c>
      <c r="H5800" s="765">
        <v>147.4525</v>
      </c>
      <c r="I5800" s="765">
        <v>102.6292</v>
      </c>
      <c r="J5800" s="765">
        <v>100.8878</v>
      </c>
      <c r="K5800" s="765">
        <v>44.8233</v>
      </c>
      <c r="L5800" s="766">
        <v>0.304</v>
      </c>
      <c r="M5800" s="765">
        <v>1952.7315</v>
      </c>
      <c r="N5800" s="765">
        <v>2664</v>
      </c>
      <c r="O5800" s="766">
        <v>0.733</v>
      </c>
      <c r="P5800" s="766">
        <v>-0.0337</v>
      </c>
      <c r="Q5800" s="765">
        <v>28352</v>
      </c>
      <c r="R5800" s="765">
        <v>8311.5214</v>
      </c>
      <c r="S5800" s="766">
        <v>0.2932</v>
      </c>
      <c r="T5800" s="765">
        <v>0</v>
      </c>
      <c r="U5800" s="765">
        <v>0</v>
      </c>
      <c r="V5800" s="765">
        <v>0</v>
      </c>
      <c r="W5800" s="765">
        <v>0</v>
      </c>
      <c r="X5800" s="669">
        <v>0</v>
      </c>
      <c r="Y5800" s="765">
        <v>0</v>
      </c>
      <c r="Z5800" s="765">
        <v>0</v>
      </c>
      <c r="AA5800" s="765">
        <v>0</v>
      </c>
      <c r="AB5800" s="766">
        <v>1</v>
      </c>
      <c r="AC5800" s="575">
        <f t="shared" si="270"/>
        <v>0</v>
      </c>
      <c r="AD5800" s="620">
        <f t="shared" si="271"/>
        <v>0</v>
      </c>
    </row>
    <row r="5801" customHeight="1" spans="1:30">
      <c r="A5801" s="564">
        <v>45405</v>
      </c>
      <c r="B5801" s="669" t="s">
        <v>57</v>
      </c>
      <c r="C5801" s="669" t="s">
        <v>32</v>
      </c>
      <c r="D5801" s="765">
        <v>20</v>
      </c>
      <c r="E5801" s="669" t="s">
        <v>35</v>
      </c>
      <c r="F5801" s="765">
        <v>7.74</v>
      </c>
      <c r="G5801" s="765">
        <v>0</v>
      </c>
      <c r="H5801" s="765">
        <v>15.5581</v>
      </c>
      <c r="I5801" s="765">
        <v>11.4549</v>
      </c>
      <c r="J5801" s="765">
        <v>11.2612</v>
      </c>
      <c r="K5801" s="765">
        <v>4.1032</v>
      </c>
      <c r="L5801" s="766">
        <v>0.2637</v>
      </c>
      <c r="M5801" s="765">
        <v>217.6564</v>
      </c>
      <c r="N5801" s="765">
        <v>309</v>
      </c>
      <c r="O5801" s="766">
        <v>0.7044</v>
      </c>
      <c r="P5801" s="766">
        <v>-0.0623</v>
      </c>
      <c r="Q5801" s="765">
        <v>3538</v>
      </c>
      <c r="R5801" s="765">
        <v>1025.6158</v>
      </c>
      <c r="S5801" s="766">
        <v>0.2899</v>
      </c>
      <c r="T5801" s="765">
        <v>0</v>
      </c>
      <c r="U5801" s="765">
        <v>0</v>
      </c>
      <c r="V5801" s="765">
        <v>0</v>
      </c>
      <c r="W5801" s="765">
        <v>0</v>
      </c>
      <c r="X5801" s="669">
        <v>0</v>
      </c>
      <c r="Y5801" s="765">
        <v>0</v>
      </c>
      <c r="Z5801" s="765">
        <v>0</v>
      </c>
      <c r="AA5801" s="765">
        <v>0</v>
      </c>
      <c r="AB5801" s="766">
        <v>1</v>
      </c>
      <c r="AC5801" s="575">
        <f t="shared" si="270"/>
        <v>0</v>
      </c>
      <c r="AD5801" s="620">
        <f t="shared" si="271"/>
        <v>0</v>
      </c>
    </row>
    <row r="5802" customHeight="1" spans="1:30">
      <c r="A5802" s="564">
        <v>45405</v>
      </c>
      <c r="B5802" s="669" t="s">
        <v>64</v>
      </c>
      <c r="C5802" s="669" t="s">
        <v>56</v>
      </c>
      <c r="D5802" s="765">
        <v>60</v>
      </c>
      <c r="E5802" s="669" t="s">
        <v>35</v>
      </c>
      <c r="F5802" s="765">
        <v>0</v>
      </c>
      <c r="G5802" s="765">
        <v>4.67</v>
      </c>
      <c r="H5802" s="765">
        <v>37.9782</v>
      </c>
      <c r="I5802" s="765">
        <v>34.9045</v>
      </c>
      <c r="J5802" s="765">
        <v>33.39</v>
      </c>
      <c r="K5802" s="765">
        <v>3.0737</v>
      </c>
      <c r="L5802" s="766">
        <v>0.0809</v>
      </c>
      <c r="M5802" s="765">
        <v>977.34</v>
      </c>
      <c r="N5802" s="669"/>
      <c r="O5802" s="669"/>
      <c r="P5802" s="669"/>
      <c r="Q5802" s="765">
        <v>14482</v>
      </c>
      <c r="R5802" s="765">
        <v>5028.87</v>
      </c>
      <c r="S5802" s="766">
        <v>0.3472</v>
      </c>
      <c r="T5802" s="765">
        <v>0</v>
      </c>
      <c r="U5802" s="765">
        <v>0</v>
      </c>
      <c r="V5802" s="765">
        <v>0</v>
      </c>
      <c r="W5802" s="765">
        <v>0</v>
      </c>
      <c r="X5802" s="669">
        <v>0</v>
      </c>
      <c r="Y5802" s="765">
        <v>0</v>
      </c>
      <c r="Z5802" s="765">
        <v>0</v>
      </c>
      <c r="AA5802" s="765">
        <v>0</v>
      </c>
      <c r="AB5802" s="766">
        <v>1</v>
      </c>
      <c r="AC5802" s="575">
        <f t="shared" si="270"/>
        <v>0</v>
      </c>
      <c r="AD5802" s="620">
        <f t="shared" si="271"/>
        <v>0</v>
      </c>
    </row>
    <row r="5803" customHeight="1" spans="1:30">
      <c r="A5803" s="564">
        <v>45405</v>
      </c>
      <c r="B5803" s="669" t="s">
        <v>72</v>
      </c>
      <c r="C5803" s="669" t="s">
        <v>56</v>
      </c>
      <c r="D5803" s="765">
        <v>20.4</v>
      </c>
      <c r="E5803" s="669" t="s">
        <v>35</v>
      </c>
      <c r="F5803" s="765">
        <v>0</v>
      </c>
      <c r="G5803" s="765">
        <v>5.29</v>
      </c>
      <c r="H5803" s="765">
        <v>16.5441</v>
      </c>
      <c r="I5803" s="765">
        <v>14.238</v>
      </c>
      <c r="J5803" s="765">
        <v>14.2258</v>
      </c>
      <c r="K5803" s="765">
        <v>2.1781</v>
      </c>
      <c r="L5803" s="766">
        <v>0.1327</v>
      </c>
      <c r="M5803" s="765">
        <v>279.9609</v>
      </c>
      <c r="N5803" s="765">
        <v>629</v>
      </c>
      <c r="O5803" s="766">
        <v>0.4451</v>
      </c>
      <c r="P5803" s="766">
        <v>-0.3216</v>
      </c>
      <c r="Q5803" s="765">
        <v>5327</v>
      </c>
      <c r="R5803" s="765">
        <v>1908.153</v>
      </c>
      <c r="S5803" s="766">
        <v>0.3582</v>
      </c>
      <c r="T5803" s="765">
        <v>0</v>
      </c>
      <c r="U5803" s="765">
        <v>0</v>
      </c>
      <c r="V5803" s="765">
        <v>0</v>
      </c>
      <c r="W5803" s="765">
        <v>0</v>
      </c>
      <c r="X5803" s="669">
        <v>0</v>
      </c>
      <c r="Y5803" s="765">
        <v>0</v>
      </c>
      <c r="Z5803" s="765">
        <v>0</v>
      </c>
      <c r="AA5803" s="765">
        <v>0</v>
      </c>
      <c r="AB5803" s="766">
        <v>1</v>
      </c>
      <c r="AC5803" s="575">
        <f t="shared" si="270"/>
        <v>0</v>
      </c>
      <c r="AD5803" s="620">
        <f t="shared" si="271"/>
        <v>0</v>
      </c>
    </row>
    <row r="5804" customHeight="1" spans="1:30">
      <c r="A5804" s="564">
        <v>45405</v>
      </c>
      <c r="B5804" s="669" t="s">
        <v>67</v>
      </c>
      <c r="C5804" s="669" t="s">
        <v>56</v>
      </c>
      <c r="D5804" s="765">
        <v>100</v>
      </c>
      <c r="E5804" s="669" t="s">
        <v>35</v>
      </c>
      <c r="F5804" s="765">
        <v>0</v>
      </c>
      <c r="G5804" s="765">
        <v>7.93</v>
      </c>
      <c r="H5804" s="765">
        <v>170.1526</v>
      </c>
      <c r="I5804" s="765">
        <v>144.828</v>
      </c>
      <c r="J5804" s="765">
        <v>143.22</v>
      </c>
      <c r="K5804" s="765">
        <v>25.3246</v>
      </c>
      <c r="L5804" s="766">
        <v>0.1488</v>
      </c>
      <c r="M5804" s="765">
        <v>2156.22</v>
      </c>
      <c r="N5804" s="765">
        <v>3106</v>
      </c>
      <c r="O5804" s="766">
        <v>0.6942</v>
      </c>
      <c r="P5804" s="766">
        <v>-0.0725</v>
      </c>
      <c r="Q5804" s="765">
        <v>27774</v>
      </c>
      <c r="R5804" s="765">
        <v>7974.12</v>
      </c>
      <c r="S5804" s="766">
        <v>0.2871</v>
      </c>
      <c r="T5804" s="765">
        <v>0</v>
      </c>
      <c r="U5804" s="765">
        <v>0</v>
      </c>
      <c r="V5804" s="765">
        <v>0</v>
      </c>
      <c r="W5804" s="765">
        <v>0</v>
      </c>
      <c r="X5804" s="669">
        <v>0</v>
      </c>
      <c r="Y5804" s="765">
        <v>0</v>
      </c>
      <c r="Z5804" s="765">
        <v>0</v>
      </c>
      <c r="AA5804" s="765">
        <v>0</v>
      </c>
      <c r="AB5804" s="766">
        <v>1</v>
      </c>
      <c r="AC5804" s="575">
        <f t="shared" si="270"/>
        <v>0</v>
      </c>
      <c r="AD5804" s="620">
        <f t="shared" si="271"/>
        <v>0</v>
      </c>
    </row>
    <row r="5805" customHeight="1" spans="1:30">
      <c r="A5805" s="564">
        <v>45405</v>
      </c>
      <c r="B5805" s="669" t="s">
        <v>60</v>
      </c>
      <c r="C5805" s="669" t="s">
        <v>56</v>
      </c>
      <c r="D5805" s="765">
        <v>200</v>
      </c>
      <c r="E5805" s="669" t="s">
        <v>35</v>
      </c>
      <c r="F5805" s="765">
        <v>0</v>
      </c>
      <c r="G5805" s="765">
        <v>5.69</v>
      </c>
      <c r="H5805" s="765">
        <v>130.5823</v>
      </c>
      <c r="I5805" s="765">
        <v>130.5823</v>
      </c>
      <c r="J5805" s="765">
        <v>124.08</v>
      </c>
      <c r="K5805" s="765">
        <v>0</v>
      </c>
      <c r="L5805" s="766">
        <v>0</v>
      </c>
      <c r="M5805" s="765">
        <v>4015.44</v>
      </c>
      <c r="N5805" s="765">
        <v>6233</v>
      </c>
      <c r="O5805" s="766">
        <v>0.6442</v>
      </c>
      <c r="P5805" s="766">
        <v>-0.1225</v>
      </c>
      <c r="Q5805" s="765">
        <v>58020</v>
      </c>
      <c r="R5805" s="765">
        <v>18551.28</v>
      </c>
      <c r="S5805" s="766">
        <v>0.3197</v>
      </c>
      <c r="T5805" s="765">
        <v>0</v>
      </c>
      <c r="U5805" s="765">
        <v>0</v>
      </c>
      <c r="V5805" s="765">
        <v>0</v>
      </c>
      <c r="W5805" s="765">
        <v>0</v>
      </c>
      <c r="X5805" s="669">
        <v>0</v>
      </c>
      <c r="Y5805" s="765">
        <v>0</v>
      </c>
      <c r="Z5805" s="765">
        <v>0</v>
      </c>
      <c r="AA5805" s="765">
        <v>0</v>
      </c>
      <c r="AB5805" s="766">
        <v>1</v>
      </c>
      <c r="AC5805" s="575">
        <f t="shared" si="270"/>
        <v>0</v>
      </c>
      <c r="AD5805" s="620">
        <f t="shared" si="271"/>
        <v>0</v>
      </c>
    </row>
    <row r="5806" customHeight="1" spans="1:30">
      <c r="A5806" s="564">
        <v>45405</v>
      </c>
      <c r="B5806" s="669" t="s">
        <v>70</v>
      </c>
      <c r="C5806" s="669" t="s">
        <v>56</v>
      </c>
      <c r="D5806" s="765">
        <v>200</v>
      </c>
      <c r="E5806" s="669" t="s">
        <v>35</v>
      </c>
      <c r="F5806" s="765">
        <v>0</v>
      </c>
      <c r="G5806" s="765">
        <v>8.91</v>
      </c>
      <c r="H5806" s="765">
        <v>232.5408</v>
      </c>
      <c r="I5806" s="765">
        <v>157.5024</v>
      </c>
      <c r="J5806" s="765">
        <v>155.1</v>
      </c>
      <c r="K5806" s="765">
        <v>0</v>
      </c>
      <c r="L5806" s="766">
        <v>0</v>
      </c>
      <c r="M5806" s="765">
        <v>2413.95</v>
      </c>
      <c r="N5806" s="765">
        <v>3500</v>
      </c>
      <c r="O5806" s="766">
        <v>0.6897</v>
      </c>
      <c r="P5806" s="766">
        <v>-0.077</v>
      </c>
      <c r="Q5806" s="765">
        <v>30140</v>
      </c>
      <c r="R5806" s="765">
        <v>12850.2</v>
      </c>
      <c r="S5806" s="766">
        <v>0.4264</v>
      </c>
      <c r="T5806" s="765">
        <v>73.728</v>
      </c>
      <c r="U5806" s="765">
        <v>1.3104</v>
      </c>
      <c r="V5806" s="765">
        <v>0</v>
      </c>
      <c r="W5806" s="765">
        <v>0</v>
      </c>
      <c r="X5806" s="669">
        <v>0</v>
      </c>
      <c r="Y5806" s="765">
        <v>0</v>
      </c>
      <c r="Z5806" s="765">
        <v>0</v>
      </c>
      <c r="AA5806" s="765">
        <v>0</v>
      </c>
      <c r="AB5806" s="766">
        <v>0.5734</v>
      </c>
      <c r="AC5806" s="575">
        <f t="shared" si="270"/>
        <v>1.3104</v>
      </c>
      <c r="AD5806" s="620">
        <f t="shared" si="271"/>
        <v>73.728</v>
      </c>
    </row>
    <row r="5807" customHeight="1" spans="1:30">
      <c r="A5807" s="564">
        <v>45405</v>
      </c>
      <c r="B5807" s="669" t="s">
        <v>65</v>
      </c>
      <c r="C5807" s="669" t="s">
        <v>56</v>
      </c>
      <c r="D5807" s="765">
        <v>50</v>
      </c>
      <c r="E5807" s="669" t="s">
        <v>39</v>
      </c>
      <c r="F5807" s="765">
        <v>0</v>
      </c>
      <c r="G5807" s="765">
        <v>4.5</v>
      </c>
      <c r="H5807" s="765">
        <v>23.656</v>
      </c>
      <c r="I5807" s="765">
        <v>23.5148</v>
      </c>
      <c r="J5807" s="765">
        <v>22.99</v>
      </c>
      <c r="K5807" s="765">
        <v>0</v>
      </c>
      <c r="L5807" s="766">
        <v>0</v>
      </c>
      <c r="M5807" s="765">
        <v>855.69</v>
      </c>
      <c r="N5807" s="765">
        <v>1110</v>
      </c>
      <c r="O5807" s="766">
        <v>0.7709</v>
      </c>
      <c r="P5807" s="766">
        <v>0.0042</v>
      </c>
      <c r="Q5807" s="765">
        <v>12500</v>
      </c>
      <c r="R5807" s="765">
        <v>3634.642</v>
      </c>
      <c r="S5807" s="766">
        <v>0.2908</v>
      </c>
      <c r="T5807" s="765">
        <v>0</v>
      </c>
      <c r="U5807" s="765">
        <v>0.2053</v>
      </c>
      <c r="V5807" s="765">
        <v>0</v>
      </c>
      <c r="W5807" s="765">
        <v>0</v>
      </c>
      <c r="X5807" s="669">
        <v>0</v>
      </c>
      <c r="Y5807" s="765">
        <v>0</v>
      </c>
      <c r="Z5807" s="765">
        <v>0</v>
      </c>
      <c r="AA5807" s="765">
        <v>0</v>
      </c>
      <c r="AB5807" s="766">
        <v>1</v>
      </c>
      <c r="AC5807" s="575">
        <f t="shared" si="270"/>
        <v>0.2053</v>
      </c>
      <c r="AD5807" s="620">
        <f t="shared" si="271"/>
        <v>0</v>
      </c>
    </row>
    <row r="5808" customHeight="1" spans="1:30">
      <c r="A5808" s="564">
        <v>45405</v>
      </c>
      <c r="B5808" s="669" t="s">
        <v>68</v>
      </c>
      <c r="C5808" s="669" t="s">
        <v>56</v>
      </c>
      <c r="D5808" s="765">
        <v>200</v>
      </c>
      <c r="E5808" s="669" t="s">
        <v>35</v>
      </c>
      <c r="F5808" s="765">
        <v>0</v>
      </c>
      <c r="G5808" s="765">
        <v>7.97</v>
      </c>
      <c r="H5808" s="765">
        <v>295.718</v>
      </c>
      <c r="I5808" s="765">
        <v>287.0056</v>
      </c>
      <c r="J5808" s="765">
        <v>284.24</v>
      </c>
      <c r="K5808" s="765">
        <v>7.294</v>
      </c>
      <c r="L5808" s="766">
        <v>0.0248</v>
      </c>
      <c r="M5808" s="765">
        <v>4040.08</v>
      </c>
      <c r="N5808" s="765">
        <v>6061</v>
      </c>
      <c r="O5808" s="766">
        <v>0.6666</v>
      </c>
      <c r="P5808" s="766">
        <v>-0.1001</v>
      </c>
      <c r="Q5808" s="765">
        <v>58559</v>
      </c>
      <c r="R5808" s="765">
        <v>22462</v>
      </c>
      <c r="S5808" s="766">
        <v>0.3836</v>
      </c>
      <c r="T5808" s="765">
        <v>0</v>
      </c>
      <c r="U5808" s="765">
        <v>1.4184</v>
      </c>
      <c r="V5808" s="765">
        <v>0</v>
      </c>
      <c r="W5808" s="765">
        <v>0</v>
      </c>
      <c r="X5808" s="669">
        <v>0</v>
      </c>
      <c r="Y5808" s="765">
        <v>0</v>
      </c>
      <c r="Z5808" s="765">
        <v>0</v>
      </c>
      <c r="AA5808" s="765">
        <v>0</v>
      </c>
      <c r="AB5808" s="766">
        <v>1</v>
      </c>
      <c r="AC5808" s="575">
        <f t="shared" si="270"/>
        <v>1.4184</v>
      </c>
      <c r="AD5808" s="620">
        <f t="shared" si="271"/>
        <v>0</v>
      </c>
    </row>
    <row r="5809" customHeight="1" spans="1:30">
      <c r="A5809" s="564">
        <v>45405</v>
      </c>
      <c r="B5809" s="669" t="s">
        <v>71</v>
      </c>
      <c r="C5809" s="669" t="s">
        <v>56</v>
      </c>
      <c r="D5809" s="765">
        <v>49.5</v>
      </c>
      <c r="E5809" s="669" t="s">
        <v>35</v>
      </c>
      <c r="F5809" s="765">
        <v>0</v>
      </c>
      <c r="G5809" s="765">
        <v>9.63</v>
      </c>
      <c r="H5809" s="765">
        <v>94.7654</v>
      </c>
      <c r="I5809" s="765">
        <v>59.77</v>
      </c>
      <c r="J5809" s="765">
        <v>58.311</v>
      </c>
      <c r="K5809" s="765">
        <v>34.9954</v>
      </c>
      <c r="L5809" s="766">
        <v>0.3693</v>
      </c>
      <c r="M5809" s="765">
        <v>1381.743</v>
      </c>
      <c r="N5809" s="765">
        <v>1133</v>
      </c>
      <c r="O5809" s="766">
        <v>1.2195</v>
      </c>
      <c r="P5809" s="766">
        <v>0.4528</v>
      </c>
      <c r="Q5809" s="765">
        <v>11632</v>
      </c>
      <c r="R5809" s="765">
        <v>4097.5836</v>
      </c>
      <c r="S5809" s="766">
        <v>0.3523</v>
      </c>
      <c r="T5809" s="765">
        <v>0</v>
      </c>
      <c r="U5809" s="765">
        <v>0</v>
      </c>
      <c r="V5809" s="765">
        <v>0</v>
      </c>
      <c r="W5809" s="765">
        <v>0</v>
      </c>
      <c r="X5809" s="669">
        <v>0</v>
      </c>
      <c r="Y5809" s="765">
        <v>0</v>
      </c>
      <c r="Z5809" s="765">
        <v>0</v>
      </c>
      <c r="AA5809" s="765">
        <v>0</v>
      </c>
      <c r="AB5809" s="766">
        <v>1</v>
      </c>
      <c r="AC5809" s="575">
        <f t="shared" si="270"/>
        <v>0</v>
      </c>
      <c r="AD5809" s="620">
        <f t="shared" si="271"/>
        <v>0</v>
      </c>
    </row>
    <row r="5810" customHeight="1" spans="1:30">
      <c r="A5810" s="564">
        <v>45405</v>
      </c>
      <c r="B5810" s="669" t="s">
        <v>73</v>
      </c>
      <c r="C5810" s="669" t="s">
        <v>56</v>
      </c>
      <c r="D5810" s="765">
        <v>150</v>
      </c>
      <c r="E5810" s="669" t="s">
        <v>35</v>
      </c>
      <c r="F5810" s="765">
        <v>0</v>
      </c>
      <c r="G5810" s="765">
        <v>13.35</v>
      </c>
      <c r="H5810" s="765">
        <v>247.4622</v>
      </c>
      <c r="I5810" s="765">
        <v>177.1416</v>
      </c>
      <c r="J5810" s="765">
        <v>174.24</v>
      </c>
      <c r="K5810" s="765">
        <v>70.3206</v>
      </c>
      <c r="L5810" s="766">
        <v>0.2842</v>
      </c>
      <c r="M5810" s="765">
        <v>2119.04</v>
      </c>
      <c r="N5810" s="765">
        <v>4023</v>
      </c>
      <c r="O5810" s="766">
        <v>0.5267</v>
      </c>
      <c r="P5810" s="766">
        <v>-0.24</v>
      </c>
      <c r="Q5810" s="765">
        <v>37945</v>
      </c>
      <c r="R5810" s="765">
        <v>15560.16</v>
      </c>
      <c r="S5810" s="766">
        <v>0.4101</v>
      </c>
      <c r="T5810" s="765">
        <v>0</v>
      </c>
      <c r="U5810" s="765">
        <v>0</v>
      </c>
      <c r="V5810" s="765">
        <v>0</v>
      </c>
      <c r="W5810" s="765">
        <v>0</v>
      </c>
      <c r="X5810" s="669">
        <v>0</v>
      </c>
      <c r="Y5810" s="765">
        <v>0</v>
      </c>
      <c r="Z5810" s="765">
        <v>0</v>
      </c>
      <c r="AA5810" s="765">
        <v>0</v>
      </c>
      <c r="AB5810" s="766">
        <v>0.9904</v>
      </c>
      <c r="AC5810" s="575">
        <f t="shared" si="270"/>
        <v>0</v>
      </c>
      <c r="AD5810" s="620">
        <f t="shared" si="271"/>
        <v>0</v>
      </c>
    </row>
    <row r="5811" customHeight="1" spans="1:30">
      <c r="A5811" s="564">
        <v>45405</v>
      </c>
      <c r="B5811" s="669" t="s">
        <v>66</v>
      </c>
      <c r="C5811" s="669" t="s">
        <v>56</v>
      </c>
      <c r="D5811" s="765">
        <v>80</v>
      </c>
      <c r="E5811" s="669" t="s">
        <v>39</v>
      </c>
      <c r="F5811" s="765">
        <v>0</v>
      </c>
      <c r="G5811" s="765">
        <v>4.32</v>
      </c>
      <c r="H5811" s="765">
        <v>27.733</v>
      </c>
      <c r="I5811" s="765">
        <v>27.0061</v>
      </c>
      <c r="J5811" s="765">
        <v>26.1536</v>
      </c>
      <c r="K5811" s="765">
        <v>0</v>
      </c>
      <c r="L5811" s="766">
        <v>0</v>
      </c>
      <c r="M5811" s="765">
        <v>1022.3478</v>
      </c>
      <c r="N5811" s="765">
        <v>1593</v>
      </c>
      <c r="O5811" s="766">
        <v>0.6418</v>
      </c>
      <c r="P5811" s="766">
        <v>-0.1249</v>
      </c>
      <c r="Q5811" s="765">
        <v>18263</v>
      </c>
      <c r="R5811" s="765">
        <v>6711.7894</v>
      </c>
      <c r="S5811" s="766">
        <v>0.3675</v>
      </c>
      <c r="T5811" s="765">
        <v>0</v>
      </c>
      <c r="U5811" s="765">
        <v>0</v>
      </c>
      <c r="V5811" s="765">
        <v>0</v>
      </c>
      <c r="W5811" s="765">
        <v>0</v>
      </c>
      <c r="X5811" s="669">
        <v>0</v>
      </c>
      <c r="Y5811" s="765">
        <v>0</v>
      </c>
      <c r="Z5811" s="765">
        <v>0</v>
      </c>
      <c r="AA5811" s="765">
        <v>0</v>
      </c>
      <c r="AB5811" s="766">
        <v>1</v>
      </c>
      <c r="AC5811" s="575">
        <f t="shared" si="270"/>
        <v>0</v>
      </c>
      <c r="AD5811" s="620">
        <f t="shared" si="271"/>
        <v>0</v>
      </c>
    </row>
    <row r="5812" customHeight="1" spans="1:30">
      <c r="A5812" s="564">
        <v>45405</v>
      </c>
      <c r="B5812" s="669" t="s">
        <v>75</v>
      </c>
      <c r="C5812" s="669" t="s">
        <v>56</v>
      </c>
      <c r="D5812" s="765">
        <v>200</v>
      </c>
      <c r="E5812" s="669" t="s">
        <v>39</v>
      </c>
      <c r="F5812" s="765">
        <v>0</v>
      </c>
      <c r="G5812" s="765">
        <v>7.19</v>
      </c>
      <c r="H5812" s="765">
        <v>204.259</v>
      </c>
      <c r="I5812" s="765">
        <v>152.8874</v>
      </c>
      <c r="J5812" s="765">
        <v>151.14</v>
      </c>
      <c r="K5812" s="765">
        <v>50.9514</v>
      </c>
      <c r="L5812" s="766">
        <v>0.25</v>
      </c>
      <c r="M5812" s="765">
        <v>3771.24</v>
      </c>
      <c r="N5812" s="765">
        <v>4638</v>
      </c>
      <c r="O5812" s="766">
        <v>0.8131</v>
      </c>
      <c r="P5812" s="766">
        <v>0.0464</v>
      </c>
      <c r="Q5812" s="765">
        <v>45480</v>
      </c>
      <c r="R5812" s="765">
        <v>11620.62</v>
      </c>
      <c r="S5812" s="766">
        <v>0.2555</v>
      </c>
      <c r="T5812" s="765">
        <v>0.4202</v>
      </c>
      <c r="U5812" s="765">
        <v>0</v>
      </c>
      <c r="V5812" s="765">
        <v>0</v>
      </c>
      <c r="W5812" s="765">
        <v>0</v>
      </c>
      <c r="X5812" s="669">
        <v>0</v>
      </c>
      <c r="Y5812" s="765">
        <v>0</v>
      </c>
      <c r="Z5812" s="765">
        <v>0</v>
      </c>
      <c r="AA5812" s="765">
        <v>0</v>
      </c>
      <c r="AB5812" s="766">
        <v>0.9943</v>
      </c>
      <c r="AC5812" s="575">
        <f t="shared" si="270"/>
        <v>0</v>
      </c>
      <c r="AD5812" s="620">
        <f t="shared" si="271"/>
        <v>0.4202</v>
      </c>
    </row>
    <row r="5813" customHeight="1" spans="1:30">
      <c r="A5813" s="564">
        <v>45405</v>
      </c>
      <c r="B5813" s="669" t="s">
        <v>74</v>
      </c>
      <c r="C5813" s="669" t="s">
        <v>56</v>
      </c>
      <c r="D5813" s="765">
        <v>50</v>
      </c>
      <c r="E5813" s="669" t="s">
        <v>35</v>
      </c>
      <c r="F5813" s="765">
        <v>0</v>
      </c>
      <c r="G5813" s="765">
        <v>3.95</v>
      </c>
      <c r="H5813" s="765">
        <v>13.7743</v>
      </c>
      <c r="I5813" s="765">
        <v>13.7743</v>
      </c>
      <c r="J5813" s="765">
        <v>13.706</v>
      </c>
      <c r="K5813" s="765">
        <v>0</v>
      </c>
      <c r="L5813" s="766">
        <v>0</v>
      </c>
      <c r="M5813" s="765">
        <v>522.9664</v>
      </c>
      <c r="N5813" s="669"/>
      <c r="O5813" s="669"/>
      <c r="P5813" s="669"/>
      <c r="Q5813" s="765">
        <v>5770</v>
      </c>
      <c r="R5813" s="765">
        <v>1546.7628</v>
      </c>
      <c r="S5813" s="766">
        <v>0.2681</v>
      </c>
      <c r="T5813" s="765">
        <v>0</v>
      </c>
      <c r="U5813" s="765">
        <v>0</v>
      </c>
      <c r="V5813" s="765">
        <v>0</v>
      </c>
      <c r="W5813" s="765">
        <v>0</v>
      </c>
      <c r="X5813" s="669">
        <v>0</v>
      </c>
      <c r="Y5813" s="765">
        <v>0</v>
      </c>
      <c r="Z5813" s="765">
        <v>0</v>
      </c>
      <c r="AA5813" s="765">
        <v>0</v>
      </c>
      <c r="AB5813" s="766">
        <v>1</v>
      </c>
      <c r="AC5813" s="575">
        <f t="shared" si="270"/>
        <v>0</v>
      </c>
      <c r="AD5813" s="620">
        <f t="shared" si="271"/>
        <v>0</v>
      </c>
    </row>
    <row r="5814" customHeight="1" spans="1:30">
      <c r="A5814" s="564">
        <v>45405</v>
      </c>
      <c r="B5814" s="964" t="s">
        <v>77</v>
      </c>
      <c r="C5814" s="927" t="s">
        <v>32</v>
      </c>
      <c r="D5814" s="930">
        <v>100</v>
      </c>
      <c r="E5814" s="924" t="s">
        <v>35</v>
      </c>
      <c r="F5814" s="925">
        <v>8.51</v>
      </c>
      <c r="G5814" s="924">
        <v>1.54</v>
      </c>
      <c r="H5814" s="926">
        <v>59.3508</v>
      </c>
      <c r="I5814" s="926">
        <v>30.5961</v>
      </c>
      <c r="J5814" s="926">
        <v>29.106</v>
      </c>
      <c r="K5814" s="926">
        <v>28.7547</v>
      </c>
      <c r="L5814" s="926">
        <v>0.4845</v>
      </c>
      <c r="M5814" s="926">
        <v>870.59</v>
      </c>
      <c r="N5814" s="924">
        <v>2100</v>
      </c>
      <c r="O5814" s="937">
        <v>0.4146</v>
      </c>
      <c r="P5814" s="925">
        <v>-0.3521</v>
      </c>
      <c r="Q5814" s="924">
        <v>17591</v>
      </c>
      <c r="R5814" s="926">
        <v>3503.437</v>
      </c>
      <c r="S5814" s="937">
        <v>0.1992</v>
      </c>
      <c r="T5814" s="924">
        <v>0</v>
      </c>
      <c r="U5814" s="924">
        <v>0</v>
      </c>
      <c r="V5814" s="924">
        <v>0</v>
      </c>
      <c r="W5814" s="924">
        <v>0</v>
      </c>
      <c r="X5814" s="924">
        <v>0</v>
      </c>
      <c r="Y5814" s="924">
        <v>0</v>
      </c>
      <c r="Z5814" s="924">
        <v>0</v>
      </c>
      <c r="AA5814" s="926">
        <v>28.7547</v>
      </c>
      <c r="AB5814" s="970">
        <v>1</v>
      </c>
      <c r="AC5814" s="575">
        <f t="shared" si="270"/>
        <v>0</v>
      </c>
      <c r="AD5814" s="620">
        <f t="shared" si="271"/>
        <v>0</v>
      </c>
    </row>
    <row r="5815" customHeight="1" spans="1:30">
      <c r="A5815" s="564">
        <v>45405</v>
      </c>
      <c r="B5815" s="965" t="s">
        <v>81</v>
      </c>
      <c r="C5815" s="927" t="s">
        <v>175</v>
      </c>
      <c r="D5815" s="930">
        <v>100</v>
      </c>
      <c r="E5815" s="930" t="s">
        <v>35</v>
      </c>
      <c r="F5815" s="930" t="s">
        <v>176</v>
      </c>
      <c r="G5815" s="944">
        <v>5.59</v>
      </c>
      <c r="H5815" s="944">
        <v>0</v>
      </c>
      <c r="I5815" s="944">
        <v>22.05</v>
      </c>
      <c r="J5815" s="944">
        <v>21.6832</v>
      </c>
      <c r="K5815" s="944">
        <v>0</v>
      </c>
      <c r="L5815" s="945">
        <v>0</v>
      </c>
      <c r="M5815" s="944">
        <v>200.8864</v>
      </c>
      <c r="N5815" s="944">
        <v>2002</v>
      </c>
      <c r="O5815" s="945">
        <v>0.1003</v>
      </c>
      <c r="P5815" s="945">
        <v>-0.6628</v>
      </c>
      <c r="Q5815" s="944">
        <v>13181</v>
      </c>
      <c r="R5815" s="944">
        <v>508.7456</v>
      </c>
      <c r="S5815" s="945">
        <v>0.0386</v>
      </c>
      <c r="T5815" s="930">
        <v>0</v>
      </c>
      <c r="U5815" s="944">
        <v>0</v>
      </c>
      <c r="V5815" s="930">
        <v>0</v>
      </c>
      <c r="W5815" s="944">
        <v>0</v>
      </c>
      <c r="X5815" s="930">
        <v>0</v>
      </c>
      <c r="Y5815" s="944">
        <v>0</v>
      </c>
      <c r="Z5815" s="930">
        <v>0</v>
      </c>
      <c r="AA5815" s="944">
        <v>7.5052</v>
      </c>
      <c r="AB5815" s="968">
        <v>1</v>
      </c>
      <c r="AC5815" s="575">
        <f t="shared" si="270"/>
        <v>0</v>
      </c>
      <c r="AD5815" s="620">
        <f t="shared" si="271"/>
        <v>0</v>
      </c>
    </row>
    <row r="5816" customHeight="1" spans="1:30">
      <c r="A5816" s="564">
        <v>45405</v>
      </c>
      <c r="B5816" s="965" t="s">
        <v>84</v>
      </c>
      <c r="C5816" s="927" t="s">
        <v>175</v>
      </c>
      <c r="D5816" s="930">
        <v>33</v>
      </c>
      <c r="E5816" s="930" t="s">
        <v>33</v>
      </c>
      <c r="F5816" s="930" t="s">
        <v>176</v>
      </c>
      <c r="G5816" s="944">
        <v>6.18</v>
      </c>
      <c r="H5816" s="944">
        <v>42.113</v>
      </c>
      <c r="I5816" s="944">
        <v>41.849</v>
      </c>
      <c r="J5816" s="944">
        <v>40.92</v>
      </c>
      <c r="K5816" s="944">
        <v>0</v>
      </c>
      <c r="L5816" s="945">
        <v>0</v>
      </c>
      <c r="M5816" s="944">
        <v>489.72</v>
      </c>
      <c r="N5816" s="944">
        <v>1086</v>
      </c>
      <c r="O5816" s="945">
        <v>0.4509</v>
      </c>
      <c r="P5816" s="945">
        <v>-0.4118</v>
      </c>
      <c r="Q5816" s="944">
        <v>7604</v>
      </c>
      <c r="R5816" s="944">
        <v>2137.08</v>
      </c>
      <c r="S5816" s="945">
        <v>28.1</v>
      </c>
      <c r="T5816" s="930">
        <v>0</v>
      </c>
      <c r="U5816" s="944">
        <v>0</v>
      </c>
      <c r="V5816" s="930">
        <v>0</v>
      </c>
      <c r="W5816" s="944">
        <v>0</v>
      </c>
      <c r="X5816" s="930">
        <v>0</v>
      </c>
      <c r="Y5816" s="944">
        <v>0</v>
      </c>
      <c r="Z5816" s="930">
        <v>0</v>
      </c>
      <c r="AA5816" s="944">
        <v>0</v>
      </c>
      <c r="AB5816" s="968">
        <v>1</v>
      </c>
      <c r="AC5816" s="575">
        <f t="shared" si="270"/>
        <v>0</v>
      </c>
      <c r="AD5816" s="620">
        <f t="shared" si="271"/>
        <v>0</v>
      </c>
    </row>
    <row r="5817" customHeight="1" spans="1:30">
      <c r="A5817" s="564">
        <v>45405</v>
      </c>
      <c r="B5817" s="952" t="s">
        <v>85</v>
      </c>
      <c r="C5817" s="934" t="s">
        <v>177</v>
      </c>
      <c r="D5817" s="934">
        <v>60</v>
      </c>
      <c r="E5817" s="934" t="s">
        <v>35</v>
      </c>
      <c r="F5817" s="934">
        <v>5.46</v>
      </c>
      <c r="G5817" s="934">
        <v>2.99</v>
      </c>
      <c r="H5817" s="966">
        <v>42.8186</v>
      </c>
      <c r="I5817" s="934">
        <v>42.7602</v>
      </c>
      <c r="J5817" s="934">
        <v>39.6</v>
      </c>
      <c r="K5817" s="934">
        <v>0</v>
      </c>
      <c r="L5817" s="941">
        <v>0</v>
      </c>
      <c r="M5817" s="934">
        <v>464.64</v>
      </c>
      <c r="N5817" s="934">
        <v>422</v>
      </c>
      <c r="O5817" s="941">
        <v>1.101</v>
      </c>
      <c r="P5817" s="934" t="s">
        <v>176</v>
      </c>
      <c r="Q5817" s="934">
        <v>5420</v>
      </c>
      <c r="R5817" s="934">
        <v>2148.08</v>
      </c>
      <c r="S5817" s="941">
        <v>0.3963</v>
      </c>
      <c r="T5817" s="934">
        <v>0</v>
      </c>
      <c r="U5817" s="934">
        <v>0</v>
      </c>
      <c r="V5817" s="934">
        <v>0</v>
      </c>
      <c r="W5817" s="934">
        <v>0</v>
      </c>
      <c r="X5817" s="934">
        <v>0</v>
      </c>
      <c r="Y5817" s="934">
        <v>0</v>
      </c>
      <c r="Z5817" s="934">
        <v>0</v>
      </c>
      <c r="AA5817" s="934">
        <v>0</v>
      </c>
      <c r="AB5817" s="941">
        <v>1</v>
      </c>
      <c r="AC5817" s="575">
        <f t="shared" si="270"/>
        <v>0</v>
      </c>
      <c r="AD5817" s="620">
        <f t="shared" si="271"/>
        <v>0</v>
      </c>
    </row>
    <row r="5818" customHeight="1" spans="1:30">
      <c r="A5818" s="564">
        <v>45405</v>
      </c>
      <c r="B5818" s="964" t="s">
        <v>87</v>
      </c>
      <c r="C5818" s="927" t="s">
        <v>32</v>
      </c>
      <c r="D5818" s="930">
        <v>100</v>
      </c>
      <c r="E5818" s="967" t="s">
        <v>35</v>
      </c>
      <c r="F5818" s="930">
        <v>7.4</v>
      </c>
      <c r="G5818" s="930">
        <v>4.22</v>
      </c>
      <c r="H5818" s="930">
        <v>32.2699</v>
      </c>
      <c r="I5818" s="930">
        <v>8.2</v>
      </c>
      <c r="J5818" s="930">
        <v>8.1004</v>
      </c>
      <c r="K5818" s="930">
        <v>24.0699</v>
      </c>
      <c r="L5818" s="968">
        <v>0.7459</v>
      </c>
      <c r="M5818" s="930">
        <v>266.497</v>
      </c>
      <c r="N5818" s="930">
        <v>132</v>
      </c>
      <c r="O5818" s="968">
        <v>2.0189</v>
      </c>
      <c r="P5818" s="942">
        <v>1.277</v>
      </c>
      <c r="Q5818" s="930">
        <v>5723</v>
      </c>
      <c r="R5818" s="930">
        <v>719.95</v>
      </c>
      <c r="S5818" s="968">
        <v>0.1258</v>
      </c>
      <c r="T5818" s="967">
        <v>0</v>
      </c>
      <c r="U5818" s="967">
        <v>0</v>
      </c>
      <c r="V5818" s="967">
        <v>0</v>
      </c>
      <c r="W5818" s="967">
        <v>0</v>
      </c>
      <c r="X5818" s="967">
        <v>0</v>
      </c>
      <c r="Y5818" s="967">
        <v>0</v>
      </c>
      <c r="Z5818" s="967">
        <v>0</v>
      </c>
      <c r="AA5818" s="967">
        <v>0</v>
      </c>
      <c r="AB5818" s="968">
        <v>1</v>
      </c>
      <c r="AC5818" s="575">
        <f t="shared" si="270"/>
        <v>0</v>
      </c>
      <c r="AD5818" s="620">
        <f t="shared" si="271"/>
        <v>0</v>
      </c>
    </row>
    <row r="5819" customHeight="1" spans="1:30">
      <c r="A5819" s="564">
        <v>45405</v>
      </c>
      <c r="B5819" s="964" t="s">
        <v>88</v>
      </c>
      <c r="C5819" s="934" t="s">
        <v>177</v>
      </c>
      <c r="D5819" s="934">
        <v>50</v>
      </c>
      <c r="E5819" s="934" t="s">
        <v>33</v>
      </c>
      <c r="F5819" s="934">
        <v>5.14</v>
      </c>
      <c r="G5819" s="930">
        <v>1.24</v>
      </c>
      <c r="H5819" s="935">
        <v>19.3316</v>
      </c>
      <c r="I5819" s="935">
        <v>14.3797</v>
      </c>
      <c r="J5819" s="935">
        <v>14.3582</v>
      </c>
      <c r="K5819" s="934">
        <v>9.5</v>
      </c>
      <c r="L5819" s="941">
        <v>0.4914</v>
      </c>
      <c r="M5819" s="934">
        <v>270.9274</v>
      </c>
      <c r="N5819" s="934">
        <v>571</v>
      </c>
      <c r="O5819" s="941">
        <v>0.4745</v>
      </c>
      <c r="P5819" s="934" t="s">
        <v>176</v>
      </c>
      <c r="Q5819" s="934">
        <v>6458</v>
      </c>
      <c r="R5819" s="969">
        <v>1516.1269</v>
      </c>
      <c r="S5819" s="941">
        <v>0.2348</v>
      </c>
      <c r="T5819" s="934">
        <v>0</v>
      </c>
      <c r="U5819" s="934">
        <v>0</v>
      </c>
      <c r="V5819" s="934">
        <v>0</v>
      </c>
      <c r="W5819" s="934">
        <v>0</v>
      </c>
      <c r="X5819" s="934">
        <v>0</v>
      </c>
      <c r="Y5819" s="934">
        <v>0</v>
      </c>
      <c r="Z5819" s="934">
        <v>0</v>
      </c>
      <c r="AA5819" s="934">
        <v>0</v>
      </c>
      <c r="AB5819" s="968">
        <v>1</v>
      </c>
      <c r="AC5819" s="575">
        <f t="shared" si="270"/>
        <v>0</v>
      </c>
      <c r="AD5819" s="620">
        <f t="shared" si="271"/>
        <v>0</v>
      </c>
    </row>
    <row r="5821" customHeight="1" spans="1:28">
      <c r="A5821" s="564" t="s">
        <v>1</v>
      </c>
      <c r="B5821" s="230" t="s">
        <v>2</v>
      </c>
      <c r="C5821" s="230" t="s">
        <v>3</v>
      </c>
      <c r="D5821" s="230" t="s">
        <v>4</v>
      </c>
      <c r="E5821" s="230" t="s">
        <v>5</v>
      </c>
      <c r="F5821" s="230" t="s">
        <v>6</v>
      </c>
      <c r="G5821" s="230" t="s">
        <v>7</v>
      </c>
      <c r="H5821" s="230" t="s">
        <v>8</v>
      </c>
      <c r="I5821" s="230" t="s">
        <v>9</v>
      </c>
      <c r="J5821" s="230" t="s">
        <v>10</v>
      </c>
      <c r="K5821" s="230" t="s">
        <v>11</v>
      </c>
      <c r="L5821" s="230" t="s">
        <v>12</v>
      </c>
      <c r="M5821" s="230" t="s">
        <v>13</v>
      </c>
      <c r="N5821" s="230" t="s">
        <v>14</v>
      </c>
      <c r="O5821" s="230" t="s">
        <v>15</v>
      </c>
      <c r="P5821" s="230" t="s">
        <v>16</v>
      </c>
      <c r="Q5821" s="230" t="s">
        <v>17</v>
      </c>
      <c r="R5821" s="230" t="s">
        <v>18</v>
      </c>
      <c r="S5821" s="230" t="s">
        <v>19</v>
      </c>
      <c r="T5821" s="230" t="s">
        <v>20</v>
      </c>
      <c r="U5821" s="230" t="s">
        <v>21</v>
      </c>
      <c r="V5821" s="230" t="s">
        <v>22</v>
      </c>
      <c r="W5821" s="230" t="s">
        <v>23</v>
      </c>
      <c r="X5821" s="230" t="s">
        <v>24</v>
      </c>
      <c r="Y5821" s="230" t="s">
        <v>25</v>
      </c>
      <c r="Z5821" s="230" t="s">
        <v>26</v>
      </c>
      <c r="AA5821" s="230" t="s">
        <v>27</v>
      </c>
      <c r="AB5821" s="230" t="s">
        <v>28</v>
      </c>
    </row>
    <row r="5822" customHeight="1" spans="1:30">
      <c r="A5822" s="564">
        <v>45406</v>
      </c>
      <c r="B5822" s="669" t="s">
        <v>31</v>
      </c>
      <c r="C5822" s="669" t="s">
        <v>32</v>
      </c>
      <c r="D5822" s="765">
        <v>100</v>
      </c>
      <c r="E5822" s="669" t="s">
        <v>35</v>
      </c>
      <c r="F5822" s="765">
        <v>6.26</v>
      </c>
      <c r="G5822" s="765">
        <v>2.07</v>
      </c>
      <c r="H5822" s="765">
        <v>62.2159</v>
      </c>
      <c r="I5822" s="765">
        <v>61.5999</v>
      </c>
      <c r="J5822" s="765">
        <v>61.5125</v>
      </c>
      <c r="K5822" s="765">
        <v>0</v>
      </c>
      <c r="L5822" s="766">
        <v>0</v>
      </c>
      <c r="M5822" s="765">
        <v>1055.95</v>
      </c>
      <c r="N5822" s="765">
        <v>1194</v>
      </c>
      <c r="O5822" s="766">
        <v>0.8844</v>
      </c>
      <c r="P5822" s="766">
        <v>0.0844</v>
      </c>
      <c r="Q5822" s="765">
        <v>14897</v>
      </c>
      <c r="R5822" s="765">
        <v>4395.0375</v>
      </c>
      <c r="S5822" s="766">
        <v>0.295</v>
      </c>
      <c r="T5822" s="765">
        <v>0</v>
      </c>
      <c r="U5822" s="765">
        <v>0</v>
      </c>
      <c r="V5822" s="765">
        <v>0</v>
      </c>
      <c r="W5822" s="765">
        <v>0</v>
      </c>
      <c r="X5822" s="669">
        <v>0</v>
      </c>
      <c r="Y5822" s="765">
        <v>0</v>
      </c>
      <c r="Z5822" s="765">
        <v>0</v>
      </c>
      <c r="AA5822" s="765">
        <v>0</v>
      </c>
      <c r="AB5822" s="766">
        <v>1</v>
      </c>
      <c r="AC5822" s="575">
        <f>U5822+W5822</f>
        <v>0</v>
      </c>
      <c r="AD5822" s="620">
        <f>T5822+V5822</f>
        <v>0</v>
      </c>
    </row>
    <row r="5823" customHeight="1" spans="1:30">
      <c r="A5823" s="564">
        <v>45406</v>
      </c>
      <c r="B5823" s="669" t="s">
        <v>36</v>
      </c>
      <c r="C5823" s="669" t="s">
        <v>32</v>
      </c>
      <c r="D5823" s="765">
        <v>80</v>
      </c>
      <c r="E5823" s="669" t="s">
        <v>35</v>
      </c>
      <c r="F5823" s="765">
        <v>7.45</v>
      </c>
      <c r="G5823" s="765">
        <v>0.92</v>
      </c>
      <c r="H5823" s="765">
        <v>51.518</v>
      </c>
      <c r="I5823" s="765">
        <v>50.82</v>
      </c>
      <c r="J5823" s="765">
        <v>50.6</v>
      </c>
      <c r="K5823" s="765">
        <v>0</v>
      </c>
      <c r="L5823" s="766">
        <v>0</v>
      </c>
      <c r="M5823" s="765">
        <v>927.3</v>
      </c>
      <c r="N5823" s="765">
        <v>854</v>
      </c>
      <c r="O5823" s="766">
        <v>1.0858</v>
      </c>
      <c r="P5823" s="766">
        <v>0.2858</v>
      </c>
      <c r="Q5823" s="765">
        <v>9570</v>
      </c>
      <c r="R5823" s="765">
        <v>3774.1</v>
      </c>
      <c r="S5823" s="766">
        <v>0.3944</v>
      </c>
      <c r="T5823" s="765">
        <v>0</v>
      </c>
      <c r="U5823" s="765">
        <v>0</v>
      </c>
      <c r="V5823" s="765">
        <v>0</v>
      </c>
      <c r="W5823" s="765">
        <v>0</v>
      </c>
      <c r="X5823" s="669">
        <v>0</v>
      </c>
      <c r="Y5823" s="765">
        <v>0</v>
      </c>
      <c r="Z5823" s="765">
        <v>0</v>
      </c>
      <c r="AA5823" s="765">
        <v>0</v>
      </c>
      <c r="AB5823" s="766">
        <v>1</v>
      </c>
      <c r="AC5823" s="575">
        <f t="shared" ref="AC5823:AC5863" si="272">U5823+W5823</f>
        <v>0</v>
      </c>
      <c r="AD5823" s="620">
        <f t="shared" ref="AD5823:AD5863" si="273">T5823+V5823</f>
        <v>0</v>
      </c>
    </row>
    <row r="5824" customHeight="1" spans="1:30">
      <c r="A5824" s="564">
        <v>45406</v>
      </c>
      <c r="B5824" s="669" t="s">
        <v>34</v>
      </c>
      <c r="C5824" s="669" t="s">
        <v>32</v>
      </c>
      <c r="D5824" s="765">
        <v>10</v>
      </c>
      <c r="E5824" s="669" t="s">
        <v>35</v>
      </c>
      <c r="F5824" s="765">
        <v>6.03</v>
      </c>
      <c r="G5824" s="765">
        <v>1.14</v>
      </c>
      <c r="H5824" s="765">
        <v>5.6637</v>
      </c>
      <c r="I5824" s="765">
        <v>5.3322</v>
      </c>
      <c r="J5824" s="765">
        <v>5.28</v>
      </c>
      <c r="K5824" s="765">
        <v>0.3315</v>
      </c>
      <c r="L5824" s="766">
        <v>0.0585</v>
      </c>
      <c r="M5824" s="765">
        <v>99</v>
      </c>
      <c r="N5824" s="765">
        <v>100</v>
      </c>
      <c r="O5824" s="766">
        <v>0.99</v>
      </c>
      <c r="P5824" s="766">
        <v>0.19</v>
      </c>
      <c r="Q5824" s="765">
        <v>1258</v>
      </c>
      <c r="R5824" s="765">
        <v>405.24</v>
      </c>
      <c r="S5824" s="766">
        <v>0.3221</v>
      </c>
      <c r="T5824" s="765">
        <v>0</v>
      </c>
      <c r="U5824" s="765">
        <v>0</v>
      </c>
      <c r="V5824" s="765">
        <v>0</v>
      </c>
      <c r="W5824" s="765">
        <v>0</v>
      </c>
      <c r="X5824" s="669">
        <v>0</v>
      </c>
      <c r="Y5824" s="765">
        <v>0</v>
      </c>
      <c r="Z5824" s="765">
        <v>0</v>
      </c>
      <c r="AA5824" s="765">
        <v>0</v>
      </c>
      <c r="AB5824" s="766">
        <v>1</v>
      </c>
      <c r="AC5824" s="575">
        <f t="shared" si="272"/>
        <v>0</v>
      </c>
      <c r="AD5824" s="620">
        <f t="shared" si="273"/>
        <v>0</v>
      </c>
    </row>
    <row r="5825" customHeight="1" spans="1:30">
      <c r="A5825" s="564">
        <v>45406</v>
      </c>
      <c r="B5825" s="669" t="s">
        <v>40</v>
      </c>
      <c r="C5825" s="669" t="s">
        <v>32</v>
      </c>
      <c r="D5825" s="765">
        <v>30</v>
      </c>
      <c r="E5825" s="669" t="s">
        <v>35</v>
      </c>
      <c r="F5825" s="765">
        <v>7.02</v>
      </c>
      <c r="G5825" s="765">
        <v>0</v>
      </c>
      <c r="H5825" s="765">
        <v>18.2149</v>
      </c>
      <c r="I5825" s="765">
        <v>16.9821</v>
      </c>
      <c r="J5825" s="765">
        <v>16.8432</v>
      </c>
      <c r="K5825" s="765">
        <v>1.2328</v>
      </c>
      <c r="L5825" s="766">
        <v>0.0677</v>
      </c>
      <c r="M5825" s="765">
        <v>359.6736</v>
      </c>
      <c r="N5825" s="765">
        <v>402</v>
      </c>
      <c r="O5825" s="766">
        <v>0.8947</v>
      </c>
      <c r="P5825" s="766">
        <v>0.0947</v>
      </c>
      <c r="Q5825" s="765">
        <v>4798</v>
      </c>
      <c r="R5825" s="765">
        <v>1537.4304</v>
      </c>
      <c r="S5825" s="766">
        <v>0.3204</v>
      </c>
      <c r="T5825" s="765">
        <v>0</v>
      </c>
      <c r="U5825" s="765">
        <v>0</v>
      </c>
      <c r="V5825" s="765">
        <v>0</v>
      </c>
      <c r="W5825" s="765">
        <v>0</v>
      </c>
      <c r="X5825" s="669">
        <v>0</v>
      </c>
      <c r="Y5825" s="765">
        <v>0</v>
      </c>
      <c r="Z5825" s="765">
        <v>0</v>
      </c>
      <c r="AA5825" s="765">
        <v>0</v>
      </c>
      <c r="AB5825" s="766">
        <v>1</v>
      </c>
      <c r="AC5825" s="575">
        <f t="shared" si="272"/>
        <v>0</v>
      </c>
      <c r="AD5825" s="620">
        <f t="shared" si="273"/>
        <v>0</v>
      </c>
    </row>
    <row r="5826" customHeight="1" spans="1:30">
      <c r="A5826" s="564">
        <v>45406</v>
      </c>
      <c r="B5826" s="669" t="s">
        <v>45</v>
      </c>
      <c r="C5826" s="669" t="s">
        <v>32</v>
      </c>
      <c r="D5826" s="765">
        <v>50</v>
      </c>
      <c r="E5826" s="669" t="s">
        <v>35</v>
      </c>
      <c r="F5826" s="765">
        <v>6.97</v>
      </c>
      <c r="G5826" s="765">
        <v>1.48</v>
      </c>
      <c r="H5826" s="765">
        <v>29.69</v>
      </c>
      <c r="I5826" s="765">
        <v>26.502</v>
      </c>
      <c r="J5826" s="765">
        <v>26.4</v>
      </c>
      <c r="K5826" s="765">
        <v>3.188</v>
      </c>
      <c r="L5826" s="766">
        <v>0.1074</v>
      </c>
      <c r="M5826" s="765">
        <v>506</v>
      </c>
      <c r="N5826" s="765">
        <v>583</v>
      </c>
      <c r="O5826" s="766">
        <v>0.8679</v>
      </c>
      <c r="P5826" s="766">
        <v>0.0679</v>
      </c>
      <c r="Q5826" s="765">
        <v>7003</v>
      </c>
      <c r="R5826" s="765">
        <v>1931.16</v>
      </c>
      <c r="S5826" s="766">
        <v>0.2758</v>
      </c>
      <c r="T5826" s="765">
        <v>0</v>
      </c>
      <c r="U5826" s="765">
        <v>0</v>
      </c>
      <c r="V5826" s="765">
        <v>0</v>
      </c>
      <c r="W5826" s="765">
        <v>0</v>
      </c>
      <c r="X5826" s="669">
        <v>0</v>
      </c>
      <c r="Y5826" s="765">
        <v>0</v>
      </c>
      <c r="Z5826" s="765">
        <v>0</v>
      </c>
      <c r="AA5826" s="765">
        <v>0</v>
      </c>
      <c r="AB5826" s="766">
        <v>1</v>
      </c>
      <c r="AC5826" s="575">
        <f t="shared" si="272"/>
        <v>0</v>
      </c>
      <c r="AD5826" s="620">
        <f t="shared" si="273"/>
        <v>0</v>
      </c>
    </row>
    <row r="5827" customHeight="1" spans="1:30">
      <c r="A5827" s="564">
        <v>45406</v>
      </c>
      <c r="B5827" s="669" t="s">
        <v>46</v>
      </c>
      <c r="C5827" s="669" t="s">
        <v>32</v>
      </c>
      <c r="D5827" s="765">
        <v>30</v>
      </c>
      <c r="E5827" s="669" t="s">
        <v>33</v>
      </c>
      <c r="F5827" s="765">
        <v>5.52</v>
      </c>
      <c r="G5827" s="765">
        <v>0.8</v>
      </c>
      <c r="H5827" s="765">
        <v>13.8516</v>
      </c>
      <c r="I5827" s="765">
        <v>13.58</v>
      </c>
      <c r="J5827" s="765">
        <v>13.552</v>
      </c>
      <c r="K5827" s="765">
        <v>0</v>
      </c>
      <c r="L5827" s="766">
        <v>0</v>
      </c>
      <c r="M5827" s="765">
        <v>304.976</v>
      </c>
      <c r="N5827" s="765">
        <v>392</v>
      </c>
      <c r="O5827" s="766">
        <v>0.778</v>
      </c>
      <c r="P5827" s="766">
        <v>-0.022</v>
      </c>
      <c r="Q5827" s="765">
        <v>4513</v>
      </c>
      <c r="R5827" s="765">
        <v>1627.304</v>
      </c>
      <c r="S5827" s="766">
        <v>0.3606</v>
      </c>
      <c r="T5827" s="765">
        <v>0</v>
      </c>
      <c r="U5827" s="765">
        <v>0</v>
      </c>
      <c r="V5827" s="765">
        <v>0</v>
      </c>
      <c r="W5827" s="765">
        <v>0</v>
      </c>
      <c r="X5827" s="669">
        <v>0</v>
      </c>
      <c r="Y5827" s="765">
        <v>0</v>
      </c>
      <c r="Z5827" s="765">
        <v>0</v>
      </c>
      <c r="AA5827" s="765">
        <v>0</v>
      </c>
      <c r="AB5827" s="766">
        <v>1</v>
      </c>
      <c r="AC5827" s="575">
        <f t="shared" si="272"/>
        <v>0</v>
      </c>
      <c r="AD5827" s="620">
        <f t="shared" si="273"/>
        <v>0</v>
      </c>
    </row>
    <row r="5828" customHeight="1" spans="1:30">
      <c r="A5828" s="564">
        <v>45406</v>
      </c>
      <c r="B5828" s="669" t="s">
        <v>42</v>
      </c>
      <c r="C5828" s="669" t="s">
        <v>32</v>
      </c>
      <c r="D5828" s="765">
        <v>30</v>
      </c>
      <c r="E5828" s="669" t="s">
        <v>33</v>
      </c>
      <c r="F5828" s="765">
        <v>5.2</v>
      </c>
      <c r="G5828" s="765">
        <v>1.15</v>
      </c>
      <c r="H5828" s="765">
        <v>12.491</v>
      </c>
      <c r="I5828" s="765">
        <v>12.236</v>
      </c>
      <c r="J5828" s="765">
        <v>12.2104</v>
      </c>
      <c r="K5828" s="765">
        <v>0</v>
      </c>
      <c r="L5828" s="766">
        <v>0</v>
      </c>
      <c r="M5828" s="765">
        <v>213.2046</v>
      </c>
      <c r="N5828" s="765">
        <v>341</v>
      </c>
      <c r="O5828" s="766">
        <v>0.6252</v>
      </c>
      <c r="P5828" s="766">
        <v>-0.1748</v>
      </c>
      <c r="Q5828" s="765">
        <v>3622</v>
      </c>
      <c r="R5828" s="765">
        <v>1383.4573</v>
      </c>
      <c r="S5828" s="766">
        <v>0.382</v>
      </c>
      <c r="T5828" s="765">
        <v>0</v>
      </c>
      <c r="U5828" s="765">
        <v>0</v>
      </c>
      <c r="V5828" s="765">
        <v>0</v>
      </c>
      <c r="W5828" s="765">
        <v>0</v>
      </c>
      <c r="X5828" s="669">
        <v>0</v>
      </c>
      <c r="Y5828" s="765">
        <v>0</v>
      </c>
      <c r="Z5828" s="765">
        <v>0</v>
      </c>
      <c r="AA5828" s="765">
        <v>0</v>
      </c>
      <c r="AB5828" s="766">
        <v>1</v>
      </c>
      <c r="AC5828" s="575">
        <f t="shared" si="272"/>
        <v>0</v>
      </c>
      <c r="AD5828" s="620">
        <f t="shared" si="273"/>
        <v>0</v>
      </c>
    </row>
    <row r="5829" customHeight="1" spans="1:30">
      <c r="A5829" s="564">
        <v>45406</v>
      </c>
      <c r="B5829" s="669" t="s">
        <v>41</v>
      </c>
      <c r="C5829" s="669" t="s">
        <v>32</v>
      </c>
      <c r="D5829" s="765">
        <v>20</v>
      </c>
      <c r="E5829" s="669" t="s">
        <v>35</v>
      </c>
      <c r="F5829" s="765">
        <v>7.81</v>
      </c>
      <c r="G5829" s="765">
        <v>3.42</v>
      </c>
      <c r="H5829" s="765">
        <v>16.7727</v>
      </c>
      <c r="I5829" s="765">
        <v>7.628</v>
      </c>
      <c r="J5829" s="765">
        <v>7.5852</v>
      </c>
      <c r="K5829" s="765">
        <v>9.1447</v>
      </c>
      <c r="L5829" s="766">
        <v>0.5452</v>
      </c>
      <c r="M5829" s="765">
        <v>189.3491</v>
      </c>
      <c r="N5829" s="765">
        <v>313</v>
      </c>
      <c r="O5829" s="766">
        <v>0.6049</v>
      </c>
      <c r="P5829" s="766">
        <v>-0.1951</v>
      </c>
      <c r="Q5829" s="765">
        <v>4064</v>
      </c>
      <c r="R5829" s="765">
        <v>1042.4326</v>
      </c>
      <c r="S5829" s="766">
        <v>0.2565</v>
      </c>
      <c r="T5829" s="765">
        <v>0</v>
      </c>
      <c r="U5829" s="765">
        <v>0</v>
      </c>
      <c r="V5829" s="765">
        <v>0</v>
      </c>
      <c r="W5829" s="765">
        <v>0</v>
      </c>
      <c r="X5829" s="669">
        <v>0</v>
      </c>
      <c r="Y5829" s="765">
        <v>0</v>
      </c>
      <c r="Z5829" s="765">
        <v>0</v>
      </c>
      <c r="AA5829" s="765">
        <v>0</v>
      </c>
      <c r="AB5829" s="766">
        <v>1</v>
      </c>
      <c r="AC5829" s="575">
        <f t="shared" si="272"/>
        <v>0</v>
      </c>
      <c r="AD5829" s="620">
        <f t="shared" si="273"/>
        <v>0</v>
      </c>
    </row>
    <row r="5830" customHeight="1" spans="1:30">
      <c r="A5830" s="564">
        <v>45406</v>
      </c>
      <c r="B5830" s="669" t="s">
        <v>43</v>
      </c>
      <c r="C5830" s="669" t="s">
        <v>32</v>
      </c>
      <c r="D5830" s="765">
        <v>300</v>
      </c>
      <c r="E5830" s="669" t="s">
        <v>35</v>
      </c>
      <c r="F5830" s="765">
        <v>7.4</v>
      </c>
      <c r="G5830" s="765">
        <v>0</v>
      </c>
      <c r="H5830" s="765">
        <v>241.827</v>
      </c>
      <c r="I5830" s="765">
        <v>175.7091</v>
      </c>
      <c r="J5830" s="765">
        <v>177.903</v>
      </c>
      <c r="K5830" s="765">
        <v>60.8807</v>
      </c>
      <c r="L5830" s="766">
        <v>0.2573</v>
      </c>
      <c r="M5830" s="765">
        <v>4200.834</v>
      </c>
      <c r="N5830" s="765">
        <v>5107</v>
      </c>
      <c r="O5830" s="766">
        <v>0.8226</v>
      </c>
      <c r="P5830" s="766">
        <v>0.0226</v>
      </c>
      <c r="Q5830" s="765">
        <v>60814</v>
      </c>
      <c r="R5830" s="765">
        <v>17232.865</v>
      </c>
      <c r="S5830" s="766">
        <v>0.2834</v>
      </c>
      <c r="T5830" s="765">
        <v>0</v>
      </c>
      <c r="U5830" s="765">
        <v>0</v>
      </c>
      <c r="V5830" s="765">
        <v>0</v>
      </c>
      <c r="W5830" s="765">
        <v>0</v>
      </c>
      <c r="X5830" s="669">
        <v>0</v>
      </c>
      <c r="Y5830" s="765">
        <v>0</v>
      </c>
      <c r="Z5830" s="765">
        <v>0</v>
      </c>
      <c r="AA5830" s="765">
        <v>0</v>
      </c>
      <c r="AB5830" s="766">
        <v>1</v>
      </c>
      <c r="AC5830" s="575">
        <f t="shared" si="272"/>
        <v>0</v>
      </c>
      <c r="AD5830" s="620">
        <f t="shared" si="273"/>
        <v>0</v>
      </c>
    </row>
    <row r="5831" customHeight="1" spans="1:30">
      <c r="A5831" s="564">
        <v>45406</v>
      </c>
      <c r="B5831" s="669" t="s">
        <v>47</v>
      </c>
      <c r="C5831" s="669" t="s">
        <v>32</v>
      </c>
      <c r="D5831" s="765">
        <v>150</v>
      </c>
      <c r="E5831" s="669" t="s">
        <v>33</v>
      </c>
      <c r="F5831" s="765">
        <v>6.81</v>
      </c>
      <c r="G5831" s="765">
        <v>2.16</v>
      </c>
      <c r="H5831" s="765">
        <v>109.9224</v>
      </c>
      <c r="I5831" s="765">
        <v>69.3003</v>
      </c>
      <c r="J5831" s="765">
        <v>67.8174</v>
      </c>
      <c r="K5831" s="765">
        <v>40.62</v>
      </c>
      <c r="L5831" s="766">
        <v>0.3695</v>
      </c>
      <c r="M5831" s="765">
        <v>1019.3736</v>
      </c>
      <c r="N5831" s="765">
        <v>2480</v>
      </c>
      <c r="O5831" s="766">
        <v>0.411</v>
      </c>
      <c r="P5831" s="766">
        <v>-0.389</v>
      </c>
      <c r="Q5831" s="765">
        <v>24402</v>
      </c>
      <c r="R5831" s="765">
        <v>5083.7073</v>
      </c>
      <c r="S5831" s="766">
        <v>0.2083</v>
      </c>
      <c r="T5831" s="765">
        <v>0</v>
      </c>
      <c r="U5831" s="765">
        <v>0</v>
      </c>
      <c r="V5831" s="765">
        <v>0</v>
      </c>
      <c r="W5831" s="765">
        <v>0</v>
      </c>
      <c r="X5831" s="669">
        <v>0</v>
      </c>
      <c r="Y5831" s="765">
        <v>0</v>
      </c>
      <c r="Z5831" s="765">
        <v>0</v>
      </c>
      <c r="AA5831" s="765">
        <v>0</v>
      </c>
      <c r="AB5831" s="766">
        <v>1</v>
      </c>
      <c r="AC5831" s="575">
        <f t="shared" si="272"/>
        <v>0</v>
      </c>
      <c r="AD5831" s="620">
        <f t="shared" si="273"/>
        <v>0</v>
      </c>
    </row>
    <row r="5832" customHeight="1" spans="1:30">
      <c r="A5832" s="564">
        <v>45406</v>
      </c>
      <c r="B5832" s="669" t="s">
        <v>50</v>
      </c>
      <c r="C5832" s="669" t="s">
        <v>32</v>
      </c>
      <c r="D5832" s="765">
        <v>50</v>
      </c>
      <c r="E5832" s="669" t="s">
        <v>35</v>
      </c>
      <c r="F5832" s="765">
        <v>7.16</v>
      </c>
      <c r="G5832" s="765">
        <v>0</v>
      </c>
      <c r="H5832" s="765">
        <v>30.569</v>
      </c>
      <c r="I5832" s="765">
        <v>26.6</v>
      </c>
      <c r="J5832" s="765">
        <v>26.53</v>
      </c>
      <c r="K5832" s="765">
        <v>3.969</v>
      </c>
      <c r="L5832" s="766">
        <v>0.1298</v>
      </c>
      <c r="M5832" s="765">
        <v>504.49</v>
      </c>
      <c r="N5832" s="765">
        <v>493</v>
      </c>
      <c r="O5832" s="766">
        <v>1.0233</v>
      </c>
      <c r="P5832" s="766">
        <v>0.2233</v>
      </c>
      <c r="Q5832" s="765">
        <v>6687</v>
      </c>
      <c r="R5832" s="765">
        <v>1631.98</v>
      </c>
      <c r="S5832" s="766">
        <v>0.2441</v>
      </c>
      <c r="T5832" s="765">
        <v>0</v>
      </c>
      <c r="U5832" s="765">
        <v>0</v>
      </c>
      <c r="V5832" s="765">
        <v>0</v>
      </c>
      <c r="W5832" s="765">
        <v>0</v>
      </c>
      <c r="X5832" s="669">
        <v>0</v>
      </c>
      <c r="Y5832" s="765">
        <v>0</v>
      </c>
      <c r="Z5832" s="765">
        <v>0</v>
      </c>
      <c r="AA5832" s="765">
        <v>0</v>
      </c>
      <c r="AB5832" s="766">
        <v>1</v>
      </c>
      <c r="AC5832" s="575">
        <f t="shared" si="272"/>
        <v>0</v>
      </c>
      <c r="AD5832" s="620">
        <f t="shared" si="273"/>
        <v>0</v>
      </c>
    </row>
    <row r="5833" customHeight="1" spans="1:30">
      <c r="A5833" s="564">
        <v>45406</v>
      </c>
      <c r="B5833" s="669" t="s">
        <v>37</v>
      </c>
      <c r="C5833" s="669" t="s">
        <v>32</v>
      </c>
      <c r="D5833" s="765">
        <v>100</v>
      </c>
      <c r="E5833" s="669" t="s">
        <v>35</v>
      </c>
      <c r="F5833" s="765">
        <v>8.51</v>
      </c>
      <c r="G5833" s="765">
        <v>0</v>
      </c>
      <c r="H5833" s="765">
        <v>61.587</v>
      </c>
      <c r="I5833" s="765">
        <v>49.121</v>
      </c>
      <c r="J5833" s="765">
        <v>47.087</v>
      </c>
      <c r="K5833" s="765">
        <v>12.2628</v>
      </c>
      <c r="L5833" s="766">
        <v>0.1998</v>
      </c>
      <c r="M5833" s="765">
        <v>1058.209</v>
      </c>
      <c r="N5833" s="765">
        <v>1390</v>
      </c>
      <c r="O5833" s="766">
        <v>0.7613</v>
      </c>
      <c r="P5833" s="766">
        <v>-0.0387</v>
      </c>
      <c r="Q5833" s="765">
        <v>15889</v>
      </c>
      <c r="R5833" s="765">
        <v>4297.202</v>
      </c>
      <c r="S5833" s="766">
        <v>0.2705</v>
      </c>
      <c r="T5833" s="765">
        <v>0.127</v>
      </c>
      <c r="U5833" s="765">
        <v>0</v>
      </c>
      <c r="V5833" s="765">
        <v>0</v>
      </c>
      <c r="W5833" s="765">
        <v>0</v>
      </c>
      <c r="X5833" s="669">
        <v>0</v>
      </c>
      <c r="Y5833" s="765">
        <v>0.0762</v>
      </c>
      <c r="Z5833" s="765">
        <v>0</v>
      </c>
      <c r="AA5833" s="765">
        <v>0</v>
      </c>
      <c r="AB5833" s="766">
        <v>0.9979</v>
      </c>
      <c r="AC5833" s="575">
        <f t="shared" si="272"/>
        <v>0</v>
      </c>
      <c r="AD5833" s="620">
        <f t="shared" si="273"/>
        <v>0.127</v>
      </c>
    </row>
    <row r="5834" customHeight="1" spans="1:30">
      <c r="A5834" s="564">
        <v>45406</v>
      </c>
      <c r="B5834" s="669" t="s">
        <v>52</v>
      </c>
      <c r="C5834" s="669" t="s">
        <v>32</v>
      </c>
      <c r="D5834" s="765">
        <v>150</v>
      </c>
      <c r="E5834" s="669" t="s">
        <v>35</v>
      </c>
      <c r="F5834" s="765">
        <v>7.16</v>
      </c>
      <c r="G5834" s="765">
        <v>11</v>
      </c>
      <c r="H5834" s="765">
        <v>87.2941</v>
      </c>
      <c r="I5834" s="765">
        <v>87.2941</v>
      </c>
      <c r="J5834" s="765">
        <v>86.625</v>
      </c>
      <c r="K5834" s="765">
        <v>0</v>
      </c>
      <c r="L5834" s="766">
        <v>0</v>
      </c>
      <c r="M5834" s="765">
        <v>1961.4</v>
      </c>
      <c r="N5834" s="765">
        <v>2234</v>
      </c>
      <c r="O5834" s="766">
        <v>0.878</v>
      </c>
      <c r="P5834" s="766">
        <v>0.078</v>
      </c>
      <c r="Q5834" s="765">
        <v>24854</v>
      </c>
      <c r="R5834" s="765">
        <v>8475.075</v>
      </c>
      <c r="S5834" s="766">
        <v>0.341</v>
      </c>
      <c r="T5834" s="765">
        <v>0</v>
      </c>
      <c r="U5834" s="765">
        <v>0</v>
      </c>
      <c r="V5834" s="765">
        <v>0</v>
      </c>
      <c r="W5834" s="765">
        <v>0</v>
      </c>
      <c r="X5834" s="669">
        <v>0</v>
      </c>
      <c r="Y5834" s="765">
        <v>0</v>
      </c>
      <c r="Z5834" s="765">
        <v>0</v>
      </c>
      <c r="AA5834" s="765">
        <v>0</v>
      </c>
      <c r="AB5834" s="766">
        <v>1</v>
      </c>
      <c r="AC5834" s="575">
        <f t="shared" si="272"/>
        <v>0</v>
      </c>
      <c r="AD5834" s="620">
        <f t="shared" si="273"/>
        <v>0</v>
      </c>
    </row>
    <row r="5835" customHeight="1" spans="1:30">
      <c r="A5835" s="564">
        <v>45406</v>
      </c>
      <c r="B5835" s="669" t="s">
        <v>51</v>
      </c>
      <c r="C5835" s="669" t="s">
        <v>32</v>
      </c>
      <c r="D5835" s="765">
        <v>100</v>
      </c>
      <c r="E5835" s="669" t="s">
        <v>35</v>
      </c>
      <c r="F5835" s="765">
        <v>5.64</v>
      </c>
      <c r="G5835" s="765">
        <v>3.7</v>
      </c>
      <c r="H5835" s="765">
        <v>74.4512</v>
      </c>
      <c r="I5835" s="765">
        <v>20.6476</v>
      </c>
      <c r="J5835" s="765">
        <v>19.6392</v>
      </c>
      <c r="K5835" s="765">
        <v>53.8036</v>
      </c>
      <c r="L5835" s="766">
        <v>0.7227</v>
      </c>
      <c r="M5835" s="765">
        <v>497.364</v>
      </c>
      <c r="N5835" s="765">
        <v>894</v>
      </c>
      <c r="O5835" s="766">
        <v>0.5563</v>
      </c>
      <c r="P5835" s="766">
        <v>-0.2437</v>
      </c>
      <c r="Q5835" s="765">
        <v>11438</v>
      </c>
      <c r="R5835" s="765">
        <v>3389.6128</v>
      </c>
      <c r="S5835" s="766">
        <v>0.2963</v>
      </c>
      <c r="T5835" s="765">
        <v>0</v>
      </c>
      <c r="U5835" s="765">
        <v>0</v>
      </c>
      <c r="V5835" s="765">
        <v>0</v>
      </c>
      <c r="W5835" s="765">
        <v>0</v>
      </c>
      <c r="X5835" s="669">
        <v>0</v>
      </c>
      <c r="Y5835" s="765">
        <v>0</v>
      </c>
      <c r="Z5835" s="765">
        <v>0</v>
      </c>
      <c r="AA5835" s="765">
        <v>0</v>
      </c>
      <c r="AB5835" s="766">
        <v>1</v>
      </c>
      <c r="AC5835" s="575">
        <f t="shared" si="272"/>
        <v>0</v>
      </c>
      <c r="AD5835" s="620">
        <f t="shared" si="273"/>
        <v>0</v>
      </c>
    </row>
    <row r="5836" customHeight="1" spans="1:30">
      <c r="A5836" s="564">
        <v>45406</v>
      </c>
      <c r="B5836" s="669" t="s">
        <v>49</v>
      </c>
      <c r="C5836" s="669" t="s">
        <v>32</v>
      </c>
      <c r="D5836" s="765">
        <v>100</v>
      </c>
      <c r="E5836" s="669" t="s">
        <v>33</v>
      </c>
      <c r="F5836" s="765">
        <v>7.19</v>
      </c>
      <c r="G5836" s="765">
        <v>0.8</v>
      </c>
      <c r="H5836" s="765">
        <v>66.9088</v>
      </c>
      <c r="I5836" s="765">
        <v>52.604</v>
      </c>
      <c r="J5836" s="765">
        <v>50.7875</v>
      </c>
      <c r="K5836" s="765">
        <v>14.2448</v>
      </c>
      <c r="L5836" s="766">
        <v>0.2131</v>
      </c>
      <c r="M5836" s="765">
        <v>991.871</v>
      </c>
      <c r="N5836" s="765">
        <v>1102</v>
      </c>
      <c r="O5836" s="766">
        <v>0.9001</v>
      </c>
      <c r="P5836" s="766">
        <v>0.1001</v>
      </c>
      <c r="Q5836" s="765">
        <v>14225</v>
      </c>
      <c r="R5836" s="765">
        <v>3965.03</v>
      </c>
      <c r="S5836" s="766">
        <v>0.2787</v>
      </c>
      <c r="T5836" s="765">
        <v>0.06</v>
      </c>
      <c r="U5836" s="765">
        <v>0</v>
      </c>
      <c r="V5836" s="765">
        <v>0</v>
      </c>
      <c r="W5836" s="765">
        <v>0</v>
      </c>
      <c r="X5836" s="669">
        <v>0</v>
      </c>
      <c r="Y5836" s="765">
        <v>0</v>
      </c>
      <c r="Z5836" s="765">
        <v>0</v>
      </c>
      <c r="AA5836" s="765">
        <v>0</v>
      </c>
      <c r="AB5836" s="766">
        <v>1</v>
      </c>
      <c r="AC5836" s="575">
        <f t="shared" si="272"/>
        <v>0</v>
      </c>
      <c r="AD5836" s="620">
        <f t="shared" si="273"/>
        <v>0.06</v>
      </c>
    </row>
    <row r="5837" customHeight="1" spans="1:30">
      <c r="A5837" s="564">
        <v>45406</v>
      </c>
      <c r="B5837" s="669" t="s">
        <v>53</v>
      </c>
      <c r="C5837" s="669" t="s">
        <v>32</v>
      </c>
      <c r="D5837" s="765">
        <v>100</v>
      </c>
      <c r="E5837" s="669" t="s">
        <v>39</v>
      </c>
      <c r="F5837" s="765">
        <v>7.52</v>
      </c>
      <c r="G5837" s="765">
        <v>0</v>
      </c>
      <c r="H5837" s="765">
        <v>58.51</v>
      </c>
      <c r="I5837" s="765">
        <v>57.5639</v>
      </c>
      <c r="J5837" s="765">
        <v>57.441</v>
      </c>
      <c r="K5837" s="765">
        <v>0</v>
      </c>
      <c r="L5837" s="766">
        <v>0</v>
      </c>
      <c r="M5837" s="765">
        <v>1174.454</v>
      </c>
      <c r="N5837" s="765">
        <v>1455</v>
      </c>
      <c r="O5837" s="766">
        <v>0.8072</v>
      </c>
      <c r="P5837" s="766">
        <v>0.0072</v>
      </c>
      <c r="Q5837" s="765">
        <v>15134</v>
      </c>
      <c r="R5837" s="765">
        <v>4631.4945</v>
      </c>
      <c r="S5837" s="766">
        <v>0.306</v>
      </c>
      <c r="T5837" s="765">
        <v>0</v>
      </c>
      <c r="U5837" s="765">
        <v>0</v>
      </c>
      <c r="V5837" s="765">
        <v>0</v>
      </c>
      <c r="W5837" s="765">
        <v>0</v>
      </c>
      <c r="X5837" s="669">
        <v>0</v>
      </c>
      <c r="Y5837" s="765">
        <v>0</v>
      </c>
      <c r="Z5837" s="765">
        <v>0</v>
      </c>
      <c r="AA5837" s="765">
        <v>0</v>
      </c>
      <c r="AB5837" s="766">
        <v>1</v>
      </c>
      <c r="AC5837" s="575">
        <f t="shared" si="272"/>
        <v>0</v>
      </c>
      <c r="AD5837" s="620">
        <f t="shared" si="273"/>
        <v>0</v>
      </c>
    </row>
    <row r="5838" customHeight="1" spans="1:30">
      <c r="A5838" s="564">
        <v>45406</v>
      </c>
      <c r="B5838" s="669" t="s">
        <v>38</v>
      </c>
      <c r="C5838" s="669" t="s">
        <v>32</v>
      </c>
      <c r="D5838" s="765">
        <v>5.48</v>
      </c>
      <c r="E5838" s="669" t="s">
        <v>144</v>
      </c>
      <c r="F5838" s="765">
        <v>7.7</v>
      </c>
      <c r="G5838" s="765">
        <v>0</v>
      </c>
      <c r="H5838" s="765">
        <v>3.59</v>
      </c>
      <c r="I5838" s="765">
        <v>2.22</v>
      </c>
      <c r="J5838" s="765">
        <v>2.016</v>
      </c>
      <c r="K5838" s="765">
        <v>1.37</v>
      </c>
      <c r="L5838" s="766">
        <v>0.3816</v>
      </c>
      <c r="M5838" s="765">
        <v>45.864</v>
      </c>
      <c r="N5838" s="765">
        <v>50</v>
      </c>
      <c r="O5838" s="766">
        <v>0.9173</v>
      </c>
      <c r="P5838" s="766">
        <v>0.1173</v>
      </c>
      <c r="Q5838" s="765">
        <v>554</v>
      </c>
      <c r="R5838" s="765">
        <v>171.116</v>
      </c>
      <c r="S5838" s="766">
        <v>0.3089</v>
      </c>
      <c r="T5838" s="765">
        <v>0</v>
      </c>
      <c r="U5838" s="765">
        <v>0</v>
      </c>
      <c r="V5838" s="765">
        <v>0</v>
      </c>
      <c r="W5838" s="765">
        <v>0</v>
      </c>
      <c r="X5838" s="669">
        <v>0</v>
      </c>
      <c r="Y5838" s="765">
        <v>0</v>
      </c>
      <c r="Z5838" s="765">
        <v>0</v>
      </c>
      <c r="AA5838" s="765">
        <v>0</v>
      </c>
      <c r="AB5838" s="766">
        <v>1</v>
      </c>
      <c r="AC5838" s="575">
        <f t="shared" si="272"/>
        <v>0</v>
      </c>
      <c r="AD5838" s="620">
        <f t="shared" si="273"/>
        <v>0</v>
      </c>
    </row>
    <row r="5839" customHeight="1" spans="1:30">
      <c r="A5839" s="564">
        <v>45406</v>
      </c>
      <c r="B5839" s="669" t="s">
        <v>58</v>
      </c>
      <c r="C5839" s="669" t="s">
        <v>56</v>
      </c>
      <c r="D5839" s="765">
        <v>15</v>
      </c>
      <c r="E5839" s="669" t="s">
        <v>35</v>
      </c>
      <c r="F5839" s="765">
        <v>0</v>
      </c>
      <c r="G5839" s="765">
        <v>5.36</v>
      </c>
      <c r="H5839" s="765">
        <v>11.5525</v>
      </c>
      <c r="I5839" s="765">
        <v>8.5956</v>
      </c>
      <c r="J5839" s="765">
        <v>8.505</v>
      </c>
      <c r="K5839" s="765">
        <v>2.9569</v>
      </c>
      <c r="L5839" s="766">
        <v>0.256</v>
      </c>
      <c r="M5839" s="765">
        <v>219.345</v>
      </c>
      <c r="N5839" s="765">
        <v>376</v>
      </c>
      <c r="O5839" s="766">
        <v>0.5834</v>
      </c>
      <c r="P5839" s="766">
        <v>-0.2166</v>
      </c>
      <c r="Q5839" s="765">
        <v>3439</v>
      </c>
      <c r="R5839" s="765">
        <v>825.3</v>
      </c>
      <c r="S5839" s="766">
        <v>0.24</v>
      </c>
      <c r="T5839" s="765">
        <v>0</v>
      </c>
      <c r="U5839" s="765">
        <v>0</v>
      </c>
      <c r="V5839" s="765">
        <v>0</v>
      </c>
      <c r="W5839" s="765">
        <v>0</v>
      </c>
      <c r="X5839" s="669">
        <v>0</v>
      </c>
      <c r="Y5839" s="765">
        <v>0</v>
      </c>
      <c r="Z5839" s="765">
        <v>0</v>
      </c>
      <c r="AA5839" s="765">
        <v>0</v>
      </c>
      <c r="AB5839" s="766">
        <v>1</v>
      </c>
      <c r="AC5839" s="575">
        <f t="shared" si="272"/>
        <v>0</v>
      </c>
      <c r="AD5839" s="620">
        <f t="shared" si="273"/>
        <v>0</v>
      </c>
    </row>
    <row r="5840" customHeight="1" spans="1:30">
      <c r="A5840" s="564">
        <v>45406</v>
      </c>
      <c r="B5840" s="669" t="s">
        <v>55</v>
      </c>
      <c r="C5840" s="669" t="s">
        <v>56</v>
      </c>
      <c r="D5840" s="765">
        <v>100</v>
      </c>
      <c r="E5840" s="669" t="s">
        <v>35</v>
      </c>
      <c r="F5840" s="765">
        <v>0</v>
      </c>
      <c r="G5840" s="765">
        <v>9.84</v>
      </c>
      <c r="H5840" s="765">
        <v>139.874</v>
      </c>
      <c r="I5840" s="765">
        <v>65.0279</v>
      </c>
      <c r="J5840" s="765">
        <v>63.9181</v>
      </c>
      <c r="K5840" s="765">
        <v>74.8461</v>
      </c>
      <c r="L5840" s="766">
        <v>0.5351</v>
      </c>
      <c r="M5840" s="765">
        <v>2016.6496</v>
      </c>
      <c r="N5840" s="765">
        <v>2664</v>
      </c>
      <c r="O5840" s="766">
        <v>0.757</v>
      </c>
      <c r="P5840" s="766">
        <v>-0.043</v>
      </c>
      <c r="Q5840" s="765">
        <v>28352</v>
      </c>
      <c r="R5840" s="765">
        <v>8375.4395</v>
      </c>
      <c r="S5840" s="766">
        <v>0.2954</v>
      </c>
      <c r="T5840" s="765">
        <v>0</v>
      </c>
      <c r="U5840" s="765">
        <v>0</v>
      </c>
      <c r="V5840" s="765">
        <v>0</v>
      </c>
      <c r="W5840" s="765">
        <v>0</v>
      </c>
      <c r="X5840" s="669">
        <v>0</v>
      </c>
      <c r="Y5840" s="765">
        <v>0</v>
      </c>
      <c r="Z5840" s="765">
        <v>0</v>
      </c>
      <c r="AA5840" s="765">
        <v>0</v>
      </c>
      <c r="AB5840" s="766">
        <v>1</v>
      </c>
      <c r="AC5840" s="575">
        <f t="shared" si="272"/>
        <v>0</v>
      </c>
      <c r="AD5840" s="620">
        <f t="shared" si="273"/>
        <v>0</v>
      </c>
    </row>
    <row r="5841" customHeight="1" spans="1:30">
      <c r="A5841" s="564">
        <v>45406</v>
      </c>
      <c r="B5841" s="669" t="s">
        <v>57</v>
      </c>
      <c r="C5841" s="669" t="s">
        <v>32</v>
      </c>
      <c r="D5841" s="765">
        <v>20</v>
      </c>
      <c r="E5841" s="669" t="s">
        <v>35</v>
      </c>
      <c r="F5841" s="765">
        <v>7.43</v>
      </c>
      <c r="G5841" s="765">
        <v>0</v>
      </c>
      <c r="H5841" s="765">
        <v>14.498</v>
      </c>
      <c r="I5841" s="765">
        <v>9.5932</v>
      </c>
      <c r="J5841" s="765">
        <v>9.4101</v>
      </c>
      <c r="K5841" s="765">
        <v>4.9048</v>
      </c>
      <c r="L5841" s="766">
        <v>0.3383</v>
      </c>
      <c r="M5841" s="765">
        <v>227.0665</v>
      </c>
      <c r="N5841" s="765">
        <v>309</v>
      </c>
      <c r="O5841" s="766">
        <v>0.7348</v>
      </c>
      <c r="P5841" s="766">
        <v>-0.0652</v>
      </c>
      <c r="Q5841" s="765">
        <v>3538</v>
      </c>
      <c r="R5841" s="765">
        <v>1035.0259</v>
      </c>
      <c r="S5841" s="766">
        <v>0.2925</v>
      </c>
      <c r="T5841" s="765">
        <v>0</v>
      </c>
      <c r="U5841" s="765">
        <v>0</v>
      </c>
      <c r="V5841" s="765">
        <v>0</v>
      </c>
      <c r="W5841" s="765">
        <v>0</v>
      </c>
      <c r="X5841" s="669">
        <v>0</v>
      </c>
      <c r="Y5841" s="765">
        <v>0</v>
      </c>
      <c r="Z5841" s="765">
        <v>0</v>
      </c>
      <c r="AA5841" s="765">
        <v>0</v>
      </c>
      <c r="AB5841" s="766">
        <v>1</v>
      </c>
      <c r="AC5841" s="575">
        <f t="shared" si="272"/>
        <v>0</v>
      </c>
      <c r="AD5841" s="620">
        <f t="shared" si="273"/>
        <v>0</v>
      </c>
    </row>
    <row r="5842" customHeight="1" spans="1:30">
      <c r="A5842" s="564">
        <v>45406</v>
      </c>
      <c r="B5842" s="669" t="s">
        <v>68</v>
      </c>
      <c r="C5842" s="669" t="s">
        <v>56</v>
      </c>
      <c r="D5842" s="765">
        <v>200</v>
      </c>
      <c r="E5842" s="669" t="s">
        <v>35</v>
      </c>
      <c r="F5842" s="765">
        <v>0</v>
      </c>
      <c r="G5842" s="765">
        <v>6.61</v>
      </c>
      <c r="H5842" s="765">
        <v>221.7114</v>
      </c>
      <c r="I5842" s="765">
        <v>193.0047</v>
      </c>
      <c r="J5842" s="765">
        <v>189.2</v>
      </c>
      <c r="K5842" s="765">
        <v>27.5861</v>
      </c>
      <c r="L5842" s="766">
        <v>0.1251</v>
      </c>
      <c r="M5842" s="765">
        <v>4229.28</v>
      </c>
      <c r="N5842" s="765">
        <v>6061</v>
      </c>
      <c r="O5842" s="766">
        <v>0.6978</v>
      </c>
      <c r="P5842" s="766">
        <v>-0.1022</v>
      </c>
      <c r="Q5842" s="765">
        <v>58559</v>
      </c>
      <c r="R5842" s="765">
        <v>22651.2</v>
      </c>
      <c r="S5842" s="766">
        <v>0.3868</v>
      </c>
      <c r="T5842" s="765">
        <v>0.2386</v>
      </c>
      <c r="U5842" s="765">
        <v>0.882</v>
      </c>
      <c r="V5842" s="765">
        <v>0</v>
      </c>
      <c r="W5842" s="765">
        <v>0</v>
      </c>
      <c r="X5842" s="669">
        <v>0</v>
      </c>
      <c r="Y5842" s="765">
        <v>0</v>
      </c>
      <c r="Z5842" s="765">
        <v>0</v>
      </c>
      <c r="AA5842" s="765">
        <v>0</v>
      </c>
      <c r="AB5842" s="766">
        <v>0.9974</v>
      </c>
      <c r="AC5842" s="575">
        <f t="shared" si="272"/>
        <v>0.882</v>
      </c>
      <c r="AD5842" s="620">
        <f t="shared" si="273"/>
        <v>0.2386</v>
      </c>
    </row>
    <row r="5843" customHeight="1" spans="1:30">
      <c r="A5843" s="564">
        <v>45406</v>
      </c>
      <c r="B5843" s="669" t="s">
        <v>63</v>
      </c>
      <c r="C5843" s="669" t="s">
        <v>56</v>
      </c>
      <c r="D5843" s="765">
        <v>50</v>
      </c>
      <c r="E5843" s="669" t="s">
        <v>35</v>
      </c>
      <c r="F5843" s="765">
        <v>0</v>
      </c>
      <c r="G5843" s="765">
        <v>9.12</v>
      </c>
      <c r="H5843" s="765">
        <v>86.6233</v>
      </c>
      <c r="I5843" s="765">
        <v>81.6458</v>
      </c>
      <c r="J5843" s="765">
        <v>79.38</v>
      </c>
      <c r="K5843" s="765">
        <v>4.79</v>
      </c>
      <c r="L5843" s="766">
        <v>0.0554</v>
      </c>
      <c r="M5843" s="765">
        <v>858.9</v>
      </c>
      <c r="N5843" s="765">
        <v>1486</v>
      </c>
      <c r="O5843" s="766">
        <v>0.578</v>
      </c>
      <c r="P5843" s="766">
        <v>-0.222</v>
      </c>
      <c r="Q5843" s="765">
        <v>12046</v>
      </c>
      <c r="R5843" s="765">
        <v>4759.86</v>
      </c>
      <c r="S5843" s="766">
        <v>0.3951</v>
      </c>
      <c r="T5843" s="765">
        <v>0</v>
      </c>
      <c r="U5843" s="765">
        <v>0</v>
      </c>
      <c r="V5843" s="765">
        <v>0</v>
      </c>
      <c r="W5843" s="765">
        <v>0</v>
      </c>
      <c r="X5843" s="669">
        <v>0</v>
      </c>
      <c r="Y5843" s="765">
        <v>0</v>
      </c>
      <c r="Z5843" s="765">
        <v>0</v>
      </c>
      <c r="AA5843" s="765">
        <v>0</v>
      </c>
      <c r="AB5843" s="766">
        <v>1</v>
      </c>
      <c r="AC5843" s="575">
        <f t="shared" si="272"/>
        <v>0</v>
      </c>
      <c r="AD5843" s="620">
        <f t="shared" si="273"/>
        <v>0</v>
      </c>
    </row>
    <row r="5844" customHeight="1" spans="1:30">
      <c r="A5844" s="564">
        <v>45406</v>
      </c>
      <c r="B5844" s="669" t="s">
        <v>67</v>
      </c>
      <c r="C5844" s="669" t="s">
        <v>56</v>
      </c>
      <c r="D5844" s="765">
        <v>100</v>
      </c>
      <c r="E5844" s="669" t="s">
        <v>35</v>
      </c>
      <c r="F5844" s="765">
        <v>0</v>
      </c>
      <c r="G5844" s="765">
        <v>8.27</v>
      </c>
      <c r="H5844" s="765">
        <v>199.5665</v>
      </c>
      <c r="I5844" s="765">
        <v>163.7814</v>
      </c>
      <c r="J5844" s="765">
        <v>161.04</v>
      </c>
      <c r="K5844" s="765">
        <v>35.7851</v>
      </c>
      <c r="L5844" s="766">
        <v>0.1793</v>
      </c>
      <c r="M5844" s="765">
        <v>2317.26</v>
      </c>
      <c r="N5844" s="765">
        <v>3106</v>
      </c>
      <c r="O5844" s="766">
        <v>0.7461</v>
      </c>
      <c r="P5844" s="766">
        <v>-0.0539</v>
      </c>
      <c r="Q5844" s="765">
        <v>27774</v>
      </c>
      <c r="R5844" s="765">
        <v>8135.16</v>
      </c>
      <c r="S5844" s="766">
        <v>0.2929</v>
      </c>
      <c r="T5844" s="765">
        <v>0</v>
      </c>
      <c r="U5844" s="765">
        <v>0</v>
      </c>
      <c r="V5844" s="765">
        <v>0</v>
      </c>
      <c r="W5844" s="765">
        <v>0</v>
      </c>
      <c r="X5844" s="669">
        <v>0</v>
      </c>
      <c r="Y5844" s="765">
        <v>0</v>
      </c>
      <c r="Z5844" s="765">
        <v>0</v>
      </c>
      <c r="AA5844" s="765">
        <v>0</v>
      </c>
      <c r="AB5844" s="766">
        <v>1</v>
      </c>
      <c r="AC5844" s="575">
        <f t="shared" si="272"/>
        <v>0</v>
      </c>
      <c r="AD5844" s="620">
        <f t="shared" si="273"/>
        <v>0</v>
      </c>
    </row>
    <row r="5845" customHeight="1" spans="1:30">
      <c r="A5845" s="564">
        <v>45406</v>
      </c>
      <c r="B5845" s="669" t="s">
        <v>72</v>
      </c>
      <c r="C5845" s="669" t="s">
        <v>56</v>
      </c>
      <c r="D5845" s="765">
        <v>20.4</v>
      </c>
      <c r="E5845" s="669" t="s">
        <v>35</v>
      </c>
      <c r="F5845" s="765">
        <v>0</v>
      </c>
      <c r="G5845" s="765">
        <v>6.87</v>
      </c>
      <c r="H5845" s="765">
        <v>29.6069</v>
      </c>
      <c r="I5845" s="765">
        <v>28.812</v>
      </c>
      <c r="J5845" s="765">
        <v>28.7221</v>
      </c>
      <c r="K5845" s="765">
        <v>0.4123</v>
      </c>
      <c r="L5845" s="766">
        <v>0.0141</v>
      </c>
      <c r="M5845" s="765">
        <v>308.683</v>
      </c>
      <c r="N5845" s="765">
        <v>629</v>
      </c>
      <c r="O5845" s="766">
        <v>0.4908</v>
      </c>
      <c r="P5845" s="766">
        <v>-0.3092</v>
      </c>
      <c r="Q5845" s="765">
        <v>5327</v>
      </c>
      <c r="R5845" s="765">
        <v>1936.8751</v>
      </c>
      <c r="S5845" s="766">
        <v>0.3636</v>
      </c>
      <c r="T5845" s="765">
        <v>0</v>
      </c>
      <c r="U5845" s="765">
        <v>0.244</v>
      </c>
      <c r="V5845" s="765">
        <v>0</v>
      </c>
      <c r="W5845" s="765">
        <v>0</v>
      </c>
      <c r="X5845" s="669">
        <v>0</v>
      </c>
      <c r="Y5845" s="765">
        <v>0</v>
      </c>
      <c r="Z5845" s="765">
        <v>0</v>
      </c>
      <c r="AA5845" s="765">
        <v>0</v>
      </c>
      <c r="AB5845" s="766">
        <v>1</v>
      </c>
      <c r="AC5845" s="575">
        <f t="shared" si="272"/>
        <v>0.244</v>
      </c>
      <c r="AD5845" s="620">
        <f t="shared" si="273"/>
        <v>0</v>
      </c>
    </row>
    <row r="5846" customHeight="1" spans="1:30">
      <c r="A5846" s="564">
        <v>45406</v>
      </c>
      <c r="B5846" s="669" t="s">
        <v>59</v>
      </c>
      <c r="C5846" s="669" t="s">
        <v>56</v>
      </c>
      <c r="D5846" s="765">
        <v>100</v>
      </c>
      <c r="E5846" s="669" t="s">
        <v>35</v>
      </c>
      <c r="F5846" s="765">
        <v>0</v>
      </c>
      <c r="G5846" s="765">
        <v>5.14</v>
      </c>
      <c r="H5846" s="765">
        <v>81.9665</v>
      </c>
      <c r="I5846" s="765">
        <v>61.2691</v>
      </c>
      <c r="J5846" s="765">
        <v>60.192</v>
      </c>
      <c r="K5846" s="765">
        <v>20.6974</v>
      </c>
      <c r="L5846" s="766">
        <v>0.2525</v>
      </c>
      <c r="M5846" s="765">
        <v>2049.96</v>
      </c>
      <c r="N5846" s="669"/>
      <c r="O5846" s="669"/>
      <c r="P5846" s="669"/>
      <c r="Q5846" s="765">
        <v>25615</v>
      </c>
      <c r="R5846" s="765">
        <v>9029.064</v>
      </c>
      <c r="S5846" s="766">
        <v>0.3525</v>
      </c>
      <c r="T5846" s="765">
        <v>0</v>
      </c>
      <c r="U5846" s="765">
        <v>0</v>
      </c>
      <c r="V5846" s="765">
        <v>0</v>
      </c>
      <c r="W5846" s="765">
        <v>0</v>
      </c>
      <c r="X5846" s="669">
        <v>0</v>
      </c>
      <c r="Y5846" s="765">
        <v>0</v>
      </c>
      <c r="Z5846" s="765">
        <v>0</v>
      </c>
      <c r="AA5846" s="765">
        <v>0</v>
      </c>
      <c r="AB5846" s="766">
        <v>1</v>
      </c>
      <c r="AC5846" s="575">
        <f t="shared" si="272"/>
        <v>0</v>
      </c>
      <c r="AD5846" s="620">
        <f t="shared" si="273"/>
        <v>0</v>
      </c>
    </row>
    <row r="5847" customHeight="1" spans="1:30">
      <c r="A5847" s="564">
        <v>45406</v>
      </c>
      <c r="B5847" s="669" t="s">
        <v>60</v>
      </c>
      <c r="C5847" s="669" t="s">
        <v>56</v>
      </c>
      <c r="D5847" s="765">
        <v>200</v>
      </c>
      <c r="E5847" s="669" t="s">
        <v>35</v>
      </c>
      <c r="F5847" s="765">
        <v>0</v>
      </c>
      <c r="G5847" s="765">
        <v>10.12</v>
      </c>
      <c r="H5847" s="765">
        <v>392.3038</v>
      </c>
      <c r="I5847" s="765">
        <v>362.6928</v>
      </c>
      <c r="J5847" s="765">
        <v>353.76</v>
      </c>
      <c r="K5847" s="765">
        <v>29.611</v>
      </c>
      <c r="L5847" s="766">
        <v>0.0755</v>
      </c>
      <c r="M5847" s="765">
        <v>4369.2</v>
      </c>
      <c r="N5847" s="765">
        <v>6233</v>
      </c>
      <c r="O5847" s="766">
        <v>0.701</v>
      </c>
      <c r="P5847" s="766">
        <v>-0.099</v>
      </c>
      <c r="Q5847" s="765">
        <v>58020</v>
      </c>
      <c r="R5847" s="765">
        <v>18905.04</v>
      </c>
      <c r="S5847" s="766">
        <v>0.3258</v>
      </c>
      <c r="T5847" s="765">
        <v>0</v>
      </c>
      <c r="U5847" s="765">
        <v>0</v>
      </c>
      <c r="V5847" s="765">
        <v>0</v>
      </c>
      <c r="W5847" s="765">
        <v>0</v>
      </c>
      <c r="X5847" s="669">
        <v>0</v>
      </c>
      <c r="Y5847" s="765">
        <v>0</v>
      </c>
      <c r="Z5847" s="765">
        <v>0</v>
      </c>
      <c r="AA5847" s="765">
        <v>0</v>
      </c>
      <c r="AB5847" s="766">
        <v>1</v>
      </c>
      <c r="AC5847" s="575">
        <f t="shared" si="272"/>
        <v>0</v>
      </c>
      <c r="AD5847" s="620">
        <f t="shared" si="273"/>
        <v>0</v>
      </c>
    </row>
    <row r="5848" customHeight="1" spans="1:30">
      <c r="A5848" s="564">
        <v>45406</v>
      </c>
      <c r="B5848" s="669" t="s">
        <v>70</v>
      </c>
      <c r="C5848" s="669" t="s">
        <v>56</v>
      </c>
      <c r="D5848" s="765">
        <v>200</v>
      </c>
      <c r="E5848" s="669" t="s">
        <v>35</v>
      </c>
      <c r="F5848" s="765">
        <v>0</v>
      </c>
      <c r="G5848" s="765">
        <v>6.92</v>
      </c>
      <c r="H5848" s="765">
        <v>145.8889</v>
      </c>
      <c r="I5848" s="765">
        <v>92.5274</v>
      </c>
      <c r="J5848" s="765">
        <v>90.75</v>
      </c>
      <c r="K5848" s="765">
        <v>0</v>
      </c>
      <c r="L5848" s="766">
        <v>0</v>
      </c>
      <c r="M5848" s="765">
        <v>2504.7</v>
      </c>
      <c r="N5848" s="765">
        <v>3500</v>
      </c>
      <c r="O5848" s="766">
        <v>0.7156</v>
      </c>
      <c r="P5848" s="766">
        <v>-0.0844</v>
      </c>
      <c r="Q5848" s="765">
        <v>30140</v>
      </c>
      <c r="R5848" s="765">
        <v>12940.95</v>
      </c>
      <c r="S5848" s="766">
        <v>0.4294</v>
      </c>
      <c r="T5848" s="765">
        <v>52.7237</v>
      </c>
      <c r="U5848" s="765">
        <v>0.6378</v>
      </c>
      <c r="V5848" s="765">
        <v>0</v>
      </c>
      <c r="W5848" s="765">
        <v>0</v>
      </c>
      <c r="X5848" s="669">
        <v>0</v>
      </c>
      <c r="Y5848" s="765">
        <v>0</v>
      </c>
      <c r="Z5848" s="765">
        <v>0</v>
      </c>
      <c r="AA5848" s="765">
        <v>0</v>
      </c>
      <c r="AB5848" s="766">
        <v>0.5868</v>
      </c>
      <c r="AC5848" s="575">
        <f t="shared" si="272"/>
        <v>0.6378</v>
      </c>
      <c r="AD5848" s="620">
        <f t="shared" si="273"/>
        <v>52.7237</v>
      </c>
    </row>
    <row r="5849" customHeight="1" spans="1:30">
      <c r="A5849" s="564">
        <v>45406</v>
      </c>
      <c r="B5849" s="669" t="s">
        <v>61</v>
      </c>
      <c r="C5849" s="669" t="s">
        <v>56</v>
      </c>
      <c r="D5849" s="765">
        <v>275</v>
      </c>
      <c r="E5849" s="669" t="s">
        <v>35</v>
      </c>
      <c r="F5849" s="765">
        <v>0</v>
      </c>
      <c r="G5849" s="765">
        <v>11.98</v>
      </c>
      <c r="H5849" s="765">
        <v>586.0035</v>
      </c>
      <c r="I5849" s="765">
        <v>550.1626</v>
      </c>
      <c r="J5849" s="765">
        <v>539</v>
      </c>
      <c r="K5849" s="765">
        <v>35.8409</v>
      </c>
      <c r="L5849" s="766">
        <v>0.0612</v>
      </c>
      <c r="M5849" s="765">
        <v>6200.48</v>
      </c>
      <c r="N5849" s="765">
        <v>8871</v>
      </c>
      <c r="O5849" s="766">
        <v>0.699</v>
      </c>
      <c r="P5849" s="766">
        <v>-0.101</v>
      </c>
      <c r="Q5849" s="765">
        <v>80080</v>
      </c>
      <c r="R5849" s="765">
        <v>30125.92</v>
      </c>
      <c r="S5849" s="766">
        <v>0.3762</v>
      </c>
      <c r="T5849" s="765">
        <v>0</v>
      </c>
      <c r="U5849" s="765">
        <v>0</v>
      </c>
      <c r="V5849" s="765">
        <v>0</v>
      </c>
      <c r="W5849" s="765">
        <v>0</v>
      </c>
      <c r="X5849" s="669">
        <v>0</v>
      </c>
      <c r="Y5849" s="765">
        <v>0</v>
      </c>
      <c r="Z5849" s="765">
        <v>0</v>
      </c>
      <c r="AA5849" s="765">
        <v>0</v>
      </c>
      <c r="AB5849" s="766">
        <v>1</v>
      </c>
      <c r="AC5849" s="575">
        <f t="shared" si="272"/>
        <v>0</v>
      </c>
      <c r="AD5849" s="620">
        <f t="shared" si="273"/>
        <v>0</v>
      </c>
    </row>
    <row r="5850" customHeight="1" spans="1:30">
      <c r="A5850" s="564">
        <v>45406</v>
      </c>
      <c r="B5850" s="669" t="s">
        <v>62</v>
      </c>
      <c r="C5850" s="669" t="s">
        <v>56</v>
      </c>
      <c r="D5850" s="765">
        <v>200</v>
      </c>
      <c r="E5850" s="669" t="s">
        <v>35</v>
      </c>
      <c r="F5850" s="765">
        <v>0</v>
      </c>
      <c r="G5850" s="765">
        <v>12.17</v>
      </c>
      <c r="H5850" s="765">
        <v>410.982</v>
      </c>
      <c r="I5850" s="765">
        <v>356.0944</v>
      </c>
      <c r="J5850" s="765">
        <v>349.8</v>
      </c>
      <c r="K5850" s="765">
        <v>54.8876</v>
      </c>
      <c r="L5850" s="766">
        <v>0.1336</v>
      </c>
      <c r="M5850" s="765">
        <v>4601.52</v>
      </c>
      <c r="N5850" s="765">
        <v>6628</v>
      </c>
      <c r="O5850" s="766">
        <v>0.6943</v>
      </c>
      <c r="P5850" s="766">
        <v>-0.1057</v>
      </c>
      <c r="Q5850" s="765">
        <v>58280</v>
      </c>
      <c r="R5850" s="765">
        <v>21149.04</v>
      </c>
      <c r="S5850" s="766">
        <v>0.3629</v>
      </c>
      <c r="T5850" s="765">
        <v>0</v>
      </c>
      <c r="U5850" s="765">
        <v>0</v>
      </c>
      <c r="V5850" s="765">
        <v>0</v>
      </c>
      <c r="W5850" s="765">
        <v>0</v>
      </c>
      <c r="X5850" s="669">
        <v>0</v>
      </c>
      <c r="Y5850" s="765">
        <v>0</v>
      </c>
      <c r="Z5850" s="765">
        <v>0</v>
      </c>
      <c r="AA5850" s="765">
        <v>0</v>
      </c>
      <c r="AB5850" s="766">
        <v>1</v>
      </c>
      <c r="AC5850" s="575">
        <f t="shared" si="272"/>
        <v>0</v>
      </c>
      <c r="AD5850" s="620">
        <f t="shared" si="273"/>
        <v>0</v>
      </c>
    </row>
    <row r="5851" customHeight="1" spans="1:30">
      <c r="A5851" s="564">
        <v>45406</v>
      </c>
      <c r="B5851" s="669" t="s">
        <v>71</v>
      </c>
      <c r="C5851" s="669" t="s">
        <v>56</v>
      </c>
      <c r="D5851" s="765">
        <v>49.5</v>
      </c>
      <c r="E5851" s="669" t="s">
        <v>35</v>
      </c>
      <c r="F5851" s="765">
        <v>0</v>
      </c>
      <c r="G5851" s="765">
        <v>12.68</v>
      </c>
      <c r="H5851" s="765">
        <v>117.895</v>
      </c>
      <c r="I5851" s="765">
        <v>78.0122</v>
      </c>
      <c r="J5851" s="765">
        <v>76.89</v>
      </c>
      <c r="K5851" s="765">
        <v>39.8828</v>
      </c>
      <c r="L5851" s="766">
        <v>0.3383</v>
      </c>
      <c r="M5851" s="765">
        <v>1458.633</v>
      </c>
      <c r="N5851" s="765">
        <v>1133</v>
      </c>
      <c r="O5851" s="766">
        <v>1.2874</v>
      </c>
      <c r="P5851" s="766">
        <v>0.4874</v>
      </c>
      <c r="Q5851" s="765">
        <v>11632</v>
      </c>
      <c r="R5851" s="765">
        <v>4174.4736</v>
      </c>
      <c r="S5851" s="766">
        <v>0.3589</v>
      </c>
      <c r="T5851" s="765">
        <v>0</v>
      </c>
      <c r="U5851" s="765">
        <v>0</v>
      </c>
      <c r="V5851" s="765">
        <v>0</v>
      </c>
      <c r="W5851" s="765">
        <v>0</v>
      </c>
      <c r="X5851" s="669">
        <v>0</v>
      </c>
      <c r="Y5851" s="765">
        <v>0</v>
      </c>
      <c r="Z5851" s="765">
        <v>0</v>
      </c>
      <c r="AA5851" s="765">
        <v>0</v>
      </c>
      <c r="AB5851" s="766">
        <v>1</v>
      </c>
      <c r="AC5851" s="575">
        <f t="shared" si="272"/>
        <v>0</v>
      </c>
      <c r="AD5851" s="620">
        <f t="shared" si="273"/>
        <v>0</v>
      </c>
    </row>
    <row r="5852" customHeight="1" spans="1:30">
      <c r="A5852" s="564">
        <v>45406</v>
      </c>
      <c r="B5852" s="669" t="s">
        <v>66</v>
      </c>
      <c r="C5852" s="669" t="s">
        <v>56</v>
      </c>
      <c r="D5852" s="765">
        <v>80</v>
      </c>
      <c r="E5852" s="669" t="s">
        <v>39</v>
      </c>
      <c r="F5852" s="765">
        <v>0</v>
      </c>
      <c r="G5852" s="765">
        <v>3.52</v>
      </c>
      <c r="H5852" s="765">
        <v>18.553</v>
      </c>
      <c r="I5852" s="765">
        <v>17.3425</v>
      </c>
      <c r="J5852" s="765">
        <v>16.7199</v>
      </c>
      <c r="K5852" s="765">
        <v>0</v>
      </c>
      <c r="L5852" s="766">
        <v>0</v>
      </c>
      <c r="M5852" s="765">
        <v>1039.0677</v>
      </c>
      <c r="N5852" s="765">
        <v>1593</v>
      </c>
      <c r="O5852" s="766">
        <v>0.6523</v>
      </c>
      <c r="P5852" s="766">
        <v>-0.1477</v>
      </c>
      <c r="Q5852" s="765">
        <v>18263</v>
      </c>
      <c r="R5852" s="765">
        <v>6728.5093</v>
      </c>
      <c r="S5852" s="766">
        <v>0.3684</v>
      </c>
      <c r="T5852" s="765">
        <v>0</v>
      </c>
      <c r="U5852" s="765">
        <v>0</v>
      </c>
      <c r="V5852" s="765">
        <v>0</v>
      </c>
      <c r="W5852" s="765">
        <v>0</v>
      </c>
      <c r="X5852" s="669">
        <v>0</v>
      </c>
      <c r="Y5852" s="765">
        <v>0</v>
      </c>
      <c r="Z5852" s="765">
        <v>0</v>
      </c>
      <c r="AA5852" s="765">
        <v>0</v>
      </c>
      <c r="AB5852" s="766">
        <v>1</v>
      </c>
      <c r="AC5852" s="575">
        <f t="shared" si="272"/>
        <v>0</v>
      </c>
      <c r="AD5852" s="620">
        <f t="shared" si="273"/>
        <v>0</v>
      </c>
    </row>
    <row r="5853" customHeight="1" spans="1:30">
      <c r="A5853" s="564">
        <v>45406</v>
      </c>
      <c r="B5853" s="669" t="s">
        <v>64</v>
      </c>
      <c r="C5853" s="669" t="s">
        <v>56</v>
      </c>
      <c r="D5853" s="765">
        <v>60</v>
      </c>
      <c r="E5853" s="669" t="s">
        <v>35</v>
      </c>
      <c r="F5853" s="765">
        <v>0</v>
      </c>
      <c r="G5853" s="765">
        <v>7.92</v>
      </c>
      <c r="H5853" s="765">
        <v>87.8136</v>
      </c>
      <c r="I5853" s="765">
        <v>81.8778</v>
      </c>
      <c r="J5853" s="765">
        <v>81.06</v>
      </c>
      <c r="K5853" s="765">
        <v>5.9358</v>
      </c>
      <c r="L5853" s="766">
        <v>0.0676</v>
      </c>
      <c r="M5853" s="765">
        <v>1058.4</v>
      </c>
      <c r="N5853" s="669"/>
      <c r="O5853" s="669"/>
      <c r="P5853" s="669"/>
      <c r="Q5853" s="765">
        <v>14482</v>
      </c>
      <c r="R5853" s="765">
        <v>5109.93</v>
      </c>
      <c r="S5853" s="766">
        <v>0.3528</v>
      </c>
      <c r="T5853" s="765">
        <v>0</v>
      </c>
      <c r="U5853" s="765">
        <v>0</v>
      </c>
      <c r="V5853" s="765">
        <v>0</v>
      </c>
      <c r="W5853" s="765">
        <v>0</v>
      </c>
      <c r="X5853" s="669">
        <v>0</v>
      </c>
      <c r="Y5853" s="765">
        <v>0</v>
      </c>
      <c r="Z5853" s="765">
        <v>0</v>
      </c>
      <c r="AA5853" s="765">
        <v>0</v>
      </c>
      <c r="AB5853" s="766">
        <v>1</v>
      </c>
      <c r="AC5853" s="575">
        <f t="shared" si="272"/>
        <v>0</v>
      </c>
      <c r="AD5853" s="620">
        <f t="shared" si="273"/>
        <v>0</v>
      </c>
    </row>
    <row r="5854" customHeight="1" spans="1:30">
      <c r="A5854" s="564">
        <v>45406</v>
      </c>
      <c r="B5854" s="669" t="s">
        <v>65</v>
      </c>
      <c r="C5854" s="669" t="s">
        <v>56</v>
      </c>
      <c r="D5854" s="765">
        <v>50</v>
      </c>
      <c r="E5854" s="669" t="s">
        <v>39</v>
      </c>
      <c r="F5854" s="765">
        <v>0</v>
      </c>
      <c r="G5854" s="765">
        <v>4.94</v>
      </c>
      <c r="H5854" s="765">
        <v>40.2082</v>
      </c>
      <c r="I5854" s="765">
        <v>37.8923</v>
      </c>
      <c r="J5854" s="765">
        <v>36.85</v>
      </c>
      <c r="K5854" s="765">
        <v>0</v>
      </c>
      <c r="L5854" s="766">
        <v>0</v>
      </c>
      <c r="M5854" s="765">
        <v>892.54</v>
      </c>
      <c r="N5854" s="765">
        <v>1110</v>
      </c>
      <c r="O5854" s="766">
        <v>0.8041</v>
      </c>
      <c r="P5854" s="766">
        <v>0.0041</v>
      </c>
      <c r="Q5854" s="765">
        <v>12500</v>
      </c>
      <c r="R5854" s="765">
        <v>3671.492</v>
      </c>
      <c r="S5854" s="766">
        <v>0.2937</v>
      </c>
      <c r="T5854" s="765">
        <v>0</v>
      </c>
      <c r="U5854" s="765">
        <v>0</v>
      </c>
      <c r="V5854" s="765">
        <v>0</v>
      </c>
      <c r="W5854" s="765">
        <v>0</v>
      </c>
      <c r="X5854" s="669">
        <v>0</v>
      </c>
      <c r="Y5854" s="765">
        <v>0</v>
      </c>
      <c r="Z5854" s="765">
        <v>0</v>
      </c>
      <c r="AA5854" s="765">
        <v>0</v>
      </c>
      <c r="AB5854" s="766">
        <v>1</v>
      </c>
      <c r="AC5854" s="575">
        <f t="shared" si="272"/>
        <v>0</v>
      </c>
      <c r="AD5854" s="620">
        <f t="shared" si="273"/>
        <v>0</v>
      </c>
    </row>
    <row r="5855" customHeight="1" spans="1:30">
      <c r="A5855" s="564">
        <v>45406</v>
      </c>
      <c r="B5855" s="669" t="s">
        <v>75</v>
      </c>
      <c r="C5855" s="669" t="s">
        <v>56</v>
      </c>
      <c r="D5855" s="765">
        <v>200</v>
      </c>
      <c r="E5855" s="669" t="s">
        <v>39</v>
      </c>
      <c r="F5855" s="765">
        <v>0</v>
      </c>
      <c r="G5855" s="765">
        <v>6.14</v>
      </c>
      <c r="H5855" s="765">
        <v>165.02</v>
      </c>
      <c r="I5855" s="765">
        <v>120.5198</v>
      </c>
      <c r="J5855" s="765">
        <v>118.8</v>
      </c>
      <c r="K5855" s="765">
        <v>44.5002</v>
      </c>
      <c r="L5855" s="766">
        <v>0.2697</v>
      </c>
      <c r="M5855" s="765">
        <v>3890.04</v>
      </c>
      <c r="N5855" s="765">
        <v>4638</v>
      </c>
      <c r="O5855" s="766">
        <v>0.8387</v>
      </c>
      <c r="P5855" s="766">
        <v>0.0387</v>
      </c>
      <c r="Q5855" s="765">
        <v>45480</v>
      </c>
      <c r="R5855" s="765">
        <v>11739.42</v>
      </c>
      <c r="S5855" s="766">
        <v>0.2581</v>
      </c>
      <c r="T5855" s="765">
        <v>0</v>
      </c>
      <c r="U5855" s="765">
        <v>0</v>
      </c>
      <c r="V5855" s="765">
        <v>0</v>
      </c>
      <c r="W5855" s="765">
        <v>0</v>
      </c>
      <c r="X5855" s="669">
        <v>0</v>
      </c>
      <c r="Y5855" s="765">
        <v>0</v>
      </c>
      <c r="Z5855" s="765">
        <v>0</v>
      </c>
      <c r="AA5855" s="765">
        <v>0</v>
      </c>
      <c r="AB5855" s="766">
        <v>1</v>
      </c>
      <c r="AC5855" s="575">
        <f t="shared" si="272"/>
        <v>0</v>
      </c>
      <c r="AD5855" s="620">
        <f t="shared" si="273"/>
        <v>0</v>
      </c>
    </row>
    <row r="5856" customHeight="1" spans="1:30">
      <c r="A5856" s="564">
        <v>45406</v>
      </c>
      <c r="B5856" s="669" t="s">
        <v>73</v>
      </c>
      <c r="C5856" s="669" t="s">
        <v>56</v>
      </c>
      <c r="D5856" s="765">
        <v>150</v>
      </c>
      <c r="E5856" s="669" t="s">
        <v>35</v>
      </c>
      <c r="F5856" s="765">
        <v>0</v>
      </c>
      <c r="G5856" s="765">
        <v>11.91</v>
      </c>
      <c r="H5856" s="765">
        <v>344.4552</v>
      </c>
      <c r="I5856" s="765">
        <v>215.5284</v>
      </c>
      <c r="J5856" s="765">
        <v>211.2</v>
      </c>
      <c r="K5856" s="765">
        <v>128.9268</v>
      </c>
      <c r="L5856" s="766">
        <v>0.3743</v>
      </c>
      <c r="M5856" s="765">
        <v>2330.24</v>
      </c>
      <c r="N5856" s="765">
        <v>4023</v>
      </c>
      <c r="O5856" s="766">
        <v>0.5792</v>
      </c>
      <c r="P5856" s="766">
        <v>-0.2208</v>
      </c>
      <c r="Q5856" s="765">
        <v>37945</v>
      </c>
      <c r="R5856" s="765">
        <v>15771.36</v>
      </c>
      <c r="S5856" s="766">
        <v>0.4156</v>
      </c>
      <c r="T5856" s="765">
        <v>0</v>
      </c>
      <c r="U5856" s="765">
        <v>0</v>
      </c>
      <c r="V5856" s="765">
        <v>0</v>
      </c>
      <c r="W5856" s="765">
        <v>0</v>
      </c>
      <c r="X5856" s="669">
        <v>0</v>
      </c>
      <c r="Y5856" s="765">
        <v>0</v>
      </c>
      <c r="Z5856" s="765">
        <v>0</v>
      </c>
      <c r="AA5856" s="765">
        <v>0</v>
      </c>
      <c r="AB5856" s="766">
        <v>1</v>
      </c>
      <c r="AC5856" s="575">
        <f t="shared" si="272"/>
        <v>0</v>
      </c>
      <c r="AD5856" s="620">
        <f t="shared" si="273"/>
        <v>0</v>
      </c>
    </row>
    <row r="5857" customHeight="1" spans="1:30">
      <c r="A5857" s="564">
        <v>45406</v>
      </c>
      <c r="B5857" s="669" t="s">
        <v>74</v>
      </c>
      <c r="C5857" s="669" t="s">
        <v>56</v>
      </c>
      <c r="D5857" s="765">
        <v>50</v>
      </c>
      <c r="E5857" s="669" t="s">
        <v>35</v>
      </c>
      <c r="F5857" s="765">
        <v>0</v>
      </c>
      <c r="G5857" s="765">
        <v>3.58</v>
      </c>
      <c r="H5857" s="765">
        <v>9.2622</v>
      </c>
      <c r="I5857" s="765">
        <v>9.2622</v>
      </c>
      <c r="J5857" s="765">
        <v>9.262</v>
      </c>
      <c r="K5857" s="765">
        <v>0</v>
      </c>
      <c r="L5857" s="766">
        <v>0</v>
      </c>
      <c r="M5857" s="765">
        <v>532.2284</v>
      </c>
      <c r="N5857" s="669"/>
      <c r="O5857" s="669"/>
      <c r="P5857" s="669"/>
      <c r="Q5857" s="765">
        <v>5770</v>
      </c>
      <c r="R5857" s="765">
        <v>1556.0248</v>
      </c>
      <c r="S5857" s="766">
        <v>0.2697</v>
      </c>
      <c r="T5857" s="765">
        <v>0</v>
      </c>
      <c r="U5857" s="765">
        <v>0</v>
      </c>
      <c r="V5857" s="765">
        <v>0</v>
      </c>
      <c r="W5857" s="765">
        <v>0</v>
      </c>
      <c r="X5857" s="669">
        <v>0</v>
      </c>
      <c r="Y5857" s="765">
        <v>0</v>
      </c>
      <c r="Z5857" s="765">
        <v>0</v>
      </c>
      <c r="AA5857" s="765">
        <v>0</v>
      </c>
      <c r="AB5857" s="766">
        <v>1</v>
      </c>
      <c r="AC5857" s="575">
        <f t="shared" si="272"/>
        <v>0</v>
      </c>
      <c r="AD5857" s="620">
        <f t="shared" si="273"/>
        <v>0</v>
      </c>
    </row>
    <row r="5858" customHeight="1" spans="1:30">
      <c r="A5858" s="564">
        <v>45406</v>
      </c>
      <c r="B5858" s="921" t="s">
        <v>77</v>
      </c>
      <c r="C5858" s="922" t="s">
        <v>32</v>
      </c>
      <c r="D5858" s="923">
        <v>100</v>
      </c>
      <c r="E5858" s="924" t="s">
        <v>35</v>
      </c>
      <c r="F5858" s="925">
        <v>8.14</v>
      </c>
      <c r="G5858" s="924">
        <v>2.9</v>
      </c>
      <c r="H5858" s="926">
        <v>75.0371</v>
      </c>
      <c r="I5858" s="926">
        <v>36.2789</v>
      </c>
      <c r="J5858" s="926">
        <v>34.503</v>
      </c>
      <c r="K5858" s="926">
        <v>38.7582</v>
      </c>
      <c r="L5858" s="937">
        <v>0.5165</v>
      </c>
      <c r="M5858" s="926">
        <v>905.093</v>
      </c>
      <c r="N5858" s="924">
        <v>2100</v>
      </c>
      <c r="O5858" s="937">
        <v>0.431</v>
      </c>
      <c r="P5858" s="937">
        <v>-0.369</v>
      </c>
      <c r="Q5858" s="924">
        <v>17591</v>
      </c>
      <c r="R5858" s="926">
        <v>3537.94</v>
      </c>
      <c r="S5858" s="937">
        <v>0.2011</v>
      </c>
      <c r="T5858" s="924">
        <v>0</v>
      </c>
      <c r="U5858" s="924">
        <v>0</v>
      </c>
      <c r="V5858" s="924">
        <v>0</v>
      </c>
      <c r="W5858" s="924">
        <v>0</v>
      </c>
      <c r="X5858" s="924">
        <v>0</v>
      </c>
      <c r="Y5858" s="924">
        <v>0</v>
      </c>
      <c r="Z5858" s="924">
        <v>0</v>
      </c>
      <c r="AA5858" s="926">
        <v>38.7582</v>
      </c>
      <c r="AB5858" s="937">
        <v>1</v>
      </c>
      <c r="AC5858" s="575">
        <f t="shared" si="272"/>
        <v>0</v>
      </c>
      <c r="AD5858" s="620">
        <f t="shared" si="273"/>
        <v>0</v>
      </c>
    </row>
    <row r="5859" customHeight="1" spans="1:30">
      <c r="A5859" s="564">
        <v>45406</v>
      </c>
      <c r="B5859" s="921" t="s">
        <v>81</v>
      </c>
      <c r="C5859" s="927" t="s">
        <v>175</v>
      </c>
      <c r="D5859" s="928">
        <v>100</v>
      </c>
      <c r="E5859" s="924" t="s">
        <v>35</v>
      </c>
      <c r="F5859" s="925" t="s">
        <v>176</v>
      </c>
      <c r="G5859" s="930">
        <v>4.27</v>
      </c>
      <c r="H5859" s="930">
        <v>0</v>
      </c>
      <c r="I5859" s="963">
        <v>13.44</v>
      </c>
      <c r="J5859" s="938">
        <v>12.9096</v>
      </c>
      <c r="K5859" s="934">
        <v>0</v>
      </c>
      <c r="L5859" s="937">
        <v>0</v>
      </c>
      <c r="M5859" s="938">
        <v>213.796</v>
      </c>
      <c r="N5859" s="961">
        <v>2002</v>
      </c>
      <c r="O5859" s="956">
        <v>0.1068</v>
      </c>
      <c r="P5859" s="956">
        <v>-0.6894</v>
      </c>
      <c r="Q5859" s="924">
        <v>13181</v>
      </c>
      <c r="R5859" s="938">
        <v>521.6552</v>
      </c>
      <c r="S5859" s="940">
        <v>0.0396</v>
      </c>
      <c r="T5859" s="924">
        <v>0</v>
      </c>
      <c r="U5859" s="924">
        <v>0</v>
      </c>
      <c r="V5859" s="924">
        <v>0</v>
      </c>
      <c r="W5859" s="924">
        <v>0</v>
      </c>
      <c r="X5859" s="924">
        <v>0</v>
      </c>
      <c r="Y5859" s="924">
        <v>0</v>
      </c>
      <c r="Z5859" s="924">
        <v>0</v>
      </c>
      <c r="AA5859" s="924">
        <v>4.6562</v>
      </c>
      <c r="AB5859" s="937">
        <v>1</v>
      </c>
      <c r="AC5859" s="575">
        <f t="shared" si="272"/>
        <v>0</v>
      </c>
      <c r="AD5859" s="620">
        <f t="shared" si="273"/>
        <v>0</v>
      </c>
    </row>
    <row r="5860" customHeight="1" spans="1:30">
      <c r="A5860" s="564">
        <v>45406</v>
      </c>
      <c r="B5860" s="931" t="s">
        <v>84</v>
      </c>
      <c r="C5860" s="932" t="s">
        <v>175</v>
      </c>
      <c r="D5860" s="933">
        <v>33</v>
      </c>
      <c r="E5860" s="953" t="s">
        <v>35</v>
      </c>
      <c r="F5860" s="953" t="s">
        <v>176</v>
      </c>
      <c r="G5860" s="953">
        <v>4.46</v>
      </c>
      <c r="H5860" s="954">
        <v>18.6989</v>
      </c>
      <c r="I5860" s="954">
        <v>18.5542</v>
      </c>
      <c r="J5860" s="954">
        <v>18.42</v>
      </c>
      <c r="K5860" s="953">
        <v>0.14</v>
      </c>
      <c r="L5860" s="942">
        <v>0.0077</v>
      </c>
      <c r="M5860" s="971">
        <v>508.14</v>
      </c>
      <c r="N5860" s="930">
        <v>1086</v>
      </c>
      <c r="O5860" s="942">
        <v>0.468</v>
      </c>
      <c r="P5860" s="942">
        <v>-0.415</v>
      </c>
      <c r="Q5860" s="953">
        <v>7604</v>
      </c>
      <c r="R5860" s="953">
        <v>2155.56</v>
      </c>
      <c r="S5860" s="942">
        <v>0.2835</v>
      </c>
      <c r="T5860" s="930">
        <v>0</v>
      </c>
      <c r="U5860" s="930">
        <v>0</v>
      </c>
      <c r="V5860" s="930">
        <v>0</v>
      </c>
      <c r="W5860" s="930">
        <v>0</v>
      </c>
      <c r="X5860" s="930">
        <v>0</v>
      </c>
      <c r="Y5860" s="930">
        <v>0</v>
      </c>
      <c r="Z5860" s="930">
        <v>0</v>
      </c>
      <c r="AA5860" s="930">
        <v>0</v>
      </c>
      <c r="AB5860" s="937">
        <v>1</v>
      </c>
      <c r="AC5860" s="575">
        <f t="shared" si="272"/>
        <v>0</v>
      </c>
      <c r="AD5860" s="620">
        <f t="shared" si="273"/>
        <v>0</v>
      </c>
    </row>
    <row r="5861" customHeight="1" spans="1:30">
      <c r="A5861" s="564">
        <v>45406</v>
      </c>
      <c r="B5861" s="931" t="s">
        <v>85</v>
      </c>
      <c r="C5861" s="934" t="s">
        <v>177</v>
      </c>
      <c r="D5861" s="934">
        <v>60</v>
      </c>
      <c r="E5861" s="934" t="s">
        <v>48</v>
      </c>
      <c r="F5861" s="934">
        <v>3.45</v>
      </c>
      <c r="G5861" s="934">
        <v>2.32</v>
      </c>
      <c r="H5861" s="950">
        <v>28.2359</v>
      </c>
      <c r="I5861" s="934">
        <v>27.7641</v>
      </c>
      <c r="J5861" s="934">
        <v>27.28</v>
      </c>
      <c r="K5861" s="952">
        <v>0</v>
      </c>
      <c r="L5861" s="941">
        <v>0</v>
      </c>
      <c r="M5861" s="934">
        <v>491.92</v>
      </c>
      <c r="N5861" s="934">
        <v>422</v>
      </c>
      <c r="O5861" s="941">
        <v>1.1657</v>
      </c>
      <c r="P5861" s="934" t="s">
        <v>176</v>
      </c>
      <c r="Q5861" s="934">
        <v>5420</v>
      </c>
      <c r="R5861" s="934">
        <v>2175.36</v>
      </c>
      <c r="S5861" s="941">
        <v>0.4014</v>
      </c>
      <c r="T5861" s="934">
        <v>0</v>
      </c>
      <c r="U5861" s="934">
        <v>0</v>
      </c>
      <c r="V5861" s="934">
        <v>0</v>
      </c>
      <c r="W5861" s="934">
        <v>0</v>
      </c>
      <c r="X5861" s="934">
        <v>0</v>
      </c>
      <c r="Y5861" s="934">
        <v>0</v>
      </c>
      <c r="Z5861" s="934">
        <v>0</v>
      </c>
      <c r="AA5861" s="934">
        <v>0</v>
      </c>
      <c r="AB5861" s="941">
        <v>1</v>
      </c>
      <c r="AC5861" s="575">
        <f t="shared" si="272"/>
        <v>0</v>
      </c>
      <c r="AD5861" s="620">
        <f t="shared" si="273"/>
        <v>0</v>
      </c>
    </row>
    <row r="5862" customHeight="1" spans="1:30">
      <c r="A5862" s="564">
        <v>45406</v>
      </c>
      <c r="B5862" s="921" t="s">
        <v>87</v>
      </c>
      <c r="C5862" s="927" t="s">
        <v>32</v>
      </c>
      <c r="D5862" s="928">
        <v>100</v>
      </c>
      <c r="E5862" s="930" t="s">
        <v>35</v>
      </c>
      <c r="F5862" s="930">
        <v>6.79</v>
      </c>
      <c r="G5862" s="930">
        <v>4.01</v>
      </c>
      <c r="H5862" s="930">
        <v>24.8693</v>
      </c>
      <c r="I5862" s="930">
        <v>15.56</v>
      </c>
      <c r="J5862" s="930">
        <v>15.5309</v>
      </c>
      <c r="K5862" s="930">
        <v>9.3093</v>
      </c>
      <c r="L5862" s="942">
        <v>0.3743</v>
      </c>
      <c r="M5862" s="944">
        <v>282.0279</v>
      </c>
      <c r="N5862" s="944">
        <v>132</v>
      </c>
      <c r="O5862" s="945">
        <v>2.1366</v>
      </c>
      <c r="P5862" s="942">
        <v>1.3624</v>
      </c>
      <c r="Q5862" s="930">
        <v>5723</v>
      </c>
      <c r="R5862" s="944">
        <v>735.4809</v>
      </c>
      <c r="S5862" s="941">
        <v>0.1285</v>
      </c>
      <c r="T5862" s="930">
        <v>0</v>
      </c>
      <c r="U5862" s="930">
        <v>0</v>
      </c>
      <c r="V5862" s="930">
        <v>0</v>
      </c>
      <c r="W5862" s="930">
        <v>0</v>
      </c>
      <c r="X5862" s="930">
        <v>0</v>
      </c>
      <c r="Y5862" s="930">
        <v>0</v>
      </c>
      <c r="Z5862" s="930">
        <v>0</v>
      </c>
      <c r="AA5862" s="930">
        <v>0</v>
      </c>
      <c r="AB5862" s="942">
        <v>1</v>
      </c>
      <c r="AC5862" s="575">
        <f t="shared" si="272"/>
        <v>0</v>
      </c>
      <c r="AD5862" s="620">
        <f t="shared" si="273"/>
        <v>0</v>
      </c>
    </row>
    <row r="5863" customHeight="1" spans="1:30">
      <c r="A5863" s="564">
        <v>45406</v>
      </c>
      <c r="B5863" s="921" t="s">
        <v>88</v>
      </c>
      <c r="C5863" s="927" t="s">
        <v>177</v>
      </c>
      <c r="D5863" s="928">
        <v>50</v>
      </c>
      <c r="E5863" s="930" t="s">
        <v>33</v>
      </c>
      <c r="F5863" s="930">
        <v>4.16</v>
      </c>
      <c r="G5863" s="935">
        <v>1.15</v>
      </c>
      <c r="H5863" s="935">
        <v>15.6547</v>
      </c>
      <c r="I5863" s="935">
        <v>10.7577</v>
      </c>
      <c r="J5863" s="935">
        <v>10.7365</v>
      </c>
      <c r="K5863" s="935">
        <v>4.7</v>
      </c>
      <c r="L5863" s="942">
        <v>0.3002</v>
      </c>
      <c r="M5863" s="930">
        <v>281.663</v>
      </c>
      <c r="N5863" s="935">
        <v>571</v>
      </c>
      <c r="O5863" s="942">
        <v>0.4933</v>
      </c>
      <c r="P5863" s="934" t="s">
        <v>176</v>
      </c>
      <c r="Q5863" s="935">
        <v>6458</v>
      </c>
      <c r="R5863" s="930">
        <v>1526.8625</v>
      </c>
      <c r="S5863" s="942">
        <v>0.2364</v>
      </c>
      <c r="T5863" s="930">
        <v>0</v>
      </c>
      <c r="U5863" s="930">
        <v>0</v>
      </c>
      <c r="V5863" s="930">
        <v>0</v>
      </c>
      <c r="W5863" s="930">
        <v>0</v>
      </c>
      <c r="X5863" s="930">
        <v>0</v>
      </c>
      <c r="Y5863" s="930">
        <v>0</v>
      </c>
      <c r="Z5863" s="930">
        <v>0</v>
      </c>
      <c r="AA5863" s="930">
        <v>0</v>
      </c>
      <c r="AB5863" s="937">
        <v>1</v>
      </c>
      <c r="AC5863" s="575">
        <f t="shared" si="272"/>
        <v>0</v>
      </c>
      <c r="AD5863" s="620">
        <f t="shared" si="273"/>
        <v>0</v>
      </c>
    </row>
    <row r="5865" customHeight="1" spans="1:28">
      <c r="A5865" s="564" t="s">
        <v>1</v>
      </c>
      <c r="B5865" s="230" t="s">
        <v>2</v>
      </c>
      <c r="C5865" s="230" t="s">
        <v>3</v>
      </c>
      <c r="D5865" s="230" t="s">
        <v>4</v>
      </c>
      <c r="E5865" s="230" t="s">
        <v>5</v>
      </c>
      <c r="F5865" s="230" t="s">
        <v>6</v>
      </c>
      <c r="G5865" s="230" t="s">
        <v>7</v>
      </c>
      <c r="H5865" s="230" t="s">
        <v>8</v>
      </c>
      <c r="I5865" s="230" t="s">
        <v>9</v>
      </c>
      <c r="J5865" s="230" t="s">
        <v>10</v>
      </c>
      <c r="K5865" s="230" t="s">
        <v>11</v>
      </c>
      <c r="L5865" s="230" t="s">
        <v>12</v>
      </c>
      <c r="M5865" s="230" t="s">
        <v>13</v>
      </c>
      <c r="N5865" s="230" t="s">
        <v>14</v>
      </c>
      <c r="O5865" s="230" t="s">
        <v>15</v>
      </c>
      <c r="P5865" s="230" t="s">
        <v>16</v>
      </c>
      <c r="Q5865" s="230" t="s">
        <v>17</v>
      </c>
      <c r="R5865" s="230" t="s">
        <v>18</v>
      </c>
      <c r="S5865" s="230" t="s">
        <v>19</v>
      </c>
      <c r="T5865" s="230" t="s">
        <v>20</v>
      </c>
      <c r="U5865" s="230" t="s">
        <v>21</v>
      </c>
      <c r="V5865" s="230" t="s">
        <v>22</v>
      </c>
      <c r="W5865" s="230" t="s">
        <v>23</v>
      </c>
      <c r="X5865" s="230" t="s">
        <v>24</v>
      </c>
      <c r="Y5865" s="230" t="s">
        <v>25</v>
      </c>
      <c r="Z5865" s="230" t="s">
        <v>26</v>
      </c>
      <c r="AA5865" s="230" t="s">
        <v>27</v>
      </c>
      <c r="AB5865" s="230" t="s">
        <v>28</v>
      </c>
    </row>
    <row r="5866" customHeight="1" spans="1:30">
      <c r="A5866" s="564">
        <v>45407</v>
      </c>
      <c r="B5866" s="669" t="s">
        <v>31</v>
      </c>
      <c r="C5866" s="669" t="s">
        <v>32</v>
      </c>
      <c r="D5866" s="765">
        <v>100</v>
      </c>
      <c r="E5866" s="669" t="s">
        <v>48</v>
      </c>
      <c r="F5866" s="765">
        <v>5.27</v>
      </c>
      <c r="G5866" s="765">
        <v>1.3</v>
      </c>
      <c r="H5866" s="765">
        <v>52.8483</v>
      </c>
      <c r="I5866" s="765">
        <v>52.325</v>
      </c>
      <c r="J5866" s="765">
        <v>52.15</v>
      </c>
      <c r="K5866" s="765">
        <v>0</v>
      </c>
      <c r="L5866" s="766">
        <v>0</v>
      </c>
      <c r="M5866" s="765">
        <v>1108.1</v>
      </c>
      <c r="N5866" s="765">
        <v>1194</v>
      </c>
      <c r="O5866" s="766">
        <v>0.9281</v>
      </c>
      <c r="P5866" s="766">
        <v>0.0948</v>
      </c>
      <c r="Q5866" s="765">
        <v>14897</v>
      </c>
      <c r="R5866" s="765">
        <v>4447.1875</v>
      </c>
      <c r="S5866" s="766">
        <v>0.2985</v>
      </c>
      <c r="T5866" s="765">
        <v>0</v>
      </c>
      <c r="U5866" s="765">
        <v>0</v>
      </c>
      <c r="V5866" s="765">
        <v>0</v>
      </c>
      <c r="W5866" s="765">
        <v>0</v>
      </c>
      <c r="X5866" s="669">
        <v>0</v>
      </c>
      <c r="Y5866" s="765">
        <v>0</v>
      </c>
      <c r="Z5866" s="765">
        <v>0</v>
      </c>
      <c r="AA5866" s="765">
        <v>0</v>
      </c>
      <c r="AB5866" s="766">
        <v>1</v>
      </c>
      <c r="AC5866" s="575">
        <f>U5866+W5866</f>
        <v>0</v>
      </c>
      <c r="AD5866" s="620">
        <f>T5866+V5866</f>
        <v>0</v>
      </c>
    </row>
    <row r="5867" customHeight="1" spans="1:30">
      <c r="A5867" s="564">
        <v>45407</v>
      </c>
      <c r="B5867" s="669" t="s">
        <v>38</v>
      </c>
      <c r="C5867" s="669" t="s">
        <v>32</v>
      </c>
      <c r="D5867" s="765">
        <v>5.48</v>
      </c>
      <c r="E5867" s="669" t="s">
        <v>44</v>
      </c>
      <c r="F5867" s="765">
        <v>6.73</v>
      </c>
      <c r="G5867" s="765">
        <v>0</v>
      </c>
      <c r="H5867" s="765">
        <v>3.16</v>
      </c>
      <c r="I5867" s="765">
        <v>2.69</v>
      </c>
      <c r="J5867" s="765">
        <v>2.52</v>
      </c>
      <c r="K5867" s="765">
        <v>0.47</v>
      </c>
      <c r="L5867" s="766">
        <v>0.1487</v>
      </c>
      <c r="M5867" s="765">
        <v>48.384</v>
      </c>
      <c r="N5867" s="765">
        <v>50</v>
      </c>
      <c r="O5867" s="766">
        <v>0.9677</v>
      </c>
      <c r="P5867" s="766">
        <v>0.1344</v>
      </c>
      <c r="Q5867" s="765">
        <v>554</v>
      </c>
      <c r="R5867" s="765">
        <v>173.636</v>
      </c>
      <c r="S5867" s="766">
        <v>0.3134</v>
      </c>
      <c r="T5867" s="765">
        <v>0</v>
      </c>
      <c r="U5867" s="765">
        <v>0</v>
      </c>
      <c r="V5867" s="765">
        <v>0</v>
      </c>
      <c r="W5867" s="765">
        <v>0</v>
      </c>
      <c r="X5867" s="669">
        <v>0</v>
      </c>
      <c r="Y5867" s="765">
        <v>0</v>
      </c>
      <c r="Z5867" s="765">
        <v>0</v>
      </c>
      <c r="AA5867" s="765">
        <v>0</v>
      </c>
      <c r="AB5867" s="766">
        <v>1</v>
      </c>
      <c r="AC5867" s="575">
        <f t="shared" ref="AC5867:AC5907" si="274">U5867+W5867</f>
        <v>0</v>
      </c>
      <c r="AD5867" s="620">
        <f t="shared" ref="AD5867:AD5907" si="275">T5867+V5867</f>
        <v>0</v>
      </c>
    </row>
    <row r="5868" customHeight="1" spans="1:30">
      <c r="A5868" s="564">
        <v>45407</v>
      </c>
      <c r="B5868" s="669" t="s">
        <v>36</v>
      </c>
      <c r="C5868" s="669" t="s">
        <v>32</v>
      </c>
      <c r="D5868" s="765">
        <v>80</v>
      </c>
      <c r="E5868" s="669" t="s">
        <v>35</v>
      </c>
      <c r="F5868" s="765">
        <v>7.05</v>
      </c>
      <c r="G5868" s="765">
        <v>0.96</v>
      </c>
      <c r="H5868" s="765">
        <v>48.7921</v>
      </c>
      <c r="I5868" s="765">
        <v>48.02</v>
      </c>
      <c r="J5868" s="765">
        <v>47.85</v>
      </c>
      <c r="K5868" s="765">
        <v>0</v>
      </c>
      <c r="L5868" s="766">
        <v>0</v>
      </c>
      <c r="M5868" s="765">
        <v>975.15</v>
      </c>
      <c r="N5868" s="765">
        <v>854</v>
      </c>
      <c r="O5868" s="766">
        <v>1.1419</v>
      </c>
      <c r="P5868" s="766">
        <v>0.3086</v>
      </c>
      <c r="Q5868" s="765">
        <v>9570</v>
      </c>
      <c r="R5868" s="765">
        <v>3821.95</v>
      </c>
      <c r="S5868" s="766">
        <v>0.3994</v>
      </c>
      <c r="T5868" s="765">
        <v>0</v>
      </c>
      <c r="U5868" s="765">
        <v>0</v>
      </c>
      <c r="V5868" s="765">
        <v>0</v>
      </c>
      <c r="W5868" s="765">
        <v>0</v>
      </c>
      <c r="X5868" s="669">
        <v>0</v>
      </c>
      <c r="Y5868" s="765">
        <v>0</v>
      </c>
      <c r="Z5868" s="765">
        <v>0</v>
      </c>
      <c r="AA5868" s="765">
        <v>0</v>
      </c>
      <c r="AB5868" s="766">
        <v>1</v>
      </c>
      <c r="AC5868" s="575">
        <f t="shared" si="274"/>
        <v>0</v>
      </c>
      <c r="AD5868" s="620">
        <f t="shared" si="275"/>
        <v>0</v>
      </c>
    </row>
    <row r="5869" customHeight="1" spans="1:30">
      <c r="A5869" s="564">
        <v>45407</v>
      </c>
      <c r="B5869" s="669" t="s">
        <v>40</v>
      </c>
      <c r="C5869" s="669" t="s">
        <v>32</v>
      </c>
      <c r="D5869" s="765">
        <v>30</v>
      </c>
      <c r="E5869" s="669" t="s">
        <v>35</v>
      </c>
      <c r="F5869" s="765">
        <v>7.1</v>
      </c>
      <c r="G5869" s="765">
        <v>0</v>
      </c>
      <c r="H5869" s="765">
        <v>18.3497</v>
      </c>
      <c r="I5869" s="765">
        <v>14.904</v>
      </c>
      <c r="J5869" s="765">
        <v>14.784</v>
      </c>
      <c r="K5869" s="765">
        <v>3.4457</v>
      </c>
      <c r="L5869" s="766">
        <v>0.1878</v>
      </c>
      <c r="M5869" s="765">
        <v>374.4576</v>
      </c>
      <c r="N5869" s="765">
        <v>402</v>
      </c>
      <c r="O5869" s="766">
        <v>0.9315</v>
      </c>
      <c r="P5869" s="766">
        <v>0.0982</v>
      </c>
      <c r="Q5869" s="765">
        <v>4798</v>
      </c>
      <c r="R5869" s="765">
        <v>1552.2144</v>
      </c>
      <c r="S5869" s="766">
        <v>0.3235</v>
      </c>
      <c r="T5869" s="765">
        <v>0</v>
      </c>
      <c r="U5869" s="765">
        <v>0</v>
      </c>
      <c r="V5869" s="765">
        <v>0</v>
      </c>
      <c r="W5869" s="765">
        <v>0</v>
      </c>
      <c r="X5869" s="669">
        <v>0</v>
      </c>
      <c r="Y5869" s="765">
        <v>0</v>
      </c>
      <c r="Z5869" s="765">
        <v>0</v>
      </c>
      <c r="AA5869" s="765">
        <v>0</v>
      </c>
      <c r="AB5869" s="766">
        <v>1</v>
      </c>
      <c r="AC5869" s="575">
        <f t="shared" si="274"/>
        <v>0</v>
      </c>
      <c r="AD5869" s="620">
        <f t="shared" si="275"/>
        <v>0</v>
      </c>
    </row>
    <row r="5870" customHeight="1" spans="1:30">
      <c r="A5870" s="564">
        <v>45407</v>
      </c>
      <c r="B5870" s="669" t="s">
        <v>34</v>
      </c>
      <c r="C5870" s="669" t="s">
        <v>32</v>
      </c>
      <c r="D5870" s="765">
        <v>10</v>
      </c>
      <c r="E5870" s="669" t="s">
        <v>35</v>
      </c>
      <c r="F5870" s="765">
        <v>6.35</v>
      </c>
      <c r="G5870" s="765">
        <v>0.7</v>
      </c>
      <c r="H5870" s="765">
        <v>6.0237</v>
      </c>
      <c r="I5870" s="765">
        <v>6.0213</v>
      </c>
      <c r="J5870" s="765">
        <v>5.94</v>
      </c>
      <c r="K5870" s="765">
        <v>0</v>
      </c>
      <c r="L5870" s="766">
        <v>0</v>
      </c>
      <c r="M5870" s="765">
        <v>104.94</v>
      </c>
      <c r="N5870" s="765">
        <v>100</v>
      </c>
      <c r="O5870" s="766">
        <v>1.0494</v>
      </c>
      <c r="P5870" s="766">
        <v>0.2161</v>
      </c>
      <c r="Q5870" s="765">
        <v>1258</v>
      </c>
      <c r="R5870" s="765">
        <v>411.18</v>
      </c>
      <c r="S5870" s="766">
        <v>0.3269</v>
      </c>
      <c r="T5870" s="765">
        <v>0</v>
      </c>
      <c r="U5870" s="765">
        <v>0</v>
      </c>
      <c r="V5870" s="765">
        <v>0</v>
      </c>
      <c r="W5870" s="765">
        <v>0</v>
      </c>
      <c r="X5870" s="669">
        <v>0</v>
      </c>
      <c r="Y5870" s="765">
        <v>0</v>
      </c>
      <c r="Z5870" s="765">
        <v>0</v>
      </c>
      <c r="AA5870" s="765">
        <v>0</v>
      </c>
      <c r="AB5870" s="766">
        <v>1</v>
      </c>
      <c r="AC5870" s="575">
        <f t="shared" si="274"/>
        <v>0</v>
      </c>
      <c r="AD5870" s="620">
        <f t="shared" si="275"/>
        <v>0</v>
      </c>
    </row>
    <row r="5871" customHeight="1" spans="1:30">
      <c r="A5871" s="564">
        <v>45407</v>
      </c>
      <c r="B5871" s="669" t="s">
        <v>45</v>
      </c>
      <c r="C5871" s="669" t="s">
        <v>32</v>
      </c>
      <c r="D5871" s="765">
        <v>50</v>
      </c>
      <c r="E5871" s="669" t="s">
        <v>35</v>
      </c>
      <c r="F5871" s="765">
        <v>7.62</v>
      </c>
      <c r="G5871" s="765">
        <v>1.79</v>
      </c>
      <c r="H5871" s="765">
        <v>32.4522</v>
      </c>
      <c r="I5871" s="765">
        <v>31.332</v>
      </c>
      <c r="J5871" s="765">
        <v>31.24</v>
      </c>
      <c r="K5871" s="765">
        <v>0</v>
      </c>
      <c r="L5871" s="766">
        <v>0</v>
      </c>
      <c r="M5871" s="765">
        <v>537.24</v>
      </c>
      <c r="N5871" s="765">
        <v>583</v>
      </c>
      <c r="O5871" s="766">
        <v>0.9215</v>
      </c>
      <c r="P5871" s="766">
        <v>0.0882</v>
      </c>
      <c r="Q5871" s="765">
        <v>7003</v>
      </c>
      <c r="R5871" s="765">
        <v>1962.4</v>
      </c>
      <c r="S5871" s="766">
        <v>0.2802</v>
      </c>
      <c r="T5871" s="765">
        <v>0</v>
      </c>
      <c r="U5871" s="765">
        <v>0</v>
      </c>
      <c r="V5871" s="765">
        <v>0</v>
      </c>
      <c r="W5871" s="765">
        <v>0</v>
      </c>
      <c r="X5871" s="669">
        <v>0</v>
      </c>
      <c r="Y5871" s="765">
        <v>0</v>
      </c>
      <c r="Z5871" s="765">
        <v>0</v>
      </c>
      <c r="AA5871" s="765">
        <v>0</v>
      </c>
      <c r="AB5871" s="766">
        <v>1</v>
      </c>
      <c r="AC5871" s="575">
        <f t="shared" si="274"/>
        <v>0</v>
      </c>
      <c r="AD5871" s="620">
        <f t="shared" si="275"/>
        <v>0</v>
      </c>
    </row>
    <row r="5872" customHeight="1" spans="1:30">
      <c r="A5872" s="564">
        <v>45407</v>
      </c>
      <c r="B5872" s="669" t="s">
        <v>41</v>
      </c>
      <c r="C5872" s="669" t="s">
        <v>32</v>
      </c>
      <c r="D5872" s="765">
        <v>20</v>
      </c>
      <c r="E5872" s="669" t="s">
        <v>113</v>
      </c>
      <c r="F5872" s="765">
        <v>5.89</v>
      </c>
      <c r="G5872" s="765">
        <v>2.97</v>
      </c>
      <c r="H5872" s="765">
        <v>12.5974</v>
      </c>
      <c r="I5872" s="765">
        <v>8.7104</v>
      </c>
      <c r="J5872" s="765">
        <v>8.6806</v>
      </c>
      <c r="K5872" s="765">
        <v>3.887</v>
      </c>
      <c r="L5872" s="766">
        <v>0.3086</v>
      </c>
      <c r="M5872" s="765">
        <v>198.0297</v>
      </c>
      <c r="N5872" s="765">
        <v>313</v>
      </c>
      <c r="O5872" s="766">
        <v>0.6327</v>
      </c>
      <c r="P5872" s="766">
        <v>-0.2006</v>
      </c>
      <c r="Q5872" s="765">
        <v>4064</v>
      </c>
      <c r="R5872" s="765">
        <v>1051.1132</v>
      </c>
      <c r="S5872" s="766">
        <v>0.2586</v>
      </c>
      <c r="T5872" s="765">
        <v>0</v>
      </c>
      <c r="U5872" s="765">
        <v>0</v>
      </c>
      <c r="V5872" s="765">
        <v>0</v>
      </c>
      <c r="W5872" s="765">
        <v>0</v>
      </c>
      <c r="X5872" s="669">
        <v>0</v>
      </c>
      <c r="Y5872" s="765">
        <v>0</v>
      </c>
      <c r="Z5872" s="765">
        <v>0</v>
      </c>
      <c r="AA5872" s="765">
        <v>0</v>
      </c>
      <c r="AB5872" s="766">
        <v>1</v>
      </c>
      <c r="AC5872" s="575">
        <f t="shared" si="274"/>
        <v>0</v>
      </c>
      <c r="AD5872" s="620">
        <f t="shared" si="275"/>
        <v>0</v>
      </c>
    </row>
    <row r="5873" customHeight="1" spans="1:30">
      <c r="A5873" s="564">
        <v>45407</v>
      </c>
      <c r="B5873" s="669" t="s">
        <v>43</v>
      </c>
      <c r="C5873" s="669" t="s">
        <v>32</v>
      </c>
      <c r="D5873" s="765">
        <v>300</v>
      </c>
      <c r="E5873" s="669" t="s">
        <v>35</v>
      </c>
      <c r="F5873" s="765">
        <v>6.85</v>
      </c>
      <c r="G5873" s="765">
        <v>0</v>
      </c>
      <c r="H5873" s="765">
        <v>230.7038</v>
      </c>
      <c r="I5873" s="765">
        <v>180.5719</v>
      </c>
      <c r="J5873" s="765">
        <v>175.461</v>
      </c>
      <c r="K5873" s="765">
        <v>46.4252</v>
      </c>
      <c r="L5873" s="766">
        <v>0.2045</v>
      </c>
      <c r="M5873" s="765">
        <v>4376.295</v>
      </c>
      <c r="N5873" s="765">
        <v>5107</v>
      </c>
      <c r="O5873" s="766">
        <v>0.8569</v>
      </c>
      <c r="P5873" s="766">
        <v>0.0236</v>
      </c>
      <c r="Q5873" s="765">
        <v>60814</v>
      </c>
      <c r="R5873" s="765">
        <v>17408.326</v>
      </c>
      <c r="S5873" s="766">
        <v>0.2863</v>
      </c>
      <c r="T5873" s="765">
        <v>0.231</v>
      </c>
      <c r="U5873" s="765">
        <v>0</v>
      </c>
      <c r="V5873" s="765">
        <v>0</v>
      </c>
      <c r="W5873" s="765">
        <v>0</v>
      </c>
      <c r="X5873" s="669">
        <v>0</v>
      </c>
      <c r="Y5873" s="765">
        <v>0</v>
      </c>
      <c r="Z5873" s="765">
        <v>0</v>
      </c>
      <c r="AA5873" s="765">
        <v>0</v>
      </c>
      <c r="AB5873" s="766">
        <v>1</v>
      </c>
      <c r="AC5873" s="575">
        <f t="shared" si="274"/>
        <v>0</v>
      </c>
      <c r="AD5873" s="620">
        <f t="shared" si="275"/>
        <v>0.231</v>
      </c>
    </row>
    <row r="5874" customHeight="1" spans="1:30">
      <c r="A5874" s="564">
        <v>45407</v>
      </c>
      <c r="B5874" s="669" t="s">
        <v>42</v>
      </c>
      <c r="C5874" s="669" t="s">
        <v>32</v>
      </c>
      <c r="D5874" s="765">
        <v>30</v>
      </c>
      <c r="E5874" s="669" t="s">
        <v>33</v>
      </c>
      <c r="F5874" s="765">
        <v>3.67</v>
      </c>
      <c r="G5874" s="765">
        <v>1.11</v>
      </c>
      <c r="H5874" s="765">
        <v>8.8015</v>
      </c>
      <c r="I5874" s="765">
        <v>4.604</v>
      </c>
      <c r="J5874" s="765">
        <v>4.5842</v>
      </c>
      <c r="K5874" s="765">
        <v>3.9995</v>
      </c>
      <c r="L5874" s="766">
        <v>0.4649</v>
      </c>
      <c r="M5874" s="765">
        <v>217.7888</v>
      </c>
      <c r="N5874" s="765">
        <v>341</v>
      </c>
      <c r="O5874" s="766">
        <v>0.6387</v>
      </c>
      <c r="P5874" s="766">
        <v>-0.1946</v>
      </c>
      <c r="Q5874" s="765">
        <v>3622</v>
      </c>
      <c r="R5874" s="765">
        <v>1388.0415</v>
      </c>
      <c r="S5874" s="766">
        <v>0.3832</v>
      </c>
      <c r="T5874" s="765">
        <v>0</v>
      </c>
      <c r="U5874" s="765">
        <v>0</v>
      </c>
      <c r="V5874" s="765">
        <v>0</v>
      </c>
      <c r="W5874" s="765">
        <v>0</v>
      </c>
      <c r="X5874" s="669">
        <v>0</v>
      </c>
      <c r="Y5874" s="765">
        <v>0</v>
      </c>
      <c r="Z5874" s="765">
        <v>0</v>
      </c>
      <c r="AA5874" s="765">
        <v>0</v>
      </c>
      <c r="AB5874" s="766">
        <v>1</v>
      </c>
      <c r="AC5874" s="575">
        <f t="shared" si="274"/>
        <v>0</v>
      </c>
      <c r="AD5874" s="620">
        <f t="shared" si="275"/>
        <v>0</v>
      </c>
    </row>
    <row r="5875" customHeight="1" spans="1:30">
      <c r="A5875" s="564">
        <v>45407</v>
      </c>
      <c r="B5875" s="669" t="s">
        <v>50</v>
      </c>
      <c r="C5875" s="669" t="s">
        <v>32</v>
      </c>
      <c r="D5875" s="765">
        <v>50</v>
      </c>
      <c r="E5875" s="669" t="s">
        <v>35</v>
      </c>
      <c r="F5875" s="765">
        <v>6.94</v>
      </c>
      <c r="G5875" s="765">
        <v>0</v>
      </c>
      <c r="H5875" s="765">
        <v>29.472</v>
      </c>
      <c r="I5875" s="765">
        <v>15.785</v>
      </c>
      <c r="J5875" s="765">
        <v>15.75</v>
      </c>
      <c r="K5875" s="765">
        <v>13.687</v>
      </c>
      <c r="L5875" s="766">
        <v>0.4644</v>
      </c>
      <c r="M5875" s="765">
        <v>520.24</v>
      </c>
      <c r="N5875" s="765">
        <v>493</v>
      </c>
      <c r="O5875" s="766">
        <v>1.0553</v>
      </c>
      <c r="P5875" s="766">
        <v>0.222</v>
      </c>
      <c r="Q5875" s="765">
        <v>6687</v>
      </c>
      <c r="R5875" s="765">
        <v>1647.73</v>
      </c>
      <c r="S5875" s="766">
        <v>0.2464</v>
      </c>
      <c r="T5875" s="765">
        <v>0</v>
      </c>
      <c r="U5875" s="765">
        <v>0</v>
      </c>
      <c r="V5875" s="765">
        <v>0</v>
      </c>
      <c r="W5875" s="765">
        <v>0</v>
      </c>
      <c r="X5875" s="669">
        <v>0</v>
      </c>
      <c r="Y5875" s="765">
        <v>0</v>
      </c>
      <c r="Z5875" s="765">
        <v>0</v>
      </c>
      <c r="AA5875" s="765">
        <v>0</v>
      </c>
      <c r="AB5875" s="766">
        <v>1</v>
      </c>
      <c r="AC5875" s="575">
        <f t="shared" si="274"/>
        <v>0</v>
      </c>
      <c r="AD5875" s="620">
        <f t="shared" si="275"/>
        <v>0</v>
      </c>
    </row>
    <row r="5876" customHeight="1" spans="1:30">
      <c r="A5876" s="564">
        <v>45407</v>
      </c>
      <c r="B5876" s="669" t="s">
        <v>47</v>
      </c>
      <c r="C5876" s="669" t="s">
        <v>32</v>
      </c>
      <c r="D5876" s="765">
        <v>150</v>
      </c>
      <c r="E5876" s="669" t="s">
        <v>48</v>
      </c>
      <c r="F5876" s="765">
        <v>7.44</v>
      </c>
      <c r="G5876" s="765">
        <v>1.6</v>
      </c>
      <c r="H5876" s="765">
        <v>115.0563</v>
      </c>
      <c r="I5876" s="765">
        <v>87.9084</v>
      </c>
      <c r="J5876" s="765">
        <v>86.3618</v>
      </c>
      <c r="K5876" s="765">
        <v>27.15</v>
      </c>
      <c r="L5876" s="766">
        <v>0.236</v>
      </c>
      <c r="M5876" s="765">
        <v>1105.7354</v>
      </c>
      <c r="N5876" s="765">
        <v>2480</v>
      </c>
      <c r="O5876" s="766">
        <v>0.4459</v>
      </c>
      <c r="P5876" s="766">
        <v>-0.3874</v>
      </c>
      <c r="Q5876" s="765">
        <v>24402</v>
      </c>
      <c r="R5876" s="765">
        <v>5170.0691</v>
      </c>
      <c r="S5876" s="766">
        <v>0.2119</v>
      </c>
      <c r="T5876" s="765">
        <v>0</v>
      </c>
      <c r="U5876" s="765">
        <v>0</v>
      </c>
      <c r="V5876" s="765">
        <v>0</v>
      </c>
      <c r="W5876" s="765">
        <v>0</v>
      </c>
      <c r="X5876" s="669">
        <v>0</v>
      </c>
      <c r="Y5876" s="765">
        <v>0</v>
      </c>
      <c r="Z5876" s="765">
        <v>0</v>
      </c>
      <c r="AA5876" s="765">
        <v>0</v>
      </c>
      <c r="AB5876" s="766">
        <v>1</v>
      </c>
      <c r="AC5876" s="575">
        <f t="shared" si="274"/>
        <v>0</v>
      </c>
      <c r="AD5876" s="620">
        <f t="shared" si="275"/>
        <v>0</v>
      </c>
    </row>
    <row r="5877" customHeight="1" spans="1:30">
      <c r="A5877" s="564">
        <v>45407</v>
      </c>
      <c r="B5877" s="669" t="s">
        <v>46</v>
      </c>
      <c r="C5877" s="669" t="s">
        <v>32</v>
      </c>
      <c r="D5877" s="765">
        <v>30</v>
      </c>
      <c r="E5877" s="669" t="s">
        <v>33</v>
      </c>
      <c r="F5877" s="765">
        <v>4.79</v>
      </c>
      <c r="G5877" s="765">
        <v>0.8</v>
      </c>
      <c r="H5877" s="765">
        <v>11.9095</v>
      </c>
      <c r="I5877" s="765">
        <v>11.676</v>
      </c>
      <c r="J5877" s="765">
        <v>11.648</v>
      </c>
      <c r="K5877" s="765">
        <v>0</v>
      </c>
      <c r="L5877" s="766">
        <v>0</v>
      </c>
      <c r="M5877" s="765">
        <v>316.624</v>
      </c>
      <c r="N5877" s="765">
        <v>392</v>
      </c>
      <c r="O5877" s="766">
        <v>0.8077</v>
      </c>
      <c r="P5877" s="766">
        <v>-0.0256</v>
      </c>
      <c r="Q5877" s="765">
        <v>4513</v>
      </c>
      <c r="R5877" s="765">
        <v>1638.952</v>
      </c>
      <c r="S5877" s="766">
        <v>0.3632</v>
      </c>
      <c r="T5877" s="765">
        <v>0</v>
      </c>
      <c r="U5877" s="765">
        <v>0</v>
      </c>
      <c r="V5877" s="765">
        <v>0</v>
      </c>
      <c r="W5877" s="765">
        <v>0</v>
      </c>
      <c r="X5877" s="669">
        <v>0</v>
      </c>
      <c r="Y5877" s="765">
        <v>0</v>
      </c>
      <c r="Z5877" s="765">
        <v>0</v>
      </c>
      <c r="AA5877" s="765">
        <v>0</v>
      </c>
      <c r="AB5877" s="766">
        <v>1</v>
      </c>
      <c r="AC5877" s="575">
        <f t="shared" si="274"/>
        <v>0</v>
      </c>
      <c r="AD5877" s="620">
        <f t="shared" si="275"/>
        <v>0</v>
      </c>
    </row>
    <row r="5878" customHeight="1" spans="1:30">
      <c r="A5878" s="564">
        <v>45407</v>
      </c>
      <c r="B5878" s="669" t="s">
        <v>37</v>
      </c>
      <c r="C5878" s="669" t="s">
        <v>32</v>
      </c>
      <c r="D5878" s="765">
        <v>100</v>
      </c>
      <c r="E5878" s="669" t="s">
        <v>35</v>
      </c>
      <c r="F5878" s="765">
        <v>6.94</v>
      </c>
      <c r="G5878" s="765">
        <v>0</v>
      </c>
      <c r="H5878" s="765">
        <v>54.13</v>
      </c>
      <c r="I5878" s="765">
        <v>40.256</v>
      </c>
      <c r="J5878" s="765">
        <v>38.511</v>
      </c>
      <c r="K5878" s="765">
        <v>13.6921</v>
      </c>
      <c r="L5878" s="766">
        <v>0.2538</v>
      </c>
      <c r="M5878" s="765">
        <v>1096.72</v>
      </c>
      <c r="N5878" s="765">
        <v>1390</v>
      </c>
      <c r="O5878" s="766">
        <v>0.789</v>
      </c>
      <c r="P5878" s="766">
        <v>-0.0443</v>
      </c>
      <c r="Q5878" s="765">
        <v>15889</v>
      </c>
      <c r="R5878" s="765">
        <v>4335.713</v>
      </c>
      <c r="S5878" s="766">
        <v>0.2729</v>
      </c>
      <c r="T5878" s="765">
        <v>0.113</v>
      </c>
      <c r="U5878" s="765">
        <v>0</v>
      </c>
      <c r="V5878" s="765">
        <v>0</v>
      </c>
      <c r="W5878" s="765">
        <v>0</v>
      </c>
      <c r="X5878" s="669">
        <v>0</v>
      </c>
      <c r="Y5878" s="765">
        <v>0.0689</v>
      </c>
      <c r="Z5878" s="765">
        <v>0</v>
      </c>
      <c r="AA5878" s="765">
        <v>0</v>
      </c>
      <c r="AB5878" s="766">
        <v>0.9979</v>
      </c>
      <c r="AC5878" s="575">
        <f t="shared" si="274"/>
        <v>0</v>
      </c>
      <c r="AD5878" s="620">
        <f t="shared" si="275"/>
        <v>0.113</v>
      </c>
    </row>
    <row r="5879" customHeight="1" spans="1:30">
      <c r="A5879" s="564">
        <v>45407</v>
      </c>
      <c r="B5879" s="669" t="s">
        <v>49</v>
      </c>
      <c r="C5879" s="669" t="s">
        <v>32</v>
      </c>
      <c r="D5879" s="765">
        <v>100</v>
      </c>
      <c r="E5879" s="669" t="s">
        <v>33</v>
      </c>
      <c r="F5879" s="765">
        <v>9.73</v>
      </c>
      <c r="G5879" s="765">
        <v>0.1</v>
      </c>
      <c r="H5879" s="765">
        <v>92.328</v>
      </c>
      <c r="I5879" s="765">
        <v>62.0948</v>
      </c>
      <c r="J5879" s="765">
        <v>60.1367</v>
      </c>
      <c r="K5879" s="765">
        <v>30.2331</v>
      </c>
      <c r="L5879" s="766">
        <v>0.3275</v>
      </c>
      <c r="M5879" s="765">
        <v>1052.0077</v>
      </c>
      <c r="N5879" s="765">
        <v>1102</v>
      </c>
      <c r="O5879" s="766">
        <v>0.9546</v>
      </c>
      <c r="P5879" s="766">
        <v>0.1213</v>
      </c>
      <c r="Q5879" s="765">
        <v>14225</v>
      </c>
      <c r="R5879" s="765">
        <v>4025.1667</v>
      </c>
      <c r="S5879" s="766">
        <v>0.283</v>
      </c>
      <c r="T5879" s="765">
        <v>0</v>
      </c>
      <c r="U5879" s="765">
        <v>0</v>
      </c>
      <c r="V5879" s="765">
        <v>0</v>
      </c>
      <c r="W5879" s="765">
        <v>0</v>
      </c>
      <c r="X5879" s="669">
        <v>0</v>
      </c>
      <c r="Y5879" s="765">
        <v>0</v>
      </c>
      <c r="Z5879" s="765">
        <v>0</v>
      </c>
      <c r="AA5879" s="765">
        <v>0</v>
      </c>
      <c r="AB5879" s="766">
        <v>1</v>
      </c>
      <c r="AC5879" s="575">
        <f t="shared" si="274"/>
        <v>0</v>
      </c>
      <c r="AD5879" s="620">
        <f t="shared" si="275"/>
        <v>0</v>
      </c>
    </row>
    <row r="5880" customHeight="1" spans="1:30">
      <c r="A5880" s="564">
        <v>45407</v>
      </c>
      <c r="B5880" s="669" t="s">
        <v>52</v>
      </c>
      <c r="C5880" s="669" t="s">
        <v>32</v>
      </c>
      <c r="D5880" s="765">
        <v>150</v>
      </c>
      <c r="E5880" s="669" t="s">
        <v>35</v>
      </c>
      <c r="F5880" s="765">
        <v>4.48</v>
      </c>
      <c r="G5880" s="765">
        <v>6</v>
      </c>
      <c r="H5880" s="765">
        <v>60.285</v>
      </c>
      <c r="I5880" s="765">
        <v>60.285</v>
      </c>
      <c r="J5880" s="765">
        <v>59.325</v>
      </c>
      <c r="K5880" s="765">
        <v>0</v>
      </c>
      <c r="L5880" s="766">
        <v>0</v>
      </c>
      <c r="M5880" s="765">
        <v>2020.725</v>
      </c>
      <c r="N5880" s="765">
        <v>2234</v>
      </c>
      <c r="O5880" s="766">
        <v>0.9045</v>
      </c>
      <c r="P5880" s="766">
        <v>0.0712</v>
      </c>
      <c r="Q5880" s="765">
        <v>24854</v>
      </c>
      <c r="R5880" s="765">
        <v>8534.4</v>
      </c>
      <c r="S5880" s="766">
        <v>0.3434</v>
      </c>
      <c r="T5880" s="765">
        <v>0</v>
      </c>
      <c r="U5880" s="765">
        <v>0</v>
      </c>
      <c r="V5880" s="765">
        <v>0</v>
      </c>
      <c r="W5880" s="765">
        <v>0</v>
      </c>
      <c r="X5880" s="669">
        <v>0</v>
      </c>
      <c r="Y5880" s="765">
        <v>0</v>
      </c>
      <c r="Z5880" s="765">
        <v>0</v>
      </c>
      <c r="AA5880" s="765">
        <v>0</v>
      </c>
      <c r="AB5880" s="766">
        <v>1</v>
      </c>
      <c r="AC5880" s="575">
        <f t="shared" si="274"/>
        <v>0</v>
      </c>
      <c r="AD5880" s="620">
        <f t="shared" si="275"/>
        <v>0</v>
      </c>
    </row>
    <row r="5881" customHeight="1" spans="1:30">
      <c r="A5881" s="564">
        <v>45407</v>
      </c>
      <c r="B5881" s="669" t="s">
        <v>51</v>
      </c>
      <c r="C5881" s="669" t="s">
        <v>32</v>
      </c>
      <c r="D5881" s="765">
        <v>100</v>
      </c>
      <c r="E5881" s="669" t="s">
        <v>35</v>
      </c>
      <c r="F5881" s="765">
        <v>6.51</v>
      </c>
      <c r="G5881" s="765">
        <v>2.5</v>
      </c>
      <c r="H5881" s="765">
        <v>85.184</v>
      </c>
      <c r="I5881" s="765">
        <v>25.5109</v>
      </c>
      <c r="J5881" s="765">
        <v>24.8836</v>
      </c>
      <c r="K5881" s="765">
        <v>59.6731</v>
      </c>
      <c r="L5881" s="766">
        <v>0.7005</v>
      </c>
      <c r="M5881" s="765">
        <v>522.2476</v>
      </c>
      <c r="N5881" s="765">
        <v>894</v>
      </c>
      <c r="O5881" s="766">
        <v>0.5842</v>
      </c>
      <c r="P5881" s="766">
        <v>-0.2491</v>
      </c>
      <c r="Q5881" s="765">
        <v>11438</v>
      </c>
      <c r="R5881" s="765">
        <v>3414.4964</v>
      </c>
      <c r="S5881" s="766">
        <v>0.2985</v>
      </c>
      <c r="T5881" s="765">
        <v>0</v>
      </c>
      <c r="U5881" s="765">
        <v>0</v>
      </c>
      <c r="V5881" s="765">
        <v>0</v>
      </c>
      <c r="W5881" s="765">
        <v>0</v>
      </c>
      <c r="X5881" s="669">
        <v>0</v>
      </c>
      <c r="Y5881" s="765">
        <v>0</v>
      </c>
      <c r="Z5881" s="765">
        <v>0</v>
      </c>
      <c r="AA5881" s="765">
        <v>0</v>
      </c>
      <c r="AB5881" s="766">
        <v>1</v>
      </c>
      <c r="AC5881" s="575">
        <f t="shared" si="274"/>
        <v>0</v>
      </c>
      <c r="AD5881" s="620">
        <f t="shared" si="275"/>
        <v>0</v>
      </c>
    </row>
    <row r="5882" customHeight="1" spans="1:30">
      <c r="A5882" s="564">
        <v>45407</v>
      </c>
      <c r="B5882" s="669" t="s">
        <v>53</v>
      </c>
      <c r="C5882" s="669" t="s">
        <v>32</v>
      </c>
      <c r="D5882" s="765">
        <v>100</v>
      </c>
      <c r="E5882" s="669" t="s">
        <v>35</v>
      </c>
      <c r="F5882" s="765">
        <v>7.37</v>
      </c>
      <c r="G5882" s="765">
        <v>0</v>
      </c>
      <c r="H5882" s="765">
        <v>0.069</v>
      </c>
      <c r="I5882" s="765">
        <v>55.212</v>
      </c>
      <c r="J5882" s="765">
        <v>55.0689</v>
      </c>
      <c r="K5882" s="765">
        <v>0</v>
      </c>
      <c r="L5882" s="766">
        <v>0</v>
      </c>
      <c r="M5882" s="765">
        <v>1229.5229</v>
      </c>
      <c r="N5882" s="765">
        <v>1455</v>
      </c>
      <c r="O5882" s="766">
        <v>0.845</v>
      </c>
      <c r="P5882" s="766">
        <v>0.0117</v>
      </c>
      <c r="Q5882" s="765">
        <v>15134</v>
      </c>
      <c r="R5882" s="765">
        <v>4686.5634</v>
      </c>
      <c r="S5882" s="766">
        <v>0.3097</v>
      </c>
      <c r="T5882" s="765">
        <v>0</v>
      </c>
      <c r="U5882" s="765">
        <v>0</v>
      </c>
      <c r="V5882" s="765">
        <v>0</v>
      </c>
      <c r="W5882" s="765">
        <v>0</v>
      </c>
      <c r="X5882" s="669">
        <v>0</v>
      </c>
      <c r="Y5882" s="765">
        <v>0</v>
      </c>
      <c r="Z5882" s="765">
        <v>0</v>
      </c>
      <c r="AA5882" s="765">
        <v>0</v>
      </c>
      <c r="AB5882" s="766">
        <v>1</v>
      </c>
      <c r="AC5882" s="575">
        <f t="shared" si="274"/>
        <v>0</v>
      </c>
      <c r="AD5882" s="620">
        <f t="shared" si="275"/>
        <v>0</v>
      </c>
    </row>
    <row r="5883" customHeight="1" spans="1:30">
      <c r="A5883" s="564">
        <v>45407</v>
      </c>
      <c r="B5883" s="669" t="s">
        <v>55</v>
      </c>
      <c r="C5883" s="669" t="s">
        <v>56</v>
      </c>
      <c r="D5883" s="765">
        <v>100</v>
      </c>
      <c r="E5883" s="669" t="s">
        <v>35</v>
      </c>
      <c r="F5883" s="765">
        <v>0</v>
      </c>
      <c r="G5883" s="765">
        <v>8.99</v>
      </c>
      <c r="H5883" s="765">
        <v>183.312</v>
      </c>
      <c r="I5883" s="765">
        <v>115.2428</v>
      </c>
      <c r="J5883" s="765">
        <v>113.0001</v>
      </c>
      <c r="K5883" s="765">
        <v>68.0692</v>
      </c>
      <c r="L5883" s="766">
        <v>0.3713</v>
      </c>
      <c r="M5883" s="765">
        <v>2129.6497</v>
      </c>
      <c r="N5883" s="765">
        <v>2664</v>
      </c>
      <c r="O5883" s="766">
        <v>0.7994</v>
      </c>
      <c r="P5883" s="766">
        <v>-0.0339</v>
      </c>
      <c r="Q5883" s="765">
        <v>28352</v>
      </c>
      <c r="R5883" s="765">
        <v>8488.4396</v>
      </c>
      <c r="S5883" s="766">
        <v>0.2994</v>
      </c>
      <c r="T5883" s="765">
        <v>0</v>
      </c>
      <c r="U5883" s="765">
        <v>0</v>
      </c>
      <c r="V5883" s="765">
        <v>0</v>
      </c>
      <c r="W5883" s="765">
        <v>0</v>
      </c>
      <c r="X5883" s="669">
        <v>0</v>
      </c>
      <c r="Y5883" s="765">
        <v>0</v>
      </c>
      <c r="Z5883" s="765">
        <v>0</v>
      </c>
      <c r="AA5883" s="765">
        <v>0</v>
      </c>
      <c r="AB5883" s="766">
        <v>1</v>
      </c>
      <c r="AC5883" s="575">
        <f t="shared" si="274"/>
        <v>0</v>
      </c>
      <c r="AD5883" s="620">
        <f t="shared" si="275"/>
        <v>0</v>
      </c>
    </row>
    <row r="5884" customHeight="1" spans="1:30">
      <c r="A5884" s="564">
        <v>45407</v>
      </c>
      <c r="B5884" s="669" t="s">
        <v>57</v>
      </c>
      <c r="C5884" s="669" t="s">
        <v>32</v>
      </c>
      <c r="D5884" s="765">
        <v>20</v>
      </c>
      <c r="E5884" s="669" t="s">
        <v>35</v>
      </c>
      <c r="F5884" s="765">
        <v>7.33</v>
      </c>
      <c r="G5884" s="765">
        <v>0</v>
      </c>
      <c r="H5884" s="765">
        <v>14.1094</v>
      </c>
      <c r="I5884" s="765">
        <v>9.0922</v>
      </c>
      <c r="J5884" s="765">
        <v>8.9567</v>
      </c>
      <c r="K5884" s="765">
        <v>5.0172</v>
      </c>
      <c r="L5884" s="766">
        <v>0.3556</v>
      </c>
      <c r="M5884" s="765">
        <v>236.0232</v>
      </c>
      <c r="N5884" s="765">
        <v>309</v>
      </c>
      <c r="O5884" s="766">
        <v>0.7638</v>
      </c>
      <c r="P5884" s="766">
        <v>-0.0695</v>
      </c>
      <c r="Q5884" s="765">
        <v>3538</v>
      </c>
      <c r="R5884" s="765">
        <v>1043.9826</v>
      </c>
      <c r="S5884" s="766">
        <v>0.2951</v>
      </c>
      <c r="T5884" s="765">
        <v>0</v>
      </c>
      <c r="U5884" s="765">
        <v>0</v>
      </c>
      <c r="V5884" s="765">
        <v>0</v>
      </c>
      <c r="W5884" s="765">
        <v>0</v>
      </c>
      <c r="X5884" s="669">
        <v>0</v>
      </c>
      <c r="Y5884" s="765">
        <v>0</v>
      </c>
      <c r="Z5884" s="765">
        <v>0</v>
      </c>
      <c r="AA5884" s="765">
        <v>0</v>
      </c>
      <c r="AB5884" s="766">
        <v>1</v>
      </c>
      <c r="AC5884" s="575">
        <f t="shared" si="274"/>
        <v>0</v>
      </c>
      <c r="AD5884" s="620">
        <f t="shared" si="275"/>
        <v>0</v>
      </c>
    </row>
    <row r="5885" customHeight="1" spans="1:30">
      <c r="A5885" s="564">
        <v>45407</v>
      </c>
      <c r="B5885" s="669" t="s">
        <v>60</v>
      </c>
      <c r="C5885" s="669" t="s">
        <v>56</v>
      </c>
      <c r="D5885" s="765">
        <v>200</v>
      </c>
      <c r="E5885" s="669" t="s">
        <v>35</v>
      </c>
      <c r="F5885" s="765">
        <v>0</v>
      </c>
      <c r="G5885" s="765">
        <v>8.44</v>
      </c>
      <c r="H5885" s="765">
        <v>275.7774</v>
      </c>
      <c r="I5885" s="765">
        <v>273.1803</v>
      </c>
      <c r="J5885" s="765">
        <v>264</v>
      </c>
      <c r="K5885" s="765">
        <v>2.5971</v>
      </c>
      <c r="L5885" s="766">
        <v>0.0094</v>
      </c>
      <c r="M5885" s="765">
        <v>4633.2</v>
      </c>
      <c r="N5885" s="765">
        <v>6233</v>
      </c>
      <c r="O5885" s="766">
        <v>0.7433</v>
      </c>
      <c r="P5885" s="766">
        <v>-0.09</v>
      </c>
      <c r="Q5885" s="765">
        <v>58020</v>
      </c>
      <c r="R5885" s="765">
        <v>19169.04</v>
      </c>
      <c r="S5885" s="766">
        <v>0.3304</v>
      </c>
      <c r="T5885" s="765">
        <v>0</v>
      </c>
      <c r="U5885" s="765">
        <v>0</v>
      </c>
      <c r="V5885" s="765">
        <v>0</v>
      </c>
      <c r="W5885" s="765">
        <v>0</v>
      </c>
      <c r="X5885" s="669">
        <v>0</v>
      </c>
      <c r="Y5885" s="765">
        <v>0</v>
      </c>
      <c r="Z5885" s="765">
        <v>0</v>
      </c>
      <c r="AA5885" s="765">
        <v>0</v>
      </c>
      <c r="AB5885" s="766">
        <v>1</v>
      </c>
      <c r="AC5885" s="575">
        <f t="shared" si="274"/>
        <v>0</v>
      </c>
      <c r="AD5885" s="620">
        <f t="shared" si="275"/>
        <v>0</v>
      </c>
    </row>
    <row r="5886" customHeight="1" spans="1:30">
      <c r="A5886" s="564">
        <v>45407</v>
      </c>
      <c r="B5886" s="669" t="s">
        <v>61</v>
      </c>
      <c r="C5886" s="669" t="s">
        <v>56</v>
      </c>
      <c r="D5886" s="765">
        <v>275</v>
      </c>
      <c r="E5886" s="669" t="s">
        <v>35</v>
      </c>
      <c r="F5886" s="765">
        <v>0</v>
      </c>
      <c r="G5886" s="765">
        <v>8.99</v>
      </c>
      <c r="H5886" s="765">
        <v>426.2341</v>
      </c>
      <c r="I5886" s="765">
        <v>320.6531</v>
      </c>
      <c r="J5886" s="765">
        <v>316.36</v>
      </c>
      <c r="K5886" s="765">
        <v>105.581</v>
      </c>
      <c r="L5886" s="766">
        <v>0.2477</v>
      </c>
      <c r="M5886" s="765">
        <v>6516.84</v>
      </c>
      <c r="N5886" s="765">
        <v>8871</v>
      </c>
      <c r="O5886" s="766">
        <v>0.7346</v>
      </c>
      <c r="P5886" s="766">
        <v>-0.0987</v>
      </c>
      <c r="Q5886" s="765">
        <v>80080</v>
      </c>
      <c r="R5886" s="765">
        <v>30442.28</v>
      </c>
      <c r="S5886" s="766">
        <v>0.3801</v>
      </c>
      <c r="T5886" s="765">
        <v>0</v>
      </c>
      <c r="U5886" s="765">
        <v>0</v>
      </c>
      <c r="V5886" s="765">
        <v>0</v>
      </c>
      <c r="W5886" s="765">
        <v>0</v>
      </c>
      <c r="X5886" s="669">
        <v>0</v>
      </c>
      <c r="Y5886" s="765">
        <v>0</v>
      </c>
      <c r="Z5886" s="765">
        <v>0</v>
      </c>
      <c r="AA5886" s="765">
        <v>0</v>
      </c>
      <c r="AB5886" s="766">
        <v>1</v>
      </c>
      <c r="AC5886" s="575">
        <f t="shared" si="274"/>
        <v>0</v>
      </c>
      <c r="AD5886" s="620">
        <f t="shared" si="275"/>
        <v>0</v>
      </c>
    </row>
    <row r="5887" customHeight="1" spans="1:30">
      <c r="A5887" s="564">
        <v>45407</v>
      </c>
      <c r="B5887" s="669" t="s">
        <v>62</v>
      </c>
      <c r="C5887" s="669" t="s">
        <v>56</v>
      </c>
      <c r="D5887" s="765">
        <v>200</v>
      </c>
      <c r="E5887" s="669" t="s">
        <v>35</v>
      </c>
      <c r="F5887" s="765">
        <v>0</v>
      </c>
      <c r="G5887" s="765">
        <v>10.45</v>
      </c>
      <c r="H5887" s="765">
        <v>315.1676</v>
      </c>
      <c r="I5887" s="765">
        <v>253.5552</v>
      </c>
      <c r="J5887" s="765">
        <v>246.84</v>
      </c>
      <c r="K5887" s="765">
        <v>61.6124</v>
      </c>
      <c r="L5887" s="766">
        <v>0.1955</v>
      </c>
      <c r="M5887" s="765">
        <v>4848.36</v>
      </c>
      <c r="N5887" s="765">
        <v>6628</v>
      </c>
      <c r="O5887" s="766">
        <v>0.7315</v>
      </c>
      <c r="P5887" s="766">
        <v>-0.1018</v>
      </c>
      <c r="Q5887" s="765">
        <v>58280</v>
      </c>
      <c r="R5887" s="765">
        <v>21395.88</v>
      </c>
      <c r="S5887" s="766">
        <v>0.3671</v>
      </c>
      <c r="T5887" s="765">
        <v>0</v>
      </c>
      <c r="U5887" s="765">
        <v>0</v>
      </c>
      <c r="V5887" s="765">
        <v>0</v>
      </c>
      <c r="W5887" s="765">
        <v>0</v>
      </c>
      <c r="X5887" s="669">
        <v>0</v>
      </c>
      <c r="Y5887" s="765">
        <v>0</v>
      </c>
      <c r="Z5887" s="765">
        <v>0</v>
      </c>
      <c r="AA5887" s="765">
        <v>0</v>
      </c>
      <c r="AB5887" s="766">
        <v>1</v>
      </c>
      <c r="AC5887" s="575">
        <f t="shared" si="274"/>
        <v>0</v>
      </c>
      <c r="AD5887" s="620">
        <f t="shared" si="275"/>
        <v>0</v>
      </c>
    </row>
    <row r="5888" customHeight="1" spans="1:30">
      <c r="A5888" s="564">
        <v>45407</v>
      </c>
      <c r="B5888" s="669" t="s">
        <v>64</v>
      </c>
      <c r="C5888" s="669" t="s">
        <v>56</v>
      </c>
      <c r="D5888" s="765">
        <v>60</v>
      </c>
      <c r="E5888" s="669" t="s">
        <v>35</v>
      </c>
      <c r="F5888" s="765">
        <v>0</v>
      </c>
      <c r="G5888" s="765">
        <v>8.04</v>
      </c>
      <c r="H5888" s="765">
        <v>83.955</v>
      </c>
      <c r="I5888" s="765">
        <v>55.2672</v>
      </c>
      <c r="J5888" s="765">
        <v>54.39</v>
      </c>
      <c r="K5888" s="765">
        <v>28.6878</v>
      </c>
      <c r="L5888" s="766">
        <v>0.3417</v>
      </c>
      <c r="M5888" s="765">
        <v>1112.79</v>
      </c>
      <c r="N5888" s="669"/>
      <c r="O5888" s="669"/>
      <c r="P5888" s="669"/>
      <c r="Q5888" s="765">
        <v>14482</v>
      </c>
      <c r="R5888" s="765">
        <v>5164.32</v>
      </c>
      <c r="S5888" s="766">
        <v>0.3566</v>
      </c>
      <c r="T5888" s="765">
        <v>0</v>
      </c>
      <c r="U5888" s="765">
        <v>0</v>
      </c>
      <c r="V5888" s="765">
        <v>0</v>
      </c>
      <c r="W5888" s="765">
        <v>0</v>
      </c>
      <c r="X5888" s="669">
        <v>0</v>
      </c>
      <c r="Y5888" s="765">
        <v>0</v>
      </c>
      <c r="Z5888" s="765">
        <v>0</v>
      </c>
      <c r="AA5888" s="765">
        <v>0</v>
      </c>
      <c r="AB5888" s="766">
        <v>1</v>
      </c>
      <c r="AC5888" s="575">
        <f t="shared" si="274"/>
        <v>0</v>
      </c>
      <c r="AD5888" s="620">
        <f t="shared" si="275"/>
        <v>0</v>
      </c>
    </row>
    <row r="5889" customHeight="1" spans="1:30">
      <c r="A5889" s="564">
        <v>45407</v>
      </c>
      <c r="B5889" s="669" t="s">
        <v>59</v>
      </c>
      <c r="C5889" s="669" t="s">
        <v>56</v>
      </c>
      <c r="D5889" s="765">
        <v>100</v>
      </c>
      <c r="E5889" s="669" t="s">
        <v>35</v>
      </c>
      <c r="F5889" s="765">
        <v>0</v>
      </c>
      <c r="G5889" s="765">
        <v>7.65</v>
      </c>
      <c r="H5889" s="765">
        <v>130.504</v>
      </c>
      <c r="I5889" s="765">
        <v>90.544</v>
      </c>
      <c r="J5889" s="765">
        <v>89.232</v>
      </c>
      <c r="K5889" s="765">
        <v>39.96</v>
      </c>
      <c r="L5889" s="766">
        <v>0.3062</v>
      </c>
      <c r="M5889" s="765">
        <v>2139.192</v>
      </c>
      <c r="N5889" s="669"/>
      <c r="O5889" s="669"/>
      <c r="P5889" s="669"/>
      <c r="Q5889" s="765">
        <v>25615</v>
      </c>
      <c r="R5889" s="765">
        <v>9118.296</v>
      </c>
      <c r="S5889" s="766">
        <v>0.356</v>
      </c>
      <c r="T5889" s="765">
        <v>0</v>
      </c>
      <c r="U5889" s="765">
        <v>0</v>
      </c>
      <c r="V5889" s="765">
        <v>0</v>
      </c>
      <c r="W5889" s="765">
        <v>0</v>
      </c>
      <c r="X5889" s="669">
        <v>0</v>
      </c>
      <c r="Y5889" s="765">
        <v>0</v>
      </c>
      <c r="Z5889" s="765">
        <v>0</v>
      </c>
      <c r="AA5889" s="765">
        <v>0</v>
      </c>
      <c r="AB5889" s="766">
        <v>0</v>
      </c>
      <c r="AC5889" s="575">
        <f t="shared" si="274"/>
        <v>0</v>
      </c>
      <c r="AD5889" s="620">
        <f t="shared" si="275"/>
        <v>0</v>
      </c>
    </row>
    <row r="5890" customHeight="1" spans="1:30">
      <c r="A5890" s="564">
        <v>45407</v>
      </c>
      <c r="B5890" s="669" t="s">
        <v>63</v>
      </c>
      <c r="C5890" s="669" t="s">
        <v>56</v>
      </c>
      <c r="D5890" s="765">
        <v>50</v>
      </c>
      <c r="E5890" s="669" t="s">
        <v>35</v>
      </c>
      <c r="F5890" s="765">
        <v>0</v>
      </c>
      <c r="G5890" s="765">
        <v>9.73</v>
      </c>
      <c r="H5890" s="765">
        <v>92.0771</v>
      </c>
      <c r="I5890" s="765">
        <v>81.2038</v>
      </c>
      <c r="J5890" s="765">
        <v>78.75</v>
      </c>
      <c r="K5890" s="765">
        <v>10.3</v>
      </c>
      <c r="L5890" s="766">
        <v>0.1126</v>
      </c>
      <c r="M5890" s="765">
        <v>937.65</v>
      </c>
      <c r="N5890" s="765">
        <v>1486</v>
      </c>
      <c r="O5890" s="766">
        <v>0.631</v>
      </c>
      <c r="P5890" s="766">
        <v>-0.2023</v>
      </c>
      <c r="Q5890" s="765">
        <v>12046</v>
      </c>
      <c r="R5890" s="765">
        <v>4838.61</v>
      </c>
      <c r="S5890" s="766">
        <v>0.4017</v>
      </c>
      <c r="T5890" s="765">
        <v>1.8</v>
      </c>
      <c r="U5890" s="765">
        <v>0.06</v>
      </c>
      <c r="V5890" s="765">
        <v>0</v>
      </c>
      <c r="W5890" s="765">
        <v>0</v>
      </c>
      <c r="X5890" s="669">
        <v>0</v>
      </c>
      <c r="Y5890" s="765">
        <v>0</v>
      </c>
      <c r="Z5890" s="765">
        <v>0</v>
      </c>
      <c r="AA5890" s="765">
        <v>0</v>
      </c>
      <c r="AB5890" s="766">
        <v>1</v>
      </c>
      <c r="AC5890" s="575">
        <f t="shared" si="274"/>
        <v>0.06</v>
      </c>
      <c r="AD5890" s="620">
        <f t="shared" si="275"/>
        <v>1.8</v>
      </c>
    </row>
    <row r="5891" customHeight="1" spans="1:30">
      <c r="A5891" s="564">
        <v>45407</v>
      </c>
      <c r="B5891" s="669" t="s">
        <v>70</v>
      </c>
      <c r="C5891" s="669" t="s">
        <v>56</v>
      </c>
      <c r="D5891" s="765">
        <v>200</v>
      </c>
      <c r="E5891" s="669" t="s">
        <v>35</v>
      </c>
      <c r="F5891" s="765">
        <v>0</v>
      </c>
      <c r="G5891" s="765">
        <v>8.35</v>
      </c>
      <c r="H5891" s="765">
        <v>218.936</v>
      </c>
      <c r="I5891" s="765">
        <v>141.1228</v>
      </c>
      <c r="J5891" s="765">
        <v>139.425</v>
      </c>
      <c r="K5891" s="765">
        <v>0</v>
      </c>
      <c r="L5891" s="766">
        <v>0</v>
      </c>
      <c r="M5891" s="765">
        <v>2644.125</v>
      </c>
      <c r="N5891" s="765">
        <v>3500</v>
      </c>
      <c r="O5891" s="766">
        <v>0.7555</v>
      </c>
      <c r="P5891" s="766">
        <v>-0.0778</v>
      </c>
      <c r="Q5891" s="765">
        <v>30140</v>
      </c>
      <c r="R5891" s="765">
        <v>13080.375</v>
      </c>
      <c r="S5891" s="766">
        <v>0.434</v>
      </c>
      <c r="T5891" s="765">
        <v>77.8132</v>
      </c>
      <c r="U5891" s="765">
        <v>0</v>
      </c>
      <c r="V5891" s="765">
        <v>0</v>
      </c>
      <c r="W5891" s="765">
        <v>0</v>
      </c>
      <c r="X5891" s="669">
        <v>0</v>
      </c>
      <c r="Y5891" s="765">
        <v>0</v>
      </c>
      <c r="Z5891" s="765">
        <v>0</v>
      </c>
      <c r="AA5891" s="765">
        <v>0</v>
      </c>
      <c r="AB5891" s="766">
        <v>0.5842</v>
      </c>
      <c r="AC5891" s="575">
        <f t="shared" si="274"/>
        <v>0</v>
      </c>
      <c r="AD5891" s="620">
        <f t="shared" si="275"/>
        <v>77.8132</v>
      </c>
    </row>
    <row r="5892" customHeight="1" spans="1:30">
      <c r="A5892" s="564">
        <v>45407</v>
      </c>
      <c r="B5892" s="669" t="s">
        <v>72</v>
      </c>
      <c r="C5892" s="669" t="s">
        <v>56</v>
      </c>
      <c r="D5892" s="765">
        <v>20.4</v>
      </c>
      <c r="E5892" s="669" t="s">
        <v>35</v>
      </c>
      <c r="F5892" s="765">
        <v>0</v>
      </c>
      <c r="G5892" s="765">
        <v>6.51</v>
      </c>
      <c r="H5892" s="765">
        <v>24.4203</v>
      </c>
      <c r="I5892" s="765">
        <v>23.982</v>
      </c>
      <c r="J5892" s="765">
        <v>23.9597</v>
      </c>
      <c r="K5892" s="765">
        <v>0.2315</v>
      </c>
      <c r="L5892" s="766">
        <v>0.0096</v>
      </c>
      <c r="M5892" s="765">
        <v>332.6427</v>
      </c>
      <c r="N5892" s="765">
        <v>629</v>
      </c>
      <c r="O5892" s="766">
        <v>0.5288</v>
      </c>
      <c r="P5892" s="766">
        <v>-0.3045</v>
      </c>
      <c r="Q5892" s="765">
        <v>5327</v>
      </c>
      <c r="R5892" s="765">
        <v>1960.8348</v>
      </c>
      <c r="S5892" s="766">
        <v>0.3681</v>
      </c>
      <c r="T5892" s="765">
        <v>0</v>
      </c>
      <c r="U5892" s="765">
        <v>0</v>
      </c>
      <c r="V5892" s="765">
        <v>0</v>
      </c>
      <c r="W5892" s="765">
        <v>0</v>
      </c>
      <c r="X5892" s="669">
        <v>0</v>
      </c>
      <c r="Y5892" s="765">
        <v>0</v>
      </c>
      <c r="Z5892" s="765">
        <v>0</v>
      </c>
      <c r="AA5892" s="765">
        <v>0</v>
      </c>
      <c r="AB5892" s="766">
        <v>1</v>
      </c>
      <c r="AC5892" s="575">
        <f t="shared" si="274"/>
        <v>0</v>
      </c>
      <c r="AD5892" s="620">
        <f t="shared" si="275"/>
        <v>0</v>
      </c>
    </row>
    <row r="5893" customHeight="1" spans="1:30">
      <c r="A5893" s="564">
        <v>45407</v>
      </c>
      <c r="B5893" s="669" t="s">
        <v>58</v>
      </c>
      <c r="C5893" s="669" t="s">
        <v>56</v>
      </c>
      <c r="D5893" s="765">
        <v>15</v>
      </c>
      <c r="E5893" s="669" t="s">
        <v>35</v>
      </c>
      <c r="F5893" s="765">
        <v>0</v>
      </c>
      <c r="G5893" s="765">
        <v>8.57</v>
      </c>
      <c r="H5893" s="765">
        <v>25.3202</v>
      </c>
      <c r="I5893" s="765">
        <v>15.9846</v>
      </c>
      <c r="J5893" s="765">
        <v>11.445</v>
      </c>
      <c r="K5893" s="765">
        <v>9.3356</v>
      </c>
      <c r="L5893" s="766">
        <v>0.3687</v>
      </c>
      <c r="M5893" s="765">
        <v>230.79</v>
      </c>
      <c r="N5893" s="765">
        <v>376</v>
      </c>
      <c r="O5893" s="766">
        <v>0.6138</v>
      </c>
      <c r="P5893" s="766">
        <v>-0.2195</v>
      </c>
      <c r="Q5893" s="765">
        <v>3439</v>
      </c>
      <c r="R5893" s="765">
        <v>836.745</v>
      </c>
      <c r="S5893" s="766">
        <v>0.2433</v>
      </c>
      <c r="T5893" s="765">
        <v>0</v>
      </c>
      <c r="U5893" s="765">
        <v>0</v>
      </c>
      <c r="V5893" s="765">
        <v>0</v>
      </c>
      <c r="W5893" s="765">
        <v>0</v>
      </c>
      <c r="X5893" s="669">
        <v>0</v>
      </c>
      <c r="Y5893" s="765">
        <v>0</v>
      </c>
      <c r="Z5893" s="765">
        <v>0</v>
      </c>
      <c r="AA5893" s="765">
        <v>0</v>
      </c>
      <c r="AB5893" s="766">
        <v>1</v>
      </c>
      <c r="AC5893" s="575">
        <f t="shared" si="274"/>
        <v>0</v>
      </c>
      <c r="AD5893" s="620">
        <f t="shared" si="275"/>
        <v>0</v>
      </c>
    </row>
    <row r="5894" customHeight="1" spans="1:30">
      <c r="A5894" s="564">
        <v>45407</v>
      </c>
      <c r="B5894" s="669" t="s">
        <v>66</v>
      </c>
      <c r="C5894" s="669" t="s">
        <v>56</v>
      </c>
      <c r="D5894" s="765">
        <v>80</v>
      </c>
      <c r="E5894" s="669" t="s">
        <v>39</v>
      </c>
      <c r="F5894" s="765">
        <v>0</v>
      </c>
      <c r="G5894" s="765">
        <v>5.44</v>
      </c>
      <c r="H5894" s="765">
        <v>60.368</v>
      </c>
      <c r="I5894" s="765">
        <v>59.204</v>
      </c>
      <c r="J5894" s="765">
        <v>57.992</v>
      </c>
      <c r="K5894" s="765">
        <v>0</v>
      </c>
      <c r="L5894" s="766">
        <v>0</v>
      </c>
      <c r="M5894" s="765">
        <v>1097.0597</v>
      </c>
      <c r="N5894" s="765">
        <v>1593</v>
      </c>
      <c r="O5894" s="766">
        <v>0.6887</v>
      </c>
      <c r="P5894" s="766">
        <v>-0.1446</v>
      </c>
      <c r="Q5894" s="765">
        <v>18263</v>
      </c>
      <c r="R5894" s="765">
        <v>6786.5013</v>
      </c>
      <c r="S5894" s="766">
        <v>0.3716</v>
      </c>
      <c r="T5894" s="765">
        <v>0</v>
      </c>
      <c r="U5894" s="765">
        <v>0</v>
      </c>
      <c r="V5894" s="765">
        <v>0</v>
      </c>
      <c r="W5894" s="765">
        <v>0</v>
      </c>
      <c r="X5894" s="669">
        <v>0</v>
      </c>
      <c r="Y5894" s="765">
        <v>0</v>
      </c>
      <c r="Z5894" s="765">
        <v>0</v>
      </c>
      <c r="AA5894" s="765">
        <v>0</v>
      </c>
      <c r="AB5894" s="766">
        <v>1</v>
      </c>
      <c r="AC5894" s="575">
        <f t="shared" si="274"/>
        <v>0</v>
      </c>
      <c r="AD5894" s="620">
        <f t="shared" si="275"/>
        <v>0</v>
      </c>
    </row>
    <row r="5895" customHeight="1" spans="1:30">
      <c r="A5895" s="564">
        <v>45407</v>
      </c>
      <c r="B5895" s="669" t="s">
        <v>68</v>
      </c>
      <c r="C5895" s="669" t="s">
        <v>56</v>
      </c>
      <c r="D5895" s="765">
        <v>200</v>
      </c>
      <c r="E5895" s="669" t="s">
        <v>35</v>
      </c>
      <c r="F5895" s="765">
        <v>0</v>
      </c>
      <c r="G5895" s="765">
        <v>7.43</v>
      </c>
      <c r="H5895" s="765">
        <v>298.9052</v>
      </c>
      <c r="I5895" s="765">
        <v>213.3102</v>
      </c>
      <c r="J5895" s="765">
        <v>210.32</v>
      </c>
      <c r="K5895" s="765">
        <v>83.9347</v>
      </c>
      <c r="L5895" s="766">
        <v>0.2824</v>
      </c>
      <c r="M5895" s="765">
        <v>4439.6</v>
      </c>
      <c r="N5895" s="765">
        <v>6061</v>
      </c>
      <c r="O5895" s="766">
        <v>0.7325</v>
      </c>
      <c r="P5895" s="766">
        <v>-0.1008</v>
      </c>
      <c r="Q5895" s="765">
        <v>58559</v>
      </c>
      <c r="R5895" s="765">
        <v>22861.52</v>
      </c>
      <c r="S5895" s="766">
        <v>0.3904</v>
      </c>
      <c r="T5895" s="765">
        <v>0</v>
      </c>
      <c r="U5895" s="765">
        <v>1.6603</v>
      </c>
      <c r="V5895" s="765">
        <v>0</v>
      </c>
      <c r="W5895" s="765">
        <v>0</v>
      </c>
      <c r="X5895" s="669">
        <v>0</v>
      </c>
      <c r="Y5895" s="765">
        <v>0</v>
      </c>
      <c r="Z5895" s="765">
        <v>0</v>
      </c>
      <c r="AA5895" s="765">
        <v>0</v>
      </c>
      <c r="AB5895" s="766">
        <v>1</v>
      </c>
      <c r="AC5895" s="575">
        <f t="shared" si="274"/>
        <v>1.6603</v>
      </c>
      <c r="AD5895" s="620">
        <f t="shared" si="275"/>
        <v>0</v>
      </c>
    </row>
    <row r="5896" customHeight="1" spans="1:30">
      <c r="A5896" s="564">
        <v>45407</v>
      </c>
      <c r="B5896" s="669" t="s">
        <v>71</v>
      </c>
      <c r="C5896" s="669" t="s">
        <v>56</v>
      </c>
      <c r="D5896" s="765">
        <v>49.5</v>
      </c>
      <c r="E5896" s="669" t="s">
        <v>35</v>
      </c>
      <c r="F5896" s="765">
        <v>0</v>
      </c>
      <c r="G5896" s="765">
        <v>12.61</v>
      </c>
      <c r="H5896" s="765">
        <v>117.7136</v>
      </c>
      <c r="I5896" s="765">
        <v>84.1313</v>
      </c>
      <c r="J5896" s="765">
        <v>82.929</v>
      </c>
      <c r="K5896" s="765">
        <v>33.5823</v>
      </c>
      <c r="L5896" s="766">
        <v>0.2853</v>
      </c>
      <c r="M5896" s="765">
        <v>1541.562</v>
      </c>
      <c r="N5896" s="765">
        <v>1133</v>
      </c>
      <c r="O5896" s="766">
        <v>1.3606</v>
      </c>
      <c r="P5896" s="766">
        <v>0.5273</v>
      </c>
      <c r="Q5896" s="765">
        <v>11632</v>
      </c>
      <c r="R5896" s="765">
        <v>4257.4026</v>
      </c>
      <c r="S5896" s="766">
        <v>0.366</v>
      </c>
      <c r="T5896" s="765">
        <v>0</v>
      </c>
      <c r="U5896" s="765">
        <v>0</v>
      </c>
      <c r="V5896" s="765">
        <v>0</v>
      </c>
      <c r="W5896" s="765">
        <v>0</v>
      </c>
      <c r="X5896" s="669">
        <v>0</v>
      </c>
      <c r="Y5896" s="765">
        <v>0</v>
      </c>
      <c r="Z5896" s="765">
        <v>0</v>
      </c>
      <c r="AA5896" s="765">
        <v>0</v>
      </c>
      <c r="AB5896" s="766">
        <v>0</v>
      </c>
      <c r="AC5896" s="575">
        <f t="shared" si="274"/>
        <v>0</v>
      </c>
      <c r="AD5896" s="620">
        <f t="shared" si="275"/>
        <v>0</v>
      </c>
    </row>
    <row r="5897" customHeight="1" spans="1:30">
      <c r="A5897" s="564">
        <v>45407</v>
      </c>
      <c r="B5897" s="669" t="s">
        <v>67</v>
      </c>
      <c r="C5897" s="669" t="s">
        <v>56</v>
      </c>
      <c r="D5897" s="765">
        <v>100</v>
      </c>
      <c r="E5897" s="669" t="s">
        <v>35</v>
      </c>
      <c r="F5897" s="765">
        <v>0</v>
      </c>
      <c r="G5897" s="765">
        <v>7.44</v>
      </c>
      <c r="H5897" s="765">
        <v>159.1174</v>
      </c>
      <c r="I5897" s="765">
        <v>100.355</v>
      </c>
      <c r="J5897" s="765">
        <v>99</v>
      </c>
      <c r="K5897" s="765">
        <v>58.7624</v>
      </c>
      <c r="L5897" s="766">
        <v>0.3693</v>
      </c>
      <c r="M5897" s="765">
        <v>2416.26</v>
      </c>
      <c r="N5897" s="765">
        <v>3106</v>
      </c>
      <c r="O5897" s="766">
        <v>0.7779</v>
      </c>
      <c r="P5897" s="766">
        <v>-0.0554</v>
      </c>
      <c r="Q5897" s="765">
        <v>27774</v>
      </c>
      <c r="R5897" s="765">
        <v>8234.16</v>
      </c>
      <c r="S5897" s="766">
        <v>0.2965</v>
      </c>
      <c r="T5897" s="765">
        <v>0</v>
      </c>
      <c r="U5897" s="765">
        <v>0</v>
      </c>
      <c r="V5897" s="765">
        <v>0</v>
      </c>
      <c r="W5897" s="765">
        <v>0</v>
      </c>
      <c r="X5897" s="669">
        <v>0</v>
      </c>
      <c r="Y5897" s="765">
        <v>0</v>
      </c>
      <c r="Z5897" s="765">
        <v>0</v>
      </c>
      <c r="AA5897" s="765">
        <v>0</v>
      </c>
      <c r="AB5897" s="766">
        <v>1</v>
      </c>
      <c r="AC5897" s="575">
        <f t="shared" si="274"/>
        <v>0</v>
      </c>
      <c r="AD5897" s="620">
        <f t="shared" si="275"/>
        <v>0</v>
      </c>
    </row>
    <row r="5898" customHeight="1" spans="1:30">
      <c r="A5898" s="564">
        <v>45407</v>
      </c>
      <c r="B5898" s="669" t="s">
        <v>73</v>
      </c>
      <c r="C5898" s="669" t="s">
        <v>56</v>
      </c>
      <c r="D5898" s="765">
        <v>150</v>
      </c>
      <c r="E5898" s="669" t="s">
        <v>35</v>
      </c>
      <c r="F5898" s="765">
        <v>0</v>
      </c>
      <c r="G5898" s="765">
        <v>11.32</v>
      </c>
      <c r="H5898" s="765">
        <v>337.5528</v>
      </c>
      <c r="I5898" s="765">
        <v>199.5987</v>
      </c>
      <c r="J5898" s="765">
        <v>195.36</v>
      </c>
      <c r="K5898" s="765">
        <v>137.9541</v>
      </c>
      <c r="L5898" s="766">
        <v>0.4087</v>
      </c>
      <c r="M5898" s="765">
        <v>2525.6</v>
      </c>
      <c r="N5898" s="765">
        <v>4023</v>
      </c>
      <c r="O5898" s="766">
        <v>0.6278</v>
      </c>
      <c r="P5898" s="766">
        <v>-0.2055</v>
      </c>
      <c r="Q5898" s="765">
        <v>37945</v>
      </c>
      <c r="R5898" s="765">
        <v>15966.72</v>
      </c>
      <c r="S5898" s="766">
        <v>0.4208</v>
      </c>
      <c r="T5898" s="765">
        <v>0</v>
      </c>
      <c r="U5898" s="765">
        <v>0</v>
      </c>
      <c r="V5898" s="765">
        <v>0</v>
      </c>
      <c r="W5898" s="765">
        <v>0</v>
      </c>
      <c r="X5898" s="669">
        <v>0</v>
      </c>
      <c r="Y5898" s="765">
        <v>0</v>
      </c>
      <c r="Z5898" s="765">
        <v>0</v>
      </c>
      <c r="AA5898" s="765">
        <v>0</v>
      </c>
      <c r="AB5898" s="766">
        <v>1</v>
      </c>
      <c r="AC5898" s="575">
        <f t="shared" si="274"/>
        <v>0</v>
      </c>
      <c r="AD5898" s="620">
        <f t="shared" si="275"/>
        <v>0</v>
      </c>
    </row>
    <row r="5899" customHeight="1" spans="1:30">
      <c r="A5899" s="564">
        <v>45407</v>
      </c>
      <c r="B5899" s="669" t="s">
        <v>75</v>
      </c>
      <c r="C5899" s="669" t="s">
        <v>56</v>
      </c>
      <c r="D5899" s="765">
        <v>200</v>
      </c>
      <c r="E5899" s="669" t="s">
        <v>39</v>
      </c>
      <c r="F5899" s="765">
        <v>0</v>
      </c>
      <c r="G5899" s="765">
        <v>5.93</v>
      </c>
      <c r="H5899" s="765">
        <v>176.537</v>
      </c>
      <c r="I5899" s="765">
        <v>132.8866</v>
      </c>
      <c r="J5899" s="765">
        <v>131.34</v>
      </c>
      <c r="K5899" s="765">
        <v>42.6206</v>
      </c>
      <c r="L5899" s="766">
        <v>0.2428</v>
      </c>
      <c r="M5899" s="765">
        <v>4021.38</v>
      </c>
      <c r="N5899" s="765">
        <v>4638</v>
      </c>
      <c r="O5899" s="766">
        <v>0.8671</v>
      </c>
      <c r="P5899" s="766">
        <v>0.0338</v>
      </c>
      <c r="Q5899" s="765">
        <v>45480</v>
      </c>
      <c r="R5899" s="765">
        <v>11870.76</v>
      </c>
      <c r="S5899" s="766">
        <v>0.261</v>
      </c>
      <c r="T5899" s="765">
        <v>1.0298</v>
      </c>
      <c r="U5899" s="765">
        <v>0</v>
      </c>
      <c r="V5899" s="765">
        <v>0</v>
      </c>
      <c r="W5899" s="765">
        <v>0</v>
      </c>
      <c r="X5899" s="669">
        <v>0</v>
      </c>
      <c r="Y5899" s="765">
        <v>0</v>
      </c>
      <c r="Z5899" s="765">
        <v>0</v>
      </c>
      <c r="AA5899" s="765">
        <v>0</v>
      </c>
      <c r="AB5899" s="766">
        <v>0.9877</v>
      </c>
      <c r="AC5899" s="575">
        <f t="shared" si="274"/>
        <v>0</v>
      </c>
      <c r="AD5899" s="620">
        <f t="shared" si="275"/>
        <v>1.0298</v>
      </c>
    </row>
    <row r="5900" customHeight="1" spans="1:30">
      <c r="A5900" s="564">
        <v>45407</v>
      </c>
      <c r="B5900" s="669" t="s">
        <v>65</v>
      </c>
      <c r="C5900" s="669" t="s">
        <v>56</v>
      </c>
      <c r="D5900" s="765">
        <v>50</v>
      </c>
      <c r="E5900" s="669" t="s">
        <v>39</v>
      </c>
      <c r="F5900" s="765">
        <v>0</v>
      </c>
      <c r="G5900" s="765">
        <v>5.84</v>
      </c>
      <c r="H5900" s="765">
        <v>41.7142</v>
      </c>
      <c r="I5900" s="765">
        <v>41.4904</v>
      </c>
      <c r="J5900" s="765">
        <v>40.48</v>
      </c>
      <c r="K5900" s="765">
        <v>0</v>
      </c>
      <c r="L5900" s="766">
        <v>0</v>
      </c>
      <c r="M5900" s="765">
        <v>933.02</v>
      </c>
      <c r="N5900" s="765">
        <v>1110</v>
      </c>
      <c r="O5900" s="766">
        <v>0.8406</v>
      </c>
      <c r="P5900" s="766">
        <v>0.0073</v>
      </c>
      <c r="Q5900" s="765">
        <v>12500</v>
      </c>
      <c r="R5900" s="765">
        <v>3711.972</v>
      </c>
      <c r="S5900" s="766">
        <v>0.297</v>
      </c>
      <c r="T5900" s="765">
        <v>0</v>
      </c>
      <c r="U5900" s="765">
        <v>0</v>
      </c>
      <c r="V5900" s="765">
        <v>0</v>
      </c>
      <c r="W5900" s="765">
        <v>0</v>
      </c>
      <c r="X5900" s="669">
        <v>0</v>
      </c>
      <c r="Y5900" s="765">
        <v>0</v>
      </c>
      <c r="Z5900" s="765">
        <v>0</v>
      </c>
      <c r="AA5900" s="765">
        <v>0</v>
      </c>
      <c r="AB5900" s="766">
        <v>1</v>
      </c>
      <c r="AC5900" s="575">
        <f t="shared" si="274"/>
        <v>0</v>
      </c>
      <c r="AD5900" s="620">
        <f t="shared" si="275"/>
        <v>0</v>
      </c>
    </row>
    <row r="5901" customHeight="1" spans="1:30">
      <c r="A5901" s="564">
        <v>45407</v>
      </c>
      <c r="B5901" s="669" t="s">
        <v>74</v>
      </c>
      <c r="C5901" s="669" t="s">
        <v>56</v>
      </c>
      <c r="D5901" s="765">
        <v>50</v>
      </c>
      <c r="E5901" s="669" t="s">
        <v>35</v>
      </c>
      <c r="F5901" s="765">
        <v>0</v>
      </c>
      <c r="G5901" s="765">
        <v>7.14</v>
      </c>
      <c r="H5901" s="765">
        <v>40.603</v>
      </c>
      <c r="I5901" s="765">
        <v>20.4355</v>
      </c>
      <c r="J5901" s="765">
        <v>20.2664</v>
      </c>
      <c r="K5901" s="765">
        <v>20.1675</v>
      </c>
      <c r="L5901" s="766">
        <v>0.4967</v>
      </c>
      <c r="M5901" s="765">
        <v>552.4948</v>
      </c>
      <c r="N5901" s="669"/>
      <c r="O5901" s="669"/>
      <c r="P5901" s="669"/>
      <c r="Q5901" s="765">
        <v>5770</v>
      </c>
      <c r="R5901" s="765">
        <v>1576.2912</v>
      </c>
      <c r="S5901" s="766">
        <v>0.2732</v>
      </c>
      <c r="T5901" s="765">
        <v>0</v>
      </c>
      <c r="U5901" s="765">
        <v>0</v>
      </c>
      <c r="V5901" s="765">
        <v>0</v>
      </c>
      <c r="W5901" s="765">
        <v>0</v>
      </c>
      <c r="X5901" s="669">
        <v>0</v>
      </c>
      <c r="Y5901" s="765">
        <v>0</v>
      </c>
      <c r="Z5901" s="765">
        <v>0</v>
      </c>
      <c r="AA5901" s="765">
        <v>0</v>
      </c>
      <c r="AB5901" s="766">
        <v>1</v>
      </c>
      <c r="AC5901" s="575">
        <f t="shared" si="274"/>
        <v>0</v>
      </c>
      <c r="AD5901" s="620">
        <f t="shared" si="275"/>
        <v>0</v>
      </c>
    </row>
    <row r="5902" customHeight="1" spans="1:30">
      <c r="A5902" s="564">
        <v>45407</v>
      </c>
      <c r="B5902" s="921" t="s">
        <v>77</v>
      </c>
      <c r="C5902" s="922" t="s">
        <v>32</v>
      </c>
      <c r="D5902" s="923">
        <v>100</v>
      </c>
      <c r="E5902" s="924" t="s">
        <v>113</v>
      </c>
      <c r="F5902" s="925">
        <v>5.74</v>
      </c>
      <c r="G5902" s="924">
        <v>2.99</v>
      </c>
      <c r="H5902" s="926">
        <v>63.2673</v>
      </c>
      <c r="I5902" s="926">
        <v>45.1768</v>
      </c>
      <c r="J5902" s="926">
        <v>43.085</v>
      </c>
      <c r="K5902" s="926">
        <v>18.0905</v>
      </c>
      <c r="L5902" s="937">
        <v>0.2859</v>
      </c>
      <c r="M5902" s="926">
        <v>948.178</v>
      </c>
      <c r="N5902" s="924">
        <v>2100</v>
      </c>
      <c r="O5902" s="937">
        <v>0.4515</v>
      </c>
      <c r="P5902" s="937">
        <v>-0.3818</v>
      </c>
      <c r="Q5902" s="924">
        <v>17591</v>
      </c>
      <c r="R5902" s="926">
        <v>3581.025</v>
      </c>
      <c r="S5902" s="937">
        <v>0.2036</v>
      </c>
      <c r="T5902" s="924">
        <v>0</v>
      </c>
      <c r="U5902" s="924">
        <v>0</v>
      </c>
      <c r="V5902" s="924">
        <v>0</v>
      </c>
      <c r="W5902" s="924">
        <v>0</v>
      </c>
      <c r="X5902" s="924">
        <v>0</v>
      </c>
      <c r="Y5902" s="924">
        <v>0</v>
      </c>
      <c r="Z5902" s="924">
        <v>0</v>
      </c>
      <c r="AA5902" s="926">
        <v>18.0905</v>
      </c>
      <c r="AB5902" s="937">
        <v>1</v>
      </c>
      <c r="AC5902" s="575">
        <f t="shared" si="274"/>
        <v>0</v>
      </c>
      <c r="AD5902" s="620">
        <f t="shared" si="275"/>
        <v>0</v>
      </c>
    </row>
    <row r="5903" customHeight="1" spans="1:30">
      <c r="A5903" s="564">
        <v>45407</v>
      </c>
      <c r="B5903" s="921" t="s">
        <v>81</v>
      </c>
      <c r="C5903" s="927" t="s">
        <v>175</v>
      </c>
      <c r="D5903" s="928">
        <v>100</v>
      </c>
      <c r="E5903" s="925" t="s">
        <v>176</v>
      </c>
      <c r="F5903" s="930">
        <v>0</v>
      </c>
      <c r="G5903" s="930">
        <v>4.01</v>
      </c>
      <c r="H5903" s="930">
        <v>0</v>
      </c>
      <c r="I5903" s="963">
        <v>7.98</v>
      </c>
      <c r="J5903" s="938">
        <v>7.7968</v>
      </c>
      <c r="K5903" s="934">
        <v>0</v>
      </c>
      <c r="L5903" s="937">
        <v>0</v>
      </c>
      <c r="M5903" s="938">
        <v>221.5928</v>
      </c>
      <c r="N5903" s="961">
        <v>2002</v>
      </c>
      <c r="O5903" s="956">
        <v>0.1107</v>
      </c>
      <c r="P5903" s="956">
        <v>-0.8188</v>
      </c>
      <c r="Q5903" s="924">
        <v>13181</v>
      </c>
      <c r="R5903" s="938">
        <v>529.452</v>
      </c>
      <c r="S5903" s="940">
        <v>0.0402</v>
      </c>
      <c r="T5903" s="924">
        <v>0</v>
      </c>
      <c r="U5903" s="924">
        <v>0</v>
      </c>
      <c r="V5903" s="924">
        <v>0</v>
      </c>
      <c r="W5903" s="924">
        <v>0</v>
      </c>
      <c r="X5903" s="924">
        <v>0</v>
      </c>
      <c r="Y5903" s="924">
        <v>0</v>
      </c>
      <c r="Z5903" s="924">
        <v>0</v>
      </c>
      <c r="AA5903" s="924">
        <v>2.3805</v>
      </c>
      <c r="AB5903" s="937">
        <v>1</v>
      </c>
      <c r="AC5903" s="575">
        <f t="shared" si="274"/>
        <v>0</v>
      </c>
      <c r="AD5903" s="620">
        <f t="shared" si="275"/>
        <v>0</v>
      </c>
    </row>
    <row r="5904" customHeight="1" spans="1:30">
      <c r="A5904" s="564">
        <v>45407</v>
      </c>
      <c r="B5904" s="931" t="s">
        <v>84</v>
      </c>
      <c r="C5904" s="932" t="s">
        <v>175</v>
      </c>
      <c r="D5904" s="933">
        <v>33</v>
      </c>
      <c r="E5904" s="953" t="s">
        <v>35</v>
      </c>
      <c r="F5904" s="953" t="s">
        <v>176</v>
      </c>
      <c r="G5904" s="953">
        <v>4.17</v>
      </c>
      <c r="H5904" s="954">
        <v>20.1092</v>
      </c>
      <c r="I5904" s="954">
        <v>19.5191</v>
      </c>
      <c r="J5904" s="954">
        <v>19.14</v>
      </c>
      <c r="K5904" s="953">
        <v>0</v>
      </c>
      <c r="L5904" s="942">
        <v>0</v>
      </c>
      <c r="M5904" s="973">
        <v>527.28</v>
      </c>
      <c r="N5904" s="930">
        <v>1086</v>
      </c>
      <c r="O5904" s="942">
        <v>0.4856</v>
      </c>
      <c r="P5904" s="942">
        <v>-0.4173</v>
      </c>
      <c r="Q5904" s="953">
        <v>7604</v>
      </c>
      <c r="R5904" s="953">
        <v>2174.7</v>
      </c>
      <c r="S5904" s="942">
        <v>0.286</v>
      </c>
      <c r="T5904" s="930">
        <v>0</v>
      </c>
      <c r="U5904" s="930">
        <v>0</v>
      </c>
      <c r="V5904" s="930">
        <v>0</v>
      </c>
      <c r="W5904" s="930">
        <v>0</v>
      </c>
      <c r="X5904" s="930">
        <v>0</v>
      </c>
      <c r="Y5904" s="930">
        <v>0</v>
      </c>
      <c r="Z5904" s="930">
        <v>0</v>
      </c>
      <c r="AA5904" s="930">
        <v>0</v>
      </c>
      <c r="AB5904" s="937">
        <v>1</v>
      </c>
      <c r="AC5904" s="575">
        <f t="shared" si="274"/>
        <v>0</v>
      </c>
      <c r="AD5904" s="620">
        <f t="shared" si="275"/>
        <v>0</v>
      </c>
    </row>
    <row r="5905" customHeight="1" spans="1:30">
      <c r="A5905" s="564">
        <v>45407</v>
      </c>
      <c r="B5905" s="931" t="s">
        <v>85</v>
      </c>
      <c r="C5905" s="934" t="s">
        <v>177</v>
      </c>
      <c r="D5905" s="934">
        <v>60</v>
      </c>
      <c r="E5905" s="934" t="s">
        <v>39</v>
      </c>
      <c r="F5905" s="934">
        <v>2.5833</v>
      </c>
      <c r="G5905" s="934">
        <v>1.62</v>
      </c>
      <c r="H5905" s="950">
        <v>21.5939</v>
      </c>
      <c r="I5905" s="934">
        <v>23.2344</v>
      </c>
      <c r="J5905" s="934">
        <v>21.12</v>
      </c>
      <c r="K5905" s="952">
        <v>0</v>
      </c>
      <c r="L5905" s="941">
        <v>0</v>
      </c>
      <c r="M5905" s="934">
        <v>513.04</v>
      </c>
      <c r="N5905" s="934">
        <v>422</v>
      </c>
      <c r="O5905" s="941">
        <v>1.2157</v>
      </c>
      <c r="P5905" s="934" t="s">
        <v>176</v>
      </c>
      <c r="Q5905" s="934">
        <v>5420</v>
      </c>
      <c r="R5905" s="934">
        <v>2196.48</v>
      </c>
      <c r="S5905" s="941">
        <v>0.4053</v>
      </c>
      <c r="T5905" s="934">
        <v>0</v>
      </c>
      <c r="U5905" s="934">
        <v>0</v>
      </c>
      <c r="V5905" s="934">
        <v>0</v>
      </c>
      <c r="W5905" s="934">
        <v>0</v>
      </c>
      <c r="X5905" s="934">
        <v>0</v>
      </c>
      <c r="Y5905" s="934">
        <v>0</v>
      </c>
      <c r="Z5905" s="934">
        <v>0</v>
      </c>
      <c r="AA5905" s="934">
        <v>0</v>
      </c>
      <c r="AB5905" s="937">
        <v>1</v>
      </c>
      <c r="AC5905" s="575">
        <f t="shared" si="274"/>
        <v>0</v>
      </c>
      <c r="AD5905" s="620">
        <f t="shared" si="275"/>
        <v>0</v>
      </c>
    </row>
    <row r="5906" customHeight="1" spans="1:30">
      <c r="A5906" s="564">
        <v>45407</v>
      </c>
      <c r="B5906" s="921" t="s">
        <v>87</v>
      </c>
      <c r="C5906" s="927" t="s">
        <v>32</v>
      </c>
      <c r="D5906" s="928">
        <v>100</v>
      </c>
      <c r="E5906" s="930" t="s">
        <v>35</v>
      </c>
      <c r="F5906" s="930">
        <v>6.64</v>
      </c>
      <c r="G5906" s="930">
        <v>2.68</v>
      </c>
      <c r="H5906" s="930">
        <v>24.336</v>
      </c>
      <c r="I5906" s="930">
        <v>12.82</v>
      </c>
      <c r="J5906" s="930">
        <v>12.6126</v>
      </c>
      <c r="K5906" s="930">
        <v>11.516</v>
      </c>
      <c r="L5906" s="942">
        <v>0.4732</v>
      </c>
      <c r="M5906" s="944">
        <v>294.6405</v>
      </c>
      <c r="N5906" s="944">
        <v>132</v>
      </c>
      <c r="O5906" s="945">
        <v>2.2321</v>
      </c>
      <c r="P5906" s="942">
        <v>1.4257</v>
      </c>
      <c r="Q5906" s="930">
        <v>5723</v>
      </c>
      <c r="R5906" s="944">
        <v>748.0935</v>
      </c>
      <c r="S5906" s="941">
        <v>0.1307</v>
      </c>
      <c r="T5906" s="930">
        <v>0</v>
      </c>
      <c r="U5906" s="930">
        <v>0</v>
      </c>
      <c r="V5906" s="930">
        <v>0</v>
      </c>
      <c r="W5906" s="930">
        <v>0</v>
      </c>
      <c r="X5906" s="930">
        <v>0</v>
      </c>
      <c r="Y5906" s="930">
        <v>0</v>
      </c>
      <c r="Z5906" s="930">
        <v>0</v>
      </c>
      <c r="AA5906" s="930">
        <v>0</v>
      </c>
      <c r="AB5906" s="942">
        <v>1</v>
      </c>
      <c r="AC5906" s="575">
        <f t="shared" si="274"/>
        <v>0</v>
      </c>
      <c r="AD5906" s="620">
        <f t="shared" si="275"/>
        <v>0</v>
      </c>
    </row>
    <row r="5907" customHeight="1" spans="1:30">
      <c r="A5907" s="564">
        <v>45407</v>
      </c>
      <c r="B5907" s="921" t="s">
        <v>88</v>
      </c>
      <c r="C5907" s="927" t="s">
        <v>177</v>
      </c>
      <c r="D5907" s="928">
        <v>50</v>
      </c>
      <c r="E5907" s="930" t="s">
        <v>33</v>
      </c>
      <c r="F5907" s="930">
        <v>4.73</v>
      </c>
      <c r="G5907" s="935">
        <v>1.11</v>
      </c>
      <c r="H5907" s="935">
        <v>17.7796</v>
      </c>
      <c r="I5907" s="935">
        <v>5.5831</v>
      </c>
      <c r="J5907" s="935">
        <v>5.5633</v>
      </c>
      <c r="K5907" s="935">
        <v>11.9985</v>
      </c>
      <c r="L5907" s="942">
        <v>0.6748</v>
      </c>
      <c r="M5907" s="930">
        <v>287.2263</v>
      </c>
      <c r="N5907" s="935">
        <v>571</v>
      </c>
      <c r="O5907" s="942">
        <v>0.4933</v>
      </c>
      <c r="P5907" s="934" t="s">
        <v>176</v>
      </c>
      <c r="Q5907" s="935">
        <v>6458</v>
      </c>
      <c r="R5907" s="930">
        <v>1526.8625</v>
      </c>
      <c r="S5907" s="942">
        <v>0.2364</v>
      </c>
      <c r="T5907" s="930">
        <v>0</v>
      </c>
      <c r="U5907" s="930">
        <v>0</v>
      </c>
      <c r="V5907" s="930">
        <v>0</v>
      </c>
      <c r="W5907" s="930">
        <v>0</v>
      </c>
      <c r="X5907" s="930">
        <v>0</v>
      </c>
      <c r="Y5907" s="930">
        <v>0</v>
      </c>
      <c r="Z5907" s="930">
        <v>0</v>
      </c>
      <c r="AA5907" s="930">
        <v>0</v>
      </c>
      <c r="AB5907" s="937">
        <v>1</v>
      </c>
      <c r="AC5907" s="575">
        <f t="shared" si="274"/>
        <v>0</v>
      </c>
      <c r="AD5907" s="620">
        <f t="shared" si="275"/>
        <v>0</v>
      </c>
    </row>
    <row r="5909" customHeight="1" spans="1:28">
      <c r="A5909" s="564" t="s">
        <v>1</v>
      </c>
      <c r="B5909" s="230" t="s">
        <v>2</v>
      </c>
      <c r="C5909" s="230" t="s">
        <v>3</v>
      </c>
      <c r="D5909" s="230" t="s">
        <v>4</v>
      </c>
      <c r="E5909" s="230" t="s">
        <v>5</v>
      </c>
      <c r="F5909" s="230" t="s">
        <v>6</v>
      </c>
      <c r="G5909" s="230" t="s">
        <v>7</v>
      </c>
      <c r="H5909" s="230" t="s">
        <v>8</v>
      </c>
      <c r="I5909" s="230" t="s">
        <v>9</v>
      </c>
      <c r="J5909" s="230" t="s">
        <v>10</v>
      </c>
      <c r="K5909" s="230" t="s">
        <v>11</v>
      </c>
      <c r="L5909" s="230" t="s">
        <v>12</v>
      </c>
      <c r="M5909" s="230" t="s">
        <v>13</v>
      </c>
      <c r="N5909" s="230" t="s">
        <v>14</v>
      </c>
      <c r="O5909" s="230" t="s">
        <v>15</v>
      </c>
      <c r="P5909" s="230" t="s">
        <v>16</v>
      </c>
      <c r="Q5909" s="230" t="s">
        <v>17</v>
      </c>
      <c r="R5909" s="230" t="s">
        <v>18</v>
      </c>
      <c r="S5909" s="230" t="s">
        <v>19</v>
      </c>
      <c r="T5909" s="230" t="s">
        <v>20</v>
      </c>
      <c r="U5909" s="230" t="s">
        <v>21</v>
      </c>
      <c r="V5909" s="230" t="s">
        <v>22</v>
      </c>
      <c r="W5909" s="230" t="s">
        <v>23</v>
      </c>
      <c r="X5909" s="230" t="s">
        <v>24</v>
      </c>
      <c r="Y5909" s="230" t="s">
        <v>25</v>
      </c>
      <c r="Z5909" s="230" t="s">
        <v>26</v>
      </c>
      <c r="AA5909" s="230" t="s">
        <v>27</v>
      </c>
      <c r="AB5909" s="230" t="s">
        <v>28</v>
      </c>
    </row>
    <row r="5910" customHeight="1" spans="1:30">
      <c r="A5910" s="564">
        <v>45408</v>
      </c>
      <c r="B5910" s="669" t="s">
        <v>31</v>
      </c>
      <c r="C5910" s="669" t="s">
        <v>32</v>
      </c>
      <c r="D5910" s="765">
        <v>100</v>
      </c>
      <c r="E5910" s="669" t="s">
        <v>48</v>
      </c>
      <c r="F5910" s="765">
        <v>5.34</v>
      </c>
      <c r="G5910" s="765">
        <v>1.8</v>
      </c>
      <c r="H5910" s="765">
        <v>53.5551</v>
      </c>
      <c r="I5910" s="765">
        <v>53.0249</v>
      </c>
      <c r="J5910" s="765">
        <v>52.9375</v>
      </c>
      <c r="K5910" s="765">
        <v>0</v>
      </c>
      <c r="L5910" s="766">
        <v>0</v>
      </c>
      <c r="M5910" s="765">
        <v>1161.0375</v>
      </c>
      <c r="N5910" s="765">
        <v>1194</v>
      </c>
      <c r="O5910" s="766">
        <v>0.9724</v>
      </c>
      <c r="P5910" s="766">
        <v>0.1057</v>
      </c>
      <c r="Q5910" s="765">
        <v>14897</v>
      </c>
      <c r="R5910" s="765">
        <v>4500.125</v>
      </c>
      <c r="S5910" s="766">
        <v>0.3021</v>
      </c>
      <c r="T5910" s="765">
        <v>0</v>
      </c>
      <c r="U5910" s="765">
        <v>0</v>
      </c>
      <c r="V5910" s="765">
        <v>0</v>
      </c>
      <c r="W5910" s="765">
        <v>0</v>
      </c>
      <c r="X5910" s="669">
        <v>0</v>
      </c>
      <c r="Y5910" s="765">
        <v>0</v>
      </c>
      <c r="Z5910" s="765">
        <v>0</v>
      </c>
      <c r="AA5910" s="765">
        <v>0</v>
      </c>
      <c r="AB5910" s="766">
        <v>1</v>
      </c>
      <c r="AC5910" s="575">
        <f>U5910+W5910</f>
        <v>0</v>
      </c>
      <c r="AD5910" s="620">
        <f>T5910+V5910</f>
        <v>0</v>
      </c>
    </row>
    <row r="5911" customHeight="1" spans="1:30">
      <c r="A5911" s="564">
        <v>45408</v>
      </c>
      <c r="B5911" s="669" t="s">
        <v>36</v>
      </c>
      <c r="C5911" s="669" t="s">
        <v>32</v>
      </c>
      <c r="D5911" s="765">
        <v>80</v>
      </c>
      <c r="E5911" s="669" t="s">
        <v>35</v>
      </c>
      <c r="F5911" s="765">
        <v>7</v>
      </c>
      <c r="G5911" s="765">
        <v>0.94</v>
      </c>
      <c r="H5911" s="765">
        <v>47.5321</v>
      </c>
      <c r="I5911" s="765">
        <v>47.88</v>
      </c>
      <c r="J5911" s="765">
        <v>47.85</v>
      </c>
      <c r="K5911" s="765">
        <v>0</v>
      </c>
      <c r="L5911" s="766">
        <v>0</v>
      </c>
      <c r="M5911" s="765">
        <v>1023</v>
      </c>
      <c r="N5911" s="765">
        <v>854</v>
      </c>
      <c r="O5911" s="766">
        <v>1.1979</v>
      </c>
      <c r="P5911" s="766">
        <v>0.3312</v>
      </c>
      <c r="Q5911" s="765">
        <v>9570</v>
      </c>
      <c r="R5911" s="765">
        <v>3869.8</v>
      </c>
      <c r="S5911" s="766">
        <v>0.4044</v>
      </c>
      <c r="T5911" s="765">
        <v>0</v>
      </c>
      <c r="U5911" s="765">
        <v>0</v>
      </c>
      <c r="V5911" s="765">
        <v>0</v>
      </c>
      <c r="W5911" s="765">
        <v>0</v>
      </c>
      <c r="X5911" s="669">
        <v>0</v>
      </c>
      <c r="Y5911" s="765">
        <v>0</v>
      </c>
      <c r="Z5911" s="765">
        <v>0</v>
      </c>
      <c r="AA5911" s="765">
        <v>0</v>
      </c>
      <c r="AB5911" s="766">
        <v>0</v>
      </c>
      <c r="AC5911" s="575">
        <f t="shared" ref="AC5911:AC5951" si="276">U5911+W5911</f>
        <v>0</v>
      </c>
      <c r="AD5911" s="620">
        <f t="shared" ref="AD5911:AD5951" si="277">T5911+V5911</f>
        <v>0</v>
      </c>
    </row>
    <row r="5912" customHeight="1" spans="1:30">
      <c r="A5912" s="564">
        <v>45408</v>
      </c>
      <c r="B5912" s="669" t="s">
        <v>34</v>
      </c>
      <c r="C5912" s="669" t="s">
        <v>32</v>
      </c>
      <c r="D5912" s="765">
        <v>10</v>
      </c>
      <c r="E5912" s="669" t="s">
        <v>48</v>
      </c>
      <c r="F5912" s="765">
        <v>4.25</v>
      </c>
      <c r="G5912" s="765">
        <v>1.71</v>
      </c>
      <c r="H5912" s="765">
        <v>4.1256</v>
      </c>
      <c r="I5912" s="765">
        <v>3.3351</v>
      </c>
      <c r="J5912" s="765">
        <v>3.3</v>
      </c>
      <c r="K5912" s="765">
        <v>0.7905</v>
      </c>
      <c r="L5912" s="766">
        <v>0.1916</v>
      </c>
      <c r="M5912" s="765">
        <v>108.24</v>
      </c>
      <c r="N5912" s="765">
        <v>100</v>
      </c>
      <c r="O5912" s="766">
        <v>1.0824</v>
      </c>
      <c r="P5912" s="766">
        <v>0.2157</v>
      </c>
      <c r="Q5912" s="765">
        <v>1258</v>
      </c>
      <c r="R5912" s="765">
        <v>414.48</v>
      </c>
      <c r="S5912" s="766">
        <v>0.3295</v>
      </c>
      <c r="T5912" s="765">
        <v>0</v>
      </c>
      <c r="U5912" s="765">
        <v>0</v>
      </c>
      <c r="V5912" s="765">
        <v>0</v>
      </c>
      <c r="W5912" s="765">
        <v>0</v>
      </c>
      <c r="X5912" s="669">
        <v>0</v>
      </c>
      <c r="Y5912" s="765">
        <v>0</v>
      </c>
      <c r="Z5912" s="765">
        <v>0</v>
      </c>
      <c r="AA5912" s="765">
        <v>0</v>
      </c>
      <c r="AB5912" s="766">
        <v>1</v>
      </c>
      <c r="AC5912" s="575">
        <f t="shared" si="276"/>
        <v>0</v>
      </c>
      <c r="AD5912" s="620">
        <f t="shared" si="277"/>
        <v>0</v>
      </c>
    </row>
    <row r="5913" customHeight="1" spans="1:30">
      <c r="A5913" s="564">
        <v>45408</v>
      </c>
      <c r="B5913" s="669" t="s">
        <v>41</v>
      </c>
      <c r="C5913" s="669" t="s">
        <v>32</v>
      </c>
      <c r="D5913" s="765">
        <v>20</v>
      </c>
      <c r="E5913" s="669" t="s">
        <v>33</v>
      </c>
      <c r="F5913" s="765">
        <v>5.84</v>
      </c>
      <c r="G5913" s="765">
        <v>3.7</v>
      </c>
      <c r="H5913" s="765">
        <v>12.6003</v>
      </c>
      <c r="I5913" s="765">
        <v>10.625</v>
      </c>
      <c r="J5913" s="765">
        <v>10.5703</v>
      </c>
      <c r="K5913" s="765">
        <v>1.9752</v>
      </c>
      <c r="L5913" s="766">
        <v>0.1568</v>
      </c>
      <c r="M5913" s="765">
        <v>208.6</v>
      </c>
      <c r="N5913" s="765">
        <v>313</v>
      </c>
      <c r="O5913" s="766">
        <v>0.6665</v>
      </c>
      <c r="P5913" s="766">
        <v>-0.2002</v>
      </c>
      <c r="Q5913" s="765">
        <v>4064</v>
      </c>
      <c r="R5913" s="765">
        <v>1061.6835</v>
      </c>
      <c r="S5913" s="766">
        <v>0.2612</v>
      </c>
      <c r="T5913" s="765">
        <v>0</v>
      </c>
      <c r="U5913" s="765">
        <v>0</v>
      </c>
      <c r="V5913" s="765">
        <v>0</v>
      </c>
      <c r="W5913" s="765">
        <v>0</v>
      </c>
      <c r="X5913" s="669">
        <v>0</v>
      </c>
      <c r="Y5913" s="765">
        <v>0</v>
      </c>
      <c r="Z5913" s="765">
        <v>0</v>
      </c>
      <c r="AA5913" s="765">
        <v>0</v>
      </c>
      <c r="AB5913" s="766">
        <v>1</v>
      </c>
      <c r="AC5913" s="575">
        <f t="shared" si="276"/>
        <v>0</v>
      </c>
      <c r="AD5913" s="620">
        <f t="shared" si="277"/>
        <v>0</v>
      </c>
    </row>
    <row r="5914" customHeight="1" spans="1:30">
      <c r="A5914" s="564">
        <v>45408</v>
      </c>
      <c r="B5914" s="669" t="s">
        <v>40</v>
      </c>
      <c r="C5914" s="669" t="s">
        <v>32</v>
      </c>
      <c r="D5914" s="765">
        <v>30</v>
      </c>
      <c r="E5914" s="669" t="s">
        <v>91</v>
      </c>
      <c r="F5914" s="765">
        <v>2.54</v>
      </c>
      <c r="G5914" s="765">
        <v>0</v>
      </c>
      <c r="H5914" s="765">
        <v>7.234</v>
      </c>
      <c r="I5914" s="765">
        <v>7.234</v>
      </c>
      <c r="J5914" s="765">
        <v>7.1808</v>
      </c>
      <c r="K5914" s="765">
        <v>0</v>
      </c>
      <c r="L5914" s="766">
        <v>0</v>
      </c>
      <c r="M5914" s="765">
        <v>381.6384</v>
      </c>
      <c r="N5914" s="765">
        <v>402</v>
      </c>
      <c r="O5914" s="766">
        <v>0.9493</v>
      </c>
      <c r="P5914" s="766">
        <v>0.0826</v>
      </c>
      <c r="Q5914" s="765">
        <v>4798</v>
      </c>
      <c r="R5914" s="765">
        <v>1559.3952</v>
      </c>
      <c r="S5914" s="766">
        <v>0.325</v>
      </c>
      <c r="T5914" s="765">
        <v>0</v>
      </c>
      <c r="U5914" s="765">
        <v>0</v>
      </c>
      <c r="V5914" s="765">
        <v>0</v>
      </c>
      <c r="W5914" s="765">
        <v>0</v>
      </c>
      <c r="X5914" s="669">
        <v>0</v>
      </c>
      <c r="Y5914" s="765">
        <v>0</v>
      </c>
      <c r="Z5914" s="765">
        <v>0</v>
      </c>
      <c r="AA5914" s="765">
        <v>0</v>
      </c>
      <c r="AB5914" s="766">
        <v>1</v>
      </c>
      <c r="AC5914" s="575">
        <f t="shared" si="276"/>
        <v>0</v>
      </c>
      <c r="AD5914" s="620">
        <f t="shared" si="277"/>
        <v>0</v>
      </c>
    </row>
    <row r="5915" customHeight="1" spans="1:30">
      <c r="A5915" s="564">
        <v>45408</v>
      </c>
      <c r="B5915" s="669" t="s">
        <v>45</v>
      </c>
      <c r="C5915" s="669" t="s">
        <v>32</v>
      </c>
      <c r="D5915" s="765">
        <v>50</v>
      </c>
      <c r="E5915" s="669" t="s">
        <v>35</v>
      </c>
      <c r="F5915" s="765">
        <v>7.28</v>
      </c>
      <c r="G5915" s="765">
        <v>1.63</v>
      </c>
      <c r="H5915" s="765">
        <v>31.01</v>
      </c>
      <c r="I5915" s="765">
        <v>30.891</v>
      </c>
      <c r="J5915" s="765">
        <v>30.8</v>
      </c>
      <c r="K5915" s="765">
        <v>0</v>
      </c>
      <c r="L5915" s="766">
        <v>0</v>
      </c>
      <c r="M5915" s="765">
        <v>568.04</v>
      </c>
      <c r="N5915" s="765">
        <v>583</v>
      </c>
      <c r="O5915" s="766">
        <v>0.9743</v>
      </c>
      <c r="P5915" s="766">
        <v>0.1076</v>
      </c>
      <c r="Q5915" s="765">
        <v>7003</v>
      </c>
      <c r="R5915" s="765">
        <v>1993.2</v>
      </c>
      <c r="S5915" s="766">
        <v>0.2846</v>
      </c>
      <c r="T5915" s="765">
        <v>0</v>
      </c>
      <c r="U5915" s="765">
        <v>0</v>
      </c>
      <c r="V5915" s="765">
        <v>0</v>
      </c>
      <c r="W5915" s="765">
        <v>0</v>
      </c>
      <c r="X5915" s="669">
        <v>0</v>
      </c>
      <c r="Y5915" s="765">
        <v>0</v>
      </c>
      <c r="Z5915" s="765">
        <v>0</v>
      </c>
      <c r="AA5915" s="765">
        <v>0</v>
      </c>
      <c r="AB5915" s="766">
        <v>1</v>
      </c>
      <c r="AC5915" s="575">
        <f t="shared" si="276"/>
        <v>0</v>
      </c>
      <c r="AD5915" s="620">
        <f t="shared" si="277"/>
        <v>0</v>
      </c>
    </row>
    <row r="5916" customHeight="1" spans="1:30">
      <c r="A5916" s="564">
        <v>45408</v>
      </c>
      <c r="B5916" s="669" t="s">
        <v>47</v>
      </c>
      <c r="C5916" s="669" t="s">
        <v>32</v>
      </c>
      <c r="D5916" s="765">
        <v>150</v>
      </c>
      <c r="E5916" s="669" t="s">
        <v>138</v>
      </c>
      <c r="F5916" s="765">
        <v>4.73</v>
      </c>
      <c r="G5916" s="765">
        <v>3.34</v>
      </c>
      <c r="H5916" s="765">
        <v>82.3392</v>
      </c>
      <c r="I5916" s="765">
        <v>72.2405</v>
      </c>
      <c r="J5916" s="765">
        <v>71.1165</v>
      </c>
      <c r="K5916" s="765">
        <v>10.1</v>
      </c>
      <c r="L5916" s="766">
        <v>0.1227</v>
      </c>
      <c r="M5916" s="765">
        <v>1176.8519</v>
      </c>
      <c r="N5916" s="765">
        <v>2480</v>
      </c>
      <c r="O5916" s="766">
        <v>0.4745</v>
      </c>
      <c r="P5916" s="766">
        <v>-0.3922</v>
      </c>
      <c r="Q5916" s="765">
        <v>24402</v>
      </c>
      <c r="R5916" s="765">
        <v>5241.1856</v>
      </c>
      <c r="S5916" s="766">
        <v>0.2148</v>
      </c>
      <c r="T5916" s="765">
        <v>0</v>
      </c>
      <c r="U5916" s="765">
        <v>0</v>
      </c>
      <c r="V5916" s="765">
        <v>0</v>
      </c>
      <c r="W5916" s="765">
        <v>0</v>
      </c>
      <c r="X5916" s="669">
        <v>0</v>
      </c>
      <c r="Y5916" s="765">
        <v>0</v>
      </c>
      <c r="Z5916" s="765">
        <v>0</v>
      </c>
      <c r="AA5916" s="765">
        <v>0</v>
      </c>
      <c r="AB5916" s="766">
        <v>1</v>
      </c>
      <c r="AC5916" s="575">
        <f t="shared" si="276"/>
        <v>0</v>
      </c>
      <c r="AD5916" s="620">
        <f t="shared" si="277"/>
        <v>0</v>
      </c>
    </row>
    <row r="5917" customHeight="1" spans="1:30">
      <c r="A5917" s="564">
        <v>45408</v>
      </c>
      <c r="B5917" s="669" t="s">
        <v>42</v>
      </c>
      <c r="C5917" s="669" t="s">
        <v>32</v>
      </c>
      <c r="D5917" s="765">
        <v>30</v>
      </c>
      <c r="E5917" s="669" t="s">
        <v>33</v>
      </c>
      <c r="F5917" s="765">
        <v>7.68</v>
      </c>
      <c r="G5917" s="765">
        <v>1.26</v>
      </c>
      <c r="H5917" s="765">
        <v>19.032</v>
      </c>
      <c r="I5917" s="765">
        <v>10.2065</v>
      </c>
      <c r="J5917" s="765">
        <v>10.185</v>
      </c>
      <c r="K5917" s="765">
        <v>8.623</v>
      </c>
      <c r="L5917" s="766">
        <v>0.458</v>
      </c>
      <c r="M5917" s="765">
        <v>227.9738</v>
      </c>
      <c r="N5917" s="765">
        <v>341</v>
      </c>
      <c r="O5917" s="766">
        <v>0.6685</v>
      </c>
      <c r="P5917" s="766">
        <v>-0.1982</v>
      </c>
      <c r="Q5917" s="765">
        <v>3622</v>
      </c>
      <c r="R5917" s="765">
        <v>1398.2265</v>
      </c>
      <c r="S5917" s="766">
        <v>0.386</v>
      </c>
      <c r="T5917" s="765">
        <v>0</v>
      </c>
      <c r="U5917" s="765">
        <v>0</v>
      </c>
      <c r="V5917" s="765">
        <v>0</v>
      </c>
      <c r="W5917" s="765">
        <v>0</v>
      </c>
      <c r="X5917" s="669">
        <v>0</v>
      </c>
      <c r="Y5917" s="765">
        <v>0</v>
      </c>
      <c r="Z5917" s="765">
        <v>0</v>
      </c>
      <c r="AA5917" s="765">
        <v>0</v>
      </c>
      <c r="AB5917" s="766">
        <v>1</v>
      </c>
      <c r="AC5917" s="575">
        <f t="shared" si="276"/>
        <v>0</v>
      </c>
      <c r="AD5917" s="620">
        <f t="shared" si="277"/>
        <v>0</v>
      </c>
    </row>
    <row r="5918" customHeight="1" spans="1:30">
      <c r="A5918" s="564">
        <v>45408</v>
      </c>
      <c r="B5918" s="669" t="s">
        <v>38</v>
      </c>
      <c r="C5918" s="669" t="s">
        <v>32</v>
      </c>
      <c r="D5918" s="765">
        <v>5.48</v>
      </c>
      <c r="E5918" s="669" t="s">
        <v>44</v>
      </c>
      <c r="F5918" s="765">
        <v>6.04</v>
      </c>
      <c r="G5918" s="765">
        <v>0</v>
      </c>
      <c r="H5918" s="765">
        <v>2.72</v>
      </c>
      <c r="I5918" s="765">
        <v>2.72</v>
      </c>
      <c r="J5918" s="765">
        <v>2.52</v>
      </c>
      <c r="K5918" s="765">
        <v>0</v>
      </c>
      <c r="L5918" s="766">
        <v>0</v>
      </c>
      <c r="M5918" s="765">
        <v>50.904</v>
      </c>
      <c r="N5918" s="765">
        <v>50</v>
      </c>
      <c r="O5918" s="766">
        <v>1.0181</v>
      </c>
      <c r="P5918" s="766">
        <v>0.1514</v>
      </c>
      <c r="Q5918" s="765">
        <v>554</v>
      </c>
      <c r="R5918" s="765">
        <v>176.156</v>
      </c>
      <c r="S5918" s="766">
        <v>0.318</v>
      </c>
      <c r="T5918" s="765">
        <v>0</v>
      </c>
      <c r="U5918" s="765">
        <v>0</v>
      </c>
      <c r="V5918" s="765">
        <v>0</v>
      </c>
      <c r="W5918" s="765">
        <v>0</v>
      </c>
      <c r="X5918" s="669">
        <v>0</v>
      </c>
      <c r="Y5918" s="765">
        <v>0</v>
      </c>
      <c r="Z5918" s="765">
        <v>0</v>
      </c>
      <c r="AA5918" s="765">
        <v>0</v>
      </c>
      <c r="AB5918" s="766">
        <v>1</v>
      </c>
      <c r="AC5918" s="575">
        <f t="shared" si="276"/>
        <v>0</v>
      </c>
      <c r="AD5918" s="620">
        <f t="shared" si="277"/>
        <v>0</v>
      </c>
    </row>
    <row r="5919" customHeight="1" spans="1:30">
      <c r="A5919" s="564">
        <v>45408</v>
      </c>
      <c r="B5919" s="669" t="s">
        <v>37</v>
      </c>
      <c r="C5919" s="669" t="s">
        <v>32</v>
      </c>
      <c r="D5919" s="765">
        <v>100</v>
      </c>
      <c r="E5919" s="669" t="s">
        <v>35</v>
      </c>
      <c r="F5919" s="765">
        <v>3.24</v>
      </c>
      <c r="G5919" s="765">
        <v>0</v>
      </c>
      <c r="H5919" s="765">
        <v>24.974</v>
      </c>
      <c r="I5919" s="765">
        <v>22.0683</v>
      </c>
      <c r="J5919" s="765">
        <v>20.979</v>
      </c>
      <c r="K5919" s="765">
        <v>2.8457</v>
      </c>
      <c r="L5919" s="766">
        <v>0.1142</v>
      </c>
      <c r="M5919" s="765">
        <v>1117.699</v>
      </c>
      <c r="N5919" s="765">
        <v>1390</v>
      </c>
      <c r="O5919" s="766">
        <v>0.8041</v>
      </c>
      <c r="P5919" s="766">
        <v>-0.0626</v>
      </c>
      <c r="Q5919" s="765">
        <v>15889</v>
      </c>
      <c r="R5919" s="765">
        <v>4356.692</v>
      </c>
      <c r="S5919" s="766">
        <v>0.2742</v>
      </c>
      <c r="T5919" s="765">
        <v>0.0385</v>
      </c>
      <c r="U5919" s="765">
        <v>0</v>
      </c>
      <c r="V5919" s="765">
        <v>0</v>
      </c>
      <c r="W5919" s="765">
        <v>0</v>
      </c>
      <c r="X5919" s="669">
        <v>0</v>
      </c>
      <c r="Y5919" s="765">
        <v>0.0215</v>
      </c>
      <c r="Z5919" s="765">
        <v>0</v>
      </c>
      <c r="AA5919" s="765">
        <v>0</v>
      </c>
      <c r="AB5919" s="766">
        <v>0.9985</v>
      </c>
      <c r="AC5919" s="575">
        <f t="shared" si="276"/>
        <v>0</v>
      </c>
      <c r="AD5919" s="620">
        <f t="shared" si="277"/>
        <v>0.0385</v>
      </c>
    </row>
    <row r="5920" customHeight="1" spans="1:30">
      <c r="A5920" s="564">
        <v>45408</v>
      </c>
      <c r="B5920" s="669" t="s">
        <v>50</v>
      </c>
      <c r="C5920" s="669" t="s">
        <v>32</v>
      </c>
      <c r="D5920" s="765">
        <v>50</v>
      </c>
      <c r="E5920" s="669" t="s">
        <v>35</v>
      </c>
      <c r="F5920" s="765">
        <v>7.06</v>
      </c>
      <c r="G5920" s="765">
        <v>0</v>
      </c>
      <c r="H5920" s="765">
        <v>30.0929</v>
      </c>
      <c r="I5920" s="765">
        <v>29.89</v>
      </c>
      <c r="J5920" s="765">
        <v>29.82</v>
      </c>
      <c r="K5920" s="765">
        <v>0.2029</v>
      </c>
      <c r="L5920" s="766">
        <v>0.0067</v>
      </c>
      <c r="M5920" s="765">
        <v>550.06</v>
      </c>
      <c r="N5920" s="765">
        <v>493</v>
      </c>
      <c r="O5920" s="766">
        <v>1.1157</v>
      </c>
      <c r="P5920" s="766">
        <v>0.249</v>
      </c>
      <c r="Q5920" s="765">
        <v>6687</v>
      </c>
      <c r="R5920" s="765">
        <v>1677.55</v>
      </c>
      <c r="S5920" s="766">
        <v>0.2509</v>
      </c>
      <c r="T5920" s="765">
        <v>0</v>
      </c>
      <c r="U5920" s="765">
        <v>0</v>
      </c>
      <c r="V5920" s="765">
        <v>0</v>
      </c>
      <c r="W5920" s="765">
        <v>0</v>
      </c>
      <c r="X5920" s="669">
        <v>0</v>
      </c>
      <c r="Y5920" s="765">
        <v>0</v>
      </c>
      <c r="Z5920" s="765">
        <v>0</v>
      </c>
      <c r="AA5920" s="765">
        <v>0</v>
      </c>
      <c r="AB5920" s="766">
        <v>1</v>
      </c>
      <c r="AC5920" s="575">
        <f t="shared" si="276"/>
        <v>0</v>
      </c>
      <c r="AD5920" s="620">
        <f t="shared" si="277"/>
        <v>0</v>
      </c>
    </row>
    <row r="5921" customHeight="1" spans="1:30">
      <c r="A5921" s="564">
        <v>45408</v>
      </c>
      <c r="B5921" s="669" t="s">
        <v>43</v>
      </c>
      <c r="C5921" s="669" t="s">
        <v>32</v>
      </c>
      <c r="D5921" s="765">
        <v>300</v>
      </c>
      <c r="E5921" s="669" t="s">
        <v>35</v>
      </c>
      <c r="F5921" s="765">
        <v>1.91</v>
      </c>
      <c r="G5921" s="765">
        <v>0</v>
      </c>
      <c r="H5921" s="765">
        <v>72.9128</v>
      </c>
      <c r="I5921" s="765">
        <v>72.8718</v>
      </c>
      <c r="J5921" s="765">
        <v>69.267</v>
      </c>
      <c r="K5921" s="765">
        <v>0</v>
      </c>
      <c r="L5921" s="766">
        <v>0</v>
      </c>
      <c r="M5921" s="765">
        <v>4445.562</v>
      </c>
      <c r="N5921" s="765">
        <v>5107</v>
      </c>
      <c r="O5921" s="766">
        <v>0.8705</v>
      </c>
      <c r="P5921" s="766">
        <v>0.0038</v>
      </c>
      <c r="Q5921" s="765">
        <v>60814</v>
      </c>
      <c r="R5921" s="765">
        <v>17477.593</v>
      </c>
      <c r="S5921" s="766">
        <v>0.2874</v>
      </c>
      <c r="T5921" s="765">
        <v>0.041</v>
      </c>
      <c r="U5921" s="765">
        <v>0</v>
      </c>
      <c r="V5921" s="765">
        <v>0</v>
      </c>
      <c r="W5921" s="765">
        <v>0</v>
      </c>
      <c r="X5921" s="669">
        <v>0</v>
      </c>
      <c r="Y5921" s="765">
        <v>0</v>
      </c>
      <c r="Z5921" s="765">
        <v>0</v>
      </c>
      <c r="AA5921" s="765">
        <v>0</v>
      </c>
      <c r="AB5921" s="766">
        <v>1</v>
      </c>
      <c r="AC5921" s="575">
        <f t="shared" si="276"/>
        <v>0</v>
      </c>
      <c r="AD5921" s="620">
        <f t="shared" si="277"/>
        <v>0.041</v>
      </c>
    </row>
    <row r="5922" customHeight="1" spans="1:30">
      <c r="A5922" s="564">
        <v>45408</v>
      </c>
      <c r="B5922" s="669" t="s">
        <v>46</v>
      </c>
      <c r="C5922" s="669" t="s">
        <v>32</v>
      </c>
      <c r="D5922" s="765">
        <v>30</v>
      </c>
      <c r="E5922" s="669" t="s">
        <v>35</v>
      </c>
      <c r="F5922" s="765">
        <v>6.38</v>
      </c>
      <c r="G5922" s="765">
        <v>0.8</v>
      </c>
      <c r="H5922" s="765">
        <v>15.7162</v>
      </c>
      <c r="I5922" s="765">
        <v>14.812</v>
      </c>
      <c r="J5922" s="765">
        <v>14.784</v>
      </c>
      <c r="K5922" s="765">
        <v>0.596</v>
      </c>
      <c r="L5922" s="766">
        <v>0.0387</v>
      </c>
      <c r="M5922" s="765">
        <v>331.408</v>
      </c>
      <c r="N5922" s="765">
        <v>392</v>
      </c>
      <c r="O5922" s="766">
        <v>0.8454</v>
      </c>
      <c r="P5922" s="766">
        <v>-0.0213</v>
      </c>
      <c r="Q5922" s="765">
        <v>4513</v>
      </c>
      <c r="R5922" s="765">
        <v>1653.736</v>
      </c>
      <c r="S5922" s="766">
        <v>0.3664</v>
      </c>
      <c r="T5922" s="765">
        <v>0</v>
      </c>
      <c r="U5922" s="765">
        <v>0</v>
      </c>
      <c r="V5922" s="765">
        <v>0</v>
      </c>
      <c r="W5922" s="765">
        <v>0</v>
      </c>
      <c r="X5922" s="669">
        <v>0</v>
      </c>
      <c r="Y5922" s="765">
        <v>0</v>
      </c>
      <c r="Z5922" s="765">
        <v>0</v>
      </c>
      <c r="AA5922" s="765">
        <v>0</v>
      </c>
      <c r="AB5922" s="766">
        <v>1</v>
      </c>
      <c r="AC5922" s="575">
        <f t="shared" si="276"/>
        <v>0</v>
      </c>
      <c r="AD5922" s="620">
        <f t="shared" si="277"/>
        <v>0</v>
      </c>
    </row>
    <row r="5923" customHeight="1" spans="1:30">
      <c r="A5923" s="564">
        <v>45408</v>
      </c>
      <c r="B5923" s="669" t="s">
        <v>51</v>
      </c>
      <c r="C5923" s="669" t="s">
        <v>32</v>
      </c>
      <c r="D5923" s="765">
        <v>100</v>
      </c>
      <c r="E5923" s="669" t="s">
        <v>35</v>
      </c>
      <c r="F5923" s="765">
        <v>6.13</v>
      </c>
      <c r="G5923" s="765">
        <v>7.4</v>
      </c>
      <c r="H5923" s="765">
        <v>76.9984</v>
      </c>
      <c r="I5923" s="765">
        <v>27.5028</v>
      </c>
      <c r="J5923" s="765">
        <v>26.4936</v>
      </c>
      <c r="K5923" s="765">
        <v>49.4956</v>
      </c>
      <c r="L5923" s="766">
        <v>0.6428</v>
      </c>
      <c r="M5923" s="765">
        <v>548.7412</v>
      </c>
      <c r="N5923" s="765">
        <v>894</v>
      </c>
      <c r="O5923" s="766">
        <v>0.6138</v>
      </c>
      <c r="P5923" s="766">
        <v>-0.2529</v>
      </c>
      <c r="Q5923" s="765">
        <v>11438</v>
      </c>
      <c r="R5923" s="765">
        <v>3440.99</v>
      </c>
      <c r="S5923" s="766">
        <v>0.3008</v>
      </c>
      <c r="T5923" s="765">
        <v>0</v>
      </c>
      <c r="U5923" s="765">
        <v>0</v>
      </c>
      <c r="V5923" s="765">
        <v>0</v>
      </c>
      <c r="W5923" s="765">
        <v>0</v>
      </c>
      <c r="X5923" s="669">
        <v>0</v>
      </c>
      <c r="Y5923" s="765">
        <v>0</v>
      </c>
      <c r="Z5923" s="765">
        <v>0</v>
      </c>
      <c r="AA5923" s="765">
        <v>0</v>
      </c>
      <c r="AB5923" s="766">
        <v>1</v>
      </c>
      <c r="AC5923" s="575">
        <f t="shared" si="276"/>
        <v>0</v>
      </c>
      <c r="AD5923" s="620">
        <f t="shared" si="277"/>
        <v>0</v>
      </c>
    </row>
    <row r="5924" customHeight="1" spans="1:30">
      <c r="A5924" s="564">
        <v>45408</v>
      </c>
      <c r="B5924" s="669" t="s">
        <v>52</v>
      </c>
      <c r="C5924" s="669" t="s">
        <v>32</v>
      </c>
      <c r="D5924" s="765">
        <v>150</v>
      </c>
      <c r="E5924" s="669" t="s">
        <v>35</v>
      </c>
      <c r="F5924" s="765">
        <v>4.33</v>
      </c>
      <c r="G5924" s="765">
        <v>20</v>
      </c>
      <c r="H5924" s="765">
        <v>55.5233</v>
      </c>
      <c r="I5924" s="765">
        <v>55.5233</v>
      </c>
      <c r="J5924" s="765">
        <v>55.125</v>
      </c>
      <c r="K5924" s="765">
        <v>0</v>
      </c>
      <c r="L5924" s="766">
        <v>0</v>
      </c>
      <c r="M5924" s="765">
        <v>2075.85</v>
      </c>
      <c r="N5924" s="765">
        <v>2234</v>
      </c>
      <c r="O5924" s="766">
        <v>0.9292</v>
      </c>
      <c r="P5924" s="766">
        <v>0.0625</v>
      </c>
      <c r="Q5924" s="765">
        <v>24854</v>
      </c>
      <c r="R5924" s="765">
        <v>8589.525</v>
      </c>
      <c r="S5924" s="766">
        <v>0.3456</v>
      </c>
      <c r="T5924" s="765">
        <v>0</v>
      </c>
      <c r="U5924" s="765">
        <v>0</v>
      </c>
      <c r="V5924" s="765">
        <v>0</v>
      </c>
      <c r="W5924" s="765">
        <v>0</v>
      </c>
      <c r="X5924" s="669">
        <v>0</v>
      </c>
      <c r="Y5924" s="765">
        <v>0</v>
      </c>
      <c r="Z5924" s="765">
        <v>0</v>
      </c>
      <c r="AA5924" s="765">
        <v>0</v>
      </c>
      <c r="AB5924" s="766">
        <v>1</v>
      </c>
      <c r="AC5924" s="575">
        <f t="shared" si="276"/>
        <v>0</v>
      </c>
      <c r="AD5924" s="620">
        <f t="shared" si="277"/>
        <v>0</v>
      </c>
    </row>
    <row r="5925" customHeight="1" spans="1:30">
      <c r="A5925" s="564">
        <v>45408</v>
      </c>
      <c r="B5925" s="669" t="s">
        <v>49</v>
      </c>
      <c r="C5925" s="669" t="s">
        <v>32</v>
      </c>
      <c r="D5925" s="765">
        <v>100</v>
      </c>
      <c r="E5925" s="669" t="s">
        <v>33</v>
      </c>
      <c r="F5925" s="765">
        <v>8.73</v>
      </c>
      <c r="G5925" s="765">
        <v>0.6</v>
      </c>
      <c r="H5925" s="765">
        <v>82.3984</v>
      </c>
      <c r="I5925" s="765">
        <v>72.2809</v>
      </c>
      <c r="J5925" s="765">
        <v>70.3395</v>
      </c>
      <c r="K5925" s="765">
        <v>10.1175</v>
      </c>
      <c r="L5925" s="766">
        <v>0.1228</v>
      </c>
      <c r="M5925" s="765">
        <v>1122.3472</v>
      </c>
      <c r="N5925" s="765">
        <v>1102</v>
      </c>
      <c r="O5925" s="766">
        <v>1.0185</v>
      </c>
      <c r="P5925" s="766">
        <v>0.1518</v>
      </c>
      <c r="Q5925" s="765">
        <v>14225</v>
      </c>
      <c r="R5925" s="765">
        <v>4095.5062</v>
      </c>
      <c r="S5925" s="766">
        <v>0.2879</v>
      </c>
      <c r="T5925" s="765">
        <v>0</v>
      </c>
      <c r="U5925" s="765">
        <v>0</v>
      </c>
      <c r="V5925" s="765">
        <v>0</v>
      </c>
      <c r="W5925" s="765">
        <v>0</v>
      </c>
      <c r="X5925" s="669">
        <v>0</v>
      </c>
      <c r="Y5925" s="765">
        <v>0</v>
      </c>
      <c r="Z5925" s="765">
        <v>0</v>
      </c>
      <c r="AA5925" s="765">
        <v>0</v>
      </c>
      <c r="AB5925" s="766">
        <v>1</v>
      </c>
      <c r="AC5925" s="575">
        <f t="shared" si="276"/>
        <v>0</v>
      </c>
      <c r="AD5925" s="620">
        <f t="shared" si="277"/>
        <v>0</v>
      </c>
    </row>
    <row r="5926" customHeight="1" spans="1:30">
      <c r="A5926" s="564">
        <v>45408</v>
      </c>
      <c r="B5926" s="669" t="s">
        <v>53</v>
      </c>
      <c r="C5926" s="669" t="s">
        <v>32</v>
      </c>
      <c r="D5926" s="765">
        <v>100</v>
      </c>
      <c r="E5926" s="669" t="s">
        <v>35</v>
      </c>
      <c r="F5926" s="765">
        <v>6.8</v>
      </c>
      <c r="G5926" s="765">
        <v>0</v>
      </c>
      <c r="H5926" s="765">
        <v>51.543</v>
      </c>
      <c r="I5926" s="765">
        <v>50.6279</v>
      </c>
      <c r="J5926" s="765">
        <v>50.5489</v>
      </c>
      <c r="K5926" s="765">
        <v>0</v>
      </c>
      <c r="L5926" s="766">
        <v>0</v>
      </c>
      <c r="M5926" s="765">
        <v>1280.0718</v>
      </c>
      <c r="N5926" s="765">
        <v>1455</v>
      </c>
      <c r="O5926" s="766">
        <v>0.8798</v>
      </c>
      <c r="P5926" s="766">
        <v>0.0131</v>
      </c>
      <c r="Q5926" s="765">
        <v>15134</v>
      </c>
      <c r="R5926" s="765">
        <v>4737.1123</v>
      </c>
      <c r="S5926" s="766">
        <v>0.313</v>
      </c>
      <c r="T5926" s="765">
        <v>0</v>
      </c>
      <c r="U5926" s="765">
        <v>0</v>
      </c>
      <c r="V5926" s="765">
        <v>0</v>
      </c>
      <c r="W5926" s="765">
        <v>0</v>
      </c>
      <c r="X5926" s="669">
        <v>0</v>
      </c>
      <c r="Y5926" s="765">
        <v>0</v>
      </c>
      <c r="Z5926" s="765">
        <v>0</v>
      </c>
      <c r="AA5926" s="765">
        <v>0</v>
      </c>
      <c r="AB5926" s="766">
        <v>1</v>
      </c>
      <c r="AC5926" s="575">
        <f t="shared" si="276"/>
        <v>0</v>
      </c>
      <c r="AD5926" s="620">
        <f t="shared" si="277"/>
        <v>0</v>
      </c>
    </row>
    <row r="5927" customHeight="1" spans="1:30">
      <c r="A5927" s="564">
        <v>45408</v>
      </c>
      <c r="B5927" s="669" t="s">
        <v>55</v>
      </c>
      <c r="C5927" s="669" t="s">
        <v>56</v>
      </c>
      <c r="D5927" s="765">
        <v>100</v>
      </c>
      <c r="E5927" s="669" t="s">
        <v>35</v>
      </c>
      <c r="F5927" s="765">
        <v>0</v>
      </c>
      <c r="G5927" s="765">
        <v>6.94</v>
      </c>
      <c r="H5927" s="765">
        <v>135.3345</v>
      </c>
      <c r="I5927" s="765">
        <v>86.8377</v>
      </c>
      <c r="J5927" s="765">
        <v>85.2403</v>
      </c>
      <c r="K5927" s="765">
        <v>48.4968</v>
      </c>
      <c r="L5927" s="766">
        <v>0.3583</v>
      </c>
      <c r="M5927" s="765">
        <v>2214.89</v>
      </c>
      <c r="N5927" s="765">
        <v>2664</v>
      </c>
      <c r="O5927" s="766">
        <v>0.8314</v>
      </c>
      <c r="P5927" s="766">
        <v>-0.0353</v>
      </c>
      <c r="Q5927" s="765">
        <v>28352</v>
      </c>
      <c r="R5927" s="765">
        <v>8573.6799</v>
      </c>
      <c r="S5927" s="766">
        <v>0.3024</v>
      </c>
      <c r="T5927" s="765">
        <v>0</v>
      </c>
      <c r="U5927" s="765">
        <v>0</v>
      </c>
      <c r="V5927" s="765">
        <v>0</v>
      </c>
      <c r="W5927" s="765">
        <v>0</v>
      </c>
      <c r="X5927" s="669">
        <v>0</v>
      </c>
      <c r="Y5927" s="765">
        <v>0</v>
      </c>
      <c r="Z5927" s="765">
        <v>0</v>
      </c>
      <c r="AA5927" s="765">
        <v>0</v>
      </c>
      <c r="AB5927" s="766">
        <v>1</v>
      </c>
      <c r="AC5927" s="575">
        <f t="shared" si="276"/>
        <v>0</v>
      </c>
      <c r="AD5927" s="620">
        <f t="shared" si="277"/>
        <v>0</v>
      </c>
    </row>
    <row r="5928" customHeight="1" spans="1:30">
      <c r="A5928" s="564">
        <v>45408</v>
      </c>
      <c r="B5928" s="669" t="s">
        <v>57</v>
      </c>
      <c r="C5928" s="669" t="s">
        <v>32</v>
      </c>
      <c r="D5928" s="765">
        <v>20</v>
      </c>
      <c r="E5928" s="669" t="s">
        <v>35</v>
      </c>
      <c r="F5928" s="765">
        <v>5.9</v>
      </c>
      <c r="G5928" s="765">
        <v>0</v>
      </c>
      <c r="H5928" s="765">
        <v>9.8336</v>
      </c>
      <c r="I5928" s="765">
        <v>5.7555</v>
      </c>
      <c r="J5928" s="765">
        <v>5.6867</v>
      </c>
      <c r="K5928" s="765">
        <v>4.0781</v>
      </c>
      <c r="L5928" s="766">
        <v>0.4147</v>
      </c>
      <c r="M5928" s="765">
        <v>241.7099</v>
      </c>
      <c r="N5928" s="765">
        <v>309</v>
      </c>
      <c r="O5928" s="766">
        <v>0.7822</v>
      </c>
      <c r="P5928" s="766">
        <v>-0.0845</v>
      </c>
      <c r="Q5928" s="765">
        <v>3538</v>
      </c>
      <c r="R5928" s="765">
        <v>1049.6693</v>
      </c>
      <c r="S5928" s="766">
        <v>0.2967</v>
      </c>
      <c r="T5928" s="765">
        <v>0</v>
      </c>
      <c r="U5928" s="765">
        <v>0</v>
      </c>
      <c r="V5928" s="765">
        <v>0</v>
      </c>
      <c r="W5928" s="765">
        <v>0</v>
      </c>
      <c r="X5928" s="669">
        <v>0</v>
      </c>
      <c r="Y5928" s="765">
        <v>0</v>
      </c>
      <c r="Z5928" s="765">
        <v>0</v>
      </c>
      <c r="AA5928" s="765">
        <v>0</v>
      </c>
      <c r="AB5928" s="766">
        <v>1</v>
      </c>
      <c r="AC5928" s="575">
        <f t="shared" si="276"/>
        <v>0</v>
      </c>
      <c r="AD5928" s="620">
        <f t="shared" si="277"/>
        <v>0</v>
      </c>
    </row>
    <row r="5929" customHeight="1" spans="1:30">
      <c r="A5929" s="564">
        <v>45408</v>
      </c>
      <c r="B5929" s="669" t="s">
        <v>70</v>
      </c>
      <c r="C5929" s="669" t="s">
        <v>56</v>
      </c>
      <c r="D5929" s="765">
        <v>200</v>
      </c>
      <c r="E5929" s="669" t="s">
        <v>35</v>
      </c>
      <c r="F5929" s="765">
        <v>0</v>
      </c>
      <c r="G5929" s="765">
        <v>6.76</v>
      </c>
      <c r="H5929" s="765">
        <v>127.2969</v>
      </c>
      <c r="I5929" s="765">
        <v>90.2686</v>
      </c>
      <c r="J5929" s="765">
        <v>89.1</v>
      </c>
      <c r="K5929" s="765">
        <v>0</v>
      </c>
      <c r="L5929" s="766">
        <v>0</v>
      </c>
      <c r="M5929" s="765">
        <v>2733.225</v>
      </c>
      <c r="N5929" s="765">
        <v>3500</v>
      </c>
      <c r="O5929" s="766">
        <v>0.7809</v>
      </c>
      <c r="P5929" s="766">
        <v>-0.0858</v>
      </c>
      <c r="Q5929" s="765">
        <v>30140</v>
      </c>
      <c r="R5929" s="765">
        <v>13169.475</v>
      </c>
      <c r="S5929" s="766">
        <v>0.4369</v>
      </c>
      <c r="T5929" s="765">
        <v>37.0283</v>
      </c>
      <c r="U5929" s="765">
        <v>0</v>
      </c>
      <c r="V5929" s="765">
        <v>0</v>
      </c>
      <c r="W5929" s="765">
        <v>0</v>
      </c>
      <c r="X5929" s="669">
        <v>0</v>
      </c>
      <c r="Y5929" s="765">
        <v>0</v>
      </c>
      <c r="Z5929" s="765">
        <v>0</v>
      </c>
      <c r="AA5929" s="765">
        <v>0</v>
      </c>
      <c r="AB5929" s="766">
        <v>0.5992</v>
      </c>
      <c r="AC5929" s="575">
        <f t="shared" si="276"/>
        <v>0</v>
      </c>
      <c r="AD5929" s="620">
        <f t="shared" si="277"/>
        <v>37.0283</v>
      </c>
    </row>
    <row r="5930" customHeight="1" spans="1:30">
      <c r="A5930" s="564">
        <v>45408</v>
      </c>
      <c r="B5930" s="669" t="s">
        <v>58</v>
      </c>
      <c r="C5930" s="669" t="s">
        <v>56</v>
      </c>
      <c r="D5930" s="765">
        <v>15</v>
      </c>
      <c r="E5930" s="669" t="s">
        <v>35</v>
      </c>
      <c r="F5930" s="765">
        <v>0</v>
      </c>
      <c r="G5930" s="765">
        <v>8.18</v>
      </c>
      <c r="H5930" s="765">
        <v>19.6683</v>
      </c>
      <c r="I5930" s="765">
        <v>9.4731</v>
      </c>
      <c r="J5930" s="765">
        <v>13.545</v>
      </c>
      <c r="K5930" s="765">
        <v>10.1952</v>
      </c>
      <c r="L5930" s="766">
        <v>0.5184</v>
      </c>
      <c r="M5930" s="765">
        <v>244.335</v>
      </c>
      <c r="N5930" s="765">
        <v>376</v>
      </c>
      <c r="O5930" s="766">
        <v>0.6498</v>
      </c>
      <c r="P5930" s="766">
        <v>-0.2169</v>
      </c>
      <c r="Q5930" s="765">
        <v>3439</v>
      </c>
      <c r="R5930" s="765">
        <v>850.29</v>
      </c>
      <c r="S5930" s="766">
        <v>0.2472</v>
      </c>
      <c r="T5930" s="765">
        <v>0</v>
      </c>
      <c r="U5930" s="765">
        <v>0</v>
      </c>
      <c r="V5930" s="765">
        <v>0</v>
      </c>
      <c r="W5930" s="765">
        <v>0</v>
      </c>
      <c r="X5930" s="669">
        <v>0</v>
      </c>
      <c r="Y5930" s="765">
        <v>0</v>
      </c>
      <c r="Z5930" s="765">
        <v>0</v>
      </c>
      <c r="AA5930" s="765">
        <v>0</v>
      </c>
      <c r="AB5930" s="766">
        <v>1</v>
      </c>
      <c r="AC5930" s="575">
        <f t="shared" si="276"/>
        <v>0</v>
      </c>
      <c r="AD5930" s="620">
        <f t="shared" si="277"/>
        <v>0</v>
      </c>
    </row>
    <row r="5931" customHeight="1" spans="1:30">
      <c r="A5931" s="564">
        <v>45408</v>
      </c>
      <c r="B5931" s="669" t="s">
        <v>63</v>
      </c>
      <c r="C5931" s="669" t="s">
        <v>56</v>
      </c>
      <c r="D5931" s="765">
        <v>50</v>
      </c>
      <c r="E5931" s="669" t="s">
        <v>35</v>
      </c>
      <c r="F5931" s="765">
        <v>0</v>
      </c>
      <c r="G5931" s="765">
        <v>7.93</v>
      </c>
      <c r="H5931" s="765">
        <v>65.7448</v>
      </c>
      <c r="I5931" s="765">
        <v>64.6594</v>
      </c>
      <c r="J5931" s="765">
        <v>62.79</v>
      </c>
      <c r="K5931" s="765">
        <v>0.9</v>
      </c>
      <c r="L5931" s="766">
        <v>0.0137</v>
      </c>
      <c r="M5931" s="765">
        <v>1000.44</v>
      </c>
      <c r="N5931" s="765">
        <v>1486</v>
      </c>
      <c r="O5931" s="766">
        <v>0.6732</v>
      </c>
      <c r="P5931" s="766">
        <v>-0.1935</v>
      </c>
      <c r="Q5931" s="765">
        <v>12046</v>
      </c>
      <c r="R5931" s="765">
        <v>4901.4</v>
      </c>
      <c r="S5931" s="766">
        <v>0.4069</v>
      </c>
      <c r="T5931" s="765">
        <v>2.95</v>
      </c>
      <c r="U5931" s="765">
        <v>0</v>
      </c>
      <c r="V5931" s="765">
        <v>0</v>
      </c>
      <c r="W5931" s="765">
        <v>0</v>
      </c>
      <c r="X5931" s="669">
        <v>0</v>
      </c>
      <c r="Y5931" s="765">
        <v>0</v>
      </c>
      <c r="Z5931" s="765">
        <v>0</v>
      </c>
      <c r="AA5931" s="765">
        <v>0</v>
      </c>
      <c r="AB5931" s="766">
        <v>1</v>
      </c>
      <c r="AC5931" s="575">
        <f t="shared" si="276"/>
        <v>0</v>
      </c>
      <c r="AD5931" s="620">
        <f t="shared" si="277"/>
        <v>2.95</v>
      </c>
    </row>
    <row r="5932" customHeight="1" spans="1:30">
      <c r="A5932" s="564">
        <v>45408</v>
      </c>
      <c r="B5932" s="669" t="s">
        <v>66</v>
      </c>
      <c r="C5932" s="669" t="s">
        <v>56</v>
      </c>
      <c r="D5932" s="765">
        <v>80</v>
      </c>
      <c r="E5932" s="669" t="s">
        <v>39</v>
      </c>
      <c r="F5932" s="765">
        <v>0</v>
      </c>
      <c r="G5932" s="765">
        <v>5.11</v>
      </c>
      <c r="H5932" s="765">
        <v>51.343</v>
      </c>
      <c r="I5932" s="765">
        <v>50.1786</v>
      </c>
      <c r="J5932" s="765">
        <v>48.8223</v>
      </c>
      <c r="K5932" s="765">
        <v>0</v>
      </c>
      <c r="L5932" s="766">
        <v>0</v>
      </c>
      <c r="M5932" s="765">
        <v>1145.882</v>
      </c>
      <c r="N5932" s="765">
        <v>1593</v>
      </c>
      <c r="O5932" s="766">
        <v>0.7193</v>
      </c>
      <c r="P5932" s="766">
        <v>-0.1474</v>
      </c>
      <c r="Q5932" s="765">
        <v>18263</v>
      </c>
      <c r="R5932" s="765">
        <v>6835.3236</v>
      </c>
      <c r="S5932" s="766">
        <v>0.3743</v>
      </c>
      <c r="T5932" s="765">
        <v>0</v>
      </c>
      <c r="U5932" s="765">
        <v>0</v>
      </c>
      <c r="V5932" s="765">
        <v>0</v>
      </c>
      <c r="W5932" s="765">
        <v>0</v>
      </c>
      <c r="X5932" s="669">
        <v>0</v>
      </c>
      <c r="Y5932" s="765">
        <v>0</v>
      </c>
      <c r="Z5932" s="765">
        <v>0</v>
      </c>
      <c r="AA5932" s="765">
        <v>0</v>
      </c>
      <c r="AB5932" s="766">
        <v>1</v>
      </c>
      <c r="AC5932" s="575">
        <f t="shared" si="276"/>
        <v>0</v>
      </c>
      <c r="AD5932" s="620">
        <f t="shared" si="277"/>
        <v>0</v>
      </c>
    </row>
    <row r="5933" customHeight="1" spans="1:30">
      <c r="A5933" s="564">
        <v>45408</v>
      </c>
      <c r="B5933" s="669" t="s">
        <v>64</v>
      </c>
      <c r="C5933" s="669" t="s">
        <v>56</v>
      </c>
      <c r="D5933" s="765">
        <v>60</v>
      </c>
      <c r="E5933" s="669" t="s">
        <v>35</v>
      </c>
      <c r="F5933" s="765">
        <v>0</v>
      </c>
      <c r="G5933" s="765">
        <v>5.46</v>
      </c>
      <c r="H5933" s="765">
        <v>48.2911</v>
      </c>
      <c r="I5933" s="765">
        <v>48.2911</v>
      </c>
      <c r="J5933" s="765">
        <v>47.25</v>
      </c>
      <c r="K5933" s="765">
        <v>0</v>
      </c>
      <c r="L5933" s="766">
        <v>0</v>
      </c>
      <c r="M5933" s="765">
        <v>1160.04</v>
      </c>
      <c r="N5933" s="669"/>
      <c r="O5933" s="669"/>
      <c r="P5933" s="669"/>
      <c r="Q5933" s="765">
        <v>14482</v>
      </c>
      <c r="R5933" s="765">
        <v>5211.57</v>
      </c>
      <c r="S5933" s="766">
        <v>0.3599</v>
      </c>
      <c r="T5933" s="765">
        <v>0</v>
      </c>
      <c r="U5933" s="765">
        <v>0</v>
      </c>
      <c r="V5933" s="765">
        <v>0</v>
      </c>
      <c r="W5933" s="765">
        <v>0</v>
      </c>
      <c r="X5933" s="669">
        <v>0</v>
      </c>
      <c r="Y5933" s="765">
        <v>0</v>
      </c>
      <c r="Z5933" s="765">
        <v>0</v>
      </c>
      <c r="AA5933" s="765">
        <v>0</v>
      </c>
      <c r="AB5933" s="766">
        <v>1</v>
      </c>
      <c r="AC5933" s="575">
        <f t="shared" si="276"/>
        <v>0</v>
      </c>
      <c r="AD5933" s="620">
        <f t="shared" si="277"/>
        <v>0</v>
      </c>
    </row>
    <row r="5934" customHeight="1" spans="1:30">
      <c r="A5934" s="564">
        <v>45408</v>
      </c>
      <c r="B5934" s="669" t="s">
        <v>72</v>
      </c>
      <c r="C5934" s="669" t="s">
        <v>56</v>
      </c>
      <c r="D5934" s="765">
        <v>20.4</v>
      </c>
      <c r="E5934" s="669" t="s">
        <v>35</v>
      </c>
      <c r="F5934" s="765">
        <v>0</v>
      </c>
      <c r="G5934" s="765">
        <v>5.39</v>
      </c>
      <c r="H5934" s="765">
        <v>16.071</v>
      </c>
      <c r="I5934" s="765">
        <v>16.002</v>
      </c>
      <c r="J5934" s="765">
        <v>15.9553</v>
      </c>
      <c r="K5934" s="765">
        <v>0</v>
      </c>
      <c r="L5934" s="766">
        <v>0</v>
      </c>
      <c r="M5934" s="765">
        <v>348.598</v>
      </c>
      <c r="N5934" s="765">
        <v>629</v>
      </c>
      <c r="O5934" s="766">
        <v>0.5542</v>
      </c>
      <c r="P5934" s="766">
        <v>-0.3125</v>
      </c>
      <c r="Q5934" s="765">
        <v>5327</v>
      </c>
      <c r="R5934" s="765">
        <v>1976.7901</v>
      </c>
      <c r="S5934" s="766">
        <v>0.3711</v>
      </c>
      <c r="T5934" s="765">
        <v>0</v>
      </c>
      <c r="U5934" s="765">
        <v>0</v>
      </c>
      <c r="V5934" s="765">
        <v>0</v>
      </c>
      <c r="W5934" s="765">
        <v>0</v>
      </c>
      <c r="X5934" s="669">
        <v>0</v>
      </c>
      <c r="Y5934" s="765">
        <v>0</v>
      </c>
      <c r="Z5934" s="765">
        <v>0</v>
      </c>
      <c r="AA5934" s="765">
        <v>0</v>
      </c>
      <c r="AB5934" s="766">
        <v>1</v>
      </c>
      <c r="AC5934" s="575">
        <f t="shared" si="276"/>
        <v>0</v>
      </c>
      <c r="AD5934" s="620">
        <f t="shared" si="277"/>
        <v>0</v>
      </c>
    </row>
    <row r="5935" customHeight="1" spans="1:30">
      <c r="A5935" s="564">
        <v>45408</v>
      </c>
      <c r="B5935" s="669" t="s">
        <v>60</v>
      </c>
      <c r="C5935" s="669" t="s">
        <v>56</v>
      </c>
      <c r="D5935" s="765">
        <v>200</v>
      </c>
      <c r="E5935" s="669" t="s">
        <v>35</v>
      </c>
      <c r="F5935" s="765">
        <v>0</v>
      </c>
      <c r="G5935" s="765">
        <v>8.06</v>
      </c>
      <c r="H5935" s="765">
        <v>259.2574</v>
      </c>
      <c r="I5935" s="765">
        <v>259.2574</v>
      </c>
      <c r="J5935" s="765">
        <v>249.48</v>
      </c>
      <c r="K5935" s="765">
        <v>0</v>
      </c>
      <c r="L5935" s="766">
        <v>0</v>
      </c>
      <c r="M5935" s="765">
        <v>4882.68</v>
      </c>
      <c r="N5935" s="765">
        <v>6233</v>
      </c>
      <c r="O5935" s="766">
        <v>0.7834</v>
      </c>
      <c r="P5935" s="766">
        <v>-0.0833</v>
      </c>
      <c r="Q5935" s="765">
        <v>58020</v>
      </c>
      <c r="R5935" s="765">
        <v>19418.52</v>
      </c>
      <c r="S5935" s="766">
        <v>0.3347</v>
      </c>
      <c r="T5935" s="765">
        <v>0</v>
      </c>
      <c r="U5935" s="765">
        <v>0</v>
      </c>
      <c r="V5935" s="765">
        <v>0</v>
      </c>
      <c r="W5935" s="765">
        <v>0</v>
      </c>
      <c r="X5935" s="669">
        <v>0</v>
      </c>
      <c r="Y5935" s="765">
        <v>0</v>
      </c>
      <c r="Z5935" s="765">
        <v>0</v>
      </c>
      <c r="AA5935" s="765">
        <v>0</v>
      </c>
      <c r="AB5935" s="766">
        <v>1</v>
      </c>
      <c r="AC5935" s="575">
        <f t="shared" si="276"/>
        <v>0</v>
      </c>
      <c r="AD5935" s="620">
        <f t="shared" si="277"/>
        <v>0</v>
      </c>
    </row>
    <row r="5936" customHeight="1" spans="1:30">
      <c r="A5936" s="564">
        <v>45408</v>
      </c>
      <c r="B5936" s="669" t="s">
        <v>59</v>
      </c>
      <c r="C5936" s="669" t="s">
        <v>56</v>
      </c>
      <c r="D5936" s="765">
        <v>100</v>
      </c>
      <c r="E5936" s="669" t="s">
        <v>35</v>
      </c>
      <c r="F5936" s="765">
        <v>0</v>
      </c>
      <c r="G5936" s="765">
        <v>2.99</v>
      </c>
      <c r="H5936" s="765">
        <v>16.6695</v>
      </c>
      <c r="I5936" s="765">
        <v>16.6695</v>
      </c>
      <c r="J5936" s="765">
        <v>15.972</v>
      </c>
      <c r="K5936" s="765">
        <v>0</v>
      </c>
      <c r="L5936" s="766">
        <v>0</v>
      </c>
      <c r="M5936" s="765">
        <v>2155.164</v>
      </c>
      <c r="N5936" s="669"/>
      <c r="O5936" s="669"/>
      <c r="P5936" s="669"/>
      <c r="Q5936" s="765">
        <v>25615</v>
      </c>
      <c r="R5936" s="765">
        <v>9134.268</v>
      </c>
      <c r="S5936" s="766">
        <v>0.3566</v>
      </c>
      <c r="T5936" s="765">
        <v>0</v>
      </c>
      <c r="U5936" s="765">
        <v>0</v>
      </c>
      <c r="V5936" s="765">
        <v>0</v>
      </c>
      <c r="W5936" s="765">
        <v>0</v>
      </c>
      <c r="X5936" s="669">
        <v>0</v>
      </c>
      <c r="Y5936" s="765">
        <v>0</v>
      </c>
      <c r="Z5936" s="765">
        <v>0</v>
      </c>
      <c r="AA5936" s="765">
        <v>0</v>
      </c>
      <c r="AB5936" s="766">
        <v>1</v>
      </c>
      <c r="AC5936" s="575">
        <f t="shared" si="276"/>
        <v>0</v>
      </c>
      <c r="AD5936" s="620">
        <f t="shared" si="277"/>
        <v>0</v>
      </c>
    </row>
    <row r="5937" customHeight="1" spans="1:30">
      <c r="A5937" s="564">
        <v>45408</v>
      </c>
      <c r="B5937" s="669" t="s">
        <v>68</v>
      </c>
      <c r="C5937" s="669" t="s">
        <v>56</v>
      </c>
      <c r="D5937" s="765">
        <v>200</v>
      </c>
      <c r="E5937" s="669" t="s">
        <v>35</v>
      </c>
      <c r="F5937" s="765">
        <v>0</v>
      </c>
      <c r="G5937" s="765">
        <v>6.28</v>
      </c>
      <c r="H5937" s="765">
        <v>188.1004</v>
      </c>
      <c r="I5937" s="765">
        <v>180.4156</v>
      </c>
      <c r="J5937" s="765">
        <v>176.88</v>
      </c>
      <c r="K5937" s="765">
        <v>5.8653</v>
      </c>
      <c r="L5937" s="766">
        <v>0.0315</v>
      </c>
      <c r="M5937" s="765">
        <v>4616.48</v>
      </c>
      <c r="N5937" s="765">
        <v>6061</v>
      </c>
      <c r="O5937" s="766">
        <v>0.7617</v>
      </c>
      <c r="P5937" s="766">
        <v>-0.105</v>
      </c>
      <c r="Q5937" s="765">
        <v>58559</v>
      </c>
      <c r="R5937" s="765">
        <v>23038.4</v>
      </c>
      <c r="S5937" s="766">
        <v>0.3934</v>
      </c>
      <c r="T5937" s="765">
        <v>0</v>
      </c>
      <c r="U5937" s="765">
        <v>1.8195</v>
      </c>
      <c r="V5937" s="765">
        <v>0</v>
      </c>
      <c r="W5937" s="765">
        <v>0</v>
      </c>
      <c r="X5937" s="669">
        <v>0</v>
      </c>
      <c r="Y5937" s="765">
        <v>0</v>
      </c>
      <c r="Z5937" s="765">
        <v>0</v>
      </c>
      <c r="AA5937" s="765">
        <v>0</v>
      </c>
      <c r="AB5937" s="766">
        <v>1</v>
      </c>
      <c r="AC5937" s="575">
        <f t="shared" si="276"/>
        <v>1.8195</v>
      </c>
      <c r="AD5937" s="620">
        <f t="shared" si="277"/>
        <v>0</v>
      </c>
    </row>
    <row r="5938" customHeight="1" spans="1:30">
      <c r="A5938" s="564">
        <v>45408</v>
      </c>
      <c r="B5938" s="669" t="s">
        <v>61</v>
      </c>
      <c r="C5938" s="669" t="s">
        <v>56</v>
      </c>
      <c r="D5938" s="765">
        <v>275</v>
      </c>
      <c r="E5938" s="669" t="s">
        <v>35</v>
      </c>
      <c r="F5938" s="765">
        <v>0</v>
      </c>
      <c r="G5938" s="765">
        <v>8.21</v>
      </c>
      <c r="H5938" s="765">
        <v>308.3689</v>
      </c>
      <c r="I5938" s="765">
        <v>304.2228</v>
      </c>
      <c r="J5938" s="765">
        <v>298.76</v>
      </c>
      <c r="K5938" s="765">
        <v>4.1461</v>
      </c>
      <c r="L5938" s="766">
        <v>0.0134</v>
      </c>
      <c r="M5938" s="765">
        <v>6815.6</v>
      </c>
      <c r="N5938" s="765">
        <v>8871</v>
      </c>
      <c r="O5938" s="766">
        <v>0.7683</v>
      </c>
      <c r="P5938" s="766">
        <v>-0.0984</v>
      </c>
      <c r="Q5938" s="765">
        <v>80080</v>
      </c>
      <c r="R5938" s="765">
        <v>30741.04</v>
      </c>
      <c r="S5938" s="766">
        <v>0.3839</v>
      </c>
      <c r="T5938" s="765">
        <v>0</v>
      </c>
      <c r="U5938" s="765">
        <v>0</v>
      </c>
      <c r="V5938" s="765">
        <v>0</v>
      </c>
      <c r="W5938" s="765">
        <v>0</v>
      </c>
      <c r="X5938" s="669">
        <v>0</v>
      </c>
      <c r="Y5938" s="765">
        <v>0</v>
      </c>
      <c r="Z5938" s="765">
        <v>0</v>
      </c>
      <c r="AA5938" s="765">
        <v>0</v>
      </c>
      <c r="AB5938" s="766">
        <v>1</v>
      </c>
      <c r="AC5938" s="575">
        <f t="shared" si="276"/>
        <v>0</v>
      </c>
      <c r="AD5938" s="620">
        <f t="shared" si="277"/>
        <v>0</v>
      </c>
    </row>
    <row r="5939" customHeight="1" spans="1:30">
      <c r="A5939" s="564">
        <v>45408</v>
      </c>
      <c r="B5939" s="669" t="s">
        <v>62</v>
      </c>
      <c r="C5939" s="669" t="s">
        <v>56</v>
      </c>
      <c r="D5939" s="765">
        <v>200</v>
      </c>
      <c r="E5939" s="669" t="s">
        <v>35</v>
      </c>
      <c r="F5939" s="765">
        <v>0</v>
      </c>
      <c r="G5939" s="765">
        <v>9.88</v>
      </c>
      <c r="H5939" s="765">
        <v>268.29</v>
      </c>
      <c r="I5939" s="765">
        <v>254.5569</v>
      </c>
      <c r="J5939" s="765">
        <v>246.84</v>
      </c>
      <c r="K5939" s="765">
        <v>13.7331</v>
      </c>
      <c r="L5939" s="766">
        <v>0.0512</v>
      </c>
      <c r="M5939" s="765">
        <v>5095.2</v>
      </c>
      <c r="N5939" s="765">
        <v>6628</v>
      </c>
      <c r="O5939" s="766">
        <v>0.7687</v>
      </c>
      <c r="P5939" s="766">
        <v>-0.098</v>
      </c>
      <c r="Q5939" s="765">
        <v>58280</v>
      </c>
      <c r="R5939" s="765">
        <v>21642.72</v>
      </c>
      <c r="S5939" s="766">
        <v>0.3714</v>
      </c>
      <c r="T5939" s="765">
        <v>0</v>
      </c>
      <c r="U5939" s="765">
        <v>0</v>
      </c>
      <c r="V5939" s="765">
        <v>0</v>
      </c>
      <c r="W5939" s="765">
        <v>0</v>
      </c>
      <c r="X5939" s="669">
        <v>0</v>
      </c>
      <c r="Y5939" s="765">
        <v>0</v>
      </c>
      <c r="Z5939" s="765">
        <v>0</v>
      </c>
      <c r="AA5939" s="765">
        <v>0</v>
      </c>
      <c r="AB5939" s="766">
        <v>1</v>
      </c>
      <c r="AC5939" s="575">
        <f t="shared" si="276"/>
        <v>0</v>
      </c>
      <c r="AD5939" s="620">
        <f t="shared" si="277"/>
        <v>0</v>
      </c>
    </row>
    <row r="5940" customHeight="1" spans="1:30">
      <c r="A5940" s="564">
        <v>45408</v>
      </c>
      <c r="B5940" s="669" t="s">
        <v>71</v>
      </c>
      <c r="C5940" s="669" t="s">
        <v>56</v>
      </c>
      <c r="D5940" s="765">
        <v>49.5</v>
      </c>
      <c r="E5940" s="669" t="s">
        <v>35</v>
      </c>
      <c r="F5940" s="765">
        <v>0</v>
      </c>
      <c r="G5940" s="765">
        <v>13.72</v>
      </c>
      <c r="H5940" s="765">
        <v>101.8277</v>
      </c>
      <c r="I5940" s="765">
        <v>39.2813</v>
      </c>
      <c r="J5940" s="765">
        <v>38.973</v>
      </c>
      <c r="K5940" s="765">
        <v>62.5464</v>
      </c>
      <c r="L5940" s="766">
        <v>0.6142</v>
      </c>
      <c r="M5940" s="765">
        <v>1580.535</v>
      </c>
      <c r="N5940" s="765">
        <v>1133</v>
      </c>
      <c r="O5940" s="766">
        <v>1.395</v>
      </c>
      <c r="P5940" s="766">
        <v>0.5283</v>
      </c>
      <c r="Q5940" s="765">
        <v>11632</v>
      </c>
      <c r="R5940" s="765">
        <v>4296.3756</v>
      </c>
      <c r="S5940" s="766">
        <v>0.3694</v>
      </c>
      <c r="T5940" s="765">
        <v>0</v>
      </c>
      <c r="U5940" s="765">
        <v>0</v>
      </c>
      <c r="V5940" s="765">
        <v>0</v>
      </c>
      <c r="W5940" s="765">
        <v>0</v>
      </c>
      <c r="X5940" s="669">
        <v>0</v>
      </c>
      <c r="Y5940" s="765">
        <v>0</v>
      </c>
      <c r="Z5940" s="765">
        <v>0</v>
      </c>
      <c r="AA5940" s="765">
        <v>0</v>
      </c>
      <c r="AB5940" s="766">
        <v>1</v>
      </c>
      <c r="AC5940" s="575">
        <f t="shared" si="276"/>
        <v>0</v>
      </c>
      <c r="AD5940" s="620">
        <f t="shared" si="277"/>
        <v>0</v>
      </c>
    </row>
    <row r="5941" customHeight="1" spans="1:30">
      <c r="A5941" s="564">
        <v>45408</v>
      </c>
      <c r="B5941" s="669" t="s">
        <v>67</v>
      </c>
      <c r="C5941" s="669" t="s">
        <v>56</v>
      </c>
      <c r="D5941" s="765">
        <v>100</v>
      </c>
      <c r="E5941" s="669" t="s">
        <v>35</v>
      </c>
      <c r="F5941" s="765">
        <v>0</v>
      </c>
      <c r="G5941" s="765">
        <v>6.28</v>
      </c>
      <c r="H5941" s="765">
        <v>138.8501</v>
      </c>
      <c r="I5941" s="765">
        <v>124.6482</v>
      </c>
      <c r="J5941" s="765">
        <v>122.1</v>
      </c>
      <c r="K5941" s="765">
        <v>14.2019</v>
      </c>
      <c r="L5941" s="766">
        <v>0.1023</v>
      </c>
      <c r="M5941" s="765">
        <v>2538.36</v>
      </c>
      <c r="N5941" s="765">
        <v>3106</v>
      </c>
      <c r="O5941" s="766">
        <v>0.8172</v>
      </c>
      <c r="P5941" s="766">
        <v>-0.0495</v>
      </c>
      <c r="Q5941" s="765">
        <v>27774</v>
      </c>
      <c r="R5941" s="765">
        <v>8356.26</v>
      </c>
      <c r="S5941" s="766">
        <v>0.3009</v>
      </c>
      <c r="T5941" s="765">
        <v>0</v>
      </c>
      <c r="U5941" s="765">
        <v>0</v>
      </c>
      <c r="V5941" s="765">
        <v>0</v>
      </c>
      <c r="W5941" s="765">
        <v>0</v>
      </c>
      <c r="X5941" s="669">
        <v>0</v>
      </c>
      <c r="Y5941" s="765">
        <v>0</v>
      </c>
      <c r="Z5941" s="765">
        <v>0</v>
      </c>
      <c r="AA5941" s="765">
        <v>0</v>
      </c>
      <c r="AB5941" s="766">
        <v>1</v>
      </c>
      <c r="AC5941" s="575">
        <f t="shared" si="276"/>
        <v>0</v>
      </c>
      <c r="AD5941" s="620">
        <f t="shared" si="277"/>
        <v>0</v>
      </c>
    </row>
    <row r="5942" customHeight="1" spans="1:30">
      <c r="A5942" s="564">
        <v>45408</v>
      </c>
      <c r="B5942" s="669" t="s">
        <v>65</v>
      </c>
      <c r="C5942" s="669" t="s">
        <v>56</v>
      </c>
      <c r="D5942" s="765">
        <v>50</v>
      </c>
      <c r="E5942" s="669" t="s">
        <v>39</v>
      </c>
      <c r="F5942" s="765">
        <v>0</v>
      </c>
      <c r="G5942" s="765">
        <v>1.98</v>
      </c>
      <c r="H5942" s="765">
        <v>2.2595</v>
      </c>
      <c r="I5942" s="765">
        <v>1.7482</v>
      </c>
      <c r="J5942" s="765">
        <v>1.43</v>
      </c>
      <c r="K5942" s="765">
        <v>0</v>
      </c>
      <c r="L5942" s="766">
        <v>0</v>
      </c>
      <c r="M5942" s="765">
        <v>934.45</v>
      </c>
      <c r="N5942" s="765">
        <v>1110</v>
      </c>
      <c r="O5942" s="766">
        <v>0.8418</v>
      </c>
      <c r="P5942" s="766">
        <v>-0.0249</v>
      </c>
      <c r="Q5942" s="765">
        <v>12500</v>
      </c>
      <c r="R5942" s="765">
        <v>3713.402</v>
      </c>
      <c r="S5942" s="766">
        <v>0.2971</v>
      </c>
      <c r="T5942" s="765">
        <v>0</v>
      </c>
      <c r="U5942" s="765">
        <v>0</v>
      </c>
      <c r="V5942" s="765">
        <v>0</v>
      </c>
      <c r="W5942" s="765">
        <v>0</v>
      </c>
      <c r="X5942" s="669">
        <v>0</v>
      </c>
      <c r="Y5942" s="765">
        <v>0</v>
      </c>
      <c r="Z5942" s="765">
        <v>0</v>
      </c>
      <c r="AA5942" s="765">
        <v>0</v>
      </c>
      <c r="AB5942" s="766">
        <v>1</v>
      </c>
      <c r="AC5942" s="575">
        <f t="shared" si="276"/>
        <v>0</v>
      </c>
      <c r="AD5942" s="620">
        <f t="shared" si="277"/>
        <v>0</v>
      </c>
    </row>
    <row r="5943" customHeight="1" spans="1:30">
      <c r="A5943" s="564">
        <v>45408</v>
      </c>
      <c r="B5943" s="669" t="s">
        <v>74</v>
      </c>
      <c r="C5943" s="669" t="s">
        <v>56</v>
      </c>
      <c r="D5943" s="765">
        <v>50</v>
      </c>
      <c r="E5943" s="669" t="s">
        <v>35</v>
      </c>
      <c r="F5943" s="765">
        <v>0</v>
      </c>
      <c r="G5943" s="765">
        <v>7.4</v>
      </c>
      <c r="H5943" s="765">
        <v>39.087</v>
      </c>
      <c r="I5943" s="765">
        <v>12.4837</v>
      </c>
      <c r="J5943" s="765">
        <v>12.2936</v>
      </c>
      <c r="K5943" s="765">
        <v>26.6033</v>
      </c>
      <c r="L5943" s="766">
        <v>0.6806</v>
      </c>
      <c r="M5943" s="765">
        <v>564.7884</v>
      </c>
      <c r="N5943" s="669"/>
      <c r="O5943" s="669"/>
      <c r="P5943" s="669"/>
      <c r="Q5943" s="765">
        <v>5770</v>
      </c>
      <c r="R5943" s="765">
        <v>1588.5848</v>
      </c>
      <c r="S5943" s="766">
        <v>0.2753</v>
      </c>
      <c r="T5943" s="765">
        <v>0</v>
      </c>
      <c r="U5943" s="765">
        <v>0</v>
      </c>
      <c r="V5943" s="765">
        <v>0</v>
      </c>
      <c r="W5943" s="765">
        <v>0</v>
      </c>
      <c r="X5943" s="669">
        <v>0</v>
      </c>
      <c r="Y5943" s="765">
        <v>0</v>
      </c>
      <c r="Z5943" s="765">
        <v>0</v>
      </c>
      <c r="AA5943" s="765">
        <v>0</v>
      </c>
      <c r="AB5943" s="766">
        <v>1</v>
      </c>
      <c r="AC5943" s="575">
        <f t="shared" si="276"/>
        <v>0</v>
      </c>
      <c r="AD5943" s="620">
        <f t="shared" si="277"/>
        <v>0</v>
      </c>
    </row>
    <row r="5944" customHeight="1" spans="1:30">
      <c r="A5944" s="564">
        <v>45408</v>
      </c>
      <c r="B5944" s="669" t="s">
        <v>75</v>
      </c>
      <c r="C5944" s="669" t="s">
        <v>56</v>
      </c>
      <c r="D5944" s="765">
        <v>200</v>
      </c>
      <c r="E5944" s="669" t="s">
        <v>39</v>
      </c>
      <c r="F5944" s="765">
        <v>0</v>
      </c>
      <c r="G5944" s="765">
        <v>10.25</v>
      </c>
      <c r="H5944" s="765">
        <v>273.927</v>
      </c>
      <c r="I5944" s="765">
        <v>188.9834</v>
      </c>
      <c r="J5944" s="765">
        <v>186.78</v>
      </c>
      <c r="K5944" s="765">
        <v>84.5994</v>
      </c>
      <c r="L5944" s="766">
        <v>0.3092</v>
      </c>
      <c r="M5944" s="765">
        <v>4208.16</v>
      </c>
      <c r="N5944" s="765">
        <v>4638</v>
      </c>
      <c r="O5944" s="766">
        <v>0.9073</v>
      </c>
      <c r="P5944" s="766">
        <v>0.0406</v>
      </c>
      <c r="Q5944" s="765">
        <v>45480</v>
      </c>
      <c r="R5944" s="765">
        <v>12057.54</v>
      </c>
      <c r="S5944" s="766">
        <v>0.2651</v>
      </c>
      <c r="T5944" s="765">
        <v>0</v>
      </c>
      <c r="U5944" s="765">
        <v>0.3442</v>
      </c>
      <c r="V5944" s="765">
        <v>0</v>
      </c>
      <c r="W5944" s="765">
        <v>0</v>
      </c>
      <c r="X5944" s="669">
        <v>0</v>
      </c>
      <c r="Y5944" s="765">
        <v>0</v>
      </c>
      <c r="Z5944" s="765">
        <v>0</v>
      </c>
      <c r="AA5944" s="765">
        <v>0</v>
      </c>
      <c r="AB5944" s="766">
        <v>1</v>
      </c>
      <c r="AC5944" s="575">
        <f t="shared" si="276"/>
        <v>0.3442</v>
      </c>
      <c r="AD5944" s="620">
        <f t="shared" si="277"/>
        <v>0</v>
      </c>
    </row>
    <row r="5945" customHeight="1" spans="1:30">
      <c r="A5945" s="564">
        <v>45408</v>
      </c>
      <c r="B5945" s="669" t="s">
        <v>73</v>
      </c>
      <c r="C5945" s="669" t="s">
        <v>56</v>
      </c>
      <c r="D5945" s="765">
        <v>150</v>
      </c>
      <c r="E5945" s="669" t="s">
        <v>35</v>
      </c>
      <c r="F5945" s="765">
        <v>0</v>
      </c>
      <c r="G5945" s="765">
        <v>10.51</v>
      </c>
      <c r="H5945" s="765">
        <v>308.6058</v>
      </c>
      <c r="I5945" s="765">
        <v>191.3032</v>
      </c>
      <c r="J5945" s="765">
        <v>188.32</v>
      </c>
      <c r="K5945" s="765">
        <v>117.3026</v>
      </c>
      <c r="L5945" s="766">
        <v>0.3801</v>
      </c>
      <c r="M5945" s="765">
        <v>2713.92</v>
      </c>
      <c r="N5945" s="765">
        <v>4023</v>
      </c>
      <c r="O5945" s="766">
        <v>0.6746</v>
      </c>
      <c r="P5945" s="766">
        <v>-0.1921</v>
      </c>
      <c r="Q5945" s="765">
        <v>37945</v>
      </c>
      <c r="R5945" s="765">
        <v>16155.04</v>
      </c>
      <c r="S5945" s="766">
        <v>0.4257</v>
      </c>
      <c r="T5945" s="765">
        <v>0</v>
      </c>
      <c r="U5945" s="765">
        <v>0</v>
      </c>
      <c r="V5945" s="765">
        <v>0</v>
      </c>
      <c r="W5945" s="765">
        <v>0</v>
      </c>
      <c r="X5945" s="669">
        <v>0</v>
      </c>
      <c r="Y5945" s="765">
        <v>0</v>
      </c>
      <c r="Z5945" s="765">
        <v>0</v>
      </c>
      <c r="AA5945" s="765">
        <v>0</v>
      </c>
      <c r="AB5945" s="766">
        <v>1</v>
      </c>
      <c r="AC5945" s="575">
        <f t="shared" si="276"/>
        <v>0</v>
      </c>
      <c r="AD5945" s="620">
        <f t="shared" si="277"/>
        <v>0</v>
      </c>
    </row>
    <row r="5946" customHeight="1" spans="1:30">
      <c r="A5946" s="564">
        <v>45408</v>
      </c>
      <c r="B5946" s="921" t="s">
        <v>77</v>
      </c>
      <c r="C5946" s="922" t="s">
        <v>32</v>
      </c>
      <c r="D5946" s="923">
        <v>100</v>
      </c>
      <c r="E5946" s="924" t="s">
        <v>33</v>
      </c>
      <c r="F5946" s="925">
        <v>6.51</v>
      </c>
      <c r="G5946" s="924">
        <v>2.86</v>
      </c>
      <c r="H5946" s="926">
        <v>69.5748</v>
      </c>
      <c r="I5946" s="926">
        <v>53.9317</v>
      </c>
      <c r="J5946" s="926">
        <v>51.877</v>
      </c>
      <c r="K5946" s="926">
        <v>15.6431</v>
      </c>
      <c r="L5946" s="937">
        <v>0.2248</v>
      </c>
      <c r="M5946" s="926">
        <v>1000.055</v>
      </c>
      <c r="N5946" s="924">
        <v>2100</v>
      </c>
      <c r="O5946" s="937">
        <v>0.4762</v>
      </c>
      <c r="P5946" s="937">
        <v>-0.3905</v>
      </c>
      <c r="Q5946" s="924">
        <v>17591</v>
      </c>
      <c r="R5946" s="926">
        <v>3632.902</v>
      </c>
      <c r="S5946" s="937">
        <v>0.2065</v>
      </c>
      <c r="T5946" s="924">
        <v>0</v>
      </c>
      <c r="U5946" s="924">
        <v>0</v>
      </c>
      <c r="V5946" s="924">
        <v>0</v>
      </c>
      <c r="W5946" s="924">
        <v>0</v>
      </c>
      <c r="X5946" s="924">
        <v>0</v>
      </c>
      <c r="Y5946" s="924">
        <v>0</v>
      </c>
      <c r="Z5946" s="924">
        <v>0</v>
      </c>
      <c r="AA5946" s="926">
        <v>15.6431</v>
      </c>
      <c r="AB5946" s="937">
        <v>1</v>
      </c>
      <c r="AC5946" s="575">
        <f t="shared" si="276"/>
        <v>0</v>
      </c>
      <c r="AD5946" s="620">
        <f t="shared" si="277"/>
        <v>0</v>
      </c>
    </row>
    <row r="5947" customHeight="1" spans="1:30">
      <c r="A5947" s="564">
        <v>45408</v>
      </c>
      <c r="B5947" s="921" t="s">
        <v>81</v>
      </c>
      <c r="C5947" s="927" t="s">
        <v>175</v>
      </c>
      <c r="D5947" s="928">
        <v>100</v>
      </c>
      <c r="E5947" s="925" t="s">
        <v>176</v>
      </c>
      <c r="F5947" s="930">
        <v>0</v>
      </c>
      <c r="G5947" s="930">
        <v>4.43</v>
      </c>
      <c r="H5947" s="930">
        <v>0</v>
      </c>
      <c r="I5947" s="963">
        <v>13.02</v>
      </c>
      <c r="J5947" s="938">
        <v>12.5136</v>
      </c>
      <c r="K5947" s="934">
        <v>0</v>
      </c>
      <c r="L5947" s="937">
        <v>0</v>
      </c>
      <c r="M5947" s="938">
        <v>234.1064</v>
      </c>
      <c r="N5947" s="961">
        <v>2002</v>
      </c>
      <c r="O5947" s="956">
        <v>0.1169</v>
      </c>
      <c r="P5947" s="956">
        <v>-0.7456</v>
      </c>
      <c r="Q5947" s="924">
        <v>13181</v>
      </c>
      <c r="R5947" s="938">
        <v>541.9656</v>
      </c>
      <c r="S5947" s="940">
        <v>0.0411</v>
      </c>
      <c r="T5947" s="924">
        <v>0</v>
      </c>
      <c r="U5947" s="924">
        <v>0</v>
      </c>
      <c r="V5947" s="924">
        <v>0</v>
      </c>
      <c r="W5947" s="924">
        <v>0</v>
      </c>
      <c r="X5947" s="924">
        <v>0</v>
      </c>
      <c r="Y5947" s="924">
        <v>0</v>
      </c>
      <c r="Z5947" s="924">
        <v>0</v>
      </c>
      <c r="AA5947" s="924">
        <v>2.421</v>
      </c>
      <c r="AB5947" s="937">
        <v>1</v>
      </c>
      <c r="AC5947" s="575">
        <f t="shared" si="276"/>
        <v>0</v>
      </c>
      <c r="AD5947" s="620">
        <f t="shared" si="277"/>
        <v>0</v>
      </c>
    </row>
    <row r="5948" customHeight="1" spans="1:30">
      <c r="A5948" s="564">
        <v>45408</v>
      </c>
      <c r="B5948" s="931" t="s">
        <v>84</v>
      </c>
      <c r="C5948" s="932" t="s">
        <v>175</v>
      </c>
      <c r="D5948" s="933">
        <v>33</v>
      </c>
      <c r="E5948" s="953" t="s">
        <v>35</v>
      </c>
      <c r="F5948" s="953" t="s">
        <v>176</v>
      </c>
      <c r="G5948" s="930">
        <v>4.95</v>
      </c>
      <c r="H5948" s="930">
        <v>26.8465</v>
      </c>
      <c r="I5948" s="930">
        <v>24.6297</v>
      </c>
      <c r="J5948" s="930">
        <v>24.42</v>
      </c>
      <c r="K5948" s="930">
        <v>0</v>
      </c>
      <c r="L5948" s="937">
        <v>0</v>
      </c>
      <c r="M5948" s="910">
        <v>551.7</v>
      </c>
      <c r="N5948" s="930">
        <v>1086</v>
      </c>
      <c r="O5948" s="956">
        <v>0.5081</v>
      </c>
      <c r="P5948" s="937">
        <v>-0.4137</v>
      </c>
      <c r="Q5948" s="930">
        <v>7604</v>
      </c>
      <c r="R5948" s="930">
        <v>2199.12</v>
      </c>
      <c r="S5948" s="956">
        <v>0.2892</v>
      </c>
      <c r="T5948" s="930">
        <v>0</v>
      </c>
      <c r="U5948" s="930">
        <v>0.4233</v>
      </c>
      <c r="V5948" s="930">
        <v>0</v>
      </c>
      <c r="W5948" s="930">
        <v>0</v>
      </c>
      <c r="X5948" s="930">
        <v>0</v>
      </c>
      <c r="Y5948" s="930">
        <v>0</v>
      </c>
      <c r="Z5948" s="930">
        <v>0</v>
      </c>
      <c r="AA5948" s="930">
        <v>0</v>
      </c>
      <c r="AB5948" s="937">
        <v>1</v>
      </c>
      <c r="AC5948" s="575">
        <f t="shared" si="276"/>
        <v>0.4233</v>
      </c>
      <c r="AD5948" s="620">
        <f t="shared" si="277"/>
        <v>0</v>
      </c>
    </row>
    <row r="5949" customHeight="1" spans="1:30">
      <c r="A5949" s="564">
        <v>45408</v>
      </c>
      <c r="B5949" s="952" t="s">
        <v>85</v>
      </c>
      <c r="C5949" s="972" t="s">
        <v>177</v>
      </c>
      <c r="D5949" s="934">
        <v>60</v>
      </c>
      <c r="E5949" s="934" t="s">
        <v>35</v>
      </c>
      <c r="F5949" s="934">
        <v>6.1667</v>
      </c>
      <c r="G5949" s="934">
        <v>1.97</v>
      </c>
      <c r="H5949" s="950">
        <v>45.548</v>
      </c>
      <c r="I5949" s="934">
        <v>45.7065</v>
      </c>
      <c r="J5949" s="934">
        <v>42.24</v>
      </c>
      <c r="K5949" s="952">
        <v>0</v>
      </c>
      <c r="L5949" s="941">
        <v>0</v>
      </c>
      <c r="M5949" s="934">
        <v>555.28</v>
      </c>
      <c r="N5949" s="934">
        <v>422</v>
      </c>
      <c r="O5949" s="941">
        <v>1.3158</v>
      </c>
      <c r="P5949" s="934" t="s">
        <v>176</v>
      </c>
      <c r="Q5949" s="934">
        <v>5420</v>
      </c>
      <c r="R5949" s="934">
        <v>2238.72</v>
      </c>
      <c r="S5949" s="941">
        <v>0.413</v>
      </c>
      <c r="T5949" s="934">
        <v>0</v>
      </c>
      <c r="U5949" s="934">
        <v>0</v>
      </c>
      <c r="V5949" s="934">
        <v>0</v>
      </c>
      <c r="W5949" s="934">
        <v>0</v>
      </c>
      <c r="X5949" s="934">
        <v>0</v>
      </c>
      <c r="Y5949" s="934">
        <v>0</v>
      </c>
      <c r="Z5949" s="934">
        <v>0</v>
      </c>
      <c r="AA5949" s="934">
        <v>0</v>
      </c>
      <c r="AB5949" s="941">
        <v>1</v>
      </c>
      <c r="AC5949" s="575">
        <f t="shared" si="276"/>
        <v>0</v>
      </c>
      <c r="AD5949" s="620">
        <f t="shared" si="277"/>
        <v>0</v>
      </c>
    </row>
    <row r="5950" customHeight="1" spans="1:30">
      <c r="A5950" s="564">
        <v>45408</v>
      </c>
      <c r="B5950" s="921" t="s">
        <v>87</v>
      </c>
      <c r="C5950" s="927" t="s">
        <v>32</v>
      </c>
      <c r="D5950" s="928">
        <v>100</v>
      </c>
      <c r="E5950" s="930" t="s">
        <v>35</v>
      </c>
      <c r="F5950" s="930">
        <v>6.79</v>
      </c>
      <c r="G5950" s="930">
        <v>3.27</v>
      </c>
      <c r="H5950" s="930">
        <v>24.8927</v>
      </c>
      <c r="I5950" s="930">
        <v>21.1</v>
      </c>
      <c r="J5950" s="930">
        <v>21.0133</v>
      </c>
      <c r="K5950" s="930">
        <v>3.7927</v>
      </c>
      <c r="L5950" s="942">
        <v>0.1524</v>
      </c>
      <c r="M5950" s="944">
        <v>315.6538</v>
      </c>
      <c r="N5950" s="944">
        <v>132</v>
      </c>
      <c r="O5950" s="945">
        <v>2.3913</v>
      </c>
      <c r="P5950" s="942">
        <v>1.5526</v>
      </c>
      <c r="Q5950" s="930">
        <v>5723</v>
      </c>
      <c r="R5950" s="944">
        <v>769.1068</v>
      </c>
      <c r="S5950" s="941">
        <v>0.1344</v>
      </c>
      <c r="T5950" s="930">
        <v>0</v>
      </c>
      <c r="U5950" s="930">
        <v>0</v>
      </c>
      <c r="V5950" s="930">
        <v>0</v>
      </c>
      <c r="W5950" s="930">
        <v>0</v>
      </c>
      <c r="X5950" s="930">
        <v>0</v>
      </c>
      <c r="Y5950" s="930">
        <v>0</v>
      </c>
      <c r="Z5950" s="930">
        <v>0</v>
      </c>
      <c r="AA5950" s="930">
        <v>0</v>
      </c>
      <c r="AB5950" s="942">
        <v>1</v>
      </c>
      <c r="AC5950" s="575">
        <f t="shared" si="276"/>
        <v>0</v>
      </c>
      <c r="AD5950" s="620">
        <f t="shared" si="277"/>
        <v>0</v>
      </c>
    </row>
    <row r="5951" customHeight="1" spans="1:30">
      <c r="A5951" s="564">
        <v>45408</v>
      </c>
      <c r="B5951" s="921" t="s">
        <v>88</v>
      </c>
      <c r="C5951" s="927" t="s">
        <v>177</v>
      </c>
      <c r="D5951" s="928">
        <v>50</v>
      </c>
      <c r="E5951" s="930" t="s">
        <v>35</v>
      </c>
      <c r="F5951" s="930">
        <v>7.1</v>
      </c>
      <c r="G5951" s="935">
        <v>1.26</v>
      </c>
      <c r="H5951" s="935">
        <v>26.6815</v>
      </c>
      <c r="I5951" s="935">
        <v>12.1064</v>
      </c>
      <c r="J5951" s="935">
        <v>12.0845</v>
      </c>
      <c r="K5951" s="935">
        <v>14.372</v>
      </c>
      <c r="L5951" s="942">
        <v>0.5387</v>
      </c>
      <c r="M5951" s="930">
        <v>299.3109</v>
      </c>
      <c r="N5951" s="935">
        <v>571</v>
      </c>
      <c r="O5951" s="942">
        <v>0.5242</v>
      </c>
      <c r="P5951" s="934" t="s">
        <v>176</v>
      </c>
      <c r="Q5951" s="935">
        <v>6458</v>
      </c>
      <c r="R5951" s="930">
        <v>1544.5104</v>
      </c>
      <c r="S5951" s="942">
        <v>0.2392</v>
      </c>
      <c r="T5951" s="930">
        <v>0</v>
      </c>
      <c r="U5951" s="930">
        <v>0</v>
      </c>
      <c r="V5951" s="930">
        <v>0</v>
      </c>
      <c r="W5951" s="930">
        <v>0</v>
      </c>
      <c r="X5951" s="930">
        <v>0</v>
      </c>
      <c r="Y5951" s="930">
        <v>0</v>
      </c>
      <c r="Z5951" s="930">
        <v>0</v>
      </c>
      <c r="AA5951" s="930">
        <v>0</v>
      </c>
      <c r="AB5951" s="937">
        <v>1</v>
      </c>
      <c r="AC5951" s="575">
        <f t="shared" si="276"/>
        <v>0</v>
      </c>
      <c r="AD5951" s="620">
        <f t="shared" si="277"/>
        <v>0</v>
      </c>
    </row>
    <row r="5953" customHeight="1" spans="1:28">
      <c r="A5953" s="564" t="s">
        <v>1</v>
      </c>
      <c r="B5953" s="230" t="s">
        <v>2</v>
      </c>
      <c r="C5953" s="230" t="s">
        <v>3</v>
      </c>
      <c r="D5953" s="230" t="s">
        <v>4</v>
      </c>
      <c r="E5953" s="230" t="s">
        <v>5</v>
      </c>
      <c r="F5953" s="230" t="s">
        <v>6</v>
      </c>
      <c r="G5953" s="230" t="s">
        <v>7</v>
      </c>
      <c r="H5953" s="230" t="s">
        <v>8</v>
      </c>
      <c r="I5953" s="230" t="s">
        <v>9</v>
      </c>
      <c r="J5953" s="230" t="s">
        <v>10</v>
      </c>
      <c r="K5953" s="230" t="s">
        <v>11</v>
      </c>
      <c r="L5953" s="230" t="s">
        <v>12</v>
      </c>
      <c r="M5953" s="230" t="s">
        <v>13</v>
      </c>
      <c r="N5953" s="230" t="s">
        <v>14</v>
      </c>
      <c r="O5953" s="230" t="s">
        <v>15</v>
      </c>
      <c r="P5953" s="230" t="s">
        <v>16</v>
      </c>
      <c r="Q5953" s="230" t="s">
        <v>17</v>
      </c>
      <c r="R5953" s="230" t="s">
        <v>18</v>
      </c>
      <c r="S5953" s="230" t="s">
        <v>19</v>
      </c>
      <c r="T5953" s="230" t="s">
        <v>20</v>
      </c>
      <c r="U5953" s="230" t="s">
        <v>21</v>
      </c>
      <c r="V5953" s="230" t="s">
        <v>22</v>
      </c>
      <c r="W5953" s="230" t="s">
        <v>23</v>
      </c>
      <c r="X5953" s="230" t="s">
        <v>24</v>
      </c>
      <c r="Y5953" s="230" t="s">
        <v>25</v>
      </c>
      <c r="Z5953" s="230" t="s">
        <v>26</v>
      </c>
      <c r="AA5953" s="230" t="s">
        <v>27</v>
      </c>
      <c r="AB5953" s="230" t="s">
        <v>28</v>
      </c>
    </row>
    <row r="5954" customHeight="1" spans="1:30">
      <c r="A5954" s="564">
        <v>45409</v>
      </c>
      <c r="B5954" s="669" t="s">
        <v>31</v>
      </c>
      <c r="C5954" s="669" t="s">
        <v>32</v>
      </c>
      <c r="D5954" s="765">
        <v>100</v>
      </c>
      <c r="E5954" s="669" t="s">
        <v>144</v>
      </c>
      <c r="F5954" s="765">
        <v>3.15</v>
      </c>
      <c r="G5954" s="765">
        <v>1.7</v>
      </c>
      <c r="H5954" s="765">
        <v>30.2241</v>
      </c>
      <c r="I5954" s="765">
        <v>29.9249</v>
      </c>
      <c r="J5954" s="765">
        <v>29.8375</v>
      </c>
      <c r="K5954" s="765">
        <v>0</v>
      </c>
      <c r="L5954" s="766">
        <v>0</v>
      </c>
      <c r="M5954" s="765">
        <v>1190.875</v>
      </c>
      <c r="N5954" s="765">
        <v>1194</v>
      </c>
      <c r="O5954" s="766">
        <v>0.9974</v>
      </c>
      <c r="P5954" s="766">
        <v>0.0974</v>
      </c>
      <c r="Q5954" s="765">
        <v>14897</v>
      </c>
      <c r="R5954" s="765">
        <v>4529.9625</v>
      </c>
      <c r="S5954" s="766">
        <v>0.3041</v>
      </c>
      <c r="T5954" s="765">
        <v>0</v>
      </c>
      <c r="U5954" s="765">
        <v>0</v>
      </c>
      <c r="V5954" s="765">
        <v>0</v>
      </c>
      <c r="W5954" s="765">
        <v>0</v>
      </c>
      <c r="X5954" s="669">
        <v>0</v>
      </c>
      <c r="Y5954" s="765">
        <v>0</v>
      </c>
      <c r="Z5954" s="765">
        <v>0</v>
      </c>
      <c r="AA5954" s="765">
        <v>0</v>
      </c>
      <c r="AB5954" s="766">
        <v>1</v>
      </c>
      <c r="AC5954" s="575">
        <f>U5954+W5954</f>
        <v>0</v>
      </c>
      <c r="AD5954" s="620">
        <f>T5954+V5954</f>
        <v>0</v>
      </c>
    </row>
    <row r="5955" customHeight="1" spans="1:30">
      <c r="A5955" s="564">
        <v>45409</v>
      </c>
      <c r="B5955" s="669" t="s">
        <v>36</v>
      </c>
      <c r="C5955" s="669" t="s">
        <v>32</v>
      </c>
      <c r="D5955" s="765">
        <v>80</v>
      </c>
      <c r="E5955" s="669" t="s">
        <v>35</v>
      </c>
      <c r="F5955" s="765">
        <v>6.38</v>
      </c>
      <c r="G5955" s="765">
        <v>0.99</v>
      </c>
      <c r="H5955" s="765">
        <v>44.0545</v>
      </c>
      <c r="I5955" s="765">
        <v>43.82</v>
      </c>
      <c r="J5955" s="765">
        <v>43.45</v>
      </c>
      <c r="K5955" s="765">
        <v>0</v>
      </c>
      <c r="L5955" s="766">
        <v>0</v>
      </c>
      <c r="M5955" s="765">
        <v>1066.45</v>
      </c>
      <c r="N5955" s="765">
        <v>854</v>
      </c>
      <c r="O5955" s="766">
        <v>1.2488</v>
      </c>
      <c r="P5955" s="766">
        <v>0.3488</v>
      </c>
      <c r="Q5955" s="765">
        <v>9570</v>
      </c>
      <c r="R5955" s="765">
        <v>3913.25</v>
      </c>
      <c r="S5955" s="766">
        <v>0.4089</v>
      </c>
      <c r="T5955" s="765">
        <v>0</v>
      </c>
      <c r="U5955" s="765">
        <v>0</v>
      </c>
      <c r="V5955" s="765">
        <v>0</v>
      </c>
      <c r="W5955" s="765">
        <v>0</v>
      </c>
      <c r="X5955" s="669">
        <v>0</v>
      </c>
      <c r="Y5955" s="765">
        <v>0</v>
      </c>
      <c r="Z5955" s="765">
        <v>0</v>
      </c>
      <c r="AA5955" s="765">
        <v>0</v>
      </c>
      <c r="AB5955" s="766">
        <v>1</v>
      </c>
      <c r="AC5955" s="575">
        <f t="shared" ref="AC5955:AC5995" si="278">U5955+W5955</f>
        <v>0</v>
      </c>
      <c r="AD5955" s="620">
        <f t="shared" ref="AD5955:AD5995" si="279">T5955+V5955</f>
        <v>0</v>
      </c>
    </row>
    <row r="5956" customHeight="1" spans="1:30">
      <c r="A5956" s="564">
        <v>45409</v>
      </c>
      <c r="B5956" s="669" t="s">
        <v>34</v>
      </c>
      <c r="C5956" s="669" t="s">
        <v>32</v>
      </c>
      <c r="D5956" s="765">
        <v>10</v>
      </c>
      <c r="E5956" s="669" t="s">
        <v>48</v>
      </c>
      <c r="F5956" s="765">
        <v>5.38</v>
      </c>
      <c r="G5956" s="765">
        <v>0.9</v>
      </c>
      <c r="H5956" s="765">
        <v>5.1354</v>
      </c>
      <c r="I5956" s="765">
        <v>4.018</v>
      </c>
      <c r="J5956" s="765">
        <v>3.96</v>
      </c>
      <c r="K5956" s="765">
        <v>1.1174</v>
      </c>
      <c r="L5956" s="766">
        <v>0.2176</v>
      </c>
      <c r="M5956" s="765">
        <v>112.2</v>
      </c>
      <c r="N5956" s="765">
        <v>100</v>
      </c>
      <c r="O5956" s="766">
        <v>1.122</v>
      </c>
      <c r="P5956" s="766">
        <v>0.222</v>
      </c>
      <c r="Q5956" s="765">
        <v>1258</v>
      </c>
      <c r="R5956" s="765">
        <v>418.44</v>
      </c>
      <c r="S5956" s="766">
        <v>0.3326</v>
      </c>
      <c r="T5956" s="765">
        <v>0</v>
      </c>
      <c r="U5956" s="765">
        <v>0</v>
      </c>
      <c r="V5956" s="765">
        <v>0</v>
      </c>
      <c r="W5956" s="765">
        <v>0</v>
      </c>
      <c r="X5956" s="669">
        <v>0</v>
      </c>
      <c r="Y5956" s="765">
        <v>0</v>
      </c>
      <c r="Z5956" s="765">
        <v>0</v>
      </c>
      <c r="AA5956" s="765">
        <v>0</v>
      </c>
      <c r="AB5956" s="766">
        <v>1</v>
      </c>
      <c r="AC5956" s="575">
        <f t="shared" si="278"/>
        <v>0</v>
      </c>
      <c r="AD5956" s="620">
        <f t="shared" si="279"/>
        <v>0</v>
      </c>
    </row>
    <row r="5957" customHeight="1" spans="1:30">
      <c r="A5957" s="564">
        <v>45409</v>
      </c>
      <c r="B5957" s="669" t="s">
        <v>38</v>
      </c>
      <c r="C5957" s="669" t="s">
        <v>32</v>
      </c>
      <c r="D5957" s="765">
        <v>5.48</v>
      </c>
      <c r="E5957" s="669" t="s">
        <v>44</v>
      </c>
      <c r="F5957" s="765">
        <v>1.85</v>
      </c>
      <c r="G5957" s="765">
        <v>0</v>
      </c>
      <c r="H5957" s="765">
        <v>0.7</v>
      </c>
      <c r="I5957" s="765">
        <v>0.7</v>
      </c>
      <c r="J5957" s="765">
        <v>0.504</v>
      </c>
      <c r="K5957" s="765">
        <v>0</v>
      </c>
      <c r="L5957" s="766">
        <v>0</v>
      </c>
      <c r="M5957" s="765">
        <v>51.408</v>
      </c>
      <c r="N5957" s="765">
        <v>50</v>
      </c>
      <c r="O5957" s="766">
        <v>1.0282</v>
      </c>
      <c r="P5957" s="766">
        <v>0.1282</v>
      </c>
      <c r="Q5957" s="765">
        <v>554</v>
      </c>
      <c r="R5957" s="765">
        <v>176.66</v>
      </c>
      <c r="S5957" s="766">
        <v>0.3189</v>
      </c>
      <c r="T5957" s="765">
        <v>0</v>
      </c>
      <c r="U5957" s="765">
        <v>0</v>
      </c>
      <c r="V5957" s="765">
        <v>0</v>
      </c>
      <c r="W5957" s="765">
        <v>0</v>
      </c>
      <c r="X5957" s="669">
        <v>0</v>
      </c>
      <c r="Y5957" s="765">
        <v>0</v>
      </c>
      <c r="Z5957" s="765">
        <v>0</v>
      </c>
      <c r="AA5957" s="765">
        <v>0</v>
      </c>
      <c r="AB5957" s="766">
        <v>1</v>
      </c>
      <c r="AC5957" s="575">
        <f t="shared" si="278"/>
        <v>0</v>
      </c>
      <c r="AD5957" s="620">
        <f t="shared" si="279"/>
        <v>0</v>
      </c>
    </row>
    <row r="5958" customHeight="1" spans="1:30">
      <c r="A5958" s="564">
        <v>45409</v>
      </c>
      <c r="B5958" s="669" t="s">
        <v>40</v>
      </c>
      <c r="C5958" s="669" t="s">
        <v>32</v>
      </c>
      <c r="D5958" s="765">
        <v>30</v>
      </c>
      <c r="E5958" s="669" t="s">
        <v>33</v>
      </c>
      <c r="F5958" s="765">
        <v>4.55</v>
      </c>
      <c r="G5958" s="765">
        <v>0</v>
      </c>
      <c r="H5958" s="765">
        <v>12.1621</v>
      </c>
      <c r="I5958" s="765">
        <v>12.1621</v>
      </c>
      <c r="J5958" s="765">
        <v>12.0912</v>
      </c>
      <c r="K5958" s="765">
        <v>0</v>
      </c>
      <c r="L5958" s="766">
        <v>0</v>
      </c>
      <c r="M5958" s="765">
        <v>393.7296</v>
      </c>
      <c r="N5958" s="765">
        <v>402</v>
      </c>
      <c r="O5958" s="766">
        <v>0.9794</v>
      </c>
      <c r="P5958" s="766">
        <v>0.0794</v>
      </c>
      <c r="Q5958" s="765">
        <v>4798</v>
      </c>
      <c r="R5958" s="765">
        <v>1571.4864</v>
      </c>
      <c r="S5958" s="766">
        <v>0.3275</v>
      </c>
      <c r="T5958" s="765">
        <v>0</v>
      </c>
      <c r="U5958" s="765">
        <v>0</v>
      </c>
      <c r="V5958" s="765">
        <v>0</v>
      </c>
      <c r="W5958" s="765">
        <v>0</v>
      </c>
      <c r="X5958" s="669">
        <v>0</v>
      </c>
      <c r="Y5958" s="765">
        <v>0</v>
      </c>
      <c r="Z5958" s="765">
        <v>0</v>
      </c>
      <c r="AA5958" s="765">
        <v>0</v>
      </c>
      <c r="AB5958" s="766">
        <v>1</v>
      </c>
      <c r="AC5958" s="575">
        <f t="shared" si="278"/>
        <v>0</v>
      </c>
      <c r="AD5958" s="620">
        <f t="shared" si="279"/>
        <v>0</v>
      </c>
    </row>
    <row r="5959" customHeight="1" spans="1:30">
      <c r="A5959" s="564">
        <v>45409</v>
      </c>
      <c r="B5959" s="669" t="s">
        <v>45</v>
      </c>
      <c r="C5959" s="669" t="s">
        <v>32</v>
      </c>
      <c r="D5959" s="765">
        <v>50</v>
      </c>
      <c r="E5959" s="669" t="s">
        <v>35</v>
      </c>
      <c r="F5959" s="765">
        <v>5.93</v>
      </c>
      <c r="G5959" s="765">
        <v>2.66</v>
      </c>
      <c r="H5959" s="765">
        <v>25.2796</v>
      </c>
      <c r="I5959" s="765">
        <v>25.179</v>
      </c>
      <c r="J5959" s="765">
        <v>25.08</v>
      </c>
      <c r="K5959" s="765">
        <v>0</v>
      </c>
      <c r="L5959" s="766">
        <v>0</v>
      </c>
      <c r="M5959" s="765">
        <v>593.12</v>
      </c>
      <c r="N5959" s="765">
        <v>583</v>
      </c>
      <c r="O5959" s="766">
        <v>1.0174</v>
      </c>
      <c r="P5959" s="766">
        <v>0.1174</v>
      </c>
      <c r="Q5959" s="765">
        <v>7003</v>
      </c>
      <c r="R5959" s="765">
        <v>2018.28</v>
      </c>
      <c r="S5959" s="766">
        <v>0.2882</v>
      </c>
      <c r="T5959" s="765">
        <v>0</v>
      </c>
      <c r="U5959" s="765">
        <v>0</v>
      </c>
      <c r="V5959" s="765">
        <v>0</v>
      </c>
      <c r="W5959" s="765">
        <v>0</v>
      </c>
      <c r="X5959" s="669">
        <v>0</v>
      </c>
      <c r="Y5959" s="765">
        <v>0</v>
      </c>
      <c r="Z5959" s="765">
        <v>0</v>
      </c>
      <c r="AA5959" s="765">
        <v>0</v>
      </c>
      <c r="AB5959" s="766">
        <v>1</v>
      </c>
      <c r="AC5959" s="575">
        <f t="shared" si="278"/>
        <v>0</v>
      </c>
      <c r="AD5959" s="620">
        <f t="shared" si="279"/>
        <v>0</v>
      </c>
    </row>
    <row r="5960" customHeight="1" spans="1:30">
      <c r="A5960" s="564">
        <v>45409</v>
      </c>
      <c r="B5960" s="669" t="s">
        <v>37</v>
      </c>
      <c r="C5960" s="669" t="s">
        <v>32</v>
      </c>
      <c r="D5960" s="765">
        <v>100</v>
      </c>
      <c r="E5960" s="669" t="s">
        <v>35</v>
      </c>
      <c r="F5960" s="765">
        <v>7.53</v>
      </c>
      <c r="G5960" s="765">
        <v>0</v>
      </c>
      <c r="H5960" s="765">
        <v>55.596</v>
      </c>
      <c r="I5960" s="765">
        <v>49.9014</v>
      </c>
      <c r="J5960" s="765">
        <v>47.925</v>
      </c>
      <c r="K5960" s="765">
        <v>5.5031</v>
      </c>
      <c r="L5960" s="766">
        <v>0.0993</v>
      </c>
      <c r="M5960" s="765">
        <v>1165.624</v>
      </c>
      <c r="N5960" s="765">
        <v>1390</v>
      </c>
      <c r="O5960" s="766">
        <v>0.8386</v>
      </c>
      <c r="P5960" s="766">
        <v>-0.0614</v>
      </c>
      <c r="Q5960" s="765">
        <v>15889</v>
      </c>
      <c r="R5960" s="765">
        <v>4404.617</v>
      </c>
      <c r="S5960" s="766">
        <v>0.2772</v>
      </c>
      <c r="T5960" s="765">
        <v>0.1232</v>
      </c>
      <c r="U5960" s="765">
        <v>0</v>
      </c>
      <c r="V5960" s="765">
        <v>0</v>
      </c>
      <c r="W5960" s="765">
        <v>0</v>
      </c>
      <c r="X5960" s="669">
        <v>0</v>
      </c>
      <c r="Y5960" s="765">
        <v>0.0683</v>
      </c>
      <c r="Z5960" s="765">
        <v>0</v>
      </c>
      <c r="AA5960" s="765">
        <v>0</v>
      </c>
      <c r="AB5960" s="766">
        <v>0.9978</v>
      </c>
      <c r="AC5960" s="575">
        <f t="shared" si="278"/>
        <v>0</v>
      </c>
      <c r="AD5960" s="620">
        <f t="shared" si="279"/>
        <v>0.1232</v>
      </c>
    </row>
    <row r="5961" customHeight="1" spans="1:30">
      <c r="A5961" s="564">
        <v>45409</v>
      </c>
      <c r="B5961" s="669" t="s">
        <v>41</v>
      </c>
      <c r="C5961" s="669" t="s">
        <v>32</v>
      </c>
      <c r="D5961" s="765">
        <v>20</v>
      </c>
      <c r="E5961" s="669" t="s">
        <v>113</v>
      </c>
      <c r="F5961" s="765">
        <v>5.14</v>
      </c>
      <c r="G5961" s="765">
        <v>7.11</v>
      </c>
      <c r="H5961" s="765">
        <v>11.0967</v>
      </c>
      <c r="I5961" s="765">
        <v>7.1194</v>
      </c>
      <c r="J5961" s="765">
        <v>7.0104</v>
      </c>
      <c r="K5961" s="765">
        <v>3.9773</v>
      </c>
      <c r="L5961" s="766">
        <v>0.3584</v>
      </c>
      <c r="M5961" s="765">
        <v>215.6104</v>
      </c>
      <c r="N5961" s="765">
        <v>313</v>
      </c>
      <c r="O5961" s="766">
        <v>0.6889</v>
      </c>
      <c r="P5961" s="766">
        <v>-0.2111</v>
      </c>
      <c r="Q5961" s="765">
        <v>4064</v>
      </c>
      <c r="R5961" s="765">
        <v>1068.6939</v>
      </c>
      <c r="S5961" s="766">
        <v>0.263</v>
      </c>
      <c r="T5961" s="765">
        <v>0</v>
      </c>
      <c r="U5961" s="765">
        <v>0</v>
      </c>
      <c r="V5961" s="765">
        <v>0</v>
      </c>
      <c r="W5961" s="765">
        <v>0</v>
      </c>
      <c r="X5961" s="669">
        <v>0</v>
      </c>
      <c r="Y5961" s="765">
        <v>0</v>
      </c>
      <c r="Z5961" s="765">
        <v>0</v>
      </c>
      <c r="AA5961" s="765">
        <v>0</v>
      </c>
      <c r="AB5961" s="766">
        <v>1</v>
      </c>
      <c r="AC5961" s="575">
        <f t="shared" si="278"/>
        <v>0</v>
      </c>
      <c r="AD5961" s="620">
        <f t="shared" si="279"/>
        <v>0</v>
      </c>
    </row>
    <row r="5962" customHeight="1" spans="1:30">
      <c r="A5962" s="564">
        <v>45409</v>
      </c>
      <c r="B5962" s="669" t="s">
        <v>47</v>
      </c>
      <c r="C5962" s="669" t="s">
        <v>32</v>
      </c>
      <c r="D5962" s="765">
        <v>150</v>
      </c>
      <c r="E5962" s="669" t="s">
        <v>494</v>
      </c>
      <c r="F5962" s="765">
        <v>3.79</v>
      </c>
      <c r="G5962" s="765">
        <v>3.48</v>
      </c>
      <c r="H5962" s="765">
        <v>65.4606</v>
      </c>
      <c r="I5962" s="765">
        <v>64.3003</v>
      </c>
      <c r="J5962" s="765">
        <v>62.8397</v>
      </c>
      <c r="K5962" s="765">
        <v>0</v>
      </c>
      <c r="L5962" s="766">
        <v>0</v>
      </c>
      <c r="M5962" s="765">
        <v>1239.6916</v>
      </c>
      <c r="N5962" s="765">
        <v>2480</v>
      </c>
      <c r="O5962" s="766">
        <v>0.4999</v>
      </c>
      <c r="P5962" s="766">
        <v>-0.4001</v>
      </c>
      <c r="Q5962" s="765">
        <v>24402</v>
      </c>
      <c r="R5962" s="765">
        <v>5304.0253</v>
      </c>
      <c r="S5962" s="766">
        <v>0.2174</v>
      </c>
      <c r="T5962" s="765">
        <v>0</v>
      </c>
      <c r="U5962" s="765">
        <v>0</v>
      </c>
      <c r="V5962" s="765">
        <v>0</v>
      </c>
      <c r="W5962" s="765">
        <v>0</v>
      </c>
      <c r="X5962" s="669">
        <v>0</v>
      </c>
      <c r="Y5962" s="765">
        <v>0</v>
      </c>
      <c r="Z5962" s="765">
        <v>0</v>
      </c>
      <c r="AA5962" s="765">
        <v>0</v>
      </c>
      <c r="AB5962" s="766">
        <v>1</v>
      </c>
      <c r="AC5962" s="575">
        <f t="shared" si="278"/>
        <v>0</v>
      </c>
      <c r="AD5962" s="620">
        <f t="shared" si="279"/>
        <v>0</v>
      </c>
    </row>
    <row r="5963" customHeight="1" spans="1:30">
      <c r="A5963" s="564">
        <v>45409</v>
      </c>
      <c r="B5963" s="669" t="s">
        <v>50</v>
      </c>
      <c r="C5963" s="669" t="s">
        <v>32</v>
      </c>
      <c r="D5963" s="765">
        <v>50</v>
      </c>
      <c r="E5963" s="669" t="s">
        <v>35</v>
      </c>
      <c r="F5963" s="765">
        <v>6.82</v>
      </c>
      <c r="G5963" s="765">
        <v>0</v>
      </c>
      <c r="H5963" s="765">
        <v>29.0067</v>
      </c>
      <c r="I5963" s="765">
        <v>28.805</v>
      </c>
      <c r="J5963" s="765">
        <v>28.7</v>
      </c>
      <c r="K5963" s="765">
        <v>0.2017</v>
      </c>
      <c r="L5963" s="766">
        <v>0.007</v>
      </c>
      <c r="M5963" s="765">
        <v>578.76</v>
      </c>
      <c r="N5963" s="765">
        <v>493</v>
      </c>
      <c r="O5963" s="766">
        <v>1.174</v>
      </c>
      <c r="P5963" s="766">
        <v>0.274</v>
      </c>
      <c r="Q5963" s="765">
        <v>6687</v>
      </c>
      <c r="R5963" s="765">
        <v>1706.25</v>
      </c>
      <c r="S5963" s="766">
        <v>0.2552</v>
      </c>
      <c r="T5963" s="765">
        <v>0</v>
      </c>
      <c r="U5963" s="765">
        <v>0</v>
      </c>
      <c r="V5963" s="765">
        <v>0</v>
      </c>
      <c r="W5963" s="765">
        <v>0</v>
      </c>
      <c r="X5963" s="669">
        <v>0</v>
      </c>
      <c r="Y5963" s="765">
        <v>0</v>
      </c>
      <c r="Z5963" s="765">
        <v>0</v>
      </c>
      <c r="AA5963" s="765">
        <v>0</v>
      </c>
      <c r="AB5963" s="766">
        <v>1</v>
      </c>
      <c r="AC5963" s="575">
        <f t="shared" si="278"/>
        <v>0</v>
      </c>
      <c r="AD5963" s="620">
        <f t="shared" si="279"/>
        <v>0</v>
      </c>
    </row>
    <row r="5964" customHeight="1" spans="1:30">
      <c r="A5964" s="564">
        <v>45409</v>
      </c>
      <c r="B5964" s="669" t="s">
        <v>43</v>
      </c>
      <c r="C5964" s="669" t="s">
        <v>32</v>
      </c>
      <c r="D5964" s="765">
        <v>300</v>
      </c>
      <c r="E5964" s="669" t="s">
        <v>35</v>
      </c>
      <c r="F5964" s="765">
        <v>6.63</v>
      </c>
      <c r="G5964" s="765">
        <v>0</v>
      </c>
      <c r="H5964" s="765">
        <v>220.7731</v>
      </c>
      <c r="I5964" s="765">
        <v>202.2192</v>
      </c>
      <c r="J5964" s="765">
        <v>190.344</v>
      </c>
      <c r="K5964" s="765">
        <v>17.3687</v>
      </c>
      <c r="L5964" s="766">
        <v>0.0791</v>
      </c>
      <c r="M5964" s="765">
        <v>4635.906</v>
      </c>
      <c r="N5964" s="765">
        <v>5107</v>
      </c>
      <c r="O5964" s="766">
        <v>0.9078</v>
      </c>
      <c r="P5964" s="766">
        <v>0.0078</v>
      </c>
      <c r="Q5964" s="765">
        <v>60814</v>
      </c>
      <c r="R5964" s="765">
        <v>17667.937</v>
      </c>
      <c r="S5964" s="766">
        <v>0.2905</v>
      </c>
      <c r="T5964" s="765">
        <v>0.059</v>
      </c>
      <c r="U5964" s="765">
        <v>0</v>
      </c>
      <c r="V5964" s="765">
        <v>0</v>
      </c>
      <c r="W5964" s="765">
        <v>0</v>
      </c>
      <c r="X5964" s="669">
        <v>0</v>
      </c>
      <c r="Y5964" s="765">
        <v>0</v>
      </c>
      <c r="Z5964" s="765">
        <v>0</v>
      </c>
      <c r="AA5964" s="765">
        <v>0</v>
      </c>
      <c r="AB5964" s="766">
        <v>1</v>
      </c>
      <c r="AC5964" s="575">
        <f t="shared" si="278"/>
        <v>0</v>
      </c>
      <c r="AD5964" s="620">
        <f t="shared" si="279"/>
        <v>0.059</v>
      </c>
    </row>
    <row r="5965" customHeight="1" spans="1:30">
      <c r="A5965" s="564">
        <v>45409</v>
      </c>
      <c r="B5965" s="669" t="s">
        <v>46</v>
      </c>
      <c r="C5965" s="669" t="s">
        <v>32</v>
      </c>
      <c r="D5965" s="765">
        <v>30</v>
      </c>
      <c r="E5965" s="669" t="s">
        <v>35</v>
      </c>
      <c r="F5965" s="765">
        <v>6.59</v>
      </c>
      <c r="G5965" s="765">
        <v>0.8</v>
      </c>
      <c r="H5965" s="765">
        <v>16.1935</v>
      </c>
      <c r="I5965" s="765">
        <v>15.876</v>
      </c>
      <c r="J5965" s="765">
        <v>15.848</v>
      </c>
      <c r="K5965" s="765">
        <v>0</v>
      </c>
      <c r="L5965" s="766">
        <v>0</v>
      </c>
      <c r="M5965" s="765">
        <v>347.256</v>
      </c>
      <c r="N5965" s="765">
        <v>392</v>
      </c>
      <c r="O5965" s="766">
        <v>0.8859</v>
      </c>
      <c r="P5965" s="766">
        <v>-0.0141</v>
      </c>
      <c r="Q5965" s="765">
        <v>4513</v>
      </c>
      <c r="R5965" s="765">
        <v>1669.584</v>
      </c>
      <c r="S5965" s="766">
        <v>0.3699</v>
      </c>
      <c r="T5965" s="765">
        <v>0</v>
      </c>
      <c r="U5965" s="765">
        <v>0</v>
      </c>
      <c r="V5965" s="765">
        <v>0</v>
      </c>
      <c r="W5965" s="765">
        <v>0</v>
      </c>
      <c r="X5965" s="669">
        <v>0</v>
      </c>
      <c r="Y5965" s="765">
        <v>0</v>
      </c>
      <c r="Z5965" s="765">
        <v>0</v>
      </c>
      <c r="AA5965" s="765">
        <v>0</v>
      </c>
      <c r="AB5965" s="766">
        <v>1</v>
      </c>
      <c r="AC5965" s="575">
        <f t="shared" si="278"/>
        <v>0</v>
      </c>
      <c r="AD5965" s="620">
        <f t="shared" si="279"/>
        <v>0</v>
      </c>
    </row>
    <row r="5966" customHeight="1" spans="1:30">
      <c r="A5966" s="564">
        <v>45409</v>
      </c>
      <c r="B5966" s="669" t="s">
        <v>42</v>
      </c>
      <c r="C5966" s="669" t="s">
        <v>32</v>
      </c>
      <c r="D5966" s="765">
        <v>30</v>
      </c>
      <c r="E5966" s="669" t="s">
        <v>33</v>
      </c>
      <c r="F5966" s="765">
        <v>5.12</v>
      </c>
      <c r="G5966" s="765">
        <v>1.42</v>
      </c>
      <c r="H5966" s="765">
        <v>12.2922</v>
      </c>
      <c r="I5966" s="765">
        <v>9.933</v>
      </c>
      <c r="J5966" s="765">
        <v>9.9106</v>
      </c>
      <c r="K5966" s="765">
        <v>2.1452</v>
      </c>
      <c r="L5966" s="766">
        <v>0.1776</v>
      </c>
      <c r="M5966" s="765">
        <v>237.8844</v>
      </c>
      <c r="N5966" s="765">
        <v>341</v>
      </c>
      <c r="O5966" s="766">
        <v>0.6976</v>
      </c>
      <c r="P5966" s="766">
        <v>-0.2024</v>
      </c>
      <c r="Q5966" s="765">
        <v>3622</v>
      </c>
      <c r="R5966" s="765">
        <v>1408.1371</v>
      </c>
      <c r="S5966" s="766">
        <v>0.3888</v>
      </c>
      <c r="T5966" s="765">
        <v>0</v>
      </c>
      <c r="U5966" s="765">
        <v>0</v>
      </c>
      <c r="V5966" s="765">
        <v>0</v>
      </c>
      <c r="W5966" s="765">
        <v>0</v>
      </c>
      <c r="X5966" s="669">
        <v>0</v>
      </c>
      <c r="Y5966" s="765">
        <v>0</v>
      </c>
      <c r="Z5966" s="765">
        <v>0</v>
      </c>
      <c r="AA5966" s="765">
        <v>0</v>
      </c>
      <c r="AB5966" s="766">
        <v>1</v>
      </c>
      <c r="AC5966" s="575">
        <f t="shared" si="278"/>
        <v>0</v>
      </c>
      <c r="AD5966" s="620">
        <f t="shared" si="279"/>
        <v>0</v>
      </c>
    </row>
    <row r="5967" customHeight="1" spans="1:30">
      <c r="A5967" s="564">
        <v>45409</v>
      </c>
      <c r="B5967" s="669" t="s">
        <v>51</v>
      </c>
      <c r="C5967" s="669" t="s">
        <v>32</v>
      </c>
      <c r="D5967" s="765">
        <v>100</v>
      </c>
      <c r="E5967" s="669" t="s">
        <v>35</v>
      </c>
      <c r="F5967" s="765">
        <v>3.79</v>
      </c>
      <c r="G5967" s="765">
        <v>5.7</v>
      </c>
      <c r="H5967" s="765">
        <v>53.7584</v>
      </c>
      <c r="I5967" s="765">
        <v>24.6359</v>
      </c>
      <c r="J5967" s="765">
        <v>23.9176</v>
      </c>
      <c r="K5967" s="765">
        <v>29.1225</v>
      </c>
      <c r="L5967" s="766">
        <v>0.5417</v>
      </c>
      <c r="M5967" s="765">
        <v>572.6588</v>
      </c>
      <c r="N5967" s="765">
        <v>894</v>
      </c>
      <c r="O5967" s="766">
        <v>0.6406</v>
      </c>
      <c r="P5967" s="766">
        <v>-0.2594</v>
      </c>
      <c r="Q5967" s="765">
        <v>11438</v>
      </c>
      <c r="R5967" s="765">
        <v>3464.9076</v>
      </c>
      <c r="S5967" s="766">
        <v>0.3029</v>
      </c>
      <c r="T5967" s="765">
        <v>0</v>
      </c>
      <c r="U5967" s="765">
        <v>0</v>
      </c>
      <c r="V5967" s="765">
        <v>0</v>
      </c>
      <c r="W5967" s="765">
        <v>0</v>
      </c>
      <c r="X5967" s="669">
        <v>0</v>
      </c>
      <c r="Y5967" s="765">
        <v>0</v>
      </c>
      <c r="Z5967" s="765">
        <v>0</v>
      </c>
      <c r="AA5967" s="765">
        <v>0</v>
      </c>
      <c r="AB5967" s="766">
        <v>1</v>
      </c>
      <c r="AC5967" s="575">
        <f t="shared" si="278"/>
        <v>0</v>
      </c>
      <c r="AD5967" s="620">
        <f t="shared" si="279"/>
        <v>0</v>
      </c>
    </row>
    <row r="5968" customHeight="1" spans="1:30">
      <c r="A5968" s="564">
        <v>45409</v>
      </c>
      <c r="B5968" s="669" t="s">
        <v>52</v>
      </c>
      <c r="C5968" s="669" t="s">
        <v>32</v>
      </c>
      <c r="D5968" s="765">
        <v>150</v>
      </c>
      <c r="E5968" s="669" t="s">
        <v>35</v>
      </c>
      <c r="F5968" s="765">
        <v>4.03</v>
      </c>
      <c r="G5968" s="765">
        <v>14</v>
      </c>
      <c r="H5968" s="765">
        <v>54.5855</v>
      </c>
      <c r="I5968" s="765">
        <v>54.5855</v>
      </c>
      <c r="J5968" s="765">
        <v>54.075</v>
      </c>
      <c r="K5968" s="765">
        <v>0</v>
      </c>
      <c r="L5968" s="766">
        <v>0</v>
      </c>
      <c r="M5968" s="765">
        <v>2129.925</v>
      </c>
      <c r="N5968" s="765">
        <v>2234</v>
      </c>
      <c r="O5968" s="766">
        <v>0.9534</v>
      </c>
      <c r="P5968" s="766">
        <v>0.0534</v>
      </c>
      <c r="Q5968" s="765">
        <v>24854</v>
      </c>
      <c r="R5968" s="765">
        <v>8643.6</v>
      </c>
      <c r="S5968" s="766">
        <v>0.3478</v>
      </c>
      <c r="T5968" s="765">
        <v>0</v>
      </c>
      <c r="U5968" s="765">
        <v>0</v>
      </c>
      <c r="V5968" s="765">
        <v>0</v>
      </c>
      <c r="W5968" s="765">
        <v>0</v>
      </c>
      <c r="X5968" s="669">
        <v>0</v>
      </c>
      <c r="Y5968" s="765">
        <v>0</v>
      </c>
      <c r="Z5968" s="765">
        <v>0</v>
      </c>
      <c r="AA5968" s="765">
        <v>0</v>
      </c>
      <c r="AB5968" s="766">
        <v>1</v>
      </c>
      <c r="AC5968" s="575">
        <f t="shared" si="278"/>
        <v>0</v>
      </c>
      <c r="AD5968" s="620">
        <f t="shared" si="279"/>
        <v>0</v>
      </c>
    </row>
    <row r="5969" customHeight="1" spans="1:30">
      <c r="A5969" s="564">
        <v>45409</v>
      </c>
      <c r="B5969" s="669" t="s">
        <v>49</v>
      </c>
      <c r="C5969" s="669" t="s">
        <v>32</v>
      </c>
      <c r="D5969" s="765">
        <v>100</v>
      </c>
      <c r="E5969" s="669" t="s">
        <v>33</v>
      </c>
      <c r="F5969" s="765">
        <v>3.19</v>
      </c>
      <c r="G5969" s="765">
        <v>1.3</v>
      </c>
      <c r="H5969" s="765">
        <v>26.9354</v>
      </c>
      <c r="I5969" s="765">
        <v>26.9354</v>
      </c>
      <c r="J5969" s="765">
        <v>25.6893</v>
      </c>
      <c r="K5969" s="765">
        <v>0</v>
      </c>
      <c r="L5969" s="766">
        <v>0</v>
      </c>
      <c r="M5969" s="765">
        <v>1148.0365</v>
      </c>
      <c r="N5969" s="765">
        <v>1102</v>
      </c>
      <c r="O5969" s="766">
        <v>1.0418</v>
      </c>
      <c r="P5969" s="766">
        <v>0.1418</v>
      </c>
      <c r="Q5969" s="765">
        <v>14225</v>
      </c>
      <c r="R5969" s="765">
        <v>4121.1955</v>
      </c>
      <c r="S5969" s="766">
        <v>0.2897</v>
      </c>
      <c r="T5969" s="765">
        <v>0</v>
      </c>
      <c r="U5969" s="765">
        <v>0</v>
      </c>
      <c r="V5969" s="765">
        <v>0</v>
      </c>
      <c r="W5969" s="765">
        <v>0</v>
      </c>
      <c r="X5969" s="669">
        <v>0</v>
      </c>
      <c r="Y5969" s="765">
        <v>0</v>
      </c>
      <c r="Z5969" s="765">
        <v>0</v>
      </c>
      <c r="AA5969" s="765">
        <v>0</v>
      </c>
      <c r="AB5969" s="766">
        <v>1</v>
      </c>
      <c r="AC5969" s="575">
        <f t="shared" si="278"/>
        <v>0</v>
      </c>
      <c r="AD5969" s="620">
        <f t="shared" si="279"/>
        <v>0</v>
      </c>
    </row>
    <row r="5970" customHeight="1" spans="1:30">
      <c r="A5970" s="564">
        <v>45409</v>
      </c>
      <c r="B5970" s="669" t="s">
        <v>53</v>
      </c>
      <c r="C5970" s="669" t="s">
        <v>32</v>
      </c>
      <c r="D5970" s="765">
        <v>100</v>
      </c>
      <c r="E5970" s="669" t="s">
        <v>35</v>
      </c>
      <c r="F5970" s="765">
        <v>6.33</v>
      </c>
      <c r="G5970" s="765">
        <v>0</v>
      </c>
      <c r="H5970" s="765">
        <v>48.802</v>
      </c>
      <c r="I5970" s="765">
        <v>48.036</v>
      </c>
      <c r="J5970" s="765">
        <v>47.9529</v>
      </c>
      <c r="K5970" s="765">
        <v>0</v>
      </c>
      <c r="L5970" s="766">
        <v>0</v>
      </c>
      <c r="M5970" s="765">
        <v>1328.0247</v>
      </c>
      <c r="N5970" s="765">
        <v>1455</v>
      </c>
      <c r="O5970" s="766">
        <v>0.9127</v>
      </c>
      <c r="P5970" s="766">
        <v>0.0127</v>
      </c>
      <c r="Q5970" s="765">
        <v>15134</v>
      </c>
      <c r="R5970" s="765">
        <v>4785.0652</v>
      </c>
      <c r="S5970" s="766">
        <v>0.3162</v>
      </c>
      <c r="T5970" s="765">
        <v>0</v>
      </c>
      <c r="U5970" s="765">
        <v>0</v>
      </c>
      <c r="V5970" s="765">
        <v>0</v>
      </c>
      <c r="W5970" s="765">
        <v>0</v>
      </c>
      <c r="X5970" s="669">
        <v>0</v>
      </c>
      <c r="Y5970" s="765">
        <v>0</v>
      </c>
      <c r="Z5970" s="765">
        <v>0</v>
      </c>
      <c r="AA5970" s="765">
        <v>0</v>
      </c>
      <c r="AB5970" s="766">
        <v>1</v>
      </c>
      <c r="AC5970" s="575">
        <f t="shared" si="278"/>
        <v>0</v>
      </c>
      <c r="AD5970" s="620">
        <f t="shared" si="279"/>
        <v>0</v>
      </c>
    </row>
    <row r="5971" customHeight="1" spans="1:30">
      <c r="A5971" s="564">
        <v>45409</v>
      </c>
      <c r="B5971" s="669" t="s">
        <v>55</v>
      </c>
      <c r="C5971" s="669" t="s">
        <v>56</v>
      </c>
      <c r="D5971" s="765">
        <v>100</v>
      </c>
      <c r="E5971" s="669" t="s">
        <v>35</v>
      </c>
      <c r="F5971" s="765">
        <v>0</v>
      </c>
      <c r="G5971" s="765">
        <v>9.75</v>
      </c>
      <c r="H5971" s="765">
        <v>209.04</v>
      </c>
      <c r="I5971" s="765">
        <v>152.6084</v>
      </c>
      <c r="J5971" s="765">
        <v>150.6874</v>
      </c>
      <c r="K5971" s="765">
        <v>56.4316</v>
      </c>
      <c r="L5971" s="766">
        <v>0.27</v>
      </c>
      <c r="M5971" s="765">
        <v>2365.5774</v>
      </c>
      <c r="N5971" s="765">
        <v>2664</v>
      </c>
      <c r="O5971" s="766">
        <v>0.888</v>
      </c>
      <c r="P5971" s="766">
        <v>-0.012</v>
      </c>
      <c r="Q5971" s="765">
        <v>28352</v>
      </c>
      <c r="R5971" s="765">
        <v>8724.3673</v>
      </c>
      <c r="S5971" s="766">
        <v>0.3077</v>
      </c>
      <c r="T5971" s="765">
        <v>0</v>
      </c>
      <c r="U5971" s="765">
        <v>0</v>
      </c>
      <c r="V5971" s="765">
        <v>0</v>
      </c>
      <c r="W5971" s="765">
        <v>0</v>
      </c>
      <c r="X5971" s="669">
        <v>0</v>
      </c>
      <c r="Y5971" s="765">
        <v>0</v>
      </c>
      <c r="Z5971" s="765">
        <v>0</v>
      </c>
      <c r="AA5971" s="765">
        <v>0</v>
      </c>
      <c r="AB5971" s="766">
        <v>1</v>
      </c>
      <c r="AC5971" s="575">
        <f t="shared" si="278"/>
        <v>0</v>
      </c>
      <c r="AD5971" s="620">
        <f t="shared" si="279"/>
        <v>0</v>
      </c>
    </row>
    <row r="5972" customHeight="1" spans="1:30">
      <c r="A5972" s="564">
        <v>45409</v>
      </c>
      <c r="B5972" s="669" t="s">
        <v>57</v>
      </c>
      <c r="C5972" s="669" t="s">
        <v>32</v>
      </c>
      <c r="D5972" s="765">
        <v>20</v>
      </c>
      <c r="E5972" s="669" t="s">
        <v>35</v>
      </c>
      <c r="F5972" s="765">
        <v>6.11</v>
      </c>
      <c r="G5972" s="765">
        <v>0</v>
      </c>
      <c r="H5972" s="765">
        <v>11.0549</v>
      </c>
      <c r="I5972" s="765">
        <v>9.7524</v>
      </c>
      <c r="J5972" s="765">
        <v>9.6156</v>
      </c>
      <c r="K5972" s="765">
        <v>1.3025</v>
      </c>
      <c r="L5972" s="766">
        <v>0.1178</v>
      </c>
      <c r="M5972" s="765">
        <v>251.3255</v>
      </c>
      <c r="N5972" s="765">
        <v>309</v>
      </c>
      <c r="O5972" s="766">
        <v>0.8134</v>
      </c>
      <c r="P5972" s="766">
        <v>-0.0866</v>
      </c>
      <c r="Q5972" s="765">
        <v>3538</v>
      </c>
      <c r="R5972" s="765">
        <v>1059.2849</v>
      </c>
      <c r="S5972" s="766">
        <v>0.2994</v>
      </c>
      <c r="T5972" s="765">
        <v>0</v>
      </c>
      <c r="U5972" s="765">
        <v>0</v>
      </c>
      <c r="V5972" s="765">
        <v>0</v>
      </c>
      <c r="W5972" s="765">
        <v>0</v>
      </c>
      <c r="X5972" s="669">
        <v>0</v>
      </c>
      <c r="Y5972" s="765">
        <v>0</v>
      </c>
      <c r="Z5972" s="765">
        <v>0</v>
      </c>
      <c r="AA5972" s="765">
        <v>0</v>
      </c>
      <c r="AB5972" s="766">
        <v>1</v>
      </c>
      <c r="AC5972" s="575">
        <f t="shared" si="278"/>
        <v>0</v>
      </c>
      <c r="AD5972" s="620">
        <f t="shared" si="279"/>
        <v>0</v>
      </c>
    </row>
    <row r="5973" customHeight="1" spans="1:30">
      <c r="A5973" s="564">
        <v>45409</v>
      </c>
      <c r="B5973" s="669" t="s">
        <v>64</v>
      </c>
      <c r="C5973" s="669" t="s">
        <v>56</v>
      </c>
      <c r="D5973" s="765">
        <v>60</v>
      </c>
      <c r="E5973" s="669" t="s">
        <v>35</v>
      </c>
      <c r="F5973" s="765">
        <v>0</v>
      </c>
      <c r="G5973" s="765">
        <v>5.32</v>
      </c>
      <c r="H5973" s="765">
        <v>43.9354</v>
      </c>
      <c r="I5973" s="765">
        <v>43.9354</v>
      </c>
      <c r="J5973" s="765">
        <v>43.26</v>
      </c>
      <c r="K5973" s="765">
        <v>0</v>
      </c>
      <c r="L5973" s="766">
        <v>0</v>
      </c>
      <c r="M5973" s="765">
        <v>1203.3</v>
      </c>
      <c r="N5973" s="669"/>
      <c r="O5973" s="669"/>
      <c r="P5973" s="669"/>
      <c r="Q5973" s="765">
        <v>14482</v>
      </c>
      <c r="R5973" s="765">
        <v>5254.83</v>
      </c>
      <c r="S5973" s="766">
        <v>0.3629</v>
      </c>
      <c r="T5973" s="765">
        <v>0</v>
      </c>
      <c r="U5973" s="765">
        <v>0</v>
      </c>
      <c r="V5973" s="765">
        <v>0</v>
      </c>
      <c r="W5973" s="765">
        <v>0</v>
      </c>
      <c r="X5973" s="669">
        <v>0</v>
      </c>
      <c r="Y5973" s="765">
        <v>0</v>
      </c>
      <c r="Z5973" s="765">
        <v>0</v>
      </c>
      <c r="AA5973" s="765">
        <v>0</v>
      </c>
      <c r="AB5973" s="766">
        <v>1</v>
      </c>
      <c r="AC5973" s="575">
        <f t="shared" si="278"/>
        <v>0</v>
      </c>
      <c r="AD5973" s="620">
        <f t="shared" si="279"/>
        <v>0</v>
      </c>
    </row>
    <row r="5974" customHeight="1" spans="1:30">
      <c r="A5974" s="564">
        <v>45409</v>
      </c>
      <c r="B5974" s="669" t="s">
        <v>67</v>
      </c>
      <c r="C5974" s="669" t="s">
        <v>56</v>
      </c>
      <c r="D5974" s="765">
        <v>100</v>
      </c>
      <c r="E5974" s="669" t="s">
        <v>35</v>
      </c>
      <c r="F5974" s="765">
        <v>0</v>
      </c>
      <c r="G5974" s="765">
        <v>6.73</v>
      </c>
      <c r="H5974" s="765">
        <v>138.9831</v>
      </c>
      <c r="I5974" s="765">
        <v>115.6598</v>
      </c>
      <c r="J5974" s="765">
        <v>114.18</v>
      </c>
      <c r="K5974" s="765">
        <v>23.3233</v>
      </c>
      <c r="L5974" s="766">
        <v>0.1678</v>
      </c>
      <c r="M5974" s="765">
        <v>2652.54</v>
      </c>
      <c r="N5974" s="765">
        <v>3106</v>
      </c>
      <c r="O5974" s="766">
        <v>0.854</v>
      </c>
      <c r="P5974" s="766">
        <v>-0.046</v>
      </c>
      <c r="Q5974" s="765">
        <v>27774</v>
      </c>
      <c r="R5974" s="765">
        <v>8470.44</v>
      </c>
      <c r="S5974" s="766">
        <v>0.305</v>
      </c>
      <c r="T5974" s="765">
        <v>0</v>
      </c>
      <c r="U5974" s="765">
        <v>0</v>
      </c>
      <c r="V5974" s="765">
        <v>0</v>
      </c>
      <c r="W5974" s="765">
        <v>0</v>
      </c>
      <c r="X5974" s="669">
        <v>0</v>
      </c>
      <c r="Y5974" s="765">
        <v>0</v>
      </c>
      <c r="Z5974" s="765">
        <v>0</v>
      </c>
      <c r="AA5974" s="765">
        <v>0</v>
      </c>
      <c r="AB5974" s="766">
        <v>1</v>
      </c>
      <c r="AC5974" s="575">
        <f t="shared" si="278"/>
        <v>0</v>
      </c>
      <c r="AD5974" s="620">
        <f t="shared" si="279"/>
        <v>0</v>
      </c>
    </row>
    <row r="5975" customHeight="1" spans="1:30">
      <c r="A5975" s="564">
        <v>45409</v>
      </c>
      <c r="B5975" s="669" t="s">
        <v>58</v>
      </c>
      <c r="C5975" s="669" t="s">
        <v>56</v>
      </c>
      <c r="D5975" s="765">
        <v>15</v>
      </c>
      <c r="E5975" s="669" t="s">
        <v>35</v>
      </c>
      <c r="F5975" s="765">
        <v>0</v>
      </c>
      <c r="G5975" s="765">
        <v>11.79</v>
      </c>
      <c r="H5975" s="765">
        <v>32.5568</v>
      </c>
      <c r="I5975" s="765">
        <v>10.82</v>
      </c>
      <c r="J5975" s="765">
        <v>10.71</v>
      </c>
      <c r="K5975" s="765">
        <v>21.7368</v>
      </c>
      <c r="L5975" s="766">
        <v>0.6677</v>
      </c>
      <c r="M5975" s="765">
        <v>255.045</v>
      </c>
      <c r="N5975" s="765">
        <v>376</v>
      </c>
      <c r="O5975" s="766">
        <v>0.6783</v>
      </c>
      <c r="P5975" s="766">
        <v>-0.2217</v>
      </c>
      <c r="Q5975" s="765">
        <v>3439</v>
      </c>
      <c r="R5975" s="765">
        <v>861</v>
      </c>
      <c r="S5975" s="766">
        <v>0.2504</v>
      </c>
      <c r="T5975" s="765">
        <v>0</v>
      </c>
      <c r="U5975" s="765">
        <v>0</v>
      </c>
      <c r="V5975" s="765">
        <v>0</v>
      </c>
      <c r="W5975" s="765">
        <v>0</v>
      </c>
      <c r="X5975" s="669">
        <v>0</v>
      </c>
      <c r="Y5975" s="765">
        <v>0</v>
      </c>
      <c r="Z5975" s="765">
        <v>0</v>
      </c>
      <c r="AA5975" s="765">
        <v>0</v>
      </c>
      <c r="AB5975" s="766">
        <v>1</v>
      </c>
      <c r="AC5975" s="575">
        <f t="shared" si="278"/>
        <v>0</v>
      </c>
      <c r="AD5975" s="620">
        <f t="shared" si="279"/>
        <v>0</v>
      </c>
    </row>
    <row r="5976" customHeight="1" spans="1:30">
      <c r="A5976" s="564">
        <v>45409</v>
      </c>
      <c r="B5976" s="669" t="s">
        <v>59</v>
      </c>
      <c r="C5976" s="669" t="s">
        <v>56</v>
      </c>
      <c r="D5976" s="765">
        <v>100</v>
      </c>
      <c r="E5976" s="669" t="s">
        <v>35</v>
      </c>
      <c r="F5976" s="765">
        <v>0</v>
      </c>
      <c r="G5976" s="765">
        <v>4.37</v>
      </c>
      <c r="H5976" s="765">
        <v>50.4143</v>
      </c>
      <c r="I5976" s="765">
        <v>50.4143</v>
      </c>
      <c r="J5976" s="765">
        <v>49.632</v>
      </c>
      <c r="K5976" s="765">
        <v>0</v>
      </c>
      <c r="L5976" s="766">
        <v>0</v>
      </c>
      <c r="M5976" s="765">
        <v>2204.796</v>
      </c>
      <c r="N5976" s="669"/>
      <c r="O5976" s="669"/>
      <c r="P5976" s="669"/>
      <c r="Q5976" s="765">
        <v>25615</v>
      </c>
      <c r="R5976" s="765">
        <v>9183.9</v>
      </c>
      <c r="S5976" s="766">
        <v>0.3585</v>
      </c>
      <c r="T5976" s="765">
        <v>0</v>
      </c>
      <c r="U5976" s="765">
        <v>0</v>
      </c>
      <c r="V5976" s="765">
        <v>0</v>
      </c>
      <c r="W5976" s="765">
        <v>0</v>
      </c>
      <c r="X5976" s="669">
        <v>0</v>
      </c>
      <c r="Y5976" s="765">
        <v>0</v>
      </c>
      <c r="Z5976" s="765">
        <v>0</v>
      </c>
      <c r="AA5976" s="765">
        <v>0</v>
      </c>
      <c r="AB5976" s="766">
        <v>1</v>
      </c>
      <c r="AC5976" s="575">
        <f t="shared" si="278"/>
        <v>0</v>
      </c>
      <c r="AD5976" s="620">
        <f t="shared" si="279"/>
        <v>0</v>
      </c>
    </row>
    <row r="5977" customHeight="1" spans="1:30">
      <c r="A5977" s="564">
        <v>45409</v>
      </c>
      <c r="B5977" s="669" t="s">
        <v>63</v>
      </c>
      <c r="C5977" s="669" t="s">
        <v>56</v>
      </c>
      <c r="D5977" s="765">
        <v>50</v>
      </c>
      <c r="E5977" s="669" t="s">
        <v>35</v>
      </c>
      <c r="F5977" s="765">
        <v>0</v>
      </c>
      <c r="G5977" s="765">
        <v>7.5</v>
      </c>
      <c r="H5977" s="765">
        <v>57.1233</v>
      </c>
      <c r="I5977" s="765">
        <v>56.5558</v>
      </c>
      <c r="J5977" s="765">
        <v>55.23</v>
      </c>
      <c r="K5977" s="765">
        <v>0.09</v>
      </c>
      <c r="L5977" s="766">
        <v>0.0016</v>
      </c>
      <c r="M5977" s="765">
        <v>1055.67</v>
      </c>
      <c r="N5977" s="765">
        <v>1486</v>
      </c>
      <c r="O5977" s="766">
        <v>0.7104</v>
      </c>
      <c r="P5977" s="766">
        <v>-0.1896</v>
      </c>
      <c r="Q5977" s="765">
        <v>12046</v>
      </c>
      <c r="R5977" s="765">
        <v>4956.63</v>
      </c>
      <c r="S5977" s="766">
        <v>0.4115</v>
      </c>
      <c r="T5977" s="765">
        <v>2.7</v>
      </c>
      <c r="U5977" s="765">
        <v>0</v>
      </c>
      <c r="V5977" s="765">
        <v>0</v>
      </c>
      <c r="W5977" s="765">
        <v>0</v>
      </c>
      <c r="X5977" s="669">
        <v>0</v>
      </c>
      <c r="Y5977" s="765">
        <v>0</v>
      </c>
      <c r="Z5977" s="765">
        <v>0</v>
      </c>
      <c r="AA5977" s="765">
        <v>0</v>
      </c>
      <c r="AB5977" s="766">
        <v>1</v>
      </c>
      <c r="AC5977" s="575">
        <f t="shared" si="278"/>
        <v>0</v>
      </c>
      <c r="AD5977" s="620">
        <f t="shared" si="279"/>
        <v>2.7</v>
      </c>
    </row>
    <row r="5978" customHeight="1" spans="1:30">
      <c r="A5978" s="564">
        <v>45409</v>
      </c>
      <c r="B5978" s="669" t="s">
        <v>72</v>
      </c>
      <c r="C5978" s="669" t="s">
        <v>56</v>
      </c>
      <c r="D5978" s="765">
        <v>20.4</v>
      </c>
      <c r="E5978" s="669" t="s">
        <v>35</v>
      </c>
      <c r="F5978" s="765">
        <v>0</v>
      </c>
      <c r="G5978" s="765">
        <v>6.3</v>
      </c>
      <c r="H5978" s="765">
        <v>23.5292</v>
      </c>
      <c r="I5978" s="765">
        <v>23.394</v>
      </c>
      <c r="J5978" s="765">
        <v>23.3545</v>
      </c>
      <c r="K5978" s="765">
        <v>0</v>
      </c>
      <c r="L5978" s="766">
        <v>0</v>
      </c>
      <c r="M5978" s="765">
        <v>371.9525</v>
      </c>
      <c r="N5978" s="765">
        <v>629</v>
      </c>
      <c r="O5978" s="766">
        <v>0.5913</v>
      </c>
      <c r="P5978" s="766">
        <v>-0.3087</v>
      </c>
      <c r="Q5978" s="765">
        <v>5327</v>
      </c>
      <c r="R5978" s="765">
        <v>2000.1446</v>
      </c>
      <c r="S5978" s="766">
        <v>0.3755</v>
      </c>
      <c r="T5978" s="765">
        <v>0</v>
      </c>
      <c r="U5978" s="765">
        <v>0</v>
      </c>
      <c r="V5978" s="765">
        <v>0</v>
      </c>
      <c r="W5978" s="765">
        <v>0</v>
      </c>
      <c r="X5978" s="669">
        <v>0</v>
      </c>
      <c r="Y5978" s="765">
        <v>0</v>
      </c>
      <c r="Z5978" s="765">
        <v>0</v>
      </c>
      <c r="AA5978" s="765">
        <v>0</v>
      </c>
      <c r="AB5978" s="766">
        <v>1</v>
      </c>
      <c r="AC5978" s="575">
        <f t="shared" si="278"/>
        <v>0</v>
      </c>
      <c r="AD5978" s="620">
        <f t="shared" si="279"/>
        <v>0</v>
      </c>
    </row>
    <row r="5979" customHeight="1" spans="1:30">
      <c r="A5979" s="564">
        <v>45409</v>
      </c>
      <c r="B5979" s="669" t="s">
        <v>61</v>
      </c>
      <c r="C5979" s="669" t="s">
        <v>56</v>
      </c>
      <c r="D5979" s="765">
        <v>275</v>
      </c>
      <c r="E5979" s="669" t="s">
        <v>35</v>
      </c>
      <c r="F5979" s="765">
        <v>0</v>
      </c>
      <c r="G5979" s="765">
        <v>7.9</v>
      </c>
      <c r="H5979" s="765">
        <v>345.2469</v>
      </c>
      <c r="I5979" s="765">
        <v>344.3525</v>
      </c>
      <c r="J5979" s="765">
        <v>341.44</v>
      </c>
      <c r="K5979" s="765">
        <v>0</v>
      </c>
      <c r="L5979" s="766">
        <v>0</v>
      </c>
      <c r="M5979" s="765">
        <v>7157.04</v>
      </c>
      <c r="N5979" s="765">
        <v>8871</v>
      </c>
      <c r="O5979" s="766">
        <v>0.8068</v>
      </c>
      <c r="P5979" s="766">
        <v>-0.0932</v>
      </c>
      <c r="Q5979" s="765">
        <v>80080</v>
      </c>
      <c r="R5979" s="765">
        <v>31082.48</v>
      </c>
      <c r="S5979" s="766">
        <v>0.3881</v>
      </c>
      <c r="T5979" s="765">
        <v>0.8944</v>
      </c>
      <c r="U5979" s="765">
        <v>0</v>
      </c>
      <c r="V5979" s="765">
        <v>0</v>
      </c>
      <c r="W5979" s="765">
        <v>0</v>
      </c>
      <c r="X5979" s="669">
        <v>0</v>
      </c>
      <c r="Y5979" s="765">
        <v>0</v>
      </c>
      <c r="Z5979" s="765">
        <v>0</v>
      </c>
      <c r="AA5979" s="765">
        <v>0</v>
      </c>
      <c r="AB5979" s="766">
        <v>0.9974</v>
      </c>
      <c r="AC5979" s="575">
        <f t="shared" si="278"/>
        <v>0</v>
      </c>
      <c r="AD5979" s="620">
        <f t="shared" si="279"/>
        <v>0.8944</v>
      </c>
    </row>
    <row r="5980" customHeight="1" spans="1:30">
      <c r="A5980" s="564">
        <v>45409</v>
      </c>
      <c r="B5980" s="669" t="s">
        <v>62</v>
      </c>
      <c r="C5980" s="669" t="s">
        <v>56</v>
      </c>
      <c r="D5980" s="765">
        <v>200</v>
      </c>
      <c r="E5980" s="669" t="s">
        <v>35</v>
      </c>
      <c r="F5980" s="765">
        <v>0</v>
      </c>
      <c r="G5980" s="765">
        <v>9.58</v>
      </c>
      <c r="H5980" s="765">
        <v>310.4024</v>
      </c>
      <c r="I5980" s="765">
        <v>308.2048</v>
      </c>
      <c r="J5980" s="765">
        <v>300.96</v>
      </c>
      <c r="K5980" s="765">
        <v>2.1976</v>
      </c>
      <c r="L5980" s="766">
        <v>0.0071</v>
      </c>
      <c r="M5980" s="765">
        <v>5396.16</v>
      </c>
      <c r="N5980" s="765">
        <v>6628</v>
      </c>
      <c r="O5980" s="766">
        <v>0.8141</v>
      </c>
      <c r="P5980" s="766">
        <v>-0.0859</v>
      </c>
      <c r="Q5980" s="765">
        <v>58280</v>
      </c>
      <c r="R5980" s="765">
        <v>21943.68</v>
      </c>
      <c r="S5980" s="766">
        <v>0.3765</v>
      </c>
      <c r="T5980" s="765">
        <v>0</v>
      </c>
      <c r="U5980" s="765">
        <v>0</v>
      </c>
      <c r="V5980" s="765">
        <v>0</v>
      </c>
      <c r="W5980" s="765">
        <v>0</v>
      </c>
      <c r="X5980" s="669">
        <v>0</v>
      </c>
      <c r="Y5980" s="765">
        <v>0</v>
      </c>
      <c r="Z5980" s="765">
        <v>0</v>
      </c>
      <c r="AA5980" s="765">
        <v>0</v>
      </c>
      <c r="AB5980" s="766">
        <v>1</v>
      </c>
      <c r="AC5980" s="575">
        <f t="shared" si="278"/>
        <v>0</v>
      </c>
      <c r="AD5980" s="620">
        <f t="shared" si="279"/>
        <v>0</v>
      </c>
    </row>
    <row r="5981" customHeight="1" spans="1:30">
      <c r="A5981" s="564">
        <v>45409</v>
      </c>
      <c r="B5981" s="669" t="s">
        <v>70</v>
      </c>
      <c r="C5981" s="669" t="s">
        <v>56</v>
      </c>
      <c r="D5981" s="765">
        <v>200</v>
      </c>
      <c r="E5981" s="669" t="s">
        <v>35</v>
      </c>
      <c r="F5981" s="765">
        <v>0</v>
      </c>
      <c r="G5981" s="765">
        <v>9.58</v>
      </c>
      <c r="H5981" s="765">
        <v>339.0758</v>
      </c>
      <c r="I5981" s="765">
        <v>217.481</v>
      </c>
      <c r="J5981" s="765">
        <v>214.5</v>
      </c>
      <c r="K5981" s="765">
        <v>0</v>
      </c>
      <c r="L5981" s="766">
        <v>0</v>
      </c>
      <c r="M5981" s="765">
        <v>2947.725</v>
      </c>
      <c r="N5981" s="765">
        <v>3500</v>
      </c>
      <c r="O5981" s="766">
        <v>0.8422</v>
      </c>
      <c r="P5981" s="766">
        <v>-0.0578</v>
      </c>
      <c r="Q5981" s="765">
        <v>30140</v>
      </c>
      <c r="R5981" s="765">
        <v>13383.975</v>
      </c>
      <c r="S5981" s="766">
        <v>0.4441</v>
      </c>
      <c r="T5981" s="765">
        <v>121.5948</v>
      </c>
      <c r="U5981" s="765">
        <v>0</v>
      </c>
      <c r="V5981" s="765">
        <v>0</v>
      </c>
      <c r="W5981" s="765">
        <v>0</v>
      </c>
      <c r="X5981" s="669">
        <v>0</v>
      </c>
      <c r="Y5981" s="765">
        <v>0</v>
      </c>
      <c r="Z5981" s="765">
        <v>0</v>
      </c>
      <c r="AA5981" s="765">
        <v>0</v>
      </c>
      <c r="AB5981" s="766">
        <v>0.619</v>
      </c>
      <c r="AC5981" s="575">
        <f t="shared" si="278"/>
        <v>0</v>
      </c>
      <c r="AD5981" s="620">
        <f t="shared" si="279"/>
        <v>121.5948</v>
      </c>
    </row>
    <row r="5982" customHeight="1" spans="1:30">
      <c r="A5982" s="564">
        <v>45409</v>
      </c>
      <c r="B5982" s="669" t="s">
        <v>60</v>
      </c>
      <c r="C5982" s="669" t="s">
        <v>56</v>
      </c>
      <c r="D5982" s="765">
        <v>200</v>
      </c>
      <c r="E5982" s="669" t="s">
        <v>35</v>
      </c>
      <c r="F5982" s="765">
        <v>0</v>
      </c>
      <c r="G5982" s="765">
        <v>7.72</v>
      </c>
      <c r="H5982" s="765">
        <v>256.4956</v>
      </c>
      <c r="I5982" s="765">
        <v>256.4956</v>
      </c>
      <c r="J5982" s="765">
        <v>249.48</v>
      </c>
      <c r="K5982" s="765">
        <v>0</v>
      </c>
      <c r="L5982" s="766">
        <v>0</v>
      </c>
      <c r="M5982" s="765">
        <v>5132.16</v>
      </c>
      <c r="N5982" s="765">
        <v>6233</v>
      </c>
      <c r="O5982" s="766">
        <v>0.8234</v>
      </c>
      <c r="P5982" s="766">
        <v>-0.0766</v>
      </c>
      <c r="Q5982" s="765">
        <v>58020</v>
      </c>
      <c r="R5982" s="765">
        <v>19668</v>
      </c>
      <c r="S5982" s="766">
        <v>0.339</v>
      </c>
      <c r="T5982" s="765">
        <v>0</v>
      </c>
      <c r="U5982" s="765">
        <v>0</v>
      </c>
      <c r="V5982" s="765">
        <v>0</v>
      </c>
      <c r="W5982" s="765">
        <v>0</v>
      </c>
      <c r="X5982" s="669">
        <v>0</v>
      </c>
      <c r="Y5982" s="765">
        <v>0</v>
      </c>
      <c r="Z5982" s="765">
        <v>0</v>
      </c>
      <c r="AA5982" s="765">
        <v>0</v>
      </c>
      <c r="AB5982" s="766">
        <v>1</v>
      </c>
      <c r="AC5982" s="575">
        <f t="shared" si="278"/>
        <v>0</v>
      </c>
      <c r="AD5982" s="620">
        <f t="shared" si="279"/>
        <v>0</v>
      </c>
    </row>
    <row r="5983" customHeight="1" spans="1:30">
      <c r="A5983" s="564">
        <v>45409</v>
      </c>
      <c r="B5983" s="669" t="s">
        <v>68</v>
      </c>
      <c r="C5983" s="669" t="s">
        <v>56</v>
      </c>
      <c r="D5983" s="765">
        <v>200</v>
      </c>
      <c r="E5983" s="669" t="s">
        <v>35</v>
      </c>
      <c r="F5983" s="765">
        <v>0</v>
      </c>
      <c r="G5983" s="765">
        <v>8.62</v>
      </c>
      <c r="H5983" s="765">
        <v>356.566</v>
      </c>
      <c r="I5983" s="765">
        <v>325.9632</v>
      </c>
      <c r="J5983" s="765">
        <v>325.6</v>
      </c>
      <c r="K5983" s="765">
        <v>25.1607</v>
      </c>
      <c r="L5983" s="766">
        <v>0.0717</v>
      </c>
      <c r="M5983" s="765">
        <v>4942.08</v>
      </c>
      <c r="N5983" s="765">
        <v>6061</v>
      </c>
      <c r="O5983" s="766">
        <v>0.8154</v>
      </c>
      <c r="P5983" s="766">
        <v>-0.0846</v>
      </c>
      <c r="Q5983" s="765">
        <v>58559</v>
      </c>
      <c r="R5983" s="765">
        <v>23364</v>
      </c>
      <c r="S5983" s="766">
        <v>0.399</v>
      </c>
      <c r="T5983" s="765">
        <v>1.6603</v>
      </c>
      <c r="U5983" s="765">
        <v>3.7818</v>
      </c>
      <c r="V5983" s="765">
        <v>0</v>
      </c>
      <c r="W5983" s="765">
        <v>0</v>
      </c>
      <c r="X5983" s="669">
        <v>0</v>
      </c>
      <c r="Y5983" s="765">
        <v>0</v>
      </c>
      <c r="Z5983" s="765">
        <v>0</v>
      </c>
      <c r="AA5983" s="765">
        <v>0</v>
      </c>
      <c r="AB5983" s="766">
        <v>0.9951</v>
      </c>
      <c r="AC5983" s="575">
        <f t="shared" si="278"/>
        <v>3.7818</v>
      </c>
      <c r="AD5983" s="620">
        <f t="shared" si="279"/>
        <v>1.6603</v>
      </c>
    </row>
    <row r="5984" customHeight="1" spans="1:30">
      <c r="A5984" s="564">
        <v>45409</v>
      </c>
      <c r="B5984" s="669" t="s">
        <v>71</v>
      </c>
      <c r="C5984" s="669" t="s">
        <v>56</v>
      </c>
      <c r="D5984" s="765">
        <v>49.5</v>
      </c>
      <c r="E5984" s="669" t="s">
        <v>35</v>
      </c>
      <c r="F5984" s="765">
        <v>0</v>
      </c>
      <c r="G5984" s="765">
        <v>19.59</v>
      </c>
      <c r="H5984" s="765">
        <v>116.148</v>
      </c>
      <c r="I5984" s="765">
        <v>61.2115</v>
      </c>
      <c r="J5984" s="765">
        <v>60.225</v>
      </c>
      <c r="K5984" s="765">
        <v>54.9365</v>
      </c>
      <c r="L5984" s="766">
        <v>0.473</v>
      </c>
      <c r="M5984" s="765">
        <v>1640.76</v>
      </c>
      <c r="N5984" s="765">
        <v>1133</v>
      </c>
      <c r="O5984" s="766">
        <v>1.4482</v>
      </c>
      <c r="P5984" s="766">
        <v>0.5482</v>
      </c>
      <c r="Q5984" s="765">
        <v>11632</v>
      </c>
      <c r="R5984" s="765">
        <v>4356.6006</v>
      </c>
      <c r="S5984" s="766">
        <v>0.3745</v>
      </c>
      <c r="T5984" s="765">
        <v>0</v>
      </c>
      <c r="U5984" s="765">
        <v>0</v>
      </c>
      <c r="V5984" s="765">
        <v>0</v>
      </c>
      <c r="W5984" s="765">
        <v>0</v>
      </c>
      <c r="X5984" s="669">
        <v>0</v>
      </c>
      <c r="Y5984" s="765">
        <v>0</v>
      </c>
      <c r="Z5984" s="765">
        <v>0</v>
      </c>
      <c r="AA5984" s="765">
        <v>0</v>
      </c>
      <c r="AB5984" s="766">
        <v>1</v>
      </c>
      <c r="AC5984" s="575">
        <f t="shared" si="278"/>
        <v>0</v>
      </c>
      <c r="AD5984" s="620">
        <f t="shared" si="279"/>
        <v>0</v>
      </c>
    </row>
    <row r="5985" customHeight="1" spans="1:30">
      <c r="A5985" s="564">
        <v>45409</v>
      </c>
      <c r="B5985" s="669" t="s">
        <v>66</v>
      </c>
      <c r="C5985" s="669" t="s">
        <v>56</v>
      </c>
      <c r="D5985" s="765">
        <v>80</v>
      </c>
      <c r="E5985" s="669" t="s">
        <v>39</v>
      </c>
      <c r="F5985" s="765">
        <v>0</v>
      </c>
      <c r="G5985" s="765">
        <v>6.14</v>
      </c>
      <c r="H5985" s="765">
        <v>81.593</v>
      </c>
      <c r="I5985" s="765">
        <v>79.4925</v>
      </c>
      <c r="J5985" s="765">
        <v>78.2495</v>
      </c>
      <c r="K5985" s="765">
        <v>1</v>
      </c>
      <c r="L5985" s="766">
        <v>0.0124</v>
      </c>
      <c r="M5985" s="765">
        <v>1224.1315</v>
      </c>
      <c r="N5985" s="765">
        <v>1593</v>
      </c>
      <c r="O5985" s="766">
        <v>0.7684</v>
      </c>
      <c r="P5985" s="766">
        <v>-0.1316</v>
      </c>
      <c r="Q5985" s="765">
        <v>18263</v>
      </c>
      <c r="R5985" s="765">
        <v>6913.5731</v>
      </c>
      <c r="S5985" s="766">
        <v>0.3786</v>
      </c>
      <c r="T5985" s="765">
        <v>0.1</v>
      </c>
      <c r="U5985" s="765">
        <v>0</v>
      </c>
      <c r="V5985" s="765">
        <v>0</v>
      </c>
      <c r="W5985" s="765">
        <v>0</v>
      </c>
      <c r="X5985" s="669">
        <v>0</v>
      </c>
      <c r="Y5985" s="765">
        <v>0</v>
      </c>
      <c r="Z5985" s="765">
        <v>0</v>
      </c>
      <c r="AA5985" s="765">
        <v>0</v>
      </c>
      <c r="AB5985" s="766">
        <v>0.9979</v>
      </c>
      <c r="AC5985" s="575">
        <f t="shared" si="278"/>
        <v>0</v>
      </c>
      <c r="AD5985" s="620">
        <f t="shared" si="279"/>
        <v>0.1</v>
      </c>
    </row>
    <row r="5986" customHeight="1" spans="1:30">
      <c r="A5986" s="564">
        <v>45409</v>
      </c>
      <c r="B5986" s="669" t="s">
        <v>73</v>
      </c>
      <c r="C5986" s="669" t="s">
        <v>56</v>
      </c>
      <c r="D5986" s="765">
        <v>150</v>
      </c>
      <c r="E5986" s="669" t="s">
        <v>35</v>
      </c>
      <c r="F5986" s="765">
        <v>0</v>
      </c>
      <c r="G5986" s="765">
        <v>3.48</v>
      </c>
      <c r="H5986" s="765">
        <v>23.5771</v>
      </c>
      <c r="I5986" s="765">
        <v>23.5771</v>
      </c>
      <c r="J5986" s="765">
        <v>22.88</v>
      </c>
      <c r="K5986" s="765">
        <v>0</v>
      </c>
      <c r="L5986" s="766">
        <v>0</v>
      </c>
      <c r="M5986" s="765">
        <v>2736.8</v>
      </c>
      <c r="N5986" s="765">
        <v>4023</v>
      </c>
      <c r="O5986" s="766">
        <v>0.6803</v>
      </c>
      <c r="P5986" s="766">
        <v>-0.2197</v>
      </c>
      <c r="Q5986" s="765">
        <v>37945</v>
      </c>
      <c r="R5986" s="765">
        <v>16177.92</v>
      </c>
      <c r="S5986" s="766">
        <v>0.4264</v>
      </c>
      <c r="T5986" s="765">
        <v>0</v>
      </c>
      <c r="U5986" s="765">
        <v>0</v>
      </c>
      <c r="V5986" s="765">
        <v>0</v>
      </c>
      <c r="W5986" s="765">
        <v>0</v>
      </c>
      <c r="X5986" s="669">
        <v>0</v>
      </c>
      <c r="Y5986" s="765">
        <v>0</v>
      </c>
      <c r="Z5986" s="765">
        <v>0</v>
      </c>
      <c r="AA5986" s="765">
        <v>0</v>
      </c>
      <c r="AB5986" s="766">
        <v>0.9925</v>
      </c>
      <c r="AC5986" s="575">
        <f t="shared" si="278"/>
        <v>0</v>
      </c>
      <c r="AD5986" s="620">
        <f t="shared" si="279"/>
        <v>0</v>
      </c>
    </row>
    <row r="5987" customHeight="1" spans="1:30">
      <c r="A5987" s="564">
        <v>45409</v>
      </c>
      <c r="B5987" s="669" t="s">
        <v>75</v>
      </c>
      <c r="C5987" s="669" t="s">
        <v>56</v>
      </c>
      <c r="D5987" s="765">
        <v>200</v>
      </c>
      <c r="E5987" s="669" t="s">
        <v>39</v>
      </c>
      <c r="F5987" s="765">
        <v>0</v>
      </c>
      <c r="G5987" s="765">
        <v>15.44</v>
      </c>
      <c r="H5987" s="765">
        <v>479.018</v>
      </c>
      <c r="I5987" s="765">
        <v>251.8664</v>
      </c>
      <c r="J5987" s="765">
        <v>246.84</v>
      </c>
      <c r="K5987" s="765">
        <v>227.1516</v>
      </c>
      <c r="L5987" s="766">
        <v>0.4742</v>
      </c>
      <c r="M5987" s="765">
        <v>4455</v>
      </c>
      <c r="N5987" s="765">
        <v>4638</v>
      </c>
      <c r="O5987" s="766">
        <v>0.9605</v>
      </c>
      <c r="P5987" s="766">
        <v>0.0605</v>
      </c>
      <c r="Q5987" s="765">
        <v>45480</v>
      </c>
      <c r="R5987" s="765">
        <v>12304.38</v>
      </c>
      <c r="S5987" s="766">
        <v>0.2705</v>
      </c>
      <c r="T5987" s="765">
        <v>0</v>
      </c>
      <c r="U5987" s="765">
        <v>0</v>
      </c>
      <c r="V5987" s="765">
        <v>0</v>
      </c>
      <c r="W5987" s="765">
        <v>0</v>
      </c>
      <c r="X5987" s="669">
        <v>0</v>
      </c>
      <c r="Y5987" s="765">
        <v>0</v>
      </c>
      <c r="Z5987" s="765">
        <v>0</v>
      </c>
      <c r="AA5987" s="765">
        <v>0</v>
      </c>
      <c r="AB5987" s="766">
        <v>1</v>
      </c>
      <c r="AC5987" s="575">
        <f t="shared" si="278"/>
        <v>0</v>
      </c>
      <c r="AD5987" s="620">
        <f t="shared" si="279"/>
        <v>0</v>
      </c>
    </row>
    <row r="5988" customHeight="1" spans="1:30">
      <c r="A5988" s="564">
        <v>45409</v>
      </c>
      <c r="B5988" s="669" t="s">
        <v>74</v>
      </c>
      <c r="C5988" s="669" t="s">
        <v>56</v>
      </c>
      <c r="D5988" s="765">
        <v>50</v>
      </c>
      <c r="E5988" s="669" t="s">
        <v>35</v>
      </c>
      <c r="F5988" s="765">
        <v>0</v>
      </c>
      <c r="G5988" s="765">
        <v>17.37</v>
      </c>
      <c r="H5988" s="765">
        <v>50.38</v>
      </c>
      <c r="I5988" s="765">
        <v>17.0692</v>
      </c>
      <c r="J5988" s="765">
        <v>16.7024</v>
      </c>
      <c r="K5988" s="765">
        <v>33.3108</v>
      </c>
      <c r="L5988" s="766">
        <v>0.6612</v>
      </c>
      <c r="M5988" s="765">
        <v>581.4908</v>
      </c>
      <c r="N5988" s="669"/>
      <c r="O5988" s="669"/>
      <c r="P5988" s="669"/>
      <c r="Q5988" s="765">
        <v>5770</v>
      </c>
      <c r="R5988" s="765">
        <v>1605.2872</v>
      </c>
      <c r="S5988" s="766">
        <v>0.2782</v>
      </c>
      <c r="T5988" s="765">
        <v>0</v>
      </c>
      <c r="U5988" s="765">
        <v>0</v>
      </c>
      <c r="V5988" s="765">
        <v>0</v>
      </c>
      <c r="W5988" s="765">
        <v>0</v>
      </c>
      <c r="X5988" s="669">
        <v>0</v>
      </c>
      <c r="Y5988" s="765">
        <v>0</v>
      </c>
      <c r="Z5988" s="765">
        <v>0</v>
      </c>
      <c r="AA5988" s="765">
        <v>0</v>
      </c>
      <c r="AB5988" s="766">
        <v>1</v>
      </c>
      <c r="AC5988" s="575">
        <f t="shared" si="278"/>
        <v>0</v>
      </c>
      <c r="AD5988" s="620">
        <f t="shared" si="279"/>
        <v>0</v>
      </c>
    </row>
    <row r="5989" customHeight="1" spans="1:30">
      <c r="A5989" s="564">
        <v>45409</v>
      </c>
      <c r="B5989" s="669" t="s">
        <v>65</v>
      </c>
      <c r="C5989" s="669" t="s">
        <v>56</v>
      </c>
      <c r="D5989" s="765">
        <v>50</v>
      </c>
      <c r="E5989" s="669" t="s">
        <v>39</v>
      </c>
      <c r="F5989" s="765">
        <v>0</v>
      </c>
      <c r="G5989" s="765">
        <v>3.17</v>
      </c>
      <c r="H5989" s="765">
        <v>10.9953</v>
      </c>
      <c r="I5989" s="765">
        <v>10.4538</v>
      </c>
      <c r="J5989" s="765">
        <v>9.68</v>
      </c>
      <c r="K5989" s="765">
        <v>0</v>
      </c>
      <c r="L5989" s="766">
        <v>0</v>
      </c>
      <c r="M5989" s="765">
        <v>944.13</v>
      </c>
      <c r="N5989" s="765">
        <v>1110</v>
      </c>
      <c r="O5989" s="766">
        <v>0.8506</v>
      </c>
      <c r="P5989" s="766">
        <v>-0.0494</v>
      </c>
      <c r="Q5989" s="765">
        <v>12500</v>
      </c>
      <c r="R5989" s="765">
        <v>3723.082</v>
      </c>
      <c r="S5989" s="766">
        <v>0.2978</v>
      </c>
      <c r="T5989" s="765">
        <v>0</v>
      </c>
      <c r="U5989" s="765">
        <v>0</v>
      </c>
      <c r="V5989" s="765">
        <v>0</v>
      </c>
      <c r="W5989" s="765">
        <v>0</v>
      </c>
      <c r="X5989" s="669">
        <v>0</v>
      </c>
      <c r="Y5989" s="765">
        <v>0</v>
      </c>
      <c r="Z5989" s="765">
        <v>0</v>
      </c>
      <c r="AA5989" s="765">
        <v>0</v>
      </c>
      <c r="AB5989" s="766">
        <v>1</v>
      </c>
      <c r="AC5989" s="575">
        <f t="shared" si="278"/>
        <v>0</v>
      </c>
      <c r="AD5989" s="620">
        <f t="shared" si="279"/>
        <v>0</v>
      </c>
    </row>
    <row r="5990" customHeight="1" spans="1:30">
      <c r="A5990" s="564">
        <v>45409</v>
      </c>
      <c r="B5990" s="921" t="s">
        <v>332</v>
      </c>
      <c r="C5990" s="922" t="s">
        <v>327</v>
      </c>
      <c r="D5990" s="923">
        <v>100</v>
      </c>
      <c r="E5990" s="924" t="s">
        <v>495</v>
      </c>
      <c r="F5990" s="925">
        <v>6.28</v>
      </c>
      <c r="G5990" s="924">
        <v>6.67</v>
      </c>
      <c r="H5990" s="926">
        <v>67.3962</v>
      </c>
      <c r="I5990" s="926">
        <v>38.4894</v>
      </c>
      <c r="J5990" s="926">
        <v>36.82</v>
      </c>
      <c r="K5990" s="926">
        <v>28.9068</v>
      </c>
      <c r="L5990" s="937">
        <v>0.4289</v>
      </c>
      <c r="M5990" s="926">
        <v>1036.875</v>
      </c>
      <c r="N5990" s="924">
        <v>2100</v>
      </c>
      <c r="O5990" s="937">
        <v>0.4938</v>
      </c>
      <c r="P5990" s="937">
        <v>-0.4063</v>
      </c>
      <c r="Q5990" s="924">
        <v>17591</v>
      </c>
      <c r="R5990" s="926">
        <v>3669.722</v>
      </c>
      <c r="S5990" s="937">
        <v>0.2086</v>
      </c>
      <c r="T5990" s="924">
        <v>0</v>
      </c>
      <c r="U5990" s="924">
        <v>0</v>
      </c>
      <c r="V5990" s="924">
        <v>0</v>
      </c>
      <c r="W5990" s="924">
        <v>0</v>
      </c>
      <c r="X5990" s="924">
        <v>0</v>
      </c>
      <c r="Y5990" s="924">
        <v>0</v>
      </c>
      <c r="Z5990" s="924">
        <v>0</v>
      </c>
      <c r="AA5990" s="926">
        <v>28.9068</v>
      </c>
      <c r="AB5990" s="937">
        <v>1</v>
      </c>
      <c r="AC5990" s="575">
        <f t="shared" si="278"/>
        <v>0</v>
      </c>
      <c r="AD5990" s="620">
        <f t="shared" si="279"/>
        <v>0</v>
      </c>
    </row>
    <row r="5991" customHeight="1" spans="1:30">
      <c r="A5991" s="564">
        <v>45409</v>
      </c>
      <c r="B5991" s="921" t="s">
        <v>342</v>
      </c>
      <c r="C5991" s="927" t="s">
        <v>82</v>
      </c>
      <c r="D5991" s="928">
        <v>100</v>
      </c>
      <c r="E5991" s="925" t="s">
        <v>161</v>
      </c>
      <c r="F5991" s="924" t="s">
        <v>381</v>
      </c>
      <c r="G5991" s="930">
        <v>5.05</v>
      </c>
      <c r="H5991" s="930">
        <v>0</v>
      </c>
      <c r="I5991" s="963">
        <v>19.95</v>
      </c>
      <c r="J5991" s="938">
        <v>19.448</v>
      </c>
      <c r="K5991" s="934">
        <v>0</v>
      </c>
      <c r="L5991" s="937">
        <v>0</v>
      </c>
      <c r="M5991" s="938">
        <v>253.5544</v>
      </c>
      <c r="N5991" s="961">
        <v>2002</v>
      </c>
      <c r="O5991" s="956">
        <v>0.1267</v>
      </c>
      <c r="P5991" s="937">
        <v>-0.769</v>
      </c>
      <c r="Q5991" s="924">
        <v>13181</v>
      </c>
      <c r="R5991" s="938">
        <v>561.4136</v>
      </c>
      <c r="S5991" s="940">
        <v>0.0426</v>
      </c>
      <c r="T5991" s="957">
        <v>0.8521</v>
      </c>
      <c r="U5991" s="924">
        <v>0</v>
      </c>
      <c r="V5991" s="924">
        <v>0</v>
      </c>
      <c r="W5991" s="924">
        <v>0</v>
      </c>
      <c r="X5991" s="924">
        <v>0</v>
      </c>
      <c r="Y5991" s="924">
        <v>0</v>
      </c>
      <c r="Z5991" s="924">
        <v>0</v>
      </c>
      <c r="AA5991" s="957">
        <v>0.4374</v>
      </c>
      <c r="AB5991" s="937">
        <v>1</v>
      </c>
      <c r="AC5991" s="575">
        <f t="shared" si="278"/>
        <v>0</v>
      </c>
      <c r="AD5991" s="620">
        <f t="shared" si="279"/>
        <v>0.8521</v>
      </c>
    </row>
    <row r="5992" customHeight="1" spans="1:30">
      <c r="A5992" s="564">
        <v>45409</v>
      </c>
      <c r="B5992" s="931" t="s">
        <v>461</v>
      </c>
      <c r="C5992" s="932" t="s">
        <v>391</v>
      </c>
      <c r="D5992" s="933">
        <v>33</v>
      </c>
      <c r="E5992" s="924" t="s">
        <v>161</v>
      </c>
      <c r="F5992" s="924" t="s">
        <v>381</v>
      </c>
      <c r="G5992" s="924">
        <v>5.44</v>
      </c>
      <c r="H5992" s="924">
        <v>29.3586</v>
      </c>
      <c r="I5992" s="924">
        <v>28.8206</v>
      </c>
      <c r="J5992" s="924">
        <v>28.38</v>
      </c>
      <c r="K5992" s="924">
        <v>0</v>
      </c>
      <c r="L5992" s="937">
        <v>0</v>
      </c>
      <c r="M5992" s="974">
        <v>580.08</v>
      </c>
      <c r="N5992" s="926">
        <v>1086</v>
      </c>
      <c r="O5992" s="937">
        <v>0.5342</v>
      </c>
      <c r="P5992" s="937">
        <v>-0.4064</v>
      </c>
      <c r="Q5992" s="924">
        <v>7604</v>
      </c>
      <c r="R5992" s="924">
        <v>2227.5</v>
      </c>
      <c r="S5992" s="937">
        <v>0.2929</v>
      </c>
      <c r="T5992" s="924">
        <v>0</v>
      </c>
      <c r="U5992" s="924">
        <v>0</v>
      </c>
      <c r="V5992" s="924">
        <v>0</v>
      </c>
      <c r="W5992" s="924">
        <v>0</v>
      </c>
      <c r="X5992" s="924">
        <v>0</v>
      </c>
      <c r="Y5992" s="924">
        <v>0</v>
      </c>
      <c r="Z5992" s="924">
        <v>0</v>
      </c>
      <c r="AA5992" s="924">
        <v>0</v>
      </c>
      <c r="AB5992" s="937">
        <v>1</v>
      </c>
      <c r="AC5992" s="575">
        <f t="shared" si="278"/>
        <v>0</v>
      </c>
      <c r="AD5992" s="620">
        <f t="shared" si="279"/>
        <v>0</v>
      </c>
    </row>
    <row r="5993" customHeight="1" spans="1:30">
      <c r="A5993" s="564">
        <v>45409</v>
      </c>
      <c r="B5993" s="952" t="s">
        <v>488</v>
      </c>
      <c r="C5993" s="972" t="s">
        <v>150</v>
      </c>
      <c r="D5993" s="934">
        <v>60</v>
      </c>
      <c r="E5993" s="934" t="s">
        <v>470</v>
      </c>
      <c r="F5993" s="934">
        <v>5.78</v>
      </c>
      <c r="G5993" s="934">
        <v>2.74</v>
      </c>
      <c r="H5993" s="950">
        <v>44.067</v>
      </c>
      <c r="I5993" s="934">
        <v>45.7065</v>
      </c>
      <c r="J5993" s="934">
        <v>42.24</v>
      </c>
      <c r="K5993" s="952">
        <v>0</v>
      </c>
      <c r="L5993" s="941">
        <v>0</v>
      </c>
      <c r="M5993" s="934">
        <v>597.52</v>
      </c>
      <c r="N5993" s="934">
        <v>422</v>
      </c>
      <c r="O5993" s="941">
        <v>1.4159</v>
      </c>
      <c r="P5993" s="934" t="s">
        <v>149</v>
      </c>
      <c r="Q5993" s="934">
        <v>5420</v>
      </c>
      <c r="R5993" s="934">
        <v>2280.96</v>
      </c>
      <c r="S5993" s="941">
        <v>0.4208</v>
      </c>
      <c r="T5993" s="934">
        <v>0</v>
      </c>
      <c r="U5993" s="934">
        <v>0</v>
      </c>
      <c r="V5993" s="934">
        <v>0</v>
      </c>
      <c r="W5993" s="934">
        <v>0</v>
      </c>
      <c r="X5993" s="934">
        <v>0</v>
      </c>
      <c r="Y5993" s="934">
        <v>0</v>
      </c>
      <c r="Z5993" s="934">
        <v>0</v>
      </c>
      <c r="AA5993" s="934">
        <v>0</v>
      </c>
      <c r="AB5993" s="941">
        <v>1</v>
      </c>
      <c r="AC5993" s="575">
        <f t="shared" si="278"/>
        <v>0</v>
      </c>
      <c r="AD5993" s="620">
        <f t="shared" si="279"/>
        <v>0</v>
      </c>
    </row>
    <row r="5994" customHeight="1" spans="1:30">
      <c r="A5994" s="564">
        <v>45409</v>
      </c>
      <c r="B5994" s="921" t="s">
        <v>334</v>
      </c>
      <c r="C5994" s="927" t="s">
        <v>78</v>
      </c>
      <c r="D5994" s="928">
        <v>100</v>
      </c>
      <c r="E5994" s="930" t="s">
        <v>83</v>
      </c>
      <c r="F5994" s="930">
        <v>5.5</v>
      </c>
      <c r="G5994" s="930">
        <v>4.19</v>
      </c>
      <c r="H5994" s="930">
        <v>20.1453</v>
      </c>
      <c r="I5994" s="930">
        <v>22.07</v>
      </c>
      <c r="J5994" s="930">
        <v>22.0682</v>
      </c>
      <c r="K5994" s="930">
        <v>0</v>
      </c>
      <c r="L5994" s="942">
        <v>0</v>
      </c>
      <c r="M5994" s="944">
        <v>337.722</v>
      </c>
      <c r="N5994" s="944">
        <v>132</v>
      </c>
      <c r="O5994" s="945">
        <v>2.5585</v>
      </c>
      <c r="P5994" s="942">
        <v>1.6875</v>
      </c>
      <c r="Q5994" s="930">
        <v>5723</v>
      </c>
      <c r="R5994" s="944">
        <v>791.175</v>
      </c>
      <c r="S5994" s="941">
        <v>0.1382</v>
      </c>
      <c r="T5994" s="930">
        <v>0</v>
      </c>
      <c r="U5994" s="930">
        <v>0</v>
      </c>
      <c r="V5994" s="930">
        <v>0</v>
      </c>
      <c r="W5994" s="930">
        <v>0</v>
      </c>
      <c r="X5994" s="930">
        <v>0</v>
      </c>
      <c r="Y5994" s="930">
        <v>0</v>
      </c>
      <c r="Z5994" s="930">
        <v>0</v>
      </c>
      <c r="AA5994" s="930">
        <v>0</v>
      </c>
      <c r="AB5994" s="942">
        <v>1</v>
      </c>
      <c r="AC5994" s="575">
        <f t="shared" si="278"/>
        <v>0</v>
      </c>
      <c r="AD5994" s="620">
        <f t="shared" si="279"/>
        <v>0</v>
      </c>
    </row>
    <row r="5995" customHeight="1" spans="1:30">
      <c r="A5995" s="564">
        <v>45409</v>
      </c>
      <c r="B5995" s="921" t="s">
        <v>335</v>
      </c>
      <c r="C5995" s="927" t="s">
        <v>86</v>
      </c>
      <c r="D5995" s="928">
        <v>50</v>
      </c>
      <c r="E5995" s="930" t="s">
        <v>83</v>
      </c>
      <c r="F5995" s="930">
        <v>5.87</v>
      </c>
      <c r="G5995" s="935">
        <v>1.42</v>
      </c>
      <c r="H5995" s="935">
        <v>22.0882</v>
      </c>
      <c r="I5995" s="935">
        <v>11.7224</v>
      </c>
      <c r="J5995" s="935">
        <v>11.6989</v>
      </c>
      <c r="K5995" s="935">
        <v>10.1548</v>
      </c>
      <c r="L5995" s="942">
        <v>0.4597</v>
      </c>
      <c r="M5995" s="930">
        <v>311.0098</v>
      </c>
      <c r="N5995" s="935">
        <v>571</v>
      </c>
      <c r="O5995" s="942">
        <v>0.5246</v>
      </c>
      <c r="P5995" s="934" t="s">
        <v>149</v>
      </c>
      <c r="Q5995" s="935">
        <v>6458</v>
      </c>
      <c r="R5995" s="930">
        <v>1556.2093</v>
      </c>
      <c r="S5995" s="942">
        <v>0.241</v>
      </c>
      <c r="T5995" s="930">
        <v>0</v>
      </c>
      <c r="U5995" s="930">
        <v>0</v>
      </c>
      <c r="V5995" s="930">
        <v>0</v>
      </c>
      <c r="W5995" s="930">
        <v>0</v>
      </c>
      <c r="X5995" s="930">
        <v>0</v>
      </c>
      <c r="Y5995" s="930">
        <v>0</v>
      </c>
      <c r="Z5995" s="930">
        <v>0</v>
      </c>
      <c r="AA5995" s="930">
        <v>0</v>
      </c>
      <c r="AB5995" s="937">
        <v>1</v>
      </c>
      <c r="AC5995" s="575">
        <f t="shared" si="278"/>
        <v>0</v>
      </c>
      <c r="AD5995" s="620">
        <f t="shared" si="279"/>
        <v>0</v>
      </c>
    </row>
    <row r="5997" customHeight="1" spans="1:28">
      <c r="A5997" s="564" t="s">
        <v>1</v>
      </c>
      <c r="B5997" s="230" t="s">
        <v>2</v>
      </c>
      <c r="C5997" s="230" t="s">
        <v>3</v>
      </c>
      <c r="D5997" s="230" t="s">
        <v>4</v>
      </c>
      <c r="E5997" s="230" t="s">
        <v>5</v>
      </c>
      <c r="F5997" s="230" t="s">
        <v>6</v>
      </c>
      <c r="G5997" s="230" t="s">
        <v>7</v>
      </c>
      <c r="H5997" s="230" t="s">
        <v>8</v>
      </c>
      <c r="I5997" s="230" t="s">
        <v>9</v>
      </c>
      <c r="J5997" s="230" t="s">
        <v>10</v>
      </c>
      <c r="K5997" s="230" t="s">
        <v>11</v>
      </c>
      <c r="L5997" s="230" t="s">
        <v>12</v>
      </c>
      <c r="M5997" s="230" t="s">
        <v>13</v>
      </c>
      <c r="N5997" s="230" t="s">
        <v>14</v>
      </c>
      <c r="O5997" s="230" t="s">
        <v>15</v>
      </c>
      <c r="P5997" s="230" t="s">
        <v>16</v>
      </c>
      <c r="Q5997" s="230" t="s">
        <v>17</v>
      </c>
      <c r="R5997" s="230" t="s">
        <v>18</v>
      </c>
      <c r="S5997" s="230" t="s">
        <v>19</v>
      </c>
      <c r="T5997" s="230" t="s">
        <v>20</v>
      </c>
      <c r="U5997" s="230" t="s">
        <v>21</v>
      </c>
      <c r="V5997" s="230" t="s">
        <v>22</v>
      </c>
      <c r="W5997" s="230" t="s">
        <v>23</v>
      </c>
      <c r="X5997" s="230" t="s">
        <v>24</v>
      </c>
      <c r="Y5997" s="230" t="s">
        <v>25</v>
      </c>
      <c r="Z5997" s="230" t="s">
        <v>26</v>
      </c>
      <c r="AA5997" s="230" t="s">
        <v>27</v>
      </c>
      <c r="AB5997" s="230" t="s">
        <v>28</v>
      </c>
    </row>
    <row r="5998" customHeight="1" spans="1:30">
      <c r="A5998" s="564">
        <v>45410</v>
      </c>
      <c r="B5998" s="669" t="s">
        <v>31</v>
      </c>
      <c r="C5998" s="669" t="s">
        <v>32</v>
      </c>
      <c r="D5998" s="765">
        <v>100</v>
      </c>
      <c r="E5998" s="669" t="s">
        <v>39</v>
      </c>
      <c r="F5998" s="765">
        <v>1.52</v>
      </c>
      <c r="G5998" s="765">
        <v>2.27</v>
      </c>
      <c r="H5998" s="765">
        <v>14.6703</v>
      </c>
      <c r="I5998" s="765">
        <v>14.525</v>
      </c>
      <c r="J5998" s="765">
        <v>14.35</v>
      </c>
      <c r="K5998" s="765">
        <v>0</v>
      </c>
      <c r="L5998" s="766">
        <v>0</v>
      </c>
      <c r="M5998" s="765">
        <v>1205.225</v>
      </c>
      <c r="N5998" s="765">
        <v>1194</v>
      </c>
      <c r="O5998" s="766">
        <v>1.0094</v>
      </c>
      <c r="P5998" s="766">
        <v>0.0761</v>
      </c>
      <c r="Q5998" s="765">
        <v>14897</v>
      </c>
      <c r="R5998" s="765">
        <v>4544.3125</v>
      </c>
      <c r="S5998" s="766">
        <v>0.305</v>
      </c>
      <c r="T5998" s="765">
        <v>0</v>
      </c>
      <c r="U5998" s="765">
        <v>0</v>
      </c>
      <c r="V5998" s="765">
        <v>0</v>
      </c>
      <c r="W5998" s="765">
        <v>0</v>
      </c>
      <c r="X5998" s="669">
        <v>0</v>
      </c>
      <c r="Y5998" s="765">
        <v>0</v>
      </c>
      <c r="Z5998" s="765">
        <v>0</v>
      </c>
      <c r="AA5998" s="765">
        <v>0</v>
      </c>
      <c r="AB5998" s="766">
        <v>1</v>
      </c>
      <c r="AC5998" s="575">
        <f>U5998+W5998</f>
        <v>0</v>
      </c>
      <c r="AD5998" s="620">
        <f>T5998+V5998</f>
        <v>0</v>
      </c>
    </row>
    <row r="5999" customHeight="1" spans="1:30">
      <c r="A5999" s="564">
        <v>45410</v>
      </c>
      <c r="B5999" s="669" t="s">
        <v>34</v>
      </c>
      <c r="C5999" s="669" t="s">
        <v>32</v>
      </c>
      <c r="D5999" s="765">
        <v>10</v>
      </c>
      <c r="E5999" s="669" t="s">
        <v>48</v>
      </c>
      <c r="F5999" s="765">
        <v>4.63</v>
      </c>
      <c r="G5999" s="765">
        <v>1.67</v>
      </c>
      <c r="H5999" s="765">
        <v>4.2012</v>
      </c>
      <c r="I5999" s="765">
        <v>4.0131</v>
      </c>
      <c r="J5999" s="765">
        <v>3.96</v>
      </c>
      <c r="K5999" s="765">
        <v>0.1881</v>
      </c>
      <c r="L5999" s="766">
        <v>0.0448</v>
      </c>
      <c r="M5999" s="765">
        <v>116.16</v>
      </c>
      <c r="N5999" s="765">
        <v>100</v>
      </c>
      <c r="O5999" s="766">
        <v>1.1616</v>
      </c>
      <c r="P5999" s="766">
        <v>0.2283</v>
      </c>
      <c r="Q5999" s="765">
        <v>1258</v>
      </c>
      <c r="R5999" s="765">
        <v>422.4</v>
      </c>
      <c r="S5999" s="766">
        <v>0.3358</v>
      </c>
      <c r="T5999" s="765">
        <v>0</v>
      </c>
      <c r="U5999" s="765">
        <v>0</v>
      </c>
      <c r="V5999" s="765">
        <v>0</v>
      </c>
      <c r="W5999" s="765">
        <v>0</v>
      </c>
      <c r="X5999" s="669">
        <v>0</v>
      </c>
      <c r="Y5999" s="765">
        <v>0</v>
      </c>
      <c r="Z5999" s="765">
        <v>0</v>
      </c>
      <c r="AA5999" s="765">
        <v>0</v>
      </c>
      <c r="AB5999" s="766">
        <v>1</v>
      </c>
      <c r="AC5999" s="575">
        <f t="shared" ref="AC5999:AC6039" si="280">U5999+W5999</f>
        <v>0</v>
      </c>
      <c r="AD5999" s="620">
        <f t="shared" ref="AD5999:AD6039" si="281">T5999+V5999</f>
        <v>0</v>
      </c>
    </row>
    <row r="6000" customHeight="1" spans="1:30">
      <c r="A6000" s="564">
        <v>45410</v>
      </c>
      <c r="B6000" s="669" t="s">
        <v>36</v>
      </c>
      <c r="C6000" s="669" t="s">
        <v>32</v>
      </c>
      <c r="D6000" s="765">
        <v>80</v>
      </c>
      <c r="E6000" s="669" t="s">
        <v>35</v>
      </c>
      <c r="F6000" s="765">
        <v>7</v>
      </c>
      <c r="G6000" s="765">
        <v>1.8</v>
      </c>
      <c r="H6000" s="765">
        <v>48.2529</v>
      </c>
      <c r="I6000" s="765">
        <v>48.02</v>
      </c>
      <c r="J6000" s="765">
        <v>47.85</v>
      </c>
      <c r="K6000" s="765">
        <v>0</v>
      </c>
      <c r="L6000" s="766">
        <v>0</v>
      </c>
      <c r="M6000" s="765">
        <v>1114.3</v>
      </c>
      <c r="N6000" s="765">
        <v>854</v>
      </c>
      <c r="O6000" s="766">
        <v>1.3048</v>
      </c>
      <c r="P6000" s="766">
        <v>0.3715</v>
      </c>
      <c r="Q6000" s="765">
        <v>9570</v>
      </c>
      <c r="R6000" s="765">
        <v>3961.1</v>
      </c>
      <c r="S6000" s="766">
        <v>0.4139</v>
      </c>
      <c r="T6000" s="765">
        <v>0</v>
      </c>
      <c r="U6000" s="765">
        <v>0</v>
      </c>
      <c r="V6000" s="765">
        <v>0</v>
      </c>
      <c r="W6000" s="765">
        <v>0</v>
      </c>
      <c r="X6000" s="669">
        <v>0</v>
      </c>
      <c r="Y6000" s="765">
        <v>0</v>
      </c>
      <c r="Z6000" s="765">
        <v>0</v>
      </c>
      <c r="AA6000" s="765">
        <v>0</v>
      </c>
      <c r="AB6000" s="766">
        <v>0</v>
      </c>
      <c r="AC6000" s="575">
        <f t="shared" si="280"/>
        <v>0</v>
      </c>
      <c r="AD6000" s="620">
        <f t="shared" si="281"/>
        <v>0</v>
      </c>
    </row>
    <row r="6001" customHeight="1" spans="1:30">
      <c r="A6001" s="564">
        <v>45410</v>
      </c>
      <c r="B6001" s="669" t="s">
        <v>40</v>
      </c>
      <c r="C6001" s="669" t="s">
        <v>32</v>
      </c>
      <c r="D6001" s="765">
        <v>30</v>
      </c>
      <c r="E6001" s="669" t="s">
        <v>91</v>
      </c>
      <c r="F6001" s="765">
        <v>1.61</v>
      </c>
      <c r="G6001" s="765">
        <v>0</v>
      </c>
      <c r="H6001" s="765">
        <v>4.7075</v>
      </c>
      <c r="I6001" s="765">
        <v>4.7075</v>
      </c>
      <c r="J6001" s="765">
        <v>4.6464</v>
      </c>
      <c r="K6001" s="765">
        <v>0</v>
      </c>
      <c r="L6001" s="766">
        <v>0</v>
      </c>
      <c r="M6001" s="765">
        <v>398.376</v>
      </c>
      <c r="N6001" s="765">
        <v>402</v>
      </c>
      <c r="O6001" s="766">
        <v>0.991</v>
      </c>
      <c r="P6001" s="766">
        <v>0.0577</v>
      </c>
      <c r="Q6001" s="765">
        <v>4798</v>
      </c>
      <c r="R6001" s="765">
        <v>1576.1328</v>
      </c>
      <c r="S6001" s="766">
        <v>0.3285</v>
      </c>
      <c r="T6001" s="765">
        <v>0</v>
      </c>
      <c r="U6001" s="765">
        <v>0</v>
      </c>
      <c r="V6001" s="765">
        <v>0</v>
      </c>
      <c r="W6001" s="765">
        <v>0</v>
      </c>
      <c r="X6001" s="669">
        <v>0</v>
      </c>
      <c r="Y6001" s="765">
        <v>0</v>
      </c>
      <c r="Z6001" s="765">
        <v>0</v>
      </c>
      <c r="AA6001" s="765">
        <v>0</v>
      </c>
      <c r="AB6001" s="766">
        <v>1</v>
      </c>
      <c r="AC6001" s="575">
        <f t="shared" si="280"/>
        <v>0</v>
      </c>
      <c r="AD6001" s="620">
        <f t="shared" si="281"/>
        <v>0</v>
      </c>
    </row>
    <row r="6002" customHeight="1" spans="1:30">
      <c r="A6002" s="564">
        <v>45410</v>
      </c>
      <c r="B6002" s="669" t="s">
        <v>38</v>
      </c>
      <c r="C6002" s="669" t="s">
        <v>32</v>
      </c>
      <c r="D6002" s="765">
        <v>5.48</v>
      </c>
      <c r="E6002" s="669" t="s">
        <v>44</v>
      </c>
      <c r="F6002" s="765">
        <v>2.81</v>
      </c>
      <c r="G6002" s="765">
        <v>0</v>
      </c>
      <c r="H6002" s="765">
        <v>1.2</v>
      </c>
      <c r="I6002" s="765">
        <v>1.2</v>
      </c>
      <c r="J6002" s="765">
        <v>1.008</v>
      </c>
      <c r="K6002" s="765">
        <v>0</v>
      </c>
      <c r="L6002" s="766">
        <v>0</v>
      </c>
      <c r="M6002" s="765">
        <v>52.416</v>
      </c>
      <c r="N6002" s="765">
        <v>50</v>
      </c>
      <c r="O6002" s="766">
        <v>1.0483</v>
      </c>
      <c r="P6002" s="766">
        <v>0.115</v>
      </c>
      <c r="Q6002" s="765">
        <v>554</v>
      </c>
      <c r="R6002" s="765">
        <v>177.668</v>
      </c>
      <c r="S6002" s="766">
        <v>0.3207</v>
      </c>
      <c r="T6002" s="765">
        <v>0</v>
      </c>
      <c r="U6002" s="765">
        <v>0</v>
      </c>
      <c r="V6002" s="765">
        <v>0</v>
      </c>
      <c r="W6002" s="765">
        <v>0</v>
      </c>
      <c r="X6002" s="669">
        <v>0</v>
      </c>
      <c r="Y6002" s="765">
        <v>0</v>
      </c>
      <c r="Z6002" s="765">
        <v>0</v>
      </c>
      <c r="AA6002" s="765">
        <v>0</v>
      </c>
      <c r="AB6002" s="766">
        <v>1</v>
      </c>
      <c r="AC6002" s="575">
        <f t="shared" si="280"/>
        <v>0</v>
      </c>
      <c r="AD6002" s="620">
        <f t="shared" si="281"/>
        <v>0</v>
      </c>
    </row>
    <row r="6003" customHeight="1" spans="1:30">
      <c r="A6003" s="564">
        <v>45410</v>
      </c>
      <c r="B6003" s="669" t="s">
        <v>45</v>
      </c>
      <c r="C6003" s="669" t="s">
        <v>32</v>
      </c>
      <c r="D6003" s="765">
        <v>50</v>
      </c>
      <c r="E6003" s="669" t="s">
        <v>35</v>
      </c>
      <c r="F6003" s="765">
        <v>7.48</v>
      </c>
      <c r="G6003" s="765">
        <v>3.59</v>
      </c>
      <c r="H6003" s="765">
        <v>31.8932</v>
      </c>
      <c r="I6003" s="765">
        <v>31.773</v>
      </c>
      <c r="J6003" s="765">
        <v>31.68</v>
      </c>
      <c r="K6003" s="765">
        <v>0</v>
      </c>
      <c r="L6003" s="766">
        <v>0</v>
      </c>
      <c r="M6003" s="765">
        <v>624.8</v>
      </c>
      <c r="N6003" s="765">
        <v>583</v>
      </c>
      <c r="O6003" s="766">
        <v>1.0717</v>
      </c>
      <c r="P6003" s="766">
        <v>0.1384</v>
      </c>
      <c r="Q6003" s="765">
        <v>7003</v>
      </c>
      <c r="R6003" s="765">
        <v>2049.96</v>
      </c>
      <c r="S6003" s="766">
        <v>0.2927</v>
      </c>
      <c r="T6003" s="765">
        <v>0</v>
      </c>
      <c r="U6003" s="765">
        <v>0</v>
      </c>
      <c r="V6003" s="765">
        <v>0</v>
      </c>
      <c r="W6003" s="765">
        <v>0</v>
      </c>
      <c r="X6003" s="669">
        <v>0</v>
      </c>
      <c r="Y6003" s="765">
        <v>0</v>
      </c>
      <c r="Z6003" s="765">
        <v>0</v>
      </c>
      <c r="AA6003" s="765">
        <v>0</v>
      </c>
      <c r="AB6003" s="766">
        <v>1</v>
      </c>
      <c r="AC6003" s="575">
        <f t="shared" si="280"/>
        <v>0</v>
      </c>
      <c r="AD6003" s="620">
        <f t="shared" si="281"/>
        <v>0</v>
      </c>
    </row>
    <row r="6004" customHeight="1" spans="1:30">
      <c r="A6004" s="564">
        <v>45410</v>
      </c>
      <c r="B6004" s="669" t="s">
        <v>41</v>
      </c>
      <c r="C6004" s="669" t="s">
        <v>32</v>
      </c>
      <c r="D6004" s="765">
        <v>20</v>
      </c>
      <c r="E6004" s="669" t="s">
        <v>33</v>
      </c>
      <c r="F6004" s="765">
        <v>7.38</v>
      </c>
      <c r="G6004" s="765">
        <v>6.63</v>
      </c>
      <c r="H6004" s="765">
        <v>15.8226</v>
      </c>
      <c r="I6004" s="765">
        <v>9.8107</v>
      </c>
      <c r="J6004" s="765">
        <v>9.7516</v>
      </c>
      <c r="K6004" s="765">
        <v>6.0119</v>
      </c>
      <c r="L6004" s="766">
        <v>0.38</v>
      </c>
      <c r="M6004" s="765">
        <v>225.362</v>
      </c>
      <c r="N6004" s="765">
        <v>313</v>
      </c>
      <c r="O6004" s="766">
        <v>0.72</v>
      </c>
      <c r="P6004" s="766">
        <v>-0.2133</v>
      </c>
      <c r="Q6004" s="765">
        <v>4064</v>
      </c>
      <c r="R6004" s="765">
        <v>1078.4455</v>
      </c>
      <c r="S6004" s="766">
        <v>0.2654</v>
      </c>
      <c r="T6004" s="765">
        <v>0</v>
      </c>
      <c r="U6004" s="765">
        <v>0</v>
      </c>
      <c r="V6004" s="765">
        <v>0</v>
      </c>
      <c r="W6004" s="765">
        <v>0</v>
      </c>
      <c r="X6004" s="669">
        <v>0</v>
      </c>
      <c r="Y6004" s="765">
        <v>0</v>
      </c>
      <c r="Z6004" s="765">
        <v>0</v>
      </c>
      <c r="AA6004" s="765">
        <v>0</v>
      </c>
      <c r="AB6004" s="766">
        <v>1</v>
      </c>
      <c r="AC6004" s="575">
        <f t="shared" si="280"/>
        <v>0</v>
      </c>
      <c r="AD6004" s="620">
        <f t="shared" si="281"/>
        <v>0</v>
      </c>
    </row>
    <row r="6005" customHeight="1" spans="1:30">
      <c r="A6005" s="564">
        <v>45410</v>
      </c>
      <c r="B6005" s="669" t="s">
        <v>50</v>
      </c>
      <c r="C6005" s="669" t="s">
        <v>32</v>
      </c>
      <c r="D6005" s="765">
        <v>50</v>
      </c>
      <c r="E6005" s="669" t="s">
        <v>138</v>
      </c>
      <c r="F6005" s="765">
        <v>3.86</v>
      </c>
      <c r="G6005" s="765">
        <v>0</v>
      </c>
      <c r="H6005" s="765">
        <v>16.5988</v>
      </c>
      <c r="I6005" s="765">
        <v>16.38</v>
      </c>
      <c r="J6005" s="765">
        <v>16.31</v>
      </c>
      <c r="K6005" s="765">
        <v>0</v>
      </c>
      <c r="L6005" s="766">
        <v>0</v>
      </c>
      <c r="M6005" s="765">
        <v>595.07</v>
      </c>
      <c r="N6005" s="765">
        <v>493</v>
      </c>
      <c r="O6005" s="766">
        <v>1.207</v>
      </c>
      <c r="P6005" s="766">
        <v>0.2737</v>
      </c>
      <c r="Q6005" s="765">
        <v>6687</v>
      </c>
      <c r="R6005" s="765">
        <v>1722.56</v>
      </c>
      <c r="S6005" s="766">
        <v>0.2576</v>
      </c>
      <c r="T6005" s="765">
        <v>0.0188</v>
      </c>
      <c r="U6005" s="765">
        <v>0</v>
      </c>
      <c r="V6005" s="765">
        <v>0</v>
      </c>
      <c r="W6005" s="765">
        <v>0</v>
      </c>
      <c r="X6005" s="669">
        <v>0</v>
      </c>
      <c r="Y6005" s="765">
        <v>0</v>
      </c>
      <c r="Z6005" s="765">
        <v>0</v>
      </c>
      <c r="AA6005" s="765">
        <v>0</v>
      </c>
      <c r="AB6005" s="766">
        <v>0.9989</v>
      </c>
      <c r="AC6005" s="575">
        <f t="shared" si="280"/>
        <v>0</v>
      </c>
      <c r="AD6005" s="620">
        <f t="shared" si="281"/>
        <v>0.0188</v>
      </c>
    </row>
    <row r="6006" customHeight="1" spans="1:30">
      <c r="A6006" s="564">
        <v>45410</v>
      </c>
      <c r="B6006" s="669" t="s">
        <v>37</v>
      </c>
      <c r="C6006" s="669" t="s">
        <v>32</v>
      </c>
      <c r="D6006" s="765">
        <v>100</v>
      </c>
      <c r="E6006" s="669" t="s">
        <v>35</v>
      </c>
      <c r="F6006" s="765">
        <v>2</v>
      </c>
      <c r="G6006" s="765">
        <v>0</v>
      </c>
      <c r="H6006" s="765">
        <v>16.8403</v>
      </c>
      <c r="I6006" s="765">
        <v>16.7445</v>
      </c>
      <c r="J6006" s="765">
        <v>15.979</v>
      </c>
      <c r="K6006" s="765">
        <v>0</v>
      </c>
      <c r="L6006" s="766">
        <v>0</v>
      </c>
      <c r="M6006" s="765">
        <v>1181.603</v>
      </c>
      <c r="N6006" s="765">
        <v>1390</v>
      </c>
      <c r="O6006" s="766">
        <v>0.8501</v>
      </c>
      <c r="P6006" s="766">
        <v>-0.0832</v>
      </c>
      <c r="Q6006" s="765">
        <v>15889</v>
      </c>
      <c r="R6006" s="765">
        <v>4420.596</v>
      </c>
      <c r="S6006" s="766">
        <v>0.2782</v>
      </c>
      <c r="T6006" s="765">
        <v>0.0616</v>
      </c>
      <c r="U6006" s="765">
        <v>0</v>
      </c>
      <c r="V6006" s="765">
        <v>0</v>
      </c>
      <c r="W6006" s="765">
        <v>0</v>
      </c>
      <c r="X6006" s="669">
        <v>0</v>
      </c>
      <c r="Y6006" s="765">
        <v>0.0342</v>
      </c>
      <c r="Z6006" s="765">
        <v>0</v>
      </c>
      <c r="AA6006" s="765">
        <v>0</v>
      </c>
      <c r="AB6006" s="766">
        <v>0.9963</v>
      </c>
      <c r="AC6006" s="575">
        <f t="shared" si="280"/>
        <v>0</v>
      </c>
      <c r="AD6006" s="620">
        <f t="shared" si="281"/>
        <v>0.0616</v>
      </c>
    </row>
    <row r="6007" customHeight="1" spans="1:30">
      <c r="A6007" s="564">
        <v>45410</v>
      </c>
      <c r="B6007" s="669" t="s">
        <v>42</v>
      </c>
      <c r="C6007" s="669" t="s">
        <v>32</v>
      </c>
      <c r="D6007" s="765">
        <v>30</v>
      </c>
      <c r="E6007" s="669" t="s">
        <v>33</v>
      </c>
      <c r="F6007" s="765">
        <v>6.57</v>
      </c>
      <c r="G6007" s="765">
        <v>1.45</v>
      </c>
      <c r="H6007" s="765">
        <v>15.7694</v>
      </c>
      <c r="I6007" s="765">
        <v>10.4063</v>
      </c>
      <c r="J6007" s="765">
        <v>10.3843</v>
      </c>
      <c r="K6007" s="765">
        <v>5.1431</v>
      </c>
      <c r="L6007" s="766">
        <v>0.3308</v>
      </c>
      <c r="M6007" s="765">
        <v>248.2687</v>
      </c>
      <c r="N6007" s="765">
        <v>341</v>
      </c>
      <c r="O6007" s="766">
        <v>0.7281</v>
      </c>
      <c r="P6007" s="766">
        <v>-0.2052</v>
      </c>
      <c r="Q6007" s="765">
        <v>3622</v>
      </c>
      <c r="R6007" s="765">
        <v>1418.5214</v>
      </c>
      <c r="S6007" s="766">
        <v>0.3916</v>
      </c>
      <c r="T6007" s="765">
        <v>0</v>
      </c>
      <c r="U6007" s="765">
        <v>0</v>
      </c>
      <c r="V6007" s="765">
        <v>0</v>
      </c>
      <c r="W6007" s="765">
        <v>0</v>
      </c>
      <c r="X6007" s="669">
        <v>0</v>
      </c>
      <c r="Y6007" s="765">
        <v>0</v>
      </c>
      <c r="Z6007" s="765">
        <v>0</v>
      </c>
      <c r="AA6007" s="765">
        <v>0</v>
      </c>
      <c r="AB6007" s="766">
        <v>1</v>
      </c>
      <c r="AC6007" s="575">
        <f t="shared" si="280"/>
        <v>0</v>
      </c>
      <c r="AD6007" s="620">
        <f t="shared" si="281"/>
        <v>0</v>
      </c>
    </row>
    <row r="6008" customHeight="1" spans="1:30">
      <c r="A6008" s="564">
        <v>45410</v>
      </c>
      <c r="B6008" s="669" t="s">
        <v>46</v>
      </c>
      <c r="C6008" s="669" t="s">
        <v>32</v>
      </c>
      <c r="D6008" s="765">
        <v>30</v>
      </c>
      <c r="E6008" s="669" t="s">
        <v>33</v>
      </c>
      <c r="F6008" s="765">
        <v>5.33</v>
      </c>
      <c r="G6008" s="765">
        <v>0.8</v>
      </c>
      <c r="H6008" s="765">
        <v>13.2804</v>
      </c>
      <c r="I6008" s="765">
        <v>13.02</v>
      </c>
      <c r="J6008" s="765">
        <v>12.992</v>
      </c>
      <c r="K6008" s="765">
        <v>0</v>
      </c>
      <c r="L6008" s="766">
        <v>0</v>
      </c>
      <c r="M6008" s="765">
        <v>360.248</v>
      </c>
      <c r="N6008" s="765">
        <v>392</v>
      </c>
      <c r="O6008" s="766">
        <v>0.919</v>
      </c>
      <c r="P6008" s="766">
        <v>-0.0143</v>
      </c>
      <c r="Q6008" s="765">
        <v>4513</v>
      </c>
      <c r="R6008" s="765">
        <v>1682.576</v>
      </c>
      <c r="S6008" s="766">
        <v>0.3728</v>
      </c>
      <c r="T6008" s="765">
        <v>0</v>
      </c>
      <c r="U6008" s="765">
        <v>0</v>
      </c>
      <c r="V6008" s="765">
        <v>0</v>
      </c>
      <c r="W6008" s="765">
        <v>0</v>
      </c>
      <c r="X6008" s="669">
        <v>0</v>
      </c>
      <c r="Y6008" s="765">
        <v>0</v>
      </c>
      <c r="Z6008" s="765">
        <v>0</v>
      </c>
      <c r="AA6008" s="765">
        <v>0</v>
      </c>
      <c r="AB6008" s="766">
        <v>1</v>
      </c>
      <c r="AC6008" s="575">
        <f t="shared" si="280"/>
        <v>0</v>
      </c>
      <c r="AD6008" s="620">
        <f t="shared" si="281"/>
        <v>0</v>
      </c>
    </row>
    <row r="6009" customHeight="1" spans="1:30">
      <c r="A6009" s="564">
        <v>45410</v>
      </c>
      <c r="B6009" s="669" t="s">
        <v>43</v>
      </c>
      <c r="C6009" s="669" t="s">
        <v>32</v>
      </c>
      <c r="D6009" s="765">
        <v>300</v>
      </c>
      <c r="E6009" s="669" t="s">
        <v>35</v>
      </c>
      <c r="F6009" s="765">
        <v>2.75</v>
      </c>
      <c r="G6009" s="765">
        <v>0</v>
      </c>
      <c r="H6009" s="765">
        <v>108.4333</v>
      </c>
      <c r="I6009" s="765">
        <v>96.1577</v>
      </c>
      <c r="J6009" s="765">
        <v>97.086</v>
      </c>
      <c r="K6009" s="765">
        <v>11.4671</v>
      </c>
      <c r="L6009" s="766">
        <v>0.1065</v>
      </c>
      <c r="M6009" s="765">
        <v>4732.992</v>
      </c>
      <c r="N6009" s="765">
        <v>5107</v>
      </c>
      <c r="O6009" s="766">
        <v>0.9268</v>
      </c>
      <c r="P6009" s="766">
        <v>-0.0065</v>
      </c>
      <c r="Q6009" s="765">
        <v>60814</v>
      </c>
      <c r="R6009" s="765">
        <v>17765.023</v>
      </c>
      <c r="S6009" s="766">
        <v>0.2921</v>
      </c>
      <c r="T6009" s="765">
        <v>0</v>
      </c>
      <c r="U6009" s="765">
        <v>0</v>
      </c>
      <c r="V6009" s="765">
        <v>0</v>
      </c>
      <c r="W6009" s="765">
        <v>0</v>
      </c>
      <c r="X6009" s="669">
        <v>0</v>
      </c>
      <c r="Y6009" s="765">
        <v>0</v>
      </c>
      <c r="Z6009" s="765">
        <v>0</v>
      </c>
      <c r="AA6009" s="765">
        <v>0</v>
      </c>
      <c r="AB6009" s="766">
        <v>1</v>
      </c>
      <c r="AC6009" s="575">
        <f t="shared" si="280"/>
        <v>0</v>
      </c>
      <c r="AD6009" s="620">
        <f t="shared" si="281"/>
        <v>0</v>
      </c>
    </row>
    <row r="6010" customHeight="1" spans="1:30">
      <c r="A6010" s="564">
        <v>45410</v>
      </c>
      <c r="B6010" s="669" t="s">
        <v>47</v>
      </c>
      <c r="C6010" s="669" t="s">
        <v>32</v>
      </c>
      <c r="D6010" s="765">
        <v>150</v>
      </c>
      <c r="E6010" s="669" t="s">
        <v>39</v>
      </c>
      <c r="F6010" s="765">
        <v>1.85</v>
      </c>
      <c r="G6010" s="765">
        <v>3.48</v>
      </c>
      <c r="H6010" s="765">
        <v>35.2674</v>
      </c>
      <c r="I6010" s="765">
        <v>34.0487</v>
      </c>
      <c r="J6010" s="765">
        <v>33.3424</v>
      </c>
      <c r="K6010" s="765">
        <v>0</v>
      </c>
      <c r="L6010" s="766">
        <v>0</v>
      </c>
      <c r="M6010" s="765">
        <v>1273.034</v>
      </c>
      <c r="N6010" s="765">
        <v>2480</v>
      </c>
      <c r="O6010" s="766">
        <v>0.5133</v>
      </c>
      <c r="P6010" s="766">
        <v>-0.42</v>
      </c>
      <c r="Q6010" s="765">
        <v>24402</v>
      </c>
      <c r="R6010" s="765">
        <v>5337.3677</v>
      </c>
      <c r="S6010" s="766">
        <v>0.2187</v>
      </c>
      <c r="T6010" s="765">
        <v>0</v>
      </c>
      <c r="U6010" s="765">
        <v>0</v>
      </c>
      <c r="V6010" s="765">
        <v>0</v>
      </c>
      <c r="W6010" s="765">
        <v>0</v>
      </c>
      <c r="X6010" s="669">
        <v>0</v>
      </c>
      <c r="Y6010" s="765">
        <v>0</v>
      </c>
      <c r="Z6010" s="765">
        <v>0</v>
      </c>
      <c r="AA6010" s="765">
        <v>0</v>
      </c>
      <c r="AB6010" s="766">
        <v>1</v>
      </c>
      <c r="AC6010" s="575">
        <f t="shared" si="280"/>
        <v>0</v>
      </c>
      <c r="AD6010" s="620">
        <f t="shared" si="281"/>
        <v>0</v>
      </c>
    </row>
    <row r="6011" customHeight="1" spans="1:30">
      <c r="A6011" s="564">
        <v>45410</v>
      </c>
      <c r="B6011" s="669" t="s">
        <v>52</v>
      </c>
      <c r="C6011" s="669" t="s">
        <v>32</v>
      </c>
      <c r="D6011" s="765">
        <v>150</v>
      </c>
      <c r="E6011" s="669" t="s">
        <v>35</v>
      </c>
      <c r="F6011" s="765">
        <v>8.34</v>
      </c>
      <c r="G6011" s="765">
        <v>2.5</v>
      </c>
      <c r="H6011" s="765">
        <v>101.8587</v>
      </c>
      <c r="I6011" s="765">
        <v>101.8587</v>
      </c>
      <c r="J6011" s="765">
        <v>101.325</v>
      </c>
      <c r="K6011" s="765">
        <v>0</v>
      </c>
      <c r="L6011" s="766">
        <v>0</v>
      </c>
      <c r="M6011" s="765">
        <v>2231.25</v>
      </c>
      <c r="N6011" s="765">
        <v>2234</v>
      </c>
      <c r="O6011" s="766">
        <v>0.9988</v>
      </c>
      <c r="P6011" s="766">
        <v>0.0655</v>
      </c>
      <c r="Q6011" s="765">
        <v>24854</v>
      </c>
      <c r="R6011" s="765">
        <v>8744.925</v>
      </c>
      <c r="S6011" s="766">
        <v>0.3519</v>
      </c>
      <c r="T6011" s="765">
        <v>0</v>
      </c>
      <c r="U6011" s="765">
        <v>0</v>
      </c>
      <c r="V6011" s="765">
        <v>0</v>
      </c>
      <c r="W6011" s="765">
        <v>0</v>
      </c>
      <c r="X6011" s="669">
        <v>0</v>
      </c>
      <c r="Y6011" s="765">
        <v>0</v>
      </c>
      <c r="Z6011" s="765">
        <v>0</v>
      </c>
      <c r="AA6011" s="765">
        <v>0</v>
      </c>
      <c r="AB6011" s="766">
        <v>1</v>
      </c>
      <c r="AC6011" s="575">
        <f t="shared" si="280"/>
        <v>0</v>
      </c>
      <c r="AD6011" s="620">
        <f t="shared" si="281"/>
        <v>0</v>
      </c>
    </row>
    <row r="6012" customHeight="1" spans="1:30">
      <c r="A6012" s="564">
        <v>45410</v>
      </c>
      <c r="B6012" s="669" t="s">
        <v>49</v>
      </c>
      <c r="C6012" s="669" t="s">
        <v>32</v>
      </c>
      <c r="D6012" s="765">
        <v>100</v>
      </c>
      <c r="E6012" s="669" t="s">
        <v>33</v>
      </c>
      <c r="F6012" s="765">
        <v>3.17</v>
      </c>
      <c r="G6012" s="765">
        <v>1.3</v>
      </c>
      <c r="H6012" s="765">
        <v>26.7596</v>
      </c>
      <c r="I6012" s="765">
        <v>26.7596</v>
      </c>
      <c r="J6012" s="765">
        <v>24.7212</v>
      </c>
      <c r="K6012" s="765">
        <v>0</v>
      </c>
      <c r="L6012" s="766">
        <v>0</v>
      </c>
      <c r="M6012" s="765">
        <v>1172.7577</v>
      </c>
      <c r="N6012" s="765">
        <v>1102</v>
      </c>
      <c r="O6012" s="766">
        <v>1.0642</v>
      </c>
      <c r="P6012" s="766">
        <v>0.1309</v>
      </c>
      <c r="Q6012" s="765">
        <v>14225</v>
      </c>
      <c r="R6012" s="765">
        <v>4145.9167</v>
      </c>
      <c r="S6012" s="766">
        <v>0.2915</v>
      </c>
      <c r="T6012" s="765">
        <v>0</v>
      </c>
      <c r="U6012" s="765">
        <v>0</v>
      </c>
      <c r="V6012" s="765">
        <v>0</v>
      </c>
      <c r="W6012" s="765">
        <v>0</v>
      </c>
      <c r="X6012" s="669">
        <v>0</v>
      </c>
      <c r="Y6012" s="765">
        <v>0</v>
      </c>
      <c r="Z6012" s="765">
        <v>0</v>
      </c>
      <c r="AA6012" s="765">
        <v>0</v>
      </c>
      <c r="AB6012" s="766">
        <v>1</v>
      </c>
      <c r="AC6012" s="575">
        <f t="shared" si="280"/>
        <v>0</v>
      </c>
      <c r="AD6012" s="620">
        <f t="shared" si="281"/>
        <v>0</v>
      </c>
    </row>
    <row r="6013" customHeight="1" spans="1:30">
      <c r="A6013" s="564">
        <v>45410</v>
      </c>
      <c r="B6013" s="669" t="s">
        <v>51</v>
      </c>
      <c r="C6013" s="669" t="s">
        <v>32</v>
      </c>
      <c r="D6013" s="765">
        <v>100</v>
      </c>
      <c r="E6013" s="669" t="s">
        <v>35</v>
      </c>
      <c r="F6013" s="765">
        <v>1.57</v>
      </c>
      <c r="G6013" s="765">
        <v>5.4</v>
      </c>
      <c r="H6013" s="765">
        <v>24.1472</v>
      </c>
      <c r="I6013" s="765">
        <v>19.7744</v>
      </c>
      <c r="J6013" s="765">
        <v>18.8048</v>
      </c>
      <c r="K6013" s="765">
        <v>4.3728</v>
      </c>
      <c r="L6013" s="766">
        <v>0.1811</v>
      </c>
      <c r="M6013" s="765">
        <v>591.4636</v>
      </c>
      <c r="N6013" s="765">
        <v>894</v>
      </c>
      <c r="O6013" s="766">
        <v>0.6616</v>
      </c>
      <c r="P6013" s="766">
        <v>-0.2717</v>
      </c>
      <c r="Q6013" s="765">
        <v>11438</v>
      </c>
      <c r="R6013" s="765">
        <v>3483.7124</v>
      </c>
      <c r="S6013" s="766">
        <v>0.3046</v>
      </c>
      <c r="T6013" s="765">
        <v>0</v>
      </c>
      <c r="U6013" s="765">
        <v>0</v>
      </c>
      <c r="V6013" s="765">
        <v>0</v>
      </c>
      <c r="W6013" s="765">
        <v>0</v>
      </c>
      <c r="X6013" s="669">
        <v>0</v>
      </c>
      <c r="Y6013" s="765">
        <v>0</v>
      </c>
      <c r="Z6013" s="765">
        <v>0</v>
      </c>
      <c r="AA6013" s="765">
        <v>0</v>
      </c>
      <c r="AB6013" s="766">
        <v>1</v>
      </c>
      <c r="AC6013" s="575">
        <f t="shared" si="280"/>
        <v>0</v>
      </c>
      <c r="AD6013" s="620">
        <f t="shared" si="281"/>
        <v>0</v>
      </c>
    </row>
    <row r="6014" customHeight="1" spans="1:30">
      <c r="A6014" s="564">
        <v>45410</v>
      </c>
      <c r="B6014" s="669" t="s">
        <v>55</v>
      </c>
      <c r="C6014" s="669" t="s">
        <v>56</v>
      </c>
      <c r="D6014" s="765">
        <v>100</v>
      </c>
      <c r="E6014" s="669" t="s">
        <v>35</v>
      </c>
      <c r="F6014" s="765">
        <v>0</v>
      </c>
      <c r="G6014" s="765">
        <v>6.74</v>
      </c>
      <c r="H6014" s="765">
        <v>108.234</v>
      </c>
      <c r="I6014" s="765">
        <v>102.494</v>
      </c>
      <c r="J6014" s="765">
        <v>100.5493</v>
      </c>
      <c r="K6014" s="765">
        <v>5.74</v>
      </c>
      <c r="L6014" s="766">
        <v>0.053</v>
      </c>
      <c r="M6014" s="765">
        <v>2466.1267</v>
      </c>
      <c r="N6014" s="765">
        <v>2664</v>
      </c>
      <c r="O6014" s="766">
        <v>0.9257</v>
      </c>
      <c r="P6014" s="766">
        <v>-0.0076</v>
      </c>
      <c r="Q6014" s="765">
        <v>28352</v>
      </c>
      <c r="R6014" s="765">
        <v>8824.9166</v>
      </c>
      <c r="S6014" s="766">
        <v>0.3113</v>
      </c>
      <c r="T6014" s="765">
        <v>0</v>
      </c>
      <c r="U6014" s="765">
        <v>0</v>
      </c>
      <c r="V6014" s="765">
        <v>0</v>
      </c>
      <c r="W6014" s="765">
        <v>0</v>
      </c>
      <c r="X6014" s="669">
        <v>0</v>
      </c>
      <c r="Y6014" s="765">
        <v>0</v>
      </c>
      <c r="Z6014" s="765">
        <v>0</v>
      </c>
      <c r="AA6014" s="765">
        <v>0</v>
      </c>
      <c r="AB6014" s="766">
        <v>1</v>
      </c>
      <c r="AC6014" s="575">
        <f t="shared" si="280"/>
        <v>0</v>
      </c>
      <c r="AD6014" s="620">
        <f t="shared" si="281"/>
        <v>0</v>
      </c>
    </row>
    <row r="6015" customHeight="1" spans="1:30">
      <c r="A6015" s="564">
        <v>45410</v>
      </c>
      <c r="B6015" s="669" t="s">
        <v>57</v>
      </c>
      <c r="C6015" s="669" t="s">
        <v>32</v>
      </c>
      <c r="D6015" s="765">
        <v>20</v>
      </c>
      <c r="E6015" s="669" t="s">
        <v>35</v>
      </c>
      <c r="F6015" s="765">
        <v>2.15</v>
      </c>
      <c r="G6015" s="765">
        <v>0</v>
      </c>
      <c r="H6015" s="765">
        <v>3.248</v>
      </c>
      <c r="I6015" s="765">
        <v>3.248</v>
      </c>
      <c r="J6015" s="765">
        <v>3.2507</v>
      </c>
      <c r="K6015" s="765">
        <v>0</v>
      </c>
      <c r="L6015" s="766">
        <v>0</v>
      </c>
      <c r="M6015" s="765">
        <v>254.5762</v>
      </c>
      <c r="N6015" s="765">
        <v>309</v>
      </c>
      <c r="O6015" s="766">
        <v>0.8239</v>
      </c>
      <c r="P6015" s="766">
        <v>-0.1094</v>
      </c>
      <c r="Q6015" s="765">
        <v>3538</v>
      </c>
      <c r="R6015" s="765">
        <v>1062.5356</v>
      </c>
      <c r="S6015" s="766">
        <v>0.3003</v>
      </c>
      <c r="T6015" s="765">
        <v>0</v>
      </c>
      <c r="U6015" s="765">
        <v>0</v>
      </c>
      <c r="V6015" s="765">
        <v>0</v>
      </c>
      <c r="W6015" s="765">
        <v>0</v>
      </c>
      <c r="X6015" s="669">
        <v>0</v>
      </c>
      <c r="Y6015" s="765">
        <v>0</v>
      </c>
      <c r="Z6015" s="765">
        <v>0</v>
      </c>
      <c r="AA6015" s="765">
        <v>0</v>
      </c>
      <c r="AB6015" s="766">
        <v>1</v>
      </c>
      <c r="AC6015" s="575">
        <f t="shared" si="280"/>
        <v>0</v>
      </c>
      <c r="AD6015" s="620">
        <f t="shared" si="281"/>
        <v>0</v>
      </c>
    </row>
    <row r="6016" customHeight="1" spans="1:30">
      <c r="A6016" s="564">
        <v>45410</v>
      </c>
      <c r="B6016" s="669" t="s">
        <v>53</v>
      </c>
      <c r="C6016" s="669" t="s">
        <v>32</v>
      </c>
      <c r="D6016" s="765">
        <v>100</v>
      </c>
      <c r="E6016" s="669" t="s">
        <v>35</v>
      </c>
      <c r="F6016" s="765">
        <v>7.29</v>
      </c>
      <c r="G6016" s="765">
        <v>0</v>
      </c>
      <c r="H6016" s="765">
        <v>58.024</v>
      </c>
      <c r="I6016" s="765">
        <v>57.0719</v>
      </c>
      <c r="J6016" s="765">
        <v>56.958</v>
      </c>
      <c r="K6016" s="765">
        <v>0</v>
      </c>
      <c r="L6016" s="766">
        <v>0</v>
      </c>
      <c r="M6016" s="765">
        <v>1384.9827</v>
      </c>
      <c r="N6016" s="765">
        <v>1455</v>
      </c>
      <c r="O6016" s="766">
        <v>0.9519</v>
      </c>
      <c r="P6016" s="766">
        <v>0.0186</v>
      </c>
      <c r="Q6016" s="765">
        <v>15134</v>
      </c>
      <c r="R6016" s="765">
        <v>4842.0232</v>
      </c>
      <c r="S6016" s="766">
        <v>0.3199</v>
      </c>
      <c r="T6016" s="765">
        <v>0</v>
      </c>
      <c r="U6016" s="765">
        <v>0</v>
      </c>
      <c r="V6016" s="765">
        <v>0</v>
      </c>
      <c r="W6016" s="765">
        <v>0</v>
      </c>
      <c r="X6016" s="669">
        <v>0</v>
      </c>
      <c r="Y6016" s="765">
        <v>0</v>
      </c>
      <c r="Z6016" s="765">
        <v>0</v>
      </c>
      <c r="AA6016" s="765">
        <v>0</v>
      </c>
      <c r="AB6016" s="766">
        <v>1</v>
      </c>
      <c r="AC6016" s="575">
        <f t="shared" si="280"/>
        <v>0</v>
      </c>
      <c r="AD6016" s="620">
        <f t="shared" si="281"/>
        <v>0</v>
      </c>
    </row>
    <row r="6017" customHeight="1" spans="1:30">
      <c r="A6017" s="564">
        <v>45410</v>
      </c>
      <c r="B6017" s="669" t="s">
        <v>58</v>
      </c>
      <c r="C6017" s="669" t="s">
        <v>56</v>
      </c>
      <c r="D6017" s="765">
        <v>15</v>
      </c>
      <c r="E6017" s="669" t="s">
        <v>35</v>
      </c>
      <c r="F6017" s="765">
        <v>0</v>
      </c>
      <c r="G6017" s="765">
        <v>7.06</v>
      </c>
      <c r="H6017" s="765">
        <v>16.6178</v>
      </c>
      <c r="I6017" s="765">
        <v>8.0345</v>
      </c>
      <c r="J6017" s="765">
        <v>7.77</v>
      </c>
      <c r="K6017" s="765">
        <v>8.5833</v>
      </c>
      <c r="L6017" s="766">
        <v>0.5165</v>
      </c>
      <c r="M6017" s="765">
        <v>262.815</v>
      </c>
      <c r="N6017" s="765">
        <v>376</v>
      </c>
      <c r="O6017" s="766">
        <v>0.699</v>
      </c>
      <c r="P6017" s="766">
        <v>-0.2343</v>
      </c>
      <c r="Q6017" s="765">
        <v>3439</v>
      </c>
      <c r="R6017" s="765">
        <v>868.77</v>
      </c>
      <c r="S6017" s="766">
        <v>0.2526</v>
      </c>
      <c r="T6017" s="765">
        <v>0</v>
      </c>
      <c r="U6017" s="765">
        <v>0</v>
      </c>
      <c r="V6017" s="765">
        <v>0</v>
      </c>
      <c r="W6017" s="765">
        <v>0</v>
      </c>
      <c r="X6017" s="669">
        <v>0</v>
      </c>
      <c r="Y6017" s="765">
        <v>0</v>
      </c>
      <c r="Z6017" s="765">
        <v>0</v>
      </c>
      <c r="AA6017" s="765">
        <v>0</v>
      </c>
      <c r="AB6017" s="766">
        <v>1</v>
      </c>
      <c r="AC6017" s="575">
        <f t="shared" si="280"/>
        <v>0</v>
      </c>
      <c r="AD6017" s="620">
        <f t="shared" si="281"/>
        <v>0</v>
      </c>
    </row>
    <row r="6018" customHeight="1" spans="1:30">
      <c r="A6018" s="564">
        <v>45410</v>
      </c>
      <c r="B6018" s="669" t="s">
        <v>59</v>
      </c>
      <c r="C6018" s="669" t="s">
        <v>56</v>
      </c>
      <c r="D6018" s="765">
        <v>100</v>
      </c>
      <c r="E6018" s="669" t="s">
        <v>35</v>
      </c>
      <c r="F6018" s="765">
        <v>0</v>
      </c>
      <c r="G6018" s="765">
        <v>4.59</v>
      </c>
      <c r="H6018" s="765">
        <v>53.7288</v>
      </c>
      <c r="I6018" s="765">
        <v>53.7288</v>
      </c>
      <c r="J6018" s="765">
        <v>53.064</v>
      </c>
      <c r="K6018" s="765">
        <v>0</v>
      </c>
      <c r="L6018" s="766">
        <v>0</v>
      </c>
      <c r="M6018" s="765">
        <v>2257.86</v>
      </c>
      <c r="N6018" s="669"/>
      <c r="O6018" s="669"/>
      <c r="P6018" s="669"/>
      <c r="Q6018" s="765">
        <v>25615</v>
      </c>
      <c r="R6018" s="765">
        <v>9236.964</v>
      </c>
      <c r="S6018" s="766">
        <v>0.3606</v>
      </c>
      <c r="T6018" s="765">
        <v>0</v>
      </c>
      <c r="U6018" s="765">
        <v>0</v>
      </c>
      <c r="V6018" s="765">
        <v>0</v>
      </c>
      <c r="W6018" s="765">
        <v>0</v>
      </c>
      <c r="X6018" s="669">
        <v>0</v>
      </c>
      <c r="Y6018" s="765">
        <v>0</v>
      </c>
      <c r="Z6018" s="765">
        <v>0</v>
      </c>
      <c r="AA6018" s="765">
        <v>0</v>
      </c>
      <c r="AB6018" s="766">
        <v>1</v>
      </c>
      <c r="AC6018" s="575">
        <f t="shared" si="280"/>
        <v>0</v>
      </c>
      <c r="AD6018" s="620">
        <f t="shared" si="281"/>
        <v>0</v>
      </c>
    </row>
    <row r="6019" customHeight="1" spans="1:30">
      <c r="A6019" s="564">
        <v>45410</v>
      </c>
      <c r="B6019" s="669" t="s">
        <v>64</v>
      </c>
      <c r="C6019" s="669" t="s">
        <v>56</v>
      </c>
      <c r="D6019" s="765">
        <v>60</v>
      </c>
      <c r="E6019" s="669" t="s">
        <v>35</v>
      </c>
      <c r="F6019" s="765">
        <v>0</v>
      </c>
      <c r="G6019" s="765">
        <v>5.56</v>
      </c>
      <c r="H6019" s="765">
        <v>32.5982</v>
      </c>
      <c r="I6019" s="765">
        <v>32.5982</v>
      </c>
      <c r="J6019" s="765">
        <v>31.92</v>
      </c>
      <c r="K6019" s="765">
        <v>0</v>
      </c>
      <c r="L6019" s="766">
        <v>0</v>
      </c>
      <c r="M6019" s="765">
        <v>1235.22</v>
      </c>
      <c r="N6019" s="669"/>
      <c r="O6019" s="669"/>
      <c r="P6019" s="669"/>
      <c r="Q6019" s="765">
        <v>14482</v>
      </c>
      <c r="R6019" s="765">
        <v>5286.75</v>
      </c>
      <c r="S6019" s="766">
        <v>0.3651</v>
      </c>
      <c r="T6019" s="765">
        <v>0</v>
      </c>
      <c r="U6019" s="765">
        <v>0</v>
      </c>
      <c r="V6019" s="765">
        <v>0</v>
      </c>
      <c r="W6019" s="765">
        <v>0</v>
      </c>
      <c r="X6019" s="669">
        <v>0</v>
      </c>
      <c r="Y6019" s="765">
        <v>0</v>
      </c>
      <c r="Z6019" s="765">
        <v>0</v>
      </c>
      <c r="AA6019" s="765">
        <v>0</v>
      </c>
      <c r="AB6019" s="766">
        <v>1</v>
      </c>
      <c r="AC6019" s="575">
        <f t="shared" si="280"/>
        <v>0</v>
      </c>
      <c r="AD6019" s="620">
        <f t="shared" si="281"/>
        <v>0</v>
      </c>
    </row>
    <row r="6020" customHeight="1" spans="1:30">
      <c r="A6020" s="564">
        <v>45410</v>
      </c>
      <c r="B6020" s="669" t="s">
        <v>73</v>
      </c>
      <c r="C6020" s="669" t="s">
        <v>56</v>
      </c>
      <c r="D6020" s="765">
        <v>150</v>
      </c>
      <c r="E6020" s="669" t="s">
        <v>35</v>
      </c>
      <c r="F6020" s="765">
        <v>0</v>
      </c>
      <c r="G6020" s="765">
        <v>4.24</v>
      </c>
      <c r="H6020" s="765">
        <v>36.5808</v>
      </c>
      <c r="I6020" s="765">
        <v>28.5497</v>
      </c>
      <c r="J6020" s="765">
        <v>28.16</v>
      </c>
      <c r="K6020" s="765">
        <v>7.4643</v>
      </c>
      <c r="L6020" s="766">
        <v>0.2073</v>
      </c>
      <c r="M6020" s="765">
        <v>2764.96</v>
      </c>
      <c r="N6020" s="765">
        <v>4023</v>
      </c>
      <c r="O6020" s="766">
        <v>0.6873</v>
      </c>
      <c r="P6020" s="766">
        <v>-0.246</v>
      </c>
      <c r="Q6020" s="765">
        <v>37945</v>
      </c>
      <c r="R6020" s="765">
        <v>16206.08</v>
      </c>
      <c r="S6020" s="766">
        <v>0.4271</v>
      </c>
      <c r="T6020" s="765">
        <v>0</v>
      </c>
      <c r="U6020" s="765">
        <v>0.5668</v>
      </c>
      <c r="V6020" s="765">
        <v>0</v>
      </c>
      <c r="W6020" s="765">
        <v>0</v>
      </c>
      <c r="X6020" s="669">
        <v>0</v>
      </c>
      <c r="Y6020" s="765">
        <v>0</v>
      </c>
      <c r="Z6020" s="765">
        <v>0</v>
      </c>
      <c r="AA6020" s="765">
        <v>0</v>
      </c>
      <c r="AB6020" s="766">
        <v>1</v>
      </c>
      <c r="AC6020" s="575">
        <f t="shared" si="280"/>
        <v>0.5668</v>
      </c>
      <c r="AD6020" s="620">
        <f t="shared" si="281"/>
        <v>0</v>
      </c>
    </row>
    <row r="6021" customHeight="1" spans="1:30">
      <c r="A6021" s="564">
        <v>45410</v>
      </c>
      <c r="B6021" s="669" t="s">
        <v>60</v>
      </c>
      <c r="C6021" s="669" t="s">
        <v>56</v>
      </c>
      <c r="D6021" s="765">
        <v>200</v>
      </c>
      <c r="E6021" s="669" t="s">
        <v>39</v>
      </c>
      <c r="F6021" s="765">
        <v>0</v>
      </c>
      <c r="G6021" s="765">
        <v>6.75</v>
      </c>
      <c r="H6021" s="765">
        <v>190.4079</v>
      </c>
      <c r="I6021" s="765">
        <v>190.4079</v>
      </c>
      <c r="J6021" s="765">
        <v>184.8</v>
      </c>
      <c r="K6021" s="765">
        <v>0</v>
      </c>
      <c r="L6021" s="766">
        <v>0</v>
      </c>
      <c r="M6021" s="765">
        <v>5316.96</v>
      </c>
      <c r="N6021" s="765">
        <v>6233</v>
      </c>
      <c r="O6021" s="766">
        <v>0.853</v>
      </c>
      <c r="P6021" s="766">
        <v>-0.0803</v>
      </c>
      <c r="Q6021" s="765">
        <v>58020</v>
      </c>
      <c r="R6021" s="765">
        <v>19852.8</v>
      </c>
      <c r="S6021" s="766">
        <v>0.3422</v>
      </c>
      <c r="T6021" s="765">
        <v>0</v>
      </c>
      <c r="U6021" s="765">
        <v>0</v>
      </c>
      <c r="V6021" s="765">
        <v>0</v>
      </c>
      <c r="W6021" s="765">
        <v>0</v>
      </c>
      <c r="X6021" s="669">
        <v>0</v>
      </c>
      <c r="Y6021" s="765">
        <v>0</v>
      </c>
      <c r="Z6021" s="765">
        <v>0</v>
      </c>
      <c r="AA6021" s="765">
        <v>0</v>
      </c>
      <c r="AB6021" s="766">
        <v>1</v>
      </c>
      <c r="AC6021" s="575">
        <f t="shared" si="280"/>
        <v>0</v>
      </c>
      <c r="AD6021" s="620">
        <f t="shared" si="281"/>
        <v>0</v>
      </c>
    </row>
    <row r="6022" customHeight="1" spans="1:30">
      <c r="A6022" s="564">
        <v>45410</v>
      </c>
      <c r="B6022" s="669" t="s">
        <v>63</v>
      </c>
      <c r="C6022" s="669" t="s">
        <v>56</v>
      </c>
      <c r="D6022" s="765">
        <v>50</v>
      </c>
      <c r="E6022" s="669" t="s">
        <v>39</v>
      </c>
      <c r="F6022" s="765">
        <v>0</v>
      </c>
      <c r="G6022" s="765">
        <v>6.61</v>
      </c>
      <c r="H6022" s="765">
        <v>44.5198</v>
      </c>
      <c r="I6022" s="765">
        <v>44.1251</v>
      </c>
      <c r="J6022" s="765">
        <v>42.42</v>
      </c>
      <c r="K6022" s="765">
        <v>0</v>
      </c>
      <c r="L6022" s="766">
        <v>0</v>
      </c>
      <c r="M6022" s="765">
        <v>1098.09</v>
      </c>
      <c r="N6022" s="765">
        <v>1486</v>
      </c>
      <c r="O6022" s="766">
        <v>0.739</v>
      </c>
      <c r="P6022" s="766">
        <v>-0.1943</v>
      </c>
      <c r="Q6022" s="765">
        <v>12046</v>
      </c>
      <c r="R6022" s="765">
        <v>4999.05</v>
      </c>
      <c r="S6022" s="766">
        <v>0.415</v>
      </c>
      <c r="T6022" s="765">
        <v>0.54</v>
      </c>
      <c r="U6022" s="765">
        <v>0.27</v>
      </c>
      <c r="V6022" s="765">
        <v>0</v>
      </c>
      <c r="W6022" s="765">
        <v>0</v>
      </c>
      <c r="X6022" s="669">
        <v>0</v>
      </c>
      <c r="Y6022" s="765">
        <v>0</v>
      </c>
      <c r="Z6022" s="765">
        <v>0</v>
      </c>
      <c r="AA6022" s="765">
        <v>0</v>
      </c>
      <c r="AB6022" s="766">
        <v>1</v>
      </c>
      <c r="AC6022" s="575">
        <f t="shared" si="280"/>
        <v>0.27</v>
      </c>
      <c r="AD6022" s="620">
        <f t="shared" si="281"/>
        <v>0.54</v>
      </c>
    </row>
    <row r="6023" customHeight="1" spans="1:30">
      <c r="A6023" s="564">
        <v>45410</v>
      </c>
      <c r="B6023" s="669" t="s">
        <v>72</v>
      </c>
      <c r="C6023" s="669" t="s">
        <v>56</v>
      </c>
      <c r="D6023" s="765">
        <v>20.4</v>
      </c>
      <c r="E6023" s="669" t="s">
        <v>173</v>
      </c>
      <c r="F6023" s="765">
        <v>0</v>
      </c>
      <c r="G6023" s="765">
        <v>5.54</v>
      </c>
      <c r="H6023" s="765">
        <v>16.5286</v>
      </c>
      <c r="I6023" s="765">
        <v>16.422</v>
      </c>
      <c r="J6023" s="765">
        <v>16.3451</v>
      </c>
      <c r="K6023" s="765">
        <v>0</v>
      </c>
      <c r="L6023" s="766">
        <v>0</v>
      </c>
      <c r="M6023" s="765">
        <v>388.2976</v>
      </c>
      <c r="N6023" s="765">
        <v>629</v>
      </c>
      <c r="O6023" s="766">
        <v>0.6173</v>
      </c>
      <c r="P6023" s="766">
        <v>-0.316</v>
      </c>
      <c r="Q6023" s="765">
        <v>5327</v>
      </c>
      <c r="R6023" s="765">
        <v>2016.4897</v>
      </c>
      <c r="S6023" s="766">
        <v>0.3785</v>
      </c>
      <c r="T6023" s="765">
        <v>0</v>
      </c>
      <c r="U6023" s="765">
        <v>0</v>
      </c>
      <c r="V6023" s="765">
        <v>0</v>
      </c>
      <c r="W6023" s="765">
        <v>0</v>
      </c>
      <c r="X6023" s="669">
        <v>0</v>
      </c>
      <c r="Y6023" s="765">
        <v>0</v>
      </c>
      <c r="Z6023" s="765">
        <v>0</v>
      </c>
      <c r="AA6023" s="765">
        <v>0</v>
      </c>
      <c r="AB6023" s="766">
        <v>1</v>
      </c>
      <c r="AC6023" s="575">
        <f t="shared" si="280"/>
        <v>0</v>
      </c>
      <c r="AD6023" s="620">
        <f t="shared" si="281"/>
        <v>0</v>
      </c>
    </row>
    <row r="6024" customHeight="1" spans="1:30">
      <c r="A6024" s="564">
        <v>45410</v>
      </c>
      <c r="B6024" s="669" t="s">
        <v>68</v>
      </c>
      <c r="C6024" s="669" t="s">
        <v>56</v>
      </c>
      <c r="D6024" s="765">
        <v>200</v>
      </c>
      <c r="E6024" s="669" t="s">
        <v>35</v>
      </c>
      <c r="F6024" s="765">
        <v>0</v>
      </c>
      <c r="G6024" s="765">
        <v>5.8</v>
      </c>
      <c r="H6024" s="765">
        <v>159.7036</v>
      </c>
      <c r="I6024" s="765">
        <v>156.6614</v>
      </c>
      <c r="J6024" s="765">
        <v>155.76</v>
      </c>
      <c r="K6024" s="765">
        <v>0</v>
      </c>
      <c r="L6024" s="766">
        <v>0</v>
      </c>
      <c r="M6024" s="765">
        <v>5097.84</v>
      </c>
      <c r="N6024" s="765">
        <v>6061</v>
      </c>
      <c r="O6024" s="766">
        <v>0.8411</v>
      </c>
      <c r="P6024" s="766">
        <v>-0.0922</v>
      </c>
      <c r="Q6024" s="765">
        <v>58559</v>
      </c>
      <c r="R6024" s="765">
        <v>23519.76</v>
      </c>
      <c r="S6024" s="766">
        <v>0.4016</v>
      </c>
      <c r="T6024" s="765">
        <v>0</v>
      </c>
      <c r="U6024" s="765">
        <v>3.0422</v>
      </c>
      <c r="V6024" s="765">
        <v>0</v>
      </c>
      <c r="W6024" s="765">
        <v>0</v>
      </c>
      <c r="X6024" s="669">
        <v>0</v>
      </c>
      <c r="Y6024" s="765">
        <v>0</v>
      </c>
      <c r="Z6024" s="765">
        <v>0</v>
      </c>
      <c r="AA6024" s="765">
        <v>0</v>
      </c>
      <c r="AB6024" s="766">
        <v>1</v>
      </c>
      <c r="AC6024" s="575">
        <f t="shared" si="280"/>
        <v>3.0422</v>
      </c>
      <c r="AD6024" s="620">
        <f t="shared" si="281"/>
        <v>0</v>
      </c>
    </row>
    <row r="6025" customHeight="1" spans="1:30">
      <c r="A6025" s="564">
        <v>45410</v>
      </c>
      <c r="B6025" s="669" t="s">
        <v>66</v>
      </c>
      <c r="C6025" s="669" t="s">
        <v>56</v>
      </c>
      <c r="D6025" s="765">
        <v>80</v>
      </c>
      <c r="E6025" s="669" t="s">
        <v>39</v>
      </c>
      <c r="F6025" s="765">
        <v>0</v>
      </c>
      <c r="G6025" s="765">
        <v>6.43</v>
      </c>
      <c r="H6025" s="765">
        <v>92.335</v>
      </c>
      <c r="I6025" s="765">
        <v>89.5879</v>
      </c>
      <c r="J6025" s="765">
        <v>87.5776</v>
      </c>
      <c r="K6025" s="765">
        <v>0</v>
      </c>
      <c r="L6025" s="766">
        <v>0</v>
      </c>
      <c r="M6025" s="765">
        <v>1311.7091</v>
      </c>
      <c r="N6025" s="765">
        <v>1593</v>
      </c>
      <c r="O6025" s="766">
        <v>0.8234</v>
      </c>
      <c r="P6025" s="766">
        <v>-0.1099</v>
      </c>
      <c r="Q6025" s="765">
        <v>18263</v>
      </c>
      <c r="R6025" s="765">
        <v>7001.1507</v>
      </c>
      <c r="S6025" s="766">
        <v>0.3834</v>
      </c>
      <c r="T6025" s="765">
        <v>2</v>
      </c>
      <c r="U6025" s="765">
        <v>0</v>
      </c>
      <c r="V6025" s="765">
        <v>0</v>
      </c>
      <c r="W6025" s="765">
        <v>0</v>
      </c>
      <c r="X6025" s="669">
        <v>0</v>
      </c>
      <c r="Y6025" s="765">
        <v>0</v>
      </c>
      <c r="Z6025" s="765">
        <v>0</v>
      </c>
      <c r="AA6025" s="765">
        <v>0</v>
      </c>
      <c r="AB6025" s="766">
        <v>0.975</v>
      </c>
      <c r="AC6025" s="575">
        <f t="shared" si="280"/>
        <v>0</v>
      </c>
      <c r="AD6025" s="620">
        <f t="shared" si="281"/>
        <v>2</v>
      </c>
    </row>
    <row r="6026" customHeight="1" spans="1:30">
      <c r="A6026" s="564">
        <v>45410</v>
      </c>
      <c r="B6026" s="669" t="s">
        <v>70</v>
      </c>
      <c r="C6026" s="669" t="s">
        <v>56</v>
      </c>
      <c r="D6026" s="765">
        <v>200</v>
      </c>
      <c r="E6026" s="669" t="s">
        <v>35</v>
      </c>
      <c r="F6026" s="765">
        <v>0</v>
      </c>
      <c r="G6026" s="765">
        <v>6.67</v>
      </c>
      <c r="H6026" s="765">
        <v>144.3264</v>
      </c>
      <c r="I6026" s="765">
        <v>99.3856</v>
      </c>
      <c r="J6026" s="765">
        <v>97.35</v>
      </c>
      <c r="K6026" s="765">
        <v>0</v>
      </c>
      <c r="L6026" s="766">
        <v>0</v>
      </c>
      <c r="M6026" s="765">
        <v>3045.075</v>
      </c>
      <c r="N6026" s="765">
        <v>3500</v>
      </c>
      <c r="O6026" s="766">
        <v>0.87</v>
      </c>
      <c r="P6026" s="766">
        <v>-0.0633</v>
      </c>
      <c r="Q6026" s="765">
        <v>30140</v>
      </c>
      <c r="R6026" s="765">
        <v>13481.325</v>
      </c>
      <c r="S6026" s="766">
        <v>0.4473</v>
      </c>
      <c r="T6026" s="765">
        <v>44.9408</v>
      </c>
      <c r="U6026" s="765">
        <v>0</v>
      </c>
      <c r="V6026" s="765">
        <v>0</v>
      </c>
      <c r="W6026" s="765">
        <v>0</v>
      </c>
      <c r="X6026" s="669">
        <v>0</v>
      </c>
      <c r="Y6026" s="765">
        <v>0</v>
      </c>
      <c r="Z6026" s="765">
        <v>0</v>
      </c>
      <c r="AA6026" s="765">
        <v>0</v>
      </c>
      <c r="AB6026" s="766">
        <v>0.619</v>
      </c>
      <c r="AC6026" s="575">
        <f t="shared" si="280"/>
        <v>0</v>
      </c>
      <c r="AD6026" s="620">
        <f t="shared" si="281"/>
        <v>44.9408</v>
      </c>
    </row>
    <row r="6027" customHeight="1" spans="1:30">
      <c r="A6027" s="564">
        <v>45410</v>
      </c>
      <c r="B6027" s="669" t="s">
        <v>71</v>
      </c>
      <c r="C6027" s="669" t="s">
        <v>56</v>
      </c>
      <c r="D6027" s="765">
        <v>49.5</v>
      </c>
      <c r="E6027" s="669" t="s">
        <v>35</v>
      </c>
      <c r="F6027" s="765">
        <v>0</v>
      </c>
      <c r="G6027" s="765">
        <v>11.02</v>
      </c>
      <c r="H6027" s="765">
        <v>108.9973</v>
      </c>
      <c r="I6027" s="765">
        <v>63.0119</v>
      </c>
      <c r="J6027" s="765">
        <v>62.634</v>
      </c>
      <c r="K6027" s="765">
        <v>45.9854</v>
      </c>
      <c r="L6027" s="766">
        <v>0.4219</v>
      </c>
      <c r="M6027" s="765">
        <v>1703.394</v>
      </c>
      <c r="N6027" s="765">
        <v>1133</v>
      </c>
      <c r="O6027" s="766">
        <v>1.5034</v>
      </c>
      <c r="P6027" s="766">
        <v>0.5701</v>
      </c>
      <c r="Q6027" s="765">
        <v>11632</v>
      </c>
      <c r="R6027" s="765">
        <v>4419.2346</v>
      </c>
      <c r="S6027" s="766">
        <v>0.3799</v>
      </c>
      <c r="T6027" s="765">
        <v>0</v>
      </c>
      <c r="U6027" s="765">
        <v>0</v>
      </c>
      <c r="V6027" s="765">
        <v>0</v>
      </c>
      <c r="W6027" s="765">
        <v>0</v>
      </c>
      <c r="X6027" s="669">
        <v>0</v>
      </c>
      <c r="Y6027" s="765">
        <v>0</v>
      </c>
      <c r="Z6027" s="765">
        <v>0</v>
      </c>
      <c r="AA6027" s="765">
        <v>0</v>
      </c>
      <c r="AB6027" s="766">
        <v>0</v>
      </c>
      <c r="AC6027" s="575">
        <f t="shared" si="280"/>
        <v>0</v>
      </c>
      <c r="AD6027" s="620">
        <f t="shared" si="281"/>
        <v>0</v>
      </c>
    </row>
    <row r="6028" customHeight="1" spans="1:30">
      <c r="A6028" s="564">
        <v>45410</v>
      </c>
      <c r="B6028" s="669" t="s">
        <v>67</v>
      </c>
      <c r="C6028" s="669" t="s">
        <v>56</v>
      </c>
      <c r="D6028" s="765">
        <v>100</v>
      </c>
      <c r="E6028" s="669" t="s">
        <v>35</v>
      </c>
      <c r="F6028" s="765">
        <v>0</v>
      </c>
      <c r="G6028" s="765">
        <v>3.1</v>
      </c>
      <c r="H6028" s="765">
        <v>16.9176</v>
      </c>
      <c r="I6028" s="765">
        <v>16.9176</v>
      </c>
      <c r="J6028" s="765">
        <v>16.5</v>
      </c>
      <c r="K6028" s="765">
        <v>0</v>
      </c>
      <c r="L6028" s="766">
        <v>0</v>
      </c>
      <c r="M6028" s="765">
        <v>2669.04</v>
      </c>
      <c r="N6028" s="765">
        <v>3106</v>
      </c>
      <c r="O6028" s="766">
        <v>0.8593</v>
      </c>
      <c r="P6028" s="766">
        <v>-0.074</v>
      </c>
      <c r="Q6028" s="765">
        <v>27774</v>
      </c>
      <c r="R6028" s="765">
        <v>8486.94</v>
      </c>
      <c r="S6028" s="766">
        <v>0.3056</v>
      </c>
      <c r="T6028" s="765">
        <v>0</v>
      </c>
      <c r="U6028" s="765">
        <v>0</v>
      </c>
      <c r="V6028" s="765">
        <v>0</v>
      </c>
      <c r="W6028" s="765">
        <v>0</v>
      </c>
      <c r="X6028" s="669">
        <v>0</v>
      </c>
      <c r="Y6028" s="765">
        <v>0</v>
      </c>
      <c r="Z6028" s="765">
        <v>0</v>
      </c>
      <c r="AA6028" s="765">
        <v>0</v>
      </c>
      <c r="AB6028" s="766">
        <v>1</v>
      </c>
      <c r="AC6028" s="575">
        <f t="shared" si="280"/>
        <v>0</v>
      </c>
      <c r="AD6028" s="620">
        <f t="shared" si="281"/>
        <v>0</v>
      </c>
    </row>
    <row r="6029" customHeight="1" spans="1:30">
      <c r="A6029" s="564">
        <v>45410</v>
      </c>
      <c r="B6029" s="669" t="s">
        <v>61</v>
      </c>
      <c r="C6029" s="669" t="s">
        <v>56</v>
      </c>
      <c r="D6029" s="765">
        <v>275</v>
      </c>
      <c r="E6029" s="669" t="s">
        <v>35</v>
      </c>
      <c r="F6029" s="765">
        <v>0</v>
      </c>
      <c r="G6029" s="765">
        <v>8.51</v>
      </c>
      <c r="H6029" s="765">
        <v>394.2629</v>
      </c>
      <c r="I6029" s="765">
        <v>356.8642</v>
      </c>
      <c r="J6029" s="765">
        <v>348.48</v>
      </c>
      <c r="K6029" s="765">
        <v>37.2559</v>
      </c>
      <c r="L6029" s="766">
        <v>0.0945</v>
      </c>
      <c r="M6029" s="765">
        <v>7505.52</v>
      </c>
      <c r="N6029" s="765">
        <v>8871</v>
      </c>
      <c r="O6029" s="766">
        <v>0.8461</v>
      </c>
      <c r="P6029" s="766">
        <v>-0.0872</v>
      </c>
      <c r="Q6029" s="765">
        <v>80080</v>
      </c>
      <c r="R6029" s="765">
        <v>31430.96</v>
      </c>
      <c r="S6029" s="766">
        <v>0.3925</v>
      </c>
      <c r="T6029" s="765">
        <v>0.1428</v>
      </c>
      <c r="U6029" s="765">
        <v>0</v>
      </c>
      <c r="V6029" s="765">
        <v>0</v>
      </c>
      <c r="W6029" s="765">
        <v>0</v>
      </c>
      <c r="X6029" s="669">
        <v>0</v>
      </c>
      <c r="Y6029" s="765">
        <v>0</v>
      </c>
      <c r="Z6029" s="765">
        <v>0</v>
      </c>
      <c r="AA6029" s="765">
        <v>0</v>
      </c>
      <c r="AB6029" s="766">
        <v>0.9996</v>
      </c>
      <c r="AC6029" s="575">
        <f t="shared" si="280"/>
        <v>0</v>
      </c>
      <c r="AD6029" s="620">
        <f t="shared" si="281"/>
        <v>0.1428</v>
      </c>
    </row>
    <row r="6030" customHeight="1" spans="1:30">
      <c r="A6030" s="564">
        <v>45410</v>
      </c>
      <c r="B6030" s="669" t="s">
        <v>62</v>
      </c>
      <c r="C6030" s="669" t="s">
        <v>56</v>
      </c>
      <c r="D6030" s="765">
        <v>200</v>
      </c>
      <c r="E6030" s="669" t="s">
        <v>35</v>
      </c>
      <c r="F6030" s="765">
        <v>0</v>
      </c>
      <c r="G6030" s="765">
        <v>8.32</v>
      </c>
      <c r="H6030" s="765">
        <v>230.824</v>
      </c>
      <c r="I6030" s="765">
        <v>211.9176</v>
      </c>
      <c r="J6030" s="765">
        <v>205.92</v>
      </c>
      <c r="K6030" s="765">
        <v>18.7452</v>
      </c>
      <c r="L6030" s="766">
        <v>0.0813</v>
      </c>
      <c r="M6030" s="765">
        <v>5602.08</v>
      </c>
      <c r="N6030" s="765">
        <v>6628</v>
      </c>
      <c r="O6030" s="766">
        <v>0.8452</v>
      </c>
      <c r="P6030" s="766">
        <v>-0.0881</v>
      </c>
      <c r="Q6030" s="765">
        <v>58280</v>
      </c>
      <c r="R6030" s="765">
        <v>22149.6</v>
      </c>
      <c r="S6030" s="766">
        <v>0.3801</v>
      </c>
      <c r="T6030" s="765">
        <v>0.1612</v>
      </c>
      <c r="U6030" s="765">
        <v>0</v>
      </c>
      <c r="V6030" s="765">
        <v>0</v>
      </c>
      <c r="W6030" s="765">
        <v>0</v>
      </c>
      <c r="X6030" s="669">
        <v>0</v>
      </c>
      <c r="Y6030" s="765">
        <v>0</v>
      </c>
      <c r="Z6030" s="765">
        <v>0</v>
      </c>
      <c r="AA6030" s="765">
        <v>0</v>
      </c>
      <c r="AB6030" s="766">
        <v>0.9993</v>
      </c>
      <c r="AC6030" s="575">
        <f t="shared" si="280"/>
        <v>0</v>
      </c>
      <c r="AD6030" s="620">
        <f t="shared" si="281"/>
        <v>0.1612</v>
      </c>
    </row>
    <row r="6031" customHeight="1" spans="1:30">
      <c r="A6031" s="564">
        <v>45410</v>
      </c>
      <c r="B6031" s="669" t="s">
        <v>75</v>
      </c>
      <c r="C6031" s="669" t="s">
        <v>56</v>
      </c>
      <c r="D6031" s="765">
        <v>200</v>
      </c>
      <c r="E6031" s="669" t="s">
        <v>39</v>
      </c>
      <c r="F6031" s="765">
        <v>0</v>
      </c>
      <c r="G6031" s="765">
        <v>12.56</v>
      </c>
      <c r="H6031" s="765">
        <v>469.805</v>
      </c>
      <c r="I6031" s="765">
        <v>366.7924</v>
      </c>
      <c r="J6031" s="765">
        <v>361.02</v>
      </c>
      <c r="K6031" s="765">
        <v>103.0126</v>
      </c>
      <c r="L6031" s="766">
        <v>0.2193</v>
      </c>
      <c r="M6031" s="765">
        <v>4816.02</v>
      </c>
      <c r="N6031" s="765">
        <v>4638</v>
      </c>
      <c r="O6031" s="766">
        <v>1.0384</v>
      </c>
      <c r="P6031" s="766">
        <v>0.1051</v>
      </c>
      <c r="Q6031" s="765">
        <v>45480</v>
      </c>
      <c r="R6031" s="765">
        <v>12665.4</v>
      </c>
      <c r="S6031" s="766">
        <v>0.2785</v>
      </c>
      <c r="T6031" s="765">
        <v>0</v>
      </c>
      <c r="U6031" s="765">
        <v>0</v>
      </c>
      <c r="V6031" s="765">
        <v>0</v>
      </c>
      <c r="W6031" s="765">
        <v>0</v>
      </c>
      <c r="X6031" s="669">
        <v>0</v>
      </c>
      <c r="Y6031" s="765">
        <v>0</v>
      </c>
      <c r="Z6031" s="765">
        <v>0</v>
      </c>
      <c r="AA6031" s="765">
        <v>0</v>
      </c>
      <c r="AB6031" s="766">
        <v>1</v>
      </c>
      <c r="AC6031" s="575">
        <f t="shared" si="280"/>
        <v>0</v>
      </c>
      <c r="AD6031" s="620">
        <f t="shared" si="281"/>
        <v>0</v>
      </c>
    </row>
    <row r="6032" customHeight="1" spans="1:30">
      <c r="A6032" s="564">
        <v>45410</v>
      </c>
      <c r="B6032" s="669" t="s">
        <v>74</v>
      </c>
      <c r="C6032" s="669" t="s">
        <v>56</v>
      </c>
      <c r="D6032" s="765">
        <v>50</v>
      </c>
      <c r="E6032" s="669" t="s">
        <v>35</v>
      </c>
      <c r="F6032" s="765">
        <v>0</v>
      </c>
      <c r="G6032" s="765">
        <v>16</v>
      </c>
      <c r="H6032" s="765">
        <v>86.855</v>
      </c>
      <c r="I6032" s="765">
        <v>16.9273</v>
      </c>
      <c r="J6032" s="765">
        <v>15.4528</v>
      </c>
      <c r="K6032" s="765">
        <v>69.9277</v>
      </c>
      <c r="L6032" s="766">
        <v>0.8051</v>
      </c>
      <c r="M6032" s="765">
        <v>596.9436</v>
      </c>
      <c r="N6032" s="669"/>
      <c r="O6032" s="669"/>
      <c r="P6032" s="669"/>
      <c r="Q6032" s="765">
        <v>5770</v>
      </c>
      <c r="R6032" s="765">
        <v>1620.74</v>
      </c>
      <c r="S6032" s="766">
        <v>0.2809</v>
      </c>
      <c r="T6032" s="765">
        <v>0</v>
      </c>
      <c r="U6032" s="765">
        <v>0</v>
      </c>
      <c r="V6032" s="765">
        <v>0</v>
      </c>
      <c r="W6032" s="765">
        <v>0</v>
      </c>
      <c r="X6032" s="669">
        <v>0</v>
      </c>
      <c r="Y6032" s="765">
        <v>0</v>
      </c>
      <c r="Z6032" s="765">
        <v>0</v>
      </c>
      <c r="AA6032" s="765">
        <v>0</v>
      </c>
      <c r="AB6032" s="766">
        <v>1</v>
      </c>
      <c r="AC6032" s="575">
        <f t="shared" si="280"/>
        <v>0</v>
      </c>
      <c r="AD6032" s="620">
        <f t="shared" si="281"/>
        <v>0</v>
      </c>
    </row>
    <row r="6033" customHeight="1" spans="1:30">
      <c r="A6033" s="564">
        <v>45410</v>
      </c>
      <c r="B6033" s="669" t="s">
        <v>65</v>
      </c>
      <c r="C6033" s="669" t="s">
        <v>56</v>
      </c>
      <c r="D6033" s="765">
        <v>50</v>
      </c>
      <c r="E6033" s="669" t="s">
        <v>39</v>
      </c>
      <c r="F6033" s="765">
        <v>0</v>
      </c>
      <c r="G6033" s="765">
        <v>7.01</v>
      </c>
      <c r="H6033" s="765">
        <v>59.2408</v>
      </c>
      <c r="I6033" s="765">
        <v>58.5876</v>
      </c>
      <c r="J6033" s="765">
        <v>57.31</v>
      </c>
      <c r="K6033" s="765">
        <v>0</v>
      </c>
      <c r="L6033" s="766">
        <v>0</v>
      </c>
      <c r="M6033" s="765">
        <v>1001.44</v>
      </c>
      <c r="N6033" s="765">
        <v>1110</v>
      </c>
      <c r="O6033" s="766">
        <v>0.9022</v>
      </c>
      <c r="P6033" s="766">
        <v>-0.0311</v>
      </c>
      <c r="Q6033" s="765">
        <v>12500</v>
      </c>
      <c r="R6033" s="765">
        <v>3780.392</v>
      </c>
      <c r="S6033" s="766">
        <v>0.3024</v>
      </c>
      <c r="T6033" s="765">
        <v>0</v>
      </c>
      <c r="U6033" s="765">
        <v>0</v>
      </c>
      <c r="V6033" s="765">
        <v>0</v>
      </c>
      <c r="W6033" s="765">
        <v>0</v>
      </c>
      <c r="X6033" s="669">
        <v>0</v>
      </c>
      <c r="Y6033" s="765">
        <v>0</v>
      </c>
      <c r="Z6033" s="765">
        <v>0</v>
      </c>
      <c r="AA6033" s="765">
        <v>0</v>
      </c>
      <c r="AB6033" s="766">
        <v>1</v>
      </c>
      <c r="AC6033" s="575">
        <f t="shared" si="280"/>
        <v>0</v>
      </c>
      <c r="AD6033" s="620">
        <f t="shared" si="281"/>
        <v>0</v>
      </c>
    </row>
    <row r="6034" customHeight="1" spans="1:30">
      <c r="A6034" s="564">
        <v>45410</v>
      </c>
      <c r="B6034" s="921" t="s">
        <v>77</v>
      </c>
      <c r="C6034" s="922" t="s">
        <v>32</v>
      </c>
      <c r="D6034" s="923">
        <v>100</v>
      </c>
      <c r="E6034" s="924" t="s">
        <v>33</v>
      </c>
      <c r="F6034" s="925">
        <v>7.5</v>
      </c>
      <c r="G6034" s="924">
        <v>6.34</v>
      </c>
      <c r="H6034" s="926">
        <v>84.6888</v>
      </c>
      <c r="I6034" s="926">
        <v>55.1967</v>
      </c>
      <c r="J6034" s="926">
        <v>53.081</v>
      </c>
      <c r="K6034" s="926">
        <v>29.4921</v>
      </c>
      <c r="L6034" s="937">
        <v>0.3482</v>
      </c>
      <c r="M6034" s="926">
        <v>1089.956</v>
      </c>
      <c r="N6034" s="924">
        <v>2100</v>
      </c>
      <c r="O6034" s="937">
        <v>0.519</v>
      </c>
      <c r="P6034" s="937">
        <v>-0.4143</v>
      </c>
      <c r="Q6034" s="924">
        <v>17591</v>
      </c>
      <c r="R6034" s="926">
        <v>3722.803</v>
      </c>
      <c r="S6034" s="937">
        <v>0.2116</v>
      </c>
      <c r="T6034" s="924">
        <v>0</v>
      </c>
      <c r="U6034" s="924">
        <v>0</v>
      </c>
      <c r="V6034" s="924">
        <v>0</v>
      </c>
      <c r="W6034" s="924">
        <v>0</v>
      </c>
      <c r="X6034" s="924">
        <v>0</v>
      </c>
      <c r="Y6034" s="924">
        <v>0</v>
      </c>
      <c r="Z6034" s="924">
        <v>0</v>
      </c>
      <c r="AA6034" s="926">
        <v>29.4921</v>
      </c>
      <c r="AB6034" s="937">
        <v>1</v>
      </c>
      <c r="AC6034" s="575">
        <f t="shared" si="280"/>
        <v>0</v>
      </c>
      <c r="AD6034" s="620">
        <f t="shared" si="281"/>
        <v>0</v>
      </c>
    </row>
    <row r="6035" customHeight="1" spans="1:30">
      <c r="A6035" s="564">
        <v>45410</v>
      </c>
      <c r="B6035" s="921" t="s">
        <v>81</v>
      </c>
      <c r="C6035" s="927" t="s">
        <v>175</v>
      </c>
      <c r="D6035" s="928">
        <v>100</v>
      </c>
      <c r="E6035" s="925" t="s">
        <v>35</v>
      </c>
      <c r="F6035" s="924" t="s">
        <v>176</v>
      </c>
      <c r="G6035" s="930">
        <v>5.31</v>
      </c>
      <c r="H6035" s="930">
        <v>0</v>
      </c>
      <c r="I6035" s="963">
        <v>19.11</v>
      </c>
      <c r="J6035" s="938">
        <v>18.5944</v>
      </c>
      <c r="K6035" s="934">
        <v>0</v>
      </c>
      <c r="L6035" s="937">
        <v>0</v>
      </c>
      <c r="M6035" s="938">
        <v>272.1488</v>
      </c>
      <c r="N6035" s="961">
        <v>2002</v>
      </c>
      <c r="O6035" s="956">
        <v>0.1359</v>
      </c>
      <c r="P6035" s="937">
        <v>-0.7928</v>
      </c>
      <c r="Q6035" s="924">
        <v>13181</v>
      </c>
      <c r="R6035" s="977">
        <v>580.008</v>
      </c>
      <c r="S6035" s="940">
        <v>0.044</v>
      </c>
      <c r="T6035" s="924">
        <v>0</v>
      </c>
      <c r="U6035" s="924">
        <v>0</v>
      </c>
      <c r="V6035" s="924">
        <v>0</v>
      </c>
      <c r="W6035" s="924">
        <v>0</v>
      </c>
      <c r="X6035" s="924">
        <v>0</v>
      </c>
      <c r="Y6035" s="924">
        <v>0</v>
      </c>
      <c r="Z6035" s="924">
        <v>0</v>
      </c>
      <c r="AA6035" s="924">
        <v>7.418</v>
      </c>
      <c r="AB6035" s="937">
        <v>1</v>
      </c>
      <c r="AC6035" s="575">
        <f t="shared" si="280"/>
        <v>0</v>
      </c>
      <c r="AD6035" s="620">
        <f t="shared" si="281"/>
        <v>0</v>
      </c>
    </row>
    <row r="6036" customHeight="1" spans="1:30">
      <c r="A6036" s="564">
        <v>45410</v>
      </c>
      <c r="B6036" s="931" t="s">
        <v>84</v>
      </c>
      <c r="C6036" s="932" t="s">
        <v>175</v>
      </c>
      <c r="D6036" s="933">
        <v>33</v>
      </c>
      <c r="E6036" s="924" t="s">
        <v>35</v>
      </c>
      <c r="F6036" s="924" t="s">
        <v>176</v>
      </c>
      <c r="G6036" s="924">
        <v>4.72</v>
      </c>
      <c r="H6036" s="924">
        <v>19.2631</v>
      </c>
      <c r="I6036" s="924">
        <v>19.1907</v>
      </c>
      <c r="J6036" s="924">
        <v>19.14</v>
      </c>
      <c r="K6036" s="924">
        <v>0</v>
      </c>
      <c r="L6036" s="937">
        <v>0</v>
      </c>
      <c r="M6036" s="975">
        <v>599.22</v>
      </c>
      <c r="N6036" s="924">
        <v>1086</v>
      </c>
      <c r="O6036" s="937">
        <v>0.5518</v>
      </c>
      <c r="P6036" s="937">
        <v>-0.4087</v>
      </c>
      <c r="Q6036" s="924">
        <v>7604</v>
      </c>
      <c r="R6036" s="924">
        <v>2246.64</v>
      </c>
      <c r="S6036" s="937">
        <v>0.2955</v>
      </c>
      <c r="T6036" s="924">
        <v>0</v>
      </c>
      <c r="U6036" s="924">
        <v>0</v>
      </c>
      <c r="V6036" s="924">
        <v>0</v>
      </c>
      <c r="W6036" s="924">
        <v>0</v>
      </c>
      <c r="X6036" s="924">
        <v>0</v>
      </c>
      <c r="Y6036" s="924">
        <v>0</v>
      </c>
      <c r="Z6036" s="924">
        <v>0</v>
      </c>
      <c r="AA6036" s="924">
        <v>0</v>
      </c>
      <c r="AB6036" s="937">
        <v>1</v>
      </c>
      <c r="AC6036" s="575">
        <f t="shared" si="280"/>
        <v>0</v>
      </c>
      <c r="AD6036" s="620">
        <f t="shared" si="281"/>
        <v>0</v>
      </c>
    </row>
    <row r="6037" customHeight="1" spans="1:30">
      <c r="A6037" s="564">
        <v>45410</v>
      </c>
      <c r="B6037" s="952" t="s">
        <v>85</v>
      </c>
      <c r="C6037" s="972" t="s">
        <v>177</v>
      </c>
      <c r="D6037" s="934">
        <v>60</v>
      </c>
      <c r="E6037" s="934" t="s">
        <v>496</v>
      </c>
      <c r="F6037" s="934">
        <v>2.18</v>
      </c>
      <c r="G6037" s="934">
        <v>3.34</v>
      </c>
      <c r="H6037" s="950">
        <v>17.7882</v>
      </c>
      <c r="I6037" s="934">
        <v>17.472</v>
      </c>
      <c r="J6037" s="934">
        <v>16.72</v>
      </c>
      <c r="K6037" s="952">
        <v>0</v>
      </c>
      <c r="L6037" s="941">
        <v>0</v>
      </c>
      <c r="M6037" s="934">
        <v>614.24</v>
      </c>
      <c r="N6037" s="934">
        <v>422</v>
      </c>
      <c r="O6037" s="941">
        <v>1.4555</v>
      </c>
      <c r="P6037" s="934" t="s">
        <v>176</v>
      </c>
      <c r="Q6037" s="934">
        <v>5420</v>
      </c>
      <c r="R6037" s="934">
        <v>2297.68</v>
      </c>
      <c r="S6037" s="941">
        <v>0.4239</v>
      </c>
      <c r="T6037" s="934">
        <v>0</v>
      </c>
      <c r="U6037" s="934">
        <v>0</v>
      </c>
      <c r="V6037" s="934">
        <v>0</v>
      </c>
      <c r="W6037" s="934">
        <v>0</v>
      </c>
      <c r="X6037" s="934">
        <v>0</v>
      </c>
      <c r="Y6037" s="934">
        <v>0</v>
      </c>
      <c r="Z6037" s="934">
        <v>0</v>
      </c>
      <c r="AA6037" s="934">
        <v>0</v>
      </c>
      <c r="AB6037" s="941">
        <v>1</v>
      </c>
      <c r="AC6037" s="575">
        <f t="shared" si="280"/>
        <v>0</v>
      </c>
      <c r="AD6037" s="620">
        <f t="shared" si="281"/>
        <v>0</v>
      </c>
    </row>
    <row r="6038" customHeight="1" spans="1:30">
      <c r="A6038" s="564">
        <v>45410</v>
      </c>
      <c r="B6038" s="921" t="s">
        <v>87</v>
      </c>
      <c r="C6038" s="927" t="s">
        <v>32</v>
      </c>
      <c r="D6038" s="928">
        <v>100</v>
      </c>
      <c r="E6038" s="930" t="s">
        <v>35</v>
      </c>
      <c r="F6038" s="930">
        <v>6.58</v>
      </c>
      <c r="G6038" s="930">
        <v>5.32</v>
      </c>
      <c r="H6038" s="930">
        <v>24.11</v>
      </c>
      <c r="I6038" s="930">
        <v>25.9</v>
      </c>
      <c r="J6038" s="930">
        <v>25.7103</v>
      </c>
      <c r="K6038" s="930">
        <v>0</v>
      </c>
      <c r="L6038" s="942">
        <v>0</v>
      </c>
      <c r="M6038" s="944">
        <v>363.4323</v>
      </c>
      <c r="N6038" s="944">
        <v>132</v>
      </c>
      <c r="O6038" s="945">
        <v>2.7533</v>
      </c>
      <c r="P6038" s="942">
        <v>1.85</v>
      </c>
      <c r="Q6038" s="930">
        <v>5723</v>
      </c>
      <c r="R6038" s="944">
        <v>816.8853</v>
      </c>
      <c r="S6038" s="941">
        <v>0.1427</v>
      </c>
      <c r="T6038" s="930">
        <v>0</v>
      </c>
      <c r="U6038" s="930">
        <v>0</v>
      </c>
      <c r="V6038" s="930">
        <v>0</v>
      </c>
      <c r="W6038" s="930">
        <v>0</v>
      </c>
      <c r="X6038" s="930">
        <v>0</v>
      </c>
      <c r="Y6038" s="930">
        <v>0</v>
      </c>
      <c r="Z6038" s="930">
        <v>0</v>
      </c>
      <c r="AA6038" s="930">
        <v>0</v>
      </c>
      <c r="AB6038" s="942">
        <v>1</v>
      </c>
      <c r="AC6038" s="575">
        <f t="shared" si="280"/>
        <v>0</v>
      </c>
      <c r="AD6038" s="620">
        <f t="shared" si="281"/>
        <v>0</v>
      </c>
    </row>
    <row r="6039" customHeight="1" spans="1:30">
      <c r="A6039" s="564">
        <v>45410</v>
      </c>
      <c r="B6039" s="921" t="s">
        <v>88</v>
      </c>
      <c r="C6039" s="927" t="s">
        <v>177</v>
      </c>
      <c r="D6039" s="928">
        <v>50</v>
      </c>
      <c r="E6039" s="930" t="s">
        <v>35</v>
      </c>
      <c r="F6039" s="930">
        <v>6.95</v>
      </c>
      <c r="G6039" s="935">
        <v>1.45</v>
      </c>
      <c r="H6039" s="935">
        <v>26.1236</v>
      </c>
      <c r="I6039" s="935">
        <v>14.0467</v>
      </c>
      <c r="J6039" s="935">
        <v>14.0247</v>
      </c>
      <c r="K6039" s="935">
        <v>11.8569</v>
      </c>
      <c r="L6039" s="942">
        <v>0.4539</v>
      </c>
      <c r="M6039" s="930">
        <v>325.0345</v>
      </c>
      <c r="N6039" s="935">
        <v>571</v>
      </c>
      <c r="O6039" s="942">
        <v>0.5692</v>
      </c>
      <c r="P6039" s="934" t="s">
        <v>176</v>
      </c>
      <c r="Q6039" s="935">
        <v>6458</v>
      </c>
      <c r="R6039" s="930">
        <v>1570.234</v>
      </c>
      <c r="S6039" s="942">
        <v>0.2431</v>
      </c>
      <c r="T6039" s="930">
        <v>0</v>
      </c>
      <c r="U6039" s="930">
        <v>0</v>
      </c>
      <c r="V6039" s="930">
        <v>0</v>
      </c>
      <c r="W6039" s="930">
        <v>0</v>
      </c>
      <c r="X6039" s="930">
        <v>0</v>
      </c>
      <c r="Y6039" s="930">
        <v>0</v>
      </c>
      <c r="Z6039" s="930">
        <v>0</v>
      </c>
      <c r="AA6039" s="930">
        <v>0</v>
      </c>
      <c r="AB6039" s="937">
        <v>1</v>
      </c>
      <c r="AC6039" s="575">
        <f t="shared" si="280"/>
        <v>0</v>
      </c>
      <c r="AD6039" s="620">
        <f t="shared" si="281"/>
        <v>0</v>
      </c>
    </row>
    <row r="6041" s="272" customFormat="1" ht="19" customHeight="1" spans="1:29">
      <c r="A6041" s="764" t="s">
        <v>1</v>
      </c>
      <c r="B6041" s="230" t="s">
        <v>2</v>
      </c>
      <c r="C6041" s="230" t="s">
        <v>3</v>
      </c>
      <c r="D6041" s="230" t="s">
        <v>4</v>
      </c>
      <c r="E6041" s="230" t="s">
        <v>5</v>
      </c>
      <c r="F6041" s="230" t="s">
        <v>6</v>
      </c>
      <c r="G6041" s="230" t="s">
        <v>7</v>
      </c>
      <c r="H6041" s="230" t="s">
        <v>8</v>
      </c>
      <c r="I6041" s="230" t="s">
        <v>9</v>
      </c>
      <c r="J6041" s="230" t="s">
        <v>10</v>
      </c>
      <c r="K6041" s="230" t="s">
        <v>11</v>
      </c>
      <c r="L6041" s="230" t="s">
        <v>12</v>
      </c>
      <c r="M6041" s="230" t="s">
        <v>13</v>
      </c>
      <c r="N6041" s="230" t="s">
        <v>14</v>
      </c>
      <c r="O6041" s="230" t="s">
        <v>15</v>
      </c>
      <c r="P6041" s="230" t="s">
        <v>16</v>
      </c>
      <c r="Q6041" s="230" t="s">
        <v>17</v>
      </c>
      <c r="R6041" s="230" t="s">
        <v>18</v>
      </c>
      <c r="S6041" s="230" t="s">
        <v>19</v>
      </c>
      <c r="T6041" s="230" t="s">
        <v>20</v>
      </c>
      <c r="U6041" s="230" t="s">
        <v>21</v>
      </c>
      <c r="V6041" s="230" t="s">
        <v>22</v>
      </c>
      <c r="W6041" s="230" t="s">
        <v>23</v>
      </c>
      <c r="X6041" s="230" t="s">
        <v>24</v>
      </c>
      <c r="Y6041" s="230" t="s">
        <v>25</v>
      </c>
      <c r="Z6041" s="230" t="s">
        <v>26</v>
      </c>
      <c r="AA6041" s="230" t="s">
        <v>27</v>
      </c>
      <c r="AB6041" s="230" t="s">
        <v>28</v>
      </c>
      <c r="AC6041" s="230" t="s">
        <v>270</v>
      </c>
    </row>
    <row r="6042" s="272" customFormat="1" ht="19" customHeight="1" spans="1:30">
      <c r="A6042" s="564">
        <v>45411</v>
      </c>
      <c r="B6042" s="669" t="s">
        <v>31</v>
      </c>
      <c r="C6042" s="669" t="s">
        <v>32</v>
      </c>
      <c r="D6042" s="765">
        <v>100</v>
      </c>
      <c r="E6042" s="669" t="s">
        <v>182</v>
      </c>
      <c r="F6042" s="765">
        <v>2.13</v>
      </c>
      <c r="G6042" s="765">
        <v>1.07</v>
      </c>
      <c r="H6042" s="765">
        <v>20.5029</v>
      </c>
      <c r="I6042" s="765">
        <v>20.2999</v>
      </c>
      <c r="J6042" s="765">
        <v>20.125</v>
      </c>
      <c r="K6042" s="765">
        <v>0</v>
      </c>
      <c r="L6042" s="766">
        <v>0</v>
      </c>
      <c r="M6042" s="765">
        <v>1225.35</v>
      </c>
      <c r="N6042" s="765">
        <v>1194</v>
      </c>
      <c r="O6042" s="766">
        <v>1.0263</v>
      </c>
      <c r="P6042" s="766">
        <v>0.0596</v>
      </c>
      <c r="Q6042" s="765">
        <v>14897</v>
      </c>
      <c r="R6042" s="765">
        <v>4564.4375</v>
      </c>
      <c r="S6042" s="766">
        <v>0.3064</v>
      </c>
      <c r="T6042" s="765">
        <v>0</v>
      </c>
      <c r="U6042" s="765">
        <v>0</v>
      </c>
      <c r="V6042" s="765">
        <v>0</v>
      </c>
      <c r="W6042" s="765">
        <v>0</v>
      </c>
      <c r="X6042" s="669">
        <v>0</v>
      </c>
      <c r="Y6042" s="765">
        <v>0</v>
      </c>
      <c r="Z6042" s="765">
        <v>0</v>
      </c>
      <c r="AA6042" s="765">
        <v>0</v>
      </c>
      <c r="AB6042" s="766">
        <v>1</v>
      </c>
      <c r="AC6042" s="575">
        <f>U6042+W6042</f>
        <v>0</v>
      </c>
      <c r="AD6042" s="620">
        <f>T6042+V6042</f>
        <v>0</v>
      </c>
    </row>
    <row r="6043" s="272" customFormat="1" ht="19" customHeight="1" spans="1:30">
      <c r="A6043" s="564">
        <v>45411</v>
      </c>
      <c r="B6043" s="669" t="s">
        <v>40</v>
      </c>
      <c r="C6043" s="669" t="s">
        <v>32</v>
      </c>
      <c r="D6043" s="765">
        <v>30</v>
      </c>
      <c r="E6043" s="669" t="s">
        <v>96</v>
      </c>
      <c r="F6043" s="765">
        <v>2.95</v>
      </c>
      <c r="G6043" s="765">
        <v>0</v>
      </c>
      <c r="H6043" s="765">
        <v>8.3489</v>
      </c>
      <c r="I6043" s="765">
        <v>8.3489</v>
      </c>
      <c r="J6043" s="765">
        <v>8.2368</v>
      </c>
      <c r="K6043" s="765">
        <v>0</v>
      </c>
      <c r="L6043" s="766">
        <v>0</v>
      </c>
      <c r="M6043" s="765">
        <v>406.6128</v>
      </c>
      <c r="N6043" s="765">
        <v>402</v>
      </c>
      <c r="O6043" s="766">
        <v>1.0115</v>
      </c>
      <c r="P6043" s="766">
        <v>0.0448</v>
      </c>
      <c r="Q6043" s="765">
        <v>4798</v>
      </c>
      <c r="R6043" s="765">
        <v>1584.3696</v>
      </c>
      <c r="S6043" s="766">
        <v>0.3302</v>
      </c>
      <c r="T6043" s="765">
        <v>0</v>
      </c>
      <c r="U6043" s="765">
        <v>0</v>
      </c>
      <c r="V6043" s="765">
        <v>0</v>
      </c>
      <c r="W6043" s="765">
        <v>0</v>
      </c>
      <c r="X6043" s="669">
        <v>0</v>
      </c>
      <c r="Y6043" s="765">
        <v>0</v>
      </c>
      <c r="Z6043" s="765">
        <v>0</v>
      </c>
      <c r="AA6043" s="765">
        <v>0</v>
      </c>
      <c r="AB6043" s="766">
        <v>1</v>
      </c>
      <c r="AC6043" s="575">
        <f t="shared" ref="AC6043:AC6083" si="282">U6043+W6043</f>
        <v>0</v>
      </c>
      <c r="AD6043" s="620">
        <f t="shared" ref="AD6043:AD6083" si="283">T6043+V6043</f>
        <v>0</v>
      </c>
    </row>
    <row r="6044" s="272" customFormat="1" ht="19" customHeight="1" spans="1:30">
      <c r="A6044" s="564">
        <v>45411</v>
      </c>
      <c r="B6044" s="669" t="s">
        <v>34</v>
      </c>
      <c r="C6044" s="669" t="s">
        <v>32</v>
      </c>
      <c r="D6044" s="765">
        <v>10</v>
      </c>
      <c r="E6044" s="669" t="s">
        <v>48</v>
      </c>
      <c r="F6044" s="765">
        <v>3.89</v>
      </c>
      <c r="G6044" s="765">
        <v>3.02</v>
      </c>
      <c r="H6044" s="765">
        <v>3.6513</v>
      </c>
      <c r="I6044" s="765">
        <v>2.7338</v>
      </c>
      <c r="J6044" s="765">
        <v>2.64</v>
      </c>
      <c r="K6044" s="765">
        <v>0.9175</v>
      </c>
      <c r="L6044" s="766">
        <v>0.2513</v>
      </c>
      <c r="M6044" s="765">
        <v>118.8</v>
      </c>
      <c r="N6044" s="765">
        <v>100</v>
      </c>
      <c r="O6044" s="766">
        <v>1.188</v>
      </c>
      <c r="P6044" s="766">
        <v>0.2213</v>
      </c>
      <c r="Q6044" s="765">
        <v>1258</v>
      </c>
      <c r="R6044" s="765">
        <v>425.04</v>
      </c>
      <c r="S6044" s="766">
        <v>0.3379</v>
      </c>
      <c r="T6044" s="765">
        <v>0</v>
      </c>
      <c r="U6044" s="765">
        <v>0</v>
      </c>
      <c r="V6044" s="765">
        <v>0</v>
      </c>
      <c r="W6044" s="765">
        <v>0</v>
      </c>
      <c r="X6044" s="669">
        <v>0</v>
      </c>
      <c r="Y6044" s="765">
        <v>0</v>
      </c>
      <c r="Z6044" s="765">
        <v>0</v>
      </c>
      <c r="AA6044" s="765">
        <v>0</v>
      </c>
      <c r="AB6044" s="766">
        <v>1</v>
      </c>
      <c r="AC6044" s="575">
        <f t="shared" si="282"/>
        <v>0</v>
      </c>
      <c r="AD6044" s="620">
        <f t="shared" si="283"/>
        <v>0</v>
      </c>
    </row>
    <row r="6045" s="272" customFormat="1" ht="19" customHeight="1" spans="1:30">
      <c r="A6045" s="564">
        <v>45411</v>
      </c>
      <c r="B6045" s="669" t="s">
        <v>38</v>
      </c>
      <c r="C6045" s="669" t="s">
        <v>32</v>
      </c>
      <c r="D6045" s="765">
        <v>5.48</v>
      </c>
      <c r="E6045" s="669" t="s">
        <v>44</v>
      </c>
      <c r="F6045" s="765">
        <v>1.88</v>
      </c>
      <c r="G6045" s="765">
        <v>0</v>
      </c>
      <c r="H6045" s="765">
        <v>1.11</v>
      </c>
      <c r="I6045" s="765">
        <v>1.11</v>
      </c>
      <c r="J6045" s="765">
        <v>1.008</v>
      </c>
      <c r="K6045" s="765">
        <v>0</v>
      </c>
      <c r="L6045" s="766">
        <v>0</v>
      </c>
      <c r="M6045" s="765">
        <v>53.424</v>
      </c>
      <c r="N6045" s="765">
        <v>50</v>
      </c>
      <c r="O6045" s="766">
        <v>1.0685</v>
      </c>
      <c r="P6045" s="766">
        <v>0.1018</v>
      </c>
      <c r="Q6045" s="765">
        <v>554</v>
      </c>
      <c r="R6045" s="765">
        <v>178.676</v>
      </c>
      <c r="S6045" s="766">
        <v>0.3225</v>
      </c>
      <c r="T6045" s="765">
        <v>0</v>
      </c>
      <c r="U6045" s="765">
        <v>0</v>
      </c>
      <c r="V6045" s="765">
        <v>0</v>
      </c>
      <c r="W6045" s="765">
        <v>0</v>
      </c>
      <c r="X6045" s="669">
        <v>0</v>
      </c>
      <c r="Y6045" s="765">
        <v>0</v>
      </c>
      <c r="Z6045" s="765">
        <v>0</v>
      </c>
      <c r="AA6045" s="765">
        <v>0</v>
      </c>
      <c r="AB6045" s="766">
        <v>1</v>
      </c>
      <c r="AC6045" s="575">
        <f t="shared" si="282"/>
        <v>0</v>
      </c>
      <c r="AD6045" s="620">
        <f t="shared" si="283"/>
        <v>0</v>
      </c>
    </row>
    <row r="6046" s="272" customFormat="1" ht="19" customHeight="1" spans="1:30">
      <c r="A6046" s="564">
        <v>45411</v>
      </c>
      <c r="B6046" s="669" t="s">
        <v>36</v>
      </c>
      <c r="C6046" s="669" t="s">
        <v>32</v>
      </c>
      <c r="D6046" s="765">
        <v>80</v>
      </c>
      <c r="E6046" s="669" t="s">
        <v>33</v>
      </c>
      <c r="F6046" s="765">
        <v>1.36</v>
      </c>
      <c r="G6046" s="765">
        <v>0.69</v>
      </c>
      <c r="H6046" s="765">
        <v>12.5948</v>
      </c>
      <c r="I6046" s="765">
        <v>12.32</v>
      </c>
      <c r="J6046" s="765">
        <v>12.1</v>
      </c>
      <c r="K6046" s="765">
        <v>0</v>
      </c>
      <c r="L6046" s="766">
        <v>0</v>
      </c>
      <c r="M6046" s="765">
        <v>1126.4</v>
      </c>
      <c r="N6046" s="765">
        <v>854</v>
      </c>
      <c r="O6046" s="766">
        <v>1.319</v>
      </c>
      <c r="P6046" s="766">
        <v>0.3523</v>
      </c>
      <c r="Q6046" s="765">
        <v>9570</v>
      </c>
      <c r="R6046" s="765">
        <v>3973.2</v>
      </c>
      <c r="S6046" s="766">
        <v>0.4152</v>
      </c>
      <c r="T6046" s="765">
        <v>0</v>
      </c>
      <c r="U6046" s="765">
        <v>0</v>
      </c>
      <c r="V6046" s="765">
        <v>0</v>
      </c>
      <c r="W6046" s="765">
        <v>0</v>
      </c>
      <c r="X6046" s="669">
        <v>0</v>
      </c>
      <c r="Y6046" s="765">
        <v>0</v>
      </c>
      <c r="Z6046" s="765">
        <v>0</v>
      </c>
      <c r="AA6046" s="765">
        <v>0</v>
      </c>
      <c r="AB6046" s="766">
        <v>0</v>
      </c>
      <c r="AC6046" s="575">
        <f t="shared" si="282"/>
        <v>0</v>
      </c>
      <c r="AD6046" s="620">
        <f t="shared" si="283"/>
        <v>0</v>
      </c>
    </row>
    <row r="6047" s="272" customFormat="1" ht="19" customHeight="1" spans="1:30">
      <c r="A6047" s="564">
        <v>45411</v>
      </c>
      <c r="B6047" s="669" t="s">
        <v>37</v>
      </c>
      <c r="C6047" s="669" t="s">
        <v>32</v>
      </c>
      <c r="D6047" s="765">
        <v>100</v>
      </c>
      <c r="E6047" s="669" t="s">
        <v>35</v>
      </c>
      <c r="F6047" s="765">
        <v>7.91</v>
      </c>
      <c r="G6047" s="765">
        <v>0</v>
      </c>
      <c r="H6047" s="765">
        <v>57.854</v>
      </c>
      <c r="I6047" s="765">
        <v>39.0844</v>
      </c>
      <c r="J6047" s="765">
        <v>37.665</v>
      </c>
      <c r="K6047" s="765">
        <v>18.739</v>
      </c>
      <c r="L6047" s="766">
        <v>0.3241</v>
      </c>
      <c r="M6047" s="765">
        <v>1219.268</v>
      </c>
      <c r="N6047" s="765">
        <v>1390</v>
      </c>
      <c r="O6047" s="766">
        <v>0.8772</v>
      </c>
      <c r="P6047" s="766">
        <v>-0.0895</v>
      </c>
      <c r="Q6047" s="765">
        <v>15889</v>
      </c>
      <c r="R6047" s="765">
        <v>4458.261</v>
      </c>
      <c r="S6047" s="766">
        <v>0.2806</v>
      </c>
      <c r="T6047" s="765">
        <v>0.0198</v>
      </c>
      <c r="U6047" s="765">
        <v>0</v>
      </c>
      <c r="V6047" s="765">
        <v>0</v>
      </c>
      <c r="W6047" s="765">
        <v>0</v>
      </c>
      <c r="X6047" s="669">
        <v>0</v>
      </c>
      <c r="Y6047" s="765">
        <v>0.0108</v>
      </c>
      <c r="Z6047" s="765">
        <v>0</v>
      </c>
      <c r="AA6047" s="765">
        <v>0</v>
      </c>
      <c r="AB6047" s="766">
        <v>0.9997</v>
      </c>
      <c r="AC6047" s="575">
        <f t="shared" si="282"/>
        <v>0</v>
      </c>
      <c r="AD6047" s="620">
        <f t="shared" si="283"/>
        <v>0.0198</v>
      </c>
    </row>
    <row r="6048" s="272" customFormat="1" ht="19" customHeight="1" spans="1:30">
      <c r="A6048" s="564">
        <v>45411</v>
      </c>
      <c r="B6048" s="669" t="s">
        <v>50</v>
      </c>
      <c r="C6048" s="669" t="s">
        <v>32</v>
      </c>
      <c r="D6048" s="765">
        <v>50</v>
      </c>
      <c r="E6048" s="669" t="s">
        <v>48</v>
      </c>
      <c r="F6048" s="765">
        <v>6.75</v>
      </c>
      <c r="G6048" s="765">
        <v>0</v>
      </c>
      <c r="H6048" s="765">
        <v>28.5953</v>
      </c>
      <c r="I6048" s="765">
        <v>27.86</v>
      </c>
      <c r="J6048" s="765">
        <v>27.72</v>
      </c>
      <c r="K6048" s="765">
        <v>0.7353</v>
      </c>
      <c r="L6048" s="766">
        <v>0.0257</v>
      </c>
      <c r="M6048" s="765">
        <v>622.79</v>
      </c>
      <c r="N6048" s="765">
        <v>493</v>
      </c>
      <c r="O6048" s="766">
        <v>1.2633</v>
      </c>
      <c r="P6048" s="766">
        <v>0.2966</v>
      </c>
      <c r="Q6048" s="765">
        <v>6687</v>
      </c>
      <c r="R6048" s="765">
        <v>1750.28</v>
      </c>
      <c r="S6048" s="766">
        <v>0.2617</v>
      </c>
      <c r="T6048" s="765">
        <v>0</v>
      </c>
      <c r="U6048" s="765">
        <v>0</v>
      </c>
      <c r="V6048" s="765">
        <v>0</v>
      </c>
      <c r="W6048" s="765">
        <v>0</v>
      </c>
      <c r="X6048" s="669">
        <v>0</v>
      </c>
      <c r="Y6048" s="765">
        <v>0</v>
      </c>
      <c r="Z6048" s="765">
        <v>0</v>
      </c>
      <c r="AA6048" s="765">
        <v>0</v>
      </c>
      <c r="AB6048" s="766">
        <v>1</v>
      </c>
      <c r="AC6048" s="575">
        <f t="shared" si="282"/>
        <v>0</v>
      </c>
      <c r="AD6048" s="620">
        <f t="shared" si="283"/>
        <v>0</v>
      </c>
    </row>
    <row r="6049" s="272" customFormat="1" ht="19" customHeight="1" spans="1:30">
      <c r="A6049" s="564">
        <v>45411</v>
      </c>
      <c r="B6049" s="669" t="s">
        <v>47</v>
      </c>
      <c r="C6049" s="669" t="s">
        <v>32</v>
      </c>
      <c r="D6049" s="765">
        <v>150</v>
      </c>
      <c r="E6049" s="669" t="s">
        <v>33</v>
      </c>
      <c r="F6049" s="765">
        <v>6.12</v>
      </c>
      <c r="G6049" s="765">
        <v>0.94</v>
      </c>
      <c r="H6049" s="765">
        <v>105.6729</v>
      </c>
      <c r="I6049" s="765">
        <v>69.465</v>
      </c>
      <c r="J6049" s="765">
        <v>68.6392</v>
      </c>
      <c r="K6049" s="765">
        <v>36.21</v>
      </c>
      <c r="L6049" s="766">
        <v>0.3427</v>
      </c>
      <c r="M6049" s="765">
        <v>1341.6732</v>
      </c>
      <c r="N6049" s="765">
        <v>2480</v>
      </c>
      <c r="O6049" s="766">
        <v>0.541</v>
      </c>
      <c r="P6049" s="766">
        <v>-0.4257</v>
      </c>
      <c r="Q6049" s="765">
        <v>24402</v>
      </c>
      <c r="R6049" s="765">
        <v>5406.0069</v>
      </c>
      <c r="S6049" s="766">
        <v>0.2215</v>
      </c>
      <c r="T6049" s="765">
        <v>0</v>
      </c>
      <c r="U6049" s="765">
        <v>0</v>
      </c>
      <c r="V6049" s="765">
        <v>0</v>
      </c>
      <c r="W6049" s="765">
        <v>0</v>
      </c>
      <c r="X6049" s="669">
        <v>0</v>
      </c>
      <c r="Y6049" s="765">
        <v>0</v>
      </c>
      <c r="Z6049" s="765">
        <v>0</v>
      </c>
      <c r="AA6049" s="765">
        <v>0</v>
      </c>
      <c r="AB6049" s="766">
        <v>1</v>
      </c>
      <c r="AC6049" s="575">
        <f t="shared" si="282"/>
        <v>0</v>
      </c>
      <c r="AD6049" s="620">
        <f t="shared" si="283"/>
        <v>0</v>
      </c>
    </row>
    <row r="6050" s="272" customFormat="1" ht="19" customHeight="1" spans="1:30">
      <c r="A6050" s="564">
        <v>45411</v>
      </c>
      <c r="B6050" s="669" t="s">
        <v>45</v>
      </c>
      <c r="C6050" s="669" t="s">
        <v>32</v>
      </c>
      <c r="D6050" s="765">
        <v>50</v>
      </c>
      <c r="E6050" s="669" t="s">
        <v>182</v>
      </c>
      <c r="F6050" s="765">
        <v>0.87</v>
      </c>
      <c r="G6050" s="765">
        <v>2.08</v>
      </c>
      <c r="H6050" s="765">
        <v>3.7125</v>
      </c>
      <c r="I6050" s="765">
        <v>3.612</v>
      </c>
      <c r="J6050" s="765">
        <v>3.52</v>
      </c>
      <c r="K6050" s="765">
        <v>0</v>
      </c>
      <c r="L6050" s="766">
        <v>0</v>
      </c>
      <c r="M6050" s="765">
        <v>628.32</v>
      </c>
      <c r="N6050" s="765">
        <v>583</v>
      </c>
      <c r="O6050" s="766">
        <v>1.0777</v>
      </c>
      <c r="P6050" s="766">
        <v>0.111</v>
      </c>
      <c r="Q6050" s="765">
        <v>7003</v>
      </c>
      <c r="R6050" s="765">
        <v>2053.48</v>
      </c>
      <c r="S6050" s="766">
        <v>0.2932</v>
      </c>
      <c r="T6050" s="765">
        <v>0</v>
      </c>
      <c r="U6050" s="765">
        <v>0</v>
      </c>
      <c r="V6050" s="765">
        <v>0</v>
      </c>
      <c r="W6050" s="765">
        <v>0</v>
      </c>
      <c r="X6050" s="669">
        <v>0</v>
      </c>
      <c r="Y6050" s="765">
        <v>0</v>
      </c>
      <c r="Z6050" s="765">
        <v>0</v>
      </c>
      <c r="AA6050" s="765">
        <v>0</v>
      </c>
      <c r="AB6050" s="766">
        <v>1</v>
      </c>
      <c r="AC6050" s="575">
        <f t="shared" si="282"/>
        <v>0</v>
      </c>
      <c r="AD6050" s="620">
        <f t="shared" si="283"/>
        <v>0</v>
      </c>
    </row>
    <row r="6051" s="272" customFormat="1" ht="19" customHeight="1" spans="1:30">
      <c r="A6051" s="564">
        <v>45411</v>
      </c>
      <c r="B6051" s="669" t="s">
        <v>41</v>
      </c>
      <c r="C6051" s="669" t="s">
        <v>32</v>
      </c>
      <c r="D6051" s="765">
        <v>20</v>
      </c>
      <c r="E6051" s="669" t="s">
        <v>33</v>
      </c>
      <c r="F6051" s="765">
        <v>7.42</v>
      </c>
      <c r="G6051" s="765">
        <v>7.21</v>
      </c>
      <c r="H6051" s="765">
        <v>15.7691</v>
      </c>
      <c r="I6051" s="765">
        <v>7.378</v>
      </c>
      <c r="J6051" s="765">
        <v>7.3657</v>
      </c>
      <c r="K6051" s="765">
        <v>8.5911</v>
      </c>
      <c r="L6051" s="766">
        <v>0.538</v>
      </c>
      <c r="M6051" s="765">
        <v>232.7277</v>
      </c>
      <c r="N6051" s="765">
        <v>313</v>
      </c>
      <c r="O6051" s="766">
        <v>0.7435</v>
      </c>
      <c r="P6051" s="766">
        <v>-0.2232</v>
      </c>
      <c r="Q6051" s="765">
        <v>4064</v>
      </c>
      <c r="R6051" s="765">
        <v>1085.8112</v>
      </c>
      <c r="S6051" s="766">
        <v>0.2672</v>
      </c>
      <c r="T6051" s="765">
        <v>0</v>
      </c>
      <c r="U6051" s="765">
        <v>0</v>
      </c>
      <c r="V6051" s="765">
        <v>0</v>
      </c>
      <c r="W6051" s="765">
        <v>0</v>
      </c>
      <c r="X6051" s="669">
        <v>0</v>
      </c>
      <c r="Y6051" s="765">
        <v>0</v>
      </c>
      <c r="Z6051" s="765">
        <v>0</v>
      </c>
      <c r="AA6051" s="765">
        <v>0</v>
      </c>
      <c r="AB6051" s="766">
        <v>1</v>
      </c>
      <c r="AC6051" s="575">
        <f t="shared" si="282"/>
        <v>0</v>
      </c>
      <c r="AD6051" s="620">
        <f t="shared" si="283"/>
        <v>0</v>
      </c>
    </row>
    <row r="6052" s="272" customFormat="1" ht="19" customHeight="1" spans="1:30">
      <c r="A6052" s="564">
        <v>45411</v>
      </c>
      <c r="B6052" s="669" t="s">
        <v>46</v>
      </c>
      <c r="C6052" s="669" t="s">
        <v>32</v>
      </c>
      <c r="D6052" s="765">
        <v>30</v>
      </c>
      <c r="E6052" s="669" t="s">
        <v>39</v>
      </c>
      <c r="F6052" s="765">
        <v>4.03</v>
      </c>
      <c r="G6052" s="765">
        <v>0.8</v>
      </c>
      <c r="H6052" s="765">
        <v>9.9674</v>
      </c>
      <c r="I6052" s="765">
        <v>9.772</v>
      </c>
      <c r="J6052" s="765">
        <v>9.744</v>
      </c>
      <c r="K6052" s="765">
        <v>0</v>
      </c>
      <c r="L6052" s="766">
        <v>0</v>
      </c>
      <c r="M6052" s="765">
        <v>369.992</v>
      </c>
      <c r="N6052" s="765">
        <v>392</v>
      </c>
      <c r="O6052" s="766">
        <v>0.9439</v>
      </c>
      <c r="P6052" s="766">
        <v>-0.0228</v>
      </c>
      <c r="Q6052" s="765">
        <v>4513</v>
      </c>
      <c r="R6052" s="765">
        <v>1692.32</v>
      </c>
      <c r="S6052" s="766">
        <v>0.375</v>
      </c>
      <c r="T6052" s="765">
        <v>0</v>
      </c>
      <c r="U6052" s="765">
        <v>0</v>
      </c>
      <c r="V6052" s="765">
        <v>0</v>
      </c>
      <c r="W6052" s="765">
        <v>0</v>
      </c>
      <c r="X6052" s="669">
        <v>0</v>
      </c>
      <c r="Y6052" s="765">
        <v>0</v>
      </c>
      <c r="Z6052" s="765">
        <v>0</v>
      </c>
      <c r="AA6052" s="765">
        <v>0</v>
      </c>
      <c r="AB6052" s="766">
        <v>1</v>
      </c>
      <c r="AC6052" s="575">
        <f t="shared" si="282"/>
        <v>0</v>
      </c>
      <c r="AD6052" s="620">
        <f t="shared" si="283"/>
        <v>0</v>
      </c>
    </row>
    <row r="6053" s="272" customFormat="1" ht="19" customHeight="1" spans="1:30">
      <c r="A6053" s="564">
        <v>45411</v>
      </c>
      <c r="B6053" s="669" t="s">
        <v>42</v>
      </c>
      <c r="C6053" s="669" t="s">
        <v>32</v>
      </c>
      <c r="D6053" s="765">
        <v>30</v>
      </c>
      <c r="E6053" s="669" t="s">
        <v>33</v>
      </c>
      <c r="F6053" s="765">
        <v>5.03</v>
      </c>
      <c r="G6053" s="765">
        <v>1.45</v>
      </c>
      <c r="H6053" s="765">
        <v>12.0713</v>
      </c>
      <c r="I6053" s="765">
        <v>10.6113</v>
      </c>
      <c r="J6053" s="765">
        <v>10.5903</v>
      </c>
      <c r="K6053" s="765">
        <v>1.25</v>
      </c>
      <c r="L6053" s="766">
        <v>0.1054</v>
      </c>
      <c r="M6053" s="765">
        <v>258.859</v>
      </c>
      <c r="N6053" s="765">
        <v>341</v>
      </c>
      <c r="O6053" s="766">
        <v>0.7591</v>
      </c>
      <c r="P6053" s="766">
        <v>-0.2076</v>
      </c>
      <c r="Q6053" s="765">
        <v>3622</v>
      </c>
      <c r="R6053" s="765">
        <v>1429.1117</v>
      </c>
      <c r="S6053" s="766">
        <v>0.3946</v>
      </c>
      <c r="T6053" s="765">
        <v>0</v>
      </c>
      <c r="U6053" s="765">
        <v>0</v>
      </c>
      <c r="V6053" s="765">
        <v>0</v>
      </c>
      <c r="W6053" s="765">
        <v>0</v>
      </c>
      <c r="X6053" s="669">
        <v>0</v>
      </c>
      <c r="Y6053" s="765">
        <v>0</v>
      </c>
      <c r="Z6053" s="765">
        <v>0</v>
      </c>
      <c r="AA6053" s="765">
        <v>0</v>
      </c>
      <c r="AB6053" s="766">
        <v>1</v>
      </c>
      <c r="AC6053" s="575">
        <f t="shared" si="282"/>
        <v>0</v>
      </c>
      <c r="AD6053" s="620">
        <f t="shared" si="283"/>
        <v>0</v>
      </c>
    </row>
    <row r="6054" s="272" customFormat="1" ht="19" customHeight="1" spans="1:30">
      <c r="A6054" s="564">
        <v>45411</v>
      </c>
      <c r="B6054" s="669" t="s">
        <v>43</v>
      </c>
      <c r="C6054" s="669" t="s">
        <v>32</v>
      </c>
      <c r="D6054" s="765">
        <v>300</v>
      </c>
      <c r="E6054" s="669" t="s">
        <v>35</v>
      </c>
      <c r="F6054" s="765">
        <v>4.35</v>
      </c>
      <c r="G6054" s="765">
        <v>0</v>
      </c>
      <c r="H6054" s="765">
        <v>165.4878</v>
      </c>
      <c r="I6054" s="765">
        <v>127.5222</v>
      </c>
      <c r="J6054" s="765">
        <v>120.78</v>
      </c>
      <c r="K6054" s="765">
        <v>35.1179</v>
      </c>
      <c r="L6054" s="766">
        <v>0.2159</v>
      </c>
      <c r="M6054" s="765">
        <v>4853.772</v>
      </c>
      <c r="N6054" s="765">
        <v>5107</v>
      </c>
      <c r="O6054" s="766">
        <v>0.9504</v>
      </c>
      <c r="P6054" s="766">
        <v>-0.0163</v>
      </c>
      <c r="Q6054" s="765">
        <v>60814</v>
      </c>
      <c r="R6054" s="765">
        <v>17885.803</v>
      </c>
      <c r="S6054" s="766">
        <v>0.2941</v>
      </c>
      <c r="T6054" s="765">
        <v>0</v>
      </c>
      <c r="U6054" s="765">
        <v>0</v>
      </c>
      <c r="V6054" s="765">
        <v>0</v>
      </c>
      <c r="W6054" s="765">
        <v>0</v>
      </c>
      <c r="X6054" s="669">
        <v>0</v>
      </c>
      <c r="Y6054" s="765">
        <v>0</v>
      </c>
      <c r="Z6054" s="765">
        <v>0</v>
      </c>
      <c r="AA6054" s="765">
        <v>0</v>
      </c>
      <c r="AB6054" s="766">
        <v>1</v>
      </c>
      <c r="AC6054" s="575">
        <f t="shared" si="282"/>
        <v>0</v>
      </c>
      <c r="AD6054" s="620">
        <f t="shared" si="283"/>
        <v>0</v>
      </c>
    </row>
    <row r="6055" s="272" customFormat="1" ht="19" customHeight="1" spans="1:30">
      <c r="A6055" s="564">
        <v>45411</v>
      </c>
      <c r="B6055" s="669" t="s">
        <v>52</v>
      </c>
      <c r="C6055" s="669" t="s">
        <v>32</v>
      </c>
      <c r="D6055" s="765">
        <v>150</v>
      </c>
      <c r="E6055" s="669" t="s">
        <v>35</v>
      </c>
      <c r="F6055" s="765">
        <v>8.47</v>
      </c>
      <c r="G6055" s="765">
        <v>7.4</v>
      </c>
      <c r="H6055" s="765">
        <v>104.2858</v>
      </c>
      <c r="I6055" s="765">
        <v>104.2858</v>
      </c>
      <c r="J6055" s="765">
        <v>103.425</v>
      </c>
      <c r="K6055" s="765">
        <v>0</v>
      </c>
      <c r="L6055" s="766">
        <v>0</v>
      </c>
      <c r="M6055" s="765">
        <v>2334.675</v>
      </c>
      <c r="N6055" s="765">
        <v>2234</v>
      </c>
      <c r="O6055" s="766">
        <v>1.0451</v>
      </c>
      <c r="P6055" s="766">
        <v>0.0784</v>
      </c>
      <c r="Q6055" s="765">
        <v>24854</v>
      </c>
      <c r="R6055" s="765">
        <v>8848.35</v>
      </c>
      <c r="S6055" s="766">
        <v>0.356</v>
      </c>
      <c r="T6055" s="765">
        <v>0</v>
      </c>
      <c r="U6055" s="765">
        <v>0</v>
      </c>
      <c r="V6055" s="765">
        <v>0</v>
      </c>
      <c r="W6055" s="765">
        <v>0</v>
      </c>
      <c r="X6055" s="669">
        <v>0</v>
      </c>
      <c r="Y6055" s="765">
        <v>0</v>
      </c>
      <c r="Z6055" s="765">
        <v>0</v>
      </c>
      <c r="AA6055" s="765">
        <v>0</v>
      </c>
      <c r="AB6055" s="766">
        <v>1</v>
      </c>
      <c r="AC6055" s="575">
        <f t="shared" si="282"/>
        <v>0</v>
      </c>
      <c r="AD6055" s="620">
        <f t="shared" si="283"/>
        <v>0</v>
      </c>
    </row>
    <row r="6056" s="272" customFormat="1" ht="19" customHeight="1" spans="1:30">
      <c r="A6056" s="564">
        <v>45411</v>
      </c>
      <c r="B6056" s="669" t="s">
        <v>51</v>
      </c>
      <c r="C6056" s="669" t="s">
        <v>32</v>
      </c>
      <c r="D6056" s="765">
        <v>100</v>
      </c>
      <c r="E6056" s="669" t="s">
        <v>39</v>
      </c>
      <c r="F6056" s="765">
        <v>0.91</v>
      </c>
      <c r="G6056" s="765">
        <v>2.8</v>
      </c>
      <c r="H6056" s="765">
        <v>14.5376</v>
      </c>
      <c r="I6056" s="765">
        <v>14.0057</v>
      </c>
      <c r="J6056" s="765">
        <v>12.95</v>
      </c>
      <c r="K6056" s="765">
        <v>0</v>
      </c>
      <c r="L6056" s="766">
        <v>0</v>
      </c>
      <c r="M6056" s="765">
        <v>604.4136</v>
      </c>
      <c r="N6056" s="765">
        <v>894</v>
      </c>
      <c r="O6056" s="766">
        <v>0.6761</v>
      </c>
      <c r="P6056" s="766">
        <v>-0.2906</v>
      </c>
      <c r="Q6056" s="765">
        <v>11438</v>
      </c>
      <c r="R6056" s="765">
        <v>3496.6624</v>
      </c>
      <c r="S6056" s="766">
        <v>0.3057</v>
      </c>
      <c r="T6056" s="765">
        <v>0</v>
      </c>
      <c r="U6056" s="765">
        <v>0</v>
      </c>
      <c r="V6056" s="765">
        <v>0</v>
      </c>
      <c r="W6056" s="765">
        <v>0</v>
      </c>
      <c r="X6056" s="669">
        <v>0</v>
      </c>
      <c r="Y6056" s="765">
        <v>0</v>
      </c>
      <c r="Z6056" s="765">
        <v>0</v>
      </c>
      <c r="AA6056" s="765">
        <v>0</v>
      </c>
      <c r="AB6056" s="766">
        <v>1</v>
      </c>
      <c r="AC6056" s="575">
        <f t="shared" si="282"/>
        <v>0</v>
      </c>
      <c r="AD6056" s="620">
        <f t="shared" si="283"/>
        <v>0</v>
      </c>
    </row>
    <row r="6057" s="272" customFormat="1" ht="19" customHeight="1" spans="1:30">
      <c r="A6057" s="564">
        <v>45411</v>
      </c>
      <c r="B6057" s="669" t="s">
        <v>49</v>
      </c>
      <c r="C6057" s="669" t="s">
        <v>32</v>
      </c>
      <c r="D6057" s="765">
        <v>100</v>
      </c>
      <c r="E6057" s="669" t="s">
        <v>33</v>
      </c>
      <c r="F6057" s="765">
        <v>4.81</v>
      </c>
      <c r="G6057" s="765">
        <v>1.2</v>
      </c>
      <c r="H6057" s="765">
        <v>43.142</v>
      </c>
      <c r="I6057" s="765">
        <v>43.142</v>
      </c>
      <c r="J6057" s="765">
        <v>41.6031</v>
      </c>
      <c r="K6057" s="765">
        <v>0</v>
      </c>
      <c r="L6057" s="766">
        <v>0</v>
      </c>
      <c r="M6057" s="765">
        <v>1214.3608</v>
      </c>
      <c r="N6057" s="765">
        <v>1102</v>
      </c>
      <c r="O6057" s="766">
        <v>1.102</v>
      </c>
      <c r="P6057" s="766">
        <v>0.1353</v>
      </c>
      <c r="Q6057" s="765">
        <v>14225</v>
      </c>
      <c r="R6057" s="765">
        <v>4187.5198</v>
      </c>
      <c r="S6057" s="766">
        <v>0.2944</v>
      </c>
      <c r="T6057" s="765">
        <v>0</v>
      </c>
      <c r="U6057" s="765">
        <v>0</v>
      </c>
      <c r="V6057" s="765">
        <v>0</v>
      </c>
      <c r="W6057" s="765">
        <v>0</v>
      </c>
      <c r="X6057" s="669">
        <v>0</v>
      </c>
      <c r="Y6057" s="765">
        <v>0</v>
      </c>
      <c r="Z6057" s="765">
        <v>0</v>
      </c>
      <c r="AA6057" s="765">
        <v>0</v>
      </c>
      <c r="AB6057" s="766">
        <v>1</v>
      </c>
      <c r="AC6057" s="575">
        <f t="shared" si="282"/>
        <v>0</v>
      </c>
      <c r="AD6057" s="620">
        <f t="shared" si="283"/>
        <v>0</v>
      </c>
    </row>
    <row r="6058" s="272" customFormat="1" ht="19" customHeight="1" spans="1:30">
      <c r="A6058" s="564">
        <v>45411</v>
      </c>
      <c r="B6058" s="669" t="s">
        <v>53</v>
      </c>
      <c r="C6058" s="669" t="s">
        <v>32</v>
      </c>
      <c r="D6058" s="765">
        <v>100</v>
      </c>
      <c r="E6058" s="669" t="s">
        <v>35</v>
      </c>
      <c r="F6058" s="765">
        <v>6.9</v>
      </c>
      <c r="G6058" s="765">
        <v>0</v>
      </c>
      <c r="H6058" s="765">
        <v>53.465</v>
      </c>
      <c r="I6058" s="765">
        <v>52.584</v>
      </c>
      <c r="J6058" s="765">
        <v>52.4749</v>
      </c>
      <c r="K6058" s="765">
        <v>0</v>
      </c>
      <c r="L6058" s="766">
        <v>0</v>
      </c>
      <c r="M6058" s="765">
        <v>1437.4576</v>
      </c>
      <c r="N6058" s="765">
        <v>1455</v>
      </c>
      <c r="O6058" s="766">
        <v>0.9879</v>
      </c>
      <c r="P6058" s="766">
        <v>0.0212</v>
      </c>
      <c r="Q6058" s="765">
        <v>15134</v>
      </c>
      <c r="R6058" s="765">
        <v>4894.4981</v>
      </c>
      <c r="S6058" s="766">
        <v>0.3234</v>
      </c>
      <c r="T6058" s="765">
        <v>0</v>
      </c>
      <c r="U6058" s="765">
        <v>0</v>
      </c>
      <c r="V6058" s="765">
        <v>0</v>
      </c>
      <c r="W6058" s="765">
        <v>0</v>
      </c>
      <c r="X6058" s="669">
        <v>0</v>
      </c>
      <c r="Y6058" s="765">
        <v>0</v>
      </c>
      <c r="Z6058" s="765">
        <v>0</v>
      </c>
      <c r="AA6058" s="765">
        <v>0</v>
      </c>
      <c r="AB6058" s="766">
        <v>1</v>
      </c>
      <c r="AC6058" s="575">
        <f t="shared" si="282"/>
        <v>0</v>
      </c>
      <c r="AD6058" s="620">
        <f t="shared" si="283"/>
        <v>0</v>
      </c>
    </row>
    <row r="6059" s="272" customFormat="1" ht="19" customHeight="1" spans="1:30">
      <c r="A6059" s="564">
        <v>45411</v>
      </c>
      <c r="B6059" s="669" t="s">
        <v>55</v>
      </c>
      <c r="C6059" s="669" t="s">
        <v>56</v>
      </c>
      <c r="D6059" s="765">
        <v>100</v>
      </c>
      <c r="E6059" s="669" t="s">
        <v>35</v>
      </c>
      <c r="F6059" s="765">
        <v>0</v>
      </c>
      <c r="G6059" s="765">
        <v>5.91</v>
      </c>
      <c r="H6059" s="765">
        <v>82.6085</v>
      </c>
      <c r="I6059" s="765">
        <v>73.9415</v>
      </c>
      <c r="J6059" s="765">
        <v>72.4054</v>
      </c>
      <c r="K6059" s="765">
        <v>8.667</v>
      </c>
      <c r="L6059" s="766">
        <v>0.1049</v>
      </c>
      <c r="M6059" s="765">
        <v>2538.5321</v>
      </c>
      <c r="N6059" s="765">
        <v>2664</v>
      </c>
      <c r="O6059" s="766">
        <v>0.9529</v>
      </c>
      <c r="P6059" s="766">
        <v>-0.0138</v>
      </c>
      <c r="Q6059" s="765">
        <v>28352</v>
      </c>
      <c r="R6059" s="765">
        <v>8897.322</v>
      </c>
      <c r="S6059" s="766">
        <v>0.3138</v>
      </c>
      <c r="T6059" s="765">
        <v>0</v>
      </c>
      <c r="U6059" s="765">
        <v>0</v>
      </c>
      <c r="V6059" s="765">
        <v>0</v>
      </c>
      <c r="W6059" s="765">
        <v>0</v>
      </c>
      <c r="X6059" s="669">
        <v>0</v>
      </c>
      <c r="Y6059" s="765">
        <v>0</v>
      </c>
      <c r="Z6059" s="765">
        <v>0</v>
      </c>
      <c r="AA6059" s="765">
        <v>0</v>
      </c>
      <c r="AB6059" s="766">
        <v>1</v>
      </c>
      <c r="AC6059" s="575">
        <f t="shared" si="282"/>
        <v>0</v>
      </c>
      <c r="AD6059" s="620">
        <f t="shared" si="283"/>
        <v>0</v>
      </c>
    </row>
    <row r="6060" s="272" customFormat="1" ht="19" customHeight="1" spans="1:30">
      <c r="A6060" s="564">
        <v>45411</v>
      </c>
      <c r="B6060" s="669" t="s">
        <v>57</v>
      </c>
      <c r="C6060" s="669" t="s">
        <v>32</v>
      </c>
      <c r="D6060" s="765">
        <v>20</v>
      </c>
      <c r="E6060" s="669" t="s">
        <v>35</v>
      </c>
      <c r="F6060" s="765">
        <v>5.91</v>
      </c>
      <c r="G6060" s="765">
        <v>0</v>
      </c>
      <c r="H6060" s="765">
        <v>11.0236</v>
      </c>
      <c r="I6060" s="765">
        <v>6.5813</v>
      </c>
      <c r="J6060" s="765">
        <v>6.4986</v>
      </c>
      <c r="K6060" s="765">
        <v>4.4423</v>
      </c>
      <c r="L6060" s="766">
        <v>0.403</v>
      </c>
      <c r="M6060" s="765">
        <v>261.0748</v>
      </c>
      <c r="N6060" s="765">
        <v>309</v>
      </c>
      <c r="O6060" s="766">
        <v>0.8449</v>
      </c>
      <c r="P6060" s="766">
        <v>-0.1218</v>
      </c>
      <c r="Q6060" s="765">
        <v>3538</v>
      </c>
      <c r="R6060" s="765">
        <v>1069.0342</v>
      </c>
      <c r="S6060" s="766">
        <v>0.3022</v>
      </c>
      <c r="T6060" s="765">
        <v>0</v>
      </c>
      <c r="U6060" s="765">
        <v>0</v>
      </c>
      <c r="V6060" s="765">
        <v>0</v>
      </c>
      <c r="W6060" s="765">
        <v>0</v>
      </c>
      <c r="X6060" s="669">
        <v>0</v>
      </c>
      <c r="Y6060" s="765">
        <v>0</v>
      </c>
      <c r="Z6060" s="765">
        <v>0</v>
      </c>
      <c r="AA6060" s="765">
        <v>0</v>
      </c>
      <c r="AB6060" s="766">
        <v>1</v>
      </c>
      <c r="AC6060" s="575">
        <f t="shared" si="282"/>
        <v>0</v>
      </c>
      <c r="AD6060" s="620">
        <f t="shared" si="283"/>
        <v>0</v>
      </c>
    </row>
    <row r="6061" s="272" customFormat="1" ht="19" customHeight="1" spans="1:30">
      <c r="A6061" s="564">
        <v>45411</v>
      </c>
      <c r="B6061" s="669" t="s">
        <v>70</v>
      </c>
      <c r="C6061" s="669" t="s">
        <v>56</v>
      </c>
      <c r="D6061" s="765">
        <v>200</v>
      </c>
      <c r="E6061" s="669" t="s">
        <v>35</v>
      </c>
      <c r="F6061" s="765">
        <v>0</v>
      </c>
      <c r="G6061" s="765">
        <v>3.81</v>
      </c>
      <c r="H6061" s="765">
        <v>12.1001</v>
      </c>
      <c r="I6061" s="765">
        <v>10.0968</v>
      </c>
      <c r="J6061" s="765">
        <v>9.075</v>
      </c>
      <c r="K6061" s="765">
        <v>0</v>
      </c>
      <c r="L6061" s="766">
        <v>0</v>
      </c>
      <c r="M6061" s="765">
        <v>3054.15</v>
      </c>
      <c r="N6061" s="765">
        <v>3500</v>
      </c>
      <c r="O6061" s="766">
        <v>0.8726</v>
      </c>
      <c r="P6061" s="766">
        <v>-0.0941</v>
      </c>
      <c r="Q6061" s="765">
        <v>30140</v>
      </c>
      <c r="R6061" s="765">
        <v>13490.4</v>
      </c>
      <c r="S6061" s="766">
        <v>0.4476</v>
      </c>
      <c r="T6061" s="765">
        <v>2.0033</v>
      </c>
      <c r="U6061" s="765">
        <v>0</v>
      </c>
      <c r="V6061" s="765">
        <v>0</v>
      </c>
      <c r="W6061" s="765">
        <v>0</v>
      </c>
      <c r="X6061" s="669">
        <v>0</v>
      </c>
      <c r="Y6061" s="765">
        <v>0</v>
      </c>
      <c r="Z6061" s="765">
        <v>0</v>
      </c>
      <c r="AA6061" s="765">
        <v>0</v>
      </c>
      <c r="AB6061" s="766">
        <v>0.619</v>
      </c>
      <c r="AC6061" s="575">
        <f t="shared" si="282"/>
        <v>0</v>
      </c>
      <c r="AD6061" s="620">
        <f t="shared" si="283"/>
        <v>2.0033</v>
      </c>
    </row>
    <row r="6062" s="272" customFormat="1" ht="19" customHeight="1" spans="1:30">
      <c r="A6062" s="564">
        <v>45411</v>
      </c>
      <c r="B6062" s="669" t="s">
        <v>64</v>
      </c>
      <c r="C6062" s="669" t="s">
        <v>56</v>
      </c>
      <c r="D6062" s="765">
        <v>60</v>
      </c>
      <c r="E6062" s="669" t="s">
        <v>35</v>
      </c>
      <c r="F6062" s="765">
        <v>0</v>
      </c>
      <c r="G6062" s="765">
        <v>3.82</v>
      </c>
      <c r="H6062" s="765">
        <v>21.4036</v>
      </c>
      <c r="I6062" s="765">
        <v>21.4036</v>
      </c>
      <c r="J6062" s="765">
        <v>20.58</v>
      </c>
      <c r="K6062" s="765">
        <v>0</v>
      </c>
      <c r="L6062" s="766">
        <v>0</v>
      </c>
      <c r="M6062" s="765">
        <v>1255.8</v>
      </c>
      <c r="N6062" s="669"/>
      <c r="O6062" s="669"/>
      <c r="P6062" s="669"/>
      <c r="Q6062" s="765">
        <v>14482</v>
      </c>
      <c r="R6062" s="765">
        <v>5307.33</v>
      </c>
      <c r="S6062" s="766">
        <v>0.3665</v>
      </c>
      <c r="T6062" s="765">
        <v>0</v>
      </c>
      <c r="U6062" s="765">
        <v>0</v>
      </c>
      <c r="V6062" s="765">
        <v>0</v>
      </c>
      <c r="W6062" s="765">
        <v>0</v>
      </c>
      <c r="X6062" s="669">
        <v>0</v>
      </c>
      <c r="Y6062" s="765">
        <v>0</v>
      </c>
      <c r="Z6062" s="765">
        <v>0</v>
      </c>
      <c r="AA6062" s="765">
        <v>0</v>
      </c>
      <c r="AB6062" s="766">
        <v>1</v>
      </c>
      <c r="AC6062" s="575">
        <f t="shared" si="282"/>
        <v>0</v>
      </c>
      <c r="AD6062" s="620">
        <f t="shared" si="283"/>
        <v>0</v>
      </c>
    </row>
    <row r="6063" s="272" customFormat="1" ht="19" customHeight="1" spans="1:30">
      <c r="A6063" s="564">
        <v>45411</v>
      </c>
      <c r="B6063" s="669" t="s">
        <v>63</v>
      </c>
      <c r="C6063" s="669" t="s">
        <v>56</v>
      </c>
      <c r="D6063" s="765">
        <v>50</v>
      </c>
      <c r="E6063" s="669" t="s">
        <v>39</v>
      </c>
      <c r="F6063" s="765">
        <v>0</v>
      </c>
      <c r="G6063" s="765">
        <v>7.57</v>
      </c>
      <c r="H6063" s="765">
        <v>63.4335</v>
      </c>
      <c r="I6063" s="765">
        <v>61.1026</v>
      </c>
      <c r="J6063" s="765">
        <v>59.01</v>
      </c>
      <c r="K6063" s="765">
        <v>1.72</v>
      </c>
      <c r="L6063" s="766">
        <v>0.0274</v>
      </c>
      <c r="M6063" s="765">
        <v>1157.1</v>
      </c>
      <c r="N6063" s="765">
        <v>1486</v>
      </c>
      <c r="O6063" s="766">
        <v>0.7787</v>
      </c>
      <c r="P6063" s="766">
        <v>-0.188</v>
      </c>
      <c r="Q6063" s="765">
        <v>12046</v>
      </c>
      <c r="R6063" s="765">
        <v>5058.06</v>
      </c>
      <c r="S6063" s="766">
        <v>0.4199</v>
      </c>
      <c r="T6063" s="765">
        <v>0</v>
      </c>
      <c r="U6063" s="765">
        <v>0</v>
      </c>
      <c r="V6063" s="765">
        <v>0</v>
      </c>
      <c r="W6063" s="765">
        <v>0</v>
      </c>
      <c r="X6063" s="669">
        <v>0</v>
      </c>
      <c r="Y6063" s="765">
        <v>0</v>
      </c>
      <c r="Z6063" s="765">
        <v>0</v>
      </c>
      <c r="AA6063" s="765">
        <v>0</v>
      </c>
      <c r="AB6063" s="766">
        <v>1</v>
      </c>
      <c r="AC6063" s="575">
        <f t="shared" si="282"/>
        <v>0</v>
      </c>
      <c r="AD6063" s="620">
        <f t="shared" si="283"/>
        <v>0</v>
      </c>
    </row>
    <row r="6064" s="272" customFormat="1" ht="19" customHeight="1" spans="1:30">
      <c r="A6064" s="564">
        <v>45411</v>
      </c>
      <c r="B6064" s="669" t="s">
        <v>59</v>
      </c>
      <c r="C6064" s="669" t="s">
        <v>56</v>
      </c>
      <c r="D6064" s="765">
        <v>100</v>
      </c>
      <c r="E6064" s="669" t="s">
        <v>35</v>
      </c>
      <c r="F6064" s="765">
        <v>0</v>
      </c>
      <c r="G6064" s="765">
        <v>4.7</v>
      </c>
      <c r="H6064" s="765">
        <v>58.7037</v>
      </c>
      <c r="I6064" s="765">
        <v>58.7037</v>
      </c>
      <c r="J6064" s="765">
        <v>57.684</v>
      </c>
      <c r="K6064" s="765">
        <v>0</v>
      </c>
      <c r="L6064" s="766">
        <v>0</v>
      </c>
      <c r="M6064" s="765">
        <v>2315.544</v>
      </c>
      <c r="N6064" s="669"/>
      <c r="O6064" s="669"/>
      <c r="P6064" s="669"/>
      <c r="Q6064" s="765">
        <v>25615</v>
      </c>
      <c r="R6064" s="765">
        <v>9294.648</v>
      </c>
      <c r="S6064" s="766">
        <v>0.3629</v>
      </c>
      <c r="T6064" s="765">
        <v>0</v>
      </c>
      <c r="U6064" s="765">
        <v>0</v>
      </c>
      <c r="V6064" s="765">
        <v>0</v>
      </c>
      <c r="W6064" s="765">
        <v>0</v>
      </c>
      <c r="X6064" s="669">
        <v>0</v>
      </c>
      <c r="Y6064" s="765">
        <v>0</v>
      </c>
      <c r="Z6064" s="765">
        <v>0</v>
      </c>
      <c r="AA6064" s="765">
        <v>0</v>
      </c>
      <c r="AB6064" s="766">
        <v>1</v>
      </c>
      <c r="AC6064" s="575">
        <f t="shared" si="282"/>
        <v>0</v>
      </c>
      <c r="AD6064" s="620">
        <f t="shared" si="283"/>
        <v>0</v>
      </c>
    </row>
    <row r="6065" s="272" customFormat="1" ht="19" customHeight="1" spans="1:30">
      <c r="A6065" s="564">
        <v>45411</v>
      </c>
      <c r="B6065" s="669" t="s">
        <v>66</v>
      </c>
      <c r="C6065" s="669" t="s">
        <v>56</v>
      </c>
      <c r="D6065" s="765">
        <v>80</v>
      </c>
      <c r="E6065" s="669" t="s">
        <v>39</v>
      </c>
      <c r="F6065" s="765">
        <v>0</v>
      </c>
      <c r="G6065" s="765">
        <v>3.64</v>
      </c>
      <c r="H6065" s="765">
        <v>18.958</v>
      </c>
      <c r="I6065" s="765">
        <v>18.2568</v>
      </c>
      <c r="J6065" s="765">
        <v>17.7232</v>
      </c>
      <c r="K6065" s="765">
        <v>0</v>
      </c>
      <c r="L6065" s="766">
        <v>0</v>
      </c>
      <c r="M6065" s="765">
        <v>1329.4323</v>
      </c>
      <c r="N6065" s="765">
        <v>1593</v>
      </c>
      <c r="O6065" s="766">
        <v>0.8345</v>
      </c>
      <c r="P6065" s="766">
        <v>-0.1322</v>
      </c>
      <c r="Q6065" s="765">
        <v>18263</v>
      </c>
      <c r="R6065" s="765">
        <v>7018.8739</v>
      </c>
      <c r="S6065" s="766">
        <v>0.3843</v>
      </c>
      <c r="T6065" s="765">
        <v>0.1</v>
      </c>
      <c r="U6065" s="765">
        <v>0</v>
      </c>
      <c r="V6065" s="765">
        <v>0</v>
      </c>
      <c r="W6065" s="765">
        <v>0</v>
      </c>
      <c r="X6065" s="669">
        <v>0</v>
      </c>
      <c r="Y6065" s="765">
        <v>0</v>
      </c>
      <c r="Z6065" s="765">
        <v>0</v>
      </c>
      <c r="AA6065" s="765">
        <v>0</v>
      </c>
      <c r="AB6065" s="766">
        <v>0.975</v>
      </c>
      <c r="AC6065" s="575">
        <f t="shared" si="282"/>
        <v>0</v>
      </c>
      <c r="AD6065" s="620">
        <f t="shared" si="283"/>
        <v>0.1</v>
      </c>
    </row>
    <row r="6066" s="272" customFormat="1" ht="19" customHeight="1" spans="1:30">
      <c r="A6066" s="564">
        <v>45411</v>
      </c>
      <c r="B6066" s="669" t="s">
        <v>60</v>
      </c>
      <c r="C6066" s="669" t="s">
        <v>56</v>
      </c>
      <c r="D6066" s="765">
        <v>200</v>
      </c>
      <c r="E6066" s="669" t="s">
        <v>39</v>
      </c>
      <c r="F6066" s="765">
        <v>0</v>
      </c>
      <c r="G6066" s="765">
        <v>6.04</v>
      </c>
      <c r="H6066" s="765">
        <v>131.9825</v>
      </c>
      <c r="I6066" s="765">
        <v>131.4847</v>
      </c>
      <c r="J6066" s="765">
        <v>126.72</v>
      </c>
      <c r="K6066" s="765">
        <v>0</v>
      </c>
      <c r="L6066" s="766">
        <v>0</v>
      </c>
      <c r="M6066" s="765">
        <v>5443.68</v>
      </c>
      <c r="N6066" s="765">
        <v>6233</v>
      </c>
      <c r="O6066" s="766">
        <v>0.8734</v>
      </c>
      <c r="P6066" s="766">
        <v>-0.0933</v>
      </c>
      <c r="Q6066" s="765">
        <v>58020</v>
      </c>
      <c r="R6066" s="765">
        <v>19979.52</v>
      </c>
      <c r="S6066" s="766">
        <v>0.3444</v>
      </c>
      <c r="T6066" s="765">
        <v>0</v>
      </c>
      <c r="U6066" s="765">
        <v>0.4978</v>
      </c>
      <c r="V6066" s="765">
        <v>0</v>
      </c>
      <c r="W6066" s="765">
        <v>0</v>
      </c>
      <c r="X6066" s="669">
        <v>0</v>
      </c>
      <c r="Y6066" s="765">
        <v>0</v>
      </c>
      <c r="Z6066" s="765">
        <v>0</v>
      </c>
      <c r="AA6066" s="765">
        <v>0</v>
      </c>
      <c r="AB6066" s="766">
        <v>1</v>
      </c>
      <c r="AC6066" s="575">
        <f t="shared" si="282"/>
        <v>0.4978</v>
      </c>
      <c r="AD6066" s="620">
        <f t="shared" si="283"/>
        <v>0</v>
      </c>
    </row>
    <row r="6067" s="272" customFormat="1" ht="19" customHeight="1" spans="1:30">
      <c r="A6067" s="564">
        <v>45411</v>
      </c>
      <c r="B6067" s="669" t="s">
        <v>72</v>
      </c>
      <c r="C6067" s="669" t="s">
        <v>56</v>
      </c>
      <c r="D6067" s="765">
        <v>20.4</v>
      </c>
      <c r="E6067" s="669" t="s">
        <v>173</v>
      </c>
      <c r="F6067" s="765">
        <v>0</v>
      </c>
      <c r="G6067" s="765">
        <v>5.68</v>
      </c>
      <c r="H6067" s="765">
        <v>19.5208</v>
      </c>
      <c r="I6067" s="765">
        <v>19.404</v>
      </c>
      <c r="J6067" s="765">
        <v>19.3666</v>
      </c>
      <c r="K6067" s="765">
        <v>0</v>
      </c>
      <c r="L6067" s="766">
        <v>0</v>
      </c>
      <c r="M6067" s="765">
        <v>407.6642</v>
      </c>
      <c r="N6067" s="765">
        <v>629</v>
      </c>
      <c r="O6067" s="766">
        <v>0.6481</v>
      </c>
      <c r="P6067" s="766">
        <v>-0.3186</v>
      </c>
      <c r="Q6067" s="765">
        <v>5327</v>
      </c>
      <c r="R6067" s="765">
        <v>2035.8563</v>
      </c>
      <c r="S6067" s="766">
        <v>0.3822</v>
      </c>
      <c r="T6067" s="765">
        <v>0</v>
      </c>
      <c r="U6067" s="765">
        <v>0</v>
      </c>
      <c r="V6067" s="765">
        <v>0</v>
      </c>
      <c r="W6067" s="765">
        <v>0</v>
      </c>
      <c r="X6067" s="669">
        <v>0</v>
      </c>
      <c r="Y6067" s="765">
        <v>0</v>
      </c>
      <c r="Z6067" s="765">
        <v>0</v>
      </c>
      <c r="AA6067" s="765">
        <v>0</v>
      </c>
      <c r="AB6067" s="766">
        <v>1</v>
      </c>
      <c r="AC6067" s="575">
        <f t="shared" si="282"/>
        <v>0</v>
      </c>
      <c r="AD6067" s="620">
        <f t="shared" si="283"/>
        <v>0</v>
      </c>
    </row>
    <row r="6068" s="272" customFormat="1" ht="19" customHeight="1" spans="1:30">
      <c r="A6068" s="564">
        <v>45411</v>
      </c>
      <c r="B6068" s="669" t="s">
        <v>67</v>
      </c>
      <c r="C6068" s="669" t="s">
        <v>56</v>
      </c>
      <c r="D6068" s="765">
        <v>100</v>
      </c>
      <c r="E6068" s="669" t="s">
        <v>35</v>
      </c>
      <c r="F6068" s="765">
        <v>0</v>
      </c>
      <c r="G6068" s="765">
        <v>3.03</v>
      </c>
      <c r="H6068" s="765">
        <v>8.9358</v>
      </c>
      <c r="I6068" s="765">
        <v>8.9358</v>
      </c>
      <c r="J6068" s="765">
        <v>8.58</v>
      </c>
      <c r="K6068" s="765">
        <v>0</v>
      </c>
      <c r="L6068" s="766">
        <v>0</v>
      </c>
      <c r="M6068" s="765">
        <v>2677.62</v>
      </c>
      <c r="N6068" s="765">
        <v>3106</v>
      </c>
      <c r="O6068" s="766">
        <v>0.8621</v>
      </c>
      <c r="P6068" s="766">
        <v>-0.1046</v>
      </c>
      <c r="Q6068" s="765">
        <v>27774</v>
      </c>
      <c r="R6068" s="765">
        <v>8495.52</v>
      </c>
      <c r="S6068" s="766">
        <v>0.3059</v>
      </c>
      <c r="T6068" s="765">
        <v>0</v>
      </c>
      <c r="U6068" s="765">
        <v>0</v>
      </c>
      <c r="V6068" s="765">
        <v>0</v>
      </c>
      <c r="W6068" s="765">
        <v>0</v>
      </c>
      <c r="X6068" s="669">
        <v>0</v>
      </c>
      <c r="Y6068" s="765">
        <v>0</v>
      </c>
      <c r="Z6068" s="765">
        <v>0</v>
      </c>
      <c r="AA6068" s="765">
        <v>0</v>
      </c>
      <c r="AB6068" s="766">
        <v>1</v>
      </c>
      <c r="AC6068" s="575">
        <f t="shared" si="282"/>
        <v>0</v>
      </c>
      <c r="AD6068" s="620">
        <f t="shared" si="283"/>
        <v>0</v>
      </c>
    </row>
    <row r="6069" s="272" customFormat="1" ht="19" customHeight="1" spans="1:30">
      <c r="A6069" s="564">
        <v>45411</v>
      </c>
      <c r="B6069" s="669" t="s">
        <v>58</v>
      </c>
      <c r="C6069" s="669" t="s">
        <v>56</v>
      </c>
      <c r="D6069" s="765">
        <v>15</v>
      </c>
      <c r="E6069" s="669" t="s">
        <v>35</v>
      </c>
      <c r="F6069" s="765">
        <v>0</v>
      </c>
      <c r="G6069" s="765">
        <v>7.7</v>
      </c>
      <c r="H6069" s="765">
        <v>20.1713</v>
      </c>
      <c r="I6069" s="765">
        <v>11.6716</v>
      </c>
      <c r="J6069" s="765">
        <v>11.445</v>
      </c>
      <c r="K6069" s="765">
        <v>8.4996</v>
      </c>
      <c r="L6069" s="766">
        <v>0.4214</v>
      </c>
      <c r="M6069" s="765">
        <v>274.26</v>
      </c>
      <c r="N6069" s="765">
        <v>376</v>
      </c>
      <c r="O6069" s="766">
        <v>0.7294</v>
      </c>
      <c r="P6069" s="766">
        <v>-0.2373</v>
      </c>
      <c r="Q6069" s="765">
        <v>3439</v>
      </c>
      <c r="R6069" s="765">
        <v>880.215</v>
      </c>
      <c r="S6069" s="766">
        <v>0.256</v>
      </c>
      <c r="T6069" s="765">
        <v>0</v>
      </c>
      <c r="U6069" s="765">
        <v>0</v>
      </c>
      <c r="V6069" s="765">
        <v>0</v>
      </c>
      <c r="W6069" s="765">
        <v>0</v>
      </c>
      <c r="X6069" s="669">
        <v>0</v>
      </c>
      <c r="Y6069" s="765">
        <v>0</v>
      </c>
      <c r="Z6069" s="765">
        <v>0</v>
      </c>
      <c r="AA6069" s="765">
        <v>0</v>
      </c>
      <c r="AB6069" s="766">
        <v>1</v>
      </c>
      <c r="AC6069" s="575">
        <f t="shared" si="282"/>
        <v>0</v>
      </c>
      <c r="AD6069" s="620">
        <f t="shared" si="283"/>
        <v>0</v>
      </c>
    </row>
    <row r="6070" s="272" customFormat="1" ht="19" customHeight="1" spans="1:30">
      <c r="A6070" s="564">
        <v>45411</v>
      </c>
      <c r="B6070" s="669" t="s">
        <v>61</v>
      </c>
      <c r="C6070" s="669" t="s">
        <v>56</v>
      </c>
      <c r="D6070" s="765">
        <v>275</v>
      </c>
      <c r="E6070" s="669" t="s">
        <v>35</v>
      </c>
      <c r="F6070" s="765">
        <v>0</v>
      </c>
      <c r="G6070" s="765">
        <v>5.63</v>
      </c>
      <c r="H6070" s="765">
        <v>176.5888</v>
      </c>
      <c r="I6070" s="765">
        <v>176.4611</v>
      </c>
      <c r="J6070" s="765">
        <v>169.84</v>
      </c>
      <c r="K6070" s="765">
        <v>0</v>
      </c>
      <c r="L6070" s="766">
        <v>0</v>
      </c>
      <c r="M6070" s="765">
        <v>7675.36</v>
      </c>
      <c r="N6070" s="765">
        <v>8871</v>
      </c>
      <c r="O6070" s="766">
        <v>0.8652</v>
      </c>
      <c r="P6070" s="766">
        <v>-0.1015</v>
      </c>
      <c r="Q6070" s="765">
        <v>80080</v>
      </c>
      <c r="R6070" s="765">
        <v>31600.8</v>
      </c>
      <c r="S6070" s="766">
        <v>0.3946</v>
      </c>
      <c r="T6070" s="765">
        <v>0.1277</v>
      </c>
      <c r="U6070" s="765">
        <v>0</v>
      </c>
      <c r="V6070" s="765">
        <v>0</v>
      </c>
      <c r="W6070" s="765">
        <v>0</v>
      </c>
      <c r="X6070" s="669">
        <v>0</v>
      </c>
      <c r="Y6070" s="765">
        <v>0</v>
      </c>
      <c r="Z6070" s="765">
        <v>0</v>
      </c>
      <c r="AA6070" s="765">
        <v>0</v>
      </c>
      <c r="AB6070" s="766">
        <v>0.9993</v>
      </c>
      <c r="AC6070" s="575">
        <f t="shared" si="282"/>
        <v>0</v>
      </c>
      <c r="AD6070" s="620">
        <f t="shared" si="283"/>
        <v>0.1277</v>
      </c>
    </row>
    <row r="6071" s="272" customFormat="1" ht="19" customHeight="1" spans="1:30">
      <c r="A6071" s="564">
        <v>45411</v>
      </c>
      <c r="B6071" s="669" t="s">
        <v>62</v>
      </c>
      <c r="C6071" s="669" t="s">
        <v>56</v>
      </c>
      <c r="D6071" s="765">
        <v>200</v>
      </c>
      <c r="E6071" s="669" t="s">
        <v>35</v>
      </c>
      <c r="F6071" s="765">
        <v>0</v>
      </c>
      <c r="G6071" s="765">
        <v>6.72</v>
      </c>
      <c r="H6071" s="765">
        <v>132.5996</v>
      </c>
      <c r="I6071" s="765">
        <v>132.4731</v>
      </c>
      <c r="J6071" s="765">
        <v>129.36</v>
      </c>
      <c r="K6071" s="765">
        <v>0</v>
      </c>
      <c r="L6071" s="766">
        <v>0</v>
      </c>
      <c r="M6071" s="765">
        <v>5731.44</v>
      </c>
      <c r="N6071" s="765">
        <v>6628</v>
      </c>
      <c r="O6071" s="766">
        <v>0.8647</v>
      </c>
      <c r="P6071" s="766">
        <v>-0.102</v>
      </c>
      <c r="Q6071" s="765">
        <v>58280</v>
      </c>
      <c r="R6071" s="765">
        <v>22278.96</v>
      </c>
      <c r="S6071" s="766">
        <v>0.3823</v>
      </c>
      <c r="T6071" s="765">
        <v>0.1265</v>
      </c>
      <c r="U6071" s="765">
        <v>0</v>
      </c>
      <c r="V6071" s="765">
        <v>0</v>
      </c>
      <c r="W6071" s="765">
        <v>0</v>
      </c>
      <c r="X6071" s="669">
        <v>0</v>
      </c>
      <c r="Y6071" s="765">
        <v>0</v>
      </c>
      <c r="Z6071" s="765">
        <v>0</v>
      </c>
      <c r="AA6071" s="765">
        <v>0</v>
      </c>
      <c r="AB6071" s="766">
        <v>0.999</v>
      </c>
      <c r="AC6071" s="575">
        <f t="shared" si="282"/>
        <v>0</v>
      </c>
      <c r="AD6071" s="620">
        <f t="shared" si="283"/>
        <v>0.1265</v>
      </c>
    </row>
    <row r="6072" s="272" customFormat="1" ht="19" customHeight="1" spans="1:30">
      <c r="A6072" s="564">
        <v>45411</v>
      </c>
      <c r="B6072" s="669" t="s">
        <v>71</v>
      </c>
      <c r="C6072" s="669" t="s">
        <v>56</v>
      </c>
      <c r="D6072" s="765">
        <v>49.5</v>
      </c>
      <c r="E6072" s="669" t="s">
        <v>35</v>
      </c>
      <c r="F6072" s="765">
        <v>0</v>
      </c>
      <c r="G6072" s="765">
        <v>4.11</v>
      </c>
      <c r="H6072" s="765">
        <v>10.093</v>
      </c>
      <c r="I6072" s="765">
        <v>10.093</v>
      </c>
      <c r="J6072" s="765">
        <v>9.57</v>
      </c>
      <c r="K6072" s="765">
        <v>0</v>
      </c>
      <c r="L6072" s="766">
        <v>0</v>
      </c>
      <c r="M6072" s="765">
        <v>1712.964</v>
      </c>
      <c r="N6072" s="765">
        <v>1133</v>
      </c>
      <c r="O6072" s="766">
        <v>1.5119</v>
      </c>
      <c r="P6072" s="766">
        <v>0.5452</v>
      </c>
      <c r="Q6072" s="765">
        <v>11632</v>
      </c>
      <c r="R6072" s="765">
        <v>4428.8046</v>
      </c>
      <c r="S6072" s="766">
        <v>0.3807</v>
      </c>
      <c r="T6072" s="765">
        <v>0</v>
      </c>
      <c r="U6072" s="765">
        <v>0</v>
      </c>
      <c r="V6072" s="765">
        <v>0</v>
      </c>
      <c r="W6072" s="765">
        <v>0</v>
      </c>
      <c r="X6072" s="669">
        <v>0</v>
      </c>
      <c r="Y6072" s="765">
        <v>0</v>
      </c>
      <c r="Z6072" s="765">
        <v>0</v>
      </c>
      <c r="AA6072" s="765">
        <v>0</v>
      </c>
      <c r="AB6072" s="766">
        <v>1</v>
      </c>
      <c r="AC6072" s="575">
        <f t="shared" si="282"/>
        <v>0</v>
      </c>
      <c r="AD6072" s="620">
        <f t="shared" si="283"/>
        <v>0</v>
      </c>
    </row>
    <row r="6073" s="272" customFormat="1" ht="19" customHeight="1" spans="1:30">
      <c r="A6073" s="564">
        <v>45411</v>
      </c>
      <c r="B6073" s="669" t="s">
        <v>73</v>
      </c>
      <c r="C6073" s="669" t="s">
        <v>56</v>
      </c>
      <c r="D6073" s="765">
        <v>150</v>
      </c>
      <c r="E6073" s="669" t="s">
        <v>35</v>
      </c>
      <c r="F6073" s="765">
        <v>0</v>
      </c>
      <c r="G6073" s="765">
        <v>6.21</v>
      </c>
      <c r="H6073" s="765">
        <v>105.5838</v>
      </c>
      <c r="I6073" s="765">
        <v>66.7119</v>
      </c>
      <c r="J6073" s="765">
        <v>65.12</v>
      </c>
      <c r="K6073" s="765">
        <v>38.8719</v>
      </c>
      <c r="L6073" s="766">
        <v>0.3682</v>
      </c>
      <c r="M6073" s="765">
        <v>2830.08</v>
      </c>
      <c r="N6073" s="765">
        <v>4023</v>
      </c>
      <c r="O6073" s="766">
        <v>0.7035</v>
      </c>
      <c r="P6073" s="766">
        <v>-0.2632</v>
      </c>
      <c r="Q6073" s="765">
        <v>37945</v>
      </c>
      <c r="R6073" s="765">
        <v>16271.2</v>
      </c>
      <c r="S6073" s="766">
        <v>0.4288</v>
      </c>
      <c r="T6073" s="765">
        <v>0</v>
      </c>
      <c r="U6073" s="765">
        <v>0</v>
      </c>
      <c r="V6073" s="765">
        <v>0</v>
      </c>
      <c r="W6073" s="765">
        <v>0</v>
      </c>
      <c r="X6073" s="669">
        <v>0</v>
      </c>
      <c r="Y6073" s="765">
        <v>0</v>
      </c>
      <c r="Z6073" s="765">
        <v>0</v>
      </c>
      <c r="AA6073" s="765">
        <v>0</v>
      </c>
      <c r="AB6073" s="766">
        <v>1</v>
      </c>
      <c r="AC6073" s="575">
        <f t="shared" si="282"/>
        <v>0</v>
      </c>
      <c r="AD6073" s="620">
        <f t="shared" si="283"/>
        <v>0</v>
      </c>
    </row>
    <row r="6074" s="272" customFormat="1" ht="19" customHeight="1" spans="1:30">
      <c r="A6074" s="564">
        <v>45411</v>
      </c>
      <c r="B6074" s="669" t="s">
        <v>74</v>
      </c>
      <c r="C6074" s="669" t="s">
        <v>56</v>
      </c>
      <c r="D6074" s="765">
        <v>50</v>
      </c>
      <c r="E6074" s="669" t="s">
        <v>35</v>
      </c>
      <c r="F6074" s="765">
        <v>0</v>
      </c>
      <c r="G6074" s="765">
        <v>6.68</v>
      </c>
      <c r="H6074" s="765">
        <v>61.161</v>
      </c>
      <c r="I6074" s="765">
        <v>16.0413</v>
      </c>
      <c r="J6074" s="765">
        <v>16.7728</v>
      </c>
      <c r="K6074" s="765">
        <v>45.1197</v>
      </c>
      <c r="L6074" s="766">
        <v>0.7377</v>
      </c>
      <c r="M6074" s="765">
        <v>613.7164</v>
      </c>
      <c r="N6074" s="669"/>
      <c r="O6074" s="669"/>
      <c r="P6074" s="669"/>
      <c r="Q6074" s="765">
        <v>5770</v>
      </c>
      <c r="R6074" s="765">
        <v>1637.5128</v>
      </c>
      <c r="S6074" s="766">
        <v>0.2838</v>
      </c>
      <c r="T6074" s="765">
        <v>0</v>
      </c>
      <c r="U6074" s="765">
        <v>0</v>
      </c>
      <c r="V6074" s="765">
        <v>0</v>
      </c>
      <c r="W6074" s="765">
        <v>0</v>
      </c>
      <c r="X6074" s="669">
        <v>0</v>
      </c>
      <c r="Y6074" s="765">
        <v>0</v>
      </c>
      <c r="Z6074" s="765">
        <v>0</v>
      </c>
      <c r="AA6074" s="765">
        <v>0</v>
      </c>
      <c r="AB6074" s="766">
        <v>1</v>
      </c>
      <c r="AC6074" s="575">
        <f t="shared" si="282"/>
        <v>0</v>
      </c>
      <c r="AD6074" s="620">
        <f t="shared" si="283"/>
        <v>0</v>
      </c>
    </row>
    <row r="6075" s="272" customFormat="1" ht="19" customHeight="1" spans="1:30">
      <c r="A6075" s="564">
        <v>45411</v>
      </c>
      <c r="B6075" s="669" t="s">
        <v>68</v>
      </c>
      <c r="C6075" s="669" t="s">
        <v>56</v>
      </c>
      <c r="D6075" s="765">
        <v>200</v>
      </c>
      <c r="E6075" s="669" t="s">
        <v>35</v>
      </c>
      <c r="F6075" s="765">
        <v>0</v>
      </c>
      <c r="G6075" s="765">
        <v>2.98</v>
      </c>
      <c r="H6075" s="765">
        <v>15.6134</v>
      </c>
      <c r="I6075" s="765">
        <v>15.478</v>
      </c>
      <c r="J6075" s="765">
        <v>14.08</v>
      </c>
      <c r="K6075" s="765">
        <v>0</v>
      </c>
      <c r="L6075" s="766">
        <v>0</v>
      </c>
      <c r="M6075" s="765">
        <v>5111.92</v>
      </c>
      <c r="N6075" s="765">
        <v>6061</v>
      </c>
      <c r="O6075" s="766">
        <v>0.8434</v>
      </c>
      <c r="P6075" s="766">
        <v>-0.1233</v>
      </c>
      <c r="Q6075" s="765">
        <v>58559</v>
      </c>
      <c r="R6075" s="765">
        <v>23533.84</v>
      </c>
      <c r="S6075" s="766">
        <v>0.4019</v>
      </c>
      <c r="T6075" s="765">
        <v>0</v>
      </c>
      <c r="U6075" s="765">
        <v>0.1354</v>
      </c>
      <c r="V6075" s="765">
        <v>0</v>
      </c>
      <c r="W6075" s="765">
        <v>0</v>
      </c>
      <c r="X6075" s="669">
        <v>0</v>
      </c>
      <c r="Y6075" s="765">
        <v>0</v>
      </c>
      <c r="Z6075" s="765">
        <v>0</v>
      </c>
      <c r="AA6075" s="765">
        <v>0</v>
      </c>
      <c r="AB6075" s="766">
        <v>1</v>
      </c>
      <c r="AC6075" s="575">
        <f t="shared" si="282"/>
        <v>0.1354</v>
      </c>
      <c r="AD6075" s="620">
        <f t="shared" si="283"/>
        <v>0</v>
      </c>
    </row>
    <row r="6076" s="272" customFormat="1" ht="19" customHeight="1" spans="1:30">
      <c r="A6076" s="564">
        <v>45411</v>
      </c>
      <c r="B6076" s="669" t="s">
        <v>65</v>
      </c>
      <c r="C6076" s="669" t="s">
        <v>56</v>
      </c>
      <c r="D6076" s="765">
        <v>50</v>
      </c>
      <c r="E6076" s="669" t="s">
        <v>497</v>
      </c>
      <c r="F6076" s="765">
        <v>0</v>
      </c>
      <c r="G6076" s="765">
        <v>5.96</v>
      </c>
      <c r="H6076" s="765">
        <v>37.7063</v>
      </c>
      <c r="I6076" s="765">
        <v>36.5061</v>
      </c>
      <c r="J6076" s="765">
        <v>35.86</v>
      </c>
      <c r="K6076" s="765">
        <v>0</v>
      </c>
      <c r="L6076" s="766">
        <v>0</v>
      </c>
      <c r="M6076" s="765">
        <v>1037.3</v>
      </c>
      <c r="N6076" s="765">
        <v>1110</v>
      </c>
      <c r="O6076" s="766">
        <v>0.9345</v>
      </c>
      <c r="P6076" s="766">
        <v>-0.0322</v>
      </c>
      <c r="Q6076" s="765">
        <v>12500</v>
      </c>
      <c r="R6076" s="765">
        <v>3816.252</v>
      </c>
      <c r="S6076" s="766">
        <v>0.3053</v>
      </c>
      <c r="T6076" s="765">
        <v>0</v>
      </c>
      <c r="U6076" s="765">
        <v>0</v>
      </c>
      <c r="V6076" s="765">
        <v>0</v>
      </c>
      <c r="W6076" s="765">
        <v>0</v>
      </c>
      <c r="X6076" s="669">
        <v>0</v>
      </c>
      <c r="Y6076" s="765">
        <v>0.865</v>
      </c>
      <c r="Z6076" s="765">
        <v>0</v>
      </c>
      <c r="AA6076" s="765">
        <v>0</v>
      </c>
      <c r="AB6076" s="766">
        <v>1</v>
      </c>
      <c r="AC6076" s="575">
        <f t="shared" si="282"/>
        <v>0</v>
      </c>
      <c r="AD6076" s="620">
        <f t="shared" si="283"/>
        <v>0</v>
      </c>
    </row>
    <row r="6077" s="272" customFormat="1" ht="19" customHeight="1" spans="1:30">
      <c r="A6077" s="564">
        <v>45411</v>
      </c>
      <c r="B6077" s="669" t="s">
        <v>75</v>
      </c>
      <c r="C6077" s="669" t="s">
        <v>56</v>
      </c>
      <c r="D6077" s="765">
        <v>200</v>
      </c>
      <c r="E6077" s="669" t="s">
        <v>39</v>
      </c>
      <c r="F6077" s="765">
        <v>0</v>
      </c>
      <c r="G6077" s="765">
        <v>7.77</v>
      </c>
      <c r="H6077" s="765">
        <v>277.717</v>
      </c>
      <c r="I6077" s="765">
        <v>244.1178</v>
      </c>
      <c r="J6077" s="765">
        <v>241.56</v>
      </c>
      <c r="K6077" s="765">
        <v>33.5992</v>
      </c>
      <c r="L6077" s="766">
        <v>0.121</v>
      </c>
      <c r="M6077" s="765">
        <v>5057.58</v>
      </c>
      <c r="N6077" s="765">
        <v>4638</v>
      </c>
      <c r="O6077" s="766">
        <v>1.0905</v>
      </c>
      <c r="P6077" s="766">
        <v>0.1238</v>
      </c>
      <c r="Q6077" s="765">
        <v>45480</v>
      </c>
      <c r="R6077" s="765">
        <v>12906.96</v>
      </c>
      <c r="S6077" s="766">
        <v>0.2838</v>
      </c>
      <c r="T6077" s="765">
        <v>0</v>
      </c>
      <c r="U6077" s="765">
        <v>0</v>
      </c>
      <c r="V6077" s="765">
        <v>0</v>
      </c>
      <c r="W6077" s="765">
        <v>0</v>
      </c>
      <c r="X6077" s="669">
        <v>0</v>
      </c>
      <c r="Y6077" s="765">
        <v>0</v>
      </c>
      <c r="Z6077" s="765">
        <v>0</v>
      </c>
      <c r="AA6077" s="765">
        <v>0</v>
      </c>
      <c r="AB6077" s="766">
        <v>1</v>
      </c>
      <c r="AC6077" s="575">
        <f t="shared" si="282"/>
        <v>0</v>
      </c>
      <c r="AD6077" s="620">
        <f t="shared" si="283"/>
        <v>0</v>
      </c>
    </row>
    <row r="6078" customHeight="1" spans="1:42">
      <c r="A6078" s="564">
        <v>45411</v>
      </c>
      <c r="B6078" s="921" t="s">
        <v>332</v>
      </c>
      <c r="C6078" s="922" t="s">
        <v>327</v>
      </c>
      <c r="D6078" s="923">
        <v>100</v>
      </c>
      <c r="E6078" s="924" t="s">
        <v>166</v>
      </c>
      <c r="F6078" s="925">
        <v>7.63</v>
      </c>
      <c r="G6078" s="924">
        <v>6.42</v>
      </c>
      <c r="H6078" s="926">
        <v>75.4373</v>
      </c>
      <c r="I6078" s="926">
        <v>42.5666</v>
      </c>
      <c r="J6078" s="926">
        <v>40.712</v>
      </c>
      <c r="K6078" s="926">
        <v>32.8707</v>
      </c>
      <c r="L6078" s="937">
        <v>0.4357</v>
      </c>
      <c r="M6078" s="926">
        <v>1130.668</v>
      </c>
      <c r="N6078" s="924">
        <v>2100</v>
      </c>
      <c r="O6078" s="937">
        <v>0.5384</v>
      </c>
      <c r="P6078" s="937">
        <v>-0.4283</v>
      </c>
      <c r="Q6078" s="924">
        <v>17591</v>
      </c>
      <c r="R6078" s="926">
        <v>3763.515</v>
      </c>
      <c r="S6078" s="937">
        <v>0.2139</v>
      </c>
      <c r="T6078" s="924">
        <v>0</v>
      </c>
      <c r="U6078" s="924">
        <v>0</v>
      </c>
      <c r="V6078" s="924">
        <v>0</v>
      </c>
      <c r="W6078" s="924">
        <v>0</v>
      </c>
      <c r="X6078" s="924">
        <v>0</v>
      </c>
      <c r="Y6078" s="924">
        <v>0</v>
      </c>
      <c r="Z6078" s="924">
        <v>0</v>
      </c>
      <c r="AA6078" s="926">
        <v>32.8707</v>
      </c>
      <c r="AB6078" s="937">
        <v>1</v>
      </c>
      <c r="AC6078" s="575">
        <f t="shared" si="282"/>
        <v>0</v>
      </c>
      <c r="AD6078" s="620">
        <f t="shared" si="283"/>
        <v>0</v>
      </c>
      <c r="AE6078" s="949"/>
      <c r="AF6078" s="949"/>
      <c r="AG6078" s="949"/>
      <c r="AH6078" s="949"/>
      <c r="AI6078" s="949"/>
      <c r="AJ6078" s="949"/>
      <c r="AK6078" s="949"/>
      <c r="AL6078" s="949"/>
      <c r="AM6078" s="949"/>
      <c r="AN6078" s="949"/>
      <c r="AO6078" s="949"/>
      <c r="AP6078" s="949"/>
    </row>
    <row r="6079" customHeight="1" spans="1:42">
      <c r="A6079" s="564">
        <v>45411</v>
      </c>
      <c r="B6079" s="921" t="s">
        <v>342</v>
      </c>
      <c r="C6079" s="927" t="s">
        <v>82</v>
      </c>
      <c r="D6079" s="928">
        <v>100</v>
      </c>
      <c r="E6079" s="925" t="s">
        <v>161</v>
      </c>
      <c r="F6079" s="924" t="s">
        <v>381</v>
      </c>
      <c r="G6079" s="930">
        <v>5.7</v>
      </c>
      <c r="H6079" s="930">
        <v>0</v>
      </c>
      <c r="I6079" s="963">
        <v>30.24</v>
      </c>
      <c r="J6079" s="938">
        <v>29.744</v>
      </c>
      <c r="K6079" s="934">
        <v>0</v>
      </c>
      <c r="L6079" s="937">
        <v>0</v>
      </c>
      <c r="M6079" s="938">
        <v>301.8928</v>
      </c>
      <c r="N6079" s="961">
        <v>2002</v>
      </c>
      <c r="O6079" s="956">
        <v>0.1508</v>
      </c>
      <c r="P6079" s="937">
        <v>-0.81</v>
      </c>
      <c r="Q6079" s="924">
        <v>13181</v>
      </c>
      <c r="R6079" s="977">
        <v>607.9876</v>
      </c>
      <c r="S6079" s="940">
        <v>0.0463</v>
      </c>
      <c r="T6079" s="924">
        <v>0</v>
      </c>
      <c r="U6079" s="924">
        <v>0</v>
      </c>
      <c r="V6079" s="924">
        <v>0</v>
      </c>
      <c r="W6079" s="924">
        <v>0</v>
      </c>
      <c r="X6079" s="924">
        <v>0</v>
      </c>
      <c r="Y6079" s="949"/>
      <c r="Z6079" s="924">
        <v>0</v>
      </c>
      <c r="AA6079" s="924">
        <v>0</v>
      </c>
      <c r="AB6079" s="937">
        <v>1</v>
      </c>
      <c r="AC6079" s="575">
        <f t="shared" si="282"/>
        <v>0</v>
      </c>
      <c r="AD6079" s="620">
        <f t="shared" si="283"/>
        <v>0</v>
      </c>
      <c r="AE6079" s="949"/>
      <c r="AF6079" s="949"/>
      <c r="AG6079" s="949"/>
      <c r="AH6079" s="949"/>
      <c r="AI6079" s="949"/>
      <c r="AJ6079" s="949"/>
      <c r="AK6079" s="949"/>
      <c r="AL6079" s="949"/>
      <c r="AM6079" s="949"/>
      <c r="AN6079" s="949"/>
      <c r="AO6079" s="949"/>
      <c r="AP6079" s="949"/>
    </row>
    <row r="6080" customHeight="1" spans="1:42">
      <c r="A6080" s="564">
        <v>45411</v>
      </c>
      <c r="B6080" s="931" t="s">
        <v>461</v>
      </c>
      <c r="C6080" s="932" t="s">
        <v>391</v>
      </c>
      <c r="D6080" s="933">
        <v>33</v>
      </c>
      <c r="E6080" s="934" t="s">
        <v>148</v>
      </c>
      <c r="F6080" s="934" t="s">
        <v>149</v>
      </c>
      <c r="G6080" s="934">
        <v>2.3</v>
      </c>
      <c r="H6080" s="934">
        <v>3.5152</v>
      </c>
      <c r="I6080" s="934">
        <v>3.4498</v>
      </c>
      <c r="J6080" s="934">
        <v>3.3</v>
      </c>
      <c r="K6080" s="934">
        <v>0</v>
      </c>
      <c r="L6080" s="941">
        <v>0</v>
      </c>
      <c r="M6080" s="976">
        <v>602.52</v>
      </c>
      <c r="N6080" s="934">
        <v>1086</v>
      </c>
      <c r="O6080" s="941">
        <v>0.5549</v>
      </c>
      <c r="P6080" s="941">
        <v>-0.426</v>
      </c>
      <c r="Q6080" s="934">
        <v>7604</v>
      </c>
      <c r="R6080" s="934">
        <v>2249.94</v>
      </c>
      <c r="S6080" s="941">
        <v>0.2959</v>
      </c>
      <c r="T6080" s="934">
        <v>0</v>
      </c>
      <c r="U6080" s="934">
        <v>0</v>
      </c>
      <c r="V6080" s="934">
        <v>0</v>
      </c>
      <c r="W6080" s="934">
        <v>0</v>
      </c>
      <c r="X6080" s="934">
        <v>0</v>
      </c>
      <c r="Y6080" s="934">
        <v>0</v>
      </c>
      <c r="Z6080" s="934">
        <v>0</v>
      </c>
      <c r="AA6080" s="934">
        <v>0</v>
      </c>
      <c r="AB6080" s="941">
        <v>1</v>
      </c>
      <c r="AC6080" s="575">
        <f t="shared" si="282"/>
        <v>0</v>
      </c>
      <c r="AD6080" s="620">
        <f t="shared" si="283"/>
        <v>0</v>
      </c>
      <c r="AE6080" s="949"/>
      <c r="AF6080" s="949"/>
      <c r="AG6080" s="949"/>
      <c r="AH6080" s="949"/>
      <c r="AI6080" s="949"/>
      <c r="AJ6080" s="949"/>
      <c r="AK6080" s="949"/>
      <c r="AL6080" s="949"/>
      <c r="AM6080" s="949"/>
      <c r="AN6080" s="949"/>
      <c r="AO6080" s="949"/>
      <c r="AP6080" s="949"/>
    </row>
    <row r="6081" customHeight="1" spans="1:42">
      <c r="A6081" s="564">
        <v>45411</v>
      </c>
      <c r="B6081" s="952" t="s">
        <v>488</v>
      </c>
      <c r="C6081" s="972" t="s">
        <v>150</v>
      </c>
      <c r="D6081" s="934">
        <v>60</v>
      </c>
      <c r="E6081" s="934" t="s">
        <v>498</v>
      </c>
      <c r="F6081" s="934">
        <v>3.11</v>
      </c>
      <c r="G6081" s="934">
        <v>2.72</v>
      </c>
      <c r="H6081" s="950">
        <v>24.6857</v>
      </c>
      <c r="I6081" s="934">
        <v>24.5175</v>
      </c>
      <c r="J6081" s="934">
        <v>24.64</v>
      </c>
      <c r="K6081" s="952">
        <v>0</v>
      </c>
      <c r="L6081" s="941">
        <v>0</v>
      </c>
      <c r="M6081" s="934">
        <v>638.88</v>
      </c>
      <c r="N6081" s="934">
        <v>422</v>
      </c>
      <c r="O6081" s="941">
        <v>1.5139</v>
      </c>
      <c r="P6081" s="934" t="s">
        <v>149</v>
      </c>
      <c r="Q6081" s="934">
        <v>5420</v>
      </c>
      <c r="R6081" s="934">
        <v>2322.32</v>
      </c>
      <c r="S6081" s="941">
        <v>0.4285</v>
      </c>
      <c r="T6081" s="934">
        <v>0</v>
      </c>
      <c r="U6081" s="934">
        <v>0</v>
      </c>
      <c r="V6081" s="934">
        <v>0</v>
      </c>
      <c r="W6081" s="934">
        <v>0</v>
      </c>
      <c r="X6081" s="934">
        <v>0</v>
      </c>
      <c r="Y6081" s="934">
        <v>0</v>
      </c>
      <c r="Z6081" s="934">
        <v>0</v>
      </c>
      <c r="AA6081" s="934">
        <v>0</v>
      </c>
      <c r="AB6081" s="941">
        <v>1</v>
      </c>
      <c r="AC6081" s="575">
        <f t="shared" si="282"/>
        <v>0</v>
      </c>
      <c r="AD6081" s="620">
        <f t="shared" si="283"/>
        <v>0</v>
      </c>
      <c r="AE6081" s="949"/>
      <c r="AF6081" s="949"/>
      <c r="AG6081" s="949"/>
      <c r="AH6081" s="949"/>
      <c r="AI6081" s="949"/>
      <c r="AJ6081" s="949"/>
      <c r="AK6081" s="949"/>
      <c r="AL6081" s="949"/>
      <c r="AM6081" s="949"/>
      <c r="AN6081" s="949"/>
      <c r="AO6081" s="949"/>
      <c r="AP6081" s="949"/>
    </row>
    <row r="6082" customHeight="1" spans="1:42">
      <c r="A6082" s="564">
        <v>45411</v>
      </c>
      <c r="B6082" s="921" t="s">
        <v>334</v>
      </c>
      <c r="C6082" s="927" t="s">
        <v>78</v>
      </c>
      <c r="D6082" s="928">
        <v>100</v>
      </c>
      <c r="E6082" s="930" t="s">
        <v>92</v>
      </c>
      <c r="F6082" s="930">
        <v>0.67</v>
      </c>
      <c r="G6082" s="930">
        <v>6.7</v>
      </c>
      <c r="H6082" s="930">
        <v>2.9363</v>
      </c>
      <c r="I6082" s="930">
        <v>3.79</v>
      </c>
      <c r="J6082" s="930">
        <v>3.4881</v>
      </c>
      <c r="K6082" s="930">
        <v>0</v>
      </c>
      <c r="L6082" s="942">
        <v>0</v>
      </c>
      <c r="M6082" s="944">
        <v>366.9204</v>
      </c>
      <c r="N6082" s="944">
        <v>132</v>
      </c>
      <c r="O6082" s="945">
        <v>2.7797</v>
      </c>
      <c r="P6082" s="942">
        <v>1.8442</v>
      </c>
      <c r="Q6082" s="930">
        <v>5723</v>
      </c>
      <c r="R6082" s="944">
        <v>820.3734</v>
      </c>
      <c r="S6082" s="941">
        <v>0.1433</v>
      </c>
      <c r="T6082" s="930">
        <v>0</v>
      </c>
      <c r="U6082" s="930">
        <v>0</v>
      </c>
      <c r="V6082" s="930">
        <v>0</v>
      </c>
      <c r="W6082" s="930">
        <v>0</v>
      </c>
      <c r="X6082" s="930">
        <v>0</v>
      </c>
      <c r="Y6082" s="930">
        <v>0</v>
      </c>
      <c r="Z6082" s="930">
        <v>0</v>
      </c>
      <c r="AA6082" s="930">
        <v>0</v>
      </c>
      <c r="AB6082" s="942">
        <v>1</v>
      </c>
      <c r="AC6082" s="575">
        <f t="shared" si="282"/>
        <v>0</v>
      </c>
      <c r="AD6082" s="620">
        <f t="shared" si="283"/>
        <v>0</v>
      </c>
      <c r="AE6082" s="949"/>
      <c r="AF6082" s="949"/>
      <c r="AG6082" s="949"/>
      <c r="AH6082" s="949"/>
      <c r="AI6082" s="949"/>
      <c r="AJ6082" s="949"/>
      <c r="AK6082" s="949"/>
      <c r="AL6082" s="949"/>
      <c r="AM6082" s="949"/>
      <c r="AN6082" s="949"/>
      <c r="AO6082" s="949"/>
      <c r="AP6082" s="949"/>
    </row>
    <row r="6083" customHeight="1" spans="1:42">
      <c r="A6083" s="564">
        <v>45411</v>
      </c>
      <c r="B6083" s="921" t="s">
        <v>335</v>
      </c>
      <c r="C6083" s="927" t="s">
        <v>86</v>
      </c>
      <c r="D6083" s="928">
        <v>50</v>
      </c>
      <c r="E6083" s="930" t="s">
        <v>79</v>
      </c>
      <c r="F6083" s="930">
        <v>6.28</v>
      </c>
      <c r="G6083" s="935">
        <v>1.45</v>
      </c>
      <c r="H6083" s="935">
        <v>23.6272</v>
      </c>
      <c r="I6083" s="935">
        <v>19.8072</v>
      </c>
      <c r="J6083" s="935">
        <v>19.7862</v>
      </c>
      <c r="K6083" s="935">
        <v>0</v>
      </c>
      <c r="L6083" s="942">
        <v>0.1528</v>
      </c>
      <c r="M6083" s="930">
        <v>344.8207</v>
      </c>
      <c r="N6083" s="935">
        <v>571</v>
      </c>
      <c r="O6083" s="942">
        <v>0.6039</v>
      </c>
      <c r="P6083" s="934" t="s">
        <v>149</v>
      </c>
      <c r="Q6083" s="935">
        <v>1590.0202</v>
      </c>
      <c r="R6083" s="930">
        <v>6458</v>
      </c>
      <c r="S6083" s="942">
        <v>0.2462</v>
      </c>
      <c r="T6083" s="930">
        <v>0</v>
      </c>
      <c r="U6083" s="930">
        <v>0</v>
      </c>
      <c r="V6083" s="930">
        <v>0</v>
      </c>
      <c r="W6083" s="930">
        <v>0</v>
      </c>
      <c r="X6083" s="930">
        <v>0</v>
      </c>
      <c r="Y6083" s="930">
        <v>0</v>
      </c>
      <c r="Z6083" s="930">
        <v>0</v>
      </c>
      <c r="AA6083" s="930">
        <v>0</v>
      </c>
      <c r="AB6083" s="942">
        <v>1</v>
      </c>
      <c r="AC6083" s="575">
        <f t="shared" si="282"/>
        <v>0</v>
      </c>
      <c r="AD6083" s="620">
        <f t="shared" si="283"/>
        <v>0</v>
      </c>
      <c r="AE6083" s="930"/>
      <c r="AF6083" s="930"/>
      <c r="AG6083" s="930"/>
      <c r="AH6083" s="930"/>
      <c r="AI6083" s="930"/>
      <c r="AJ6083" s="930"/>
      <c r="AK6083" s="930"/>
      <c r="AL6083" s="930"/>
      <c r="AM6083" s="930"/>
      <c r="AN6083" s="930"/>
      <c r="AO6083" s="930"/>
      <c r="AP6083" s="930"/>
    </row>
    <row r="6084" s="272" customFormat="1" ht="34" customHeight="1" spans="1:29">
      <c r="A6084" s="762" t="s">
        <v>499</v>
      </c>
      <c r="B6084" s="763"/>
      <c r="C6084" s="763"/>
      <c r="D6084" s="763"/>
      <c r="E6084" s="763"/>
      <c r="F6084" s="763"/>
      <c r="G6084" s="763"/>
      <c r="H6084" s="763"/>
      <c r="I6084" s="763"/>
      <c r="J6084" s="763"/>
      <c r="K6084" s="763"/>
      <c r="L6084" s="763"/>
      <c r="M6084" s="763"/>
      <c r="N6084" s="763"/>
      <c r="O6084" s="763"/>
      <c r="P6084" s="763"/>
      <c r="Q6084" s="763"/>
      <c r="R6084" s="763"/>
      <c r="S6084" s="763"/>
      <c r="T6084" s="763"/>
      <c r="U6084" s="763"/>
      <c r="V6084" s="763"/>
      <c r="W6084" s="763"/>
      <c r="X6084" s="763"/>
      <c r="Y6084" s="763"/>
      <c r="Z6084" s="763"/>
      <c r="AA6084" s="763"/>
      <c r="AB6084" s="763"/>
      <c r="AC6084" s="763"/>
    </row>
    <row r="6085" s="272" customFormat="1" ht="19" customHeight="1" spans="1:29">
      <c r="A6085" s="764" t="s">
        <v>1</v>
      </c>
      <c r="B6085" s="230" t="s">
        <v>2</v>
      </c>
      <c r="C6085" s="230" t="s">
        <v>3</v>
      </c>
      <c r="D6085" s="230" t="s">
        <v>4</v>
      </c>
      <c r="E6085" s="230" t="s">
        <v>5</v>
      </c>
      <c r="F6085" s="230" t="s">
        <v>6</v>
      </c>
      <c r="G6085" s="230" t="s">
        <v>7</v>
      </c>
      <c r="H6085" s="230" t="s">
        <v>8</v>
      </c>
      <c r="I6085" s="230" t="s">
        <v>9</v>
      </c>
      <c r="J6085" s="230" t="s">
        <v>10</v>
      </c>
      <c r="K6085" s="230" t="s">
        <v>11</v>
      </c>
      <c r="L6085" s="230" t="s">
        <v>12</v>
      </c>
      <c r="M6085" s="230" t="s">
        <v>13</v>
      </c>
      <c r="N6085" s="230" t="s">
        <v>14</v>
      </c>
      <c r="O6085" s="230" t="s">
        <v>15</v>
      </c>
      <c r="P6085" s="230" t="s">
        <v>16</v>
      </c>
      <c r="Q6085" s="230" t="s">
        <v>17</v>
      </c>
      <c r="R6085" s="230" t="s">
        <v>18</v>
      </c>
      <c r="S6085" s="230" t="s">
        <v>19</v>
      </c>
      <c r="T6085" s="230" t="s">
        <v>20</v>
      </c>
      <c r="U6085" s="230" t="s">
        <v>21</v>
      </c>
      <c r="V6085" s="230" t="s">
        <v>22</v>
      </c>
      <c r="W6085" s="230" t="s">
        <v>23</v>
      </c>
      <c r="X6085" s="230" t="s">
        <v>24</v>
      </c>
      <c r="Y6085" s="230" t="s">
        <v>25</v>
      </c>
      <c r="Z6085" s="230" t="s">
        <v>26</v>
      </c>
      <c r="AA6085" s="230" t="s">
        <v>27</v>
      </c>
      <c r="AB6085" s="230" t="s">
        <v>28</v>
      </c>
      <c r="AC6085" s="230" t="s">
        <v>270</v>
      </c>
    </row>
    <row r="6086" s="272" customFormat="1" ht="19" customHeight="1" spans="1:30">
      <c r="A6086" s="564">
        <v>45412</v>
      </c>
      <c r="B6086" s="669" t="s">
        <v>31</v>
      </c>
      <c r="C6086" s="669" t="s">
        <v>32</v>
      </c>
      <c r="D6086" s="765">
        <v>100</v>
      </c>
      <c r="E6086" s="669" t="s">
        <v>35</v>
      </c>
      <c r="F6086" s="765">
        <v>6.15</v>
      </c>
      <c r="G6086" s="765">
        <v>0.83</v>
      </c>
      <c r="H6086" s="765">
        <v>59.388</v>
      </c>
      <c r="I6086" s="765">
        <v>58.8</v>
      </c>
      <c r="J6086" s="765">
        <v>58.625</v>
      </c>
      <c r="K6086" s="765">
        <v>0</v>
      </c>
      <c r="L6086" s="766">
        <v>0</v>
      </c>
      <c r="M6086" s="765">
        <v>1283.975</v>
      </c>
      <c r="N6086" s="765">
        <v>1194</v>
      </c>
      <c r="O6086" s="766">
        <v>1.0754</v>
      </c>
      <c r="P6086" s="766">
        <v>0.0754</v>
      </c>
      <c r="Q6086" s="765">
        <v>14897</v>
      </c>
      <c r="R6086" s="765">
        <v>4623.0625</v>
      </c>
      <c r="S6086" s="766">
        <v>0.3103</v>
      </c>
      <c r="T6086" s="765">
        <v>0.004</v>
      </c>
      <c r="U6086" s="765">
        <v>0</v>
      </c>
      <c r="V6086" s="765">
        <v>0</v>
      </c>
      <c r="W6086" s="765">
        <v>0</v>
      </c>
      <c r="X6086" s="669">
        <v>0</v>
      </c>
      <c r="Y6086" s="765">
        <v>0</v>
      </c>
      <c r="Z6086" s="765">
        <v>0</v>
      </c>
      <c r="AA6086" s="765">
        <v>0</v>
      </c>
      <c r="AB6086" s="766">
        <v>1</v>
      </c>
      <c r="AC6086" s="575">
        <f>U6086+W6086</f>
        <v>0</v>
      </c>
      <c r="AD6086" s="620">
        <f>T6086+V6086</f>
        <v>0.004</v>
      </c>
    </row>
    <row r="6087" s="272" customFormat="1" ht="19" customHeight="1" spans="1:30">
      <c r="A6087" s="564">
        <v>45412</v>
      </c>
      <c r="B6087" s="669" t="s">
        <v>38</v>
      </c>
      <c r="C6087" s="669" t="s">
        <v>32</v>
      </c>
      <c r="D6087" s="765">
        <v>5.48</v>
      </c>
      <c r="E6087" s="669" t="s">
        <v>44</v>
      </c>
      <c r="F6087" s="765">
        <v>7.08</v>
      </c>
      <c r="G6087" s="765">
        <v>0</v>
      </c>
      <c r="H6087" s="765">
        <v>3.58</v>
      </c>
      <c r="I6087" s="765">
        <v>2.71</v>
      </c>
      <c r="J6087" s="765">
        <v>2.52</v>
      </c>
      <c r="K6087" s="765">
        <v>0.87</v>
      </c>
      <c r="L6087" s="766">
        <v>0.243</v>
      </c>
      <c r="M6087" s="765">
        <v>55.944</v>
      </c>
      <c r="N6087" s="765">
        <v>50</v>
      </c>
      <c r="O6087" s="766">
        <v>1.1189</v>
      </c>
      <c r="P6087" s="766">
        <v>0.1189</v>
      </c>
      <c r="Q6087" s="765">
        <v>554</v>
      </c>
      <c r="R6087" s="765">
        <v>181.196</v>
      </c>
      <c r="S6087" s="766">
        <v>0.3271</v>
      </c>
      <c r="T6087" s="765">
        <v>0</v>
      </c>
      <c r="U6087" s="765">
        <v>0</v>
      </c>
      <c r="V6087" s="765">
        <v>0</v>
      </c>
      <c r="W6087" s="765">
        <v>0</v>
      </c>
      <c r="X6087" s="669">
        <v>0</v>
      </c>
      <c r="Y6087" s="765">
        <v>0</v>
      </c>
      <c r="Z6087" s="765">
        <v>0</v>
      </c>
      <c r="AA6087" s="765">
        <v>0</v>
      </c>
      <c r="AB6087" s="766">
        <v>1</v>
      </c>
      <c r="AC6087" s="575">
        <f t="shared" ref="AC6087:AC6127" si="284">U6087+W6087</f>
        <v>0</v>
      </c>
      <c r="AD6087" s="620">
        <f t="shared" ref="AD6087:AD6127" si="285">T6087+V6087</f>
        <v>0</v>
      </c>
    </row>
    <row r="6088" s="272" customFormat="1" ht="19" customHeight="1" spans="1:30">
      <c r="A6088" s="564">
        <v>45412</v>
      </c>
      <c r="B6088" s="669" t="s">
        <v>40</v>
      </c>
      <c r="C6088" s="669" t="s">
        <v>32</v>
      </c>
      <c r="D6088" s="765">
        <v>30</v>
      </c>
      <c r="E6088" s="669" t="s">
        <v>35</v>
      </c>
      <c r="F6088" s="765">
        <v>8.06</v>
      </c>
      <c r="G6088" s="765">
        <v>0</v>
      </c>
      <c r="H6088" s="765">
        <v>20.6461</v>
      </c>
      <c r="I6088" s="765">
        <v>20.6461</v>
      </c>
      <c r="J6088" s="765">
        <v>20.4336</v>
      </c>
      <c r="K6088" s="765">
        <v>0</v>
      </c>
      <c r="L6088" s="766">
        <v>0</v>
      </c>
      <c r="M6088" s="765">
        <v>427.0464</v>
      </c>
      <c r="N6088" s="765">
        <v>402</v>
      </c>
      <c r="O6088" s="766">
        <v>1.0623</v>
      </c>
      <c r="P6088" s="766">
        <v>0.0623</v>
      </c>
      <c r="Q6088" s="765">
        <v>4798</v>
      </c>
      <c r="R6088" s="765">
        <v>1604.8032</v>
      </c>
      <c r="S6088" s="766">
        <v>0.3345</v>
      </c>
      <c r="T6088" s="765">
        <v>0</v>
      </c>
      <c r="U6088" s="765">
        <v>0</v>
      </c>
      <c r="V6088" s="765">
        <v>0</v>
      </c>
      <c r="W6088" s="765">
        <v>0</v>
      </c>
      <c r="X6088" s="669">
        <v>0</v>
      </c>
      <c r="Y6088" s="765">
        <v>0</v>
      </c>
      <c r="Z6088" s="765">
        <v>0</v>
      </c>
      <c r="AA6088" s="765">
        <v>0</v>
      </c>
      <c r="AB6088" s="766">
        <v>1</v>
      </c>
      <c r="AC6088" s="575">
        <f t="shared" si="284"/>
        <v>0</v>
      </c>
      <c r="AD6088" s="620">
        <f t="shared" si="285"/>
        <v>0</v>
      </c>
    </row>
    <row r="6089" s="272" customFormat="1" ht="19" customHeight="1" spans="1:30">
      <c r="A6089" s="564">
        <v>45412</v>
      </c>
      <c r="B6089" s="669" t="s">
        <v>34</v>
      </c>
      <c r="C6089" s="669" t="s">
        <v>32</v>
      </c>
      <c r="D6089" s="765">
        <v>10</v>
      </c>
      <c r="E6089" s="669" t="s">
        <v>35</v>
      </c>
      <c r="F6089" s="765">
        <v>6.02</v>
      </c>
      <c r="G6089" s="765">
        <v>1.03</v>
      </c>
      <c r="H6089" s="765">
        <v>5.976</v>
      </c>
      <c r="I6089" s="765">
        <v>5.9714</v>
      </c>
      <c r="J6089" s="765">
        <v>5.94</v>
      </c>
      <c r="K6089" s="765">
        <v>0</v>
      </c>
      <c r="L6089" s="766">
        <v>0</v>
      </c>
      <c r="M6089" s="765">
        <v>124.74</v>
      </c>
      <c r="N6089" s="765">
        <v>100</v>
      </c>
      <c r="O6089" s="766">
        <v>1.2474</v>
      </c>
      <c r="P6089" s="766">
        <v>0.2474</v>
      </c>
      <c r="Q6089" s="765">
        <v>1258</v>
      </c>
      <c r="R6089" s="765">
        <v>430.98</v>
      </c>
      <c r="S6089" s="766">
        <v>0.3426</v>
      </c>
      <c r="T6089" s="765">
        <v>0</v>
      </c>
      <c r="U6089" s="765">
        <v>0</v>
      </c>
      <c r="V6089" s="765">
        <v>0</v>
      </c>
      <c r="W6089" s="765">
        <v>0</v>
      </c>
      <c r="X6089" s="669">
        <v>0</v>
      </c>
      <c r="Y6089" s="765">
        <v>0</v>
      </c>
      <c r="Z6089" s="765">
        <v>0</v>
      </c>
      <c r="AA6089" s="765">
        <v>0</v>
      </c>
      <c r="AB6089" s="766">
        <v>1</v>
      </c>
      <c r="AC6089" s="575">
        <f t="shared" si="284"/>
        <v>0</v>
      </c>
      <c r="AD6089" s="620">
        <f t="shared" si="285"/>
        <v>0</v>
      </c>
    </row>
    <row r="6090" s="272" customFormat="1" ht="19" customHeight="1" spans="1:30">
      <c r="A6090" s="564">
        <v>45412</v>
      </c>
      <c r="B6090" s="669" t="s">
        <v>41</v>
      </c>
      <c r="C6090" s="669" t="s">
        <v>32</v>
      </c>
      <c r="D6090" s="765">
        <v>20</v>
      </c>
      <c r="E6090" s="669" t="s">
        <v>35</v>
      </c>
      <c r="F6090" s="765">
        <v>27.8</v>
      </c>
      <c r="G6090" s="765">
        <v>2.35</v>
      </c>
      <c r="H6090" s="765">
        <v>16.241</v>
      </c>
      <c r="I6090" s="765">
        <v>0</v>
      </c>
      <c r="J6090" s="765">
        <v>0</v>
      </c>
      <c r="K6090" s="765">
        <v>0</v>
      </c>
      <c r="L6090" s="669"/>
      <c r="M6090" s="765">
        <v>232.7277</v>
      </c>
      <c r="N6090" s="765">
        <v>313</v>
      </c>
      <c r="O6090" s="766">
        <v>0.7435</v>
      </c>
      <c r="P6090" s="766">
        <v>-0.2565</v>
      </c>
      <c r="Q6090" s="765">
        <v>4064</v>
      </c>
      <c r="R6090" s="765">
        <v>1085.8112</v>
      </c>
      <c r="S6090" s="766">
        <v>0.2672</v>
      </c>
      <c r="T6090" s="765">
        <v>0</v>
      </c>
      <c r="U6090" s="765">
        <v>0</v>
      </c>
      <c r="V6090" s="765">
        <v>0</v>
      </c>
      <c r="W6090" s="765">
        <v>16.241</v>
      </c>
      <c r="X6090" s="669">
        <v>0</v>
      </c>
      <c r="Y6090" s="765">
        <v>0</v>
      </c>
      <c r="Z6090" s="765">
        <v>0</v>
      </c>
      <c r="AA6090" s="765">
        <v>0</v>
      </c>
      <c r="AB6090" s="766">
        <v>1</v>
      </c>
      <c r="AC6090" s="575">
        <f t="shared" si="284"/>
        <v>16.241</v>
      </c>
      <c r="AD6090" s="620">
        <f t="shared" si="285"/>
        <v>0</v>
      </c>
    </row>
    <row r="6091" s="272" customFormat="1" ht="19" customHeight="1" spans="1:30">
      <c r="A6091" s="564">
        <v>45412</v>
      </c>
      <c r="B6091" s="669" t="s">
        <v>36</v>
      </c>
      <c r="C6091" s="669" t="s">
        <v>32</v>
      </c>
      <c r="D6091" s="765">
        <v>80</v>
      </c>
      <c r="E6091" s="669" t="s">
        <v>35</v>
      </c>
      <c r="F6091" s="765">
        <v>5.94</v>
      </c>
      <c r="G6091" s="765">
        <v>0.82</v>
      </c>
      <c r="H6091" s="765">
        <v>43.8124</v>
      </c>
      <c r="I6091" s="765">
        <v>43.4</v>
      </c>
      <c r="J6091" s="765">
        <v>42.9</v>
      </c>
      <c r="K6091" s="765">
        <v>0</v>
      </c>
      <c r="L6091" s="766">
        <v>0</v>
      </c>
      <c r="M6091" s="765">
        <v>1169.3</v>
      </c>
      <c r="N6091" s="765">
        <v>854</v>
      </c>
      <c r="O6091" s="766">
        <v>1.3692</v>
      </c>
      <c r="P6091" s="766">
        <v>0.3692</v>
      </c>
      <c r="Q6091" s="765">
        <v>9570</v>
      </c>
      <c r="R6091" s="765">
        <v>4016.1</v>
      </c>
      <c r="S6091" s="766">
        <v>0.4197</v>
      </c>
      <c r="T6091" s="765">
        <v>0</v>
      </c>
      <c r="U6091" s="765">
        <v>0</v>
      </c>
      <c r="V6091" s="765">
        <v>0</v>
      </c>
      <c r="W6091" s="765">
        <v>0</v>
      </c>
      <c r="X6091" s="669">
        <v>0</v>
      </c>
      <c r="Y6091" s="765">
        <v>0</v>
      </c>
      <c r="Z6091" s="765">
        <v>0</v>
      </c>
      <c r="AA6091" s="765">
        <v>0</v>
      </c>
      <c r="AB6091" s="766">
        <v>1</v>
      </c>
      <c r="AC6091" s="575">
        <f t="shared" si="284"/>
        <v>0</v>
      </c>
      <c r="AD6091" s="620">
        <f t="shared" si="285"/>
        <v>0</v>
      </c>
    </row>
    <row r="6092" s="272" customFormat="1" ht="19" customHeight="1" spans="1:30">
      <c r="A6092" s="564">
        <v>45412</v>
      </c>
      <c r="B6092" s="669" t="s">
        <v>45</v>
      </c>
      <c r="C6092" s="669" t="s">
        <v>32</v>
      </c>
      <c r="D6092" s="765">
        <v>50</v>
      </c>
      <c r="E6092" s="669" t="s">
        <v>182</v>
      </c>
      <c r="F6092" s="765">
        <v>1.6</v>
      </c>
      <c r="G6092" s="765">
        <v>2.03</v>
      </c>
      <c r="H6092" s="765">
        <v>6.819</v>
      </c>
      <c r="I6092" s="765">
        <v>6.699</v>
      </c>
      <c r="J6092" s="765">
        <v>6.6</v>
      </c>
      <c r="K6092" s="765">
        <v>0</v>
      </c>
      <c r="L6092" s="766">
        <v>0</v>
      </c>
      <c r="M6092" s="765">
        <v>634.92</v>
      </c>
      <c r="N6092" s="765">
        <v>583</v>
      </c>
      <c r="O6092" s="766">
        <v>1.0891</v>
      </c>
      <c r="P6092" s="766">
        <v>0.0891</v>
      </c>
      <c r="Q6092" s="765">
        <v>7003</v>
      </c>
      <c r="R6092" s="765">
        <v>2060.08</v>
      </c>
      <c r="S6092" s="766">
        <v>0.2942</v>
      </c>
      <c r="T6092" s="765">
        <v>0</v>
      </c>
      <c r="U6092" s="765">
        <v>0</v>
      </c>
      <c r="V6092" s="765">
        <v>0</v>
      </c>
      <c r="W6092" s="765">
        <v>0</v>
      </c>
      <c r="X6092" s="669">
        <v>0</v>
      </c>
      <c r="Y6092" s="765">
        <v>0</v>
      </c>
      <c r="Z6092" s="765">
        <v>0</v>
      </c>
      <c r="AA6092" s="765">
        <v>0</v>
      </c>
      <c r="AB6092" s="766">
        <v>1</v>
      </c>
      <c r="AC6092" s="575">
        <f t="shared" si="284"/>
        <v>0</v>
      </c>
      <c r="AD6092" s="620">
        <f t="shared" si="285"/>
        <v>0</v>
      </c>
    </row>
    <row r="6093" s="272" customFormat="1" ht="19" customHeight="1" spans="1:30">
      <c r="A6093" s="564">
        <v>45412</v>
      </c>
      <c r="B6093" s="669" t="s">
        <v>47</v>
      </c>
      <c r="C6093" s="669" t="s">
        <v>32</v>
      </c>
      <c r="D6093" s="765">
        <v>150</v>
      </c>
      <c r="E6093" s="669" t="s">
        <v>35</v>
      </c>
      <c r="F6093" s="765">
        <v>7.57</v>
      </c>
      <c r="G6093" s="765">
        <v>1.45</v>
      </c>
      <c r="H6093" s="765">
        <v>125.98</v>
      </c>
      <c r="I6093" s="765">
        <v>90.8251</v>
      </c>
      <c r="J6093" s="765">
        <v>88.7257</v>
      </c>
      <c r="K6093" s="765">
        <v>35.15</v>
      </c>
      <c r="L6093" s="766">
        <v>0.279</v>
      </c>
      <c r="M6093" s="765">
        <v>1430.3989</v>
      </c>
      <c r="N6093" s="765">
        <v>2480</v>
      </c>
      <c r="O6093" s="766">
        <v>0.5768</v>
      </c>
      <c r="P6093" s="766">
        <v>-0.4232</v>
      </c>
      <c r="Q6093" s="765">
        <v>24402</v>
      </c>
      <c r="R6093" s="765">
        <v>5494.7326</v>
      </c>
      <c r="S6093" s="766">
        <v>0.2252</v>
      </c>
      <c r="T6093" s="765">
        <v>0</v>
      </c>
      <c r="U6093" s="765">
        <v>0</v>
      </c>
      <c r="V6093" s="765">
        <v>0</v>
      </c>
      <c r="W6093" s="765">
        <v>0</v>
      </c>
      <c r="X6093" s="669">
        <v>0</v>
      </c>
      <c r="Y6093" s="765">
        <v>0</v>
      </c>
      <c r="Z6093" s="765">
        <v>0</v>
      </c>
      <c r="AA6093" s="765">
        <v>0</v>
      </c>
      <c r="AB6093" s="766">
        <v>1</v>
      </c>
      <c r="AC6093" s="575">
        <f t="shared" si="284"/>
        <v>0</v>
      </c>
      <c r="AD6093" s="620">
        <f t="shared" si="285"/>
        <v>0</v>
      </c>
    </row>
    <row r="6094" s="272" customFormat="1" ht="19" customHeight="1" spans="1:30">
      <c r="A6094" s="564">
        <v>45412</v>
      </c>
      <c r="B6094" s="669" t="s">
        <v>42</v>
      </c>
      <c r="C6094" s="669" t="s">
        <v>32</v>
      </c>
      <c r="D6094" s="765">
        <v>30</v>
      </c>
      <c r="E6094" s="669" t="s">
        <v>33</v>
      </c>
      <c r="F6094" s="765">
        <v>5.31</v>
      </c>
      <c r="G6094" s="765">
        <v>1.35</v>
      </c>
      <c r="H6094" s="765">
        <v>12.7345</v>
      </c>
      <c r="I6094" s="765">
        <v>8.1749</v>
      </c>
      <c r="J6094" s="765">
        <v>8.1539</v>
      </c>
      <c r="K6094" s="765">
        <v>4.35</v>
      </c>
      <c r="L6094" s="766">
        <v>0.3473</v>
      </c>
      <c r="M6094" s="765">
        <v>267.0129</v>
      </c>
      <c r="N6094" s="765">
        <v>341</v>
      </c>
      <c r="O6094" s="766">
        <v>0.783</v>
      </c>
      <c r="P6094" s="766">
        <v>-0.217</v>
      </c>
      <c r="Q6094" s="765">
        <v>3622</v>
      </c>
      <c r="R6094" s="765">
        <v>1437.2656</v>
      </c>
      <c r="S6094" s="766">
        <v>0.3968</v>
      </c>
      <c r="T6094" s="765">
        <v>0</v>
      </c>
      <c r="U6094" s="765">
        <v>0</v>
      </c>
      <c r="V6094" s="765">
        <v>0</v>
      </c>
      <c r="W6094" s="765">
        <v>0</v>
      </c>
      <c r="X6094" s="669">
        <v>0</v>
      </c>
      <c r="Y6094" s="765">
        <v>0</v>
      </c>
      <c r="Z6094" s="765">
        <v>0</v>
      </c>
      <c r="AA6094" s="765">
        <v>0</v>
      </c>
      <c r="AB6094" s="766">
        <v>1</v>
      </c>
      <c r="AC6094" s="575">
        <f t="shared" si="284"/>
        <v>0</v>
      </c>
      <c r="AD6094" s="620">
        <f t="shared" si="285"/>
        <v>0</v>
      </c>
    </row>
    <row r="6095" s="272" customFormat="1" ht="19" customHeight="1" spans="1:30">
      <c r="A6095" s="564">
        <v>45412</v>
      </c>
      <c r="B6095" s="669" t="s">
        <v>43</v>
      </c>
      <c r="C6095" s="669" t="s">
        <v>32</v>
      </c>
      <c r="D6095" s="765">
        <v>300</v>
      </c>
      <c r="E6095" s="669" t="s">
        <v>35</v>
      </c>
      <c r="F6095" s="765">
        <v>6.09</v>
      </c>
      <c r="G6095" s="765">
        <v>0</v>
      </c>
      <c r="H6095" s="765">
        <v>257.739</v>
      </c>
      <c r="I6095" s="765">
        <v>257.739</v>
      </c>
      <c r="J6095" s="765">
        <v>244.761</v>
      </c>
      <c r="K6095" s="765">
        <v>0</v>
      </c>
      <c r="L6095" s="766">
        <v>0</v>
      </c>
      <c r="M6095" s="765">
        <v>5098.533</v>
      </c>
      <c r="N6095" s="765">
        <v>5107</v>
      </c>
      <c r="O6095" s="766">
        <v>0.9983</v>
      </c>
      <c r="P6095" s="766">
        <v>-0.0017</v>
      </c>
      <c r="Q6095" s="765">
        <v>60814</v>
      </c>
      <c r="R6095" s="765">
        <v>18130.564</v>
      </c>
      <c r="S6095" s="766">
        <v>0.2981</v>
      </c>
      <c r="T6095" s="765">
        <v>0</v>
      </c>
      <c r="U6095" s="765">
        <v>0</v>
      </c>
      <c r="V6095" s="765">
        <v>0</v>
      </c>
      <c r="W6095" s="765">
        <v>0</v>
      </c>
      <c r="X6095" s="669">
        <v>0</v>
      </c>
      <c r="Y6095" s="765">
        <v>0</v>
      </c>
      <c r="Z6095" s="765">
        <v>0</v>
      </c>
      <c r="AA6095" s="765">
        <v>0</v>
      </c>
      <c r="AB6095" s="766">
        <v>1</v>
      </c>
      <c r="AC6095" s="575">
        <f t="shared" si="284"/>
        <v>0</v>
      </c>
      <c r="AD6095" s="620">
        <f t="shared" si="285"/>
        <v>0</v>
      </c>
    </row>
    <row r="6096" s="272" customFormat="1" ht="19" customHeight="1" spans="1:30">
      <c r="A6096" s="564">
        <v>45412</v>
      </c>
      <c r="B6096" s="669" t="s">
        <v>50</v>
      </c>
      <c r="C6096" s="669" t="s">
        <v>32</v>
      </c>
      <c r="D6096" s="765">
        <v>50</v>
      </c>
      <c r="E6096" s="669" t="s">
        <v>33</v>
      </c>
      <c r="F6096" s="765">
        <v>4.38</v>
      </c>
      <c r="G6096" s="765">
        <v>0</v>
      </c>
      <c r="H6096" s="765">
        <v>18.8078</v>
      </c>
      <c r="I6096" s="765">
        <v>18.585</v>
      </c>
      <c r="J6096" s="765">
        <v>18.55</v>
      </c>
      <c r="K6096" s="765">
        <v>0</v>
      </c>
      <c r="L6096" s="766">
        <v>0</v>
      </c>
      <c r="M6096" s="765">
        <v>641.34</v>
      </c>
      <c r="N6096" s="765">
        <v>493</v>
      </c>
      <c r="O6096" s="766">
        <v>1.3009</v>
      </c>
      <c r="P6096" s="766">
        <v>0.3009</v>
      </c>
      <c r="Q6096" s="765">
        <v>6687</v>
      </c>
      <c r="R6096" s="765">
        <v>1768.83</v>
      </c>
      <c r="S6096" s="766">
        <v>0.2645</v>
      </c>
      <c r="T6096" s="765">
        <v>0.022</v>
      </c>
      <c r="U6096" s="765">
        <v>0</v>
      </c>
      <c r="V6096" s="765">
        <v>0</v>
      </c>
      <c r="W6096" s="765">
        <v>0</v>
      </c>
      <c r="X6096" s="669">
        <v>0</v>
      </c>
      <c r="Y6096" s="765">
        <v>0</v>
      </c>
      <c r="Z6096" s="765">
        <v>0</v>
      </c>
      <c r="AA6096" s="765">
        <v>0</v>
      </c>
      <c r="AB6096" s="766">
        <v>0.9989</v>
      </c>
      <c r="AC6096" s="575">
        <f t="shared" si="284"/>
        <v>0</v>
      </c>
      <c r="AD6096" s="620">
        <f t="shared" si="285"/>
        <v>0.022</v>
      </c>
    </row>
    <row r="6097" s="272" customFormat="1" ht="19" customHeight="1" spans="1:30">
      <c r="A6097" s="564">
        <v>45412</v>
      </c>
      <c r="B6097" s="669" t="s">
        <v>46</v>
      </c>
      <c r="C6097" s="669" t="s">
        <v>32</v>
      </c>
      <c r="D6097" s="765">
        <v>30</v>
      </c>
      <c r="E6097" s="669" t="s">
        <v>33</v>
      </c>
      <c r="F6097" s="765">
        <v>4.5</v>
      </c>
      <c r="G6097" s="765">
        <v>0.8</v>
      </c>
      <c r="H6097" s="765">
        <v>11.2812</v>
      </c>
      <c r="I6097" s="765">
        <v>11.06</v>
      </c>
      <c r="J6097" s="765">
        <v>11.032</v>
      </c>
      <c r="K6097" s="765">
        <v>0</v>
      </c>
      <c r="L6097" s="766">
        <v>0</v>
      </c>
      <c r="M6097" s="765">
        <v>381.024</v>
      </c>
      <c r="N6097" s="765">
        <v>392</v>
      </c>
      <c r="O6097" s="766">
        <v>0.972</v>
      </c>
      <c r="P6097" s="766">
        <v>-0.028</v>
      </c>
      <c r="Q6097" s="765">
        <v>4513</v>
      </c>
      <c r="R6097" s="765">
        <v>1703.352</v>
      </c>
      <c r="S6097" s="766">
        <v>0.3774</v>
      </c>
      <c r="T6097" s="765">
        <v>0</v>
      </c>
      <c r="U6097" s="765">
        <v>0</v>
      </c>
      <c r="V6097" s="765">
        <v>0</v>
      </c>
      <c r="W6097" s="765">
        <v>0</v>
      </c>
      <c r="X6097" s="669">
        <v>0</v>
      </c>
      <c r="Y6097" s="765">
        <v>0</v>
      </c>
      <c r="Z6097" s="765">
        <v>0</v>
      </c>
      <c r="AA6097" s="765">
        <v>0</v>
      </c>
      <c r="AB6097" s="766">
        <v>1</v>
      </c>
      <c r="AC6097" s="575">
        <f t="shared" si="284"/>
        <v>0</v>
      </c>
      <c r="AD6097" s="620">
        <f t="shared" si="285"/>
        <v>0</v>
      </c>
    </row>
    <row r="6098" s="272" customFormat="1" ht="19" customHeight="1" spans="1:30">
      <c r="A6098" s="564">
        <v>45412</v>
      </c>
      <c r="B6098" s="669" t="s">
        <v>37</v>
      </c>
      <c r="C6098" s="669" t="s">
        <v>32</v>
      </c>
      <c r="D6098" s="765">
        <v>100</v>
      </c>
      <c r="E6098" s="669" t="s">
        <v>35</v>
      </c>
      <c r="F6098" s="765">
        <v>9.06</v>
      </c>
      <c r="G6098" s="765">
        <v>0</v>
      </c>
      <c r="H6098" s="765">
        <v>67.614</v>
      </c>
      <c r="I6098" s="765">
        <v>64.229</v>
      </c>
      <c r="J6098" s="765">
        <v>62.595</v>
      </c>
      <c r="K6098" s="765">
        <v>3.2106</v>
      </c>
      <c r="L6098" s="766">
        <v>0.0476</v>
      </c>
      <c r="M6098" s="765">
        <v>1281.863</v>
      </c>
      <c r="N6098" s="765">
        <v>1390</v>
      </c>
      <c r="O6098" s="766">
        <v>0.9222</v>
      </c>
      <c r="P6098" s="766">
        <v>-0.0778</v>
      </c>
      <c r="Q6098" s="765">
        <v>15889</v>
      </c>
      <c r="R6098" s="765">
        <v>4520.856</v>
      </c>
      <c r="S6098" s="766">
        <v>0.2845</v>
      </c>
      <c r="T6098" s="765">
        <v>0.1122</v>
      </c>
      <c r="U6098" s="765">
        <v>0</v>
      </c>
      <c r="V6098" s="765">
        <v>0</v>
      </c>
      <c r="W6098" s="765">
        <v>0</v>
      </c>
      <c r="X6098" s="669">
        <v>0</v>
      </c>
      <c r="Y6098" s="765">
        <v>0.0622</v>
      </c>
      <c r="Z6098" s="765">
        <v>0</v>
      </c>
      <c r="AA6098" s="765">
        <v>0</v>
      </c>
      <c r="AB6098" s="766">
        <v>0.9983</v>
      </c>
      <c r="AC6098" s="575">
        <f t="shared" si="284"/>
        <v>0</v>
      </c>
      <c r="AD6098" s="620">
        <f t="shared" si="285"/>
        <v>0.1122</v>
      </c>
    </row>
    <row r="6099" s="272" customFormat="1" ht="19" customHeight="1" spans="1:30">
      <c r="A6099" s="564">
        <v>45412</v>
      </c>
      <c r="B6099" s="669" t="s">
        <v>49</v>
      </c>
      <c r="C6099" s="669" t="s">
        <v>32</v>
      </c>
      <c r="D6099" s="765">
        <v>100</v>
      </c>
      <c r="E6099" s="669" t="s">
        <v>33</v>
      </c>
      <c r="F6099" s="765">
        <v>5.3</v>
      </c>
      <c r="G6099" s="765">
        <v>1.2</v>
      </c>
      <c r="H6099" s="765">
        <v>48.0302</v>
      </c>
      <c r="I6099" s="765">
        <v>48.0302</v>
      </c>
      <c r="J6099" s="765">
        <v>46.2063</v>
      </c>
      <c r="K6099" s="765">
        <v>0</v>
      </c>
      <c r="L6099" s="766">
        <v>0</v>
      </c>
      <c r="M6099" s="765">
        <v>1260.5671</v>
      </c>
      <c r="N6099" s="765">
        <v>1102</v>
      </c>
      <c r="O6099" s="766">
        <v>1.1439</v>
      </c>
      <c r="P6099" s="766">
        <v>0.1439</v>
      </c>
      <c r="Q6099" s="765">
        <v>14225</v>
      </c>
      <c r="R6099" s="765">
        <v>4233.7261</v>
      </c>
      <c r="S6099" s="766">
        <v>0.2976</v>
      </c>
      <c r="T6099" s="765">
        <v>0</v>
      </c>
      <c r="U6099" s="765">
        <v>0</v>
      </c>
      <c r="V6099" s="765">
        <v>0</v>
      </c>
      <c r="W6099" s="765">
        <v>0</v>
      </c>
      <c r="X6099" s="669">
        <v>0</v>
      </c>
      <c r="Y6099" s="765">
        <v>0</v>
      </c>
      <c r="Z6099" s="765">
        <v>0</v>
      </c>
      <c r="AA6099" s="765">
        <v>0</v>
      </c>
      <c r="AB6099" s="766">
        <v>1</v>
      </c>
      <c r="AC6099" s="575">
        <f t="shared" si="284"/>
        <v>0</v>
      </c>
      <c r="AD6099" s="620">
        <f t="shared" si="285"/>
        <v>0</v>
      </c>
    </row>
    <row r="6100" s="272" customFormat="1" ht="19" customHeight="1" spans="1:30">
      <c r="A6100" s="564">
        <v>45412</v>
      </c>
      <c r="B6100" s="669" t="s">
        <v>52</v>
      </c>
      <c r="C6100" s="669" t="s">
        <v>32</v>
      </c>
      <c r="D6100" s="765">
        <v>150</v>
      </c>
      <c r="E6100" s="669" t="s">
        <v>35</v>
      </c>
      <c r="F6100" s="765">
        <v>8.62</v>
      </c>
      <c r="G6100" s="765">
        <v>3</v>
      </c>
      <c r="H6100" s="765">
        <v>102.2555</v>
      </c>
      <c r="I6100" s="765">
        <v>102.2555</v>
      </c>
      <c r="J6100" s="765">
        <v>101.85</v>
      </c>
      <c r="K6100" s="765">
        <v>0</v>
      </c>
      <c r="L6100" s="766">
        <v>0</v>
      </c>
      <c r="M6100" s="765">
        <v>2436.525</v>
      </c>
      <c r="N6100" s="765">
        <v>2234</v>
      </c>
      <c r="O6100" s="766">
        <v>1.0907</v>
      </c>
      <c r="P6100" s="766">
        <v>0.0907</v>
      </c>
      <c r="Q6100" s="765">
        <v>24854</v>
      </c>
      <c r="R6100" s="765">
        <v>8950.2</v>
      </c>
      <c r="S6100" s="766">
        <v>0.3601</v>
      </c>
      <c r="T6100" s="765">
        <v>0</v>
      </c>
      <c r="U6100" s="765">
        <v>0</v>
      </c>
      <c r="V6100" s="765">
        <v>0</v>
      </c>
      <c r="W6100" s="765">
        <v>0</v>
      </c>
      <c r="X6100" s="669">
        <v>0</v>
      </c>
      <c r="Y6100" s="765">
        <v>0</v>
      </c>
      <c r="Z6100" s="765">
        <v>0</v>
      </c>
      <c r="AA6100" s="765">
        <v>0</v>
      </c>
      <c r="AB6100" s="766">
        <v>1</v>
      </c>
      <c r="AC6100" s="575">
        <f t="shared" si="284"/>
        <v>0</v>
      </c>
      <c r="AD6100" s="620">
        <f t="shared" si="285"/>
        <v>0</v>
      </c>
    </row>
    <row r="6101" s="272" customFormat="1" ht="19" customHeight="1" spans="1:30">
      <c r="A6101" s="564">
        <v>45412</v>
      </c>
      <c r="B6101" s="669" t="s">
        <v>51</v>
      </c>
      <c r="C6101" s="669" t="s">
        <v>32</v>
      </c>
      <c r="D6101" s="765">
        <v>100</v>
      </c>
      <c r="E6101" s="669" t="s">
        <v>39</v>
      </c>
      <c r="F6101" s="765">
        <v>3.82</v>
      </c>
      <c r="G6101" s="765">
        <v>4.5</v>
      </c>
      <c r="H6101" s="765">
        <v>48.7952</v>
      </c>
      <c r="I6101" s="765">
        <v>36.5745</v>
      </c>
      <c r="J6101" s="765">
        <v>35.7028</v>
      </c>
      <c r="K6101" s="765">
        <v>12.2207</v>
      </c>
      <c r="L6101" s="766">
        <v>0.2504</v>
      </c>
      <c r="M6101" s="765">
        <v>640.1164</v>
      </c>
      <c r="N6101" s="765">
        <v>894</v>
      </c>
      <c r="O6101" s="766">
        <v>0.716</v>
      </c>
      <c r="P6101" s="766">
        <v>-0.284</v>
      </c>
      <c r="Q6101" s="765">
        <v>11438</v>
      </c>
      <c r="R6101" s="765">
        <v>3532.3652</v>
      </c>
      <c r="S6101" s="766">
        <v>0.3088</v>
      </c>
      <c r="T6101" s="765">
        <v>0</v>
      </c>
      <c r="U6101" s="765">
        <v>0</v>
      </c>
      <c r="V6101" s="765">
        <v>0</v>
      </c>
      <c r="W6101" s="765">
        <v>0</v>
      </c>
      <c r="X6101" s="669">
        <v>0</v>
      </c>
      <c r="Y6101" s="765">
        <v>0</v>
      </c>
      <c r="Z6101" s="765">
        <v>0</v>
      </c>
      <c r="AA6101" s="765">
        <v>0</v>
      </c>
      <c r="AB6101" s="766">
        <v>1</v>
      </c>
      <c r="AC6101" s="575">
        <f t="shared" si="284"/>
        <v>0</v>
      </c>
      <c r="AD6101" s="620">
        <f t="shared" si="285"/>
        <v>0</v>
      </c>
    </row>
    <row r="6102" s="272" customFormat="1" ht="19" customHeight="1" spans="1:30">
      <c r="A6102" s="564">
        <v>45412</v>
      </c>
      <c r="B6102" s="669" t="s">
        <v>53</v>
      </c>
      <c r="C6102" s="669" t="s">
        <v>32</v>
      </c>
      <c r="D6102" s="765">
        <v>100</v>
      </c>
      <c r="E6102" s="669" t="s">
        <v>35</v>
      </c>
      <c r="F6102" s="765">
        <v>7.21</v>
      </c>
      <c r="G6102" s="765">
        <v>1.25</v>
      </c>
      <c r="H6102" s="765">
        <v>56.504</v>
      </c>
      <c r="I6102" s="765">
        <v>55.428</v>
      </c>
      <c r="J6102" s="765">
        <v>55.316</v>
      </c>
      <c r="K6102" s="765">
        <v>0</v>
      </c>
      <c r="L6102" s="766">
        <v>0</v>
      </c>
      <c r="M6102" s="765">
        <v>1492.7736</v>
      </c>
      <c r="N6102" s="765">
        <v>1455</v>
      </c>
      <c r="O6102" s="766">
        <v>1.026</v>
      </c>
      <c r="P6102" s="766">
        <v>0.026</v>
      </c>
      <c r="Q6102" s="765">
        <v>15134</v>
      </c>
      <c r="R6102" s="765">
        <v>4949.8141</v>
      </c>
      <c r="S6102" s="766">
        <v>0.3271</v>
      </c>
      <c r="T6102" s="765">
        <v>0</v>
      </c>
      <c r="U6102" s="765">
        <v>0</v>
      </c>
      <c r="V6102" s="765">
        <v>0</v>
      </c>
      <c r="W6102" s="765">
        <v>0</v>
      </c>
      <c r="X6102" s="669">
        <v>0</v>
      </c>
      <c r="Y6102" s="765">
        <v>0</v>
      </c>
      <c r="Z6102" s="765">
        <v>0</v>
      </c>
      <c r="AA6102" s="765">
        <v>0</v>
      </c>
      <c r="AB6102" s="766">
        <v>1</v>
      </c>
      <c r="AC6102" s="575">
        <f t="shared" si="284"/>
        <v>0</v>
      </c>
      <c r="AD6102" s="620">
        <f t="shared" si="285"/>
        <v>0</v>
      </c>
    </row>
    <row r="6103" s="272" customFormat="1" ht="19" customHeight="1" spans="1:30">
      <c r="A6103" s="564">
        <v>45412</v>
      </c>
      <c r="B6103" s="669" t="s">
        <v>55</v>
      </c>
      <c r="C6103" s="669" t="s">
        <v>56</v>
      </c>
      <c r="D6103" s="765">
        <v>100</v>
      </c>
      <c r="E6103" s="669" t="s">
        <v>35</v>
      </c>
      <c r="F6103" s="765">
        <v>0</v>
      </c>
      <c r="G6103" s="765">
        <v>4.2</v>
      </c>
      <c r="H6103" s="765">
        <v>23.7199</v>
      </c>
      <c r="I6103" s="765">
        <v>23.5032</v>
      </c>
      <c r="J6103" s="765">
        <v>22.4827</v>
      </c>
      <c r="K6103" s="765">
        <v>0</v>
      </c>
      <c r="L6103" s="766">
        <v>0</v>
      </c>
      <c r="M6103" s="765">
        <v>2561.0148</v>
      </c>
      <c r="N6103" s="765">
        <v>2664</v>
      </c>
      <c r="O6103" s="766">
        <v>0.9613</v>
      </c>
      <c r="P6103" s="766">
        <v>-0.0387</v>
      </c>
      <c r="Q6103" s="765">
        <v>28352</v>
      </c>
      <c r="R6103" s="765">
        <v>8919.8047</v>
      </c>
      <c r="S6103" s="766">
        <v>0.3146</v>
      </c>
      <c r="T6103" s="765">
        <v>0</v>
      </c>
      <c r="U6103" s="765">
        <v>0.2167</v>
      </c>
      <c r="V6103" s="765">
        <v>0</v>
      </c>
      <c r="W6103" s="765">
        <v>0</v>
      </c>
      <c r="X6103" s="669">
        <v>0</v>
      </c>
      <c r="Y6103" s="765">
        <v>0</v>
      </c>
      <c r="Z6103" s="765">
        <v>0</v>
      </c>
      <c r="AA6103" s="765">
        <v>0</v>
      </c>
      <c r="AB6103" s="766">
        <v>1</v>
      </c>
      <c r="AC6103" s="575">
        <f t="shared" si="284"/>
        <v>0.2167</v>
      </c>
      <c r="AD6103" s="620">
        <f t="shared" si="285"/>
        <v>0</v>
      </c>
    </row>
    <row r="6104" s="272" customFormat="1" ht="19" customHeight="1" spans="1:30">
      <c r="A6104" s="564">
        <v>45412</v>
      </c>
      <c r="B6104" s="669" t="s">
        <v>57</v>
      </c>
      <c r="C6104" s="669" t="s">
        <v>32</v>
      </c>
      <c r="D6104" s="765">
        <v>20</v>
      </c>
      <c r="E6104" s="669" t="s">
        <v>35</v>
      </c>
      <c r="F6104" s="765">
        <v>8.19</v>
      </c>
      <c r="G6104" s="765">
        <v>0</v>
      </c>
      <c r="H6104" s="765">
        <v>15.3871</v>
      </c>
      <c r="I6104" s="765">
        <v>15.3871</v>
      </c>
      <c r="J6104" s="765">
        <v>14.9583</v>
      </c>
      <c r="K6104" s="765">
        <v>0</v>
      </c>
      <c r="L6104" s="766">
        <v>0</v>
      </c>
      <c r="M6104" s="765">
        <v>276.0331</v>
      </c>
      <c r="N6104" s="765">
        <v>309</v>
      </c>
      <c r="O6104" s="766">
        <v>0.8933</v>
      </c>
      <c r="P6104" s="766">
        <v>-0.1067</v>
      </c>
      <c r="Q6104" s="765">
        <v>3538</v>
      </c>
      <c r="R6104" s="765">
        <v>1083.9925</v>
      </c>
      <c r="S6104" s="766">
        <v>0.3064</v>
      </c>
      <c r="T6104" s="765">
        <v>0</v>
      </c>
      <c r="U6104" s="765">
        <v>0</v>
      </c>
      <c r="V6104" s="765">
        <v>0</v>
      </c>
      <c r="W6104" s="765">
        <v>0</v>
      </c>
      <c r="X6104" s="669">
        <v>0</v>
      </c>
      <c r="Y6104" s="765">
        <v>0</v>
      </c>
      <c r="Z6104" s="765">
        <v>0</v>
      </c>
      <c r="AA6104" s="765">
        <v>0</v>
      </c>
      <c r="AB6104" s="766">
        <v>1</v>
      </c>
      <c r="AC6104" s="575">
        <f t="shared" si="284"/>
        <v>0</v>
      </c>
      <c r="AD6104" s="620">
        <f t="shared" si="285"/>
        <v>0</v>
      </c>
    </row>
    <row r="6105" s="272" customFormat="1" ht="19" customHeight="1" spans="1:30">
      <c r="A6105" s="564">
        <v>45412</v>
      </c>
      <c r="B6105" s="669" t="s">
        <v>64</v>
      </c>
      <c r="C6105" s="669" t="s">
        <v>56</v>
      </c>
      <c r="D6105" s="765">
        <v>60</v>
      </c>
      <c r="E6105" s="669" t="s">
        <v>35</v>
      </c>
      <c r="F6105" s="765">
        <v>0</v>
      </c>
      <c r="G6105" s="765">
        <v>5.56</v>
      </c>
      <c r="H6105" s="765">
        <v>48.924</v>
      </c>
      <c r="I6105" s="765">
        <v>43.9265</v>
      </c>
      <c r="J6105" s="765">
        <v>43.05</v>
      </c>
      <c r="K6105" s="765">
        <v>4.9975</v>
      </c>
      <c r="L6105" s="766">
        <v>0.1021</v>
      </c>
      <c r="M6105" s="765">
        <v>1298.85</v>
      </c>
      <c r="N6105" s="669"/>
      <c r="O6105" s="669"/>
      <c r="P6105" s="669"/>
      <c r="Q6105" s="765">
        <v>14482</v>
      </c>
      <c r="R6105" s="765">
        <v>5350.38</v>
      </c>
      <c r="S6105" s="766">
        <v>0.3695</v>
      </c>
      <c r="T6105" s="765">
        <v>0</v>
      </c>
      <c r="U6105" s="765">
        <v>0</v>
      </c>
      <c r="V6105" s="765">
        <v>0</v>
      </c>
      <c r="W6105" s="765">
        <v>0</v>
      </c>
      <c r="X6105" s="669">
        <v>0</v>
      </c>
      <c r="Y6105" s="765">
        <v>0</v>
      </c>
      <c r="Z6105" s="765">
        <v>0</v>
      </c>
      <c r="AA6105" s="765">
        <v>0</v>
      </c>
      <c r="AB6105" s="766">
        <v>1</v>
      </c>
      <c r="AC6105" s="575">
        <f t="shared" si="284"/>
        <v>0</v>
      </c>
      <c r="AD6105" s="620">
        <f t="shared" si="285"/>
        <v>0</v>
      </c>
    </row>
    <row r="6106" s="272" customFormat="1" ht="19" customHeight="1" spans="1:30">
      <c r="A6106" s="564">
        <v>45412</v>
      </c>
      <c r="B6106" s="669" t="s">
        <v>61</v>
      </c>
      <c r="C6106" s="669" t="s">
        <v>56</v>
      </c>
      <c r="D6106" s="765">
        <v>275</v>
      </c>
      <c r="E6106" s="669" t="s">
        <v>35</v>
      </c>
      <c r="F6106" s="765">
        <v>0</v>
      </c>
      <c r="G6106" s="765">
        <v>7.96</v>
      </c>
      <c r="H6106" s="765">
        <v>346.218</v>
      </c>
      <c r="I6106" s="765">
        <v>334.5367</v>
      </c>
      <c r="J6106" s="765">
        <v>331.32</v>
      </c>
      <c r="K6106" s="765">
        <v>11.1417</v>
      </c>
      <c r="L6106" s="766">
        <v>0.0322</v>
      </c>
      <c r="M6106" s="765">
        <v>8006.68</v>
      </c>
      <c r="N6106" s="765">
        <v>8871</v>
      </c>
      <c r="O6106" s="766">
        <v>0.9026</v>
      </c>
      <c r="P6106" s="766">
        <v>-0.0974</v>
      </c>
      <c r="Q6106" s="765">
        <v>80080</v>
      </c>
      <c r="R6106" s="765">
        <v>31932.12</v>
      </c>
      <c r="S6106" s="766">
        <v>0.3988</v>
      </c>
      <c r="T6106" s="765">
        <v>0.1542</v>
      </c>
      <c r="U6106" s="765">
        <v>0.3854</v>
      </c>
      <c r="V6106" s="765">
        <v>0</v>
      </c>
      <c r="W6106" s="765">
        <v>0</v>
      </c>
      <c r="X6106" s="669">
        <v>0</v>
      </c>
      <c r="Y6106" s="765">
        <v>0</v>
      </c>
      <c r="Z6106" s="765">
        <v>0</v>
      </c>
      <c r="AA6106" s="765">
        <v>0</v>
      </c>
      <c r="AB6106" s="766">
        <v>0.9996</v>
      </c>
      <c r="AC6106" s="575">
        <f t="shared" si="284"/>
        <v>0.3854</v>
      </c>
      <c r="AD6106" s="620">
        <f t="shared" si="285"/>
        <v>0.1542</v>
      </c>
    </row>
    <row r="6107" s="272" customFormat="1" ht="19" customHeight="1" spans="1:30">
      <c r="A6107" s="564">
        <v>45412</v>
      </c>
      <c r="B6107" s="669" t="s">
        <v>62</v>
      </c>
      <c r="C6107" s="669" t="s">
        <v>56</v>
      </c>
      <c r="D6107" s="765">
        <v>200</v>
      </c>
      <c r="E6107" s="669" t="s">
        <v>35</v>
      </c>
      <c r="F6107" s="765">
        <v>0</v>
      </c>
      <c r="G6107" s="765">
        <v>8</v>
      </c>
      <c r="H6107" s="765">
        <v>223.7136</v>
      </c>
      <c r="I6107" s="765">
        <v>215.3865</v>
      </c>
      <c r="J6107" s="765">
        <v>209.88</v>
      </c>
      <c r="K6107" s="765">
        <v>8.3271</v>
      </c>
      <c r="L6107" s="766">
        <v>0.0372</v>
      </c>
      <c r="M6107" s="765">
        <v>5941.32</v>
      </c>
      <c r="N6107" s="765">
        <v>6628</v>
      </c>
      <c r="O6107" s="766">
        <v>0.8964</v>
      </c>
      <c r="P6107" s="766">
        <v>-0.1036</v>
      </c>
      <c r="Q6107" s="765">
        <v>58280</v>
      </c>
      <c r="R6107" s="765">
        <v>22488.84</v>
      </c>
      <c r="S6107" s="766">
        <v>0.3859</v>
      </c>
      <c r="T6107" s="765">
        <v>0</v>
      </c>
      <c r="U6107" s="765">
        <v>0</v>
      </c>
      <c r="V6107" s="765">
        <v>0</v>
      </c>
      <c r="W6107" s="765">
        <v>0</v>
      </c>
      <c r="X6107" s="669">
        <v>0</v>
      </c>
      <c r="Y6107" s="765">
        <v>0</v>
      </c>
      <c r="Z6107" s="765">
        <v>0</v>
      </c>
      <c r="AA6107" s="765">
        <v>0</v>
      </c>
      <c r="AB6107" s="766">
        <v>1</v>
      </c>
      <c r="AC6107" s="575">
        <f t="shared" si="284"/>
        <v>0</v>
      </c>
      <c r="AD6107" s="620">
        <f t="shared" si="285"/>
        <v>0</v>
      </c>
    </row>
    <row r="6108" s="272" customFormat="1" ht="19" customHeight="1" spans="1:30">
      <c r="A6108" s="564">
        <v>45412</v>
      </c>
      <c r="B6108" s="669" t="s">
        <v>59</v>
      </c>
      <c r="C6108" s="669" t="s">
        <v>56</v>
      </c>
      <c r="D6108" s="765">
        <v>100</v>
      </c>
      <c r="E6108" s="669" t="s">
        <v>35</v>
      </c>
      <c r="F6108" s="765">
        <v>0</v>
      </c>
      <c r="G6108" s="765">
        <v>4.09</v>
      </c>
      <c r="H6108" s="765">
        <v>42.3014</v>
      </c>
      <c r="I6108" s="765">
        <v>42.3014</v>
      </c>
      <c r="J6108" s="765">
        <v>41.712</v>
      </c>
      <c r="K6108" s="765">
        <v>0</v>
      </c>
      <c r="L6108" s="766">
        <v>0</v>
      </c>
      <c r="M6108" s="765">
        <v>2357.256</v>
      </c>
      <c r="N6108" s="669"/>
      <c r="O6108" s="669"/>
      <c r="P6108" s="669"/>
      <c r="Q6108" s="765">
        <v>25615</v>
      </c>
      <c r="R6108" s="765">
        <v>9336.36</v>
      </c>
      <c r="S6108" s="766">
        <v>0.3645</v>
      </c>
      <c r="T6108" s="765">
        <v>0</v>
      </c>
      <c r="U6108" s="765">
        <v>0</v>
      </c>
      <c r="V6108" s="765">
        <v>0</v>
      </c>
      <c r="W6108" s="765">
        <v>0</v>
      </c>
      <c r="X6108" s="669">
        <v>0</v>
      </c>
      <c r="Y6108" s="765">
        <v>0</v>
      </c>
      <c r="Z6108" s="765">
        <v>0</v>
      </c>
      <c r="AA6108" s="765">
        <v>0</v>
      </c>
      <c r="AB6108" s="766">
        <v>1</v>
      </c>
      <c r="AC6108" s="575">
        <f t="shared" si="284"/>
        <v>0</v>
      </c>
      <c r="AD6108" s="620">
        <f t="shared" si="285"/>
        <v>0</v>
      </c>
    </row>
    <row r="6109" s="272" customFormat="1" ht="19" customHeight="1" spans="1:30">
      <c r="A6109" s="564">
        <v>45412</v>
      </c>
      <c r="B6109" s="669" t="s">
        <v>67</v>
      </c>
      <c r="C6109" s="669" t="s">
        <v>56</v>
      </c>
      <c r="D6109" s="765">
        <v>100</v>
      </c>
      <c r="E6109" s="669" t="s">
        <v>35</v>
      </c>
      <c r="F6109" s="765">
        <v>0</v>
      </c>
      <c r="G6109" s="765">
        <v>5.22</v>
      </c>
      <c r="H6109" s="765">
        <v>91.2874</v>
      </c>
      <c r="I6109" s="765">
        <v>78.607</v>
      </c>
      <c r="J6109" s="765">
        <v>76.56</v>
      </c>
      <c r="K6109" s="765">
        <v>12.4246</v>
      </c>
      <c r="L6109" s="766">
        <v>0.1365</v>
      </c>
      <c r="M6109" s="765">
        <v>2754.18</v>
      </c>
      <c r="N6109" s="765">
        <v>3106</v>
      </c>
      <c r="O6109" s="766">
        <v>0.8867</v>
      </c>
      <c r="P6109" s="766">
        <v>-0.1133</v>
      </c>
      <c r="Q6109" s="765">
        <v>27774</v>
      </c>
      <c r="R6109" s="765">
        <v>8572.08</v>
      </c>
      <c r="S6109" s="766">
        <v>0.3086</v>
      </c>
      <c r="T6109" s="765">
        <v>0</v>
      </c>
      <c r="U6109" s="765">
        <v>0.2558</v>
      </c>
      <c r="V6109" s="765">
        <v>0</v>
      </c>
      <c r="W6109" s="765">
        <v>0</v>
      </c>
      <c r="X6109" s="669">
        <v>0</v>
      </c>
      <c r="Y6109" s="765">
        <v>0</v>
      </c>
      <c r="Z6109" s="765">
        <v>0</v>
      </c>
      <c r="AA6109" s="765">
        <v>0</v>
      </c>
      <c r="AB6109" s="766">
        <v>1</v>
      </c>
      <c r="AC6109" s="575">
        <f t="shared" si="284"/>
        <v>0.2558</v>
      </c>
      <c r="AD6109" s="620">
        <f t="shared" si="285"/>
        <v>0</v>
      </c>
    </row>
    <row r="6110" s="272" customFormat="1" ht="19" customHeight="1" spans="1:30">
      <c r="A6110" s="564">
        <v>45412</v>
      </c>
      <c r="B6110" s="669" t="s">
        <v>63</v>
      </c>
      <c r="C6110" s="669" t="s">
        <v>56</v>
      </c>
      <c r="D6110" s="765">
        <v>50</v>
      </c>
      <c r="E6110" s="669" t="s">
        <v>39</v>
      </c>
      <c r="F6110" s="765">
        <v>0</v>
      </c>
      <c r="G6110" s="765">
        <v>6.58</v>
      </c>
      <c r="H6110" s="765">
        <v>54.5115</v>
      </c>
      <c r="I6110" s="765">
        <v>53.9928</v>
      </c>
      <c r="J6110" s="765">
        <v>53.55</v>
      </c>
      <c r="K6110" s="765">
        <v>0</v>
      </c>
      <c r="L6110" s="766">
        <v>0</v>
      </c>
      <c r="M6110" s="765">
        <v>1210.65</v>
      </c>
      <c r="N6110" s="765">
        <v>1486</v>
      </c>
      <c r="O6110" s="766">
        <v>0.8147</v>
      </c>
      <c r="P6110" s="766">
        <v>-0.1853</v>
      </c>
      <c r="Q6110" s="765">
        <v>12046</v>
      </c>
      <c r="R6110" s="765">
        <v>5111.61</v>
      </c>
      <c r="S6110" s="766">
        <v>0.4243</v>
      </c>
      <c r="T6110" s="765">
        <v>0</v>
      </c>
      <c r="U6110" s="765">
        <v>0</v>
      </c>
      <c r="V6110" s="765">
        <v>0</v>
      </c>
      <c r="W6110" s="765">
        <v>0</v>
      </c>
      <c r="X6110" s="669">
        <v>0</v>
      </c>
      <c r="Y6110" s="765">
        <v>0</v>
      </c>
      <c r="Z6110" s="765">
        <v>0</v>
      </c>
      <c r="AA6110" s="765">
        <v>0</v>
      </c>
      <c r="AB6110" s="766">
        <v>1</v>
      </c>
      <c r="AC6110" s="575">
        <f t="shared" si="284"/>
        <v>0</v>
      </c>
      <c r="AD6110" s="620">
        <f t="shared" si="285"/>
        <v>0</v>
      </c>
    </row>
    <row r="6111" s="272" customFormat="1" ht="19" customHeight="1" spans="1:30">
      <c r="A6111" s="564">
        <v>45412</v>
      </c>
      <c r="B6111" s="669" t="s">
        <v>58</v>
      </c>
      <c r="C6111" s="669" t="s">
        <v>56</v>
      </c>
      <c r="D6111" s="765">
        <v>15</v>
      </c>
      <c r="E6111" s="669" t="s">
        <v>35</v>
      </c>
      <c r="F6111" s="765">
        <v>0</v>
      </c>
      <c r="G6111" s="765">
        <v>4.58</v>
      </c>
      <c r="H6111" s="765">
        <v>8.1047</v>
      </c>
      <c r="I6111" s="765">
        <v>8.1047</v>
      </c>
      <c r="J6111" s="765">
        <v>7.98</v>
      </c>
      <c r="K6111" s="765">
        <v>0</v>
      </c>
      <c r="L6111" s="766">
        <v>0</v>
      </c>
      <c r="M6111" s="765">
        <v>282.24</v>
      </c>
      <c r="N6111" s="765">
        <v>376</v>
      </c>
      <c r="O6111" s="766">
        <v>0.7506</v>
      </c>
      <c r="P6111" s="766">
        <v>-0.2494</v>
      </c>
      <c r="Q6111" s="765">
        <v>3439</v>
      </c>
      <c r="R6111" s="765">
        <v>888.195</v>
      </c>
      <c r="S6111" s="766">
        <v>0.2583</v>
      </c>
      <c r="T6111" s="765">
        <v>0</v>
      </c>
      <c r="U6111" s="765">
        <v>0</v>
      </c>
      <c r="V6111" s="765">
        <v>0</v>
      </c>
      <c r="W6111" s="765">
        <v>0</v>
      </c>
      <c r="X6111" s="669">
        <v>0</v>
      </c>
      <c r="Y6111" s="765">
        <v>0</v>
      </c>
      <c r="Z6111" s="765">
        <v>0</v>
      </c>
      <c r="AA6111" s="765">
        <v>0</v>
      </c>
      <c r="AB6111" s="766">
        <v>1</v>
      </c>
      <c r="AC6111" s="575">
        <f t="shared" si="284"/>
        <v>0</v>
      </c>
      <c r="AD6111" s="620">
        <f t="shared" si="285"/>
        <v>0</v>
      </c>
    </row>
    <row r="6112" s="272" customFormat="1" ht="19" customHeight="1" spans="1:30">
      <c r="A6112" s="564">
        <v>45412</v>
      </c>
      <c r="B6112" s="669" t="s">
        <v>65</v>
      </c>
      <c r="C6112" s="669" t="s">
        <v>56</v>
      </c>
      <c r="D6112" s="765">
        <v>50</v>
      </c>
      <c r="E6112" s="669" t="s">
        <v>91</v>
      </c>
      <c r="F6112" s="765">
        <v>0</v>
      </c>
      <c r="G6112" s="765">
        <v>7.05</v>
      </c>
      <c r="H6112" s="765">
        <v>46.8457</v>
      </c>
      <c r="I6112" s="765">
        <v>45.6228</v>
      </c>
      <c r="J6112" s="765">
        <v>44.33</v>
      </c>
      <c r="K6112" s="765">
        <v>0</v>
      </c>
      <c r="L6112" s="766">
        <v>0</v>
      </c>
      <c r="M6112" s="765">
        <v>1081.63</v>
      </c>
      <c r="N6112" s="765">
        <v>1110</v>
      </c>
      <c r="O6112" s="766">
        <v>0.9744</v>
      </c>
      <c r="P6112" s="766">
        <v>-0.0256</v>
      </c>
      <c r="Q6112" s="765">
        <v>12500</v>
      </c>
      <c r="R6112" s="765">
        <v>3860.582</v>
      </c>
      <c r="S6112" s="766">
        <v>0.3088</v>
      </c>
      <c r="T6112" s="765">
        <v>0.8705</v>
      </c>
      <c r="U6112" s="765">
        <v>0</v>
      </c>
      <c r="V6112" s="765">
        <v>0</v>
      </c>
      <c r="W6112" s="765">
        <v>0</v>
      </c>
      <c r="X6112" s="669">
        <v>0</v>
      </c>
      <c r="Y6112" s="765">
        <v>0</v>
      </c>
      <c r="Z6112" s="765">
        <v>0</v>
      </c>
      <c r="AA6112" s="765">
        <v>0</v>
      </c>
      <c r="AB6112" s="766">
        <v>1</v>
      </c>
      <c r="AC6112" s="575">
        <f t="shared" si="284"/>
        <v>0</v>
      </c>
      <c r="AD6112" s="620">
        <f t="shared" si="285"/>
        <v>0.8705</v>
      </c>
    </row>
    <row r="6113" s="272" customFormat="1" ht="19" customHeight="1" spans="1:30">
      <c r="A6113" s="564">
        <v>45412</v>
      </c>
      <c r="B6113" s="669" t="s">
        <v>72</v>
      </c>
      <c r="C6113" s="669" t="s">
        <v>56</v>
      </c>
      <c r="D6113" s="765">
        <v>20.4</v>
      </c>
      <c r="E6113" s="669" t="s">
        <v>91</v>
      </c>
      <c r="F6113" s="765">
        <v>0</v>
      </c>
      <c r="G6113" s="765">
        <v>5.51</v>
      </c>
      <c r="H6113" s="765">
        <v>21.6228</v>
      </c>
      <c r="I6113" s="765">
        <v>21.462</v>
      </c>
      <c r="J6113" s="765">
        <v>21.3948</v>
      </c>
      <c r="K6113" s="765">
        <v>0</v>
      </c>
      <c r="L6113" s="766">
        <v>0</v>
      </c>
      <c r="M6113" s="765">
        <v>429.059</v>
      </c>
      <c r="N6113" s="765">
        <v>629</v>
      </c>
      <c r="O6113" s="766">
        <v>0.6821</v>
      </c>
      <c r="P6113" s="766">
        <v>-0.3179</v>
      </c>
      <c r="Q6113" s="765">
        <v>5327</v>
      </c>
      <c r="R6113" s="765">
        <v>2057.2511</v>
      </c>
      <c r="S6113" s="766">
        <v>0.3862</v>
      </c>
      <c r="T6113" s="765">
        <v>0</v>
      </c>
      <c r="U6113" s="765">
        <v>0</v>
      </c>
      <c r="V6113" s="765">
        <v>0</v>
      </c>
      <c r="W6113" s="765">
        <v>0</v>
      </c>
      <c r="X6113" s="669">
        <v>0</v>
      </c>
      <c r="Y6113" s="765">
        <v>0</v>
      </c>
      <c r="Z6113" s="765">
        <v>0</v>
      </c>
      <c r="AA6113" s="765">
        <v>0</v>
      </c>
      <c r="AB6113" s="766">
        <v>1</v>
      </c>
      <c r="AC6113" s="575">
        <f t="shared" si="284"/>
        <v>0</v>
      </c>
      <c r="AD6113" s="620">
        <f t="shared" si="285"/>
        <v>0</v>
      </c>
    </row>
    <row r="6114" s="272" customFormat="1" ht="19" customHeight="1" spans="1:30">
      <c r="A6114" s="564">
        <v>45412</v>
      </c>
      <c r="B6114" s="669" t="s">
        <v>60</v>
      </c>
      <c r="C6114" s="669" t="s">
        <v>56</v>
      </c>
      <c r="D6114" s="765">
        <v>200</v>
      </c>
      <c r="E6114" s="669" t="s">
        <v>39</v>
      </c>
      <c r="F6114" s="765">
        <v>0</v>
      </c>
      <c r="G6114" s="765">
        <v>6.67</v>
      </c>
      <c r="H6114" s="765">
        <v>194.241</v>
      </c>
      <c r="I6114" s="765">
        <v>182.0884</v>
      </c>
      <c r="J6114" s="765">
        <v>178.2</v>
      </c>
      <c r="K6114" s="765">
        <v>12.1526</v>
      </c>
      <c r="L6114" s="766">
        <v>0.0626</v>
      </c>
      <c r="M6114" s="765">
        <v>5621.88</v>
      </c>
      <c r="N6114" s="765">
        <v>6233</v>
      </c>
      <c r="O6114" s="766">
        <v>0.902</v>
      </c>
      <c r="P6114" s="766">
        <v>-0.098</v>
      </c>
      <c r="Q6114" s="765">
        <v>58020</v>
      </c>
      <c r="R6114" s="765">
        <v>20157.72</v>
      </c>
      <c r="S6114" s="766">
        <v>0.3474</v>
      </c>
      <c r="T6114" s="765">
        <v>0</v>
      </c>
      <c r="U6114" s="765">
        <v>0</v>
      </c>
      <c r="V6114" s="765">
        <v>0</v>
      </c>
      <c r="W6114" s="765">
        <v>0</v>
      </c>
      <c r="X6114" s="669">
        <v>0</v>
      </c>
      <c r="Y6114" s="765">
        <v>0</v>
      </c>
      <c r="Z6114" s="765">
        <v>0</v>
      </c>
      <c r="AA6114" s="765">
        <v>0</v>
      </c>
      <c r="AB6114" s="766">
        <v>1</v>
      </c>
      <c r="AC6114" s="575">
        <f t="shared" si="284"/>
        <v>0</v>
      </c>
      <c r="AD6114" s="620">
        <f t="shared" si="285"/>
        <v>0</v>
      </c>
    </row>
    <row r="6115" s="272" customFormat="1" ht="19" customHeight="1" spans="1:30">
      <c r="A6115" s="564">
        <v>45412</v>
      </c>
      <c r="B6115" s="669" t="s">
        <v>66</v>
      </c>
      <c r="C6115" s="669" t="s">
        <v>56</v>
      </c>
      <c r="D6115" s="765">
        <v>80</v>
      </c>
      <c r="E6115" s="669" t="s">
        <v>39</v>
      </c>
      <c r="F6115" s="765">
        <v>0</v>
      </c>
      <c r="G6115" s="765">
        <v>5.88</v>
      </c>
      <c r="H6115" s="765">
        <v>78.971</v>
      </c>
      <c r="I6115" s="765">
        <v>78.2792</v>
      </c>
      <c r="J6115" s="765">
        <v>76.3663</v>
      </c>
      <c r="K6115" s="765">
        <v>0</v>
      </c>
      <c r="L6115" s="766">
        <v>0</v>
      </c>
      <c r="M6115" s="765">
        <v>1405.7986</v>
      </c>
      <c r="N6115" s="765">
        <v>1593</v>
      </c>
      <c r="O6115" s="766">
        <v>0.8825</v>
      </c>
      <c r="P6115" s="766">
        <v>-0.1175</v>
      </c>
      <c r="Q6115" s="765">
        <v>18263</v>
      </c>
      <c r="R6115" s="765">
        <v>7095.2402</v>
      </c>
      <c r="S6115" s="766">
        <v>0.3885</v>
      </c>
      <c r="T6115" s="765">
        <v>0.3</v>
      </c>
      <c r="U6115" s="765">
        <v>0</v>
      </c>
      <c r="V6115" s="765">
        <v>0</v>
      </c>
      <c r="W6115" s="765">
        <v>0</v>
      </c>
      <c r="X6115" s="669">
        <v>0</v>
      </c>
      <c r="Y6115" s="765">
        <v>0</v>
      </c>
      <c r="Z6115" s="765">
        <v>0</v>
      </c>
      <c r="AA6115" s="765">
        <v>0</v>
      </c>
      <c r="AB6115" s="766">
        <v>0.9799</v>
      </c>
      <c r="AC6115" s="575">
        <f t="shared" si="284"/>
        <v>0</v>
      </c>
      <c r="AD6115" s="620">
        <f t="shared" si="285"/>
        <v>0.3</v>
      </c>
    </row>
    <row r="6116" s="272" customFormat="1" ht="19" customHeight="1" spans="1:30">
      <c r="A6116" s="564">
        <v>45412</v>
      </c>
      <c r="B6116" s="669" t="s">
        <v>68</v>
      </c>
      <c r="C6116" s="669" t="s">
        <v>56</v>
      </c>
      <c r="D6116" s="765">
        <v>200</v>
      </c>
      <c r="E6116" s="669" t="s">
        <v>35</v>
      </c>
      <c r="F6116" s="765">
        <v>0</v>
      </c>
      <c r="G6116" s="765">
        <v>5.28</v>
      </c>
      <c r="H6116" s="765">
        <v>119.4094</v>
      </c>
      <c r="I6116" s="765">
        <v>115.404</v>
      </c>
      <c r="J6116" s="765">
        <v>112.64</v>
      </c>
      <c r="K6116" s="765">
        <v>0</v>
      </c>
      <c r="L6116" s="766">
        <v>0</v>
      </c>
      <c r="M6116" s="765">
        <v>5224.56</v>
      </c>
      <c r="N6116" s="765">
        <v>6061</v>
      </c>
      <c r="O6116" s="766">
        <v>0.862</v>
      </c>
      <c r="P6116" s="766">
        <v>-0.138</v>
      </c>
      <c r="Q6116" s="765">
        <v>58559</v>
      </c>
      <c r="R6116" s="765">
        <v>23646.48</v>
      </c>
      <c r="S6116" s="766">
        <v>0.4038</v>
      </c>
      <c r="T6116" s="765">
        <v>0</v>
      </c>
      <c r="U6116" s="765">
        <v>4.0054</v>
      </c>
      <c r="V6116" s="765">
        <v>0</v>
      </c>
      <c r="W6116" s="765">
        <v>0</v>
      </c>
      <c r="X6116" s="669">
        <v>0</v>
      </c>
      <c r="Y6116" s="765">
        <v>0</v>
      </c>
      <c r="Z6116" s="765">
        <v>0</v>
      </c>
      <c r="AA6116" s="765">
        <v>0</v>
      </c>
      <c r="AB6116" s="766">
        <v>1</v>
      </c>
      <c r="AC6116" s="575">
        <f t="shared" si="284"/>
        <v>4.0054</v>
      </c>
      <c r="AD6116" s="620">
        <f t="shared" si="285"/>
        <v>0</v>
      </c>
    </row>
    <row r="6117" s="272" customFormat="1" ht="19" customHeight="1" spans="1:30">
      <c r="A6117" s="564">
        <v>45412</v>
      </c>
      <c r="B6117" s="669" t="s">
        <v>73</v>
      </c>
      <c r="C6117" s="669" t="s">
        <v>56</v>
      </c>
      <c r="D6117" s="765">
        <v>150</v>
      </c>
      <c r="E6117" s="669" t="s">
        <v>35</v>
      </c>
      <c r="F6117" s="765">
        <v>0</v>
      </c>
      <c r="G6117" s="765">
        <v>2.54</v>
      </c>
      <c r="H6117" s="765">
        <v>7.9693</v>
      </c>
      <c r="I6117" s="765">
        <v>7.8557</v>
      </c>
      <c r="J6117" s="765">
        <v>7.04</v>
      </c>
      <c r="K6117" s="765">
        <v>0</v>
      </c>
      <c r="L6117" s="766">
        <v>0</v>
      </c>
      <c r="M6117" s="765">
        <v>2837.12</v>
      </c>
      <c r="N6117" s="765">
        <v>4023</v>
      </c>
      <c r="O6117" s="766">
        <v>0.7052</v>
      </c>
      <c r="P6117" s="766">
        <v>-0.2948</v>
      </c>
      <c r="Q6117" s="765">
        <v>37945</v>
      </c>
      <c r="R6117" s="765">
        <v>16278.24</v>
      </c>
      <c r="S6117" s="766">
        <v>0.429</v>
      </c>
      <c r="T6117" s="765">
        <v>0</v>
      </c>
      <c r="U6117" s="765">
        <v>0.1136</v>
      </c>
      <c r="V6117" s="765">
        <v>0</v>
      </c>
      <c r="W6117" s="765">
        <v>0</v>
      </c>
      <c r="X6117" s="669">
        <v>0</v>
      </c>
      <c r="Y6117" s="765">
        <v>0</v>
      </c>
      <c r="Z6117" s="765">
        <v>0</v>
      </c>
      <c r="AA6117" s="765">
        <v>0</v>
      </c>
      <c r="AB6117" s="766">
        <v>1</v>
      </c>
      <c r="AC6117" s="575">
        <f t="shared" si="284"/>
        <v>0.1136</v>
      </c>
      <c r="AD6117" s="620">
        <f t="shared" si="285"/>
        <v>0</v>
      </c>
    </row>
    <row r="6118" s="272" customFormat="1" ht="19" customHeight="1" spans="1:30">
      <c r="A6118" s="564">
        <v>45412</v>
      </c>
      <c r="B6118" s="669" t="s">
        <v>71</v>
      </c>
      <c r="C6118" s="669" t="s">
        <v>56</v>
      </c>
      <c r="D6118" s="765">
        <v>49.5</v>
      </c>
      <c r="E6118" s="669" t="s">
        <v>35</v>
      </c>
      <c r="F6118" s="765">
        <v>0</v>
      </c>
      <c r="G6118" s="765">
        <v>7.88</v>
      </c>
      <c r="H6118" s="765">
        <v>69.8003</v>
      </c>
      <c r="I6118" s="765">
        <v>47.2613</v>
      </c>
      <c r="J6118" s="765">
        <v>45.738</v>
      </c>
      <c r="K6118" s="765">
        <v>22.539</v>
      </c>
      <c r="L6118" s="766">
        <v>0.3229</v>
      </c>
      <c r="M6118" s="765">
        <v>1758.702</v>
      </c>
      <c r="N6118" s="765">
        <v>1133</v>
      </c>
      <c r="O6118" s="766">
        <v>1.5523</v>
      </c>
      <c r="P6118" s="766">
        <v>0.5523</v>
      </c>
      <c r="Q6118" s="765">
        <v>11632</v>
      </c>
      <c r="R6118" s="765">
        <v>4474.5426</v>
      </c>
      <c r="S6118" s="766">
        <v>0.3847</v>
      </c>
      <c r="T6118" s="765">
        <v>0</v>
      </c>
      <c r="U6118" s="765">
        <v>0</v>
      </c>
      <c r="V6118" s="765">
        <v>0</v>
      </c>
      <c r="W6118" s="765">
        <v>0</v>
      </c>
      <c r="X6118" s="669">
        <v>0</v>
      </c>
      <c r="Y6118" s="765">
        <v>0</v>
      </c>
      <c r="Z6118" s="765">
        <v>0</v>
      </c>
      <c r="AA6118" s="765">
        <v>0</v>
      </c>
      <c r="AB6118" s="766">
        <v>1</v>
      </c>
      <c r="AC6118" s="575">
        <f t="shared" si="284"/>
        <v>0</v>
      </c>
      <c r="AD6118" s="620">
        <f t="shared" si="285"/>
        <v>0</v>
      </c>
    </row>
    <row r="6119" s="272" customFormat="1" ht="19" customHeight="1" spans="1:30">
      <c r="A6119" s="564">
        <v>45412</v>
      </c>
      <c r="B6119" s="669" t="s">
        <v>74</v>
      </c>
      <c r="C6119" s="669" t="s">
        <v>56</v>
      </c>
      <c r="D6119" s="765">
        <v>50</v>
      </c>
      <c r="E6119" s="669" t="s">
        <v>35</v>
      </c>
      <c r="F6119" s="765">
        <v>0</v>
      </c>
      <c r="G6119" s="765">
        <v>4.56</v>
      </c>
      <c r="H6119" s="765">
        <v>25.128</v>
      </c>
      <c r="I6119" s="765">
        <v>13.5442</v>
      </c>
      <c r="J6119" s="765">
        <v>12.76</v>
      </c>
      <c r="K6119" s="765">
        <v>11.5838</v>
      </c>
      <c r="L6119" s="766">
        <v>0.461</v>
      </c>
      <c r="M6119" s="765">
        <v>626.4764</v>
      </c>
      <c r="N6119" s="669"/>
      <c r="O6119" s="669"/>
      <c r="P6119" s="669"/>
      <c r="Q6119" s="765">
        <v>5770</v>
      </c>
      <c r="R6119" s="765">
        <v>1650.2728</v>
      </c>
      <c r="S6119" s="766">
        <v>0.286</v>
      </c>
      <c r="T6119" s="765">
        <v>0</v>
      </c>
      <c r="U6119" s="765">
        <v>0</v>
      </c>
      <c r="V6119" s="765">
        <v>0</v>
      </c>
      <c r="W6119" s="765">
        <v>0</v>
      </c>
      <c r="X6119" s="669">
        <v>0</v>
      </c>
      <c r="Y6119" s="765">
        <v>0</v>
      </c>
      <c r="Z6119" s="765">
        <v>0</v>
      </c>
      <c r="AA6119" s="765">
        <v>0</v>
      </c>
      <c r="AB6119" s="766">
        <v>1</v>
      </c>
      <c r="AC6119" s="575">
        <f t="shared" si="284"/>
        <v>0</v>
      </c>
      <c r="AD6119" s="620">
        <f t="shared" si="285"/>
        <v>0</v>
      </c>
    </row>
    <row r="6120" s="272" customFormat="1" ht="19" customHeight="1" spans="1:30">
      <c r="A6120" s="564">
        <v>45412</v>
      </c>
      <c r="B6120" s="669" t="s">
        <v>75</v>
      </c>
      <c r="C6120" s="669" t="s">
        <v>56</v>
      </c>
      <c r="D6120" s="765">
        <v>200</v>
      </c>
      <c r="E6120" s="669" t="s">
        <v>39</v>
      </c>
      <c r="F6120" s="765">
        <v>0</v>
      </c>
      <c r="G6120" s="765">
        <v>3.49</v>
      </c>
      <c r="H6120" s="765">
        <v>29.2844</v>
      </c>
      <c r="I6120" s="765">
        <v>29.2844</v>
      </c>
      <c r="J6120" s="765">
        <v>27.72</v>
      </c>
      <c r="K6120" s="765">
        <v>0</v>
      </c>
      <c r="L6120" s="766">
        <v>0</v>
      </c>
      <c r="M6120" s="765">
        <v>5085.3</v>
      </c>
      <c r="N6120" s="765">
        <v>4638</v>
      </c>
      <c r="O6120" s="766">
        <v>1.0964</v>
      </c>
      <c r="P6120" s="766">
        <v>0.0964</v>
      </c>
      <c r="Q6120" s="765">
        <v>45480</v>
      </c>
      <c r="R6120" s="765">
        <v>12934.68</v>
      </c>
      <c r="S6120" s="766">
        <v>0.2844</v>
      </c>
      <c r="T6120" s="765">
        <v>0</v>
      </c>
      <c r="U6120" s="765">
        <v>0</v>
      </c>
      <c r="V6120" s="765">
        <v>0</v>
      </c>
      <c r="W6120" s="765">
        <v>0</v>
      </c>
      <c r="X6120" s="669">
        <v>0</v>
      </c>
      <c r="Y6120" s="765">
        <v>0</v>
      </c>
      <c r="Z6120" s="765">
        <v>0</v>
      </c>
      <c r="AA6120" s="765">
        <v>0</v>
      </c>
      <c r="AB6120" s="766">
        <v>1</v>
      </c>
      <c r="AC6120" s="575">
        <f t="shared" si="284"/>
        <v>0</v>
      </c>
      <c r="AD6120" s="620">
        <f t="shared" si="285"/>
        <v>0</v>
      </c>
    </row>
    <row r="6121" s="272" customFormat="1" ht="19" customHeight="1" spans="1:30">
      <c r="A6121" s="564">
        <v>45412</v>
      </c>
      <c r="B6121" s="669" t="s">
        <v>70</v>
      </c>
      <c r="C6121" s="669" t="s">
        <v>56</v>
      </c>
      <c r="D6121" s="765">
        <v>200</v>
      </c>
      <c r="E6121" s="669" t="s">
        <v>35</v>
      </c>
      <c r="F6121" s="765">
        <v>0</v>
      </c>
      <c r="G6121" s="765">
        <v>6.09</v>
      </c>
      <c r="H6121" s="765">
        <v>98.797</v>
      </c>
      <c r="I6121" s="765">
        <v>71.3948</v>
      </c>
      <c r="J6121" s="765">
        <v>70.125</v>
      </c>
      <c r="K6121" s="765">
        <v>0</v>
      </c>
      <c r="L6121" s="766">
        <v>0</v>
      </c>
      <c r="M6121" s="765">
        <v>3124.275</v>
      </c>
      <c r="N6121" s="765">
        <v>3500</v>
      </c>
      <c r="O6121" s="766">
        <v>0.8926</v>
      </c>
      <c r="P6121" s="766">
        <v>-0.1074</v>
      </c>
      <c r="Q6121" s="765">
        <v>30140</v>
      </c>
      <c r="R6121" s="765">
        <v>13560.525</v>
      </c>
      <c r="S6121" s="766">
        <v>0.4499</v>
      </c>
      <c r="T6121" s="765">
        <v>27.4022</v>
      </c>
      <c r="U6121" s="765">
        <v>0</v>
      </c>
      <c r="V6121" s="765">
        <v>0</v>
      </c>
      <c r="W6121" s="765">
        <v>0</v>
      </c>
      <c r="X6121" s="669">
        <v>0</v>
      </c>
      <c r="Y6121" s="765">
        <v>0</v>
      </c>
      <c r="Z6121" s="765">
        <v>0</v>
      </c>
      <c r="AA6121" s="765">
        <v>0</v>
      </c>
      <c r="AB6121" s="766">
        <v>0.6289</v>
      </c>
      <c r="AC6121" s="575">
        <f t="shared" si="284"/>
        <v>0</v>
      </c>
      <c r="AD6121" s="620">
        <f t="shared" si="285"/>
        <v>27.4022</v>
      </c>
    </row>
    <row r="6122" customHeight="1" spans="1:30">
      <c r="A6122" s="564">
        <v>45412</v>
      </c>
      <c r="B6122" s="921" t="s">
        <v>332</v>
      </c>
      <c r="C6122" s="922" t="s">
        <v>327</v>
      </c>
      <c r="D6122" s="923">
        <v>100</v>
      </c>
      <c r="E6122" s="924" t="s">
        <v>161</v>
      </c>
      <c r="F6122" s="925">
        <v>8.43</v>
      </c>
      <c r="G6122" s="924">
        <v>2.78</v>
      </c>
      <c r="H6122" s="926">
        <v>85.1018</v>
      </c>
      <c r="I6122" s="926">
        <v>50.5501</v>
      </c>
      <c r="J6122" s="926">
        <v>53.599</v>
      </c>
      <c r="K6122" s="926">
        <v>34.5517</v>
      </c>
      <c r="L6122" s="937">
        <v>0.406</v>
      </c>
      <c r="M6122" s="926">
        <v>1184.267</v>
      </c>
      <c r="N6122" s="924">
        <v>2100</v>
      </c>
      <c r="O6122" s="937">
        <v>0.5639</v>
      </c>
      <c r="P6122" s="937">
        <v>-0.4361</v>
      </c>
      <c r="Q6122" s="924">
        <v>17591</v>
      </c>
      <c r="R6122" s="926">
        <v>3817.114</v>
      </c>
      <c r="S6122" s="937">
        <v>0.217</v>
      </c>
      <c r="T6122" s="924">
        <v>0</v>
      </c>
      <c r="U6122" s="924">
        <v>0</v>
      </c>
      <c r="V6122" s="924">
        <v>0</v>
      </c>
      <c r="W6122" s="924">
        <v>0</v>
      </c>
      <c r="X6122" s="924">
        <v>0</v>
      </c>
      <c r="Y6122" s="924">
        <v>0</v>
      </c>
      <c r="Z6122" s="924">
        <v>0</v>
      </c>
      <c r="AA6122" s="926">
        <v>34.5517</v>
      </c>
      <c r="AB6122" s="937">
        <v>1</v>
      </c>
      <c r="AC6122" s="575">
        <f t="shared" si="284"/>
        <v>0</v>
      </c>
      <c r="AD6122" s="620">
        <f t="shared" si="285"/>
        <v>0</v>
      </c>
    </row>
    <row r="6123" customHeight="1" spans="1:30">
      <c r="A6123" s="564">
        <v>45412</v>
      </c>
      <c r="B6123" s="921" t="s">
        <v>342</v>
      </c>
      <c r="C6123" s="927" t="s">
        <v>82</v>
      </c>
      <c r="D6123" s="928">
        <v>100</v>
      </c>
      <c r="E6123" s="925" t="s">
        <v>161</v>
      </c>
      <c r="F6123" s="924" t="s">
        <v>381</v>
      </c>
      <c r="G6123" s="930">
        <v>5.3</v>
      </c>
      <c r="H6123" s="930">
        <v>0</v>
      </c>
      <c r="I6123" s="963">
        <v>35.91</v>
      </c>
      <c r="J6123" s="938">
        <v>35.464</v>
      </c>
      <c r="K6123" s="934">
        <v>0</v>
      </c>
      <c r="L6123" s="937">
        <v>0</v>
      </c>
      <c r="M6123" s="938">
        <v>337.3568</v>
      </c>
      <c r="N6123" s="961">
        <v>2002</v>
      </c>
      <c r="O6123" s="956">
        <v>0.1685</v>
      </c>
      <c r="P6123" s="937">
        <v>-0.0154</v>
      </c>
      <c r="Q6123" s="924">
        <v>13181</v>
      </c>
      <c r="R6123" s="977">
        <v>643.4516</v>
      </c>
      <c r="S6123" s="940">
        <v>0.0488</v>
      </c>
      <c r="T6123" s="924">
        <v>0</v>
      </c>
      <c r="U6123" s="924">
        <v>0</v>
      </c>
      <c r="V6123" s="924">
        <v>0</v>
      </c>
      <c r="W6123" s="924">
        <v>0</v>
      </c>
      <c r="X6123" s="924">
        <v>0</v>
      </c>
      <c r="Y6123" s="949"/>
      <c r="Z6123" s="924">
        <v>0</v>
      </c>
      <c r="AA6123" s="924">
        <v>0.3984</v>
      </c>
      <c r="AB6123" s="937">
        <v>1</v>
      </c>
      <c r="AC6123" s="575">
        <f t="shared" si="284"/>
        <v>0</v>
      </c>
      <c r="AD6123" s="620">
        <f t="shared" si="285"/>
        <v>0</v>
      </c>
    </row>
    <row r="6124" customHeight="1" spans="1:30">
      <c r="A6124" s="564">
        <v>45412</v>
      </c>
      <c r="B6124" s="931" t="s">
        <v>461</v>
      </c>
      <c r="C6124" s="932" t="s">
        <v>391</v>
      </c>
      <c r="D6124" s="933">
        <v>33</v>
      </c>
      <c r="E6124" s="934" t="s">
        <v>148</v>
      </c>
      <c r="F6124" s="934" t="s">
        <v>149</v>
      </c>
      <c r="G6124" s="930">
        <v>4.32</v>
      </c>
      <c r="H6124" s="930">
        <v>20.4127</v>
      </c>
      <c r="I6124" s="930">
        <v>19.3232</v>
      </c>
      <c r="J6124" s="930">
        <v>19.14</v>
      </c>
      <c r="K6124" s="930">
        <v>0</v>
      </c>
      <c r="L6124" s="937">
        <v>0</v>
      </c>
      <c r="M6124" s="910">
        <v>621.66</v>
      </c>
      <c r="N6124" s="930">
        <v>1086</v>
      </c>
      <c r="O6124" s="937">
        <v>0.5725</v>
      </c>
      <c r="P6124" s="937">
        <v>-0.4275</v>
      </c>
      <c r="Q6124" s="930">
        <v>7604</v>
      </c>
      <c r="R6124" s="930">
        <v>2269.08</v>
      </c>
      <c r="S6124" s="937">
        <v>0.2984</v>
      </c>
      <c r="T6124" s="930">
        <v>0</v>
      </c>
      <c r="U6124" s="930">
        <v>0</v>
      </c>
      <c r="V6124" s="930">
        <v>0</v>
      </c>
      <c r="W6124" s="930">
        <v>0</v>
      </c>
      <c r="X6124" s="930">
        <v>0</v>
      </c>
      <c r="Y6124" s="930">
        <v>0</v>
      </c>
      <c r="Z6124" s="930">
        <v>0</v>
      </c>
      <c r="AA6124" s="930">
        <v>0</v>
      </c>
      <c r="AB6124" s="941">
        <v>1</v>
      </c>
      <c r="AC6124" s="575">
        <f t="shared" si="284"/>
        <v>0</v>
      </c>
      <c r="AD6124" s="620">
        <f t="shared" si="285"/>
        <v>0</v>
      </c>
    </row>
    <row r="6125" customHeight="1" spans="1:30">
      <c r="A6125" s="564">
        <v>45412</v>
      </c>
      <c r="B6125" s="952" t="s">
        <v>488</v>
      </c>
      <c r="C6125" s="972" t="s">
        <v>150</v>
      </c>
      <c r="D6125" s="934">
        <v>60</v>
      </c>
      <c r="E6125" s="934" t="s">
        <v>482</v>
      </c>
      <c r="F6125" s="934">
        <v>0.58</v>
      </c>
      <c r="G6125" s="934">
        <v>3.83</v>
      </c>
      <c r="H6125" s="950">
        <v>5.4039</v>
      </c>
      <c r="I6125" s="934">
        <v>7.0161</v>
      </c>
      <c r="J6125" s="934">
        <v>5.28</v>
      </c>
      <c r="K6125" s="952">
        <v>0</v>
      </c>
      <c r="L6125" s="941">
        <v>0</v>
      </c>
      <c r="M6125" s="934">
        <v>644.16</v>
      </c>
      <c r="N6125" s="934">
        <v>422</v>
      </c>
      <c r="O6125" s="941">
        <v>1.5264</v>
      </c>
      <c r="P6125" s="934" t="s">
        <v>149</v>
      </c>
      <c r="Q6125" s="934">
        <v>5420</v>
      </c>
      <c r="R6125" s="934">
        <v>2327.6</v>
      </c>
      <c r="S6125" s="941">
        <v>0.4294</v>
      </c>
      <c r="T6125" s="934">
        <v>0</v>
      </c>
      <c r="U6125" s="934">
        <v>0</v>
      </c>
      <c r="V6125" s="934">
        <v>0</v>
      </c>
      <c r="W6125" s="934">
        <v>0</v>
      </c>
      <c r="X6125" s="934">
        <v>0</v>
      </c>
      <c r="Y6125" s="934">
        <v>0</v>
      </c>
      <c r="Z6125" s="934">
        <v>0</v>
      </c>
      <c r="AA6125" s="934">
        <v>0</v>
      </c>
      <c r="AB6125" s="941">
        <v>1</v>
      </c>
      <c r="AC6125" s="575">
        <f t="shared" si="284"/>
        <v>0</v>
      </c>
      <c r="AD6125" s="620">
        <f t="shared" si="285"/>
        <v>0</v>
      </c>
    </row>
    <row r="6126" customHeight="1" spans="1:30">
      <c r="A6126" s="564">
        <v>45412</v>
      </c>
      <c r="B6126" s="921" t="s">
        <v>334</v>
      </c>
      <c r="C6126" s="927" t="s">
        <v>78</v>
      </c>
      <c r="D6126" s="928">
        <v>100</v>
      </c>
      <c r="E6126" s="930" t="s">
        <v>118</v>
      </c>
      <c r="F6126" s="930">
        <v>3.4</v>
      </c>
      <c r="G6126" s="930">
        <v>6.7</v>
      </c>
      <c r="H6126" s="930">
        <v>14.8328</v>
      </c>
      <c r="I6126" s="930">
        <v>15.52</v>
      </c>
      <c r="J6126" s="930">
        <v>15.2614</v>
      </c>
      <c r="K6126" s="930">
        <v>0</v>
      </c>
      <c r="L6126" s="942">
        <v>0</v>
      </c>
      <c r="M6126" s="944">
        <v>382.1818</v>
      </c>
      <c r="N6126" s="944">
        <v>132</v>
      </c>
      <c r="O6126" s="945">
        <v>2.8953</v>
      </c>
      <c r="P6126" s="942">
        <v>1.9276</v>
      </c>
      <c r="Q6126" s="930">
        <v>5723</v>
      </c>
      <c r="R6126" s="944">
        <v>835.6348</v>
      </c>
      <c r="S6126" s="941">
        <v>0.146</v>
      </c>
      <c r="T6126" s="930">
        <v>0</v>
      </c>
      <c r="U6126" s="930">
        <v>0</v>
      </c>
      <c r="V6126" s="930">
        <v>0</v>
      </c>
      <c r="W6126" s="930">
        <v>0</v>
      </c>
      <c r="X6126" s="930">
        <v>0</v>
      </c>
      <c r="Y6126" s="930">
        <v>0</v>
      </c>
      <c r="Z6126" s="930">
        <v>0</v>
      </c>
      <c r="AA6126" s="930">
        <v>0</v>
      </c>
      <c r="AB6126" s="942">
        <v>1</v>
      </c>
      <c r="AC6126" s="575">
        <f t="shared" si="284"/>
        <v>0</v>
      </c>
      <c r="AD6126" s="620">
        <f t="shared" si="285"/>
        <v>0</v>
      </c>
    </row>
    <row r="6127" customHeight="1" spans="1:30">
      <c r="A6127" s="564">
        <v>45412</v>
      </c>
      <c r="B6127" s="921" t="s">
        <v>335</v>
      </c>
      <c r="C6127" s="927" t="s">
        <v>86</v>
      </c>
      <c r="D6127" s="928">
        <v>50</v>
      </c>
      <c r="E6127" s="930" t="s">
        <v>79</v>
      </c>
      <c r="F6127" s="930">
        <v>7.28</v>
      </c>
      <c r="G6127" s="935">
        <v>1.35</v>
      </c>
      <c r="H6127" s="935">
        <v>27.3586</v>
      </c>
      <c r="I6127" s="935">
        <v>13.4986</v>
      </c>
      <c r="J6127" s="935">
        <v>13.4776</v>
      </c>
      <c r="K6127" s="935">
        <v>13.65</v>
      </c>
      <c r="L6127" s="942">
        <v>0.4989</v>
      </c>
      <c r="M6127" s="930">
        <v>358.2983</v>
      </c>
      <c r="N6127" s="935">
        <v>571</v>
      </c>
      <c r="O6127" s="942">
        <v>0.6275</v>
      </c>
      <c r="P6127" s="934" t="s">
        <v>149</v>
      </c>
      <c r="Q6127" s="935">
        <v>1608.4978</v>
      </c>
      <c r="R6127" s="930">
        <v>6458</v>
      </c>
      <c r="S6127" s="942">
        <v>0.2483</v>
      </c>
      <c r="T6127" s="930">
        <v>0</v>
      </c>
      <c r="U6127" s="930">
        <v>0</v>
      </c>
      <c r="V6127" s="930">
        <v>0</v>
      </c>
      <c r="W6127" s="930">
        <v>0</v>
      </c>
      <c r="X6127" s="930">
        <v>0</v>
      </c>
      <c r="Y6127" s="930">
        <v>0</v>
      </c>
      <c r="Z6127" s="930">
        <v>0</v>
      </c>
      <c r="AA6127" s="930">
        <v>0</v>
      </c>
      <c r="AB6127" s="942">
        <v>1</v>
      </c>
      <c r="AC6127" s="575">
        <f t="shared" si="284"/>
        <v>0</v>
      </c>
      <c r="AD6127" s="620">
        <f t="shared" si="285"/>
        <v>0</v>
      </c>
    </row>
    <row r="6128" customHeight="1" spans="1:35">
      <c r="A6128" s="764" t="s">
        <v>404</v>
      </c>
      <c r="B6128" s="230" t="s">
        <v>2</v>
      </c>
      <c r="C6128" s="230" t="s">
        <v>3</v>
      </c>
      <c r="D6128" s="230" t="s">
        <v>4</v>
      </c>
      <c r="E6128" s="827" t="s">
        <v>5</v>
      </c>
      <c r="F6128" s="827" t="s">
        <v>6</v>
      </c>
      <c r="G6128" s="827" t="s">
        <v>7</v>
      </c>
      <c r="H6128" s="827" t="s">
        <v>8</v>
      </c>
      <c r="I6128" s="827" t="s">
        <v>9</v>
      </c>
      <c r="J6128" s="827" t="s">
        <v>10</v>
      </c>
      <c r="K6128" s="827" t="s">
        <v>11</v>
      </c>
      <c r="L6128" s="829" t="s">
        <v>12</v>
      </c>
      <c r="M6128" s="827" t="s">
        <v>13</v>
      </c>
      <c r="N6128" s="827" t="s">
        <v>14</v>
      </c>
      <c r="O6128" s="829" t="s">
        <v>15</v>
      </c>
      <c r="P6128" s="829" t="s">
        <v>16</v>
      </c>
      <c r="Q6128" s="827" t="s">
        <v>17</v>
      </c>
      <c r="R6128" s="827" t="s">
        <v>18</v>
      </c>
      <c r="S6128" s="827" t="s">
        <v>19</v>
      </c>
      <c r="V6128" s="827" t="s">
        <v>406</v>
      </c>
      <c r="W6128" s="827" t="s">
        <v>407</v>
      </c>
      <c r="X6128" s="827" t="s">
        <v>408</v>
      </c>
      <c r="Y6128" s="827" t="s">
        <v>25</v>
      </c>
      <c r="Z6128" s="827"/>
      <c r="AA6128" s="827"/>
      <c r="AB6128" s="827"/>
      <c r="AC6128" s="827" t="s">
        <v>405</v>
      </c>
      <c r="AD6128" s="827" t="s">
        <v>30</v>
      </c>
      <c r="AE6128" s="827"/>
      <c r="AF6128" s="827"/>
      <c r="AG6128" s="827"/>
      <c r="AH6128" s="991"/>
      <c r="AI6128" s="992"/>
    </row>
    <row r="6129" customHeight="1" spans="1:35">
      <c r="A6129" s="564">
        <v>45383</v>
      </c>
      <c r="B6129" s="697" t="s">
        <v>187</v>
      </c>
      <c r="C6129" s="575" t="s">
        <v>32</v>
      </c>
      <c r="D6129" s="697">
        <v>100</v>
      </c>
      <c r="E6129" s="555" t="s">
        <v>124</v>
      </c>
      <c r="F6129" s="646">
        <v>1.808</v>
      </c>
      <c r="G6129" s="555">
        <v>1.189</v>
      </c>
      <c r="H6129" s="698">
        <v>23.8909</v>
      </c>
      <c r="I6129" s="647">
        <v>23.772</v>
      </c>
      <c r="J6129" s="647">
        <v>23.595</v>
      </c>
      <c r="K6129" s="647">
        <v>0</v>
      </c>
      <c r="L6129" s="702">
        <v>0</v>
      </c>
      <c r="M6129" s="647">
        <v>23.595</v>
      </c>
      <c r="N6129" s="982">
        <v>1021</v>
      </c>
      <c r="O6129" s="702">
        <v>0.0231096963761019</v>
      </c>
      <c r="P6129" s="702" t="s">
        <v>176</v>
      </c>
      <c r="Q6129" s="707">
        <v>11210</v>
      </c>
      <c r="R6129" s="647">
        <v>2097.1368</v>
      </c>
      <c r="S6129" s="702">
        <v>0.18707732381802</v>
      </c>
      <c r="V6129" s="555">
        <v>0</v>
      </c>
      <c r="W6129" s="555">
        <v>0</v>
      </c>
      <c r="X6129" s="555">
        <v>0</v>
      </c>
      <c r="Y6129" s="555">
        <v>0</v>
      </c>
      <c r="Z6129" s="555"/>
      <c r="AA6129" s="555"/>
      <c r="AB6129" s="897"/>
      <c r="AC6129" s="555">
        <v>0</v>
      </c>
      <c r="AD6129" s="555">
        <v>0</v>
      </c>
      <c r="AE6129" s="699"/>
      <c r="AF6129" s="700"/>
      <c r="AG6129" s="555"/>
      <c r="AH6129" s="555"/>
      <c r="AI6129" s="555"/>
    </row>
    <row r="6130" customHeight="1" spans="1:35">
      <c r="A6130" s="978">
        <v>45384</v>
      </c>
      <c r="B6130" s="697" t="s">
        <v>187</v>
      </c>
      <c r="C6130" s="575" t="s">
        <v>32</v>
      </c>
      <c r="D6130" s="697">
        <v>100</v>
      </c>
      <c r="E6130" s="555" t="s">
        <v>107</v>
      </c>
      <c r="F6130" s="646">
        <v>0.851</v>
      </c>
      <c r="G6130" s="555">
        <v>1.103</v>
      </c>
      <c r="H6130" s="555">
        <v>11.631</v>
      </c>
      <c r="I6130" s="555">
        <v>11.5731</v>
      </c>
      <c r="J6130" s="647">
        <v>11.451</v>
      </c>
      <c r="K6130" s="647">
        <v>0</v>
      </c>
      <c r="L6130" s="702">
        <v>0</v>
      </c>
      <c r="M6130" s="647">
        <v>35.046</v>
      </c>
      <c r="N6130" s="982">
        <v>1021</v>
      </c>
      <c r="O6130" s="702">
        <v>0.0343251714005877</v>
      </c>
      <c r="P6130" s="702" t="s">
        <v>176</v>
      </c>
      <c r="Q6130" s="707">
        <v>11210</v>
      </c>
      <c r="R6130" s="647">
        <v>2108.5878</v>
      </c>
      <c r="S6130" s="702">
        <v>0.188098822479929</v>
      </c>
      <c r="V6130" s="555">
        <v>0</v>
      </c>
      <c r="W6130" s="555">
        <v>0</v>
      </c>
      <c r="X6130" s="555">
        <v>0</v>
      </c>
      <c r="Y6130" s="555">
        <v>0</v>
      </c>
      <c r="Z6130" s="555"/>
      <c r="AA6130" s="555"/>
      <c r="AB6130" s="897"/>
      <c r="AC6130" s="555">
        <v>0</v>
      </c>
      <c r="AD6130" s="555">
        <v>0</v>
      </c>
      <c r="AE6130" s="646"/>
      <c r="AF6130" s="646"/>
      <c r="AG6130" s="555"/>
      <c r="AH6130" s="555"/>
      <c r="AI6130" s="555"/>
    </row>
    <row r="6131" customHeight="1" spans="1:35">
      <c r="A6131" s="978">
        <v>45385</v>
      </c>
      <c r="B6131" s="697" t="s">
        <v>187</v>
      </c>
      <c r="C6131" s="575" t="s">
        <v>32</v>
      </c>
      <c r="D6131" s="697">
        <v>100</v>
      </c>
      <c r="E6131" s="555" t="s">
        <v>39</v>
      </c>
      <c r="F6131" s="646">
        <v>1.4275</v>
      </c>
      <c r="G6131" s="555">
        <v>2.086</v>
      </c>
      <c r="H6131" s="555">
        <v>19.4314</v>
      </c>
      <c r="I6131" s="647">
        <v>19.3347</v>
      </c>
      <c r="J6131" s="647">
        <v>19.1928</v>
      </c>
      <c r="K6131" s="647">
        <v>0</v>
      </c>
      <c r="L6131" s="702">
        <v>0</v>
      </c>
      <c r="M6131" s="647">
        <v>54.2388</v>
      </c>
      <c r="N6131" s="982">
        <v>1021</v>
      </c>
      <c r="O6131" s="702">
        <v>0.0531232125367287</v>
      </c>
      <c r="P6131" s="702" t="s">
        <v>176</v>
      </c>
      <c r="Q6131" s="707">
        <v>11210</v>
      </c>
      <c r="R6131" s="647">
        <v>2127.7806</v>
      </c>
      <c r="S6131" s="702">
        <v>0.189810936663693</v>
      </c>
      <c r="V6131" s="555">
        <v>0</v>
      </c>
      <c r="W6131" s="555">
        <v>0</v>
      </c>
      <c r="X6131" s="555">
        <v>0</v>
      </c>
      <c r="Y6131" s="555">
        <v>0</v>
      </c>
      <c r="Z6131" s="555"/>
      <c r="AA6131" s="700"/>
      <c r="AB6131" s="897"/>
      <c r="AC6131" s="555">
        <v>0</v>
      </c>
      <c r="AD6131" s="555">
        <v>0</v>
      </c>
      <c r="AE6131" s="700"/>
      <c r="AF6131" s="700"/>
      <c r="AG6131" s="700"/>
      <c r="AH6131" s="700"/>
      <c r="AI6131" s="700"/>
    </row>
    <row r="6132" customHeight="1" spans="1:35">
      <c r="A6132" s="978">
        <v>45386</v>
      </c>
      <c r="B6132" s="697" t="s">
        <v>187</v>
      </c>
      <c r="C6132" s="575" t="s">
        <v>32</v>
      </c>
      <c r="D6132" s="697">
        <v>100</v>
      </c>
      <c r="E6132" s="555" t="s">
        <v>107</v>
      </c>
      <c r="F6132" s="646">
        <v>1.382</v>
      </c>
      <c r="G6132" s="555">
        <v>2.275</v>
      </c>
      <c r="H6132" s="647">
        <v>19.3343</v>
      </c>
      <c r="I6132" s="555">
        <v>19.2381</v>
      </c>
      <c r="J6132" s="647">
        <v>19.0806</v>
      </c>
      <c r="K6132" s="647">
        <v>0</v>
      </c>
      <c r="L6132" s="702">
        <v>0</v>
      </c>
      <c r="M6132" s="647">
        <v>73.3194</v>
      </c>
      <c r="N6132" s="982">
        <v>1021</v>
      </c>
      <c r="O6132" s="702">
        <v>0.071811361410382</v>
      </c>
      <c r="P6132" s="702" t="s">
        <v>176</v>
      </c>
      <c r="Q6132" s="707">
        <v>11210</v>
      </c>
      <c r="R6132" s="647">
        <v>2146.8612</v>
      </c>
      <c r="S6132" s="702">
        <v>0.191513041926851</v>
      </c>
      <c r="V6132" s="555">
        <v>0</v>
      </c>
      <c r="W6132" s="555">
        <v>0</v>
      </c>
      <c r="X6132" s="555">
        <v>0</v>
      </c>
      <c r="Y6132" s="555">
        <v>0</v>
      </c>
      <c r="Z6132" s="555"/>
      <c r="AA6132" s="700"/>
      <c r="AB6132" s="897"/>
      <c r="AC6132" s="555">
        <v>0</v>
      </c>
      <c r="AD6132" s="555">
        <v>0</v>
      </c>
      <c r="AE6132" s="646"/>
      <c r="AF6132" s="646"/>
      <c r="AG6132" s="555"/>
      <c r="AH6132" s="555"/>
      <c r="AI6132" s="555"/>
    </row>
    <row r="6133" customHeight="1" spans="1:35">
      <c r="A6133" s="978">
        <v>45387</v>
      </c>
      <c r="B6133" s="697" t="s">
        <v>187</v>
      </c>
      <c r="C6133" s="575" t="s">
        <v>32</v>
      </c>
      <c r="D6133" s="697">
        <v>100</v>
      </c>
      <c r="E6133" s="555" t="s">
        <v>39</v>
      </c>
      <c r="F6133" s="646">
        <v>1.2</v>
      </c>
      <c r="G6133" s="555">
        <v>2.347</v>
      </c>
      <c r="H6133" s="647">
        <v>16.8186</v>
      </c>
      <c r="I6133" s="647">
        <v>16.7349</v>
      </c>
      <c r="J6133" s="647">
        <v>16.5924</v>
      </c>
      <c r="K6133" s="647">
        <v>0</v>
      </c>
      <c r="L6133" s="702">
        <v>0</v>
      </c>
      <c r="M6133" s="647">
        <v>89.9118</v>
      </c>
      <c r="N6133" s="982">
        <v>1021</v>
      </c>
      <c r="O6133" s="702">
        <v>0.0880624877571009</v>
      </c>
      <c r="P6133" s="702" t="s">
        <v>176</v>
      </c>
      <c r="Q6133" s="707">
        <v>11210</v>
      </c>
      <c r="R6133" s="647">
        <v>2163.4536</v>
      </c>
      <c r="S6133" s="702">
        <v>0.192993184656557</v>
      </c>
      <c r="V6133" s="555">
        <v>0</v>
      </c>
      <c r="W6133" s="555">
        <v>0</v>
      </c>
      <c r="X6133" s="555">
        <v>0</v>
      </c>
      <c r="Y6133" s="555">
        <v>0</v>
      </c>
      <c r="Z6133" s="555"/>
      <c r="AA6133" s="555"/>
      <c r="AB6133" s="897"/>
      <c r="AC6133" s="555">
        <v>0</v>
      </c>
      <c r="AD6133" s="555">
        <v>0</v>
      </c>
      <c r="AE6133" s="700"/>
      <c r="AF6133" s="700"/>
      <c r="AG6133" s="990"/>
      <c r="AH6133" s="990"/>
      <c r="AI6133" s="990"/>
    </row>
    <row r="6134" customHeight="1" spans="1:35">
      <c r="A6134" s="978">
        <v>45388</v>
      </c>
      <c r="B6134" s="697" t="s">
        <v>187</v>
      </c>
      <c r="C6134" s="575" t="s">
        <v>32</v>
      </c>
      <c r="D6134" s="697">
        <v>100</v>
      </c>
      <c r="E6134" s="555" t="s">
        <v>33</v>
      </c>
      <c r="F6134" s="646">
        <v>1.934</v>
      </c>
      <c r="G6134" s="555">
        <v>1.038</v>
      </c>
      <c r="H6134" s="647">
        <v>26.1174</v>
      </c>
      <c r="I6134" s="555">
        <v>25.9875</v>
      </c>
      <c r="J6134" s="704">
        <v>25.8192</v>
      </c>
      <c r="K6134" s="647">
        <v>0</v>
      </c>
      <c r="L6134" s="702">
        <v>0</v>
      </c>
      <c r="M6134" s="647">
        <v>115.731</v>
      </c>
      <c r="N6134" s="982">
        <v>1021</v>
      </c>
      <c r="O6134" s="702">
        <v>0.113350636630754</v>
      </c>
      <c r="P6134" s="702" t="s">
        <v>176</v>
      </c>
      <c r="Q6134" s="707">
        <v>11210</v>
      </c>
      <c r="R6134" s="647">
        <v>2189.2728</v>
      </c>
      <c r="S6134" s="702">
        <v>0.195296413916146</v>
      </c>
      <c r="V6134" s="555">
        <v>0</v>
      </c>
      <c r="W6134" s="555">
        <v>0</v>
      </c>
      <c r="X6134" s="555">
        <v>0</v>
      </c>
      <c r="Y6134" s="555">
        <v>0</v>
      </c>
      <c r="Z6134" s="555"/>
      <c r="AA6134" s="646"/>
      <c r="AB6134" s="897"/>
      <c r="AC6134" s="555">
        <v>0</v>
      </c>
      <c r="AD6134" s="555">
        <v>0</v>
      </c>
      <c r="AE6134" s="646"/>
      <c r="AF6134" s="646"/>
      <c r="AG6134" s="555"/>
      <c r="AH6134" s="555"/>
      <c r="AI6134" s="555"/>
    </row>
    <row r="6135" customHeight="1" spans="1:35">
      <c r="A6135" s="978">
        <v>45389</v>
      </c>
      <c r="B6135" s="697" t="s">
        <v>187</v>
      </c>
      <c r="C6135" s="575" t="s">
        <v>32</v>
      </c>
      <c r="D6135" s="697">
        <v>100</v>
      </c>
      <c r="E6135" s="555" t="s">
        <v>39</v>
      </c>
      <c r="F6135" s="646">
        <v>2.5275</v>
      </c>
      <c r="G6135" s="646">
        <v>0.605</v>
      </c>
      <c r="H6135" s="647">
        <v>32.8267</v>
      </c>
      <c r="I6135" s="647">
        <v>32.6634</v>
      </c>
      <c r="J6135" s="647">
        <v>32.472</v>
      </c>
      <c r="K6135" s="647">
        <v>0</v>
      </c>
      <c r="L6135" s="702">
        <v>0</v>
      </c>
      <c r="M6135" s="647">
        <v>148.203</v>
      </c>
      <c r="N6135" s="982">
        <v>1021</v>
      </c>
      <c r="O6135" s="702">
        <v>0.145154750244858</v>
      </c>
      <c r="P6135" s="702" t="s">
        <v>176</v>
      </c>
      <c r="Q6135" s="707">
        <v>11210</v>
      </c>
      <c r="R6135" s="647">
        <v>2221.7448</v>
      </c>
      <c r="S6135" s="702">
        <v>0.198193113291704</v>
      </c>
      <c r="V6135" s="555">
        <v>0</v>
      </c>
      <c r="W6135" s="555">
        <v>0</v>
      </c>
      <c r="X6135" s="555">
        <v>0</v>
      </c>
      <c r="Y6135" s="555">
        <v>0</v>
      </c>
      <c r="Z6135" s="555"/>
      <c r="AA6135" s="555"/>
      <c r="AB6135" s="897"/>
      <c r="AC6135" s="555">
        <v>0</v>
      </c>
      <c r="AD6135" s="555">
        <v>0</v>
      </c>
      <c r="AE6135" s="646"/>
      <c r="AF6135" s="646"/>
      <c r="AG6135" s="555"/>
      <c r="AH6135" s="555"/>
      <c r="AI6135" s="555"/>
    </row>
    <row r="6136" customHeight="1" spans="1:35">
      <c r="A6136" s="978">
        <v>45390</v>
      </c>
      <c r="B6136" s="697" t="s">
        <v>187</v>
      </c>
      <c r="C6136" s="575" t="s">
        <v>32</v>
      </c>
      <c r="D6136" s="697">
        <v>100</v>
      </c>
      <c r="E6136" s="555" t="s">
        <v>35</v>
      </c>
      <c r="F6136" s="646">
        <v>4.824</v>
      </c>
      <c r="G6136" s="555">
        <v>1.217</v>
      </c>
      <c r="H6136" s="555">
        <v>61.6477</v>
      </c>
      <c r="I6136" s="647">
        <v>61.341</v>
      </c>
      <c r="J6136" s="647">
        <v>61.0038</v>
      </c>
      <c r="K6136" s="647">
        <v>0</v>
      </c>
      <c r="L6136" s="702">
        <v>0</v>
      </c>
      <c r="M6136" s="647">
        <v>209.2068</v>
      </c>
      <c r="N6136" s="982">
        <v>1021</v>
      </c>
      <c r="O6136" s="702">
        <v>0.204903819784525</v>
      </c>
      <c r="P6136" s="702" t="s">
        <v>176</v>
      </c>
      <c r="Q6136" s="707">
        <v>11210</v>
      </c>
      <c r="R6136" s="647">
        <v>2282.7486</v>
      </c>
      <c r="S6136" s="702">
        <v>0.203635022301516</v>
      </c>
      <c r="V6136" s="555">
        <v>0</v>
      </c>
      <c r="W6136" s="555">
        <v>0</v>
      </c>
      <c r="X6136" s="555">
        <v>0</v>
      </c>
      <c r="Y6136" s="555">
        <v>0</v>
      </c>
      <c r="Z6136" s="555"/>
      <c r="AA6136" s="700"/>
      <c r="AB6136" s="897"/>
      <c r="AC6136" s="555">
        <v>0</v>
      </c>
      <c r="AD6136" s="555">
        <v>0</v>
      </c>
      <c r="AE6136" s="700"/>
      <c r="AF6136" s="700"/>
      <c r="AG6136" s="700"/>
      <c r="AH6136" s="700"/>
      <c r="AI6136" s="700"/>
    </row>
    <row r="6137" customHeight="1" spans="1:35">
      <c r="A6137" s="978">
        <v>45391</v>
      </c>
      <c r="B6137" s="697" t="s">
        <v>187</v>
      </c>
      <c r="C6137" s="575" t="s">
        <v>32</v>
      </c>
      <c r="D6137" s="697">
        <v>100</v>
      </c>
      <c r="E6137" s="555" t="s">
        <v>35</v>
      </c>
      <c r="F6137" s="646">
        <v>5.314</v>
      </c>
      <c r="G6137" s="555">
        <v>2.183</v>
      </c>
      <c r="H6137" s="647">
        <v>45.0845</v>
      </c>
      <c r="I6137" s="647">
        <v>44.8602</v>
      </c>
      <c r="J6137" s="647">
        <v>44.6028</v>
      </c>
      <c r="K6137" s="647">
        <v>6.2654</v>
      </c>
      <c r="L6137" s="702">
        <v>0.12254917301704</v>
      </c>
      <c r="M6137" s="647">
        <v>253.8096</v>
      </c>
      <c r="N6137" s="982">
        <v>1021</v>
      </c>
      <c r="O6137" s="702">
        <v>0.248589226248776</v>
      </c>
      <c r="P6137" s="702" t="s">
        <v>176</v>
      </c>
      <c r="Q6137" s="707">
        <v>11210</v>
      </c>
      <c r="R6137" s="647">
        <v>2327.3514</v>
      </c>
      <c r="S6137" s="702">
        <v>0.207613862622658</v>
      </c>
      <c r="V6137" s="555">
        <v>0</v>
      </c>
      <c r="W6137" s="555">
        <v>0</v>
      </c>
      <c r="X6137" s="555">
        <v>0</v>
      </c>
      <c r="Y6137" s="555">
        <v>0</v>
      </c>
      <c r="Z6137" s="555"/>
      <c r="AA6137" s="985"/>
      <c r="AB6137" s="897"/>
      <c r="AC6137" s="555">
        <v>0</v>
      </c>
      <c r="AD6137" s="555">
        <v>0</v>
      </c>
      <c r="AE6137" s="700"/>
      <c r="AF6137" s="700"/>
      <c r="AG6137" s="993"/>
      <c r="AH6137" s="993"/>
      <c r="AI6137" s="993"/>
    </row>
    <row r="6138" customHeight="1" spans="1:35">
      <c r="A6138" s="978">
        <v>45392</v>
      </c>
      <c r="B6138" s="697" t="s">
        <v>187</v>
      </c>
      <c r="C6138" s="575" t="s">
        <v>32</v>
      </c>
      <c r="D6138" s="697">
        <v>100</v>
      </c>
      <c r="E6138" s="555" t="s">
        <v>33</v>
      </c>
      <c r="F6138" s="646">
        <v>1.436</v>
      </c>
      <c r="G6138" s="555">
        <v>0.574</v>
      </c>
      <c r="H6138" s="647">
        <v>19.1739</v>
      </c>
      <c r="I6138" s="647">
        <v>19.0785</v>
      </c>
      <c r="J6138" s="647">
        <v>18.9354</v>
      </c>
      <c r="K6138" s="647">
        <v>0</v>
      </c>
      <c r="L6138" s="702">
        <v>0</v>
      </c>
      <c r="M6138" s="647">
        <v>272.745</v>
      </c>
      <c r="N6138" s="982">
        <v>1021</v>
      </c>
      <c r="O6138" s="702">
        <v>0.267135161606268</v>
      </c>
      <c r="P6138" s="702" t="s">
        <v>176</v>
      </c>
      <c r="Q6138" s="707">
        <v>11210</v>
      </c>
      <c r="R6138" s="647">
        <v>2346.2868</v>
      </c>
      <c r="S6138" s="702">
        <v>0.209303015165031</v>
      </c>
      <c r="V6138" s="555">
        <v>0</v>
      </c>
      <c r="W6138" s="555">
        <v>0</v>
      </c>
      <c r="X6138" s="555">
        <v>0</v>
      </c>
      <c r="Y6138" s="555">
        <v>0</v>
      </c>
      <c r="Z6138" s="555"/>
      <c r="AA6138" s="985"/>
      <c r="AB6138" s="897"/>
      <c r="AC6138" s="555">
        <v>0</v>
      </c>
      <c r="AD6138" s="555">
        <v>0</v>
      </c>
      <c r="AE6138" s="699"/>
      <c r="AF6138" s="700"/>
      <c r="AG6138" s="555"/>
      <c r="AH6138" s="555"/>
      <c r="AI6138" s="555"/>
    </row>
    <row r="6139" customHeight="1" spans="1:35">
      <c r="A6139" s="978">
        <v>45393</v>
      </c>
      <c r="B6139" s="697" t="s">
        <v>187</v>
      </c>
      <c r="C6139" s="697" t="s">
        <v>32</v>
      </c>
      <c r="D6139" s="697">
        <v>100</v>
      </c>
      <c r="E6139" s="555" t="s">
        <v>450</v>
      </c>
      <c r="F6139" s="646">
        <v>0.892</v>
      </c>
      <c r="G6139" s="555">
        <v>0.474</v>
      </c>
      <c r="H6139" s="647">
        <v>12.414</v>
      </c>
      <c r="I6139" s="555">
        <v>12.3522</v>
      </c>
      <c r="J6139" s="647">
        <v>12.21</v>
      </c>
      <c r="K6139" s="647">
        <v>0</v>
      </c>
      <c r="L6139" s="702">
        <v>0</v>
      </c>
      <c r="M6139" s="647">
        <v>284.955</v>
      </c>
      <c r="N6139" s="982">
        <v>1021</v>
      </c>
      <c r="O6139" s="702">
        <v>0.27909402546523</v>
      </c>
      <c r="P6139" s="702" t="s">
        <v>176</v>
      </c>
      <c r="Q6139" s="707">
        <v>11210</v>
      </c>
      <c r="R6139" s="647">
        <v>2358.4968</v>
      </c>
      <c r="S6139" s="702">
        <v>0.210392221231044</v>
      </c>
      <c r="V6139" s="555">
        <v>0</v>
      </c>
      <c r="W6139" s="555">
        <v>0</v>
      </c>
      <c r="X6139" s="555">
        <v>0</v>
      </c>
      <c r="Y6139" s="555">
        <v>0</v>
      </c>
      <c r="Z6139" s="555"/>
      <c r="AA6139" s="986"/>
      <c r="AB6139" s="897"/>
      <c r="AC6139" s="555">
        <v>0</v>
      </c>
      <c r="AD6139" s="555">
        <v>0</v>
      </c>
      <c r="AE6139" s="700"/>
      <c r="AF6139" s="700"/>
      <c r="AG6139" s="700"/>
      <c r="AH6139" s="700"/>
      <c r="AI6139" s="700"/>
    </row>
    <row r="6140" customHeight="1" spans="1:35">
      <c r="A6140" s="978">
        <v>45394</v>
      </c>
      <c r="B6140" s="697" t="s">
        <v>187</v>
      </c>
      <c r="C6140" s="697" t="s">
        <v>32</v>
      </c>
      <c r="D6140" s="697">
        <v>100</v>
      </c>
      <c r="E6140" s="555" t="s">
        <v>33</v>
      </c>
      <c r="F6140" s="646">
        <v>3.256</v>
      </c>
      <c r="G6140" s="555">
        <v>0.968</v>
      </c>
      <c r="H6140" s="555">
        <v>41.0703</v>
      </c>
      <c r="I6140" s="647">
        <v>40.866</v>
      </c>
      <c r="J6140" s="647">
        <v>40.6494</v>
      </c>
      <c r="K6140" s="647">
        <v>0</v>
      </c>
      <c r="L6140" s="702">
        <v>0</v>
      </c>
      <c r="M6140" s="647">
        <v>325.6044</v>
      </c>
      <c r="N6140" s="982">
        <v>1021</v>
      </c>
      <c r="O6140" s="702">
        <v>0.318907345739471</v>
      </c>
      <c r="P6140" s="702" t="s">
        <v>176</v>
      </c>
      <c r="Q6140" s="707">
        <v>11210</v>
      </c>
      <c r="R6140" s="647">
        <v>2399.1462</v>
      </c>
      <c r="S6140" s="702">
        <v>0.214018394290812</v>
      </c>
      <c r="V6140" s="555">
        <v>0</v>
      </c>
      <c r="W6140" s="555">
        <v>0</v>
      </c>
      <c r="X6140" s="555">
        <v>0</v>
      </c>
      <c r="Y6140" s="555">
        <v>0</v>
      </c>
      <c r="Z6140" s="555"/>
      <c r="AA6140" s="987"/>
      <c r="AB6140" s="897"/>
      <c r="AC6140" s="555">
        <v>0</v>
      </c>
      <c r="AD6140" s="555">
        <v>0</v>
      </c>
      <c r="AE6140" s="988"/>
      <c r="AF6140" s="988"/>
      <c r="AG6140" s="700"/>
      <c r="AH6140" s="700"/>
      <c r="AI6140" s="700"/>
    </row>
    <row r="6141" customHeight="1" spans="1:35">
      <c r="A6141" s="978">
        <v>45395</v>
      </c>
      <c r="B6141" s="697" t="s">
        <v>187</v>
      </c>
      <c r="C6141" s="697" t="s">
        <v>32</v>
      </c>
      <c r="D6141" s="697">
        <v>100</v>
      </c>
      <c r="E6141" s="555" t="s">
        <v>107</v>
      </c>
      <c r="F6141" s="699">
        <v>1.1467</v>
      </c>
      <c r="G6141" s="700">
        <v>0.716</v>
      </c>
      <c r="H6141" s="698">
        <v>15.2441</v>
      </c>
      <c r="I6141" s="698">
        <v>15.1683</v>
      </c>
      <c r="J6141" s="698">
        <v>15.048</v>
      </c>
      <c r="K6141" s="647">
        <v>0</v>
      </c>
      <c r="L6141" s="702">
        <v>0</v>
      </c>
      <c r="M6141" s="647">
        <v>340.6524</v>
      </c>
      <c r="N6141" s="982">
        <v>1021</v>
      </c>
      <c r="O6141" s="702">
        <v>0.3336458374143</v>
      </c>
      <c r="P6141" s="702" t="s">
        <v>176</v>
      </c>
      <c r="Q6141" s="707">
        <v>11210</v>
      </c>
      <c r="R6141" s="647">
        <v>2414.1942</v>
      </c>
      <c r="S6141" s="702">
        <v>0.215360767172168</v>
      </c>
      <c r="V6141" s="555">
        <v>0</v>
      </c>
      <c r="W6141" s="555">
        <v>0</v>
      </c>
      <c r="X6141" s="555">
        <v>0</v>
      </c>
      <c r="Y6141" s="555">
        <v>0</v>
      </c>
      <c r="Z6141" s="555"/>
      <c r="AA6141" s="700"/>
      <c r="AB6141" s="897"/>
      <c r="AC6141" s="555">
        <v>0</v>
      </c>
      <c r="AD6141" s="555">
        <v>0</v>
      </c>
      <c r="AE6141" s="988"/>
      <c r="AF6141" s="988"/>
      <c r="AG6141" s="555"/>
      <c r="AH6141" s="555"/>
      <c r="AI6141" s="555"/>
    </row>
    <row r="6142" customHeight="1" spans="1:35">
      <c r="A6142" s="978">
        <v>45396</v>
      </c>
      <c r="B6142" s="697" t="s">
        <v>187</v>
      </c>
      <c r="C6142" s="575" t="s">
        <v>32</v>
      </c>
      <c r="D6142" s="697">
        <v>100</v>
      </c>
      <c r="E6142" s="555" t="s">
        <v>35</v>
      </c>
      <c r="F6142" s="646">
        <v>4.046</v>
      </c>
      <c r="G6142" s="555">
        <v>0.725</v>
      </c>
      <c r="H6142" s="555">
        <v>51.3421</v>
      </c>
      <c r="I6142" s="555">
        <v>51.0867</v>
      </c>
      <c r="J6142" s="647">
        <v>50.7936</v>
      </c>
      <c r="K6142" s="647">
        <v>0</v>
      </c>
      <c r="L6142" s="702">
        <v>0</v>
      </c>
      <c r="M6142" s="647">
        <v>391.446</v>
      </c>
      <c r="N6142" s="982">
        <v>1021</v>
      </c>
      <c r="O6142" s="702">
        <v>0.383394711067581</v>
      </c>
      <c r="P6142" s="702" t="s">
        <v>176</v>
      </c>
      <c r="Q6142" s="707">
        <v>11210</v>
      </c>
      <c r="R6142" s="647">
        <v>2464.9878</v>
      </c>
      <c r="S6142" s="702">
        <v>0.21989186440678</v>
      </c>
      <c r="V6142" s="555">
        <v>0</v>
      </c>
      <c r="W6142" s="555">
        <v>0</v>
      </c>
      <c r="X6142" s="555">
        <v>0</v>
      </c>
      <c r="Y6142" s="555">
        <v>0</v>
      </c>
      <c r="Z6142" s="555"/>
      <c r="AA6142" s="989"/>
      <c r="AB6142" s="897"/>
      <c r="AC6142" s="555">
        <v>0</v>
      </c>
      <c r="AD6142" s="555">
        <v>0</v>
      </c>
      <c r="AE6142" s="988"/>
      <c r="AF6142" s="988"/>
      <c r="AG6142" s="555"/>
      <c r="AH6142" s="555"/>
      <c r="AI6142" s="555"/>
    </row>
    <row r="6143" customHeight="1" spans="1:35">
      <c r="A6143" s="978">
        <v>45397</v>
      </c>
      <c r="B6143" s="697" t="s">
        <v>187</v>
      </c>
      <c r="C6143" s="575" t="s">
        <v>32</v>
      </c>
      <c r="D6143" s="697">
        <v>100</v>
      </c>
      <c r="E6143" s="555" t="s">
        <v>35</v>
      </c>
      <c r="F6143" s="646">
        <v>5.416</v>
      </c>
      <c r="G6143" s="555">
        <v>0.774</v>
      </c>
      <c r="H6143" s="647">
        <v>56.268</v>
      </c>
      <c r="I6143" s="647">
        <v>55.9881</v>
      </c>
      <c r="J6143" s="647">
        <v>55.6578</v>
      </c>
      <c r="K6143" s="647">
        <v>7.2802</v>
      </c>
      <c r="L6143" s="702">
        <v>0.115068683685195</v>
      </c>
      <c r="M6143" s="647">
        <v>447.1038</v>
      </c>
      <c r="N6143" s="982">
        <v>1021</v>
      </c>
      <c r="O6143" s="702">
        <v>0.437907737512243</v>
      </c>
      <c r="P6143" s="702" t="s">
        <v>176</v>
      </c>
      <c r="Q6143" s="707">
        <v>11210</v>
      </c>
      <c r="R6143" s="647">
        <v>2520.6456</v>
      </c>
      <c r="S6143" s="702">
        <v>0.224856877787689</v>
      </c>
      <c r="V6143" s="555">
        <v>0</v>
      </c>
      <c r="W6143" s="555">
        <v>0</v>
      </c>
      <c r="X6143" s="555">
        <v>0</v>
      </c>
      <c r="Y6143" s="555">
        <v>0</v>
      </c>
      <c r="Z6143" s="555"/>
      <c r="AA6143" s="700"/>
      <c r="AB6143" s="897"/>
      <c r="AC6143" s="555">
        <v>0</v>
      </c>
      <c r="AD6143" s="555">
        <v>0</v>
      </c>
      <c r="AE6143" s="700"/>
      <c r="AF6143" s="700"/>
      <c r="AG6143" s="990"/>
      <c r="AH6143" s="990"/>
      <c r="AI6143" s="990"/>
    </row>
    <row r="6144" customHeight="1" spans="1:35">
      <c r="A6144" s="978">
        <v>45398</v>
      </c>
      <c r="B6144" s="697" t="s">
        <v>187</v>
      </c>
      <c r="C6144" s="575" t="s">
        <v>32</v>
      </c>
      <c r="D6144" s="697">
        <v>100</v>
      </c>
      <c r="E6144" s="555" t="s">
        <v>410</v>
      </c>
      <c r="F6144" s="979">
        <v>1.101</v>
      </c>
      <c r="G6144" s="980">
        <v>2.864</v>
      </c>
      <c r="H6144" s="981">
        <v>15.4341</v>
      </c>
      <c r="I6144" s="980">
        <v>15.3573</v>
      </c>
      <c r="J6144" s="981">
        <v>15.2262</v>
      </c>
      <c r="K6144" s="647">
        <v>0</v>
      </c>
      <c r="L6144" s="983">
        <v>0</v>
      </c>
      <c r="M6144" s="981">
        <v>462.33</v>
      </c>
      <c r="N6144" s="982">
        <v>1021</v>
      </c>
      <c r="O6144" s="983">
        <v>0.452820763956905</v>
      </c>
      <c r="P6144" s="983" t="s">
        <v>176</v>
      </c>
      <c r="Q6144" s="984">
        <v>11210</v>
      </c>
      <c r="R6144" s="981">
        <v>2535.8718</v>
      </c>
      <c r="S6144" s="983">
        <v>0.226215147190009</v>
      </c>
      <c r="V6144" s="555">
        <v>0</v>
      </c>
      <c r="W6144" s="555">
        <v>0</v>
      </c>
      <c r="X6144" s="555">
        <v>0</v>
      </c>
      <c r="Y6144" s="555">
        <v>0</v>
      </c>
      <c r="Z6144" s="555"/>
      <c r="AA6144" s="700"/>
      <c r="AB6144" s="897"/>
      <c r="AC6144" s="555">
        <v>0</v>
      </c>
      <c r="AD6144" s="555">
        <v>0</v>
      </c>
      <c r="AE6144" s="990"/>
      <c r="AF6144" s="990"/>
      <c r="AG6144" s="990"/>
      <c r="AH6144" s="990"/>
      <c r="AI6144" s="990"/>
    </row>
    <row r="6145" customHeight="1" spans="1:35">
      <c r="A6145" s="978">
        <v>45399</v>
      </c>
      <c r="B6145" s="697" t="s">
        <v>187</v>
      </c>
      <c r="C6145" s="575" t="s">
        <v>32</v>
      </c>
      <c r="D6145" s="697">
        <v>100</v>
      </c>
      <c r="E6145" s="555" t="s">
        <v>96</v>
      </c>
      <c r="F6145" s="699">
        <v>3.501</v>
      </c>
      <c r="G6145" s="700">
        <v>2.164</v>
      </c>
      <c r="H6145" s="647">
        <v>27.3774</v>
      </c>
      <c r="I6145" s="647">
        <v>27.2412</v>
      </c>
      <c r="J6145" s="555">
        <v>27.0666</v>
      </c>
      <c r="K6145" s="647">
        <v>2.7974</v>
      </c>
      <c r="L6145" s="702">
        <v>0.093126843461413</v>
      </c>
      <c r="M6145" s="647">
        <v>489.3966</v>
      </c>
      <c r="N6145" s="982">
        <v>1021</v>
      </c>
      <c r="O6145" s="702">
        <v>0.479330656219393</v>
      </c>
      <c r="P6145" s="702" t="s">
        <v>176</v>
      </c>
      <c r="Q6145" s="707">
        <v>11210</v>
      </c>
      <c r="R6145" s="647">
        <v>2562.9384</v>
      </c>
      <c r="S6145" s="702">
        <v>0.228629652096342</v>
      </c>
      <c r="V6145" s="555">
        <v>0</v>
      </c>
      <c r="W6145" s="555">
        <v>0</v>
      </c>
      <c r="X6145" s="555">
        <v>0</v>
      </c>
      <c r="Y6145" s="555">
        <v>0</v>
      </c>
      <c r="Z6145" s="555"/>
      <c r="AA6145" s="986"/>
      <c r="AB6145" s="897"/>
      <c r="AC6145" s="555">
        <v>0</v>
      </c>
      <c r="AD6145" s="555">
        <v>0</v>
      </c>
      <c r="AE6145" s="988"/>
      <c r="AF6145" s="988"/>
      <c r="AG6145" s="555"/>
      <c r="AH6145" s="555"/>
      <c r="AI6145" s="555"/>
    </row>
    <row r="6146" customHeight="1" spans="1:35">
      <c r="A6146" s="978">
        <v>45400</v>
      </c>
      <c r="B6146" s="697" t="s">
        <v>187</v>
      </c>
      <c r="C6146" s="575" t="s">
        <v>32</v>
      </c>
      <c r="D6146" s="697">
        <v>100</v>
      </c>
      <c r="E6146" s="555" t="s">
        <v>35</v>
      </c>
      <c r="F6146" s="701">
        <v>5.48</v>
      </c>
      <c r="G6146" s="555">
        <v>1.164</v>
      </c>
      <c r="H6146" s="698">
        <v>62.5932</v>
      </c>
      <c r="I6146" s="705">
        <v>62.2818</v>
      </c>
      <c r="J6146" s="555">
        <v>61.9278</v>
      </c>
      <c r="K6146" s="647">
        <v>0</v>
      </c>
      <c r="L6146" s="702">
        <v>0</v>
      </c>
      <c r="M6146" s="647">
        <v>551.3244</v>
      </c>
      <c r="N6146" s="982">
        <v>1021</v>
      </c>
      <c r="O6146" s="702">
        <v>0.5399847208619</v>
      </c>
      <c r="P6146" s="702" t="s">
        <v>176</v>
      </c>
      <c r="Q6146" s="707">
        <v>11210</v>
      </c>
      <c r="R6146" s="647">
        <v>2624.8662</v>
      </c>
      <c r="S6146" s="702">
        <v>0.234153987511151</v>
      </c>
      <c r="V6146" s="555">
        <v>0</v>
      </c>
      <c r="W6146" s="555">
        <v>0</v>
      </c>
      <c r="X6146" s="555">
        <v>0</v>
      </c>
      <c r="Y6146" s="555">
        <v>0</v>
      </c>
      <c r="Z6146" s="555"/>
      <c r="AA6146" s="986"/>
      <c r="AB6146" s="897"/>
      <c r="AC6146" s="555">
        <v>0</v>
      </c>
      <c r="AD6146" s="555">
        <v>0</v>
      </c>
      <c r="AE6146" s="700"/>
      <c r="AF6146" s="700"/>
      <c r="AG6146" s="700"/>
      <c r="AH6146" s="700"/>
      <c r="AI6146" s="700"/>
    </row>
    <row r="6147" customHeight="1" spans="1:35">
      <c r="A6147" s="978">
        <v>45401</v>
      </c>
      <c r="B6147" s="697" t="s">
        <v>187</v>
      </c>
      <c r="C6147" s="575" t="s">
        <v>32</v>
      </c>
      <c r="D6147" s="697">
        <v>100</v>
      </c>
      <c r="E6147" s="555" t="s">
        <v>107</v>
      </c>
      <c r="F6147" s="699">
        <v>0.892</v>
      </c>
      <c r="G6147" s="555">
        <v>1.163</v>
      </c>
      <c r="H6147" s="647">
        <v>10.9472</v>
      </c>
      <c r="I6147" s="555">
        <v>10.8927</v>
      </c>
      <c r="J6147" s="647">
        <v>10.758</v>
      </c>
      <c r="K6147" s="647">
        <v>0</v>
      </c>
      <c r="L6147" s="702">
        <v>0</v>
      </c>
      <c r="M6147" s="647">
        <v>562.0824</v>
      </c>
      <c r="N6147" s="982">
        <v>1021</v>
      </c>
      <c r="O6147" s="702">
        <v>0.550521449559256</v>
      </c>
      <c r="P6147" s="702" t="s">
        <v>176</v>
      </c>
      <c r="Q6147" s="707">
        <v>11210</v>
      </c>
      <c r="R6147" s="647">
        <v>2635.6242</v>
      </c>
      <c r="S6147" s="702">
        <v>0.235113666369313</v>
      </c>
      <c r="V6147" s="555">
        <v>0</v>
      </c>
      <c r="W6147" s="555">
        <v>0</v>
      </c>
      <c r="X6147" s="555">
        <v>0</v>
      </c>
      <c r="Y6147" s="555">
        <v>0</v>
      </c>
      <c r="Z6147" s="555"/>
      <c r="AA6147" s="986"/>
      <c r="AB6147" s="897"/>
      <c r="AC6147" s="555">
        <v>0</v>
      </c>
      <c r="AD6147" s="555">
        <v>0</v>
      </c>
      <c r="AE6147" s="700"/>
      <c r="AF6147" s="700"/>
      <c r="AG6147" s="555"/>
      <c r="AH6147" s="555"/>
      <c r="AI6147" s="555"/>
    </row>
    <row r="6148" customHeight="1" spans="1:35">
      <c r="A6148" s="978">
        <v>45402</v>
      </c>
      <c r="B6148" s="697" t="s">
        <v>187</v>
      </c>
      <c r="C6148" s="575" t="s">
        <v>32</v>
      </c>
      <c r="D6148" s="697">
        <v>100</v>
      </c>
      <c r="E6148" s="555" t="s">
        <v>35</v>
      </c>
      <c r="F6148" s="699">
        <v>3.76</v>
      </c>
      <c r="G6148" s="555">
        <v>1.175</v>
      </c>
      <c r="H6148" s="698">
        <v>47.309</v>
      </c>
      <c r="I6148" s="555">
        <v>47.0736</v>
      </c>
      <c r="J6148" s="647">
        <v>46.827</v>
      </c>
      <c r="K6148" s="647">
        <v>0</v>
      </c>
      <c r="L6148" s="702">
        <v>0</v>
      </c>
      <c r="M6148" s="647">
        <v>608.9094</v>
      </c>
      <c r="N6148" s="982">
        <v>1021</v>
      </c>
      <c r="O6148" s="702">
        <v>0.596385308521058</v>
      </c>
      <c r="P6148" s="702" t="s">
        <v>176</v>
      </c>
      <c r="Q6148" s="707">
        <v>11210</v>
      </c>
      <c r="R6148" s="647">
        <v>2682.4512</v>
      </c>
      <c r="S6148" s="702">
        <v>0.23929091882248</v>
      </c>
      <c r="V6148" s="555">
        <v>0</v>
      </c>
      <c r="W6148" s="555">
        <v>0</v>
      </c>
      <c r="X6148" s="555">
        <v>0</v>
      </c>
      <c r="Y6148" s="555">
        <v>0</v>
      </c>
      <c r="Z6148" s="555"/>
      <c r="AA6148" s="555"/>
      <c r="AB6148" s="897"/>
      <c r="AC6148" s="555">
        <v>0</v>
      </c>
      <c r="AD6148" s="555">
        <v>0</v>
      </c>
      <c r="AE6148" s="646"/>
      <c r="AF6148" s="646"/>
      <c r="AG6148" s="555"/>
      <c r="AH6148" s="555"/>
      <c r="AI6148" s="555"/>
    </row>
    <row r="6149" customHeight="1" spans="1:35">
      <c r="A6149" s="978">
        <v>45403</v>
      </c>
      <c r="B6149" s="697" t="s">
        <v>187</v>
      </c>
      <c r="C6149" s="575" t="s">
        <v>32</v>
      </c>
      <c r="D6149" s="697">
        <v>100</v>
      </c>
      <c r="E6149" s="555" t="s">
        <v>35</v>
      </c>
      <c r="F6149" s="994">
        <v>4.623</v>
      </c>
      <c r="G6149" s="980">
        <v>1.578</v>
      </c>
      <c r="H6149" s="981">
        <v>46.0258</v>
      </c>
      <c r="I6149" s="981">
        <v>45.7968</v>
      </c>
      <c r="J6149" s="981">
        <v>45.5598</v>
      </c>
      <c r="K6149" s="981">
        <v>0</v>
      </c>
      <c r="L6149" s="983">
        <v>0</v>
      </c>
      <c r="M6149" s="981">
        <v>654.4692</v>
      </c>
      <c r="N6149" s="982">
        <v>1021</v>
      </c>
      <c r="O6149" s="983">
        <v>0.641008031341822</v>
      </c>
      <c r="P6149" s="983" t="s">
        <v>176</v>
      </c>
      <c r="Q6149" s="984">
        <v>11210</v>
      </c>
      <c r="R6149" s="981">
        <v>2728.011</v>
      </c>
      <c r="S6149" s="983">
        <v>0.243355129348796</v>
      </c>
      <c r="V6149" s="980">
        <v>0</v>
      </c>
      <c r="W6149" s="980">
        <v>0</v>
      </c>
      <c r="X6149" s="980">
        <v>0</v>
      </c>
      <c r="Y6149" s="980">
        <v>0</v>
      </c>
      <c r="Z6149" s="555"/>
      <c r="AA6149" s="986"/>
      <c r="AB6149" s="897"/>
      <c r="AC6149" s="980">
        <v>0</v>
      </c>
      <c r="AD6149" s="980">
        <v>0</v>
      </c>
      <c r="AE6149" s="990"/>
      <c r="AF6149" s="994"/>
      <c r="AG6149" s="990"/>
      <c r="AH6149" s="990"/>
      <c r="AI6149" s="990"/>
    </row>
    <row r="6150" customHeight="1" spans="1:35">
      <c r="A6150" s="978">
        <v>45404</v>
      </c>
      <c r="B6150" s="697" t="s">
        <v>187</v>
      </c>
      <c r="C6150" s="575" t="s">
        <v>32</v>
      </c>
      <c r="D6150" s="697">
        <v>100</v>
      </c>
      <c r="E6150" s="555" t="s">
        <v>195</v>
      </c>
      <c r="F6150" s="646">
        <v>2.143</v>
      </c>
      <c r="G6150" s="555">
        <v>0.388</v>
      </c>
      <c r="H6150" s="555">
        <v>26.6704</v>
      </c>
      <c r="I6150" s="555">
        <v>26.5377</v>
      </c>
      <c r="J6150" s="698">
        <v>26.367</v>
      </c>
      <c r="K6150" s="647">
        <v>0</v>
      </c>
      <c r="L6150" s="702">
        <v>0</v>
      </c>
      <c r="M6150" s="647">
        <v>680.8362</v>
      </c>
      <c r="N6150" s="982">
        <v>1021</v>
      </c>
      <c r="O6150" s="702">
        <v>0.666832713026445</v>
      </c>
      <c r="P6150" s="702" t="s">
        <v>176</v>
      </c>
      <c r="Q6150" s="707">
        <v>11210</v>
      </c>
      <c r="R6150" s="647">
        <v>2754.378</v>
      </c>
      <c r="S6150" s="702">
        <v>0.245707225691347</v>
      </c>
      <c r="V6150" s="980">
        <v>0</v>
      </c>
      <c r="W6150" s="980">
        <v>0</v>
      </c>
      <c r="X6150" s="980">
        <v>0</v>
      </c>
      <c r="Y6150" s="980">
        <v>0</v>
      </c>
      <c r="Z6150" s="555"/>
      <c r="AA6150" s="700"/>
      <c r="AB6150" s="897"/>
      <c r="AC6150" s="980">
        <v>0</v>
      </c>
      <c r="AD6150" s="980">
        <v>0</v>
      </c>
      <c r="AE6150" s="990"/>
      <c r="AF6150" s="990"/>
      <c r="AG6150" s="700"/>
      <c r="AH6150" s="700"/>
      <c r="AI6150" s="700"/>
    </row>
    <row r="6151" customHeight="1" spans="1:35">
      <c r="A6151" s="978">
        <v>45405</v>
      </c>
      <c r="B6151" s="697" t="s">
        <v>187</v>
      </c>
      <c r="C6151" s="575" t="s">
        <v>32</v>
      </c>
      <c r="D6151" s="697">
        <v>100</v>
      </c>
      <c r="E6151" s="555" t="s">
        <v>35</v>
      </c>
      <c r="F6151" s="646">
        <v>5.9</v>
      </c>
      <c r="G6151" s="555">
        <v>0.84</v>
      </c>
      <c r="H6151" s="555">
        <v>49.0966</v>
      </c>
      <c r="I6151" s="555">
        <v>48.8523</v>
      </c>
      <c r="J6151" s="698">
        <v>48.5694</v>
      </c>
      <c r="K6151" s="647">
        <v>1.4867</v>
      </c>
      <c r="L6151" s="702">
        <v>0.0295337610997437</v>
      </c>
      <c r="M6151" s="647">
        <v>729.4056</v>
      </c>
      <c r="N6151" s="982">
        <v>1021</v>
      </c>
      <c r="O6151" s="702">
        <v>0.714403134182174</v>
      </c>
      <c r="P6151" s="702" t="s">
        <v>176</v>
      </c>
      <c r="Q6151" s="707">
        <v>11210</v>
      </c>
      <c r="R6151" s="647">
        <v>2802.9474</v>
      </c>
      <c r="S6151" s="702">
        <v>0.250039910793934</v>
      </c>
      <c r="V6151" s="555">
        <v>0</v>
      </c>
      <c r="W6151" s="555">
        <v>0</v>
      </c>
      <c r="X6151" s="555">
        <v>0</v>
      </c>
      <c r="Y6151" s="555">
        <v>0</v>
      </c>
      <c r="Z6151" s="555"/>
      <c r="AA6151" s="700"/>
      <c r="AB6151" s="897"/>
      <c r="AC6151" s="555">
        <v>0</v>
      </c>
      <c r="AD6151" s="555">
        <v>0</v>
      </c>
      <c r="AE6151" s="700"/>
      <c r="AF6151" s="700"/>
      <c r="AG6151" s="700"/>
      <c r="AH6151" s="700"/>
      <c r="AI6151" s="700"/>
    </row>
    <row r="6152" customHeight="1" spans="1:35">
      <c r="A6152" s="978">
        <v>45406</v>
      </c>
      <c r="B6152" s="697" t="s">
        <v>187</v>
      </c>
      <c r="C6152" s="575" t="s">
        <v>32</v>
      </c>
      <c r="D6152" s="697">
        <v>100</v>
      </c>
      <c r="E6152" s="555" t="s">
        <v>33</v>
      </c>
      <c r="F6152" s="646">
        <v>1.949</v>
      </c>
      <c r="G6152" s="555">
        <v>0.432</v>
      </c>
      <c r="H6152" s="555">
        <v>24.6654</v>
      </c>
      <c r="I6152" s="555">
        <v>24.5427</v>
      </c>
      <c r="J6152" s="647">
        <v>24.387</v>
      </c>
      <c r="K6152" s="647">
        <v>0</v>
      </c>
      <c r="L6152" s="702">
        <v>0</v>
      </c>
      <c r="M6152" s="647">
        <v>753.7926</v>
      </c>
      <c r="N6152" s="982">
        <v>1021</v>
      </c>
      <c r="O6152" s="702">
        <v>0.738288540646425</v>
      </c>
      <c r="P6152" s="702" t="s">
        <v>176</v>
      </c>
      <c r="Q6152" s="707">
        <v>11210</v>
      </c>
      <c r="R6152" s="647">
        <v>2827.3344</v>
      </c>
      <c r="S6152" s="702">
        <v>0.25221537912578</v>
      </c>
      <c r="V6152" s="555">
        <v>0</v>
      </c>
      <c r="W6152" s="555">
        <v>0</v>
      </c>
      <c r="X6152" s="555">
        <v>0</v>
      </c>
      <c r="Y6152" s="555">
        <v>0</v>
      </c>
      <c r="Z6152" s="986"/>
      <c r="AA6152" s="555"/>
      <c r="AB6152" s="897"/>
      <c r="AC6152" s="555">
        <v>0</v>
      </c>
      <c r="AD6152" s="555">
        <v>0</v>
      </c>
      <c r="AE6152" s="988"/>
      <c r="AF6152" s="988"/>
      <c r="AG6152" s="555"/>
      <c r="AH6152" s="555"/>
      <c r="AI6152" s="555"/>
    </row>
    <row r="6153" customHeight="1" spans="1:35">
      <c r="A6153" s="978">
        <v>45407</v>
      </c>
      <c r="B6153" s="697" t="s">
        <v>187</v>
      </c>
      <c r="C6153" s="575" t="s">
        <v>32</v>
      </c>
      <c r="D6153" s="697">
        <v>100</v>
      </c>
      <c r="E6153" s="555" t="s">
        <v>35</v>
      </c>
      <c r="F6153" s="646">
        <v>4.213</v>
      </c>
      <c r="G6153" s="555">
        <v>0.627</v>
      </c>
      <c r="H6153" s="647">
        <v>43.776</v>
      </c>
      <c r="I6153" s="706">
        <v>43.5582</v>
      </c>
      <c r="J6153" s="647">
        <v>43.3158</v>
      </c>
      <c r="K6153" s="647">
        <v>1.0478</v>
      </c>
      <c r="L6153" s="702">
        <v>0.0234901134376541</v>
      </c>
      <c r="M6153" s="647">
        <v>797.1084</v>
      </c>
      <c r="N6153" s="982">
        <v>1021</v>
      </c>
      <c r="O6153" s="702">
        <v>0.780713418217434</v>
      </c>
      <c r="P6153" s="702" t="s">
        <v>176</v>
      </c>
      <c r="Q6153" s="707">
        <v>11210</v>
      </c>
      <c r="R6153" s="647">
        <v>2870.6502</v>
      </c>
      <c r="S6153" s="702">
        <v>0.256079411239964</v>
      </c>
      <c r="V6153" s="555">
        <v>0</v>
      </c>
      <c r="W6153" s="555">
        <v>0</v>
      </c>
      <c r="X6153" s="555">
        <v>0</v>
      </c>
      <c r="Y6153" s="555">
        <v>0</v>
      </c>
      <c r="Z6153" s="986"/>
      <c r="AA6153" s="555"/>
      <c r="AB6153" s="897"/>
      <c r="AC6153" s="555">
        <v>0</v>
      </c>
      <c r="AD6153" s="555">
        <v>0</v>
      </c>
      <c r="AE6153" s="700"/>
      <c r="AF6153" s="700"/>
      <c r="AG6153" s="555"/>
      <c r="AH6153" s="555"/>
      <c r="AI6153" s="555"/>
    </row>
    <row r="6154" customHeight="1" spans="1:35">
      <c r="A6154" s="978">
        <v>45408</v>
      </c>
      <c r="B6154" s="697" t="s">
        <v>187</v>
      </c>
      <c r="C6154" s="575" t="s">
        <v>32</v>
      </c>
      <c r="D6154" s="697">
        <v>100</v>
      </c>
      <c r="E6154" s="555" t="s">
        <v>35</v>
      </c>
      <c r="F6154" s="979">
        <v>5.559</v>
      </c>
      <c r="G6154" s="980">
        <v>0.705</v>
      </c>
      <c r="H6154" s="981">
        <v>62.8802</v>
      </c>
      <c r="I6154" s="981">
        <v>62.5673999999997</v>
      </c>
      <c r="J6154" s="981">
        <v>62.238</v>
      </c>
      <c r="K6154" s="981">
        <v>2.8172</v>
      </c>
      <c r="L6154" s="983">
        <v>0.0430865983733175</v>
      </c>
      <c r="M6154" s="981">
        <v>859.3464</v>
      </c>
      <c r="N6154" s="982">
        <v>1021</v>
      </c>
      <c r="O6154" s="983">
        <v>0.841671302644466</v>
      </c>
      <c r="P6154" s="983" t="s">
        <v>176</v>
      </c>
      <c r="Q6154" s="984">
        <v>11210</v>
      </c>
      <c r="R6154" s="981">
        <v>2932.8882</v>
      </c>
      <c r="S6154" s="983">
        <v>0.261631418376449</v>
      </c>
      <c r="V6154" s="555">
        <v>0</v>
      </c>
      <c r="W6154" s="555">
        <v>0</v>
      </c>
      <c r="X6154" s="555">
        <v>0</v>
      </c>
      <c r="Y6154" s="555">
        <v>0</v>
      </c>
      <c r="Z6154" s="986"/>
      <c r="AA6154" s="555"/>
      <c r="AB6154" s="897"/>
      <c r="AC6154" s="555">
        <v>0</v>
      </c>
      <c r="AD6154" s="555">
        <v>0</v>
      </c>
      <c r="AE6154" s="700"/>
      <c r="AF6154" s="700"/>
      <c r="AG6154" s="990"/>
      <c r="AH6154" s="990"/>
      <c r="AI6154" s="990"/>
    </row>
    <row r="6155" customHeight="1" spans="1:35">
      <c r="A6155" s="978">
        <v>45409</v>
      </c>
      <c r="B6155" s="697" t="s">
        <v>187</v>
      </c>
      <c r="C6155" s="575" t="s">
        <v>32</v>
      </c>
      <c r="D6155" s="697">
        <v>100</v>
      </c>
      <c r="E6155" s="555" t="s">
        <v>35</v>
      </c>
      <c r="F6155" s="646">
        <v>4.753</v>
      </c>
      <c r="G6155" s="555">
        <v>0.619</v>
      </c>
      <c r="H6155" s="555">
        <v>48.0877</v>
      </c>
      <c r="I6155" s="698">
        <v>47.8485</v>
      </c>
      <c r="J6155" s="555">
        <v>47.5926</v>
      </c>
      <c r="K6155" s="723">
        <v>7.7717</v>
      </c>
      <c r="L6155" s="702">
        <v>0.139728012484673</v>
      </c>
      <c r="M6155" s="647">
        <v>906.939</v>
      </c>
      <c r="N6155" s="982">
        <v>1021</v>
      </c>
      <c r="O6155" s="702">
        <v>0.888285014691479</v>
      </c>
      <c r="P6155" s="702" t="s">
        <v>176</v>
      </c>
      <c r="Q6155" s="707">
        <v>11210</v>
      </c>
      <c r="R6155" s="647">
        <v>2980.4808</v>
      </c>
      <c r="S6155" s="702">
        <v>0.265876966993755</v>
      </c>
      <c r="V6155" s="555">
        <v>0</v>
      </c>
      <c r="W6155" s="555">
        <v>0</v>
      </c>
      <c r="X6155" s="555">
        <v>0</v>
      </c>
      <c r="Y6155" s="555">
        <v>0</v>
      </c>
      <c r="Z6155" s="986"/>
      <c r="AA6155" s="555"/>
      <c r="AB6155" s="897"/>
      <c r="AC6155" s="555">
        <v>0</v>
      </c>
      <c r="AD6155" s="555">
        <v>0</v>
      </c>
      <c r="AE6155" s="990"/>
      <c r="AF6155" s="990"/>
      <c r="AG6155" s="700"/>
      <c r="AH6155" s="700"/>
      <c r="AI6155" s="700"/>
    </row>
    <row r="6156" customHeight="1" spans="1:35">
      <c r="A6156" s="978">
        <v>45410</v>
      </c>
      <c r="B6156" s="697" t="s">
        <v>187</v>
      </c>
      <c r="C6156" s="575" t="s">
        <v>32</v>
      </c>
      <c r="D6156" s="697">
        <v>100</v>
      </c>
      <c r="E6156" s="555" t="s">
        <v>35</v>
      </c>
      <c r="F6156" s="646">
        <v>5.657</v>
      </c>
      <c r="G6156" s="555">
        <v>1.453</v>
      </c>
      <c r="H6156" s="555">
        <v>64.7375</v>
      </c>
      <c r="I6156" s="647">
        <v>64.4154</v>
      </c>
      <c r="J6156" s="555">
        <v>64.053</v>
      </c>
      <c r="K6156" s="1014">
        <v>1.3068</v>
      </c>
      <c r="L6156" s="702">
        <v>0.0198836922683659</v>
      </c>
      <c r="M6156" s="647">
        <v>970.992</v>
      </c>
      <c r="N6156" s="982">
        <v>1021</v>
      </c>
      <c r="O6156" s="702">
        <v>0.951020568070519</v>
      </c>
      <c r="P6156" s="702" t="s">
        <v>176</v>
      </c>
      <c r="Q6156" s="707">
        <v>11210</v>
      </c>
      <c r="R6156" s="647">
        <v>3044.5338</v>
      </c>
      <c r="S6156" s="702">
        <v>0.271590883140053</v>
      </c>
      <c r="V6156" s="555">
        <v>0</v>
      </c>
      <c r="W6156" s="555">
        <v>0</v>
      </c>
      <c r="X6156" s="555">
        <v>0</v>
      </c>
      <c r="Y6156" s="555">
        <v>0</v>
      </c>
      <c r="Z6156" s="986"/>
      <c r="AA6156" s="555"/>
      <c r="AB6156" s="897"/>
      <c r="AC6156" s="555">
        <v>0</v>
      </c>
      <c r="AD6156" s="555">
        <v>0</v>
      </c>
      <c r="AE6156" s="646"/>
      <c r="AF6156" s="646"/>
      <c r="AG6156" s="700"/>
      <c r="AH6156" s="700"/>
      <c r="AI6156" s="700"/>
    </row>
    <row r="6157" customHeight="1" spans="1:35">
      <c r="A6157" s="995">
        <v>45411</v>
      </c>
      <c r="B6157" s="996" t="s">
        <v>187</v>
      </c>
      <c r="C6157" s="997" t="s">
        <v>32</v>
      </c>
      <c r="D6157" s="996">
        <v>100</v>
      </c>
      <c r="E6157" s="555" t="s">
        <v>107</v>
      </c>
      <c r="F6157" s="646">
        <v>1.178</v>
      </c>
      <c r="G6157" s="555">
        <v>2.57</v>
      </c>
      <c r="H6157" s="647">
        <v>15.432</v>
      </c>
      <c r="I6157" s="647">
        <v>15.3552</v>
      </c>
      <c r="J6157" s="555">
        <v>15.2196</v>
      </c>
      <c r="K6157" s="647">
        <v>0</v>
      </c>
      <c r="L6157" s="702">
        <v>0</v>
      </c>
      <c r="M6157" s="647">
        <v>986.2116</v>
      </c>
      <c r="N6157" s="982">
        <v>1021</v>
      </c>
      <c r="O6157" s="702">
        <v>0.965927130264446</v>
      </c>
      <c r="P6157" s="702" t="s">
        <v>176</v>
      </c>
      <c r="Q6157" s="707">
        <v>11210</v>
      </c>
      <c r="R6157" s="647">
        <v>3059.7534</v>
      </c>
      <c r="S6157" s="702">
        <v>0.272948563782337</v>
      </c>
      <c r="V6157" s="555">
        <v>0</v>
      </c>
      <c r="W6157" s="555">
        <v>0</v>
      </c>
      <c r="X6157" s="555">
        <v>0</v>
      </c>
      <c r="Y6157" s="555">
        <v>0</v>
      </c>
      <c r="Z6157" s="986"/>
      <c r="AA6157" s="700"/>
      <c r="AB6157" s="897"/>
      <c r="AC6157" s="555">
        <v>0</v>
      </c>
      <c r="AD6157" s="555">
        <v>0</v>
      </c>
      <c r="AE6157" s="646"/>
      <c r="AF6157" s="646"/>
      <c r="AG6157" s="555"/>
      <c r="AH6157" s="555"/>
      <c r="AI6157" s="555"/>
    </row>
    <row r="6158" customHeight="1" spans="1:35">
      <c r="A6158" s="998">
        <v>45412</v>
      </c>
      <c r="B6158" s="999" t="s">
        <v>187</v>
      </c>
      <c r="C6158" s="1000" t="s">
        <v>32</v>
      </c>
      <c r="D6158" s="999">
        <v>100</v>
      </c>
      <c r="E6158" s="1001" t="s">
        <v>107</v>
      </c>
      <c r="F6158" s="1002">
        <v>0.5241</v>
      </c>
      <c r="G6158" s="1002">
        <v>2.805</v>
      </c>
      <c r="H6158" s="1001">
        <v>7.5239</v>
      </c>
      <c r="I6158" s="1001">
        <v>7.4865</v>
      </c>
      <c r="J6158" s="1015">
        <v>7.3524</v>
      </c>
      <c r="K6158" s="1015">
        <v>0</v>
      </c>
      <c r="L6158" s="1016">
        <v>0</v>
      </c>
      <c r="M6158" s="1015">
        <v>993.564</v>
      </c>
      <c r="N6158" s="1017">
        <v>1021</v>
      </c>
      <c r="O6158" s="1016">
        <v>0.973128305582762</v>
      </c>
      <c r="P6158" s="1016" t="s">
        <v>176</v>
      </c>
      <c r="Q6158" s="1032">
        <v>11211</v>
      </c>
      <c r="R6158" s="1015">
        <v>3067.1058</v>
      </c>
      <c r="S6158" s="1016">
        <v>0.273580037463206</v>
      </c>
      <c r="V6158" s="1001">
        <v>0</v>
      </c>
      <c r="W6158" s="1001">
        <v>0</v>
      </c>
      <c r="X6158" s="1001">
        <v>0</v>
      </c>
      <c r="Y6158" s="1001">
        <v>0</v>
      </c>
      <c r="Z6158" s="1035"/>
      <c r="AA6158" s="1012"/>
      <c r="AB6158" s="1036"/>
      <c r="AC6158" s="1001">
        <v>0</v>
      </c>
      <c r="AD6158" s="1001">
        <v>0</v>
      </c>
      <c r="AE6158" s="1002"/>
      <c r="AF6158" s="1002"/>
      <c r="AG6158" s="1001"/>
      <c r="AH6158" s="1001"/>
      <c r="AI6158" s="1001"/>
    </row>
    <row r="6159" customHeight="1" spans="1:35">
      <c r="A6159" s="978">
        <v>45383</v>
      </c>
      <c r="B6159" s="697" t="s">
        <v>185</v>
      </c>
      <c r="C6159" s="697" t="s">
        <v>32</v>
      </c>
      <c r="D6159" s="697">
        <v>150</v>
      </c>
      <c r="E6159" s="697" t="s">
        <v>39</v>
      </c>
      <c r="F6159" s="1003">
        <v>1.73</v>
      </c>
      <c r="G6159" s="1003">
        <v>1.4</v>
      </c>
      <c r="H6159" s="1003">
        <v>36.6418</v>
      </c>
      <c r="I6159" s="1003">
        <v>36.4595</v>
      </c>
      <c r="J6159" s="1010">
        <v>36.201</v>
      </c>
      <c r="K6159" s="1018">
        <v>0</v>
      </c>
      <c r="L6159" s="1019">
        <f t="shared" ref="L6159:L6165" si="286">K6159/H6159</f>
        <v>0</v>
      </c>
      <c r="M6159" s="1010">
        <v>36.201</v>
      </c>
      <c r="N6159" s="1003">
        <v>2151</v>
      </c>
      <c r="O6159" s="1020">
        <f t="shared" ref="O6159:O6186" si="287">M6159/N6159*100%</f>
        <v>0.0168298465829847</v>
      </c>
      <c r="P6159" s="1021" t="s">
        <v>176</v>
      </c>
      <c r="Q6159" s="709">
        <v>23630</v>
      </c>
      <c r="R6159" s="1010">
        <v>3335.607</v>
      </c>
      <c r="S6159" s="1033">
        <f t="shared" ref="S6159:S6185" si="288">R6159/Q6159</f>
        <v>0.141159839187474</v>
      </c>
      <c r="V6159" s="1003">
        <v>0</v>
      </c>
      <c r="W6159" s="1003">
        <v>0</v>
      </c>
      <c r="X6159" s="1003">
        <v>0</v>
      </c>
      <c r="Y6159" s="1003">
        <v>0</v>
      </c>
      <c r="Z6159" s="697"/>
      <c r="AA6159" s="697"/>
      <c r="AB6159" s="1037"/>
      <c r="AC6159" s="1003">
        <v>0</v>
      </c>
      <c r="AD6159" s="1003">
        <v>0</v>
      </c>
      <c r="AE6159" s="1003"/>
      <c r="AF6159" s="1003"/>
      <c r="AG6159" s="1003"/>
      <c r="AH6159" s="1047"/>
      <c r="AI6159" s="1003"/>
    </row>
    <row r="6160" customHeight="1" spans="1:35">
      <c r="A6160" s="978">
        <v>45384</v>
      </c>
      <c r="B6160" s="697" t="s">
        <v>185</v>
      </c>
      <c r="C6160" s="697" t="s">
        <v>32</v>
      </c>
      <c r="D6160" s="697">
        <v>150</v>
      </c>
      <c r="E6160" s="1004" t="s">
        <v>107</v>
      </c>
      <c r="F6160" s="1004">
        <v>1.1</v>
      </c>
      <c r="G6160" s="1004">
        <v>1.68</v>
      </c>
      <c r="H6160" s="1004">
        <v>23.1205</v>
      </c>
      <c r="I6160" s="1004">
        <v>23.0055000000007</v>
      </c>
      <c r="J6160" s="1022">
        <v>22.7700000000024</v>
      </c>
      <c r="K6160" s="1004">
        <v>0</v>
      </c>
      <c r="L6160" s="1023">
        <v>0</v>
      </c>
      <c r="M6160" s="1022">
        <v>58.971</v>
      </c>
      <c r="N6160" s="1004">
        <v>2151</v>
      </c>
      <c r="O6160" s="1020">
        <f t="shared" si="287"/>
        <v>0.0274156206415621</v>
      </c>
      <c r="P6160" s="1021" t="s">
        <v>176</v>
      </c>
      <c r="Q6160" s="709">
        <v>23630</v>
      </c>
      <c r="R6160" s="1022">
        <v>3358.377</v>
      </c>
      <c r="S6160" s="1033">
        <f t="shared" si="288"/>
        <v>0.142123444773593</v>
      </c>
      <c r="V6160" s="1003">
        <v>0</v>
      </c>
      <c r="W6160" s="1003">
        <v>0</v>
      </c>
      <c r="X6160" s="1003">
        <v>0</v>
      </c>
      <c r="Y6160" s="1003">
        <v>0</v>
      </c>
      <c r="Z6160" s="697"/>
      <c r="AA6160" s="697"/>
      <c r="AB6160" s="1037"/>
      <c r="AC6160" s="1003">
        <v>0</v>
      </c>
      <c r="AD6160" s="1003">
        <v>0</v>
      </c>
      <c r="AE6160" s="1004"/>
      <c r="AF6160" s="1004"/>
      <c r="AG6160" s="1004"/>
      <c r="AH6160" s="1048"/>
      <c r="AI6160" s="1004"/>
    </row>
    <row r="6161" customHeight="1" spans="1:35">
      <c r="A6161" s="978">
        <v>45385</v>
      </c>
      <c r="B6161" s="697" t="s">
        <v>185</v>
      </c>
      <c r="C6161" s="711" t="s">
        <v>32</v>
      </c>
      <c r="D6161" s="700">
        <v>150</v>
      </c>
      <c r="E6161" s="1004" t="s">
        <v>107</v>
      </c>
      <c r="F6161" s="1003">
        <v>1.61</v>
      </c>
      <c r="G6161" s="1003">
        <v>1.44</v>
      </c>
      <c r="H6161" s="1003">
        <v>36.5232</v>
      </c>
      <c r="I6161" s="1003">
        <v>33.4565</v>
      </c>
      <c r="J6161" s="1008">
        <v>33.231</v>
      </c>
      <c r="K6161" s="1024">
        <v>0</v>
      </c>
      <c r="L6161" s="1019">
        <f t="shared" si="286"/>
        <v>0</v>
      </c>
      <c r="M6161" s="1003">
        <v>92.202</v>
      </c>
      <c r="N6161" s="1003">
        <v>2151</v>
      </c>
      <c r="O6161" s="1020">
        <f t="shared" si="287"/>
        <v>0.0428647140864714</v>
      </c>
      <c r="P6161" s="1021" t="s">
        <v>176</v>
      </c>
      <c r="Q6161" s="709">
        <v>23630</v>
      </c>
      <c r="R6161" s="1003">
        <v>3391.608</v>
      </c>
      <c r="S6161" s="1033">
        <f t="shared" si="288"/>
        <v>0.143529750317393</v>
      </c>
      <c r="V6161" s="1003">
        <v>0</v>
      </c>
      <c r="W6161" s="1003">
        <v>0</v>
      </c>
      <c r="X6161" s="1003">
        <v>0</v>
      </c>
      <c r="Y6161" s="1003">
        <v>0</v>
      </c>
      <c r="Z6161" s="697"/>
      <c r="AA6161" s="697"/>
      <c r="AB6161" s="1038"/>
      <c r="AC6161" s="1003">
        <v>0</v>
      </c>
      <c r="AD6161" s="1003">
        <v>0</v>
      </c>
      <c r="AE6161" s="1003"/>
      <c r="AF6161" s="1003"/>
      <c r="AG6161" s="1008"/>
      <c r="AH6161" s="1047"/>
      <c r="AI6161" s="1003"/>
    </row>
    <row r="6162" customHeight="1" spans="1:35">
      <c r="A6162" s="978">
        <v>45386</v>
      </c>
      <c r="B6162" s="697" t="s">
        <v>185</v>
      </c>
      <c r="C6162" s="1005" t="s">
        <v>32</v>
      </c>
      <c r="D6162" s="700">
        <v>150</v>
      </c>
      <c r="E6162" s="1003" t="s">
        <v>107</v>
      </c>
      <c r="F6162" s="1003">
        <v>2.206</v>
      </c>
      <c r="G6162" s="1003">
        <v>1.84</v>
      </c>
      <c r="H6162" s="1003">
        <v>51.4008</v>
      </c>
      <c r="I6162" s="1003">
        <v>47.4425</v>
      </c>
      <c r="J6162" s="1010">
        <v>46.6619999999983</v>
      </c>
      <c r="K6162" s="1024">
        <v>0</v>
      </c>
      <c r="L6162" s="1019">
        <f t="shared" si="286"/>
        <v>0</v>
      </c>
      <c r="M6162" s="1025">
        <v>138.863999999998</v>
      </c>
      <c r="N6162" s="1003">
        <v>2151</v>
      </c>
      <c r="O6162" s="1023">
        <f t="shared" si="287"/>
        <v>0.0645578800557871</v>
      </c>
      <c r="P6162" s="1021" t="s">
        <v>176</v>
      </c>
      <c r="Q6162" s="1003">
        <v>23630</v>
      </c>
      <c r="R6162" s="1003">
        <v>3438.27</v>
      </c>
      <c r="S6162" s="1033">
        <f t="shared" si="288"/>
        <v>0.14550444350402</v>
      </c>
      <c r="V6162" s="1003">
        <v>0</v>
      </c>
      <c r="W6162" s="1003">
        <v>0</v>
      </c>
      <c r="X6162" s="1003">
        <v>0</v>
      </c>
      <c r="Y6162" s="1003">
        <v>0</v>
      </c>
      <c r="Z6162" s="1003"/>
      <c r="AA6162" s="1003"/>
      <c r="AB6162" s="1037"/>
      <c r="AC6162" s="1003">
        <v>0</v>
      </c>
      <c r="AD6162" s="1003">
        <v>0</v>
      </c>
      <c r="AE6162" s="1003"/>
      <c r="AF6162" s="1003"/>
      <c r="AG6162" s="1003"/>
      <c r="AH6162" s="1047"/>
      <c r="AI6162" s="1003"/>
    </row>
    <row r="6163" customHeight="1" spans="1:35">
      <c r="A6163" s="978">
        <v>45387</v>
      </c>
      <c r="B6163" s="697" t="s">
        <v>185</v>
      </c>
      <c r="C6163" s="697" t="s">
        <v>32</v>
      </c>
      <c r="D6163" s="697">
        <v>150</v>
      </c>
      <c r="E6163" s="697" t="s">
        <v>39</v>
      </c>
      <c r="F6163" s="697">
        <v>0.88</v>
      </c>
      <c r="G6163" s="697">
        <v>14.03</v>
      </c>
      <c r="H6163" s="697">
        <v>20.4216</v>
      </c>
      <c r="I6163" s="585">
        <v>18.998</v>
      </c>
      <c r="J6163" s="697">
        <v>18.821</v>
      </c>
      <c r="K6163" s="1018">
        <v>0</v>
      </c>
      <c r="L6163" s="1019">
        <f t="shared" si="286"/>
        <v>0</v>
      </c>
      <c r="M6163" s="697">
        <v>157.685</v>
      </c>
      <c r="N6163" s="1003">
        <v>2151</v>
      </c>
      <c r="O6163" s="1020">
        <f t="shared" si="287"/>
        <v>0.0733077638307764</v>
      </c>
      <c r="P6163" s="1021" t="s">
        <v>176</v>
      </c>
      <c r="Q6163" s="1003">
        <v>23630</v>
      </c>
      <c r="R6163" s="585">
        <v>3457.091</v>
      </c>
      <c r="S6163" s="1033">
        <f t="shared" si="288"/>
        <v>0.14630093101989</v>
      </c>
      <c r="V6163" s="1003">
        <v>0</v>
      </c>
      <c r="W6163" s="1003">
        <v>0</v>
      </c>
      <c r="X6163" s="1003">
        <v>0</v>
      </c>
      <c r="Y6163" s="1003">
        <v>0</v>
      </c>
      <c r="Z6163" s="1003"/>
      <c r="AA6163" s="1003"/>
      <c r="AB6163" s="1038"/>
      <c r="AC6163" s="1003">
        <v>0</v>
      </c>
      <c r="AD6163" s="1003">
        <v>0</v>
      </c>
      <c r="AE6163" s="710"/>
      <c r="AF6163" s="710"/>
      <c r="AG6163" s="710"/>
      <c r="AH6163" s="710"/>
      <c r="AI6163" s="710"/>
    </row>
    <row r="6164" customHeight="1" spans="1:35">
      <c r="A6164" s="978">
        <v>45388</v>
      </c>
      <c r="B6164" s="697" t="s">
        <v>185</v>
      </c>
      <c r="C6164" s="697" t="s">
        <v>32</v>
      </c>
      <c r="D6164" s="697">
        <v>150</v>
      </c>
      <c r="E6164" s="1003" t="s">
        <v>39</v>
      </c>
      <c r="F6164" s="1003">
        <v>1.88</v>
      </c>
      <c r="G6164" s="1003">
        <v>1</v>
      </c>
      <c r="H6164" s="697">
        <v>43.0632</v>
      </c>
      <c r="I6164" s="1003">
        <v>38.8938</v>
      </c>
      <c r="J6164" s="1010">
        <v>38.698</v>
      </c>
      <c r="K6164" s="1010">
        <v>0</v>
      </c>
      <c r="L6164" s="1019">
        <f t="shared" si="286"/>
        <v>0</v>
      </c>
      <c r="M6164" s="1010">
        <v>196.383</v>
      </c>
      <c r="N6164" s="1003">
        <v>2151</v>
      </c>
      <c r="O6164" s="1020">
        <f t="shared" si="287"/>
        <v>0.0912984658298466</v>
      </c>
      <c r="P6164" s="1021" t="s">
        <v>176</v>
      </c>
      <c r="Q6164" s="1003">
        <v>23630</v>
      </c>
      <c r="R6164" s="1010">
        <v>3459.789</v>
      </c>
      <c r="S6164" s="1033">
        <f t="shared" si="288"/>
        <v>0.146415107913669</v>
      </c>
      <c r="V6164" s="1003">
        <v>0</v>
      </c>
      <c r="W6164" s="1003">
        <v>0</v>
      </c>
      <c r="X6164" s="1003">
        <v>0</v>
      </c>
      <c r="Y6164" s="1003">
        <v>0</v>
      </c>
      <c r="Z6164" s="1003"/>
      <c r="AA6164" s="1003"/>
      <c r="AB6164" s="1038"/>
      <c r="AC6164" s="1003">
        <v>0</v>
      </c>
      <c r="AD6164" s="1003">
        <v>0</v>
      </c>
      <c r="AE6164" s="1003"/>
      <c r="AF6164" s="1003"/>
      <c r="AG6164" s="1003"/>
      <c r="AH6164" s="1047"/>
      <c r="AI6164" s="1008"/>
    </row>
    <row r="6165" customHeight="1" spans="1:35">
      <c r="A6165" s="978">
        <v>45389</v>
      </c>
      <c r="B6165" s="697" t="s">
        <v>185</v>
      </c>
      <c r="C6165" s="697" t="s">
        <v>32</v>
      </c>
      <c r="D6165" s="697">
        <v>150</v>
      </c>
      <c r="E6165" s="1003" t="s">
        <v>35</v>
      </c>
      <c r="F6165" s="1006">
        <v>3.64</v>
      </c>
      <c r="G6165" s="1007">
        <v>0.92</v>
      </c>
      <c r="H6165" s="1006">
        <v>74.6537</v>
      </c>
      <c r="I6165" s="1006">
        <v>74.2822</v>
      </c>
      <c r="J6165" s="1006">
        <v>74.008</v>
      </c>
      <c r="K6165" s="1018">
        <v>0</v>
      </c>
      <c r="L6165" s="1019">
        <f t="shared" si="286"/>
        <v>0</v>
      </c>
      <c r="M6165" s="1003">
        <v>270.391</v>
      </c>
      <c r="N6165" s="1003">
        <v>2151</v>
      </c>
      <c r="O6165" s="1020">
        <f t="shared" si="287"/>
        <v>0.125704788470479</v>
      </c>
      <c r="P6165" s="1021" t="s">
        <v>176</v>
      </c>
      <c r="Q6165" s="1003">
        <v>23630</v>
      </c>
      <c r="R6165" s="1006">
        <v>3569.797</v>
      </c>
      <c r="S6165" s="1033">
        <f t="shared" si="288"/>
        <v>0.151070545916208</v>
      </c>
      <c r="V6165" s="1003">
        <v>0</v>
      </c>
      <c r="W6165" s="1003">
        <v>0</v>
      </c>
      <c r="X6165" s="1003">
        <v>0</v>
      </c>
      <c r="Y6165" s="1003">
        <v>0</v>
      </c>
      <c r="Z6165" s="1003"/>
      <c r="AA6165" s="1003"/>
      <c r="AB6165" s="1038"/>
      <c r="AC6165" s="1003">
        <v>0</v>
      </c>
      <c r="AD6165" s="1003">
        <v>0</v>
      </c>
      <c r="AE6165" s="1006"/>
      <c r="AF6165" s="1006"/>
      <c r="AG6165" s="1006"/>
      <c r="AH6165" s="1049"/>
      <c r="AI6165" s="1006"/>
    </row>
    <row r="6166" customHeight="1" spans="1:35">
      <c r="A6166" s="978">
        <v>45390</v>
      </c>
      <c r="B6166" s="697" t="s">
        <v>185</v>
      </c>
      <c r="C6166" s="711" t="s">
        <v>32</v>
      </c>
      <c r="D6166" s="700">
        <v>150</v>
      </c>
      <c r="E6166" s="1004" t="s">
        <v>35</v>
      </c>
      <c r="F6166" s="1004">
        <v>5.11</v>
      </c>
      <c r="G6166" s="1004">
        <v>1.66</v>
      </c>
      <c r="H6166" s="1004">
        <v>106.2865</v>
      </c>
      <c r="I6166" s="1004">
        <v>105.7578</v>
      </c>
      <c r="J6166" s="1022">
        <v>105.402</v>
      </c>
      <c r="K6166" s="1004">
        <v>0</v>
      </c>
      <c r="L6166" s="1023">
        <v>0</v>
      </c>
      <c r="M6166" s="1022">
        <v>375.793</v>
      </c>
      <c r="N6166" s="1004">
        <v>2151</v>
      </c>
      <c r="O6166" s="1020">
        <f t="shared" si="287"/>
        <v>0.174706183170618</v>
      </c>
      <c r="P6166" s="1021" t="s">
        <v>176</v>
      </c>
      <c r="Q6166" s="1004">
        <v>23630</v>
      </c>
      <c r="R6166" s="1022">
        <v>3675.199</v>
      </c>
      <c r="S6166" s="1033">
        <f t="shared" si="288"/>
        <v>0.155531062209056</v>
      </c>
      <c r="V6166" s="1004">
        <v>0</v>
      </c>
      <c r="W6166" s="1004">
        <v>0</v>
      </c>
      <c r="X6166" s="1004">
        <v>0</v>
      </c>
      <c r="Y6166" s="1004">
        <v>0</v>
      </c>
      <c r="Z6166" s="1004"/>
      <c r="AA6166" s="1004"/>
      <c r="AB6166" s="1004"/>
      <c r="AC6166" s="1004">
        <v>0</v>
      </c>
      <c r="AD6166" s="1004">
        <v>0</v>
      </c>
      <c r="AE6166" s="1039"/>
      <c r="AF6166" s="1004"/>
      <c r="AG6166" s="1039"/>
      <c r="AH6166" s="1048"/>
      <c r="AI6166" s="1004"/>
    </row>
    <row r="6167" customHeight="1" spans="1:35">
      <c r="A6167" s="978">
        <v>45391</v>
      </c>
      <c r="B6167" s="697" t="s">
        <v>185</v>
      </c>
      <c r="C6167" s="697" t="s">
        <v>32</v>
      </c>
      <c r="D6167" s="697">
        <v>150</v>
      </c>
      <c r="E6167" s="1003" t="s">
        <v>33</v>
      </c>
      <c r="F6167" s="1008">
        <v>3.16</v>
      </c>
      <c r="G6167" s="1009">
        <v>1.58</v>
      </c>
      <c r="H6167" s="1008">
        <v>69.0153</v>
      </c>
      <c r="I6167" s="1003">
        <v>61.1537</v>
      </c>
      <c r="J6167" s="1010">
        <v>60.335</v>
      </c>
      <c r="K6167" s="1018">
        <v>7.5558</v>
      </c>
      <c r="L6167" s="1019">
        <f>K6167/H6167</f>
        <v>0.109480071810164</v>
      </c>
      <c r="M6167" s="1010">
        <v>436.128</v>
      </c>
      <c r="N6167" s="1003">
        <v>2151</v>
      </c>
      <c r="O6167" s="1020">
        <f t="shared" si="287"/>
        <v>0.202755927475593</v>
      </c>
      <c r="P6167" s="1021" t="s">
        <v>176</v>
      </c>
      <c r="Q6167" s="1003">
        <v>23630</v>
      </c>
      <c r="R6167" s="1010">
        <v>3735.543</v>
      </c>
      <c r="S6167" s="1033">
        <f t="shared" si="288"/>
        <v>0.158084765129073</v>
      </c>
      <c r="V6167" s="1003">
        <v>0</v>
      </c>
      <c r="W6167" s="1003">
        <v>0</v>
      </c>
      <c r="X6167" s="1003">
        <v>0</v>
      </c>
      <c r="Y6167" s="1003">
        <v>0</v>
      </c>
      <c r="Z6167" s="1003"/>
      <c r="AA6167" s="1003"/>
      <c r="AB6167" s="1040"/>
      <c r="AC6167" s="1003">
        <v>0</v>
      </c>
      <c r="AD6167" s="1003">
        <v>0</v>
      </c>
      <c r="AE6167" s="1003"/>
      <c r="AF6167" s="1008"/>
      <c r="AG6167" s="1003"/>
      <c r="AH6167" s="1047"/>
      <c r="AI6167" s="1050"/>
    </row>
    <row r="6168" customHeight="1" spans="1:35">
      <c r="A6168" s="978">
        <v>45392</v>
      </c>
      <c r="B6168" s="697" t="s">
        <v>185</v>
      </c>
      <c r="C6168" s="697" t="s">
        <v>32</v>
      </c>
      <c r="D6168" s="697">
        <v>150</v>
      </c>
      <c r="E6168" s="1003"/>
      <c r="F6168" s="697"/>
      <c r="G6168" s="697"/>
      <c r="H6168" s="585"/>
      <c r="I6168" s="585"/>
      <c r="J6168" s="1010"/>
      <c r="K6168" s="1018">
        <v>0</v>
      </c>
      <c r="L6168" s="1019">
        <v>0</v>
      </c>
      <c r="M6168" s="1010">
        <v>436.128</v>
      </c>
      <c r="N6168" s="1003">
        <v>2151</v>
      </c>
      <c r="O6168" s="1020">
        <f t="shared" si="287"/>
        <v>0.202755927475593</v>
      </c>
      <c r="P6168" s="1021" t="s">
        <v>176</v>
      </c>
      <c r="Q6168" s="1003">
        <v>23630</v>
      </c>
      <c r="R6168" s="1010">
        <v>3735.543</v>
      </c>
      <c r="S6168" s="1033">
        <f t="shared" si="288"/>
        <v>0.158084765129073</v>
      </c>
      <c r="V6168" s="1003">
        <v>0</v>
      </c>
      <c r="W6168" s="1003">
        <v>0</v>
      </c>
      <c r="X6168" s="1003">
        <v>0</v>
      </c>
      <c r="Y6168" s="1003">
        <v>0</v>
      </c>
      <c r="Z6168" s="1003"/>
      <c r="AA6168" s="1003"/>
      <c r="AB6168" s="1040"/>
      <c r="AC6168" s="1003">
        <v>0</v>
      </c>
      <c r="AD6168" s="1003">
        <v>0</v>
      </c>
      <c r="AE6168" s="710"/>
      <c r="AF6168" s="710"/>
      <c r="AG6168" s="710"/>
      <c r="AH6168" s="710"/>
      <c r="AI6168" s="710"/>
    </row>
    <row r="6169" customHeight="1" spans="1:35">
      <c r="A6169" s="978">
        <v>45393</v>
      </c>
      <c r="B6169" s="697" t="s">
        <v>185</v>
      </c>
      <c r="C6169" s="697" t="s">
        <v>32</v>
      </c>
      <c r="D6169" s="697">
        <v>150</v>
      </c>
      <c r="E6169" s="1003"/>
      <c r="F6169" s="697"/>
      <c r="G6169" s="697"/>
      <c r="H6169" s="697"/>
      <c r="I6169" s="585"/>
      <c r="J6169" s="1010"/>
      <c r="K6169" s="1018">
        <v>0</v>
      </c>
      <c r="L6169" s="1019">
        <v>0</v>
      </c>
      <c r="M6169" s="1010">
        <v>436.128</v>
      </c>
      <c r="N6169" s="1003">
        <v>2151</v>
      </c>
      <c r="O6169" s="1020">
        <f t="shared" si="287"/>
        <v>0.202755927475593</v>
      </c>
      <c r="P6169" s="1021" t="s">
        <v>176</v>
      </c>
      <c r="Q6169" s="1003">
        <v>23630</v>
      </c>
      <c r="R6169" s="1010">
        <v>3735.543</v>
      </c>
      <c r="S6169" s="1033">
        <f t="shared" si="288"/>
        <v>0.158084765129073</v>
      </c>
      <c r="V6169" s="1003">
        <v>0</v>
      </c>
      <c r="W6169" s="1003">
        <v>0</v>
      </c>
      <c r="X6169" s="1003">
        <v>0</v>
      </c>
      <c r="Y6169" s="1003">
        <v>0</v>
      </c>
      <c r="Z6169" s="1003"/>
      <c r="AA6169" s="1003"/>
      <c r="AB6169" s="1040"/>
      <c r="AC6169" s="1003">
        <v>0</v>
      </c>
      <c r="AD6169" s="1003">
        <v>0</v>
      </c>
      <c r="AE6169" s="710"/>
      <c r="AF6169" s="710"/>
      <c r="AG6169" s="710"/>
      <c r="AH6169" s="1041"/>
      <c r="AI6169" s="710"/>
    </row>
    <row r="6170" customHeight="1" spans="1:35">
      <c r="A6170" s="978">
        <v>45394</v>
      </c>
      <c r="B6170" s="697" t="s">
        <v>185</v>
      </c>
      <c r="C6170" s="697" t="s">
        <v>32</v>
      </c>
      <c r="D6170" s="697">
        <v>150</v>
      </c>
      <c r="E6170" s="1003"/>
      <c r="F6170" s="697"/>
      <c r="G6170" s="697"/>
      <c r="H6170" s="697"/>
      <c r="I6170" s="585"/>
      <c r="J6170" s="1010"/>
      <c r="K6170" s="1018">
        <v>0</v>
      </c>
      <c r="L6170" s="1019">
        <v>0</v>
      </c>
      <c r="M6170" s="1010">
        <v>436.128</v>
      </c>
      <c r="N6170" s="1003">
        <v>2151</v>
      </c>
      <c r="O6170" s="1020">
        <f t="shared" si="287"/>
        <v>0.202755927475593</v>
      </c>
      <c r="P6170" s="1021" t="s">
        <v>176</v>
      </c>
      <c r="Q6170" s="1003">
        <v>23630</v>
      </c>
      <c r="R6170" s="1010">
        <v>3735.543</v>
      </c>
      <c r="S6170" s="1033">
        <f t="shared" si="288"/>
        <v>0.158084765129073</v>
      </c>
      <c r="V6170" s="1003">
        <v>0</v>
      </c>
      <c r="W6170" s="1003">
        <v>0</v>
      </c>
      <c r="X6170" s="1003">
        <v>0</v>
      </c>
      <c r="Y6170" s="1003">
        <v>0</v>
      </c>
      <c r="Z6170" s="1003"/>
      <c r="AA6170" s="1003"/>
      <c r="AB6170" s="1040"/>
      <c r="AC6170" s="1003">
        <v>0</v>
      </c>
      <c r="AD6170" s="1003">
        <v>0</v>
      </c>
      <c r="AE6170" s="710"/>
      <c r="AF6170" s="710"/>
      <c r="AG6170" s="710"/>
      <c r="AH6170" s="710"/>
      <c r="AI6170" s="710"/>
    </row>
    <row r="6171" customHeight="1" spans="1:35">
      <c r="A6171" s="978">
        <v>45395</v>
      </c>
      <c r="B6171" s="697" t="s">
        <v>185</v>
      </c>
      <c r="C6171" s="711" t="s">
        <v>32</v>
      </c>
      <c r="D6171" s="700">
        <v>150</v>
      </c>
      <c r="E6171" s="697" t="s">
        <v>450</v>
      </c>
      <c r="F6171" s="697">
        <v>0.9</v>
      </c>
      <c r="G6171" s="697">
        <v>0.99</v>
      </c>
      <c r="H6171" s="697">
        <v>14.2845</v>
      </c>
      <c r="I6171" s="585">
        <v>14.749</v>
      </c>
      <c r="J6171" s="1010">
        <v>14.5639999999989</v>
      </c>
      <c r="K6171" s="1018">
        <v>0</v>
      </c>
      <c r="L6171" s="856">
        <f t="shared" ref="L6171:L6186" si="289">K6171/H6171</f>
        <v>0</v>
      </c>
      <c r="M6171" s="697">
        <v>450.691999999999</v>
      </c>
      <c r="N6171" s="1003">
        <v>2151</v>
      </c>
      <c r="O6171" s="1020">
        <f t="shared" si="287"/>
        <v>0.209526731752673</v>
      </c>
      <c r="P6171" s="1021" t="s">
        <v>176</v>
      </c>
      <c r="Q6171" s="1003">
        <v>23630</v>
      </c>
      <c r="R6171" s="697">
        <v>3750.098</v>
      </c>
      <c r="S6171" s="1033">
        <f t="shared" si="288"/>
        <v>0.15870071942446</v>
      </c>
      <c r="V6171" s="1003">
        <v>0</v>
      </c>
      <c r="W6171" s="1003">
        <v>0</v>
      </c>
      <c r="X6171" s="1003">
        <v>0</v>
      </c>
      <c r="Y6171" s="1003">
        <v>0</v>
      </c>
      <c r="Z6171" s="1003"/>
      <c r="AA6171" s="697"/>
      <c r="AB6171" s="897"/>
      <c r="AC6171" s="1003">
        <v>0</v>
      </c>
      <c r="AD6171" s="1003">
        <v>0</v>
      </c>
      <c r="AE6171" s="710"/>
      <c r="AF6171" s="1041"/>
      <c r="AG6171" s="1041"/>
      <c r="AH6171" s="710"/>
      <c r="AI6171" s="710"/>
    </row>
    <row r="6172" customHeight="1" spans="1:35">
      <c r="A6172" s="978">
        <v>45396</v>
      </c>
      <c r="B6172" s="697" t="s">
        <v>185</v>
      </c>
      <c r="C6172" s="697" t="s">
        <v>32</v>
      </c>
      <c r="D6172" s="697">
        <v>150</v>
      </c>
      <c r="E6172" s="1004" t="s">
        <v>144</v>
      </c>
      <c r="F6172" s="1004">
        <v>0.44</v>
      </c>
      <c r="G6172" s="1004">
        <v>1.1</v>
      </c>
      <c r="H6172" s="1004">
        <v>29.432</v>
      </c>
      <c r="I6172" s="1004">
        <v>28.2905</v>
      </c>
      <c r="J6172" s="1004">
        <v>28.578</v>
      </c>
      <c r="K6172" s="1004">
        <v>0</v>
      </c>
      <c r="L6172" s="1023">
        <v>0</v>
      </c>
      <c r="M6172" s="1004">
        <v>479.27</v>
      </c>
      <c r="N6172" s="1003">
        <v>2151</v>
      </c>
      <c r="O6172" s="1020">
        <f t="shared" si="287"/>
        <v>0.222812645281265</v>
      </c>
      <c r="P6172" s="1021" t="s">
        <v>176</v>
      </c>
      <c r="Q6172" s="1003">
        <v>23630</v>
      </c>
      <c r="R6172" s="1004">
        <v>3778.676</v>
      </c>
      <c r="S6172" s="1033">
        <f t="shared" si="288"/>
        <v>0.159910114261532</v>
      </c>
      <c r="V6172" s="1003">
        <v>0</v>
      </c>
      <c r="W6172" s="1003">
        <v>0</v>
      </c>
      <c r="X6172" s="1003">
        <v>0</v>
      </c>
      <c r="Y6172" s="1003">
        <v>0</v>
      </c>
      <c r="Z6172" s="1003"/>
      <c r="AA6172" s="697"/>
      <c r="AB6172" s="897"/>
      <c r="AC6172" s="1003">
        <v>0</v>
      </c>
      <c r="AD6172" s="1003">
        <v>0</v>
      </c>
      <c r="AE6172" s="1004"/>
      <c r="AF6172" s="1004"/>
      <c r="AG6172" s="1004"/>
      <c r="AH6172" s="1048"/>
      <c r="AI6172" s="1004"/>
    </row>
    <row r="6173" customHeight="1" spans="1:35">
      <c r="A6173" s="978">
        <v>45397</v>
      </c>
      <c r="B6173" s="697" t="s">
        <v>185</v>
      </c>
      <c r="C6173" s="697" t="s">
        <v>32</v>
      </c>
      <c r="D6173" s="697">
        <v>150</v>
      </c>
      <c r="E6173" s="697" t="s">
        <v>35</v>
      </c>
      <c r="F6173" s="697">
        <v>4.8</v>
      </c>
      <c r="G6173" s="697">
        <v>1.65</v>
      </c>
      <c r="H6173" s="697">
        <v>93.9735</v>
      </c>
      <c r="I6173" s="585">
        <v>93.506</v>
      </c>
      <c r="J6173" s="1010">
        <v>93.181</v>
      </c>
      <c r="K6173" s="1018">
        <v>0</v>
      </c>
      <c r="L6173" s="856">
        <f t="shared" si="289"/>
        <v>0</v>
      </c>
      <c r="M6173" s="697">
        <v>572.451</v>
      </c>
      <c r="N6173" s="1003">
        <v>2151</v>
      </c>
      <c r="O6173" s="1020">
        <f t="shared" si="287"/>
        <v>0.26613249651325</v>
      </c>
      <c r="P6173" s="1021" t="s">
        <v>176</v>
      </c>
      <c r="Q6173" s="1003">
        <v>23630</v>
      </c>
      <c r="R6173" s="585">
        <v>3871.857</v>
      </c>
      <c r="S6173" s="1033">
        <f t="shared" si="288"/>
        <v>0.163853449005501</v>
      </c>
      <c r="V6173" s="1003">
        <v>0</v>
      </c>
      <c r="W6173" s="1003">
        <v>0</v>
      </c>
      <c r="X6173" s="1003">
        <v>0</v>
      </c>
      <c r="Y6173" s="1003">
        <v>0</v>
      </c>
      <c r="Z6173" s="1003"/>
      <c r="AA6173" s="697"/>
      <c r="AB6173" s="897"/>
      <c r="AC6173" s="1003">
        <v>0</v>
      </c>
      <c r="AD6173" s="1003">
        <v>0</v>
      </c>
      <c r="AE6173" s="710"/>
      <c r="AF6173" s="710"/>
      <c r="AG6173" s="710"/>
      <c r="AH6173" s="710"/>
      <c r="AI6173" s="710"/>
    </row>
    <row r="6174" customHeight="1" spans="1:35">
      <c r="A6174" s="978">
        <v>45398</v>
      </c>
      <c r="B6174" s="697" t="s">
        <v>185</v>
      </c>
      <c r="C6174" s="697" t="s">
        <v>32</v>
      </c>
      <c r="D6174" s="697">
        <v>150</v>
      </c>
      <c r="E6174" s="697" t="s">
        <v>39</v>
      </c>
      <c r="F6174" s="697">
        <v>1.08</v>
      </c>
      <c r="G6174" s="697">
        <v>2.4</v>
      </c>
      <c r="H6174" s="585">
        <v>22.3203</v>
      </c>
      <c r="I6174" s="585">
        <v>22.2093</v>
      </c>
      <c r="J6174" s="1010">
        <v>21.956</v>
      </c>
      <c r="K6174" s="1018">
        <v>0</v>
      </c>
      <c r="L6174" s="856">
        <f t="shared" si="289"/>
        <v>0</v>
      </c>
      <c r="M6174" s="697">
        <v>594.407</v>
      </c>
      <c r="N6174" s="1003">
        <v>2151</v>
      </c>
      <c r="O6174" s="1020">
        <f t="shared" si="287"/>
        <v>0.276339841933984</v>
      </c>
      <c r="P6174" s="1021" t="s">
        <v>176</v>
      </c>
      <c r="Q6174" s="1003">
        <v>23630</v>
      </c>
      <c r="R6174" s="585">
        <v>3893.813</v>
      </c>
      <c r="S6174" s="1033">
        <f t="shared" si="288"/>
        <v>0.164782606855692</v>
      </c>
      <c r="V6174" s="1003">
        <v>0</v>
      </c>
      <c r="W6174" s="1003">
        <v>0</v>
      </c>
      <c r="X6174" s="1003">
        <v>0</v>
      </c>
      <c r="Y6174" s="1003">
        <v>0</v>
      </c>
      <c r="Z6174" s="1003"/>
      <c r="AA6174" s="697"/>
      <c r="AB6174" s="897"/>
      <c r="AC6174" s="1003">
        <v>0</v>
      </c>
      <c r="AD6174" s="1003">
        <v>0</v>
      </c>
      <c r="AE6174" s="710"/>
      <c r="AF6174" s="710"/>
      <c r="AG6174" s="710"/>
      <c r="AH6174" s="710"/>
      <c r="AI6174" s="710"/>
    </row>
    <row r="6175" customHeight="1" spans="1:35">
      <c r="A6175" s="978">
        <v>45399</v>
      </c>
      <c r="B6175" s="697" t="s">
        <v>185</v>
      </c>
      <c r="C6175" s="697" t="s">
        <v>32</v>
      </c>
      <c r="D6175" s="697">
        <v>150</v>
      </c>
      <c r="E6175" s="697" t="s">
        <v>138</v>
      </c>
      <c r="F6175" s="697">
        <v>2.83</v>
      </c>
      <c r="G6175" s="697">
        <v>2.07</v>
      </c>
      <c r="H6175" s="697">
        <v>53.1758</v>
      </c>
      <c r="I6175" s="585">
        <v>52.9112</v>
      </c>
      <c r="J6175" s="1010">
        <v>52.646</v>
      </c>
      <c r="K6175" s="1018">
        <v>7.2948</v>
      </c>
      <c r="L6175" s="856">
        <f t="shared" si="289"/>
        <v>0.137182703410198</v>
      </c>
      <c r="M6175" s="697">
        <v>647.053</v>
      </c>
      <c r="N6175" s="1003">
        <v>2151</v>
      </c>
      <c r="O6175" s="1020">
        <f t="shared" si="287"/>
        <v>0.300814969781497</v>
      </c>
      <c r="P6175" s="1021" t="s">
        <v>176</v>
      </c>
      <c r="Q6175" s="1003">
        <v>23630</v>
      </c>
      <c r="R6175" s="585">
        <v>3946.459</v>
      </c>
      <c r="S6175" s="1033">
        <f t="shared" si="288"/>
        <v>0.167010537452391</v>
      </c>
      <c r="V6175" s="1003">
        <v>0</v>
      </c>
      <c r="W6175" s="1003">
        <v>0</v>
      </c>
      <c r="X6175" s="1003">
        <v>0</v>
      </c>
      <c r="Y6175" s="1003">
        <v>0</v>
      </c>
      <c r="Z6175" s="1003"/>
      <c r="AA6175" s="697"/>
      <c r="AB6175" s="897"/>
      <c r="AC6175" s="1003">
        <v>0</v>
      </c>
      <c r="AD6175" s="1003">
        <v>0</v>
      </c>
      <c r="AE6175" s="710"/>
      <c r="AF6175" s="710"/>
      <c r="AG6175" s="710"/>
      <c r="AH6175" s="710"/>
      <c r="AI6175" s="710"/>
    </row>
    <row r="6176" customHeight="1" spans="1:35">
      <c r="A6176" s="978">
        <v>45400</v>
      </c>
      <c r="B6176" s="697" t="s">
        <v>185</v>
      </c>
      <c r="C6176" s="711" t="s">
        <v>32</v>
      </c>
      <c r="D6176" s="700">
        <v>150</v>
      </c>
      <c r="E6176" s="697" t="s">
        <v>35</v>
      </c>
      <c r="F6176" s="697">
        <v>4.58</v>
      </c>
      <c r="G6176" s="697">
        <v>1.47</v>
      </c>
      <c r="H6176" s="697">
        <v>97.3447</v>
      </c>
      <c r="I6176" s="585">
        <v>87.2655</v>
      </c>
      <c r="J6176" s="1010">
        <v>86.955</v>
      </c>
      <c r="K6176" s="1018">
        <v>9.6429</v>
      </c>
      <c r="L6176" s="856">
        <f t="shared" si="289"/>
        <v>0.0990593221818959</v>
      </c>
      <c r="M6176" s="697">
        <v>734.008</v>
      </c>
      <c r="N6176" s="1003">
        <v>2151</v>
      </c>
      <c r="O6176" s="1020">
        <f t="shared" si="287"/>
        <v>0.341240353324035</v>
      </c>
      <c r="P6176" s="1021" t="s">
        <v>176</v>
      </c>
      <c r="Q6176" s="1003">
        <v>23630</v>
      </c>
      <c r="R6176" s="585">
        <v>4033.414</v>
      </c>
      <c r="S6176" s="1033">
        <f t="shared" si="288"/>
        <v>0.170690393567499</v>
      </c>
      <c r="V6176" s="1003">
        <v>0</v>
      </c>
      <c r="W6176" s="1003">
        <v>0</v>
      </c>
      <c r="X6176" s="1003">
        <v>0</v>
      </c>
      <c r="Y6176" s="1003">
        <v>0</v>
      </c>
      <c r="Z6176" s="1003"/>
      <c r="AA6176" s="1003"/>
      <c r="AB6176" s="897"/>
      <c r="AC6176" s="1003">
        <v>0</v>
      </c>
      <c r="AD6176" s="1003">
        <v>0</v>
      </c>
      <c r="AE6176" s="710"/>
      <c r="AF6176" s="710"/>
      <c r="AG6176" s="710"/>
      <c r="AH6176" s="710"/>
      <c r="AI6176" s="710"/>
    </row>
    <row r="6177" customHeight="1" spans="1:35">
      <c r="A6177" s="978">
        <v>45401</v>
      </c>
      <c r="B6177" s="697" t="s">
        <v>185</v>
      </c>
      <c r="C6177" s="697" t="s">
        <v>32</v>
      </c>
      <c r="D6177" s="697">
        <v>150</v>
      </c>
      <c r="E6177" s="558" t="s">
        <v>91</v>
      </c>
      <c r="F6177" s="558">
        <v>0.97</v>
      </c>
      <c r="G6177" s="558">
        <v>2.48</v>
      </c>
      <c r="H6177" s="728">
        <v>23.9172</v>
      </c>
      <c r="I6177" s="728">
        <v>20.6692</v>
      </c>
      <c r="J6177" s="1010">
        <v>20.416</v>
      </c>
      <c r="K6177" s="1018">
        <v>3.248</v>
      </c>
      <c r="L6177" s="856">
        <f t="shared" si="289"/>
        <v>0.13580184971485</v>
      </c>
      <c r="M6177" s="697">
        <v>754.424</v>
      </c>
      <c r="N6177" s="1003">
        <v>2151</v>
      </c>
      <c r="O6177" s="1020">
        <f t="shared" si="287"/>
        <v>0.350731752673175</v>
      </c>
      <c r="P6177" s="702" t="s">
        <v>176</v>
      </c>
      <c r="Q6177" s="1003">
        <v>23630</v>
      </c>
      <c r="R6177" s="585">
        <v>4053.83</v>
      </c>
      <c r="S6177" s="1033">
        <f t="shared" si="288"/>
        <v>0.171554380025391</v>
      </c>
      <c r="V6177" s="1003">
        <v>0</v>
      </c>
      <c r="W6177" s="1003">
        <v>0</v>
      </c>
      <c r="X6177" s="1003">
        <v>0</v>
      </c>
      <c r="Y6177" s="1003">
        <v>0</v>
      </c>
      <c r="Z6177" s="1003"/>
      <c r="AA6177" s="1003"/>
      <c r="AB6177" s="897"/>
      <c r="AC6177" s="1003">
        <v>0</v>
      </c>
      <c r="AD6177" s="1003">
        <v>0</v>
      </c>
      <c r="AE6177" s="558"/>
      <c r="AF6177" s="558"/>
      <c r="AG6177" s="558"/>
      <c r="AH6177" s="558"/>
      <c r="AI6177" s="738"/>
    </row>
    <row r="6178" customHeight="1" spans="1:35">
      <c r="A6178" s="978">
        <v>45402</v>
      </c>
      <c r="B6178" s="697" t="s">
        <v>185</v>
      </c>
      <c r="C6178" s="697" t="s">
        <v>32</v>
      </c>
      <c r="D6178" s="697">
        <v>150</v>
      </c>
      <c r="E6178" s="558" t="s">
        <v>35</v>
      </c>
      <c r="F6178" s="697">
        <v>4.01</v>
      </c>
      <c r="G6178" s="697">
        <v>1.01</v>
      </c>
      <c r="H6178" s="585">
        <v>92.7636</v>
      </c>
      <c r="I6178" s="585">
        <v>66.3267500000004</v>
      </c>
      <c r="J6178" s="1010">
        <v>66.0550000000012</v>
      </c>
      <c r="K6178" s="1018">
        <v>18.5032</v>
      </c>
      <c r="L6178" s="856">
        <f t="shared" si="289"/>
        <v>0.199466169920098</v>
      </c>
      <c r="M6178" s="697">
        <v>818.225571428572</v>
      </c>
      <c r="N6178" s="1003">
        <v>2151</v>
      </c>
      <c r="O6178" s="1020">
        <f t="shared" si="287"/>
        <v>0.380393106196454</v>
      </c>
      <c r="P6178" s="702" t="s">
        <v>176</v>
      </c>
      <c r="Q6178" s="1003">
        <v>23630</v>
      </c>
      <c r="R6178" s="1010">
        <v>4119.885</v>
      </c>
      <c r="S6178" s="1033">
        <f t="shared" si="288"/>
        <v>0.174349767245028</v>
      </c>
      <c r="V6178" s="1003">
        <v>0</v>
      </c>
      <c r="W6178" s="1003">
        <v>0</v>
      </c>
      <c r="X6178" s="1003">
        <v>0</v>
      </c>
      <c r="Y6178" s="1003">
        <v>0</v>
      </c>
      <c r="Z6178" s="1003"/>
      <c r="AA6178" s="1003"/>
      <c r="AB6178" s="897"/>
      <c r="AC6178" s="1003">
        <v>0</v>
      </c>
      <c r="AD6178" s="1003">
        <v>0</v>
      </c>
      <c r="AE6178" s="710"/>
      <c r="AF6178" s="710"/>
      <c r="AG6178" s="710"/>
      <c r="AH6178" s="1041"/>
      <c r="AI6178" s="697"/>
    </row>
    <row r="6179" customHeight="1" spans="1:35">
      <c r="A6179" s="978">
        <v>45403</v>
      </c>
      <c r="B6179" s="697" t="s">
        <v>185</v>
      </c>
      <c r="C6179" s="697" t="s">
        <v>32</v>
      </c>
      <c r="D6179" s="697">
        <v>150</v>
      </c>
      <c r="E6179" s="558" t="s">
        <v>35</v>
      </c>
      <c r="F6179" s="558">
        <v>4.27</v>
      </c>
      <c r="G6179" s="558">
        <v>1.48</v>
      </c>
      <c r="H6179" s="697">
        <v>76.3333</v>
      </c>
      <c r="I6179" s="728">
        <v>75.9535</v>
      </c>
      <c r="J6179" s="1010">
        <v>75.658</v>
      </c>
      <c r="K6179" s="1018">
        <v>11.7866</v>
      </c>
      <c r="L6179" s="856">
        <f t="shared" si="289"/>
        <v>0.154409674414705</v>
      </c>
      <c r="M6179" s="558">
        <v>896.137</v>
      </c>
      <c r="N6179" s="1003">
        <v>2151</v>
      </c>
      <c r="O6179" s="1020">
        <f t="shared" si="287"/>
        <v>0.416614132961413</v>
      </c>
      <c r="P6179" s="702" t="s">
        <v>176</v>
      </c>
      <c r="Q6179" s="1003">
        <v>23630</v>
      </c>
      <c r="R6179" s="728">
        <v>4195.543</v>
      </c>
      <c r="S6179" s="1033">
        <f t="shared" si="288"/>
        <v>0.177551544646636</v>
      </c>
      <c r="V6179" s="1003">
        <v>0</v>
      </c>
      <c r="W6179" s="1003">
        <v>0</v>
      </c>
      <c r="X6179" s="1003">
        <v>0</v>
      </c>
      <c r="Y6179" s="1003">
        <v>0</v>
      </c>
      <c r="Z6179" s="1003"/>
      <c r="AA6179" s="1003"/>
      <c r="AB6179" s="897"/>
      <c r="AC6179" s="1003">
        <v>0</v>
      </c>
      <c r="AD6179" s="1003">
        <v>0</v>
      </c>
      <c r="AE6179" s="558"/>
      <c r="AF6179" s="738"/>
      <c r="AG6179" s="738"/>
      <c r="AH6179" s="558"/>
      <c r="AI6179" s="558"/>
    </row>
    <row r="6180" customHeight="1" spans="1:35">
      <c r="A6180" s="978">
        <v>45404</v>
      </c>
      <c r="B6180" s="697" t="s">
        <v>185</v>
      </c>
      <c r="C6180" s="697" t="s">
        <v>32</v>
      </c>
      <c r="D6180" s="697">
        <v>150</v>
      </c>
      <c r="E6180" s="1003" t="s">
        <v>107</v>
      </c>
      <c r="F6180" s="1003">
        <v>2.44</v>
      </c>
      <c r="G6180" s="1003">
        <v>0.78</v>
      </c>
      <c r="H6180" s="1003">
        <v>47.7923</v>
      </c>
      <c r="I6180" s="1003">
        <v>47.5545</v>
      </c>
      <c r="J6180" s="1010">
        <v>47.289</v>
      </c>
      <c r="K6180" s="1003">
        <v>3.8835</v>
      </c>
      <c r="L6180" s="856">
        <f t="shared" si="289"/>
        <v>0.0812578595296732</v>
      </c>
      <c r="M6180" s="1010">
        <v>943.425999999998</v>
      </c>
      <c r="N6180" s="1003">
        <v>2151</v>
      </c>
      <c r="O6180" s="1020">
        <f t="shared" si="287"/>
        <v>0.438598791259878</v>
      </c>
      <c r="P6180" s="1021" t="s">
        <v>176</v>
      </c>
      <c r="Q6180" s="1003">
        <v>23630</v>
      </c>
      <c r="R6180" s="1010">
        <v>4242.832</v>
      </c>
      <c r="S6180" s="1033">
        <f t="shared" si="288"/>
        <v>0.179552771900127</v>
      </c>
      <c r="V6180" s="1003">
        <v>0</v>
      </c>
      <c r="W6180" s="1003">
        <v>0</v>
      </c>
      <c r="X6180" s="1003">
        <v>0</v>
      </c>
      <c r="Y6180" s="1003">
        <v>0</v>
      </c>
      <c r="Z6180" s="1003"/>
      <c r="AA6180" s="1003"/>
      <c r="AB6180" s="897"/>
      <c r="AC6180" s="1003">
        <v>0</v>
      </c>
      <c r="AD6180" s="1003">
        <v>0</v>
      </c>
      <c r="AE6180" s="1008"/>
      <c r="AF6180" s="1003"/>
      <c r="AG6180" s="1008"/>
      <c r="AH6180" s="1003"/>
      <c r="AI6180" s="1003"/>
    </row>
    <row r="6181" customHeight="1" spans="1:35">
      <c r="A6181" s="978">
        <v>45405</v>
      </c>
      <c r="B6181" s="697" t="s">
        <v>185</v>
      </c>
      <c r="C6181" s="711" t="s">
        <v>32</v>
      </c>
      <c r="D6181" s="700">
        <v>150</v>
      </c>
      <c r="E6181" s="1003" t="s">
        <v>35</v>
      </c>
      <c r="F6181" s="697">
        <v>5.3</v>
      </c>
      <c r="G6181" s="697">
        <v>1.1</v>
      </c>
      <c r="H6181" s="585">
        <v>116.9664</v>
      </c>
      <c r="I6181" s="585">
        <v>74.9174999999996</v>
      </c>
      <c r="J6181" s="1010">
        <v>74.6350000000015</v>
      </c>
      <c r="K6181" s="1018">
        <v>11.4395</v>
      </c>
      <c r="L6181" s="856">
        <f t="shared" si="289"/>
        <v>0.0978015908842197</v>
      </c>
      <c r="M6181" s="697">
        <v>1018.061</v>
      </c>
      <c r="N6181" s="1003">
        <v>2151</v>
      </c>
      <c r="O6181" s="1020">
        <f t="shared" si="287"/>
        <v>0.473296606229661</v>
      </c>
      <c r="P6181" s="1021" t="s">
        <v>176</v>
      </c>
      <c r="Q6181" s="1003">
        <v>23630</v>
      </c>
      <c r="R6181" s="728">
        <v>4317.467</v>
      </c>
      <c r="S6181" s="1033">
        <f t="shared" si="288"/>
        <v>0.182711256876851</v>
      </c>
      <c r="V6181" s="1003">
        <v>0</v>
      </c>
      <c r="W6181" s="1003">
        <v>0</v>
      </c>
      <c r="X6181" s="1003">
        <v>0</v>
      </c>
      <c r="Y6181" s="1003">
        <v>0</v>
      </c>
      <c r="Z6181" s="1003"/>
      <c r="AA6181" s="1003"/>
      <c r="AB6181" s="897"/>
      <c r="AC6181" s="1003">
        <v>0</v>
      </c>
      <c r="AD6181" s="1003">
        <v>0</v>
      </c>
      <c r="AE6181" s="697"/>
      <c r="AF6181" s="697"/>
      <c r="AG6181" s="697"/>
      <c r="AH6181" s="697"/>
      <c r="AI6181" s="697"/>
    </row>
    <row r="6182" customHeight="1" spans="1:35">
      <c r="A6182" s="978">
        <v>45406</v>
      </c>
      <c r="B6182" s="697" t="s">
        <v>185</v>
      </c>
      <c r="C6182" s="697" t="s">
        <v>32</v>
      </c>
      <c r="D6182" s="697">
        <v>150</v>
      </c>
      <c r="E6182" s="697" t="s">
        <v>39</v>
      </c>
      <c r="F6182" s="1003">
        <v>2.92</v>
      </c>
      <c r="G6182" s="1003">
        <v>1.25</v>
      </c>
      <c r="H6182" s="1010">
        <v>56.8111</v>
      </c>
      <c r="I6182" s="1010">
        <v>56.5285</v>
      </c>
      <c r="J6182" s="1010">
        <v>56.298</v>
      </c>
      <c r="K6182" s="1018">
        <v>2.8358</v>
      </c>
      <c r="L6182" s="856">
        <f t="shared" si="289"/>
        <v>0.0499163015678274</v>
      </c>
      <c r="M6182" s="1003">
        <v>1074.359</v>
      </c>
      <c r="N6182" s="1003">
        <v>2151</v>
      </c>
      <c r="O6182" s="1020">
        <f t="shared" si="287"/>
        <v>0.499469549046955</v>
      </c>
      <c r="P6182" s="1021" t="s">
        <v>176</v>
      </c>
      <c r="Q6182" s="1003">
        <v>23630</v>
      </c>
      <c r="R6182" s="1010">
        <v>4373.765</v>
      </c>
      <c r="S6182" s="1033">
        <f t="shared" si="288"/>
        <v>0.185093736775286</v>
      </c>
      <c r="V6182" s="1003">
        <v>0</v>
      </c>
      <c r="W6182" s="1003">
        <v>0</v>
      </c>
      <c r="X6182" s="1003">
        <v>0</v>
      </c>
      <c r="Y6182" s="1003">
        <v>0</v>
      </c>
      <c r="Z6182" s="1003"/>
      <c r="AA6182" s="1003"/>
      <c r="AB6182" s="897"/>
      <c r="AC6182" s="1003">
        <v>0</v>
      </c>
      <c r="AD6182" s="1003">
        <v>0</v>
      </c>
      <c r="AE6182" s="1008"/>
      <c r="AF6182" s="1008"/>
      <c r="AG6182" s="1008"/>
      <c r="AH6182" s="1051"/>
      <c r="AI6182" s="1008"/>
    </row>
    <row r="6183" customHeight="1" spans="1:35">
      <c r="A6183" s="978">
        <v>45407</v>
      </c>
      <c r="B6183" s="697" t="s">
        <v>185</v>
      </c>
      <c r="C6183" s="697" t="s">
        <v>32</v>
      </c>
      <c r="D6183" s="697">
        <v>150</v>
      </c>
      <c r="E6183" s="1003" t="s">
        <v>35</v>
      </c>
      <c r="F6183" s="1003">
        <v>4.394</v>
      </c>
      <c r="G6183" s="1003">
        <v>1.31</v>
      </c>
      <c r="H6183" s="1003">
        <v>49.1184</v>
      </c>
      <c r="I6183" s="1010">
        <v>48.874</v>
      </c>
      <c r="J6183" s="1010">
        <v>48.631</v>
      </c>
      <c r="K6183" s="1003">
        <v>34.6043</v>
      </c>
      <c r="L6183" s="856">
        <f t="shared" si="289"/>
        <v>0.704507882992931</v>
      </c>
      <c r="M6183" s="1003">
        <v>1122.99</v>
      </c>
      <c r="N6183" s="1003">
        <v>2151</v>
      </c>
      <c r="O6183" s="1020">
        <f t="shared" si="287"/>
        <v>0.52207810320781</v>
      </c>
      <c r="P6183" s="1021" t="s">
        <v>176</v>
      </c>
      <c r="Q6183" s="1003">
        <v>23630</v>
      </c>
      <c r="R6183" s="1010">
        <v>4422.396</v>
      </c>
      <c r="S6183" s="1033">
        <f t="shared" si="288"/>
        <v>0.187151756242065</v>
      </c>
      <c r="V6183" s="1003">
        <v>0</v>
      </c>
      <c r="W6183" s="1003">
        <v>0</v>
      </c>
      <c r="X6183" s="1003">
        <v>0</v>
      </c>
      <c r="Y6183" s="1003">
        <v>0</v>
      </c>
      <c r="Z6183" s="1003"/>
      <c r="AA6183" s="1003"/>
      <c r="AB6183" s="897"/>
      <c r="AC6183" s="1003">
        <v>0</v>
      </c>
      <c r="AD6183" s="1003">
        <v>0</v>
      </c>
      <c r="AE6183" s="1008"/>
      <c r="AF6183" s="1008"/>
      <c r="AG6183" s="1008"/>
      <c r="AH6183" s="1051"/>
      <c r="AI6183" s="1008"/>
    </row>
    <row r="6184" customHeight="1" spans="1:35">
      <c r="A6184" s="978">
        <v>45408</v>
      </c>
      <c r="B6184" s="697" t="s">
        <v>185</v>
      </c>
      <c r="C6184" s="697" t="s">
        <v>32</v>
      </c>
      <c r="D6184" s="697">
        <v>150</v>
      </c>
      <c r="E6184" s="1003" t="s">
        <v>35</v>
      </c>
      <c r="F6184" s="1003">
        <v>5.54</v>
      </c>
      <c r="G6184" s="1003">
        <v>1.28</v>
      </c>
      <c r="H6184" s="1010">
        <v>120.2928</v>
      </c>
      <c r="I6184" s="1003">
        <v>105.1347</v>
      </c>
      <c r="J6184" s="1010">
        <v>104.775</v>
      </c>
      <c r="K6184" s="1003">
        <v>0</v>
      </c>
      <c r="L6184" s="856">
        <f t="shared" si="289"/>
        <v>0</v>
      </c>
      <c r="M6184" s="1003">
        <v>1227.765</v>
      </c>
      <c r="N6184" s="1003">
        <v>2151</v>
      </c>
      <c r="O6184" s="1020">
        <f t="shared" si="287"/>
        <v>0.570788005578801</v>
      </c>
      <c r="P6184" s="1021" t="s">
        <v>176</v>
      </c>
      <c r="Q6184" s="1003">
        <v>23630</v>
      </c>
      <c r="R6184" s="1010">
        <v>4527.171</v>
      </c>
      <c r="S6184" s="1033">
        <f t="shared" si="288"/>
        <v>0.191585738468049</v>
      </c>
      <c r="V6184" s="1003">
        <v>0</v>
      </c>
      <c r="W6184" s="1003">
        <v>0</v>
      </c>
      <c r="X6184" s="1003">
        <v>0</v>
      </c>
      <c r="Y6184" s="1003">
        <v>0</v>
      </c>
      <c r="Z6184" s="558"/>
      <c r="AA6184" s="558"/>
      <c r="AB6184" s="897"/>
      <c r="AC6184" s="1003">
        <v>0</v>
      </c>
      <c r="AD6184" s="1003">
        <v>0</v>
      </c>
      <c r="AE6184" s="1003"/>
      <c r="AF6184" s="1003"/>
      <c r="AG6184" s="1003"/>
      <c r="AH6184" s="1051"/>
      <c r="AI6184" s="1003"/>
    </row>
    <row r="6185" customHeight="1" spans="1:35">
      <c r="A6185" s="978">
        <v>45409</v>
      </c>
      <c r="B6185" s="697" t="s">
        <v>185</v>
      </c>
      <c r="C6185" s="697" t="s">
        <v>32</v>
      </c>
      <c r="D6185" s="697">
        <v>150</v>
      </c>
      <c r="E6185" s="1003" t="s">
        <v>35</v>
      </c>
      <c r="F6185" s="1003">
        <v>4.09</v>
      </c>
      <c r="G6185" s="1003">
        <v>1.03</v>
      </c>
      <c r="H6185" s="1010">
        <v>87.642</v>
      </c>
      <c r="I6185" s="1003">
        <v>68.1554999999999</v>
      </c>
      <c r="J6185" s="1010">
        <v>67.8590000000017</v>
      </c>
      <c r="K6185" s="1003">
        <v>26.511</v>
      </c>
      <c r="L6185" s="856">
        <f t="shared" si="289"/>
        <v>0.302491955911549</v>
      </c>
      <c r="M6185" s="1010">
        <v>1295.624</v>
      </c>
      <c r="N6185" s="1003">
        <v>2151</v>
      </c>
      <c r="O6185" s="1020">
        <f t="shared" si="287"/>
        <v>0.602335657833566</v>
      </c>
      <c r="P6185" s="1021" t="s">
        <v>176</v>
      </c>
      <c r="Q6185" s="1003">
        <v>23630</v>
      </c>
      <c r="R6185" s="1003">
        <v>4595.03</v>
      </c>
      <c r="S6185" s="1033">
        <f t="shared" si="288"/>
        <v>0.194457469318663</v>
      </c>
      <c r="V6185" s="1003">
        <v>0</v>
      </c>
      <c r="W6185" s="1003">
        <v>0</v>
      </c>
      <c r="X6185" s="1003">
        <v>0</v>
      </c>
      <c r="Y6185" s="1003">
        <v>0</v>
      </c>
      <c r="Z6185" s="558"/>
      <c r="AA6185" s="558"/>
      <c r="AB6185" s="897"/>
      <c r="AC6185" s="1003">
        <v>0</v>
      </c>
      <c r="AD6185" s="1003">
        <v>0</v>
      </c>
      <c r="AE6185" s="1003"/>
      <c r="AF6185" s="1003"/>
      <c r="AG6185" s="1003"/>
      <c r="AH6185" s="1047"/>
      <c r="AI6185" s="1003"/>
    </row>
    <row r="6186" customHeight="1" spans="1:35">
      <c r="A6186" s="978">
        <v>45410</v>
      </c>
      <c r="B6186" s="697" t="s">
        <v>185</v>
      </c>
      <c r="C6186" s="711" t="s">
        <v>32</v>
      </c>
      <c r="D6186" s="700">
        <v>150</v>
      </c>
      <c r="E6186" s="1003" t="s">
        <v>35</v>
      </c>
      <c r="F6186" s="717">
        <v>5</v>
      </c>
      <c r="G6186" s="717">
        <v>1.5</v>
      </c>
      <c r="H6186" s="697">
        <v>99.4696</v>
      </c>
      <c r="I6186" s="585">
        <v>98.9747</v>
      </c>
      <c r="J6186" s="585">
        <v>98.604</v>
      </c>
      <c r="K6186" s="1018">
        <v>0</v>
      </c>
      <c r="L6186" s="856">
        <f t="shared" si="289"/>
        <v>0</v>
      </c>
      <c r="M6186" s="697">
        <v>1394.228</v>
      </c>
      <c r="N6186" s="1003">
        <v>2151</v>
      </c>
      <c r="O6186" s="1020">
        <f t="shared" si="287"/>
        <v>0.648176662017666</v>
      </c>
      <c r="P6186" s="1021" t="s">
        <v>176</v>
      </c>
      <c r="Q6186" s="1003">
        <v>23630</v>
      </c>
      <c r="R6186" s="697">
        <v>4693.634</v>
      </c>
      <c r="S6186" s="1033">
        <f>R6186/Q6187</f>
        <v>0.19863030046551</v>
      </c>
      <c r="V6186" s="1003">
        <v>0</v>
      </c>
      <c r="W6186" s="1003">
        <v>0</v>
      </c>
      <c r="X6186" s="1003">
        <v>0</v>
      </c>
      <c r="Y6186" s="1003">
        <v>0</v>
      </c>
      <c r="Z6186" s="558"/>
      <c r="AA6186" s="558"/>
      <c r="AB6186" s="897"/>
      <c r="AC6186" s="1003">
        <v>0</v>
      </c>
      <c r="AD6186" s="1003">
        <v>0</v>
      </c>
      <c r="AE6186" s="697"/>
      <c r="AF6186" s="717"/>
      <c r="AG6186" s="717"/>
      <c r="AH6186" s="717"/>
      <c r="AI6186" s="697"/>
    </row>
    <row r="6187" customHeight="1" spans="1:35">
      <c r="A6187" s="995">
        <v>45411</v>
      </c>
      <c r="B6187" s="996" t="s">
        <v>185</v>
      </c>
      <c r="C6187" s="996" t="s">
        <v>32</v>
      </c>
      <c r="D6187" s="996">
        <v>150</v>
      </c>
      <c r="E6187" s="558" t="s">
        <v>107</v>
      </c>
      <c r="F6187" s="697">
        <v>1</v>
      </c>
      <c r="G6187" s="697">
        <v>1.95</v>
      </c>
      <c r="H6187" s="585">
        <v>20.3839</v>
      </c>
      <c r="I6187" s="585">
        <v>20.2825</v>
      </c>
      <c r="J6187" s="585">
        <v>20.02</v>
      </c>
      <c r="K6187" s="1018">
        <v>12.6983</v>
      </c>
      <c r="L6187" s="856">
        <v>0.623</v>
      </c>
      <c r="M6187" s="697">
        <v>1414.248</v>
      </c>
      <c r="N6187" s="1003">
        <v>2151</v>
      </c>
      <c r="O6187" s="1020">
        <v>0.657483960948396</v>
      </c>
      <c r="P6187" s="1021" t="s">
        <v>176</v>
      </c>
      <c r="Q6187" s="1003">
        <v>23630</v>
      </c>
      <c r="R6187" s="697">
        <v>4711.8896</v>
      </c>
      <c r="S6187" s="1033">
        <v>0.199402860770207</v>
      </c>
      <c r="V6187" s="1003">
        <v>0</v>
      </c>
      <c r="W6187" s="1003">
        <v>0</v>
      </c>
      <c r="X6187" s="1003">
        <v>0</v>
      </c>
      <c r="Y6187" s="1003">
        <v>0</v>
      </c>
      <c r="Z6187" s="558"/>
      <c r="AA6187" s="558"/>
      <c r="AB6187" s="897"/>
      <c r="AC6187" s="1003">
        <v>0</v>
      </c>
      <c r="AD6187" s="1003">
        <v>0</v>
      </c>
      <c r="AE6187" s="697"/>
      <c r="AF6187" s="717"/>
      <c r="AG6187" s="697"/>
      <c r="AH6187" s="717"/>
      <c r="AI6187" s="697"/>
    </row>
    <row r="6188" customHeight="1" spans="1:35">
      <c r="A6188" s="998">
        <v>45412</v>
      </c>
      <c r="B6188" s="999" t="s">
        <v>185</v>
      </c>
      <c r="C6188" s="1011" t="s">
        <v>32</v>
      </c>
      <c r="D6188" s="1012">
        <v>150</v>
      </c>
      <c r="E6188" s="999" t="s">
        <v>107</v>
      </c>
      <c r="F6188" s="999">
        <v>0.9</v>
      </c>
      <c r="G6188" s="999">
        <v>5.64</v>
      </c>
      <c r="H6188" s="1013">
        <v>22.536</v>
      </c>
      <c r="I6188" s="1013">
        <v>19.3358</v>
      </c>
      <c r="J6188" s="1013">
        <v>19.063</v>
      </c>
      <c r="K6188" s="999">
        <v>0</v>
      </c>
      <c r="L6188" s="1026">
        <f>K6188/H6188</f>
        <v>0</v>
      </c>
      <c r="M6188" s="999">
        <v>1433.311</v>
      </c>
      <c r="N6188" s="1027">
        <v>2151</v>
      </c>
      <c r="O6188" s="1028">
        <f>M6188/N6188*100%</f>
        <v>0.666346350534635</v>
      </c>
      <c r="P6188" s="1029" t="s">
        <v>176</v>
      </c>
      <c r="Q6188" s="999">
        <v>23630</v>
      </c>
      <c r="R6188" s="999">
        <v>4732.717</v>
      </c>
      <c r="S6188" s="1034" t="e">
        <f>R6188/#REF!</f>
        <v>#REF!</v>
      </c>
      <c r="V6188" s="1027">
        <v>0</v>
      </c>
      <c r="W6188" s="1027">
        <v>0</v>
      </c>
      <c r="X6188" s="1027">
        <v>0</v>
      </c>
      <c r="Y6188" s="1027">
        <v>0</v>
      </c>
      <c r="Z6188" s="1042"/>
      <c r="AA6188" s="1042"/>
      <c r="AB6188" s="1036"/>
      <c r="AC6188" s="1027">
        <v>0</v>
      </c>
      <c r="AD6188" s="1027">
        <v>0</v>
      </c>
      <c r="AE6188" s="999"/>
      <c r="AF6188" s="999"/>
      <c r="AG6188" s="999"/>
      <c r="AH6188" s="1052"/>
      <c r="AI6188" s="999"/>
    </row>
    <row r="6189" customHeight="1" spans="1:35">
      <c r="A6189" s="978">
        <v>45383</v>
      </c>
      <c r="B6189" s="697" t="s">
        <v>181</v>
      </c>
      <c r="C6189" s="697" t="s">
        <v>32</v>
      </c>
      <c r="D6189" s="700">
        <v>100</v>
      </c>
      <c r="E6189" s="555" t="s">
        <v>183</v>
      </c>
      <c r="F6189" s="719">
        <v>1.5</v>
      </c>
      <c r="G6189" s="721">
        <v>1.44</v>
      </c>
      <c r="H6189" s="720">
        <v>13.386599999998</v>
      </c>
      <c r="I6189" s="720">
        <v>13.32</v>
      </c>
      <c r="J6189" s="720">
        <v>13.2</v>
      </c>
      <c r="K6189" s="718">
        <v>0</v>
      </c>
      <c r="L6189" s="729">
        <v>0</v>
      </c>
      <c r="M6189" s="720">
        <v>13.2</v>
      </c>
      <c r="N6189" s="1030">
        <v>1010</v>
      </c>
      <c r="O6189" s="1031">
        <f t="shared" ref="O6189:O6218" si="290">M6189/N6189</f>
        <v>0.0130693069306931</v>
      </c>
      <c r="P6189" s="1031" t="s">
        <v>176</v>
      </c>
      <c r="Q6189" s="1030">
        <v>12118</v>
      </c>
      <c r="R6189" s="720">
        <v>1865.82</v>
      </c>
      <c r="S6189" s="1031">
        <f t="shared" ref="S6189:S6218" si="291">R6189/Q6189</f>
        <v>0.15397095230236</v>
      </c>
      <c r="V6189" s="718">
        <v>0</v>
      </c>
      <c r="W6189" s="735">
        <v>0</v>
      </c>
      <c r="X6189" s="718">
        <v>0</v>
      </c>
      <c r="Y6189" s="585">
        <v>0</v>
      </c>
      <c r="Z6189" s="1043"/>
      <c r="AA6189" s="1044"/>
      <c r="AB6189" s="1045"/>
      <c r="AC6189" s="718">
        <v>0</v>
      </c>
      <c r="AD6189" s="718">
        <v>0</v>
      </c>
      <c r="AE6189" s="729"/>
      <c r="AF6189" s="729"/>
      <c r="AG6189" s="767"/>
      <c r="AH6189" s="767"/>
      <c r="AI6189" s="767"/>
    </row>
    <row r="6190" customHeight="1" spans="1:35">
      <c r="A6190" s="978">
        <v>45384</v>
      </c>
      <c r="B6190" s="697" t="s">
        <v>181</v>
      </c>
      <c r="C6190" s="697" t="s">
        <v>32</v>
      </c>
      <c r="D6190" s="700">
        <v>100</v>
      </c>
      <c r="E6190" s="555" t="s">
        <v>91</v>
      </c>
      <c r="F6190" s="719">
        <v>0.85</v>
      </c>
      <c r="G6190" s="721">
        <v>0.92</v>
      </c>
      <c r="H6190" s="720">
        <v>7.58574000000198</v>
      </c>
      <c r="I6190" s="720">
        <v>7.548</v>
      </c>
      <c r="J6190" s="720">
        <v>7.26</v>
      </c>
      <c r="K6190" s="718">
        <v>0</v>
      </c>
      <c r="L6190" s="729">
        <v>0</v>
      </c>
      <c r="M6190" s="720">
        <v>20.46</v>
      </c>
      <c r="N6190" s="1030">
        <v>1010</v>
      </c>
      <c r="O6190" s="1031">
        <f t="shared" si="290"/>
        <v>0.0202574257425743</v>
      </c>
      <c r="P6190" s="1031" t="s">
        <v>176</v>
      </c>
      <c r="Q6190" s="1030">
        <v>12118</v>
      </c>
      <c r="R6190" s="720">
        <v>1873.08</v>
      </c>
      <c r="S6190" s="1031">
        <f t="shared" si="291"/>
        <v>0.154570061066183</v>
      </c>
      <c r="V6190" s="718">
        <v>0</v>
      </c>
      <c r="W6190" s="735">
        <v>0</v>
      </c>
      <c r="X6190" s="718">
        <v>0</v>
      </c>
      <c r="Y6190" s="585">
        <v>0</v>
      </c>
      <c r="Z6190" s="1043"/>
      <c r="AA6190" s="1044"/>
      <c r="AB6190" s="1045"/>
      <c r="AC6190" s="718">
        <v>0</v>
      </c>
      <c r="AD6190" s="718">
        <v>0</v>
      </c>
      <c r="AE6190" s="729"/>
      <c r="AF6190" s="729"/>
      <c r="AG6190" s="767"/>
      <c r="AH6190" s="767"/>
      <c r="AI6190" s="767"/>
    </row>
    <row r="6191" customHeight="1" spans="1:35">
      <c r="A6191" s="978">
        <v>45385</v>
      </c>
      <c r="B6191" s="697" t="s">
        <v>181</v>
      </c>
      <c r="C6191" s="697" t="s">
        <v>32</v>
      </c>
      <c r="D6191" s="700">
        <v>100</v>
      </c>
      <c r="E6191" s="555" t="s">
        <v>144</v>
      </c>
      <c r="F6191" s="719">
        <v>2.27</v>
      </c>
      <c r="G6191" s="721">
        <v>2.42</v>
      </c>
      <c r="H6191" s="720">
        <v>21.4185599999995</v>
      </c>
      <c r="I6191" s="720">
        <v>21.312</v>
      </c>
      <c r="J6191" s="720">
        <v>21.12</v>
      </c>
      <c r="K6191" s="718">
        <v>0</v>
      </c>
      <c r="L6191" s="729">
        <v>0</v>
      </c>
      <c r="M6191" s="720">
        <v>41.58</v>
      </c>
      <c r="N6191" s="1030">
        <v>1010</v>
      </c>
      <c r="O6191" s="1031">
        <f t="shared" si="290"/>
        <v>0.0411683168316832</v>
      </c>
      <c r="P6191" s="1031" t="s">
        <v>176</v>
      </c>
      <c r="Q6191" s="1030">
        <v>12118</v>
      </c>
      <c r="R6191" s="720">
        <v>1894.2</v>
      </c>
      <c r="S6191" s="1031">
        <f t="shared" si="291"/>
        <v>0.156312922924575</v>
      </c>
      <c r="V6191" s="718">
        <v>0</v>
      </c>
      <c r="W6191" s="735">
        <v>0</v>
      </c>
      <c r="X6191" s="718">
        <v>0</v>
      </c>
      <c r="Y6191" s="585">
        <v>0</v>
      </c>
      <c r="Z6191" s="1043"/>
      <c r="AA6191" s="1044"/>
      <c r="AB6191" s="1045"/>
      <c r="AC6191" s="718">
        <v>0</v>
      </c>
      <c r="AD6191" s="718">
        <v>0</v>
      </c>
      <c r="AE6191" s="729"/>
      <c r="AF6191" s="729"/>
      <c r="AG6191" s="767"/>
      <c r="AH6191" s="767"/>
      <c r="AI6191" s="767"/>
    </row>
    <row r="6192" customHeight="1" spans="1:35">
      <c r="A6192" s="978">
        <v>45386</v>
      </c>
      <c r="B6192" s="697" t="s">
        <v>181</v>
      </c>
      <c r="C6192" s="697" t="s">
        <v>32</v>
      </c>
      <c r="D6192" s="700">
        <v>100</v>
      </c>
      <c r="E6192" s="555" t="s">
        <v>182</v>
      </c>
      <c r="F6192" s="555">
        <v>1.56</v>
      </c>
      <c r="G6192" s="555">
        <v>3.26</v>
      </c>
      <c r="H6192" s="718">
        <v>14.5021499999995</v>
      </c>
      <c r="I6192" s="718">
        <v>14.43</v>
      </c>
      <c r="J6192" s="718">
        <v>14.52</v>
      </c>
      <c r="K6192" s="718">
        <v>0</v>
      </c>
      <c r="L6192" s="729">
        <v>0</v>
      </c>
      <c r="M6192" s="718">
        <v>56.1</v>
      </c>
      <c r="N6192" s="1030">
        <v>1010</v>
      </c>
      <c r="O6192" s="1031">
        <f t="shared" si="290"/>
        <v>0.0555445544554455</v>
      </c>
      <c r="P6192" s="1031" t="s">
        <v>176</v>
      </c>
      <c r="Q6192" s="1030">
        <v>12118</v>
      </c>
      <c r="R6192" s="718">
        <f>R6191+J6192</f>
        <v>1908.72</v>
      </c>
      <c r="S6192" s="1031">
        <f t="shared" si="291"/>
        <v>0.15751114045222</v>
      </c>
      <c r="V6192" s="718">
        <v>0</v>
      </c>
      <c r="W6192" s="735">
        <v>0</v>
      </c>
      <c r="X6192" s="718">
        <v>0</v>
      </c>
      <c r="Y6192" s="585">
        <v>0</v>
      </c>
      <c r="Z6192" s="1043"/>
      <c r="AA6192" s="1044"/>
      <c r="AB6192" s="1045"/>
      <c r="AC6192" s="718">
        <v>0</v>
      </c>
      <c r="AD6192" s="718">
        <v>0</v>
      </c>
      <c r="AE6192" s="729"/>
      <c r="AF6192" s="729"/>
      <c r="AG6192" s="767"/>
      <c r="AH6192" s="767"/>
      <c r="AI6192" s="767"/>
    </row>
    <row r="6193" customHeight="1" spans="1:35">
      <c r="A6193" s="978">
        <v>45387</v>
      </c>
      <c r="B6193" s="697" t="s">
        <v>181</v>
      </c>
      <c r="C6193" s="697" t="s">
        <v>32</v>
      </c>
      <c r="D6193" s="700">
        <v>100</v>
      </c>
      <c r="E6193" s="555" t="s">
        <v>39</v>
      </c>
      <c r="F6193" s="555">
        <v>1.59</v>
      </c>
      <c r="G6193" s="646">
        <v>2.5</v>
      </c>
      <c r="H6193" s="718">
        <v>14.9483700000016</v>
      </c>
      <c r="I6193" s="718">
        <v>14.874</v>
      </c>
      <c r="J6193" s="718">
        <v>14.52</v>
      </c>
      <c r="K6193" s="718">
        <v>0</v>
      </c>
      <c r="L6193" s="729">
        <v>0</v>
      </c>
      <c r="M6193" s="718">
        <v>70.62</v>
      </c>
      <c r="N6193" s="1030">
        <v>1010</v>
      </c>
      <c r="O6193" s="1031">
        <f t="shared" si="290"/>
        <v>0.0699207920792079</v>
      </c>
      <c r="P6193" s="1031" t="s">
        <v>176</v>
      </c>
      <c r="Q6193" s="1030">
        <v>12118</v>
      </c>
      <c r="R6193" s="718">
        <v>1923.24</v>
      </c>
      <c r="S6193" s="1031">
        <f t="shared" si="291"/>
        <v>0.158709357979865</v>
      </c>
      <c r="V6193" s="718">
        <v>0</v>
      </c>
      <c r="W6193" s="735">
        <v>0</v>
      </c>
      <c r="X6193" s="718">
        <v>0</v>
      </c>
      <c r="Y6193" s="585">
        <v>0</v>
      </c>
      <c r="Z6193" s="1043"/>
      <c r="AA6193" s="1044"/>
      <c r="AB6193" s="1045"/>
      <c r="AC6193" s="718">
        <v>0</v>
      </c>
      <c r="AD6193" s="718">
        <v>0</v>
      </c>
      <c r="AE6193" s="729"/>
      <c r="AF6193" s="729"/>
      <c r="AG6193" s="767"/>
      <c r="AH6193" s="767"/>
      <c r="AI6193" s="767"/>
    </row>
    <row r="6194" customHeight="1" spans="1:35">
      <c r="A6194" s="978">
        <v>45388</v>
      </c>
      <c r="B6194" s="697" t="s">
        <v>181</v>
      </c>
      <c r="C6194" s="697" t="s">
        <v>32</v>
      </c>
      <c r="D6194" s="700">
        <v>100</v>
      </c>
      <c r="E6194" s="555" t="s">
        <v>138</v>
      </c>
      <c r="F6194" s="555">
        <v>2.12</v>
      </c>
      <c r="G6194" s="555">
        <v>1.77</v>
      </c>
      <c r="H6194" s="718">
        <v>18.2950199999998</v>
      </c>
      <c r="I6194" s="718">
        <v>18.204</v>
      </c>
      <c r="J6194" s="718">
        <v>17.82</v>
      </c>
      <c r="K6194" s="718">
        <v>0</v>
      </c>
      <c r="L6194" s="729">
        <v>0</v>
      </c>
      <c r="M6194" s="718">
        <v>88.44</v>
      </c>
      <c r="N6194" s="1030">
        <v>1010</v>
      </c>
      <c r="O6194" s="1031">
        <f t="shared" si="290"/>
        <v>0.0875643564356436</v>
      </c>
      <c r="P6194" s="1031" t="s">
        <v>176</v>
      </c>
      <c r="Q6194" s="1030">
        <v>12118</v>
      </c>
      <c r="R6194" s="718">
        <v>1941.06</v>
      </c>
      <c r="S6194" s="1031">
        <f t="shared" si="291"/>
        <v>0.160179897672883</v>
      </c>
      <c r="V6194" s="718">
        <v>0</v>
      </c>
      <c r="W6194" s="735">
        <v>0</v>
      </c>
      <c r="X6194" s="718">
        <v>0</v>
      </c>
      <c r="Y6194" s="585">
        <v>0</v>
      </c>
      <c r="Z6194" s="1043"/>
      <c r="AA6194" s="1044"/>
      <c r="AB6194" s="1045"/>
      <c r="AC6194" s="718">
        <v>0</v>
      </c>
      <c r="AD6194" s="718">
        <v>0</v>
      </c>
      <c r="AE6194" s="729"/>
      <c r="AF6194" s="729"/>
      <c r="AG6194" s="767"/>
      <c r="AH6194" s="767"/>
      <c r="AI6194" s="767"/>
    </row>
    <row r="6195" customHeight="1" spans="1:35">
      <c r="A6195" s="978">
        <v>45389</v>
      </c>
      <c r="B6195" s="697" t="s">
        <v>181</v>
      </c>
      <c r="C6195" s="697" t="s">
        <v>32</v>
      </c>
      <c r="D6195" s="700">
        <v>100</v>
      </c>
      <c r="E6195" s="555" t="s">
        <v>138</v>
      </c>
      <c r="F6195" s="555">
        <v>3.01</v>
      </c>
      <c r="G6195" s="555">
        <v>0.68</v>
      </c>
      <c r="H6195" s="718">
        <v>25.6576499999982</v>
      </c>
      <c r="I6195" s="718">
        <v>25.53</v>
      </c>
      <c r="J6195" s="718">
        <v>25.74</v>
      </c>
      <c r="K6195" s="718">
        <v>0</v>
      </c>
      <c r="L6195" s="729">
        <v>0</v>
      </c>
      <c r="M6195" s="718">
        <f t="shared" ref="M6195:M6217" si="292">M6194+J6195</f>
        <v>114.18</v>
      </c>
      <c r="N6195" s="1030">
        <v>1010</v>
      </c>
      <c r="O6195" s="1031">
        <f t="shared" si="290"/>
        <v>0.113049504950495</v>
      </c>
      <c r="P6195" s="1031" t="s">
        <v>176</v>
      </c>
      <c r="Q6195" s="1030">
        <v>12118</v>
      </c>
      <c r="R6195" s="718">
        <v>1966.8</v>
      </c>
      <c r="S6195" s="1031">
        <f t="shared" si="291"/>
        <v>0.162304010562799</v>
      </c>
      <c r="V6195" s="718">
        <v>0</v>
      </c>
      <c r="W6195" s="735">
        <v>0</v>
      </c>
      <c r="X6195" s="718">
        <v>0</v>
      </c>
      <c r="Y6195" s="585">
        <v>0</v>
      </c>
      <c r="Z6195" s="1043"/>
      <c r="AA6195" s="1044"/>
      <c r="AB6195" s="1045"/>
      <c r="AC6195" s="718">
        <v>0</v>
      </c>
      <c r="AD6195" s="718">
        <v>0</v>
      </c>
      <c r="AE6195" s="729"/>
      <c r="AF6195" s="729"/>
      <c r="AG6195" s="767"/>
      <c r="AH6195" s="767"/>
      <c r="AI6195" s="767"/>
    </row>
    <row r="6196" customHeight="1" spans="1:35">
      <c r="A6196" s="978">
        <v>45390</v>
      </c>
      <c r="B6196" s="697" t="s">
        <v>181</v>
      </c>
      <c r="C6196" s="697" t="s">
        <v>32</v>
      </c>
      <c r="D6196" s="700">
        <v>100</v>
      </c>
      <c r="E6196" s="555" t="s">
        <v>33</v>
      </c>
      <c r="F6196" s="555">
        <v>4.81</v>
      </c>
      <c r="G6196" s="555">
        <v>1.37</v>
      </c>
      <c r="H6196" s="555">
        <v>42.8371200000016</v>
      </c>
      <c r="I6196" s="647">
        <v>42.624</v>
      </c>
      <c r="J6196" s="647">
        <v>42.24</v>
      </c>
      <c r="K6196" s="718">
        <v>0</v>
      </c>
      <c r="L6196" s="729">
        <v>0</v>
      </c>
      <c r="M6196" s="718">
        <f t="shared" si="292"/>
        <v>156.42</v>
      </c>
      <c r="N6196" s="1030">
        <v>1010</v>
      </c>
      <c r="O6196" s="1031">
        <f t="shared" si="290"/>
        <v>0.154871287128713</v>
      </c>
      <c r="P6196" s="1031" t="s">
        <v>176</v>
      </c>
      <c r="Q6196" s="1030">
        <v>12118</v>
      </c>
      <c r="R6196" s="647">
        <v>2009.04</v>
      </c>
      <c r="S6196" s="1031">
        <f t="shared" si="291"/>
        <v>0.165789734279584</v>
      </c>
      <c r="V6196" s="718">
        <v>0</v>
      </c>
      <c r="W6196" s="735">
        <v>0</v>
      </c>
      <c r="X6196" s="718">
        <v>0</v>
      </c>
      <c r="Y6196" s="585">
        <v>0</v>
      </c>
      <c r="Z6196" s="1043"/>
      <c r="AA6196" s="1044"/>
      <c r="AB6196" s="1045"/>
      <c r="AC6196" s="718">
        <v>0</v>
      </c>
      <c r="AD6196" s="718">
        <v>0</v>
      </c>
      <c r="AE6196" s="853"/>
      <c r="AF6196" s="853"/>
      <c r="AG6196" s="719"/>
      <c r="AH6196" s="719"/>
      <c r="AI6196" s="719"/>
    </row>
    <row r="6197" customHeight="1" spans="1:35">
      <c r="A6197" s="978">
        <v>45391</v>
      </c>
      <c r="B6197" s="697" t="s">
        <v>181</v>
      </c>
      <c r="C6197" s="697" t="s">
        <v>32</v>
      </c>
      <c r="D6197" s="700">
        <v>100</v>
      </c>
      <c r="E6197" s="555" t="s">
        <v>33</v>
      </c>
      <c r="F6197" s="555">
        <v>5.66</v>
      </c>
      <c r="G6197" s="555">
        <v>2.39</v>
      </c>
      <c r="H6197" s="555">
        <v>47.5224299999999</v>
      </c>
      <c r="I6197" s="647">
        <v>47.286</v>
      </c>
      <c r="J6197" s="647">
        <v>46.86</v>
      </c>
      <c r="K6197" s="718">
        <v>0</v>
      </c>
      <c r="L6197" s="729">
        <v>0</v>
      </c>
      <c r="M6197" s="718">
        <v>203.28</v>
      </c>
      <c r="N6197" s="1030">
        <v>1010</v>
      </c>
      <c r="O6197" s="1031">
        <f t="shared" si="290"/>
        <v>0.201267326732673</v>
      </c>
      <c r="P6197" s="1031" t="s">
        <v>176</v>
      </c>
      <c r="Q6197" s="1030">
        <v>12118</v>
      </c>
      <c r="R6197" s="647">
        <v>2055.9</v>
      </c>
      <c r="S6197" s="1031">
        <f t="shared" si="291"/>
        <v>0.169656709027892</v>
      </c>
      <c r="V6197" s="718">
        <v>0</v>
      </c>
      <c r="W6197" s="735">
        <v>0</v>
      </c>
      <c r="X6197" s="718">
        <v>0</v>
      </c>
      <c r="Y6197" s="585">
        <v>0</v>
      </c>
      <c r="Z6197" s="1043"/>
      <c r="AA6197" s="1044"/>
      <c r="AB6197" s="1045"/>
      <c r="AC6197" s="718">
        <v>0</v>
      </c>
      <c r="AD6197" s="718">
        <v>0</v>
      </c>
      <c r="AE6197" s="853"/>
      <c r="AF6197" s="853"/>
      <c r="AG6197" s="719"/>
      <c r="AH6197" s="719"/>
      <c r="AI6197" s="719"/>
    </row>
    <row r="6198" customHeight="1" spans="1:35">
      <c r="A6198" s="978">
        <v>45392</v>
      </c>
      <c r="B6198" s="697" t="s">
        <v>181</v>
      </c>
      <c r="C6198" s="697" t="s">
        <v>32</v>
      </c>
      <c r="D6198" s="700">
        <v>100</v>
      </c>
      <c r="E6198" s="555" t="s">
        <v>183</v>
      </c>
      <c r="F6198" s="721">
        <v>1.85</v>
      </c>
      <c r="G6198" s="721">
        <v>0.83</v>
      </c>
      <c r="H6198" s="720">
        <v>17.848799999999</v>
      </c>
      <c r="I6198" s="720">
        <v>17.76</v>
      </c>
      <c r="J6198" s="720">
        <v>17.82</v>
      </c>
      <c r="K6198" s="718">
        <v>0</v>
      </c>
      <c r="L6198" s="729">
        <v>0</v>
      </c>
      <c r="M6198" s="718">
        <v>221.1</v>
      </c>
      <c r="N6198" s="1030">
        <v>1010</v>
      </c>
      <c r="O6198" s="1031">
        <f t="shared" si="290"/>
        <v>0.218910891089109</v>
      </c>
      <c r="P6198" s="1031" t="s">
        <v>176</v>
      </c>
      <c r="Q6198" s="1030">
        <v>12118</v>
      </c>
      <c r="R6198" s="720">
        <v>2073.72</v>
      </c>
      <c r="S6198" s="1031">
        <f t="shared" si="291"/>
        <v>0.171127248720911</v>
      </c>
      <c r="V6198" s="718">
        <v>0</v>
      </c>
      <c r="W6198" s="735">
        <v>0</v>
      </c>
      <c r="X6198" s="718">
        <v>0</v>
      </c>
      <c r="Y6198" s="585">
        <v>0</v>
      </c>
      <c r="Z6198" s="1043"/>
      <c r="AA6198" s="1044"/>
      <c r="AB6198" s="1045"/>
      <c r="AC6198" s="718">
        <v>0</v>
      </c>
      <c r="AD6198" s="718">
        <v>0</v>
      </c>
      <c r="AE6198" s="853"/>
      <c r="AF6198" s="853"/>
      <c r="AG6198" s="719"/>
      <c r="AH6198" s="719"/>
      <c r="AI6198" s="719"/>
    </row>
    <row r="6199" customHeight="1" spans="1:35">
      <c r="A6199" s="978">
        <v>45393</v>
      </c>
      <c r="B6199" s="697" t="s">
        <v>181</v>
      </c>
      <c r="C6199" s="697" t="s">
        <v>32</v>
      </c>
      <c r="D6199" s="700">
        <v>100</v>
      </c>
      <c r="E6199" s="555" t="s">
        <v>183</v>
      </c>
      <c r="F6199" s="719">
        <v>1.85</v>
      </c>
      <c r="G6199" s="721">
        <v>0.65</v>
      </c>
      <c r="H6199" s="720">
        <v>17.8488000000015</v>
      </c>
      <c r="I6199" s="720">
        <v>17.76</v>
      </c>
      <c r="J6199" s="720">
        <v>17.16</v>
      </c>
      <c r="K6199" s="718">
        <v>0</v>
      </c>
      <c r="L6199" s="729">
        <v>0</v>
      </c>
      <c r="M6199" s="718">
        <f t="shared" si="292"/>
        <v>238.26</v>
      </c>
      <c r="N6199" s="1030">
        <v>1010</v>
      </c>
      <c r="O6199" s="1031">
        <f t="shared" si="290"/>
        <v>0.23590099009901</v>
      </c>
      <c r="P6199" s="1031" t="s">
        <v>176</v>
      </c>
      <c r="Q6199" s="1030">
        <v>12118</v>
      </c>
      <c r="R6199" s="720">
        <v>2090.88</v>
      </c>
      <c r="S6199" s="1031">
        <f t="shared" si="291"/>
        <v>0.172543323980855</v>
      </c>
      <c r="V6199" s="718">
        <v>0</v>
      </c>
      <c r="W6199" s="735">
        <v>0</v>
      </c>
      <c r="X6199" s="718">
        <v>0</v>
      </c>
      <c r="Y6199" s="585">
        <v>0</v>
      </c>
      <c r="Z6199" s="1043"/>
      <c r="AA6199" s="1044"/>
      <c r="AB6199" s="1045"/>
      <c r="AC6199" s="718">
        <v>0</v>
      </c>
      <c r="AD6199" s="718">
        <v>0</v>
      </c>
      <c r="AE6199" s="853"/>
      <c r="AF6199" s="853"/>
      <c r="AG6199" s="719"/>
      <c r="AH6199" s="719"/>
      <c r="AI6199" s="719"/>
    </row>
    <row r="6200" customHeight="1" spans="1:35">
      <c r="A6200" s="978">
        <v>45394</v>
      </c>
      <c r="B6200" s="697" t="s">
        <v>181</v>
      </c>
      <c r="C6200" s="697" t="s">
        <v>32</v>
      </c>
      <c r="D6200" s="700">
        <v>100</v>
      </c>
      <c r="E6200" s="555" t="s">
        <v>138</v>
      </c>
      <c r="F6200" s="697">
        <v>4.28</v>
      </c>
      <c r="G6200" s="717">
        <v>1.42</v>
      </c>
      <c r="H6200" s="585">
        <v>35.920709999999</v>
      </c>
      <c r="I6200" s="730">
        <v>35.742</v>
      </c>
      <c r="J6200" s="730">
        <v>35.64</v>
      </c>
      <c r="K6200" s="718">
        <v>0</v>
      </c>
      <c r="L6200" s="729">
        <v>0</v>
      </c>
      <c r="M6200" s="718">
        <f t="shared" si="292"/>
        <v>273.9</v>
      </c>
      <c r="N6200" s="1030">
        <v>1010</v>
      </c>
      <c r="O6200" s="1031">
        <f t="shared" si="290"/>
        <v>0.271188118811881</v>
      </c>
      <c r="P6200" s="1031" t="s">
        <v>176</v>
      </c>
      <c r="Q6200" s="1030">
        <v>12118</v>
      </c>
      <c r="R6200" s="585">
        <v>2126.52</v>
      </c>
      <c r="S6200" s="1031">
        <f t="shared" si="291"/>
        <v>0.175484403366892</v>
      </c>
      <c r="V6200" s="720">
        <v>0</v>
      </c>
      <c r="W6200" s="736">
        <v>0</v>
      </c>
      <c r="X6200" s="720">
        <v>0</v>
      </c>
      <c r="Y6200" s="585">
        <v>0</v>
      </c>
      <c r="Z6200" s="1043"/>
      <c r="AA6200" s="1044"/>
      <c r="AB6200" s="1045"/>
      <c r="AC6200" s="720">
        <v>0</v>
      </c>
      <c r="AD6200" s="720">
        <v>0</v>
      </c>
      <c r="AE6200" s="853"/>
      <c r="AF6200" s="853"/>
      <c r="AG6200" s="719"/>
      <c r="AH6200" s="719"/>
      <c r="AI6200" s="719"/>
    </row>
    <row r="6201" customHeight="1" spans="1:35">
      <c r="A6201" s="978">
        <v>45395</v>
      </c>
      <c r="B6201" s="697" t="s">
        <v>181</v>
      </c>
      <c r="C6201" s="697" t="s">
        <v>32</v>
      </c>
      <c r="D6201" s="700">
        <v>100</v>
      </c>
      <c r="E6201" s="555" t="s">
        <v>500</v>
      </c>
      <c r="F6201" s="697">
        <v>2.47</v>
      </c>
      <c r="G6201" s="697">
        <v>1.05</v>
      </c>
      <c r="H6201" s="697">
        <v>20.9723400000012</v>
      </c>
      <c r="I6201" s="730">
        <v>20.868</v>
      </c>
      <c r="J6201" s="730">
        <v>20.46</v>
      </c>
      <c r="K6201" s="585">
        <v>0</v>
      </c>
      <c r="L6201" s="729">
        <v>0</v>
      </c>
      <c r="M6201" s="718">
        <f t="shared" si="292"/>
        <v>294.36</v>
      </c>
      <c r="N6201" s="1030">
        <v>1010</v>
      </c>
      <c r="O6201" s="1031">
        <f t="shared" si="290"/>
        <v>0.291445544554455</v>
      </c>
      <c r="P6201" s="1031" t="s">
        <v>176</v>
      </c>
      <c r="Q6201" s="1030">
        <v>12118</v>
      </c>
      <c r="R6201" s="585">
        <v>2146.98</v>
      </c>
      <c r="S6201" s="1031">
        <f t="shared" si="291"/>
        <v>0.17717280079221</v>
      </c>
      <c r="V6201" s="585">
        <v>0</v>
      </c>
      <c r="W6201" s="585">
        <v>0</v>
      </c>
      <c r="X6201" s="585">
        <v>0</v>
      </c>
      <c r="Y6201" s="585">
        <v>0</v>
      </c>
      <c r="Z6201" s="1043"/>
      <c r="AA6201" s="1044"/>
      <c r="AB6201" s="1045"/>
      <c r="AC6201" s="585">
        <v>0</v>
      </c>
      <c r="AD6201" s="585">
        <v>0</v>
      </c>
      <c r="AE6201" s="732"/>
      <c r="AF6201" s="732"/>
      <c r="AG6201" s="585"/>
      <c r="AH6201" s="585"/>
      <c r="AI6201" s="585"/>
    </row>
    <row r="6202" customHeight="1" spans="1:35">
      <c r="A6202" s="978">
        <v>45396</v>
      </c>
      <c r="B6202" s="697" t="s">
        <v>181</v>
      </c>
      <c r="C6202" s="697" t="s">
        <v>32</v>
      </c>
      <c r="D6202" s="700">
        <v>100</v>
      </c>
      <c r="E6202" s="555" t="s">
        <v>48</v>
      </c>
      <c r="F6202" s="697">
        <v>4.9</v>
      </c>
      <c r="G6202" s="697">
        <v>0.71</v>
      </c>
      <c r="H6202" s="697">
        <v>41.9446799999999</v>
      </c>
      <c r="I6202" s="730">
        <v>41.736</v>
      </c>
      <c r="J6202" s="730">
        <v>41.58</v>
      </c>
      <c r="K6202" s="585">
        <v>0</v>
      </c>
      <c r="L6202" s="729">
        <v>0</v>
      </c>
      <c r="M6202" s="718">
        <f t="shared" si="292"/>
        <v>335.94</v>
      </c>
      <c r="N6202" s="1030">
        <v>1010</v>
      </c>
      <c r="O6202" s="1031">
        <f t="shared" si="290"/>
        <v>0.332613861386139</v>
      </c>
      <c r="P6202" s="1031" t="s">
        <v>176</v>
      </c>
      <c r="Q6202" s="1030">
        <v>12118</v>
      </c>
      <c r="R6202" s="585">
        <v>2188.56</v>
      </c>
      <c r="S6202" s="1031">
        <f t="shared" si="291"/>
        <v>0.18060406007592</v>
      </c>
      <c r="V6202" s="585">
        <v>0</v>
      </c>
      <c r="W6202" s="585">
        <v>0</v>
      </c>
      <c r="X6202" s="585">
        <v>0</v>
      </c>
      <c r="Y6202" s="585">
        <v>0</v>
      </c>
      <c r="Z6202" s="1043"/>
      <c r="AA6202" s="1044"/>
      <c r="AB6202" s="1045"/>
      <c r="AC6202" s="585">
        <v>0</v>
      </c>
      <c r="AD6202" s="585">
        <v>0</v>
      </c>
      <c r="AE6202" s="732"/>
      <c r="AF6202" s="732"/>
      <c r="AG6202" s="585"/>
      <c r="AH6202" s="585"/>
      <c r="AI6202" s="585"/>
    </row>
    <row r="6203" customHeight="1" spans="1:35">
      <c r="A6203" s="978">
        <v>45397</v>
      </c>
      <c r="B6203" s="697" t="s">
        <v>181</v>
      </c>
      <c r="C6203" s="697" t="s">
        <v>32</v>
      </c>
      <c r="D6203" s="700">
        <v>100</v>
      </c>
      <c r="E6203" s="555" t="s">
        <v>35</v>
      </c>
      <c r="F6203" s="697">
        <v>6.06</v>
      </c>
      <c r="G6203" s="697">
        <v>1.34</v>
      </c>
      <c r="H6203" s="585">
        <v>51.5384099999988</v>
      </c>
      <c r="I6203" s="585">
        <v>51.282</v>
      </c>
      <c r="J6203" s="730">
        <v>50.82</v>
      </c>
      <c r="K6203" s="585">
        <v>0</v>
      </c>
      <c r="L6203" s="729">
        <v>0</v>
      </c>
      <c r="M6203" s="718">
        <f t="shared" si="292"/>
        <v>386.76</v>
      </c>
      <c r="N6203" s="1030">
        <v>1010</v>
      </c>
      <c r="O6203" s="1031">
        <f t="shared" si="290"/>
        <v>0.382930693069307</v>
      </c>
      <c r="P6203" s="1031" t="s">
        <v>176</v>
      </c>
      <c r="Q6203" s="1030">
        <v>12118</v>
      </c>
      <c r="R6203" s="585">
        <f t="shared" ref="R6203:R6218" si="293">R6202+J6203</f>
        <v>2239.38</v>
      </c>
      <c r="S6203" s="1031">
        <f t="shared" si="291"/>
        <v>0.184797821422677</v>
      </c>
      <c r="V6203" s="585">
        <v>0</v>
      </c>
      <c r="W6203" s="585">
        <v>0</v>
      </c>
      <c r="X6203" s="585">
        <v>0</v>
      </c>
      <c r="Y6203" s="585">
        <v>0</v>
      </c>
      <c r="Z6203" s="1043"/>
      <c r="AA6203" s="1044"/>
      <c r="AB6203" s="1045"/>
      <c r="AC6203" s="585">
        <v>0</v>
      </c>
      <c r="AD6203" s="585">
        <v>0</v>
      </c>
      <c r="AE6203" s="732"/>
      <c r="AF6203" s="732"/>
      <c r="AG6203" s="585"/>
      <c r="AH6203" s="585"/>
      <c r="AI6203" s="585"/>
    </row>
    <row r="6204" customHeight="1" spans="1:35">
      <c r="A6204" s="978">
        <v>45398</v>
      </c>
      <c r="B6204" s="697" t="s">
        <v>181</v>
      </c>
      <c r="C6204" s="697" t="s">
        <v>32</v>
      </c>
      <c r="D6204" s="700">
        <v>100</v>
      </c>
      <c r="E6204" s="555" t="s">
        <v>452</v>
      </c>
      <c r="F6204" s="697">
        <v>1.42</v>
      </c>
      <c r="G6204" s="697">
        <v>3.02</v>
      </c>
      <c r="H6204" s="585">
        <v>12.2710500000003</v>
      </c>
      <c r="I6204" s="585">
        <v>12.21</v>
      </c>
      <c r="J6204" s="730">
        <v>11.88</v>
      </c>
      <c r="K6204" s="585">
        <v>0</v>
      </c>
      <c r="L6204" s="729">
        <v>0</v>
      </c>
      <c r="M6204" s="718">
        <f t="shared" si="292"/>
        <v>398.64</v>
      </c>
      <c r="N6204" s="1030">
        <v>1010</v>
      </c>
      <c r="O6204" s="1031">
        <f t="shared" si="290"/>
        <v>0.394693069306931</v>
      </c>
      <c r="P6204" s="1031" t="s">
        <v>176</v>
      </c>
      <c r="Q6204" s="1030">
        <v>12118</v>
      </c>
      <c r="R6204" s="585">
        <f t="shared" si="293"/>
        <v>2251.26</v>
      </c>
      <c r="S6204" s="1031">
        <f t="shared" si="291"/>
        <v>0.185778181218023</v>
      </c>
      <c r="V6204" s="585">
        <v>0</v>
      </c>
      <c r="W6204" s="585">
        <v>0</v>
      </c>
      <c r="X6204" s="585">
        <v>0</v>
      </c>
      <c r="Y6204" s="585">
        <v>0</v>
      </c>
      <c r="Z6204" s="1043"/>
      <c r="AA6204" s="1044"/>
      <c r="AB6204" s="1045"/>
      <c r="AC6204" s="585">
        <v>0</v>
      </c>
      <c r="AD6204" s="585">
        <v>0</v>
      </c>
      <c r="AE6204" s="732"/>
      <c r="AF6204" s="732"/>
      <c r="AG6204" s="585"/>
      <c r="AH6204" s="585"/>
      <c r="AI6204" s="585"/>
    </row>
    <row r="6205" customHeight="1" spans="1:35">
      <c r="A6205" s="978">
        <v>45399</v>
      </c>
      <c r="B6205" s="697" t="s">
        <v>181</v>
      </c>
      <c r="C6205" s="697" t="s">
        <v>32</v>
      </c>
      <c r="D6205" s="700">
        <v>100</v>
      </c>
      <c r="E6205" s="555" t="s">
        <v>33</v>
      </c>
      <c r="F6205" s="697">
        <v>4.46</v>
      </c>
      <c r="G6205" s="697">
        <v>2.74</v>
      </c>
      <c r="H6205" s="585">
        <v>37.9719</v>
      </c>
      <c r="I6205" s="585">
        <v>17.982</v>
      </c>
      <c r="J6205" s="730">
        <v>18.48</v>
      </c>
      <c r="K6205" s="585">
        <v>19.9</v>
      </c>
      <c r="L6205" s="729">
        <v>0.5241</v>
      </c>
      <c r="M6205" s="718">
        <f t="shared" si="292"/>
        <v>417.12</v>
      </c>
      <c r="N6205" s="1030">
        <v>1010</v>
      </c>
      <c r="O6205" s="1031">
        <f t="shared" si="290"/>
        <v>0.412990099009901</v>
      </c>
      <c r="P6205" s="1031" t="s">
        <v>176</v>
      </c>
      <c r="Q6205" s="1030">
        <v>12118</v>
      </c>
      <c r="R6205" s="585">
        <f t="shared" si="293"/>
        <v>2269.74</v>
      </c>
      <c r="S6205" s="1031">
        <f t="shared" si="291"/>
        <v>0.187303185344116</v>
      </c>
      <c r="V6205" s="585">
        <v>0</v>
      </c>
      <c r="W6205" s="585">
        <v>0</v>
      </c>
      <c r="X6205" s="585">
        <v>0</v>
      </c>
      <c r="Y6205" s="585">
        <v>0</v>
      </c>
      <c r="Z6205" s="1046"/>
      <c r="AA6205" s="1044"/>
      <c r="AB6205" s="1045"/>
      <c r="AC6205" s="585">
        <v>0</v>
      </c>
      <c r="AD6205" s="585">
        <v>0</v>
      </c>
      <c r="AE6205" s="732"/>
      <c r="AF6205" s="732"/>
      <c r="AG6205" s="585"/>
      <c r="AH6205" s="585"/>
      <c r="AI6205" s="585"/>
    </row>
    <row r="6206" customHeight="1" spans="1:35">
      <c r="A6206" s="978">
        <v>45400</v>
      </c>
      <c r="B6206" s="697" t="s">
        <v>181</v>
      </c>
      <c r="C6206" s="697" t="s">
        <v>32</v>
      </c>
      <c r="D6206" s="700">
        <v>100</v>
      </c>
      <c r="E6206" s="555" t="s">
        <v>35</v>
      </c>
      <c r="F6206" s="697">
        <v>5.8</v>
      </c>
      <c r="G6206" s="697">
        <v>1.44</v>
      </c>
      <c r="H6206" s="585">
        <v>49.976</v>
      </c>
      <c r="I6206" s="585">
        <v>48.396</v>
      </c>
      <c r="J6206" s="730">
        <v>47.52</v>
      </c>
      <c r="K6206" s="585">
        <v>1.58</v>
      </c>
      <c r="L6206" s="729">
        <v>0.0316</v>
      </c>
      <c r="M6206" s="718">
        <f t="shared" si="292"/>
        <v>464.64</v>
      </c>
      <c r="N6206" s="1030">
        <v>1010</v>
      </c>
      <c r="O6206" s="1031">
        <f t="shared" si="290"/>
        <v>0.460039603960396</v>
      </c>
      <c r="P6206" s="1031" t="s">
        <v>176</v>
      </c>
      <c r="Q6206" s="1030">
        <v>12118</v>
      </c>
      <c r="R6206" s="585">
        <f t="shared" si="293"/>
        <v>2317.26</v>
      </c>
      <c r="S6206" s="1031">
        <f t="shared" si="291"/>
        <v>0.191224624525499</v>
      </c>
      <c r="V6206" s="585">
        <v>0</v>
      </c>
      <c r="W6206" s="585">
        <v>0</v>
      </c>
      <c r="X6206" s="585">
        <v>0</v>
      </c>
      <c r="Y6206" s="585">
        <v>0</v>
      </c>
      <c r="Z6206" s="1046"/>
      <c r="AA6206" s="1044"/>
      <c r="AB6206" s="1045"/>
      <c r="AC6206" s="585">
        <v>0</v>
      </c>
      <c r="AD6206" s="585">
        <v>0</v>
      </c>
      <c r="AE6206" s="732"/>
      <c r="AF6206" s="732"/>
      <c r="AG6206" s="585"/>
      <c r="AH6206" s="585"/>
      <c r="AI6206" s="585"/>
    </row>
    <row r="6207" customHeight="1" spans="1:35">
      <c r="A6207" s="978">
        <v>45401</v>
      </c>
      <c r="B6207" s="697" t="s">
        <v>181</v>
      </c>
      <c r="C6207" s="697" t="s">
        <v>32</v>
      </c>
      <c r="D6207" s="700">
        <v>100</v>
      </c>
      <c r="E6207" s="555" t="s">
        <v>182</v>
      </c>
      <c r="F6207" s="697">
        <v>0.76</v>
      </c>
      <c r="G6207" s="697">
        <v>1.38</v>
      </c>
      <c r="H6207" s="585">
        <v>6.47019000000172</v>
      </c>
      <c r="I6207" s="585">
        <v>6.438</v>
      </c>
      <c r="J6207" s="731">
        <v>6.6</v>
      </c>
      <c r="K6207" s="585">
        <v>0</v>
      </c>
      <c r="L6207" s="729">
        <v>0</v>
      </c>
      <c r="M6207" s="718">
        <f t="shared" si="292"/>
        <v>471.24</v>
      </c>
      <c r="N6207" s="1030">
        <v>1010</v>
      </c>
      <c r="O6207" s="1031">
        <f t="shared" si="290"/>
        <v>0.466574257425743</v>
      </c>
      <c r="P6207" s="1031" t="s">
        <v>176</v>
      </c>
      <c r="Q6207" s="1030">
        <v>12118</v>
      </c>
      <c r="R6207" s="585">
        <f t="shared" si="293"/>
        <v>2323.86</v>
      </c>
      <c r="S6207" s="1031">
        <f t="shared" si="291"/>
        <v>0.191769268856247</v>
      </c>
      <c r="V6207" s="585">
        <v>0</v>
      </c>
      <c r="W6207" s="585">
        <v>0</v>
      </c>
      <c r="X6207" s="585">
        <v>0</v>
      </c>
      <c r="Y6207" s="585">
        <v>0</v>
      </c>
      <c r="Z6207" s="697"/>
      <c r="AA6207" s="1044"/>
      <c r="AB6207" s="1045"/>
      <c r="AC6207" s="585">
        <v>0</v>
      </c>
      <c r="AD6207" s="585">
        <v>0</v>
      </c>
      <c r="AE6207" s="732"/>
      <c r="AF6207" s="732"/>
      <c r="AG6207" s="585"/>
      <c r="AH6207" s="585"/>
      <c r="AI6207" s="585"/>
    </row>
    <row r="6208" customHeight="1" spans="1:35">
      <c r="A6208" s="978">
        <v>45402</v>
      </c>
      <c r="B6208" s="697" t="s">
        <v>181</v>
      </c>
      <c r="C6208" s="697" t="s">
        <v>32</v>
      </c>
      <c r="D6208" s="700">
        <v>100</v>
      </c>
      <c r="E6208" s="555" t="s">
        <v>33</v>
      </c>
      <c r="F6208" s="697">
        <v>4.95</v>
      </c>
      <c r="G6208" s="697">
        <v>1.22</v>
      </c>
      <c r="H6208" s="585">
        <v>42.6140100000006</v>
      </c>
      <c r="I6208" s="585">
        <v>42.402</v>
      </c>
      <c r="J6208" s="704">
        <v>42.24</v>
      </c>
      <c r="K6208" s="585">
        <v>0</v>
      </c>
      <c r="L6208" s="729">
        <v>0</v>
      </c>
      <c r="M6208" s="718">
        <f t="shared" si="292"/>
        <v>513.48</v>
      </c>
      <c r="N6208" s="1030">
        <v>1010</v>
      </c>
      <c r="O6208" s="1031">
        <f t="shared" si="290"/>
        <v>0.50839603960396</v>
      </c>
      <c r="P6208" s="1031" t="s">
        <v>176</v>
      </c>
      <c r="Q6208" s="1030">
        <v>12118</v>
      </c>
      <c r="R6208" s="585">
        <f t="shared" si="293"/>
        <v>2366.1</v>
      </c>
      <c r="S6208" s="1031">
        <f t="shared" si="291"/>
        <v>0.195254992573032</v>
      </c>
      <c r="V6208" s="585">
        <v>0</v>
      </c>
      <c r="W6208" s="585">
        <v>0</v>
      </c>
      <c r="X6208" s="585">
        <v>0</v>
      </c>
      <c r="Y6208" s="585">
        <v>0</v>
      </c>
      <c r="Z6208" s="697"/>
      <c r="AA6208" s="1044"/>
      <c r="AB6208" s="1045"/>
      <c r="AC6208" s="585">
        <v>0</v>
      </c>
      <c r="AD6208" s="698">
        <v>0</v>
      </c>
      <c r="AE6208" s="732"/>
      <c r="AF6208" s="732"/>
      <c r="AG6208" s="585"/>
      <c r="AH6208" s="585"/>
      <c r="AI6208" s="585"/>
    </row>
    <row r="6209" customHeight="1" spans="1:35">
      <c r="A6209" s="978">
        <v>45403</v>
      </c>
      <c r="B6209" s="697" t="s">
        <v>181</v>
      </c>
      <c r="C6209" s="697" t="s">
        <v>32</v>
      </c>
      <c r="D6209" s="700">
        <v>100</v>
      </c>
      <c r="E6209" s="697" t="s">
        <v>33</v>
      </c>
      <c r="F6209" s="697">
        <v>4.96</v>
      </c>
      <c r="G6209" s="697">
        <v>1.74</v>
      </c>
      <c r="H6209" s="585">
        <v>42.2</v>
      </c>
      <c r="I6209" s="585">
        <v>36.408</v>
      </c>
      <c r="J6209" s="704">
        <v>35.64</v>
      </c>
      <c r="K6209" s="585">
        <v>5.6118</v>
      </c>
      <c r="L6209" s="729">
        <v>0.133</v>
      </c>
      <c r="M6209" s="718">
        <f t="shared" si="292"/>
        <v>549.12</v>
      </c>
      <c r="N6209" s="1030">
        <v>1010</v>
      </c>
      <c r="O6209" s="1031">
        <f t="shared" si="290"/>
        <v>0.543683168316832</v>
      </c>
      <c r="P6209" s="1031" t="s">
        <v>176</v>
      </c>
      <c r="Q6209" s="1030">
        <v>12118</v>
      </c>
      <c r="R6209" s="585">
        <f t="shared" si="293"/>
        <v>2401.74</v>
      </c>
      <c r="S6209" s="1031">
        <f t="shared" si="291"/>
        <v>0.198196071959069</v>
      </c>
      <c r="V6209" s="585">
        <v>0</v>
      </c>
      <c r="W6209" s="585">
        <v>0</v>
      </c>
      <c r="X6209" s="585">
        <v>0</v>
      </c>
      <c r="Y6209" s="585">
        <v>0</v>
      </c>
      <c r="Z6209" s="1079"/>
      <c r="AA6209" s="1044"/>
      <c r="AB6209" s="1045"/>
      <c r="AC6209" s="585">
        <v>0</v>
      </c>
      <c r="AD6209" s="698">
        <v>0</v>
      </c>
      <c r="AE6209" s="732"/>
      <c r="AF6209" s="732"/>
      <c r="AG6209" s="585"/>
      <c r="AH6209" s="585"/>
      <c r="AI6209" s="585"/>
    </row>
    <row r="6210" customHeight="1" spans="1:35">
      <c r="A6210" s="978">
        <v>45404</v>
      </c>
      <c r="B6210" s="697" t="s">
        <v>181</v>
      </c>
      <c r="C6210" s="697" t="s">
        <v>32</v>
      </c>
      <c r="D6210" s="700">
        <v>100</v>
      </c>
      <c r="E6210" s="697" t="s">
        <v>195</v>
      </c>
      <c r="F6210" s="697">
        <v>4.03</v>
      </c>
      <c r="G6210" s="697">
        <v>0.93</v>
      </c>
      <c r="H6210" s="585">
        <v>33.8164</v>
      </c>
      <c r="I6210" s="585">
        <v>29.082</v>
      </c>
      <c r="J6210" s="704">
        <v>29.04</v>
      </c>
      <c r="K6210" s="585">
        <v>4.589</v>
      </c>
      <c r="L6210" s="729">
        <v>0.1357</v>
      </c>
      <c r="M6210" s="718">
        <f t="shared" si="292"/>
        <v>578.16</v>
      </c>
      <c r="N6210" s="1030">
        <v>1010</v>
      </c>
      <c r="O6210" s="1031">
        <f t="shared" si="290"/>
        <v>0.572435643564356</v>
      </c>
      <c r="P6210" s="1031" t="s">
        <v>176</v>
      </c>
      <c r="Q6210" s="1030">
        <v>12118</v>
      </c>
      <c r="R6210" s="585">
        <f t="shared" si="293"/>
        <v>2430.78</v>
      </c>
      <c r="S6210" s="1031">
        <f t="shared" si="291"/>
        <v>0.200592507014359</v>
      </c>
      <c r="V6210" s="585">
        <v>0</v>
      </c>
      <c r="W6210" s="585">
        <v>0</v>
      </c>
      <c r="X6210" s="585">
        <v>0</v>
      </c>
      <c r="Y6210" s="585">
        <v>0</v>
      </c>
      <c r="Z6210" s="1046"/>
      <c r="AA6210" s="1044"/>
      <c r="AB6210" s="1045"/>
      <c r="AC6210" s="585">
        <v>0</v>
      </c>
      <c r="AD6210" s="698">
        <v>0</v>
      </c>
      <c r="AE6210" s="732"/>
      <c r="AF6210" s="732"/>
      <c r="AG6210" s="585"/>
      <c r="AH6210" s="585"/>
      <c r="AI6210" s="585"/>
    </row>
    <row r="6211" customHeight="1" spans="1:35">
      <c r="A6211" s="978">
        <v>45405</v>
      </c>
      <c r="B6211" s="697" t="s">
        <v>181</v>
      </c>
      <c r="C6211" s="697" t="s">
        <v>32</v>
      </c>
      <c r="D6211" s="700">
        <v>100</v>
      </c>
      <c r="E6211" s="697" t="s">
        <v>33</v>
      </c>
      <c r="F6211" s="697">
        <v>5.7</v>
      </c>
      <c r="G6211" s="697">
        <v>1.81</v>
      </c>
      <c r="H6211" s="585">
        <v>48.4954</v>
      </c>
      <c r="I6211" s="585">
        <v>41.07</v>
      </c>
      <c r="J6211" s="704">
        <v>40.92</v>
      </c>
      <c r="K6211" s="585">
        <v>7.2173</v>
      </c>
      <c r="L6211" s="729">
        <v>0.1488</v>
      </c>
      <c r="M6211" s="718">
        <f t="shared" si="292"/>
        <v>619.08</v>
      </c>
      <c r="N6211" s="1030">
        <v>1010</v>
      </c>
      <c r="O6211" s="1031">
        <f t="shared" si="290"/>
        <v>0.612950495049505</v>
      </c>
      <c r="P6211" s="1031" t="s">
        <v>176</v>
      </c>
      <c r="Q6211" s="1030">
        <v>12118</v>
      </c>
      <c r="R6211" s="585">
        <f t="shared" si="293"/>
        <v>2471.7</v>
      </c>
      <c r="S6211" s="1031">
        <f t="shared" si="291"/>
        <v>0.203969301864994</v>
      </c>
      <c r="V6211" s="585">
        <v>0</v>
      </c>
      <c r="W6211" s="585">
        <v>0</v>
      </c>
      <c r="X6211" s="585">
        <v>0</v>
      </c>
      <c r="Y6211" s="585">
        <v>0</v>
      </c>
      <c r="Z6211" s="1046"/>
      <c r="AA6211" s="1044"/>
      <c r="AB6211" s="1045"/>
      <c r="AC6211" s="585">
        <v>0</v>
      </c>
      <c r="AD6211" s="698">
        <v>0</v>
      </c>
      <c r="AE6211" s="732"/>
      <c r="AF6211" s="732"/>
      <c r="AG6211" s="585"/>
      <c r="AH6211" s="585"/>
      <c r="AI6211" s="585"/>
    </row>
    <row r="6212" customHeight="1" spans="1:35">
      <c r="A6212" s="978">
        <v>45406</v>
      </c>
      <c r="B6212" s="697" t="s">
        <v>181</v>
      </c>
      <c r="C6212" s="697" t="s">
        <v>32</v>
      </c>
      <c r="D6212" s="700">
        <v>100</v>
      </c>
      <c r="E6212" s="697" t="s">
        <v>144</v>
      </c>
      <c r="F6212" s="697">
        <v>3.25</v>
      </c>
      <c r="G6212" s="697">
        <v>0.86</v>
      </c>
      <c r="H6212" s="585">
        <v>27.2194199999993</v>
      </c>
      <c r="I6212" s="585">
        <v>27.084</v>
      </c>
      <c r="J6212" s="704">
        <v>26.4</v>
      </c>
      <c r="K6212" s="585">
        <v>0</v>
      </c>
      <c r="L6212" s="729">
        <v>0</v>
      </c>
      <c r="M6212" s="718">
        <f t="shared" si="292"/>
        <v>645.48</v>
      </c>
      <c r="N6212" s="1030">
        <v>1010</v>
      </c>
      <c r="O6212" s="1031">
        <f t="shared" si="290"/>
        <v>0.639089108910891</v>
      </c>
      <c r="P6212" s="1031" t="s">
        <v>176</v>
      </c>
      <c r="Q6212" s="1030">
        <v>12118</v>
      </c>
      <c r="R6212" s="585">
        <f t="shared" si="293"/>
        <v>2498.1</v>
      </c>
      <c r="S6212" s="1031">
        <f t="shared" si="291"/>
        <v>0.206147879187985</v>
      </c>
      <c r="V6212" s="585">
        <v>0</v>
      </c>
      <c r="W6212" s="585">
        <v>0</v>
      </c>
      <c r="X6212" s="585">
        <v>0</v>
      </c>
      <c r="Y6212" s="585">
        <v>0</v>
      </c>
      <c r="Z6212" s="697"/>
      <c r="AA6212" s="1044"/>
      <c r="AB6212" s="1045"/>
      <c r="AC6212" s="585">
        <v>0</v>
      </c>
      <c r="AD6212" s="698">
        <v>0</v>
      </c>
      <c r="AE6212" s="732"/>
      <c r="AF6212" s="732"/>
      <c r="AG6212" s="585"/>
      <c r="AH6212" s="585"/>
      <c r="AI6212" s="585"/>
    </row>
    <row r="6213" customHeight="1" spans="1:35">
      <c r="A6213" s="978">
        <v>45407</v>
      </c>
      <c r="B6213" s="697" t="s">
        <v>181</v>
      </c>
      <c r="C6213" s="697" t="s">
        <v>32</v>
      </c>
      <c r="D6213" s="700">
        <v>100</v>
      </c>
      <c r="E6213" s="555" t="s">
        <v>33</v>
      </c>
      <c r="F6213" s="717">
        <v>2.89</v>
      </c>
      <c r="G6213" s="697">
        <v>0.77</v>
      </c>
      <c r="H6213" s="585">
        <v>24.5420999999992</v>
      </c>
      <c r="I6213" s="585">
        <v>24.42</v>
      </c>
      <c r="J6213" s="585">
        <v>24.42</v>
      </c>
      <c r="K6213" s="585">
        <v>0</v>
      </c>
      <c r="L6213" s="729">
        <v>0</v>
      </c>
      <c r="M6213" s="718">
        <f t="shared" si="292"/>
        <v>669.9</v>
      </c>
      <c r="N6213" s="1030">
        <v>1010</v>
      </c>
      <c r="O6213" s="1031">
        <f t="shared" si="290"/>
        <v>0.663267326732673</v>
      </c>
      <c r="P6213" s="1031" t="s">
        <v>176</v>
      </c>
      <c r="Q6213" s="1030">
        <v>12118</v>
      </c>
      <c r="R6213" s="585">
        <f t="shared" si="293"/>
        <v>2522.52</v>
      </c>
      <c r="S6213" s="1031">
        <f t="shared" si="291"/>
        <v>0.208163063211751</v>
      </c>
      <c r="V6213" s="585">
        <v>0</v>
      </c>
      <c r="W6213" s="585">
        <v>0</v>
      </c>
      <c r="X6213" s="585">
        <v>0</v>
      </c>
      <c r="Y6213" s="585">
        <v>0</v>
      </c>
      <c r="Z6213" s="1080"/>
      <c r="AA6213" s="1044"/>
      <c r="AB6213" s="1045"/>
      <c r="AC6213" s="585">
        <v>0</v>
      </c>
      <c r="AD6213" s="585">
        <v>0</v>
      </c>
      <c r="AE6213" s="732"/>
      <c r="AF6213" s="732"/>
      <c r="AG6213" s="585"/>
      <c r="AH6213" s="585"/>
      <c r="AI6213" s="585"/>
    </row>
    <row r="6214" customHeight="1" spans="1:35">
      <c r="A6214" s="978">
        <v>45408</v>
      </c>
      <c r="B6214" s="697" t="s">
        <v>181</v>
      </c>
      <c r="C6214" s="697" t="s">
        <v>32</v>
      </c>
      <c r="D6214" s="700">
        <v>100</v>
      </c>
      <c r="E6214" s="555" t="s">
        <v>35</v>
      </c>
      <c r="F6214" s="717">
        <v>4.88</v>
      </c>
      <c r="G6214" s="697">
        <v>0.76</v>
      </c>
      <c r="H6214" s="585">
        <v>41.4984600000003</v>
      </c>
      <c r="I6214" s="585">
        <v>41.292</v>
      </c>
      <c r="J6214" s="585">
        <v>40.92</v>
      </c>
      <c r="K6214" s="585">
        <v>0</v>
      </c>
      <c r="L6214" s="729">
        <v>0</v>
      </c>
      <c r="M6214" s="718">
        <f t="shared" si="292"/>
        <v>710.82</v>
      </c>
      <c r="N6214" s="1030">
        <v>1010</v>
      </c>
      <c r="O6214" s="1031">
        <f t="shared" si="290"/>
        <v>0.703782178217822</v>
      </c>
      <c r="P6214" s="1031" t="s">
        <v>176</v>
      </c>
      <c r="Q6214" s="1030">
        <v>12118</v>
      </c>
      <c r="R6214" s="585">
        <f t="shared" si="293"/>
        <v>2563.44</v>
      </c>
      <c r="S6214" s="1031">
        <f t="shared" si="291"/>
        <v>0.211539858062387</v>
      </c>
      <c r="V6214" s="585">
        <v>0</v>
      </c>
      <c r="W6214" s="585">
        <v>0</v>
      </c>
      <c r="X6214" s="585">
        <v>0</v>
      </c>
      <c r="Y6214" s="585">
        <v>0</v>
      </c>
      <c r="Z6214" s="1080"/>
      <c r="AA6214" s="1044"/>
      <c r="AB6214" s="1045"/>
      <c r="AC6214" s="585">
        <v>0</v>
      </c>
      <c r="AD6214" s="585">
        <v>0</v>
      </c>
      <c r="AE6214" s="732"/>
      <c r="AF6214" s="732"/>
      <c r="AG6214" s="585"/>
      <c r="AH6214" s="585"/>
      <c r="AI6214" s="585"/>
    </row>
    <row r="6215" customHeight="1" spans="1:35">
      <c r="A6215" s="978">
        <v>45409</v>
      </c>
      <c r="B6215" s="697" t="s">
        <v>181</v>
      </c>
      <c r="C6215" s="697" t="s">
        <v>32</v>
      </c>
      <c r="D6215" s="700">
        <v>100</v>
      </c>
      <c r="E6215" s="697" t="s">
        <v>35</v>
      </c>
      <c r="F6215" s="717">
        <v>4.89</v>
      </c>
      <c r="G6215" s="697">
        <v>0.68</v>
      </c>
      <c r="H6215" s="585">
        <v>44.818</v>
      </c>
      <c r="I6215" s="585">
        <v>38.406</v>
      </c>
      <c r="J6215" s="585">
        <v>38.28</v>
      </c>
      <c r="K6215" s="585">
        <v>6.224</v>
      </c>
      <c r="L6215" s="729">
        <v>0.1389</v>
      </c>
      <c r="M6215" s="718">
        <f t="shared" si="292"/>
        <v>749.1</v>
      </c>
      <c r="N6215" s="1030">
        <v>1010</v>
      </c>
      <c r="O6215" s="1031">
        <f t="shared" si="290"/>
        <v>0.741683168316831</v>
      </c>
      <c r="P6215" s="1031" t="s">
        <v>176</v>
      </c>
      <c r="Q6215" s="1030">
        <v>12118</v>
      </c>
      <c r="R6215" s="585">
        <f t="shared" si="293"/>
        <v>2601.72</v>
      </c>
      <c r="S6215" s="1031">
        <f t="shared" si="291"/>
        <v>0.214698795180723</v>
      </c>
      <c r="V6215" s="585">
        <v>0</v>
      </c>
      <c r="W6215" s="585">
        <v>0</v>
      </c>
      <c r="X6215" s="585">
        <v>0</v>
      </c>
      <c r="Y6215" s="585">
        <v>0</v>
      </c>
      <c r="Z6215" s="1046"/>
      <c r="AA6215" s="1044"/>
      <c r="AB6215" s="1045"/>
      <c r="AC6215" s="585">
        <v>0</v>
      </c>
      <c r="AD6215" s="585">
        <v>0</v>
      </c>
      <c r="AE6215" s="732"/>
      <c r="AF6215" s="732"/>
      <c r="AG6215" s="585"/>
      <c r="AH6215" s="585"/>
      <c r="AI6215" s="585"/>
    </row>
    <row r="6216" customHeight="1" spans="1:35">
      <c r="A6216" s="978">
        <v>45410</v>
      </c>
      <c r="B6216" s="697" t="s">
        <v>181</v>
      </c>
      <c r="C6216" s="697" t="s">
        <v>32</v>
      </c>
      <c r="D6216" s="700">
        <v>100</v>
      </c>
      <c r="E6216" s="697" t="s">
        <v>501</v>
      </c>
      <c r="F6216" s="717">
        <v>4.22</v>
      </c>
      <c r="G6216" s="697">
        <v>1.51</v>
      </c>
      <c r="H6216" s="585">
        <v>35.920709999999</v>
      </c>
      <c r="I6216" s="585">
        <v>35.742</v>
      </c>
      <c r="J6216" s="585">
        <v>35.64</v>
      </c>
      <c r="K6216" s="585">
        <v>0</v>
      </c>
      <c r="L6216" s="729">
        <v>0</v>
      </c>
      <c r="M6216" s="718">
        <f t="shared" si="292"/>
        <v>784.74</v>
      </c>
      <c r="N6216" s="1030">
        <v>1010</v>
      </c>
      <c r="O6216" s="1031">
        <f t="shared" si="290"/>
        <v>0.776970297029703</v>
      </c>
      <c r="P6216" s="1031" t="s">
        <v>176</v>
      </c>
      <c r="Q6216" s="1030">
        <v>12118</v>
      </c>
      <c r="R6216" s="585">
        <f t="shared" si="293"/>
        <v>2637.36</v>
      </c>
      <c r="S6216" s="1031">
        <f t="shared" si="291"/>
        <v>0.21763987456676</v>
      </c>
      <c r="V6216" s="585">
        <v>0</v>
      </c>
      <c r="W6216" s="585">
        <v>0</v>
      </c>
      <c r="X6216" s="585">
        <v>0</v>
      </c>
      <c r="Y6216" s="585">
        <v>0</v>
      </c>
      <c r="Z6216" s="697"/>
      <c r="AA6216" s="1044"/>
      <c r="AB6216" s="1045"/>
      <c r="AC6216" s="585">
        <v>0</v>
      </c>
      <c r="AD6216" s="585">
        <v>0</v>
      </c>
      <c r="AE6216" s="732"/>
      <c r="AF6216" s="732"/>
      <c r="AG6216" s="585"/>
      <c r="AH6216" s="585"/>
      <c r="AI6216" s="585"/>
    </row>
    <row r="6217" customHeight="1" spans="1:35">
      <c r="A6217" s="995">
        <v>45411</v>
      </c>
      <c r="B6217" s="996" t="s">
        <v>181</v>
      </c>
      <c r="C6217" s="996" t="s">
        <v>32</v>
      </c>
      <c r="D6217" s="990">
        <v>100</v>
      </c>
      <c r="E6217" s="996" t="s">
        <v>195</v>
      </c>
      <c r="F6217" s="1053">
        <v>2.23</v>
      </c>
      <c r="G6217" s="996">
        <v>2.52</v>
      </c>
      <c r="H6217" s="1054">
        <v>20.7492299999989</v>
      </c>
      <c r="I6217" s="1054">
        <v>20.646</v>
      </c>
      <c r="J6217" s="1054">
        <v>20.46</v>
      </c>
      <c r="K6217" s="1054">
        <v>0</v>
      </c>
      <c r="L6217" s="1062">
        <v>0</v>
      </c>
      <c r="M6217" s="1063">
        <f t="shared" si="292"/>
        <v>805.2</v>
      </c>
      <c r="N6217" s="1063">
        <v>1010</v>
      </c>
      <c r="O6217" s="1062">
        <f t="shared" si="290"/>
        <v>0.797227722772277</v>
      </c>
      <c r="P6217" s="1062" t="s">
        <v>176</v>
      </c>
      <c r="Q6217" s="1063">
        <v>12118</v>
      </c>
      <c r="R6217" s="1054">
        <f t="shared" si="293"/>
        <v>2657.82</v>
      </c>
      <c r="S6217" s="1062">
        <f t="shared" si="291"/>
        <v>0.219328271992078</v>
      </c>
      <c r="V6217" s="1054">
        <v>0</v>
      </c>
      <c r="W6217" s="1054">
        <v>0</v>
      </c>
      <c r="X6217" s="1054">
        <v>0</v>
      </c>
      <c r="Y6217" s="1054">
        <v>0</v>
      </c>
      <c r="Z6217" s="996"/>
      <c r="AA6217" s="1081"/>
      <c r="AB6217" s="1082"/>
      <c r="AC6217" s="1054">
        <v>0</v>
      </c>
      <c r="AD6217" s="1054">
        <v>0</v>
      </c>
      <c r="AE6217" s="1083"/>
      <c r="AF6217" s="1083"/>
      <c r="AG6217" s="1054"/>
      <c r="AH6217" s="1054"/>
      <c r="AI6217" s="1054"/>
    </row>
    <row r="6218" customHeight="1" spans="1:35">
      <c r="A6218" s="998">
        <v>45412</v>
      </c>
      <c r="B6218" s="999" t="s">
        <v>181</v>
      </c>
      <c r="C6218" s="999" t="s">
        <v>32</v>
      </c>
      <c r="D6218" s="1012">
        <v>100</v>
      </c>
      <c r="E6218" s="1001" t="s">
        <v>91</v>
      </c>
      <c r="F6218" s="1052">
        <v>0.59</v>
      </c>
      <c r="G6218" s="1052">
        <v>4.25</v>
      </c>
      <c r="H6218" s="1013">
        <v>5.13153000000041</v>
      </c>
      <c r="I6218" s="1013">
        <v>5.106</v>
      </c>
      <c r="J6218" s="1013">
        <v>5.28</v>
      </c>
      <c r="K6218" s="1013">
        <v>0</v>
      </c>
      <c r="L6218" s="1064">
        <v>0</v>
      </c>
      <c r="M6218" s="1065">
        <v>810.48</v>
      </c>
      <c r="N6218" s="1065">
        <v>1010</v>
      </c>
      <c r="O6218" s="1064">
        <f t="shared" si="290"/>
        <v>0.802455445544555</v>
      </c>
      <c r="P6218" s="1064" t="s">
        <v>176</v>
      </c>
      <c r="Q6218" s="1065">
        <v>12118</v>
      </c>
      <c r="R6218" s="1013">
        <f t="shared" si="293"/>
        <v>2663.1</v>
      </c>
      <c r="S6218" s="1064">
        <f t="shared" si="291"/>
        <v>0.219763987456676</v>
      </c>
      <c r="V6218" s="1013">
        <v>0</v>
      </c>
      <c r="W6218" s="1013">
        <v>0</v>
      </c>
      <c r="X6218" s="1013">
        <v>0</v>
      </c>
      <c r="Y6218" s="1013">
        <v>0</v>
      </c>
      <c r="Z6218" s="999"/>
      <c r="AA6218" s="1084"/>
      <c r="AB6218" s="1085"/>
      <c r="AC6218" s="1013">
        <v>0</v>
      </c>
      <c r="AD6218" s="1013">
        <v>0</v>
      </c>
      <c r="AE6218" s="1026"/>
      <c r="AF6218" s="1026"/>
      <c r="AG6218" s="1013"/>
      <c r="AH6218" s="1013"/>
      <c r="AI6218" s="1013"/>
    </row>
    <row r="6219" customHeight="1" spans="1:35">
      <c r="A6219" s="978">
        <v>45383</v>
      </c>
      <c r="B6219" s="697" t="s">
        <v>191</v>
      </c>
      <c r="C6219" s="697" t="s">
        <v>32</v>
      </c>
      <c r="D6219" s="700">
        <v>100</v>
      </c>
      <c r="E6219" s="555" t="s">
        <v>144</v>
      </c>
      <c r="F6219" s="555">
        <v>2.13</v>
      </c>
      <c r="G6219" s="646">
        <v>1.3</v>
      </c>
      <c r="H6219" s="646">
        <v>21.01</v>
      </c>
      <c r="I6219" s="646">
        <v>20.9</v>
      </c>
      <c r="J6219" s="646">
        <v>20.46</v>
      </c>
      <c r="K6219" s="555">
        <v>0</v>
      </c>
      <c r="L6219" s="702">
        <v>0</v>
      </c>
      <c r="M6219" s="647">
        <v>20.46</v>
      </c>
      <c r="N6219" s="555">
        <v>850</v>
      </c>
      <c r="O6219" s="732">
        <v>0.0241</v>
      </c>
      <c r="P6219" s="1066" t="s">
        <v>176</v>
      </c>
      <c r="Q6219" s="555">
        <v>12000</v>
      </c>
      <c r="R6219" s="646">
        <v>2065.8</v>
      </c>
      <c r="S6219" s="732">
        <v>0.1736</v>
      </c>
      <c r="V6219" s="555">
        <v>0</v>
      </c>
      <c r="W6219" s="555">
        <v>0</v>
      </c>
      <c r="X6219" s="555">
        <v>0</v>
      </c>
      <c r="Y6219" s="555">
        <v>0.086</v>
      </c>
      <c r="Z6219" s="1086"/>
      <c r="AA6219" s="558"/>
      <c r="AB6219" s="897"/>
      <c r="AC6219" s="555">
        <v>0</v>
      </c>
      <c r="AD6219" s="697">
        <v>0</v>
      </c>
      <c r="AE6219" s="1087"/>
      <c r="AF6219" s="1087"/>
      <c r="AG6219" s="738"/>
      <c r="AH6219" s="722"/>
      <c r="AI6219" s="1095"/>
    </row>
    <row r="6220" customHeight="1" spans="1:35">
      <c r="A6220" s="978">
        <v>45384</v>
      </c>
      <c r="B6220" s="697" t="s">
        <v>191</v>
      </c>
      <c r="C6220" s="697" t="s">
        <v>32</v>
      </c>
      <c r="D6220" s="700">
        <v>100</v>
      </c>
      <c r="E6220" s="555" t="s">
        <v>91</v>
      </c>
      <c r="F6220" s="555">
        <v>0.59</v>
      </c>
      <c r="G6220" s="646">
        <v>1.42</v>
      </c>
      <c r="H6220" s="722">
        <v>6.32</v>
      </c>
      <c r="I6220" s="646">
        <v>6.29</v>
      </c>
      <c r="J6220" s="646">
        <v>5.94</v>
      </c>
      <c r="K6220" s="555">
        <v>0</v>
      </c>
      <c r="L6220" s="702">
        <v>0</v>
      </c>
      <c r="M6220" s="647">
        <v>26.4</v>
      </c>
      <c r="N6220" s="555">
        <v>850</v>
      </c>
      <c r="O6220" s="732">
        <v>0.0311</v>
      </c>
      <c r="P6220" s="1066" t="s">
        <v>176</v>
      </c>
      <c r="Q6220" s="555">
        <v>12000</v>
      </c>
      <c r="R6220" s="646">
        <v>2071.74</v>
      </c>
      <c r="S6220" s="732">
        <v>0.1741</v>
      </c>
      <c r="V6220" s="555">
        <v>0</v>
      </c>
      <c r="W6220" s="555">
        <v>0</v>
      </c>
      <c r="X6220" s="555">
        <v>0</v>
      </c>
      <c r="Y6220" s="555">
        <v>0.0823</v>
      </c>
      <c r="Z6220" s="1086"/>
      <c r="AA6220" s="558"/>
      <c r="AB6220" s="897"/>
      <c r="AC6220" s="555">
        <v>0</v>
      </c>
      <c r="AD6220" s="697">
        <v>0</v>
      </c>
      <c r="AE6220" s="1087"/>
      <c r="AF6220" s="1087"/>
      <c r="AG6220" s="738"/>
      <c r="AH6220" s="722"/>
      <c r="AI6220" s="1095"/>
    </row>
    <row r="6221" customHeight="1" spans="1:35">
      <c r="A6221" s="978">
        <v>45385</v>
      </c>
      <c r="B6221" s="697" t="s">
        <v>191</v>
      </c>
      <c r="C6221" s="697" t="s">
        <v>32</v>
      </c>
      <c r="D6221" s="700">
        <v>100</v>
      </c>
      <c r="E6221" s="555" t="s">
        <v>39</v>
      </c>
      <c r="F6221" s="555">
        <v>2.94</v>
      </c>
      <c r="G6221" s="646">
        <v>2.34</v>
      </c>
      <c r="H6221" s="646">
        <v>28.31</v>
      </c>
      <c r="I6221" s="646">
        <v>28.3050000000005</v>
      </c>
      <c r="J6221" s="646">
        <v>28.38</v>
      </c>
      <c r="K6221" s="555">
        <v>0</v>
      </c>
      <c r="L6221" s="702">
        <v>0</v>
      </c>
      <c r="M6221" s="585">
        <v>54.78</v>
      </c>
      <c r="N6221" s="555">
        <v>850</v>
      </c>
      <c r="O6221" s="732">
        <v>0.0644</v>
      </c>
      <c r="P6221" s="1066" t="s">
        <v>176</v>
      </c>
      <c r="Q6221" s="555">
        <v>12000</v>
      </c>
      <c r="R6221" s="646">
        <v>2100.12</v>
      </c>
      <c r="S6221" s="732">
        <v>0.1765</v>
      </c>
      <c r="V6221" s="697">
        <v>0</v>
      </c>
      <c r="W6221" s="697">
        <v>0</v>
      </c>
      <c r="X6221" s="697">
        <v>0</v>
      </c>
      <c r="Y6221" s="697">
        <v>0.25</v>
      </c>
      <c r="Z6221" s="1086"/>
      <c r="AA6221" s="738"/>
      <c r="AB6221" s="897"/>
      <c r="AC6221" s="555">
        <v>0</v>
      </c>
      <c r="AD6221" s="697">
        <v>0</v>
      </c>
      <c r="AE6221" s="1087"/>
      <c r="AF6221" s="1087"/>
      <c r="AG6221" s="738"/>
      <c r="AH6221" s="722"/>
      <c r="AI6221" s="1095"/>
    </row>
    <row r="6222" customHeight="1" spans="1:35">
      <c r="A6222" s="978">
        <v>45386</v>
      </c>
      <c r="B6222" s="697" t="s">
        <v>191</v>
      </c>
      <c r="C6222" s="697" t="s">
        <v>32</v>
      </c>
      <c r="D6222" s="700">
        <v>100</v>
      </c>
      <c r="E6222" s="555" t="s">
        <v>39</v>
      </c>
      <c r="F6222" s="697">
        <v>1.88</v>
      </c>
      <c r="G6222" s="646">
        <v>1.86</v>
      </c>
      <c r="H6222" s="646">
        <v>15.28</v>
      </c>
      <c r="I6222" s="646">
        <v>15.17</v>
      </c>
      <c r="J6222" s="646">
        <v>19.8</v>
      </c>
      <c r="K6222" s="555">
        <v>0</v>
      </c>
      <c r="L6222" s="702">
        <v>0</v>
      </c>
      <c r="M6222" s="585">
        <v>74.58</v>
      </c>
      <c r="N6222" s="555">
        <v>850</v>
      </c>
      <c r="O6222" s="732">
        <v>0.0877</v>
      </c>
      <c r="P6222" s="1066" t="s">
        <v>176</v>
      </c>
      <c r="Q6222" s="555">
        <v>12000</v>
      </c>
      <c r="R6222" s="646">
        <v>2119.92</v>
      </c>
      <c r="S6222" s="732">
        <v>0.1778</v>
      </c>
      <c r="V6222" s="697">
        <v>0</v>
      </c>
      <c r="W6222" s="697">
        <v>0</v>
      </c>
      <c r="X6222" s="697">
        <v>0</v>
      </c>
      <c r="Y6222" s="697">
        <v>0.1339</v>
      </c>
      <c r="Z6222" s="1086"/>
      <c r="AA6222" s="558"/>
      <c r="AB6222" s="897"/>
      <c r="AC6222" s="555">
        <v>0</v>
      </c>
      <c r="AD6222" s="697">
        <v>0</v>
      </c>
      <c r="AE6222" s="1087"/>
      <c r="AF6222" s="1087"/>
      <c r="AG6222" s="738"/>
      <c r="AH6222" s="722"/>
      <c r="AI6222" s="1095"/>
    </row>
    <row r="6223" customHeight="1" spans="1:35">
      <c r="A6223" s="978">
        <v>45387</v>
      </c>
      <c r="B6223" s="697" t="s">
        <v>191</v>
      </c>
      <c r="C6223" s="697" t="s">
        <v>32</v>
      </c>
      <c r="D6223" s="700">
        <v>100</v>
      </c>
      <c r="E6223" s="697" t="s">
        <v>39</v>
      </c>
      <c r="F6223" s="697">
        <v>1.6</v>
      </c>
      <c r="G6223" s="646">
        <v>1.29</v>
      </c>
      <c r="H6223" s="646">
        <v>16.55</v>
      </c>
      <c r="I6223" s="646">
        <v>16.46</v>
      </c>
      <c r="J6223" s="646">
        <v>16.5</v>
      </c>
      <c r="K6223" s="555">
        <v>0</v>
      </c>
      <c r="L6223" s="702">
        <v>0</v>
      </c>
      <c r="M6223" s="585">
        <v>91.08</v>
      </c>
      <c r="N6223" s="555">
        <v>850</v>
      </c>
      <c r="O6223" s="732">
        <v>0.1072</v>
      </c>
      <c r="P6223" s="1066" t="s">
        <v>176</v>
      </c>
      <c r="Q6223" s="555">
        <v>12000</v>
      </c>
      <c r="R6223" s="646">
        <v>2136.42</v>
      </c>
      <c r="S6223" s="732">
        <v>0.1795</v>
      </c>
      <c r="V6223" s="697">
        <v>0</v>
      </c>
      <c r="W6223" s="697">
        <v>0</v>
      </c>
      <c r="X6223" s="697">
        <v>0</v>
      </c>
      <c r="Y6223" s="697">
        <v>0.166</v>
      </c>
      <c r="Z6223" s="1086"/>
      <c r="AA6223" s="558"/>
      <c r="AB6223" s="897"/>
      <c r="AC6223" s="555">
        <v>0</v>
      </c>
      <c r="AD6223" s="697">
        <v>0</v>
      </c>
      <c r="AE6223" s="1087"/>
      <c r="AF6223" s="1087"/>
      <c r="AG6223" s="738"/>
      <c r="AH6223" s="722"/>
      <c r="AI6223" s="1095"/>
    </row>
    <row r="6224" customHeight="1" spans="1:35">
      <c r="A6224" s="978">
        <v>45388</v>
      </c>
      <c r="B6224" s="697" t="s">
        <v>191</v>
      </c>
      <c r="C6224" s="697" t="s">
        <v>32</v>
      </c>
      <c r="D6224" s="700">
        <v>100</v>
      </c>
      <c r="E6224" s="555" t="s">
        <v>39</v>
      </c>
      <c r="F6224" s="697">
        <v>1.21</v>
      </c>
      <c r="G6224" s="646">
        <v>0.78</v>
      </c>
      <c r="H6224" s="646">
        <v>12.6429000000012</v>
      </c>
      <c r="I6224" s="646">
        <v>12.5800000000012</v>
      </c>
      <c r="J6224" s="646">
        <v>12.5399999999998</v>
      </c>
      <c r="K6224" s="555">
        <v>0</v>
      </c>
      <c r="L6224" s="702">
        <v>0</v>
      </c>
      <c r="M6224" s="585">
        <v>103.62</v>
      </c>
      <c r="N6224" s="555">
        <v>850</v>
      </c>
      <c r="O6224" s="732">
        <v>0</v>
      </c>
      <c r="P6224" s="1066" t="s">
        <v>176</v>
      </c>
      <c r="Q6224" s="555">
        <v>12000</v>
      </c>
      <c r="R6224" s="646">
        <v>2148.96</v>
      </c>
      <c r="S6224" s="732">
        <v>0.18056</v>
      </c>
      <c r="V6224" s="697">
        <v>0</v>
      </c>
      <c r="W6224" s="697">
        <v>0</v>
      </c>
      <c r="X6224" s="697">
        <v>0</v>
      </c>
      <c r="Y6224" s="697">
        <v>0.11</v>
      </c>
      <c r="Z6224" s="1086"/>
      <c r="AA6224" s="558"/>
      <c r="AB6224" s="897"/>
      <c r="AC6224" s="555">
        <v>0</v>
      </c>
      <c r="AD6224" s="697">
        <v>0</v>
      </c>
      <c r="AE6224" s="1087"/>
      <c r="AF6224" s="1087"/>
      <c r="AG6224" s="738"/>
      <c r="AH6224" s="722"/>
      <c r="AI6224" s="1095"/>
    </row>
    <row r="6225" customHeight="1" spans="1:35">
      <c r="A6225" s="978">
        <v>45389</v>
      </c>
      <c r="B6225" s="697" t="s">
        <v>191</v>
      </c>
      <c r="C6225" s="697" t="s">
        <v>32</v>
      </c>
      <c r="D6225" s="700">
        <v>100</v>
      </c>
      <c r="E6225" s="697" t="s">
        <v>33</v>
      </c>
      <c r="F6225" s="737">
        <v>2.86</v>
      </c>
      <c r="G6225" s="646">
        <v>0.75</v>
      </c>
      <c r="H6225" s="646">
        <v>26.96</v>
      </c>
      <c r="I6225" s="646">
        <v>26.825</v>
      </c>
      <c r="J6225" s="646">
        <v>26.4</v>
      </c>
      <c r="K6225" s="555">
        <v>0</v>
      </c>
      <c r="L6225" s="702">
        <v>0</v>
      </c>
      <c r="M6225" s="585">
        <v>130.02</v>
      </c>
      <c r="N6225" s="555">
        <v>850</v>
      </c>
      <c r="O6225" s="732">
        <v>0</v>
      </c>
      <c r="P6225" s="1066" t="s">
        <v>176</v>
      </c>
      <c r="Q6225" s="555">
        <v>12000</v>
      </c>
      <c r="R6225" s="646">
        <v>2175.36</v>
      </c>
      <c r="S6225" s="732">
        <v>0</v>
      </c>
      <c r="V6225" s="697">
        <v>0</v>
      </c>
      <c r="W6225" s="697">
        <v>0</v>
      </c>
      <c r="X6225" s="697">
        <v>0</v>
      </c>
      <c r="Y6225" s="697">
        <v>0.23</v>
      </c>
      <c r="Z6225" s="1086"/>
      <c r="AA6225" s="558"/>
      <c r="AB6225" s="897"/>
      <c r="AC6225" s="555">
        <v>0</v>
      </c>
      <c r="AD6225" s="697">
        <v>0</v>
      </c>
      <c r="AE6225" s="1087"/>
      <c r="AF6225" s="1087"/>
      <c r="AG6225" s="738"/>
      <c r="AH6225" s="722"/>
      <c r="AI6225" s="1095"/>
    </row>
    <row r="6226" customHeight="1" spans="1:35">
      <c r="A6226" s="978">
        <v>45390</v>
      </c>
      <c r="B6226" s="697" t="s">
        <v>191</v>
      </c>
      <c r="C6226" s="697" t="s">
        <v>32</v>
      </c>
      <c r="D6226" s="700">
        <v>100</v>
      </c>
      <c r="E6226" s="555" t="s">
        <v>33</v>
      </c>
      <c r="F6226" s="738">
        <v>5.23</v>
      </c>
      <c r="G6226" s="555">
        <v>0.93</v>
      </c>
      <c r="H6226" s="738">
        <v>32.72</v>
      </c>
      <c r="I6226" s="646">
        <v>32.56</v>
      </c>
      <c r="J6226" s="646">
        <v>32.34</v>
      </c>
      <c r="K6226" s="555">
        <v>0</v>
      </c>
      <c r="L6226" s="702">
        <v>0</v>
      </c>
      <c r="M6226" s="585">
        <v>163.36</v>
      </c>
      <c r="N6226" s="555">
        <v>850</v>
      </c>
      <c r="O6226" s="732">
        <v>0.191</v>
      </c>
      <c r="P6226" s="1066" t="s">
        <v>176</v>
      </c>
      <c r="Q6226" s="555">
        <v>12000</v>
      </c>
      <c r="R6226" s="646">
        <v>2207.7</v>
      </c>
      <c r="S6226" s="732">
        <v>0.1855</v>
      </c>
      <c r="V6226" s="697">
        <v>0</v>
      </c>
      <c r="W6226" s="697">
        <v>0</v>
      </c>
      <c r="X6226" s="697">
        <v>0</v>
      </c>
      <c r="Y6226" s="697">
        <v>0.2219</v>
      </c>
      <c r="Z6226" s="1086"/>
      <c r="AA6226" s="558"/>
      <c r="AB6226" s="897"/>
      <c r="AC6226" s="555">
        <v>0</v>
      </c>
      <c r="AD6226" s="697">
        <v>0</v>
      </c>
      <c r="AE6226" s="1087"/>
      <c r="AF6226" s="1087"/>
      <c r="AG6226" s="738"/>
      <c r="AH6226" s="722"/>
      <c r="AI6226" s="1095"/>
    </row>
    <row r="6227" customHeight="1" spans="1:35">
      <c r="A6227" s="978">
        <v>45391</v>
      </c>
      <c r="B6227" s="697" t="s">
        <v>191</v>
      </c>
      <c r="C6227" s="697" t="s">
        <v>32</v>
      </c>
      <c r="D6227" s="700">
        <v>100</v>
      </c>
      <c r="E6227" s="555" t="s">
        <v>33</v>
      </c>
      <c r="F6227" s="697">
        <v>5.38</v>
      </c>
      <c r="G6227" s="646">
        <v>1.75</v>
      </c>
      <c r="H6227" s="646">
        <v>47.97</v>
      </c>
      <c r="I6227" s="646">
        <v>47.73</v>
      </c>
      <c r="J6227" s="646">
        <v>47.52</v>
      </c>
      <c r="K6227" s="555">
        <v>0</v>
      </c>
      <c r="L6227" s="702">
        <v>0</v>
      </c>
      <c r="M6227" s="585">
        <v>209.88</v>
      </c>
      <c r="N6227" s="555">
        <v>850</v>
      </c>
      <c r="O6227" s="732">
        <v>0.2469</v>
      </c>
      <c r="P6227" s="1066" t="s">
        <v>176</v>
      </c>
      <c r="Q6227" s="555">
        <v>12000</v>
      </c>
      <c r="R6227" s="646">
        <v>2255.22</v>
      </c>
      <c r="S6227" s="732">
        <v>0.1895</v>
      </c>
      <c r="V6227" s="697">
        <v>0</v>
      </c>
      <c r="W6227" s="697">
        <v>0</v>
      </c>
      <c r="X6227" s="697">
        <v>0</v>
      </c>
      <c r="Y6227" s="697">
        <v>0.42</v>
      </c>
      <c r="Z6227" s="1086"/>
      <c r="AA6227" s="558"/>
      <c r="AB6227" s="897"/>
      <c r="AC6227" s="555">
        <v>0</v>
      </c>
      <c r="AD6227" s="697">
        <v>0</v>
      </c>
      <c r="AE6227" s="1087"/>
      <c r="AF6227" s="1087"/>
      <c r="AG6227" s="738"/>
      <c r="AH6227" s="722"/>
      <c r="AI6227" s="1095"/>
    </row>
    <row r="6228" customHeight="1" spans="1:35">
      <c r="A6228" s="978">
        <v>45392</v>
      </c>
      <c r="B6228" s="697" t="s">
        <v>191</v>
      </c>
      <c r="C6228" s="697" t="s">
        <v>32</v>
      </c>
      <c r="D6228" s="700">
        <v>100</v>
      </c>
      <c r="E6228" s="555" t="s">
        <v>33</v>
      </c>
      <c r="F6228" s="697">
        <v>2.02</v>
      </c>
      <c r="G6228" s="646">
        <v>0.98</v>
      </c>
      <c r="H6228" s="646">
        <v>19.52</v>
      </c>
      <c r="I6228" s="646">
        <v>19.43</v>
      </c>
      <c r="J6228" s="646">
        <v>19.14</v>
      </c>
      <c r="K6228" s="555">
        <v>0</v>
      </c>
      <c r="L6228" s="702">
        <v>0</v>
      </c>
      <c r="M6228" s="585">
        <v>229.02</v>
      </c>
      <c r="N6228" s="555">
        <v>850</v>
      </c>
      <c r="O6228" s="732">
        <v>0.2694</v>
      </c>
      <c r="P6228" s="1066" t="s">
        <v>176</v>
      </c>
      <c r="Q6228" s="555">
        <v>12000</v>
      </c>
      <c r="R6228" s="646">
        <v>2274.36</v>
      </c>
      <c r="S6228" s="732">
        <v>0.1911</v>
      </c>
      <c r="V6228" s="697">
        <v>0</v>
      </c>
      <c r="W6228" s="697">
        <v>0</v>
      </c>
      <c r="X6228" s="697">
        <v>0</v>
      </c>
      <c r="Y6228" s="697">
        <v>0.1714</v>
      </c>
      <c r="Z6228" s="1086"/>
      <c r="AA6228" s="558"/>
      <c r="AB6228" s="897"/>
      <c r="AC6228" s="555">
        <v>0</v>
      </c>
      <c r="AD6228" s="697">
        <v>0</v>
      </c>
      <c r="AE6228" s="1087"/>
      <c r="AF6228" s="1087"/>
      <c r="AG6228" s="738"/>
      <c r="AH6228" s="722"/>
      <c r="AI6228" s="1095"/>
    </row>
    <row r="6229" customHeight="1" spans="1:35">
      <c r="A6229" s="978">
        <v>45393</v>
      </c>
      <c r="B6229" s="697" t="s">
        <v>191</v>
      </c>
      <c r="C6229" s="697" t="s">
        <v>32</v>
      </c>
      <c r="D6229" s="700">
        <v>100</v>
      </c>
      <c r="E6229" s="555" t="s">
        <v>33</v>
      </c>
      <c r="F6229" s="717">
        <v>2.26</v>
      </c>
      <c r="G6229" s="646">
        <v>0.72</v>
      </c>
      <c r="H6229" s="646">
        <v>21.5673000000015</v>
      </c>
      <c r="I6229" s="646">
        <v>21.4600000000015</v>
      </c>
      <c r="J6229" s="646">
        <v>21.12</v>
      </c>
      <c r="K6229" s="555">
        <v>0</v>
      </c>
      <c r="L6229" s="702">
        <v>0</v>
      </c>
      <c r="M6229" s="585">
        <v>250.14</v>
      </c>
      <c r="N6229" s="555">
        <v>850</v>
      </c>
      <c r="O6229" s="732">
        <v>0.2943</v>
      </c>
      <c r="P6229" s="1066" t="s">
        <v>176</v>
      </c>
      <c r="Q6229" s="555">
        <v>12000</v>
      </c>
      <c r="R6229" s="646">
        <v>2295.48</v>
      </c>
      <c r="S6229" s="732">
        <v>0.192893333333333</v>
      </c>
      <c r="V6229" s="697">
        <v>0</v>
      </c>
      <c r="W6229" s="697">
        <v>0</v>
      </c>
      <c r="X6229" s="697">
        <v>0</v>
      </c>
      <c r="Y6229" s="697">
        <v>0.19</v>
      </c>
      <c r="Z6229" s="1088"/>
      <c r="AA6229" s="558"/>
      <c r="AB6229" s="897"/>
      <c r="AC6229" s="555">
        <v>0</v>
      </c>
      <c r="AD6229" s="697">
        <v>0</v>
      </c>
      <c r="AE6229" s="1087"/>
      <c r="AF6229" s="1087"/>
      <c r="AG6229" s="738"/>
      <c r="AH6229" s="722"/>
      <c r="AI6229" s="1095"/>
    </row>
    <row r="6230" customHeight="1" spans="1:35">
      <c r="A6230" s="978">
        <v>45394</v>
      </c>
      <c r="B6230" s="697" t="s">
        <v>191</v>
      </c>
      <c r="C6230" s="697" t="s">
        <v>32</v>
      </c>
      <c r="D6230" s="700">
        <v>100</v>
      </c>
      <c r="E6230" s="555" t="s">
        <v>33</v>
      </c>
      <c r="F6230" s="717">
        <v>3.36</v>
      </c>
      <c r="G6230" s="646">
        <v>0.66</v>
      </c>
      <c r="H6230" s="646">
        <v>26.22</v>
      </c>
      <c r="I6230" s="646">
        <v>26.08</v>
      </c>
      <c r="J6230" s="646">
        <v>25.74</v>
      </c>
      <c r="K6230" s="555">
        <v>0</v>
      </c>
      <c r="L6230" s="702">
        <v>0</v>
      </c>
      <c r="M6230" s="585">
        <v>275.88</v>
      </c>
      <c r="N6230" s="555">
        <v>850</v>
      </c>
      <c r="O6230" s="732">
        <v>0.3246</v>
      </c>
      <c r="P6230" s="1066" t="s">
        <v>176</v>
      </c>
      <c r="Q6230" s="555">
        <v>12000</v>
      </c>
      <c r="R6230" s="646">
        <v>2321.22</v>
      </c>
      <c r="S6230" s="732">
        <v>0.1951</v>
      </c>
      <c r="V6230" s="697">
        <v>0</v>
      </c>
      <c r="W6230" s="697">
        <v>0</v>
      </c>
      <c r="X6230" s="697">
        <v>0</v>
      </c>
      <c r="Y6230" s="697">
        <v>0.23</v>
      </c>
      <c r="Z6230" s="1086"/>
      <c r="AA6230" s="558"/>
      <c r="AB6230" s="897"/>
      <c r="AC6230" s="555">
        <v>0</v>
      </c>
      <c r="AD6230" s="697">
        <v>0</v>
      </c>
      <c r="AE6230" s="1087"/>
      <c r="AF6230" s="1087"/>
      <c r="AG6230" s="738"/>
      <c r="AH6230" s="722"/>
      <c r="AI6230" s="1095"/>
    </row>
    <row r="6231" customHeight="1" spans="1:35">
      <c r="A6231" s="978">
        <v>45395</v>
      </c>
      <c r="B6231" s="697" t="s">
        <v>191</v>
      </c>
      <c r="C6231" s="697" t="s">
        <v>32</v>
      </c>
      <c r="D6231" s="700">
        <v>100</v>
      </c>
      <c r="E6231" s="555" t="s">
        <v>39</v>
      </c>
      <c r="F6231" s="697">
        <v>2.33</v>
      </c>
      <c r="G6231" s="646">
        <v>1.1</v>
      </c>
      <c r="H6231" s="646">
        <v>23.43</v>
      </c>
      <c r="I6231" s="646">
        <v>23.31</v>
      </c>
      <c r="J6231" s="646">
        <v>23.1</v>
      </c>
      <c r="K6231" s="555">
        <v>0</v>
      </c>
      <c r="L6231" s="702">
        <v>0</v>
      </c>
      <c r="M6231" s="585">
        <v>298.98</v>
      </c>
      <c r="N6231" s="555">
        <v>850</v>
      </c>
      <c r="O6231" s="732">
        <v>0.351741176470588</v>
      </c>
      <c r="P6231" s="1066" t="s">
        <v>176</v>
      </c>
      <c r="Q6231" s="555">
        <v>12000</v>
      </c>
      <c r="R6231" s="646">
        <v>2344.32</v>
      </c>
      <c r="S6231" s="732">
        <v>0.197</v>
      </c>
      <c r="V6231" s="697">
        <v>0</v>
      </c>
      <c r="W6231" s="697">
        <v>0</v>
      </c>
      <c r="X6231" s="697">
        <v>0</v>
      </c>
      <c r="Y6231" s="697">
        <v>0.2012</v>
      </c>
      <c r="Z6231" s="1086"/>
      <c r="AA6231" s="558"/>
      <c r="AB6231" s="897"/>
      <c r="AC6231" s="555">
        <v>0</v>
      </c>
      <c r="AD6231" s="697">
        <v>0</v>
      </c>
      <c r="AE6231" s="1087"/>
      <c r="AF6231" s="1087"/>
      <c r="AG6231" s="738"/>
      <c r="AH6231" s="722"/>
      <c r="AI6231" s="1095"/>
    </row>
    <row r="6232" customHeight="1" spans="1:35">
      <c r="A6232" s="978">
        <v>45396</v>
      </c>
      <c r="B6232" s="697" t="s">
        <v>191</v>
      </c>
      <c r="C6232" s="697" t="s">
        <v>32</v>
      </c>
      <c r="D6232" s="697">
        <v>100</v>
      </c>
      <c r="E6232" s="697" t="s">
        <v>39</v>
      </c>
      <c r="F6232" s="697">
        <v>5.05</v>
      </c>
      <c r="G6232" s="646">
        <v>1.17</v>
      </c>
      <c r="H6232" s="646">
        <v>43.88</v>
      </c>
      <c r="I6232" s="646">
        <v>43.66</v>
      </c>
      <c r="J6232" s="646">
        <v>43.56</v>
      </c>
      <c r="K6232" s="555">
        <v>0</v>
      </c>
      <c r="L6232" s="702">
        <v>0</v>
      </c>
      <c r="M6232" s="585">
        <v>342.54</v>
      </c>
      <c r="N6232" s="555">
        <v>850</v>
      </c>
      <c r="O6232" s="732">
        <v>0.402988235294117</v>
      </c>
      <c r="P6232" s="1066" t="s">
        <v>176</v>
      </c>
      <c r="Q6232" s="555">
        <v>12000</v>
      </c>
      <c r="R6232" s="646">
        <v>2387.88</v>
      </c>
      <c r="S6232" s="732">
        <v>0</v>
      </c>
      <c r="V6232" s="697">
        <v>0</v>
      </c>
      <c r="W6232" s="697">
        <v>0</v>
      </c>
      <c r="X6232" s="697">
        <v>0</v>
      </c>
      <c r="Y6232" s="697">
        <v>0.2833</v>
      </c>
      <c r="Z6232" s="1086"/>
      <c r="AA6232" s="558"/>
      <c r="AB6232" s="897"/>
      <c r="AC6232" s="555">
        <v>0</v>
      </c>
      <c r="AD6232" s="697">
        <v>0</v>
      </c>
      <c r="AE6232" s="1087"/>
      <c r="AF6232" s="1087"/>
      <c r="AG6232" s="738"/>
      <c r="AH6232" s="722"/>
      <c r="AI6232" s="1095"/>
    </row>
    <row r="6233" customHeight="1" spans="1:35">
      <c r="A6233" s="978">
        <v>45397</v>
      </c>
      <c r="B6233" s="697" t="s">
        <v>191</v>
      </c>
      <c r="C6233" s="697" t="s">
        <v>32</v>
      </c>
      <c r="D6233" s="700">
        <v>100</v>
      </c>
      <c r="E6233" s="697" t="s">
        <v>35</v>
      </c>
      <c r="F6233" s="717">
        <v>5.65</v>
      </c>
      <c r="G6233" s="646">
        <v>1.26</v>
      </c>
      <c r="H6233" s="646">
        <v>49.08</v>
      </c>
      <c r="I6233" s="646">
        <v>48.84</v>
      </c>
      <c r="J6233" s="646">
        <v>48.18</v>
      </c>
      <c r="K6233" s="555">
        <v>0</v>
      </c>
      <c r="L6233" s="702">
        <v>0</v>
      </c>
      <c r="M6233" s="585">
        <v>390.72</v>
      </c>
      <c r="N6233" s="555">
        <v>850</v>
      </c>
      <c r="O6233" s="732">
        <v>0.459670588235294</v>
      </c>
      <c r="P6233" s="1066" t="s">
        <v>176</v>
      </c>
      <c r="Q6233" s="555">
        <v>12000</v>
      </c>
      <c r="R6233" s="646">
        <v>2436.06</v>
      </c>
      <c r="S6233" s="732">
        <v>0.2047</v>
      </c>
      <c r="V6233" s="697">
        <v>0</v>
      </c>
      <c r="W6233" s="697">
        <v>0</v>
      </c>
      <c r="X6233" s="697">
        <v>0</v>
      </c>
      <c r="Y6233" s="697">
        <v>0.4309</v>
      </c>
      <c r="Z6233" s="1086"/>
      <c r="AA6233" s="558"/>
      <c r="AB6233" s="897"/>
      <c r="AC6233" s="555">
        <v>0</v>
      </c>
      <c r="AD6233" s="697">
        <v>0</v>
      </c>
      <c r="AE6233" s="1087"/>
      <c r="AF6233" s="1087"/>
      <c r="AG6233" s="738"/>
      <c r="AH6233" s="722"/>
      <c r="AI6233" s="1095"/>
    </row>
    <row r="6234" customHeight="1" spans="1:35">
      <c r="A6234" s="978">
        <v>45398</v>
      </c>
      <c r="B6234" s="697" t="s">
        <v>191</v>
      </c>
      <c r="C6234" s="697" t="s">
        <v>32</v>
      </c>
      <c r="D6234" s="700">
        <v>100</v>
      </c>
      <c r="E6234" s="697" t="s">
        <v>502</v>
      </c>
      <c r="F6234" s="717">
        <v>0.947222222222222</v>
      </c>
      <c r="G6234" s="646">
        <v>2.12</v>
      </c>
      <c r="H6234" s="646">
        <v>10.2258749999992</v>
      </c>
      <c r="I6234" s="646">
        <v>10.1749999999992</v>
      </c>
      <c r="J6234" s="646">
        <v>9.89999999999991</v>
      </c>
      <c r="K6234" s="555">
        <v>0</v>
      </c>
      <c r="L6234" s="702">
        <v>0</v>
      </c>
      <c r="M6234" s="585">
        <v>400.62</v>
      </c>
      <c r="N6234" s="555">
        <v>850</v>
      </c>
      <c r="O6234" s="732">
        <v>0.471317647058824</v>
      </c>
      <c r="P6234" s="1066" t="s">
        <v>176</v>
      </c>
      <c r="Q6234" s="555">
        <v>12000</v>
      </c>
      <c r="R6234" s="646">
        <v>2445.96</v>
      </c>
      <c r="S6234" s="732">
        <v>0.205565833333333</v>
      </c>
      <c r="V6234" s="697">
        <v>0</v>
      </c>
      <c r="W6234" s="697">
        <v>0</v>
      </c>
      <c r="X6234" s="697">
        <v>0</v>
      </c>
      <c r="Y6234" s="697">
        <v>0.0697</v>
      </c>
      <c r="Z6234" s="1086"/>
      <c r="AA6234" s="558"/>
      <c r="AB6234" s="897"/>
      <c r="AC6234" s="555">
        <v>0</v>
      </c>
      <c r="AD6234" s="697">
        <v>0</v>
      </c>
      <c r="AE6234" s="1087"/>
      <c r="AF6234" s="1087"/>
      <c r="AG6234" s="738"/>
      <c r="AH6234" s="722"/>
      <c r="AI6234" s="1095"/>
    </row>
    <row r="6235" customHeight="1" spans="1:35">
      <c r="A6235" s="978">
        <v>45399</v>
      </c>
      <c r="B6235" s="697" t="s">
        <v>191</v>
      </c>
      <c r="C6235" s="697" t="s">
        <v>32</v>
      </c>
      <c r="D6235" s="700">
        <v>100</v>
      </c>
      <c r="E6235" s="697" t="s">
        <v>35</v>
      </c>
      <c r="F6235" s="717">
        <v>4.87</v>
      </c>
      <c r="G6235" s="646">
        <v>1.97</v>
      </c>
      <c r="H6235" s="646">
        <v>14.87</v>
      </c>
      <c r="I6235" s="646">
        <v>14.8</v>
      </c>
      <c r="J6235" s="646">
        <v>14.52</v>
      </c>
      <c r="K6235" s="555">
        <v>21.97</v>
      </c>
      <c r="L6235" s="702">
        <v>0</v>
      </c>
      <c r="M6235" s="585">
        <v>415.15</v>
      </c>
      <c r="N6235" s="555">
        <v>850</v>
      </c>
      <c r="O6235" s="732">
        <v>0.4884</v>
      </c>
      <c r="P6235" s="1066" t="s">
        <v>176</v>
      </c>
      <c r="Q6235" s="555">
        <v>12000</v>
      </c>
      <c r="R6235" s="646">
        <v>2460.48</v>
      </c>
      <c r="S6235" s="732">
        <v>0.2068</v>
      </c>
      <c r="V6235" s="697">
        <v>0</v>
      </c>
      <c r="W6235" s="697">
        <v>0</v>
      </c>
      <c r="X6235" s="697">
        <v>0</v>
      </c>
      <c r="Y6235" s="697">
        <v>0.0167</v>
      </c>
      <c r="Z6235" s="986"/>
      <c r="AA6235" s="558"/>
      <c r="AB6235" s="897"/>
      <c r="AC6235" s="555">
        <v>0</v>
      </c>
      <c r="AD6235" s="697">
        <v>0</v>
      </c>
      <c r="AE6235" s="1087"/>
      <c r="AF6235" s="1087"/>
      <c r="AG6235" s="738"/>
      <c r="AH6235" s="722"/>
      <c r="AI6235" s="1095"/>
    </row>
    <row r="6236" customHeight="1" spans="1:35">
      <c r="A6236" s="978">
        <v>45400</v>
      </c>
      <c r="B6236" s="697" t="s">
        <v>191</v>
      </c>
      <c r="C6236" s="697" t="s">
        <v>32</v>
      </c>
      <c r="D6236" s="700">
        <v>100</v>
      </c>
      <c r="E6236" s="697" t="s">
        <v>35</v>
      </c>
      <c r="F6236" s="717">
        <v>6.11</v>
      </c>
      <c r="G6236" s="646">
        <v>1.47</v>
      </c>
      <c r="H6236" s="646">
        <v>48.71</v>
      </c>
      <c r="I6236" s="646">
        <v>48.47</v>
      </c>
      <c r="J6236" s="646">
        <v>48.84</v>
      </c>
      <c r="K6236" s="555">
        <v>5.3293</v>
      </c>
      <c r="L6236" s="702">
        <v>0</v>
      </c>
      <c r="M6236" s="585">
        <v>463.32</v>
      </c>
      <c r="N6236" s="555">
        <v>850</v>
      </c>
      <c r="O6236" s="732">
        <v>0.5451</v>
      </c>
      <c r="P6236" s="1066" t="s">
        <v>176</v>
      </c>
      <c r="Q6236" s="555">
        <v>12000</v>
      </c>
      <c r="R6236" s="646">
        <v>2508.66</v>
      </c>
      <c r="S6236" s="732">
        <v>0.2108</v>
      </c>
      <c r="V6236" s="697">
        <v>0</v>
      </c>
      <c r="W6236" s="697">
        <v>0</v>
      </c>
      <c r="X6236" s="697">
        <v>0</v>
      </c>
      <c r="Y6236" s="697">
        <v>0.229</v>
      </c>
      <c r="Z6236" s="1086"/>
      <c r="AA6236" s="558"/>
      <c r="AB6236" s="897"/>
      <c r="AC6236" s="555">
        <v>0</v>
      </c>
      <c r="AD6236" s="697">
        <v>0</v>
      </c>
      <c r="AE6236" s="1087"/>
      <c r="AF6236" s="1087"/>
      <c r="AG6236" s="738"/>
      <c r="AH6236" s="722"/>
      <c r="AI6236" s="1095"/>
    </row>
    <row r="6237" customHeight="1" spans="1:35">
      <c r="A6237" s="978">
        <v>45401</v>
      </c>
      <c r="B6237" s="697" t="s">
        <v>191</v>
      </c>
      <c r="C6237" s="697" t="s">
        <v>32</v>
      </c>
      <c r="D6237" s="700">
        <v>100</v>
      </c>
      <c r="E6237" s="697" t="s">
        <v>91</v>
      </c>
      <c r="F6237" s="717">
        <v>0.7</v>
      </c>
      <c r="G6237" s="646">
        <v>2.18</v>
      </c>
      <c r="H6237" s="646">
        <v>6.32</v>
      </c>
      <c r="I6237" s="646">
        <v>6.29</v>
      </c>
      <c r="J6237" s="646">
        <v>5.94</v>
      </c>
      <c r="K6237" s="555">
        <v>1.5965</v>
      </c>
      <c r="L6237" s="702">
        <v>0</v>
      </c>
      <c r="M6237" s="585">
        <v>469.92</v>
      </c>
      <c r="N6237" s="555">
        <v>850</v>
      </c>
      <c r="O6237" s="732">
        <v>0</v>
      </c>
      <c r="P6237" s="1066" t="s">
        <v>176</v>
      </c>
      <c r="Q6237" s="555">
        <v>12000</v>
      </c>
      <c r="R6237" s="646">
        <v>2515.26</v>
      </c>
      <c r="S6237" s="732">
        <v>0.2114</v>
      </c>
      <c r="V6237" s="697">
        <v>0</v>
      </c>
      <c r="W6237" s="697">
        <v>0</v>
      </c>
      <c r="X6237" s="697">
        <v>0</v>
      </c>
      <c r="Y6237" s="697">
        <v>0.0225</v>
      </c>
      <c r="Z6237" s="1086"/>
      <c r="AA6237" s="558"/>
      <c r="AB6237" s="897"/>
      <c r="AC6237" s="555">
        <v>0</v>
      </c>
      <c r="AD6237" s="697">
        <v>0</v>
      </c>
      <c r="AE6237" s="1087"/>
      <c r="AF6237" s="1087"/>
      <c r="AG6237" s="738"/>
      <c r="AH6237" s="722"/>
      <c r="AI6237" s="1095"/>
    </row>
    <row r="6238" customHeight="1" spans="1:35">
      <c r="A6238" s="978">
        <v>45402</v>
      </c>
      <c r="B6238" s="697" t="s">
        <v>191</v>
      </c>
      <c r="C6238" s="697" t="s">
        <v>32</v>
      </c>
      <c r="D6238" s="1055">
        <v>100</v>
      </c>
      <c r="E6238" s="697" t="s">
        <v>35</v>
      </c>
      <c r="F6238" s="717">
        <v>5.26</v>
      </c>
      <c r="G6238" s="646">
        <v>1.12</v>
      </c>
      <c r="H6238" s="646">
        <v>42.2049749999997</v>
      </c>
      <c r="I6238" s="646">
        <v>41.9949999999997</v>
      </c>
      <c r="J6238" s="646">
        <v>41.5800000000002</v>
      </c>
      <c r="K6238" s="555">
        <v>4.58</v>
      </c>
      <c r="L6238" s="702">
        <v>0</v>
      </c>
      <c r="M6238" s="585">
        <v>511.5</v>
      </c>
      <c r="N6238" s="555">
        <v>850</v>
      </c>
      <c r="O6238" s="732">
        <v>0.6018</v>
      </c>
      <c r="P6238" s="1066" t="s">
        <v>176</v>
      </c>
      <c r="Q6238" s="555">
        <v>12000</v>
      </c>
      <c r="R6238" s="646">
        <v>2556.84</v>
      </c>
      <c r="S6238" s="732">
        <v>0.214862083333333</v>
      </c>
      <c r="V6238" s="697">
        <v>0</v>
      </c>
      <c r="W6238" s="697">
        <v>0</v>
      </c>
      <c r="X6238" s="697">
        <v>0</v>
      </c>
      <c r="Y6238" s="697">
        <v>0.16</v>
      </c>
      <c r="Z6238" s="1088"/>
      <c r="AA6238" s="558"/>
      <c r="AB6238" s="897"/>
      <c r="AC6238" s="555">
        <v>0</v>
      </c>
      <c r="AD6238" s="697">
        <v>0</v>
      </c>
      <c r="AE6238" s="1087"/>
      <c r="AF6238" s="1087"/>
      <c r="AG6238" s="738"/>
      <c r="AH6238" s="722"/>
      <c r="AI6238" s="1095"/>
    </row>
    <row r="6239" customHeight="1" spans="1:35">
      <c r="A6239" s="978">
        <v>45403</v>
      </c>
      <c r="B6239" s="697" t="s">
        <v>191</v>
      </c>
      <c r="C6239" s="697" t="s">
        <v>32</v>
      </c>
      <c r="D6239" s="1055">
        <v>100</v>
      </c>
      <c r="E6239" s="697" t="s">
        <v>35</v>
      </c>
      <c r="F6239" s="717">
        <v>5.2</v>
      </c>
      <c r="G6239" s="646">
        <v>1.64</v>
      </c>
      <c r="H6239" s="646">
        <v>39.23</v>
      </c>
      <c r="I6239" s="646">
        <v>39.035</v>
      </c>
      <c r="J6239" s="646">
        <v>38.28</v>
      </c>
      <c r="K6239" s="555">
        <v>6.5601</v>
      </c>
      <c r="L6239" s="702">
        <v>0</v>
      </c>
      <c r="M6239" s="585">
        <v>549.78</v>
      </c>
      <c r="N6239" s="555">
        <v>850</v>
      </c>
      <c r="O6239" s="732">
        <v>0.6468</v>
      </c>
      <c r="P6239" s="1066" t="s">
        <v>176</v>
      </c>
      <c r="Q6239" s="555">
        <v>12000</v>
      </c>
      <c r="R6239" s="646">
        <v>2595.12</v>
      </c>
      <c r="S6239" s="732">
        <v>0.2181</v>
      </c>
      <c r="V6239" s="697">
        <v>0</v>
      </c>
      <c r="W6239" s="697">
        <v>0</v>
      </c>
      <c r="X6239" s="697">
        <v>0</v>
      </c>
      <c r="Y6239" s="697">
        <v>0</v>
      </c>
      <c r="Z6239" s="1088"/>
      <c r="AA6239" s="558"/>
      <c r="AB6239" s="897"/>
      <c r="AC6239" s="555">
        <v>0</v>
      </c>
      <c r="AD6239" s="697">
        <v>0</v>
      </c>
      <c r="AE6239" s="1087"/>
      <c r="AF6239" s="1087"/>
      <c r="AG6239" s="738"/>
      <c r="AH6239" s="722"/>
      <c r="AI6239" s="1095"/>
    </row>
    <row r="6240" customHeight="1" spans="1:35">
      <c r="A6240" s="978">
        <v>45404</v>
      </c>
      <c r="B6240" s="697" t="s">
        <v>191</v>
      </c>
      <c r="C6240" s="697" t="s">
        <v>32</v>
      </c>
      <c r="D6240" s="1055">
        <v>100</v>
      </c>
      <c r="E6240" s="717" t="s">
        <v>33</v>
      </c>
      <c r="F6240" s="717">
        <v>3.64</v>
      </c>
      <c r="G6240" s="646">
        <v>0.7</v>
      </c>
      <c r="H6240" s="646">
        <v>28.45</v>
      </c>
      <c r="I6240" s="646">
        <v>28.3</v>
      </c>
      <c r="J6240" s="646">
        <v>28.38</v>
      </c>
      <c r="K6240" s="555">
        <v>2.9198</v>
      </c>
      <c r="L6240" s="702">
        <v>0</v>
      </c>
      <c r="M6240" s="585">
        <v>578.16</v>
      </c>
      <c r="N6240" s="555">
        <v>850</v>
      </c>
      <c r="O6240" s="732">
        <v>0.6802</v>
      </c>
      <c r="P6240" s="1066" t="s">
        <v>176</v>
      </c>
      <c r="Q6240" s="555">
        <v>12000</v>
      </c>
      <c r="R6240" s="646">
        <v>2623.5</v>
      </c>
      <c r="S6240" s="732">
        <v>0.2205</v>
      </c>
      <c r="V6240" s="697">
        <v>0</v>
      </c>
      <c r="W6240" s="697">
        <v>0</v>
      </c>
      <c r="X6240" s="697">
        <v>0</v>
      </c>
      <c r="Y6240" s="697">
        <v>0</v>
      </c>
      <c r="Z6240" s="1086"/>
      <c r="AA6240" s="558"/>
      <c r="AB6240" s="897"/>
      <c r="AC6240" s="555">
        <v>0</v>
      </c>
      <c r="AD6240" s="697">
        <v>0</v>
      </c>
      <c r="AE6240" s="1087"/>
      <c r="AF6240" s="1087"/>
      <c r="AG6240" s="738"/>
      <c r="AH6240" s="722"/>
      <c r="AI6240" s="1095"/>
    </row>
    <row r="6241" customHeight="1" spans="1:35">
      <c r="A6241" s="978">
        <v>45405</v>
      </c>
      <c r="B6241" s="697" t="s">
        <v>191</v>
      </c>
      <c r="C6241" s="697" t="s">
        <v>32</v>
      </c>
      <c r="D6241" s="1055">
        <v>100</v>
      </c>
      <c r="E6241" s="717" t="s">
        <v>35</v>
      </c>
      <c r="F6241" s="717">
        <v>6.08</v>
      </c>
      <c r="G6241" s="646">
        <v>1.71</v>
      </c>
      <c r="H6241" s="646">
        <v>36.63</v>
      </c>
      <c r="I6241" s="646">
        <v>36.45</v>
      </c>
      <c r="J6241" s="646">
        <v>36.3</v>
      </c>
      <c r="K6241" s="555">
        <v>9.1308</v>
      </c>
      <c r="L6241" s="702">
        <v>0</v>
      </c>
      <c r="M6241" s="585">
        <v>614.46</v>
      </c>
      <c r="N6241" s="555">
        <v>850</v>
      </c>
      <c r="O6241" s="732">
        <v>0.7229</v>
      </c>
      <c r="P6241" s="1066" t="s">
        <v>176</v>
      </c>
      <c r="Q6241" s="555">
        <v>12000</v>
      </c>
      <c r="R6241" s="646">
        <v>2659.8</v>
      </c>
      <c r="S6241" s="732">
        <v>0.2235</v>
      </c>
      <c r="V6241" s="697">
        <v>0</v>
      </c>
      <c r="W6241" s="697">
        <v>0</v>
      </c>
      <c r="X6241" s="697">
        <v>0</v>
      </c>
      <c r="Y6241" s="697">
        <v>0</v>
      </c>
      <c r="Z6241" s="1086"/>
      <c r="AA6241" s="558"/>
      <c r="AB6241" s="897"/>
      <c r="AC6241" s="555">
        <v>0</v>
      </c>
      <c r="AD6241" s="697">
        <v>0</v>
      </c>
      <c r="AE6241" s="1087"/>
      <c r="AF6241" s="1087"/>
      <c r="AG6241" s="738"/>
      <c r="AH6241" s="722"/>
      <c r="AI6241" s="1095"/>
    </row>
    <row r="6242" customHeight="1" spans="1:35">
      <c r="A6242" s="978">
        <v>45406</v>
      </c>
      <c r="B6242" s="697" t="s">
        <v>191</v>
      </c>
      <c r="C6242" s="697" t="s">
        <v>32</v>
      </c>
      <c r="D6242" s="1055">
        <v>100</v>
      </c>
      <c r="E6242" s="717" t="s">
        <v>33</v>
      </c>
      <c r="F6242" s="717">
        <v>4.87</v>
      </c>
      <c r="G6242" s="646">
        <v>1.43</v>
      </c>
      <c r="H6242" s="646">
        <v>35.14</v>
      </c>
      <c r="I6242" s="646">
        <v>34.96</v>
      </c>
      <c r="J6242" s="646">
        <v>34.32</v>
      </c>
      <c r="K6242" s="555">
        <v>0</v>
      </c>
      <c r="L6242" s="702">
        <v>0</v>
      </c>
      <c r="M6242" s="585">
        <v>648.78</v>
      </c>
      <c r="N6242" s="555">
        <v>850</v>
      </c>
      <c r="O6242" s="732">
        <v>0.7633</v>
      </c>
      <c r="P6242" s="1066" t="s">
        <v>176</v>
      </c>
      <c r="Q6242" s="555">
        <v>12000</v>
      </c>
      <c r="R6242" s="646">
        <v>2694.12</v>
      </c>
      <c r="S6242" s="732">
        <v>0.2264</v>
      </c>
      <c r="V6242" s="697">
        <v>0</v>
      </c>
      <c r="W6242" s="697">
        <v>0</v>
      </c>
      <c r="X6242" s="697">
        <v>0</v>
      </c>
      <c r="Y6242" s="697">
        <v>0</v>
      </c>
      <c r="Z6242" s="1086"/>
      <c r="AA6242" s="558"/>
      <c r="AB6242" s="897"/>
      <c r="AC6242" s="555">
        <v>0</v>
      </c>
      <c r="AD6242" s="697">
        <v>0</v>
      </c>
      <c r="AE6242" s="1087"/>
      <c r="AF6242" s="1087"/>
      <c r="AG6242" s="738"/>
      <c r="AH6242" s="722"/>
      <c r="AI6242" s="1095"/>
    </row>
    <row r="6243" customHeight="1" spans="1:35">
      <c r="A6243" s="978">
        <v>45407</v>
      </c>
      <c r="B6243" s="697" t="s">
        <v>191</v>
      </c>
      <c r="C6243" s="697" t="s">
        <v>32</v>
      </c>
      <c r="D6243" s="1055">
        <v>100</v>
      </c>
      <c r="E6243" s="697" t="s">
        <v>35</v>
      </c>
      <c r="F6243" s="717">
        <v>5.09</v>
      </c>
      <c r="G6243" s="646">
        <v>0.78</v>
      </c>
      <c r="H6243" s="646">
        <v>34.95</v>
      </c>
      <c r="I6243" s="646">
        <v>34.78</v>
      </c>
      <c r="J6243" s="646">
        <v>34.98</v>
      </c>
      <c r="K6243" s="555">
        <v>0</v>
      </c>
      <c r="L6243" s="702">
        <v>0</v>
      </c>
      <c r="M6243" s="585">
        <v>683.76</v>
      </c>
      <c r="N6243" s="555">
        <v>850</v>
      </c>
      <c r="O6243" s="732">
        <v>0.8044</v>
      </c>
      <c r="P6243" s="1066" t="s">
        <v>176</v>
      </c>
      <c r="Q6243" s="555">
        <v>12000</v>
      </c>
      <c r="R6243" s="646">
        <v>2729.1</v>
      </c>
      <c r="S6243" s="732">
        <v>0.2293</v>
      </c>
      <c r="V6243" s="697">
        <v>0</v>
      </c>
      <c r="W6243" s="697">
        <v>0</v>
      </c>
      <c r="X6243" s="697">
        <v>0</v>
      </c>
      <c r="Y6243" s="697">
        <v>0</v>
      </c>
      <c r="Z6243" s="1086"/>
      <c r="AA6243" s="1089"/>
      <c r="AB6243" s="897"/>
      <c r="AC6243" s="555">
        <v>0</v>
      </c>
      <c r="AD6243" s="697">
        <v>0</v>
      </c>
      <c r="AE6243" s="1087"/>
      <c r="AF6243" s="1087"/>
      <c r="AG6243" s="738"/>
      <c r="AH6243" s="722"/>
      <c r="AI6243" s="1095"/>
    </row>
    <row r="6244" customHeight="1" spans="1:35">
      <c r="A6244" s="978">
        <v>45408</v>
      </c>
      <c r="B6244" s="697" t="s">
        <v>191</v>
      </c>
      <c r="C6244" s="697" t="s">
        <v>32</v>
      </c>
      <c r="D6244" s="1055">
        <v>100</v>
      </c>
      <c r="E6244" s="697" t="s">
        <v>35</v>
      </c>
      <c r="F6244" s="717">
        <v>6.51</v>
      </c>
      <c r="G6244" s="646">
        <v>0.88</v>
      </c>
      <c r="H6244" s="646">
        <v>50.39</v>
      </c>
      <c r="I6244" s="646">
        <v>50.13</v>
      </c>
      <c r="J6244" s="646">
        <v>49.5</v>
      </c>
      <c r="K6244" s="555">
        <v>0</v>
      </c>
      <c r="L6244" s="702">
        <v>0</v>
      </c>
      <c r="M6244" s="585">
        <v>733.26</v>
      </c>
      <c r="N6244" s="555">
        <v>850</v>
      </c>
      <c r="O6244" s="732">
        <v>0.8627</v>
      </c>
      <c r="P6244" s="1066" t="s">
        <v>176</v>
      </c>
      <c r="Q6244" s="555">
        <v>12000</v>
      </c>
      <c r="R6244" s="646">
        <v>2778.6</v>
      </c>
      <c r="S6244" s="732">
        <v>0.2335</v>
      </c>
      <c r="V6244" s="697">
        <v>0</v>
      </c>
      <c r="W6244" s="697">
        <v>0</v>
      </c>
      <c r="X6244" s="697">
        <v>0</v>
      </c>
      <c r="Y6244" s="697">
        <v>0</v>
      </c>
      <c r="Z6244" s="1086"/>
      <c r="AA6244" s="1089"/>
      <c r="AB6244" s="897"/>
      <c r="AC6244" s="555">
        <v>0</v>
      </c>
      <c r="AD6244" s="697">
        <v>0</v>
      </c>
      <c r="AE6244" s="1087"/>
      <c r="AF6244" s="1087"/>
      <c r="AG6244" s="738"/>
      <c r="AH6244" s="722"/>
      <c r="AI6244" s="1095"/>
    </row>
    <row r="6245" customHeight="1" spans="1:35">
      <c r="A6245" s="978">
        <v>45409</v>
      </c>
      <c r="B6245" s="697" t="s">
        <v>191</v>
      </c>
      <c r="C6245" s="697" t="s">
        <v>32</v>
      </c>
      <c r="D6245" s="1055">
        <v>100</v>
      </c>
      <c r="E6245" s="717" t="s">
        <v>33</v>
      </c>
      <c r="F6245" s="717">
        <v>5.43</v>
      </c>
      <c r="G6245" s="646">
        <v>1.28</v>
      </c>
      <c r="H6245" s="722">
        <v>39.9738750000006</v>
      </c>
      <c r="I6245" s="722">
        <v>39.7750000000006</v>
      </c>
      <c r="J6245" s="722">
        <v>39.6</v>
      </c>
      <c r="K6245" s="555">
        <v>0</v>
      </c>
      <c r="L6245" s="702">
        <v>0</v>
      </c>
      <c r="M6245" s="585">
        <v>772.86</v>
      </c>
      <c r="N6245" s="555">
        <v>850</v>
      </c>
      <c r="O6245" s="732">
        <v>0.9092</v>
      </c>
      <c r="P6245" s="1066" t="s">
        <v>176</v>
      </c>
      <c r="Q6245" s="555">
        <v>12000</v>
      </c>
      <c r="R6245" s="646">
        <v>2818.2</v>
      </c>
      <c r="S6245" s="732">
        <v>0.2368</v>
      </c>
      <c r="V6245" s="697">
        <v>0</v>
      </c>
      <c r="W6245" s="697">
        <v>0</v>
      </c>
      <c r="X6245" s="697">
        <v>0</v>
      </c>
      <c r="Y6245" s="697">
        <v>0</v>
      </c>
      <c r="Z6245" s="1086"/>
      <c r="AA6245" s="1089"/>
      <c r="AB6245" s="897"/>
      <c r="AC6245" s="555">
        <v>0</v>
      </c>
      <c r="AD6245" s="697">
        <v>0</v>
      </c>
      <c r="AE6245" s="1087"/>
      <c r="AF6245" s="1087"/>
      <c r="AG6245" s="738"/>
      <c r="AH6245" s="722"/>
      <c r="AI6245" s="1095"/>
    </row>
    <row r="6246" customHeight="1" spans="1:35">
      <c r="A6246" s="978">
        <v>45410</v>
      </c>
      <c r="B6246" s="697" t="s">
        <v>191</v>
      </c>
      <c r="C6246" s="697" t="s">
        <v>32</v>
      </c>
      <c r="D6246" s="700">
        <v>100</v>
      </c>
      <c r="E6246" s="717" t="s">
        <v>33</v>
      </c>
      <c r="F6246" s="717">
        <v>2.01</v>
      </c>
      <c r="G6246" s="646">
        <v>1.91</v>
      </c>
      <c r="H6246" s="646">
        <v>34.58</v>
      </c>
      <c r="I6246" s="646">
        <v>34.41</v>
      </c>
      <c r="J6246" s="646">
        <v>34.32</v>
      </c>
      <c r="K6246" s="555">
        <v>0</v>
      </c>
      <c r="L6246" s="702">
        <v>0</v>
      </c>
      <c r="M6246" s="585">
        <v>807.18</v>
      </c>
      <c r="N6246" s="555">
        <v>850</v>
      </c>
      <c r="O6246" s="732">
        <v>0.9496</v>
      </c>
      <c r="P6246" s="1067" t="s">
        <v>176</v>
      </c>
      <c r="Q6246" s="555">
        <v>12000</v>
      </c>
      <c r="R6246" s="646">
        <v>2852.52</v>
      </c>
      <c r="S6246" s="732">
        <v>0.2397</v>
      </c>
      <c r="V6246" s="697">
        <v>0</v>
      </c>
      <c r="W6246" s="697">
        <v>0</v>
      </c>
      <c r="X6246" s="697">
        <v>0</v>
      </c>
      <c r="Y6246" s="697">
        <v>0</v>
      </c>
      <c r="Z6246" s="1090"/>
      <c r="AA6246" s="1089"/>
      <c r="AB6246" s="897"/>
      <c r="AC6246" s="555">
        <v>0</v>
      </c>
      <c r="AD6246" s="697">
        <v>0</v>
      </c>
      <c r="AE6246" s="1087"/>
      <c r="AF6246" s="1087"/>
      <c r="AG6246" s="738"/>
      <c r="AH6246" s="722"/>
      <c r="AI6246" s="1095"/>
    </row>
    <row r="6247" customHeight="1" spans="1:35">
      <c r="A6247" s="995">
        <v>45411</v>
      </c>
      <c r="B6247" s="697" t="s">
        <v>191</v>
      </c>
      <c r="C6247" s="996" t="s">
        <v>32</v>
      </c>
      <c r="D6247" s="990">
        <v>100</v>
      </c>
      <c r="E6247" s="555" t="s">
        <v>91</v>
      </c>
      <c r="F6247" s="555">
        <v>2.98</v>
      </c>
      <c r="G6247" s="555">
        <v>1.81</v>
      </c>
      <c r="H6247" s="646">
        <v>25.29</v>
      </c>
      <c r="I6247" s="555">
        <v>25.16</v>
      </c>
      <c r="J6247" s="646">
        <v>25.08</v>
      </c>
      <c r="K6247" s="555">
        <v>0</v>
      </c>
      <c r="L6247" s="702">
        <v>0</v>
      </c>
      <c r="M6247" s="647">
        <v>832.26</v>
      </c>
      <c r="N6247" s="555">
        <v>850</v>
      </c>
      <c r="O6247" s="732">
        <v>0.9791</v>
      </c>
      <c r="P6247" s="1067" t="s">
        <v>176</v>
      </c>
      <c r="Q6247" s="555">
        <v>12000</v>
      </c>
      <c r="R6247" s="646">
        <v>2877.6</v>
      </c>
      <c r="S6247" s="732">
        <v>0.2418</v>
      </c>
      <c r="V6247" s="697">
        <v>0</v>
      </c>
      <c r="W6247" s="697">
        <v>0</v>
      </c>
      <c r="X6247" s="697">
        <v>0</v>
      </c>
      <c r="Y6247" s="697">
        <v>0</v>
      </c>
      <c r="Z6247" s="1090"/>
      <c r="AA6247" s="1089"/>
      <c r="AB6247" s="897"/>
      <c r="AC6247" s="555">
        <v>0</v>
      </c>
      <c r="AD6247" s="697">
        <v>0</v>
      </c>
      <c r="AE6247" s="702"/>
      <c r="AF6247" s="702"/>
      <c r="AG6247" s="1096"/>
      <c r="AH6247" s="1097"/>
      <c r="AI6247" s="1098"/>
    </row>
    <row r="6248" customHeight="1" spans="1:35">
      <c r="A6248" s="998">
        <v>45412</v>
      </c>
      <c r="B6248" s="999" t="s">
        <v>191</v>
      </c>
      <c r="C6248" s="999" t="s">
        <v>32</v>
      </c>
      <c r="D6248" s="1012">
        <v>100</v>
      </c>
      <c r="E6248" s="1001" t="s">
        <v>91</v>
      </c>
      <c r="F6248" s="1001">
        <v>0.94</v>
      </c>
      <c r="G6248" s="1001">
        <v>3.93</v>
      </c>
      <c r="H6248" s="1056">
        <v>8.92</v>
      </c>
      <c r="I6248" s="1001">
        <v>8.88</v>
      </c>
      <c r="J6248" s="1001">
        <v>8.58</v>
      </c>
      <c r="K6248" s="1001">
        <v>0</v>
      </c>
      <c r="L6248" s="1016">
        <v>0</v>
      </c>
      <c r="M6248" s="1001">
        <v>840.84</v>
      </c>
      <c r="N6248" s="1001">
        <v>850</v>
      </c>
      <c r="O6248" s="1026">
        <v>0.9892</v>
      </c>
      <c r="P6248" s="1068" t="s">
        <v>176</v>
      </c>
      <c r="Q6248" s="1001">
        <v>12000</v>
      </c>
      <c r="R6248" s="1002">
        <v>2886.18</v>
      </c>
      <c r="S6248" s="1026">
        <v>0.2425</v>
      </c>
      <c r="V6248" s="1000">
        <v>0</v>
      </c>
      <c r="W6248" s="1000">
        <v>0</v>
      </c>
      <c r="X6248" s="1000">
        <v>0</v>
      </c>
      <c r="Y6248" s="1000">
        <v>0</v>
      </c>
      <c r="Z6248" s="1091"/>
      <c r="AA6248" s="1092"/>
      <c r="AB6248" s="1036"/>
      <c r="AC6248" s="1000">
        <v>0</v>
      </c>
      <c r="AD6248" s="1000">
        <v>0</v>
      </c>
      <c r="AE6248" s="1093"/>
      <c r="AF6248" s="1016"/>
      <c r="AG6248" s="1099"/>
      <c r="AH6248" s="1100"/>
      <c r="AI6248" s="1101"/>
    </row>
    <row r="6249" customHeight="1" spans="1:35">
      <c r="A6249" s="978">
        <v>45383</v>
      </c>
      <c r="B6249" s="697" t="s">
        <v>188</v>
      </c>
      <c r="C6249" s="697" t="s">
        <v>32</v>
      </c>
      <c r="D6249" s="697">
        <v>100</v>
      </c>
      <c r="E6249" s="1057" t="s">
        <v>91</v>
      </c>
      <c r="F6249" s="1058" t="s">
        <v>176</v>
      </c>
      <c r="G6249" s="842">
        <v>5.07</v>
      </c>
      <c r="H6249" s="842">
        <v>139.9069</v>
      </c>
      <c r="I6249" s="842">
        <v>138.659</v>
      </c>
      <c r="J6249" s="900">
        <v>136.6066</v>
      </c>
      <c r="K6249" s="842">
        <v>0</v>
      </c>
      <c r="L6249" s="907">
        <v>0</v>
      </c>
      <c r="M6249" s="900">
        <v>136.6066</v>
      </c>
      <c r="N6249" s="566">
        <v>3449</v>
      </c>
      <c r="O6249" s="903">
        <v>0.039607596404755</v>
      </c>
      <c r="P6249" s="842" t="s">
        <v>176</v>
      </c>
      <c r="Q6249" s="842">
        <v>25666</v>
      </c>
      <c r="R6249" s="900">
        <v>9541.3001</v>
      </c>
      <c r="S6249" s="903">
        <v>0.371748620743396</v>
      </c>
      <c r="V6249" s="842">
        <v>0</v>
      </c>
      <c r="W6249" s="842">
        <v>0</v>
      </c>
      <c r="X6249" s="842">
        <v>0</v>
      </c>
      <c r="Y6249" s="896">
        <v>0</v>
      </c>
      <c r="Z6249" s="1057"/>
      <c r="AA6249" s="1057"/>
      <c r="AB6249" s="1057"/>
      <c r="AC6249" s="842">
        <v>0</v>
      </c>
      <c r="AD6249" s="842">
        <v>0</v>
      </c>
      <c r="AE6249" s="1058"/>
      <c r="AF6249" s="842"/>
      <c r="AG6249" s="842"/>
      <c r="AH6249" s="842"/>
      <c r="AI6249" s="842"/>
    </row>
    <row r="6250" customHeight="1" spans="1:35">
      <c r="A6250" s="978">
        <v>45384</v>
      </c>
      <c r="B6250" s="697" t="s">
        <v>188</v>
      </c>
      <c r="C6250" s="697" t="s">
        <v>32</v>
      </c>
      <c r="D6250" s="697">
        <v>100</v>
      </c>
      <c r="E6250" s="1057" t="s">
        <v>91</v>
      </c>
      <c r="F6250" s="1058" t="s">
        <v>176</v>
      </c>
      <c r="G6250" s="842">
        <v>3.75</v>
      </c>
      <c r="H6250" s="842">
        <v>96.1118</v>
      </c>
      <c r="I6250" s="842">
        <v>94.2545</v>
      </c>
      <c r="J6250" s="900">
        <v>92.5561</v>
      </c>
      <c r="K6250" s="842">
        <v>0</v>
      </c>
      <c r="L6250" s="907">
        <v>0</v>
      </c>
      <c r="M6250" s="900">
        <v>229.1627</v>
      </c>
      <c r="N6250" s="566">
        <v>3449</v>
      </c>
      <c r="O6250" s="903">
        <v>0.0664432299217164</v>
      </c>
      <c r="P6250" s="842" t="s">
        <v>176</v>
      </c>
      <c r="Q6250" s="842">
        <v>25666</v>
      </c>
      <c r="R6250" s="900">
        <v>9633.8562</v>
      </c>
      <c r="S6250" s="903">
        <v>0.375354796228473</v>
      </c>
      <c r="V6250" s="842">
        <v>0</v>
      </c>
      <c r="W6250" s="842">
        <v>0</v>
      </c>
      <c r="X6250" s="842">
        <v>0</v>
      </c>
      <c r="Y6250" s="896">
        <v>0</v>
      </c>
      <c r="Z6250" s="1057"/>
      <c r="AA6250" s="1057"/>
      <c r="AB6250" s="1057"/>
      <c r="AC6250" s="842">
        <v>0</v>
      </c>
      <c r="AD6250" s="842">
        <v>0</v>
      </c>
      <c r="AE6250" s="1058"/>
      <c r="AF6250" s="842"/>
      <c r="AG6250" s="841"/>
      <c r="AH6250" s="841"/>
      <c r="AI6250" s="841"/>
    </row>
    <row r="6251" customHeight="1" spans="1:35">
      <c r="A6251" s="978">
        <v>45385</v>
      </c>
      <c r="B6251" s="697" t="s">
        <v>188</v>
      </c>
      <c r="C6251" s="697" t="s">
        <v>32</v>
      </c>
      <c r="D6251" s="697">
        <v>100</v>
      </c>
      <c r="E6251" s="1057" t="s">
        <v>35</v>
      </c>
      <c r="F6251" s="1059" t="s">
        <v>176</v>
      </c>
      <c r="G6251" s="851">
        <v>5.67</v>
      </c>
      <c r="H6251" s="851">
        <v>179.5254</v>
      </c>
      <c r="I6251" s="851">
        <v>177.9241</v>
      </c>
      <c r="J6251" s="906">
        <v>178.0146</v>
      </c>
      <c r="K6251" s="851">
        <v>0</v>
      </c>
      <c r="L6251" s="907">
        <v>0</v>
      </c>
      <c r="M6251" s="906">
        <v>407.1773</v>
      </c>
      <c r="N6251" s="566">
        <v>3449</v>
      </c>
      <c r="O6251" s="909">
        <v>0.118056625108727</v>
      </c>
      <c r="P6251" s="851" t="s">
        <v>176</v>
      </c>
      <c r="Q6251" s="851">
        <v>25666</v>
      </c>
      <c r="R6251" s="906">
        <v>9811.8708</v>
      </c>
      <c r="S6251" s="909">
        <v>0.382290610145718</v>
      </c>
      <c r="V6251" s="851">
        <v>0</v>
      </c>
      <c r="W6251" s="851">
        <v>0</v>
      </c>
      <c r="X6251" s="851">
        <v>0</v>
      </c>
      <c r="Y6251" s="905">
        <v>0</v>
      </c>
      <c r="Z6251" s="1057"/>
      <c r="AA6251" s="1057"/>
      <c r="AB6251" s="1057"/>
      <c r="AC6251" s="851">
        <v>0</v>
      </c>
      <c r="AD6251" s="851">
        <v>0</v>
      </c>
      <c r="AE6251" s="1059"/>
      <c r="AF6251" s="851"/>
      <c r="AG6251" s="851"/>
      <c r="AH6251" s="851"/>
      <c r="AI6251" s="851"/>
    </row>
    <row r="6252" customHeight="1" spans="1:35">
      <c r="A6252" s="978">
        <v>45386</v>
      </c>
      <c r="B6252" s="697" t="s">
        <v>188</v>
      </c>
      <c r="C6252" s="697" t="s">
        <v>32</v>
      </c>
      <c r="D6252" s="697">
        <v>100</v>
      </c>
      <c r="E6252" s="1057" t="s">
        <v>35</v>
      </c>
      <c r="F6252" s="1058" t="s">
        <v>176</v>
      </c>
      <c r="G6252" s="842">
        <v>6.67</v>
      </c>
      <c r="H6252" s="842">
        <v>252.2665</v>
      </c>
      <c r="I6252" s="842">
        <v>250.0164</v>
      </c>
      <c r="J6252" s="900">
        <v>247.3893</v>
      </c>
      <c r="K6252" s="842">
        <v>0</v>
      </c>
      <c r="L6252" s="901">
        <v>0</v>
      </c>
      <c r="M6252" s="900">
        <v>654.5666</v>
      </c>
      <c r="N6252" s="566">
        <v>3449</v>
      </c>
      <c r="O6252" s="903">
        <v>0.189784459263555</v>
      </c>
      <c r="P6252" s="842" t="s">
        <v>176</v>
      </c>
      <c r="Q6252" s="842">
        <v>25666</v>
      </c>
      <c r="R6252" s="900">
        <v>10059.2601</v>
      </c>
      <c r="S6252" s="909">
        <v>0.391929404659861</v>
      </c>
      <c r="V6252" s="851">
        <v>0</v>
      </c>
      <c r="W6252" s="851">
        <v>0</v>
      </c>
      <c r="X6252" s="851">
        <v>0</v>
      </c>
      <c r="Y6252" s="905">
        <v>0</v>
      </c>
      <c r="Z6252" s="1057"/>
      <c r="AA6252" s="1057"/>
      <c r="AB6252" s="1057"/>
      <c r="AC6252" s="851">
        <v>0</v>
      </c>
      <c r="AD6252" s="851">
        <v>0</v>
      </c>
      <c r="AE6252" s="1059"/>
      <c r="AF6252" s="851"/>
      <c r="AG6252" s="851"/>
      <c r="AH6252" s="851"/>
      <c r="AI6252" s="851"/>
    </row>
    <row r="6253" customHeight="1" spans="1:35">
      <c r="A6253" s="978">
        <v>45387</v>
      </c>
      <c r="B6253" s="697" t="s">
        <v>188</v>
      </c>
      <c r="C6253" s="697" t="s">
        <v>32</v>
      </c>
      <c r="D6253" s="697">
        <v>100</v>
      </c>
      <c r="E6253" s="1057" t="s">
        <v>35</v>
      </c>
      <c r="F6253" s="1059" t="s">
        <v>176</v>
      </c>
      <c r="G6253" s="851">
        <v>4.42</v>
      </c>
      <c r="H6253" s="851">
        <v>106.959</v>
      </c>
      <c r="I6253" s="851">
        <v>106.005</v>
      </c>
      <c r="J6253" s="906">
        <v>106.4489</v>
      </c>
      <c r="K6253" s="851">
        <v>0</v>
      </c>
      <c r="L6253" s="1069">
        <v>0</v>
      </c>
      <c r="M6253" s="906">
        <v>761.0155</v>
      </c>
      <c r="N6253" s="566">
        <v>3449</v>
      </c>
      <c r="O6253" s="1070">
        <v>0.220648158886634</v>
      </c>
      <c r="P6253" s="1071" t="s">
        <v>176</v>
      </c>
      <c r="Q6253" s="1071">
        <v>25666</v>
      </c>
      <c r="R6253" s="906">
        <v>10165.709</v>
      </c>
      <c r="S6253" s="909">
        <v>0.396076872126549</v>
      </c>
      <c r="V6253" s="851">
        <v>0</v>
      </c>
      <c r="W6253" s="851">
        <v>0</v>
      </c>
      <c r="X6253" s="851">
        <v>0</v>
      </c>
      <c r="Y6253" s="905">
        <v>0</v>
      </c>
      <c r="Z6253" s="1057"/>
      <c r="AA6253" s="1057"/>
      <c r="AB6253" s="1057"/>
      <c r="AC6253" s="851">
        <v>0</v>
      </c>
      <c r="AD6253" s="851">
        <v>0</v>
      </c>
      <c r="AE6253" s="1059"/>
      <c r="AF6253" s="851"/>
      <c r="AG6253" s="851"/>
      <c r="AH6253" s="851"/>
      <c r="AI6253" s="851"/>
    </row>
    <row r="6254" customHeight="1" spans="1:35">
      <c r="A6254" s="978">
        <v>45388</v>
      </c>
      <c r="B6254" s="697" t="s">
        <v>188</v>
      </c>
      <c r="C6254" s="697" t="s">
        <v>32</v>
      </c>
      <c r="D6254" s="697">
        <v>100</v>
      </c>
      <c r="E6254" s="1057" t="s">
        <v>39</v>
      </c>
      <c r="F6254" s="1058" t="s">
        <v>176</v>
      </c>
      <c r="G6254" s="851">
        <v>2.39</v>
      </c>
      <c r="H6254" s="851">
        <v>26.2279</v>
      </c>
      <c r="I6254" s="851">
        <v>25.994</v>
      </c>
      <c r="J6254" s="906">
        <v>24.2151</v>
      </c>
      <c r="K6254" s="851">
        <v>0</v>
      </c>
      <c r="L6254" s="907">
        <v>0</v>
      </c>
      <c r="M6254" s="906">
        <v>785.2306</v>
      </c>
      <c r="N6254" s="566">
        <v>3449</v>
      </c>
      <c r="O6254" s="909">
        <v>0.227669063496666</v>
      </c>
      <c r="P6254" s="851" t="s">
        <v>176</v>
      </c>
      <c r="Q6254" s="851">
        <v>25666</v>
      </c>
      <c r="R6254" s="906">
        <v>10189.9241</v>
      </c>
      <c r="S6254" s="909">
        <v>0.397020342086807</v>
      </c>
      <c r="V6254" s="851">
        <v>0</v>
      </c>
      <c r="W6254" s="851">
        <v>0</v>
      </c>
      <c r="X6254" s="851">
        <v>0</v>
      </c>
      <c r="Y6254" s="905">
        <v>0</v>
      </c>
      <c r="Z6254" s="1057"/>
      <c r="AA6254" s="1057"/>
      <c r="AB6254" s="1057"/>
      <c r="AC6254" s="851">
        <v>0</v>
      </c>
      <c r="AD6254" s="851">
        <v>0</v>
      </c>
      <c r="AE6254" s="1059"/>
      <c r="AF6254" s="851"/>
      <c r="AG6254" s="851"/>
      <c r="AH6254" s="851"/>
      <c r="AI6254" s="851"/>
    </row>
    <row r="6255" customHeight="1" spans="1:35">
      <c r="A6255" s="978">
        <v>45389</v>
      </c>
      <c r="B6255" s="697" t="s">
        <v>188</v>
      </c>
      <c r="C6255" s="697" t="s">
        <v>32</v>
      </c>
      <c r="D6255" s="697">
        <v>100</v>
      </c>
      <c r="E6255" s="1057" t="s">
        <v>39</v>
      </c>
      <c r="F6255" s="1059" t="s">
        <v>176</v>
      </c>
      <c r="G6255" s="851">
        <v>1.55</v>
      </c>
      <c r="H6255" s="851">
        <v>1.2096</v>
      </c>
      <c r="I6255" s="851">
        <v>1.1988</v>
      </c>
      <c r="J6255" s="906">
        <v>0.9527</v>
      </c>
      <c r="K6255" s="851">
        <v>0</v>
      </c>
      <c r="L6255" s="907">
        <v>0</v>
      </c>
      <c r="M6255" s="906">
        <v>786.1833</v>
      </c>
      <c r="N6255" s="566">
        <v>3449</v>
      </c>
      <c r="O6255" s="909">
        <v>0.227945288489417</v>
      </c>
      <c r="P6255" s="851" t="s">
        <v>176</v>
      </c>
      <c r="Q6255" s="851">
        <v>25666</v>
      </c>
      <c r="R6255" s="906">
        <v>10190.8768</v>
      </c>
      <c r="S6255" s="909">
        <v>0.397057461232759</v>
      </c>
      <c r="V6255" s="851">
        <v>0</v>
      </c>
      <c r="W6255" s="851">
        <v>0</v>
      </c>
      <c r="X6255" s="851">
        <v>0</v>
      </c>
      <c r="Y6255" s="905">
        <v>0</v>
      </c>
      <c r="Z6255" s="1057"/>
      <c r="AA6255" s="1057"/>
      <c r="AB6255" s="1057"/>
      <c r="AC6255" s="851">
        <v>0</v>
      </c>
      <c r="AD6255" s="851">
        <v>0</v>
      </c>
      <c r="AE6255" s="1059"/>
      <c r="AF6255" s="851"/>
      <c r="AG6255" s="851"/>
      <c r="AH6255" s="851"/>
      <c r="AI6255" s="851"/>
    </row>
    <row r="6256" customHeight="1" spans="1:35">
      <c r="A6256" s="978">
        <v>45390</v>
      </c>
      <c r="B6256" s="697" t="s">
        <v>188</v>
      </c>
      <c r="C6256" s="697" t="s">
        <v>32</v>
      </c>
      <c r="D6256" s="697">
        <v>100</v>
      </c>
      <c r="E6256" s="1057" t="s">
        <v>35</v>
      </c>
      <c r="F6256" s="1059" t="s">
        <v>176</v>
      </c>
      <c r="G6256" s="842">
        <v>3.82</v>
      </c>
      <c r="H6256" s="842">
        <v>65.0849</v>
      </c>
      <c r="I6256" s="842">
        <v>64.5043</v>
      </c>
      <c r="J6256" s="900">
        <v>65.4294</v>
      </c>
      <c r="K6256" s="842">
        <v>0</v>
      </c>
      <c r="L6256" s="901">
        <v>0</v>
      </c>
      <c r="M6256" s="900">
        <v>851.6127</v>
      </c>
      <c r="N6256" s="566">
        <v>3449</v>
      </c>
      <c r="O6256" s="903">
        <v>0.246915830675558</v>
      </c>
      <c r="P6256" s="842" t="s">
        <v>176</v>
      </c>
      <c r="Q6256" s="842">
        <v>25666</v>
      </c>
      <c r="R6256" s="900">
        <v>10256.3062</v>
      </c>
      <c r="S6256" s="909">
        <v>0.399606724849996</v>
      </c>
      <c r="V6256" s="842">
        <v>0</v>
      </c>
      <c r="W6256" s="842">
        <v>0</v>
      </c>
      <c r="X6256" s="842">
        <v>0</v>
      </c>
      <c r="Y6256" s="896">
        <v>0</v>
      </c>
      <c r="Z6256" s="1094"/>
      <c r="AA6256" s="1057"/>
      <c r="AB6256" s="1057"/>
      <c r="AC6256" s="842">
        <v>0</v>
      </c>
      <c r="AD6256" s="842">
        <v>0.2786</v>
      </c>
      <c r="AE6256" s="1058"/>
      <c r="AF6256" s="842"/>
      <c r="AG6256" s="842"/>
      <c r="AH6256" s="842"/>
      <c r="AI6256" s="842"/>
    </row>
    <row r="6257" customHeight="1" spans="1:35">
      <c r="A6257" s="978">
        <v>45391</v>
      </c>
      <c r="B6257" s="697" t="s">
        <v>188</v>
      </c>
      <c r="C6257" s="697" t="s">
        <v>32</v>
      </c>
      <c r="D6257" s="697">
        <v>100</v>
      </c>
      <c r="E6257" s="1057" t="s">
        <v>35</v>
      </c>
      <c r="F6257" s="1059" t="s">
        <v>176</v>
      </c>
      <c r="G6257" s="851">
        <v>3.64</v>
      </c>
      <c r="H6257" s="851">
        <v>64.6615</v>
      </c>
      <c r="I6257" s="851">
        <v>64.0847</v>
      </c>
      <c r="J6257" s="906">
        <v>62.7149</v>
      </c>
      <c r="K6257" s="851">
        <v>0</v>
      </c>
      <c r="L6257" s="907">
        <v>0</v>
      </c>
      <c r="M6257" s="906">
        <v>914.3276</v>
      </c>
      <c r="N6257" s="566">
        <v>3449</v>
      </c>
      <c r="O6257" s="909">
        <v>0.265099333140041</v>
      </c>
      <c r="P6257" s="851" t="s">
        <v>176</v>
      </c>
      <c r="Q6257" s="851">
        <v>25666</v>
      </c>
      <c r="R6257" s="906">
        <v>10319.0211</v>
      </c>
      <c r="S6257" s="909">
        <v>0.402050225979896</v>
      </c>
      <c r="V6257" s="851">
        <v>0</v>
      </c>
      <c r="W6257" s="851">
        <v>0</v>
      </c>
      <c r="X6257" s="851">
        <v>0</v>
      </c>
      <c r="Y6257" s="905">
        <v>0</v>
      </c>
      <c r="Z6257" s="1057"/>
      <c r="AA6257" s="1057"/>
      <c r="AB6257" s="1057"/>
      <c r="AC6257" s="851">
        <v>0</v>
      </c>
      <c r="AD6257" s="851">
        <v>0</v>
      </c>
      <c r="AE6257" s="1059"/>
      <c r="AF6257" s="851"/>
      <c r="AG6257" s="851"/>
      <c r="AH6257" s="851"/>
      <c r="AI6257" s="851"/>
    </row>
    <row r="6258" customHeight="1" spans="1:35">
      <c r="A6258" s="978">
        <v>45392</v>
      </c>
      <c r="B6258" s="697" t="s">
        <v>188</v>
      </c>
      <c r="C6258" s="697" t="s">
        <v>32</v>
      </c>
      <c r="D6258" s="697">
        <v>100</v>
      </c>
      <c r="E6258" s="1057" t="s">
        <v>35</v>
      </c>
      <c r="F6258" s="1060" t="s">
        <v>176</v>
      </c>
      <c r="G6258" s="842">
        <v>1.66</v>
      </c>
      <c r="H6258" s="842">
        <v>6.3078</v>
      </c>
      <c r="I6258" s="842">
        <v>6.2515</v>
      </c>
      <c r="J6258" s="900">
        <v>5.6998</v>
      </c>
      <c r="K6258" s="842">
        <v>0</v>
      </c>
      <c r="L6258" s="901">
        <v>0</v>
      </c>
      <c r="M6258" s="900">
        <v>920.0274</v>
      </c>
      <c r="N6258" s="566">
        <v>3449</v>
      </c>
      <c r="O6258" s="903">
        <v>0.2667519280951</v>
      </c>
      <c r="P6258" s="842" t="s">
        <v>176</v>
      </c>
      <c r="Q6258" s="842">
        <v>25666</v>
      </c>
      <c r="R6258" s="900">
        <v>10324.7209</v>
      </c>
      <c r="S6258" s="903">
        <v>0.402272301877971</v>
      </c>
      <c r="V6258" s="842">
        <v>0</v>
      </c>
      <c r="W6258" s="842">
        <v>0</v>
      </c>
      <c r="X6258" s="842">
        <v>0</v>
      </c>
      <c r="Y6258" s="896">
        <v>0</v>
      </c>
      <c r="Z6258" s="1094"/>
      <c r="AA6258" s="1057"/>
      <c r="AB6258" s="1057"/>
      <c r="AC6258" s="842">
        <v>0.0533</v>
      </c>
      <c r="AD6258" s="842">
        <v>0</v>
      </c>
      <c r="AE6258" s="1058"/>
      <c r="AF6258" s="842"/>
      <c r="AG6258" s="842"/>
      <c r="AH6258" s="842"/>
      <c r="AI6258" s="842"/>
    </row>
    <row r="6259" customHeight="1" spans="1:35">
      <c r="A6259" s="978">
        <v>45393</v>
      </c>
      <c r="B6259" s="697" t="s">
        <v>188</v>
      </c>
      <c r="C6259" s="697" t="s">
        <v>32</v>
      </c>
      <c r="D6259" s="697">
        <v>100</v>
      </c>
      <c r="E6259" s="1057" t="s">
        <v>35</v>
      </c>
      <c r="F6259" s="1061" t="s">
        <v>176</v>
      </c>
      <c r="G6259" s="851">
        <v>1.39</v>
      </c>
      <c r="H6259" s="851">
        <v>0.5174</v>
      </c>
      <c r="I6259" s="851">
        <v>0.5128</v>
      </c>
      <c r="J6259" s="906">
        <v>0.4378</v>
      </c>
      <c r="K6259" s="851">
        <v>0</v>
      </c>
      <c r="L6259" s="901">
        <v>0</v>
      </c>
      <c r="M6259" s="900">
        <v>920.4652</v>
      </c>
      <c r="N6259" s="566">
        <v>3449</v>
      </c>
      <c r="O6259" s="903">
        <v>0.266878863438678</v>
      </c>
      <c r="P6259" s="842" t="s">
        <v>176</v>
      </c>
      <c r="Q6259" s="842">
        <v>25666</v>
      </c>
      <c r="R6259" s="900">
        <v>10325.1587</v>
      </c>
      <c r="S6259" s="903">
        <v>0.402289359463882</v>
      </c>
      <c r="V6259" s="851">
        <v>0</v>
      </c>
      <c r="W6259" s="851">
        <v>0</v>
      </c>
      <c r="X6259" s="851">
        <v>0</v>
      </c>
      <c r="Y6259" s="905">
        <v>0</v>
      </c>
      <c r="Z6259" s="1057"/>
      <c r="AA6259" s="1057"/>
      <c r="AB6259" s="1057"/>
      <c r="AC6259" s="851">
        <v>0</v>
      </c>
      <c r="AD6259" s="851">
        <v>0</v>
      </c>
      <c r="AE6259" s="1059"/>
      <c r="AF6259" s="851"/>
      <c r="AG6259" s="851"/>
      <c r="AH6259" s="851"/>
      <c r="AI6259" s="851"/>
    </row>
    <row r="6260" customHeight="1" spans="1:35">
      <c r="A6260" s="978">
        <v>45394</v>
      </c>
      <c r="B6260" s="697" t="s">
        <v>188</v>
      </c>
      <c r="C6260" s="697" t="s">
        <v>32</v>
      </c>
      <c r="D6260" s="697">
        <v>100</v>
      </c>
      <c r="E6260" s="1057" t="s">
        <v>35</v>
      </c>
      <c r="F6260" s="1060" t="s">
        <v>176</v>
      </c>
      <c r="G6260" s="842">
        <v>1.5</v>
      </c>
      <c r="H6260" s="842">
        <v>0.999</v>
      </c>
      <c r="I6260" s="842">
        <v>0.9901</v>
      </c>
      <c r="J6260" s="900">
        <v>0.6482</v>
      </c>
      <c r="K6260" s="842">
        <v>0</v>
      </c>
      <c r="L6260" s="1072">
        <v>0</v>
      </c>
      <c r="M6260" s="900">
        <v>921.1134</v>
      </c>
      <c r="N6260" s="566">
        <v>3449</v>
      </c>
      <c r="O6260" s="1073">
        <v>0.267066801971586</v>
      </c>
      <c r="P6260" s="847" t="s">
        <v>176</v>
      </c>
      <c r="Q6260" s="847">
        <v>25666</v>
      </c>
      <c r="R6260" s="1076">
        <v>10325.8069</v>
      </c>
      <c r="S6260" s="1077">
        <v>0.402314614665316</v>
      </c>
      <c r="V6260" s="842">
        <v>0</v>
      </c>
      <c r="W6260" s="842">
        <v>0</v>
      </c>
      <c r="X6260" s="842">
        <v>0</v>
      </c>
      <c r="Y6260" s="896">
        <v>0</v>
      </c>
      <c r="Z6260" s="1057"/>
      <c r="AA6260" s="1057"/>
      <c r="AB6260" s="1057"/>
      <c r="AC6260" s="842">
        <v>0</v>
      </c>
      <c r="AD6260" s="842">
        <v>0</v>
      </c>
      <c r="AE6260" s="1058"/>
      <c r="AF6260" s="842"/>
      <c r="AG6260" s="842"/>
      <c r="AH6260" s="842"/>
      <c r="AI6260" s="842"/>
    </row>
    <row r="6261" customHeight="1" spans="1:35">
      <c r="A6261" s="978">
        <v>45395</v>
      </c>
      <c r="B6261" s="697" t="s">
        <v>188</v>
      </c>
      <c r="C6261" s="697" t="s">
        <v>32</v>
      </c>
      <c r="D6261" s="697">
        <v>100</v>
      </c>
      <c r="E6261" s="1057" t="s">
        <v>35</v>
      </c>
      <c r="F6261" s="1061" t="s">
        <v>176</v>
      </c>
      <c r="G6261" s="851">
        <v>3.66</v>
      </c>
      <c r="H6261" s="851">
        <v>59.8231</v>
      </c>
      <c r="I6261" s="851">
        <v>59.2895</v>
      </c>
      <c r="J6261" s="906">
        <v>59.4413</v>
      </c>
      <c r="K6261" s="851">
        <v>0</v>
      </c>
      <c r="L6261" s="1074">
        <v>0</v>
      </c>
      <c r="M6261" s="906">
        <v>980.5547</v>
      </c>
      <c r="N6261" s="566">
        <v>3449</v>
      </c>
      <c r="O6261" s="1075">
        <v>0.284301159756451</v>
      </c>
      <c r="P6261" s="851" t="s">
        <v>176</v>
      </c>
      <c r="Q6261" s="851">
        <v>25666</v>
      </c>
      <c r="R6261" s="1076">
        <v>10385.2482</v>
      </c>
      <c r="S6261" s="1078">
        <v>0.404630569625185</v>
      </c>
      <c r="V6261" s="851">
        <v>0</v>
      </c>
      <c r="W6261" s="851">
        <v>0</v>
      </c>
      <c r="X6261" s="851">
        <v>0</v>
      </c>
      <c r="Y6261" s="905">
        <v>0</v>
      </c>
      <c r="Z6261" s="1057"/>
      <c r="AA6261" s="1057"/>
      <c r="AB6261" s="1057"/>
      <c r="AC6261" s="851">
        <v>0</v>
      </c>
      <c r="AD6261" s="851">
        <v>0</v>
      </c>
      <c r="AE6261" s="1059"/>
      <c r="AF6261" s="851"/>
      <c r="AG6261" s="851"/>
      <c r="AH6261" s="851"/>
      <c r="AI6261" s="851"/>
    </row>
    <row r="6262" customHeight="1" spans="1:35">
      <c r="A6262" s="978">
        <v>45396</v>
      </c>
      <c r="B6262" s="697" t="s">
        <v>188</v>
      </c>
      <c r="C6262" s="697" t="s">
        <v>32</v>
      </c>
      <c r="D6262" s="697">
        <v>100</v>
      </c>
      <c r="E6262" s="1057" t="s">
        <v>35</v>
      </c>
      <c r="F6262" s="1060" t="s">
        <v>176</v>
      </c>
      <c r="G6262" s="842">
        <v>1.56</v>
      </c>
      <c r="H6262" s="842">
        <v>4.48</v>
      </c>
      <c r="I6262" s="842">
        <v>4.44</v>
      </c>
      <c r="J6262" s="900">
        <v>4.0758</v>
      </c>
      <c r="K6262" s="842">
        <v>0</v>
      </c>
      <c r="L6262" s="901">
        <v>0</v>
      </c>
      <c r="M6262" s="900">
        <v>984.6305</v>
      </c>
      <c r="N6262" s="566">
        <v>3449</v>
      </c>
      <c r="O6262" s="903">
        <v>0.285482893592346</v>
      </c>
      <c r="P6262" s="842" t="s">
        <v>176</v>
      </c>
      <c r="Q6262" s="842">
        <v>25666</v>
      </c>
      <c r="R6262" s="900">
        <v>10389.324</v>
      </c>
      <c r="S6262" s="903">
        <v>0.404789371152497</v>
      </c>
      <c r="V6262" s="842">
        <v>0</v>
      </c>
      <c r="W6262" s="842">
        <v>0</v>
      </c>
      <c r="X6262" s="842">
        <v>0</v>
      </c>
      <c r="Y6262" s="896">
        <v>0</v>
      </c>
      <c r="Z6262" s="1057"/>
      <c r="AA6262" s="1057"/>
      <c r="AB6262" s="1057"/>
      <c r="AC6262" s="842">
        <v>0</v>
      </c>
      <c r="AD6262" s="842">
        <v>0</v>
      </c>
      <c r="AE6262" s="1058"/>
      <c r="AF6262" s="842"/>
      <c r="AG6262" s="842"/>
      <c r="AH6262" s="842"/>
      <c r="AI6262" s="842"/>
    </row>
    <row r="6263" customHeight="1" spans="1:35">
      <c r="A6263" s="978">
        <v>45397</v>
      </c>
      <c r="B6263" s="697" t="s">
        <v>188</v>
      </c>
      <c r="C6263" s="697" t="s">
        <v>32</v>
      </c>
      <c r="D6263" s="697">
        <v>100</v>
      </c>
      <c r="E6263" s="1057" t="s">
        <v>35</v>
      </c>
      <c r="F6263" s="1060" t="s">
        <v>176</v>
      </c>
      <c r="G6263" s="842">
        <v>2.22</v>
      </c>
      <c r="H6263" s="842">
        <v>17.5861</v>
      </c>
      <c r="I6263" s="842">
        <v>17.4292</v>
      </c>
      <c r="J6263" s="900">
        <v>16.7429</v>
      </c>
      <c r="K6263" s="842">
        <v>0</v>
      </c>
      <c r="L6263" s="901">
        <v>0</v>
      </c>
      <c r="M6263" s="900">
        <v>1001.3734</v>
      </c>
      <c r="N6263" s="566">
        <v>3449</v>
      </c>
      <c r="O6263" s="903">
        <v>0.290337315163816</v>
      </c>
      <c r="P6263" s="842" t="s">
        <v>176</v>
      </c>
      <c r="Q6263" s="842">
        <v>25666</v>
      </c>
      <c r="R6263" s="900">
        <v>10406.0669</v>
      </c>
      <c r="S6263" s="903">
        <v>0.405441708875555</v>
      </c>
      <c r="V6263" s="842">
        <v>0</v>
      </c>
      <c r="W6263" s="842">
        <v>0</v>
      </c>
      <c r="X6263" s="842">
        <v>0</v>
      </c>
      <c r="Y6263" s="896">
        <v>0</v>
      </c>
      <c r="Z6263" s="1057"/>
      <c r="AA6263" s="1057"/>
      <c r="AB6263" s="1057"/>
      <c r="AC6263" s="842">
        <v>0</v>
      </c>
      <c r="AD6263" s="842">
        <v>0</v>
      </c>
      <c r="AE6263" s="1058"/>
      <c r="AF6263" s="842"/>
      <c r="AG6263" s="842"/>
      <c r="AH6263" s="842"/>
      <c r="AI6263" s="842"/>
    </row>
    <row r="6264" customHeight="1" spans="1:35">
      <c r="A6264" s="978">
        <v>45398</v>
      </c>
      <c r="B6264" s="697" t="s">
        <v>188</v>
      </c>
      <c r="C6264" s="697" t="s">
        <v>32</v>
      </c>
      <c r="D6264" s="697">
        <v>100</v>
      </c>
      <c r="E6264" s="1057" t="s">
        <v>35</v>
      </c>
      <c r="F6264" s="1060" t="s">
        <v>176</v>
      </c>
      <c r="G6264" s="842">
        <v>6.14</v>
      </c>
      <c r="H6264" s="842">
        <v>212.1978</v>
      </c>
      <c r="I6264" s="842">
        <v>210.305</v>
      </c>
      <c r="J6264" s="900">
        <v>209.2731</v>
      </c>
      <c r="K6264" s="842">
        <v>0</v>
      </c>
      <c r="L6264" s="901">
        <v>0</v>
      </c>
      <c r="M6264" s="900">
        <v>1210.6465</v>
      </c>
      <c r="N6264" s="566">
        <v>3449</v>
      </c>
      <c r="O6264" s="903">
        <v>0.351013772107857</v>
      </c>
      <c r="P6264" s="842" t="s">
        <v>176</v>
      </c>
      <c r="Q6264" s="842">
        <v>25666</v>
      </c>
      <c r="R6264" s="900">
        <v>10615.34</v>
      </c>
      <c r="S6264" s="903">
        <v>0.413595418062807</v>
      </c>
      <c r="V6264" s="842">
        <v>0</v>
      </c>
      <c r="W6264" s="842">
        <v>0</v>
      </c>
      <c r="X6264" s="842">
        <v>0</v>
      </c>
      <c r="Y6264" s="896">
        <v>0</v>
      </c>
      <c r="Z6264" s="1057"/>
      <c r="AA6264" s="1057"/>
      <c r="AB6264" s="1057"/>
      <c r="AC6264" s="842">
        <v>0</v>
      </c>
      <c r="AD6264" s="842">
        <v>0</v>
      </c>
      <c r="AE6264" s="1058"/>
      <c r="AF6264" s="842"/>
      <c r="AG6264" s="842"/>
      <c r="AH6264" s="842"/>
      <c r="AI6264" s="842"/>
    </row>
    <row r="6265" customHeight="1" spans="1:35">
      <c r="A6265" s="978">
        <v>45399</v>
      </c>
      <c r="B6265" s="697" t="s">
        <v>188</v>
      </c>
      <c r="C6265" s="697" t="s">
        <v>32</v>
      </c>
      <c r="D6265" s="697">
        <v>100</v>
      </c>
      <c r="E6265" s="1057" t="s">
        <v>35</v>
      </c>
      <c r="F6265" s="1061" t="s">
        <v>176</v>
      </c>
      <c r="G6265" s="842">
        <v>5.23</v>
      </c>
      <c r="H6265" s="842">
        <v>144.7789</v>
      </c>
      <c r="I6265" s="842">
        <v>143.4875</v>
      </c>
      <c r="J6265" s="900">
        <v>143.0353</v>
      </c>
      <c r="K6265" s="842">
        <v>0.0364</v>
      </c>
      <c r="L6265" s="901">
        <v>0.000253616296658605</v>
      </c>
      <c r="M6265" s="900">
        <v>1353.6818</v>
      </c>
      <c r="N6265" s="566">
        <v>3449</v>
      </c>
      <c r="O6265" s="903">
        <v>0.392485300086982</v>
      </c>
      <c r="P6265" s="842" t="s">
        <v>176</v>
      </c>
      <c r="Q6265" s="842">
        <v>25666</v>
      </c>
      <c r="R6265" s="900">
        <v>10758.3753</v>
      </c>
      <c r="S6265" s="903">
        <v>0.419168366710824</v>
      </c>
      <c r="V6265" s="842">
        <v>0</v>
      </c>
      <c r="W6265" s="842">
        <v>0</v>
      </c>
      <c r="X6265" s="842">
        <v>0</v>
      </c>
      <c r="Y6265" s="896">
        <v>0</v>
      </c>
      <c r="Z6265" s="1094"/>
      <c r="AA6265" s="1057"/>
      <c r="AB6265" s="1057"/>
      <c r="AC6265" s="842">
        <v>0</v>
      </c>
      <c r="AD6265" s="842">
        <v>0</v>
      </c>
      <c r="AE6265" s="1058"/>
      <c r="AF6265" s="842"/>
      <c r="AG6265" s="842"/>
      <c r="AH6265" s="842"/>
      <c r="AI6265" s="842"/>
    </row>
    <row r="6266" customHeight="1" spans="1:35">
      <c r="A6266" s="978">
        <v>45400</v>
      </c>
      <c r="B6266" s="697" t="s">
        <v>188</v>
      </c>
      <c r="C6266" s="697" t="s">
        <v>32</v>
      </c>
      <c r="D6266" s="697">
        <v>100</v>
      </c>
      <c r="E6266" s="1057" t="s">
        <v>35</v>
      </c>
      <c r="F6266" s="1060" t="s">
        <v>176</v>
      </c>
      <c r="G6266" s="842">
        <v>2.84</v>
      </c>
      <c r="H6266" s="842">
        <v>26.8484</v>
      </c>
      <c r="I6266" s="842">
        <v>26.6089</v>
      </c>
      <c r="J6266" s="900">
        <v>25.7232</v>
      </c>
      <c r="K6266" s="842">
        <v>0</v>
      </c>
      <c r="L6266" s="901">
        <v>0</v>
      </c>
      <c r="M6266" s="900">
        <v>1379.405</v>
      </c>
      <c r="N6266" s="566">
        <v>3449</v>
      </c>
      <c r="O6266" s="903">
        <v>0.399943461873007</v>
      </c>
      <c r="P6266" s="842" t="s">
        <v>176</v>
      </c>
      <c r="Q6266" s="842">
        <v>25666</v>
      </c>
      <c r="R6266" s="900">
        <v>10784.0985</v>
      </c>
      <c r="S6266" s="903">
        <v>0.420170595340139</v>
      </c>
      <c r="V6266" s="842">
        <v>0</v>
      </c>
      <c r="W6266" s="842">
        <v>0</v>
      </c>
      <c r="X6266" s="842">
        <v>0</v>
      </c>
      <c r="Y6266" s="896">
        <v>0</v>
      </c>
      <c r="Z6266" s="1094"/>
      <c r="AA6266" s="1057"/>
      <c r="AB6266" s="1057"/>
      <c r="AC6266" s="842">
        <v>0</v>
      </c>
      <c r="AD6266" s="842">
        <v>0</v>
      </c>
      <c r="AE6266" s="1058"/>
      <c r="AF6266" s="842"/>
      <c r="AG6266" s="842"/>
      <c r="AH6266" s="842"/>
      <c r="AI6266" s="842"/>
    </row>
    <row r="6267" customHeight="1" spans="1:35">
      <c r="A6267" s="978">
        <v>45401</v>
      </c>
      <c r="B6267" s="697" t="s">
        <v>188</v>
      </c>
      <c r="C6267" s="697" t="s">
        <v>32</v>
      </c>
      <c r="D6267" s="697">
        <v>100</v>
      </c>
      <c r="E6267" s="1057" t="s">
        <v>107</v>
      </c>
      <c r="F6267" s="1060" t="s">
        <v>176</v>
      </c>
      <c r="G6267" s="842">
        <v>3.5</v>
      </c>
      <c r="H6267" s="842">
        <v>46.1164</v>
      </c>
      <c r="I6267" s="842">
        <v>41.9957</v>
      </c>
      <c r="J6267" s="900">
        <v>41.5402</v>
      </c>
      <c r="K6267" s="842">
        <v>0</v>
      </c>
      <c r="L6267" s="901">
        <v>0</v>
      </c>
      <c r="M6267" s="900">
        <v>1420.9455</v>
      </c>
      <c r="N6267" s="566">
        <v>3449</v>
      </c>
      <c r="O6267" s="903">
        <v>0.411987677587707</v>
      </c>
      <c r="P6267" s="842" t="s">
        <v>176</v>
      </c>
      <c r="Q6267" s="842">
        <v>25666</v>
      </c>
      <c r="R6267" s="900">
        <v>10825.6387</v>
      </c>
      <c r="S6267" s="903">
        <v>0.421789086729525</v>
      </c>
      <c r="V6267" s="842">
        <v>0</v>
      </c>
      <c r="W6267" s="842">
        <v>0</v>
      </c>
      <c r="X6267" s="842">
        <v>0</v>
      </c>
      <c r="Y6267" s="896">
        <v>0</v>
      </c>
      <c r="Z6267" s="1094"/>
      <c r="AA6267" s="1057"/>
      <c r="AB6267" s="1057"/>
      <c r="AC6267" s="842">
        <v>0.5327</v>
      </c>
      <c r="AD6267" s="842">
        <v>0</v>
      </c>
      <c r="AE6267" s="1058"/>
      <c r="AF6267" s="842"/>
      <c r="AG6267" s="842"/>
      <c r="AH6267" s="842"/>
      <c r="AI6267" s="842"/>
    </row>
    <row r="6268" customHeight="1" spans="1:35">
      <c r="A6268" s="978">
        <v>45402</v>
      </c>
      <c r="B6268" s="697" t="s">
        <v>188</v>
      </c>
      <c r="C6268" s="697" t="s">
        <v>32</v>
      </c>
      <c r="D6268" s="697">
        <v>100</v>
      </c>
      <c r="E6268" s="1057" t="s">
        <v>35</v>
      </c>
      <c r="F6268" s="1060" t="s">
        <v>176</v>
      </c>
      <c r="G6268" s="842">
        <v>2.65</v>
      </c>
      <c r="H6268" s="842">
        <v>27.8452</v>
      </c>
      <c r="I6268" s="842">
        <v>27.5968</v>
      </c>
      <c r="J6268" s="900">
        <v>26.2828</v>
      </c>
      <c r="K6268" s="842">
        <v>0</v>
      </c>
      <c r="L6268" s="901">
        <v>0</v>
      </c>
      <c r="M6268" s="900">
        <v>1447.228</v>
      </c>
      <c r="N6268" s="566">
        <v>3449</v>
      </c>
      <c r="O6268" s="903">
        <v>0.419608002319513</v>
      </c>
      <c r="P6268" s="842" t="s">
        <v>176</v>
      </c>
      <c r="Q6268" s="842">
        <v>25666</v>
      </c>
      <c r="R6268" s="900">
        <v>10851.9215</v>
      </c>
      <c r="S6268" s="903">
        <v>0.422813118522559</v>
      </c>
      <c r="V6268" s="842">
        <v>0</v>
      </c>
      <c r="W6268" s="842">
        <v>0</v>
      </c>
      <c r="X6268" s="842">
        <v>0</v>
      </c>
      <c r="Y6268" s="896">
        <v>0</v>
      </c>
      <c r="Z6268" s="1094"/>
      <c r="AA6268" s="1057"/>
      <c r="AB6268" s="1057"/>
      <c r="AC6268" s="842">
        <v>0.0511</v>
      </c>
      <c r="AD6268" s="842">
        <v>0.3709</v>
      </c>
      <c r="AE6268" s="1058"/>
      <c r="AF6268" s="842"/>
      <c r="AG6268" s="842"/>
      <c r="AH6268" s="842"/>
      <c r="AI6268" s="842"/>
    </row>
    <row r="6269" customHeight="1" spans="1:35">
      <c r="A6269" s="978">
        <v>45403</v>
      </c>
      <c r="B6269" s="697" t="s">
        <v>188</v>
      </c>
      <c r="C6269" s="697" t="s">
        <v>32</v>
      </c>
      <c r="D6269" s="697">
        <v>100</v>
      </c>
      <c r="E6269" s="1057" t="s">
        <v>35</v>
      </c>
      <c r="F6269" s="1061" t="s">
        <v>176</v>
      </c>
      <c r="G6269" s="851">
        <v>2.65</v>
      </c>
      <c r="H6269" s="851">
        <v>25.8449</v>
      </c>
      <c r="I6269" s="851">
        <v>25.6144</v>
      </c>
      <c r="J6269" s="900">
        <v>25.0955</v>
      </c>
      <c r="K6269" s="842">
        <v>0.9965</v>
      </c>
      <c r="L6269" s="901">
        <v>0.0374470611666648</v>
      </c>
      <c r="M6269" s="900">
        <v>1472.3235</v>
      </c>
      <c r="N6269" s="566">
        <v>3449</v>
      </c>
      <c r="O6269" s="903">
        <v>0.426884169324442</v>
      </c>
      <c r="P6269" s="842" t="s">
        <v>176</v>
      </c>
      <c r="Q6269" s="842">
        <v>25666</v>
      </c>
      <c r="R6269" s="900">
        <v>10877.017</v>
      </c>
      <c r="S6269" s="903">
        <v>0.423790890672485</v>
      </c>
      <c r="V6269" s="842">
        <v>0</v>
      </c>
      <c r="W6269" s="842">
        <v>0</v>
      </c>
      <c r="X6269" s="842">
        <v>0</v>
      </c>
      <c r="Y6269" s="896">
        <v>0</v>
      </c>
      <c r="Z6269" s="1094"/>
      <c r="AA6269" s="1057"/>
      <c r="AB6269" s="1057"/>
      <c r="AC6269" s="842">
        <v>0</v>
      </c>
      <c r="AD6269" s="842">
        <v>0</v>
      </c>
      <c r="AE6269" s="1058"/>
      <c r="AF6269" s="842"/>
      <c r="AG6269" s="842"/>
      <c r="AH6269" s="842"/>
      <c r="AI6269" s="842"/>
    </row>
    <row r="6270" customHeight="1" spans="1:35">
      <c r="A6270" s="978">
        <v>45404</v>
      </c>
      <c r="B6270" s="697" t="s">
        <v>188</v>
      </c>
      <c r="C6270" s="697" t="s">
        <v>32</v>
      </c>
      <c r="D6270" s="697">
        <v>100</v>
      </c>
      <c r="E6270" s="1057" t="s">
        <v>453</v>
      </c>
      <c r="F6270" s="1059" t="s">
        <v>176</v>
      </c>
      <c r="G6270" s="851">
        <v>1.76</v>
      </c>
      <c r="H6270" s="851">
        <v>10.2725</v>
      </c>
      <c r="I6270" s="851">
        <v>10.1809</v>
      </c>
      <c r="J6270" s="906">
        <v>9.7399</v>
      </c>
      <c r="K6270" s="842">
        <v>0</v>
      </c>
      <c r="L6270" s="907">
        <v>0</v>
      </c>
      <c r="M6270" s="906">
        <v>1482.0634</v>
      </c>
      <c r="N6270" s="566">
        <v>3449</v>
      </c>
      <c r="O6270" s="909">
        <v>0.429708147289069</v>
      </c>
      <c r="P6270" s="851" t="s">
        <v>176</v>
      </c>
      <c r="Q6270" s="851">
        <v>25666</v>
      </c>
      <c r="R6270" s="906">
        <v>10886.7569</v>
      </c>
      <c r="S6270" s="909">
        <v>0.424170377152653</v>
      </c>
      <c r="V6270" s="842">
        <v>0</v>
      </c>
      <c r="W6270" s="842">
        <v>0</v>
      </c>
      <c r="X6270" s="842">
        <v>0</v>
      </c>
      <c r="Y6270" s="896">
        <v>0</v>
      </c>
      <c r="Z6270" s="1094"/>
      <c r="AA6270" s="1057"/>
      <c r="AB6270" s="1057"/>
      <c r="AC6270" s="842">
        <v>0</v>
      </c>
      <c r="AD6270" s="842">
        <v>0</v>
      </c>
      <c r="AE6270" s="1059"/>
      <c r="AF6270" s="851"/>
      <c r="AG6270" s="851"/>
      <c r="AH6270" s="851"/>
      <c r="AI6270" s="851"/>
    </row>
    <row r="6271" customHeight="1" spans="1:35">
      <c r="A6271" s="978">
        <v>45405</v>
      </c>
      <c r="B6271" s="697" t="s">
        <v>188</v>
      </c>
      <c r="C6271" s="697" t="s">
        <v>32</v>
      </c>
      <c r="D6271" s="697">
        <v>100</v>
      </c>
      <c r="E6271" s="1057" t="s">
        <v>35</v>
      </c>
      <c r="F6271" s="1060" t="s">
        <v>176</v>
      </c>
      <c r="G6271" s="842">
        <v>3.15</v>
      </c>
      <c r="H6271" s="842">
        <v>27.554</v>
      </c>
      <c r="I6271" s="842">
        <v>27.3082</v>
      </c>
      <c r="J6271" s="900">
        <v>26.4566</v>
      </c>
      <c r="K6271" s="842">
        <v>0</v>
      </c>
      <c r="L6271" s="901">
        <v>0</v>
      </c>
      <c r="M6271" s="900">
        <v>1508.52</v>
      </c>
      <c r="N6271" s="566">
        <v>3449</v>
      </c>
      <c r="O6271" s="903">
        <v>0.437378950420412</v>
      </c>
      <c r="P6271" s="842" t="s">
        <v>176</v>
      </c>
      <c r="Q6271" s="842">
        <v>25666</v>
      </c>
      <c r="R6271" s="900">
        <v>10913.2135</v>
      </c>
      <c r="S6271" s="903">
        <v>0.425201180550144</v>
      </c>
      <c r="V6271" s="842">
        <v>0</v>
      </c>
      <c r="W6271" s="842">
        <v>0</v>
      </c>
      <c r="X6271" s="842">
        <v>0</v>
      </c>
      <c r="Y6271" s="896">
        <v>0</v>
      </c>
      <c r="Z6271" s="1094"/>
      <c r="AA6271" s="1057"/>
      <c r="AB6271" s="1057"/>
      <c r="AC6271" s="842">
        <v>0.1374</v>
      </c>
      <c r="AD6271" s="842">
        <v>0</v>
      </c>
      <c r="AE6271" s="1058"/>
      <c r="AF6271" s="842"/>
      <c r="AG6271" s="842"/>
      <c r="AH6271" s="842"/>
      <c r="AI6271" s="842"/>
    </row>
    <row r="6272" customHeight="1" spans="1:35">
      <c r="A6272" s="978">
        <v>45406</v>
      </c>
      <c r="B6272" s="697" t="s">
        <v>188</v>
      </c>
      <c r="C6272" s="697" t="s">
        <v>32</v>
      </c>
      <c r="D6272" s="697">
        <v>100</v>
      </c>
      <c r="E6272" s="1057" t="s">
        <v>35</v>
      </c>
      <c r="F6272" s="1058" t="s">
        <v>176</v>
      </c>
      <c r="G6272" s="842">
        <v>2.53</v>
      </c>
      <c r="H6272" s="842">
        <v>20.0358</v>
      </c>
      <c r="I6272" s="842">
        <v>14.5632</v>
      </c>
      <c r="J6272" s="900">
        <v>14.1779</v>
      </c>
      <c r="K6272" s="842">
        <v>0.1065</v>
      </c>
      <c r="L6272" s="901">
        <v>0.00725986216487045</v>
      </c>
      <c r="M6272" s="900">
        <v>1522.6981</v>
      </c>
      <c r="N6272" s="566">
        <v>3449</v>
      </c>
      <c r="O6272" s="903">
        <v>0.441489736155407</v>
      </c>
      <c r="P6272" s="842" t="s">
        <v>176</v>
      </c>
      <c r="Q6272" s="842">
        <v>25666</v>
      </c>
      <c r="R6272" s="900">
        <v>10947.765</v>
      </c>
      <c r="S6272" s="903">
        <v>0.42654737785397</v>
      </c>
      <c r="V6272" s="842">
        <v>0</v>
      </c>
      <c r="W6272" s="842">
        <v>0</v>
      </c>
      <c r="X6272" s="842">
        <v>0</v>
      </c>
      <c r="Y6272" s="896">
        <v>0</v>
      </c>
      <c r="Z6272" s="1094"/>
      <c r="AA6272" s="1057"/>
      <c r="AB6272" s="1057"/>
      <c r="AC6272" s="842">
        <v>0</v>
      </c>
      <c r="AD6272" s="842">
        <v>0</v>
      </c>
      <c r="AE6272" s="1058"/>
      <c r="AF6272" s="842"/>
      <c r="AG6272" s="842"/>
      <c r="AH6272" s="842"/>
      <c r="AI6272" s="842"/>
    </row>
    <row r="6273" customHeight="1" spans="1:35">
      <c r="A6273" s="978">
        <v>45407</v>
      </c>
      <c r="B6273" s="697" t="s">
        <v>188</v>
      </c>
      <c r="C6273" s="697" t="s">
        <v>32</v>
      </c>
      <c r="D6273" s="697">
        <v>100</v>
      </c>
      <c r="E6273" s="1057" t="s">
        <v>35</v>
      </c>
      <c r="F6273" s="1058" t="s">
        <v>176</v>
      </c>
      <c r="G6273" s="842">
        <v>1.58</v>
      </c>
      <c r="H6273" s="842">
        <v>2.352</v>
      </c>
      <c r="I6273" s="842">
        <v>2.331</v>
      </c>
      <c r="J6273" s="900">
        <v>1.9094</v>
      </c>
      <c r="K6273" s="842">
        <v>0.00625</v>
      </c>
      <c r="L6273" s="901">
        <v>0.00267408278960317</v>
      </c>
      <c r="M6273" s="900">
        <v>1524.6073</v>
      </c>
      <c r="N6273" s="566">
        <v>3449</v>
      </c>
      <c r="O6273" s="903">
        <v>0.442043287909539</v>
      </c>
      <c r="P6273" s="842" t="s">
        <v>176</v>
      </c>
      <c r="Q6273" s="842">
        <v>25666</v>
      </c>
      <c r="R6273" s="900">
        <v>10929.3008</v>
      </c>
      <c r="S6273" s="903">
        <v>0.425827974752591</v>
      </c>
      <c r="V6273" s="842">
        <v>0</v>
      </c>
      <c r="W6273" s="842">
        <v>0</v>
      </c>
      <c r="X6273" s="842">
        <v>0</v>
      </c>
      <c r="Y6273" s="896">
        <v>0</v>
      </c>
      <c r="Z6273" s="1094"/>
      <c r="AA6273" s="1057"/>
      <c r="AB6273" s="1057"/>
      <c r="AC6273" s="842">
        <v>0</v>
      </c>
      <c r="AD6273" s="842">
        <v>0</v>
      </c>
      <c r="AE6273" s="1058"/>
      <c r="AF6273" s="842"/>
      <c r="AG6273" s="842"/>
      <c r="AH6273" s="842"/>
      <c r="AI6273" s="842"/>
    </row>
    <row r="6274" customHeight="1" spans="1:35">
      <c r="A6274" s="978">
        <v>45408</v>
      </c>
      <c r="B6274" s="697" t="s">
        <v>188</v>
      </c>
      <c r="C6274" s="697" t="s">
        <v>32</v>
      </c>
      <c r="D6274" s="697">
        <v>100</v>
      </c>
      <c r="E6274" s="1057" t="s">
        <v>35</v>
      </c>
      <c r="F6274" s="1058" t="s">
        <v>176</v>
      </c>
      <c r="G6274" s="842">
        <v>1.25</v>
      </c>
      <c r="H6274" s="842">
        <v>1.3117</v>
      </c>
      <c r="I6274" s="842">
        <v>1.1389</v>
      </c>
      <c r="J6274" s="900">
        <v>1.3</v>
      </c>
      <c r="K6274" s="842">
        <v>0</v>
      </c>
      <c r="L6274" s="901">
        <v>0</v>
      </c>
      <c r="M6274" s="900">
        <v>1525.9073</v>
      </c>
      <c r="N6274" s="566">
        <v>3449</v>
      </c>
      <c r="O6274" s="903">
        <v>0.442420208756161</v>
      </c>
      <c r="P6274" s="842" t="s">
        <v>176</v>
      </c>
      <c r="Q6274" s="842">
        <v>25666</v>
      </c>
      <c r="R6274" s="900">
        <v>10930.6008</v>
      </c>
      <c r="S6274" s="903">
        <v>0.425878625418842</v>
      </c>
      <c r="V6274" s="842">
        <v>0</v>
      </c>
      <c r="W6274" s="842">
        <v>0</v>
      </c>
      <c r="X6274" s="842">
        <v>0</v>
      </c>
      <c r="Y6274" s="896">
        <v>0</v>
      </c>
      <c r="Z6274" s="1094"/>
      <c r="AA6274" s="1057"/>
      <c r="AB6274" s="1057"/>
      <c r="AC6274" s="842">
        <v>0</v>
      </c>
      <c r="AD6274" s="842">
        <v>0</v>
      </c>
      <c r="AE6274" s="1058"/>
      <c r="AF6274" s="842"/>
      <c r="AG6274" s="842"/>
      <c r="AH6274" s="842"/>
      <c r="AI6274" s="842"/>
    </row>
    <row r="6275" customHeight="1" spans="1:35">
      <c r="A6275" s="978">
        <v>45409</v>
      </c>
      <c r="B6275" s="697" t="s">
        <v>188</v>
      </c>
      <c r="C6275" s="697" t="s">
        <v>32</v>
      </c>
      <c r="D6275" s="697">
        <v>100</v>
      </c>
      <c r="E6275" s="1057" t="s">
        <v>35</v>
      </c>
      <c r="F6275" s="1058" t="s">
        <v>176</v>
      </c>
      <c r="G6275" s="842">
        <v>2.26</v>
      </c>
      <c r="H6275" s="842">
        <v>7.4233</v>
      </c>
      <c r="I6275" s="842">
        <v>7.3571</v>
      </c>
      <c r="J6275" s="900">
        <v>6.8917</v>
      </c>
      <c r="K6275" s="842">
        <v>0</v>
      </c>
      <c r="L6275" s="901">
        <v>0</v>
      </c>
      <c r="M6275" s="900">
        <v>1532.799</v>
      </c>
      <c r="N6275" s="566">
        <v>3449</v>
      </c>
      <c r="O6275" s="903">
        <v>0.444418382139751</v>
      </c>
      <c r="P6275" s="842" t="s">
        <v>176</v>
      </c>
      <c r="Q6275" s="842">
        <v>25666</v>
      </c>
      <c r="R6275" s="900">
        <v>10937.4925</v>
      </c>
      <c r="S6275" s="903">
        <v>0.426147140185459</v>
      </c>
      <c r="V6275" s="842">
        <v>0</v>
      </c>
      <c r="W6275" s="842">
        <v>0</v>
      </c>
      <c r="X6275" s="842">
        <v>0</v>
      </c>
      <c r="Y6275" s="896">
        <v>0</v>
      </c>
      <c r="Z6275" s="1094"/>
      <c r="AA6275" s="1057"/>
      <c r="AB6275" s="1057"/>
      <c r="AC6275" s="842">
        <v>0</v>
      </c>
      <c r="AD6275" s="842">
        <v>0</v>
      </c>
      <c r="AE6275" s="1058"/>
      <c r="AF6275" s="842"/>
      <c r="AG6275" s="842"/>
      <c r="AH6275" s="842"/>
      <c r="AI6275" s="842"/>
    </row>
    <row r="6276" customHeight="1" spans="1:35">
      <c r="A6276" s="978">
        <v>45410</v>
      </c>
      <c r="B6276" s="697" t="s">
        <v>188</v>
      </c>
      <c r="C6276" s="697" t="s">
        <v>32</v>
      </c>
      <c r="D6276" s="697">
        <v>100</v>
      </c>
      <c r="E6276" s="1057" t="s">
        <v>107</v>
      </c>
      <c r="F6276" s="1058" t="s">
        <v>176</v>
      </c>
      <c r="G6276" s="842">
        <v>4.68</v>
      </c>
      <c r="H6276" s="842">
        <v>73.6319</v>
      </c>
      <c r="I6276" s="842">
        <v>72.7228</v>
      </c>
      <c r="J6276" s="900">
        <v>71.2674</v>
      </c>
      <c r="K6276" s="842">
        <v>1.368</v>
      </c>
      <c r="L6276" s="901">
        <v>0.0184638308669902</v>
      </c>
      <c r="M6276" s="900">
        <v>1604.0664</v>
      </c>
      <c r="N6276" s="566">
        <v>3449</v>
      </c>
      <c r="O6276" s="903">
        <v>0.465081588866338</v>
      </c>
      <c r="P6276" s="842" t="s">
        <v>176</v>
      </c>
      <c r="Q6276" s="842">
        <v>25666</v>
      </c>
      <c r="R6276" s="900">
        <v>11008.7599</v>
      </c>
      <c r="S6276" s="903">
        <v>0.428923864256214</v>
      </c>
      <c r="V6276" s="842">
        <v>0</v>
      </c>
      <c r="W6276" s="842">
        <v>0</v>
      </c>
      <c r="X6276" s="842">
        <v>0</v>
      </c>
      <c r="Y6276" s="896">
        <v>0</v>
      </c>
      <c r="Z6276" s="1094"/>
      <c r="AA6276" s="1057"/>
      <c r="AB6276" s="1057"/>
      <c r="AC6276" s="842">
        <v>0</v>
      </c>
      <c r="AD6276" s="842">
        <v>0.2524</v>
      </c>
      <c r="AE6276" s="1058"/>
      <c r="AF6276" s="842"/>
      <c r="AG6276" s="842"/>
      <c r="AH6276" s="842"/>
      <c r="AI6276" s="842"/>
    </row>
    <row r="6277" customHeight="1" spans="1:35">
      <c r="A6277" s="995">
        <v>45411</v>
      </c>
      <c r="B6277" s="697" t="s">
        <v>188</v>
      </c>
      <c r="C6277" s="996" t="s">
        <v>32</v>
      </c>
      <c r="D6277" s="996">
        <v>100</v>
      </c>
      <c r="E6277" s="1057" t="s">
        <v>35</v>
      </c>
      <c r="F6277" s="1058" t="s">
        <v>176</v>
      </c>
      <c r="G6277" s="842">
        <v>5.67</v>
      </c>
      <c r="H6277" s="842">
        <v>176.0235</v>
      </c>
      <c r="I6277" s="842">
        <v>155.5288</v>
      </c>
      <c r="J6277" s="900">
        <v>153.7163</v>
      </c>
      <c r="K6277" s="842">
        <v>19.095</v>
      </c>
      <c r="L6277" s="901">
        <v>0.109349355586123</v>
      </c>
      <c r="M6277" s="900">
        <v>1757.7827</v>
      </c>
      <c r="N6277" s="566">
        <v>3449</v>
      </c>
      <c r="O6277" s="903">
        <v>0.509649956509133</v>
      </c>
      <c r="P6277" s="842" t="s">
        <v>176</v>
      </c>
      <c r="Q6277" s="842">
        <v>25666</v>
      </c>
      <c r="R6277" s="900">
        <v>11162.4762</v>
      </c>
      <c r="S6277" s="903">
        <v>0.43491296657056</v>
      </c>
      <c r="V6277" s="842">
        <v>0</v>
      </c>
      <c r="W6277" s="842">
        <v>0</v>
      </c>
      <c r="X6277" s="842">
        <v>0</v>
      </c>
      <c r="Y6277" s="896">
        <v>0</v>
      </c>
      <c r="Z6277" s="1094"/>
      <c r="AA6277" s="1057"/>
      <c r="AB6277" s="1057"/>
      <c r="AC6277" s="842">
        <v>0</v>
      </c>
      <c r="AD6277" s="842">
        <v>0</v>
      </c>
      <c r="AE6277" s="1058"/>
      <c r="AF6277" s="842"/>
      <c r="AG6277" s="842"/>
      <c r="AH6277" s="842"/>
      <c r="AI6277" s="842"/>
    </row>
    <row r="6278" customHeight="1" spans="1:35">
      <c r="A6278" s="998">
        <v>45412</v>
      </c>
      <c r="B6278" s="999" t="s">
        <v>188</v>
      </c>
      <c r="C6278" s="999" t="s">
        <v>32</v>
      </c>
      <c r="D6278" s="999">
        <v>100</v>
      </c>
      <c r="E6278" s="1102" t="s">
        <v>107</v>
      </c>
      <c r="F6278" s="1103" t="s">
        <v>176</v>
      </c>
      <c r="G6278" s="1104">
        <v>9.11</v>
      </c>
      <c r="H6278" s="1104">
        <v>399.496</v>
      </c>
      <c r="I6278" s="1104">
        <v>395.9326</v>
      </c>
      <c r="J6278" s="1104">
        <v>385.2512</v>
      </c>
      <c r="K6278" s="1104">
        <v>0.166</v>
      </c>
      <c r="L6278" s="1111">
        <v>0.000419087570620043</v>
      </c>
      <c r="M6278" s="1104">
        <v>2143.0339</v>
      </c>
      <c r="N6278" s="1112">
        <v>3449</v>
      </c>
      <c r="O6278" s="1113">
        <v>0.621349347636996</v>
      </c>
      <c r="P6278" s="1104" t="s">
        <v>176</v>
      </c>
      <c r="Q6278" s="1104">
        <v>25666</v>
      </c>
      <c r="R6278" s="1104">
        <v>11547.7274</v>
      </c>
      <c r="S6278" s="1113">
        <v>0.449923143458272</v>
      </c>
      <c r="V6278" s="1104">
        <v>0</v>
      </c>
      <c r="W6278" s="1104">
        <v>0</v>
      </c>
      <c r="X6278" s="1104">
        <v>0</v>
      </c>
      <c r="Y6278" s="1119">
        <v>0</v>
      </c>
      <c r="Z6278" s="1120"/>
      <c r="AA6278" s="1121"/>
      <c r="AB6278" s="1122"/>
      <c r="AC6278" s="1104">
        <v>0</v>
      </c>
      <c r="AD6278" s="1104">
        <v>0</v>
      </c>
      <c r="AE6278" s="1103"/>
      <c r="AF6278" s="1104"/>
      <c r="AG6278" s="1104"/>
      <c r="AH6278" s="1104"/>
      <c r="AI6278" s="1104"/>
    </row>
    <row r="6279" customHeight="1" spans="1:35">
      <c r="A6279" s="978">
        <v>45383</v>
      </c>
      <c r="B6279" s="740" t="s">
        <v>186</v>
      </c>
      <c r="C6279" s="740" t="s">
        <v>32</v>
      </c>
      <c r="D6279" s="741"/>
      <c r="E6279" s="1105" t="s">
        <v>91</v>
      </c>
      <c r="F6279" s="555">
        <v>1.85</v>
      </c>
      <c r="G6279" s="555" t="s">
        <v>176</v>
      </c>
      <c r="H6279" s="718">
        <v>8.6256</v>
      </c>
      <c r="I6279" s="718">
        <v>8.5826</v>
      </c>
      <c r="J6279" s="718">
        <v>8.4414</v>
      </c>
      <c r="K6279" s="718">
        <v>0</v>
      </c>
      <c r="L6279" s="729">
        <v>0</v>
      </c>
      <c r="M6279" s="718">
        <v>8.4414</v>
      </c>
      <c r="N6279" s="1030">
        <v>180</v>
      </c>
      <c r="O6279" s="1031">
        <f t="shared" ref="O6279:O6308" si="294">M6279/N6279</f>
        <v>0.0468966666666667</v>
      </c>
      <c r="P6279" s="1031" t="s">
        <v>176</v>
      </c>
      <c r="Q6279" s="1030">
        <v>3698</v>
      </c>
      <c r="R6279" s="1115">
        <v>692.571</v>
      </c>
      <c r="S6279" s="1031">
        <f t="shared" ref="S6279:S6308" si="295">R6279/Q6279</f>
        <v>0.187282585181179</v>
      </c>
      <c r="V6279" s="718">
        <v>0</v>
      </c>
      <c r="W6279" s="735">
        <v>0</v>
      </c>
      <c r="X6279" s="718">
        <v>0</v>
      </c>
      <c r="Y6279" s="585">
        <v>0</v>
      </c>
      <c r="Z6279" s="1043"/>
      <c r="AA6279" s="1044"/>
      <c r="AB6279" s="990"/>
      <c r="AC6279" s="718">
        <v>0</v>
      </c>
      <c r="AD6279" s="718">
        <v>0</v>
      </c>
      <c r="AE6279" s="990"/>
      <c r="AF6279" s="990"/>
      <c r="AG6279" s="990"/>
      <c r="AH6279" s="990"/>
      <c r="AI6279" s="990"/>
    </row>
    <row r="6280" customHeight="1" spans="1:35">
      <c r="A6280" s="978">
        <v>45384</v>
      </c>
      <c r="B6280" s="740" t="s">
        <v>186</v>
      </c>
      <c r="C6280" s="740" t="s">
        <v>32</v>
      </c>
      <c r="D6280" s="741"/>
      <c r="E6280" s="1105" t="s">
        <v>91</v>
      </c>
      <c r="F6280" s="555">
        <v>1.144</v>
      </c>
      <c r="G6280" s="555" t="s">
        <v>176</v>
      </c>
      <c r="H6280" s="718">
        <v>6.7535</v>
      </c>
      <c r="I6280" s="718">
        <v>6.7199</v>
      </c>
      <c r="J6280" s="718">
        <v>6.5868</v>
      </c>
      <c r="K6280" s="718">
        <v>0</v>
      </c>
      <c r="L6280" s="729">
        <v>0</v>
      </c>
      <c r="M6280" s="718">
        <v>15.0282</v>
      </c>
      <c r="N6280" s="1030">
        <v>180</v>
      </c>
      <c r="O6280" s="1031">
        <f t="shared" si="294"/>
        <v>0.08349</v>
      </c>
      <c r="P6280" s="1031" t="s">
        <v>176</v>
      </c>
      <c r="Q6280" s="1030">
        <v>3698</v>
      </c>
      <c r="R6280" s="1115">
        <v>699.1578</v>
      </c>
      <c r="S6280" s="1031">
        <f t="shared" si="295"/>
        <v>0.189063764196863</v>
      </c>
      <c r="V6280" s="718">
        <v>0</v>
      </c>
      <c r="W6280" s="735">
        <v>0</v>
      </c>
      <c r="X6280" s="718">
        <v>0</v>
      </c>
      <c r="Y6280" s="585">
        <v>0</v>
      </c>
      <c r="Z6280" s="1043"/>
      <c r="AA6280" s="1044"/>
      <c r="AB6280" s="990"/>
      <c r="AC6280" s="718">
        <v>0</v>
      </c>
      <c r="AD6280" s="718">
        <v>0</v>
      </c>
      <c r="AE6280" s="990"/>
      <c r="AF6280" s="990"/>
      <c r="AG6280" s="990"/>
      <c r="AH6280" s="990"/>
      <c r="AI6280" s="990"/>
    </row>
    <row r="6281" customHeight="1" spans="1:35">
      <c r="A6281" s="978">
        <v>45385</v>
      </c>
      <c r="B6281" s="740" t="s">
        <v>186</v>
      </c>
      <c r="C6281" s="740" t="s">
        <v>32</v>
      </c>
      <c r="D6281" s="741"/>
      <c r="E6281" s="1105" t="s">
        <v>39</v>
      </c>
      <c r="F6281" s="555">
        <v>2.502</v>
      </c>
      <c r="G6281" s="555" t="s">
        <v>176</v>
      </c>
      <c r="H6281" s="718">
        <v>16.3289</v>
      </c>
      <c r="I6281" s="718">
        <v>16.2477</v>
      </c>
      <c r="J6281" s="718">
        <v>16.0842</v>
      </c>
      <c r="K6281" s="718">
        <v>0</v>
      </c>
      <c r="L6281" s="729">
        <v>0</v>
      </c>
      <c r="M6281" s="718">
        <v>31.1124</v>
      </c>
      <c r="N6281" s="1030">
        <v>180</v>
      </c>
      <c r="O6281" s="1031">
        <f t="shared" si="294"/>
        <v>0.172846666666667</v>
      </c>
      <c r="P6281" s="1031" t="s">
        <v>176</v>
      </c>
      <c r="Q6281" s="1030">
        <v>3698</v>
      </c>
      <c r="R6281" s="1115">
        <v>715.242</v>
      </c>
      <c r="S6281" s="1031">
        <f t="shared" si="295"/>
        <v>0.193413196322336</v>
      </c>
      <c r="V6281" s="718">
        <v>0</v>
      </c>
      <c r="W6281" s="735">
        <v>0</v>
      </c>
      <c r="X6281" s="718">
        <v>0</v>
      </c>
      <c r="Y6281" s="585">
        <v>0</v>
      </c>
      <c r="Z6281" s="1043"/>
      <c r="AA6281" s="1044"/>
      <c r="AB6281" s="990"/>
      <c r="AC6281" s="718">
        <v>0</v>
      </c>
      <c r="AD6281" s="718">
        <v>0</v>
      </c>
      <c r="AE6281" s="990"/>
      <c r="AF6281" s="990"/>
      <c r="AG6281" s="990"/>
      <c r="AH6281" s="990"/>
      <c r="AI6281" s="990"/>
    </row>
    <row r="6282" customHeight="1" spans="1:35">
      <c r="A6282" s="978">
        <v>45386</v>
      </c>
      <c r="B6282" s="740" t="s">
        <v>186</v>
      </c>
      <c r="C6282" s="740" t="s">
        <v>32</v>
      </c>
      <c r="D6282" s="741"/>
      <c r="E6282" s="1105" t="s">
        <v>39</v>
      </c>
      <c r="F6282" s="555">
        <v>1.74</v>
      </c>
      <c r="G6282" s="555" t="s">
        <v>176</v>
      </c>
      <c r="H6282" s="718">
        <v>12.4625</v>
      </c>
      <c r="I6282" s="718">
        <v>12.4005</v>
      </c>
      <c r="J6282" s="731">
        <v>12.2364</v>
      </c>
      <c r="K6282" s="718">
        <v>0</v>
      </c>
      <c r="L6282" s="729">
        <v>0</v>
      </c>
      <c r="M6282" s="718">
        <v>43.3488</v>
      </c>
      <c r="N6282" s="1030">
        <v>180</v>
      </c>
      <c r="O6282" s="1031">
        <f t="shared" si="294"/>
        <v>0.240826666666667</v>
      </c>
      <c r="P6282" s="1031" t="s">
        <v>176</v>
      </c>
      <c r="Q6282" s="1030">
        <v>3698</v>
      </c>
      <c r="R6282" s="1115">
        <v>727.4784</v>
      </c>
      <c r="S6282" s="1031">
        <f t="shared" si="295"/>
        <v>0.1967221200649</v>
      </c>
      <c r="V6282" s="718">
        <v>0</v>
      </c>
      <c r="W6282" s="735">
        <v>0</v>
      </c>
      <c r="X6282" s="718">
        <v>0</v>
      </c>
      <c r="Y6282" s="585">
        <v>0</v>
      </c>
      <c r="Z6282" s="1043"/>
      <c r="AA6282" s="1044"/>
      <c r="AB6282" s="990"/>
      <c r="AC6282" s="718">
        <v>0</v>
      </c>
      <c r="AD6282" s="718">
        <v>0</v>
      </c>
      <c r="AE6282" s="990"/>
      <c r="AF6282" s="990"/>
      <c r="AG6282" s="990"/>
      <c r="AH6282" s="990"/>
      <c r="AI6282" s="990"/>
    </row>
    <row r="6283" customHeight="1" spans="1:35">
      <c r="A6283" s="978">
        <v>45387</v>
      </c>
      <c r="B6283" s="740" t="s">
        <v>186</v>
      </c>
      <c r="C6283" s="740" t="s">
        <v>32</v>
      </c>
      <c r="D6283" s="741"/>
      <c r="E6283" s="1105" t="s">
        <v>39</v>
      </c>
      <c r="F6283" s="555">
        <v>1.292</v>
      </c>
      <c r="G6283" s="555" t="s">
        <v>176</v>
      </c>
      <c r="H6283" s="720">
        <v>8.9611</v>
      </c>
      <c r="I6283" s="720">
        <v>8.9165</v>
      </c>
      <c r="J6283" s="720">
        <v>8.7978</v>
      </c>
      <c r="K6283" s="718">
        <v>0</v>
      </c>
      <c r="L6283" s="729">
        <v>0</v>
      </c>
      <c r="M6283" s="718">
        <v>52.1466</v>
      </c>
      <c r="N6283" s="1030">
        <v>180</v>
      </c>
      <c r="O6283" s="1031">
        <f t="shared" si="294"/>
        <v>0.289703333333333</v>
      </c>
      <c r="P6283" s="1031" t="s">
        <v>176</v>
      </c>
      <c r="Q6283" s="1030">
        <v>3698</v>
      </c>
      <c r="R6283" s="1115">
        <v>736.2762</v>
      </c>
      <c r="S6283" s="1031">
        <f t="shared" si="295"/>
        <v>0.199101189832342</v>
      </c>
      <c r="V6283" s="718">
        <v>0</v>
      </c>
      <c r="W6283" s="735">
        <v>0</v>
      </c>
      <c r="X6283" s="718">
        <v>0</v>
      </c>
      <c r="Y6283" s="585">
        <v>0</v>
      </c>
      <c r="Z6283" s="1043"/>
      <c r="AA6283" s="1044"/>
      <c r="AB6283" s="990"/>
      <c r="AC6283" s="718">
        <v>0</v>
      </c>
      <c r="AD6283" s="718">
        <v>0</v>
      </c>
      <c r="AE6283" s="990"/>
      <c r="AF6283" s="990"/>
      <c r="AG6283" s="990"/>
      <c r="AH6283" s="994"/>
      <c r="AI6283" s="994"/>
    </row>
    <row r="6284" customHeight="1" spans="1:35">
      <c r="A6284" s="978">
        <v>45388</v>
      </c>
      <c r="B6284" s="740" t="s">
        <v>186</v>
      </c>
      <c r="C6284" s="740" t="s">
        <v>32</v>
      </c>
      <c r="D6284" s="741"/>
      <c r="E6284" s="1105" t="s">
        <v>39</v>
      </c>
      <c r="F6284" s="555">
        <v>1.89</v>
      </c>
      <c r="G6284" s="555" t="s">
        <v>176</v>
      </c>
      <c r="H6284" s="718">
        <v>13.3468</v>
      </c>
      <c r="I6284" s="718">
        <v>13.2804</v>
      </c>
      <c r="J6284" s="718">
        <v>13.1142</v>
      </c>
      <c r="K6284" s="718">
        <v>0</v>
      </c>
      <c r="L6284" s="729">
        <v>0</v>
      </c>
      <c r="M6284" s="718">
        <v>65.2608</v>
      </c>
      <c r="N6284" s="1030">
        <v>180</v>
      </c>
      <c r="O6284" s="1031">
        <f t="shared" si="294"/>
        <v>0.36256</v>
      </c>
      <c r="P6284" s="1031" t="s">
        <v>176</v>
      </c>
      <c r="Q6284" s="1030">
        <v>3698</v>
      </c>
      <c r="R6284" s="1115">
        <v>749.3904</v>
      </c>
      <c r="S6284" s="1031">
        <f t="shared" si="295"/>
        <v>0.202647485127096</v>
      </c>
      <c r="V6284" s="718">
        <v>0</v>
      </c>
      <c r="W6284" s="735">
        <v>0</v>
      </c>
      <c r="X6284" s="718">
        <v>0</v>
      </c>
      <c r="Y6284" s="585">
        <v>0</v>
      </c>
      <c r="Z6284" s="1043"/>
      <c r="AA6284" s="1044"/>
      <c r="AB6284" s="990"/>
      <c r="AC6284" s="718">
        <v>0</v>
      </c>
      <c r="AD6284" s="718">
        <v>0</v>
      </c>
      <c r="AE6284" s="990"/>
      <c r="AF6284" s="994"/>
      <c r="AG6284" s="990"/>
      <c r="AH6284" s="990"/>
      <c r="AI6284" s="990"/>
    </row>
    <row r="6285" customHeight="1" spans="1:35">
      <c r="A6285" s="978">
        <v>45389</v>
      </c>
      <c r="B6285" s="740" t="s">
        <v>186</v>
      </c>
      <c r="C6285" s="740" t="s">
        <v>32</v>
      </c>
      <c r="D6285" s="741"/>
      <c r="E6285" s="1105" t="s">
        <v>96</v>
      </c>
      <c r="F6285" s="555">
        <v>4.261</v>
      </c>
      <c r="G6285" s="555" t="s">
        <v>176</v>
      </c>
      <c r="H6285" s="720">
        <v>27.1093</v>
      </c>
      <c r="I6285" s="720">
        <v>26.9745</v>
      </c>
      <c r="J6285" s="720">
        <v>26.763</v>
      </c>
      <c r="K6285" s="718">
        <v>0</v>
      </c>
      <c r="L6285" s="729">
        <v>0</v>
      </c>
      <c r="M6285" s="718">
        <v>92.0238</v>
      </c>
      <c r="N6285" s="1030">
        <v>180</v>
      </c>
      <c r="O6285" s="1031">
        <f t="shared" si="294"/>
        <v>0.511243333333333</v>
      </c>
      <c r="P6285" s="1031" t="s">
        <v>176</v>
      </c>
      <c r="Q6285" s="1030">
        <v>3698</v>
      </c>
      <c r="R6285" s="1115">
        <v>776.1534</v>
      </c>
      <c r="S6285" s="1031">
        <f t="shared" si="295"/>
        <v>0.209884640346133</v>
      </c>
      <c r="V6285" s="718">
        <v>0</v>
      </c>
      <c r="W6285" s="735">
        <v>0</v>
      </c>
      <c r="X6285" s="718">
        <v>0</v>
      </c>
      <c r="Y6285" s="585">
        <v>0</v>
      </c>
      <c r="Z6285" s="1043"/>
      <c r="AA6285" s="1044"/>
      <c r="AB6285" s="990"/>
      <c r="AC6285" s="718">
        <v>0</v>
      </c>
      <c r="AD6285" s="718">
        <v>0</v>
      </c>
      <c r="AE6285" s="990"/>
      <c r="AF6285" s="990"/>
      <c r="AG6285" s="990"/>
      <c r="AH6285" s="990"/>
      <c r="AI6285" s="990"/>
    </row>
    <row r="6286" customHeight="1" spans="1:35">
      <c r="A6286" s="978">
        <v>45390</v>
      </c>
      <c r="B6286" s="740" t="s">
        <v>186</v>
      </c>
      <c r="C6286" s="740" t="s">
        <v>32</v>
      </c>
      <c r="D6286" s="741"/>
      <c r="E6286" s="1105" t="s">
        <v>35</v>
      </c>
      <c r="F6286" s="555">
        <v>5.6194</v>
      </c>
      <c r="G6286" s="555" t="s">
        <v>176</v>
      </c>
      <c r="H6286" s="720">
        <v>36.634</v>
      </c>
      <c r="I6286" s="720">
        <v>36.4518</v>
      </c>
      <c r="J6286" s="720">
        <v>36.201</v>
      </c>
      <c r="K6286" s="718">
        <v>0</v>
      </c>
      <c r="L6286" s="729">
        <v>0</v>
      </c>
      <c r="M6286" s="718">
        <v>128.2248</v>
      </c>
      <c r="N6286" s="1030">
        <v>180</v>
      </c>
      <c r="O6286" s="1031">
        <f t="shared" si="294"/>
        <v>0.71236</v>
      </c>
      <c r="P6286" s="1031" t="s">
        <v>176</v>
      </c>
      <c r="Q6286" s="1030">
        <v>3698</v>
      </c>
      <c r="R6286" s="1115">
        <v>812.3544</v>
      </c>
      <c r="S6286" s="1031">
        <f t="shared" si="295"/>
        <v>0.219673985938345</v>
      </c>
      <c r="V6286" s="718">
        <v>0</v>
      </c>
      <c r="W6286" s="735">
        <v>0</v>
      </c>
      <c r="X6286" s="718">
        <v>0</v>
      </c>
      <c r="Y6286" s="585">
        <v>0</v>
      </c>
      <c r="Z6286" s="1043"/>
      <c r="AA6286" s="1044"/>
      <c r="AB6286" s="990"/>
      <c r="AC6286" s="718">
        <v>0</v>
      </c>
      <c r="AD6286" s="718">
        <v>0</v>
      </c>
      <c r="AE6286" s="990"/>
      <c r="AF6286" s="990"/>
      <c r="AG6286" s="990"/>
      <c r="AH6286" s="990"/>
      <c r="AI6286" s="990"/>
    </row>
    <row r="6287" customHeight="1" spans="1:35">
      <c r="A6287" s="978">
        <v>45391</v>
      </c>
      <c r="B6287" s="740" t="s">
        <v>186</v>
      </c>
      <c r="C6287" s="740" t="s">
        <v>32</v>
      </c>
      <c r="D6287" s="741"/>
      <c r="E6287" s="1105" t="s">
        <v>35</v>
      </c>
      <c r="F6287" s="555">
        <v>5.7</v>
      </c>
      <c r="G6287" s="555" t="s">
        <v>176</v>
      </c>
      <c r="H6287" s="720">
        <v>37.9341</v>
      </c>
      <c r="I6287" s="720">
        <v>37.7454</v>
      </c>
      <c r="J6287" s="720">
        <v>37.4814</v>
      </c>
      <c r="K6287" s="718">
        <v>0</v>
      </c>
      <c r="L6287" s="729">
        <v>0</v>
      </c>
      <c r="M6287" s="718">
        <v>165.7062</v>
      </c>
      <c r="N6287" s="1030">
        <v>180</v>
      </c>
      <c r="O6287" s="1031">
        <f t="shared" si="294"/>
        <v>0.92059</v>
      </c>
      <c r="P6287" s="1031" t="s">
        <v>176</v>
      </c>
      <c r="Q6287" s="1030">
        <v>3698</v>
      </c>
      <c r="R6287" s="1115">
        <v>849.8358</v>
      </c>
      <c r="S6287" s="1031">
        <f t="shared" si="295"/>
        <v>0.229809572742023</v>
      </c>
      <c r="V6287" s="718">
        <v>0</v>
      </c>
      <c r="W6287" s="735">
        <v>0</v>
      </c>
      <c r="X6287" s="718">
        <v>0</v>
      </c>
      <c r="Y6287" s="585">
        <v>0</v>
      </c>
      <c r="Z6287" s="1043"/>
      <c r="AA6287" s="1044"/>
      <c r="AB6287" s="990"/>
      <c r="AC6287" s="718">
        <v>0</v>
      </c>
      <c r="AD6287" s="718">
        <v>0</v>
      </c>
      <c r="AE6287" s="990"/>
      <c r="AF6287" s="990"/>
      <c r="AG6287" s="990"/>
      <c r="AH6287" s="990"/>
      <c r="AI6287" s="990"/>
    </row>
    <row r="6288" customHeight="1" spans="1:35">
      <c r="A6288" s="978">
        <v>45392</v>
      </c>
      <c r="B6288" s="740" t="s">
        <v>186</v>
      </c>
      <c r="C6288" s="740" t="s">
        <v>32</v>
      </c>
      <c r="D6288" s="741"/>
      <c r="E6288" s="1105" t="s">
        <v>183</v>
      </c>
      <c r="F6288" s="555">
        <v>1.71</v>
      </c>
      <c r="G6288" s="555" t="s">
        <v>176</v>
      </c>
      <c r="H6288" s="720">
        <v>12.7242</v>
      </c>
      <c r="I6288" s="720">
        <v>12.6609</v>
      </c>
      <c r="J6288" s="720">
        <v>12.5004</v>
      </c>
      <c r="K6288" s="718">
        <v>0</v>
      </c>
      <c r="L6288" s="729">
        <v>0</v>
      </c>
      <c r="M6288" s="718">
        <v>178.2066</v>
      </c>
      <c r="N6288" s="1030">
        <v>180</v>
      </c>
      <c r="O6288" s="1031">
        <f t="shared" si="294"/>
        <v>0.990036666666667</v>
      </c>
      <c r="P6288" s="1031" t="s">
        <v>176</v>
      </c>
      <c r="Q6288" s="1030">
        <v>3698</v>
      </c>
      <c r="R6288" s="1115">
        <v>862.3362</v>
      </c>
      <c r="S6288" s="1031">
        <f t="shared" si="295"/>
        <v>0.233189886425095</v>
      </c>
      <c r="V6288" s="718">
        <v>0</v>
      </c>
      <c r="W6288" s="735">
        <v>0</v>
      </c>
      <c r="X6288" s="718">
        <v>0</v>
      </c>
      <c r="Y6288" s="585">
        <v>0</v>
      </c>
      <c r="Z6288" s="1043"/>
      <c r="AA6288" s="1044"/>
      <c r="AB6288" s="990"/>
      <c r="AC6288" s="718">
        <v>0</v>
      </c>
      <c r="AD6288" s="718">
        <v>0</v>
      </c>
      <c r="AE6288" s="990"/>
      <c r="AF6288" s="990"/>
      <c r="AG6288" s="990"/>
      <c r="AH6288" s="990"/>
      <c r="AI6288" s="990"/>
    </row>
    <row r="6289" customHeight="1" spans="1:35">
      <c r="A6289" s="978">
        <v>45393</v>
      </c>
      <c r="B6289" s="740" t="s">
        <v>186</v>
      </c>
      <c r="C6289" s="740" t="s">
        <v>32</v>
      </c>
      <c r="D6289" s="741"/>
      <c r="E6289" s="1105" t="s">
        <v>183</v>
      </c>
      <c r="F6289" s="555">
        <v>2.22</v>
      </c>
      <c r="G6289" s="555" t="s">
        <v>176</v>
      </c>
      <c r="H6289" s="585">
        <v>16.808</v>
      </c>
      <c r="I6289" s="730">
        <v>16.7244</v>
      </c>
      <c r="J6289" s="730">
        <v>16.5594</v>
      </c>
      <c r="K6289" s="718">
        <v>0</v>
      </c>
      <c r="L6289" s="729">
        <v>0</v>
      </c>
      <c r="M6289" s="718">
        <v>194.766</v>
      </c>
      <c r="N6289" s="1030">
        <v>180</v>
      </c>
      <c r="O6289" s="1031">
        <f t="shared" si="294"/>
        <v>1.08203333333333</v>
      </c>
      <c r="P6289" s="1031" t="s">
        <v>176</v>
      </c>
      <c r="Q6289" s="1030">
        <v>3698</v>
      </c>
      <c r="R6289" s="1115">
        <v>878.8956</v>
      </c>
      <c r="S6289" s="1031">
        <f t="shared" si="295"/>
        <v>0.237667820443483</v>
      </c>
      <c r="V6289" s="718">
        <v>0</v>
      </c>
      <c r="W6289" s="735">
        <v>0</v>
      </c>
      <c r="X6289" s="718">
        <v>0</v>
      </c>
      <c r="Y6289" s="585">
        <v>0</v>
      </c>
      <c r="Z6289" s="1043"/>
      <c r="AA6289" s="1044"/>
      <c r="AB6289" s="990"/>
      <c r="AC6289" s="718">
        <v>0</v>
      </c>
      <c r="AD6289" s="718">
        <v>0</v>
      </c>
      <c r="AE6289" s="990"/>
      <c r="AF6289" s="990"/>
      <c r="AG6289" s="994"/>
      <c r="AH6289" s="990"/>
      <c r="AI6289" s="990"/>
    </row>
    <row r="6290" customHeight="1" spans="1:35">
      <c r="A6290" s="978">
        <v>45394</v>
      </c>
      <c r="B6290" s="740" t="s">
        <v>186</v>
      </c>
      <c r="C6290" s="740" t="s">
        <v>32</v>
      </c>
      <c r="D6290" s="741"/>
      <c r="E6290" s="1105" t="s">
        <v>35</v>
      </c>
      <c r="F6290" s="555">
        <v>3.6</v>
      </c>
      <c r="G6290" s="555" t="s">
        <v>176</v>
      </c>
      <c r="H6290" s="585">
        <v>25.1444</v>
      </c>
      <c r="I6290" s="730">
        <v>25.0194</v>
      </c>
      <c r="J6290" s="730">
        <v>24.816</v>
      </c>
      <c r="K6290" s="718">
        <v>0</v>
      </c>
      <c r="L6290" s="729">
        <v>0</v>
      </c>
      <c r="M6290" s="718">
        <v>219.582</v>
      </c>
      <c r="N6290" s="1030">
        <v>180</v>
      </c>
      <c r="O6290" s="1031">
        <f t="shared" si="294"/>
        <v>1.2199</v>
      </c>
      <c r="P6290" s="1031" t="s">
        <v>176</v>
      </c>
      <c r="Q6290" s="1030">
        <v>3698</v>
      </c>
      <c r="R6290" s="1115">
        <v>903.7116</v>
      </c>
      <c r="S6290" s="1031">
        <f t="shared" si="295"/>
        <v>0.244378474851271</v>
      </c>
      <c r="V6290" s="718">
        <v>0</v>
      </c>
      <c r="W6290" s="735">
        <v>0</v>
      </c>
      <c r="X6290" s="718">
        <v>0</v>
      </c>
      <c r="Y6290" s="585">
        <v>0</v>
      </c>
      <c r="Z6290" s="1043"/>
      <c r="AA6290" s="1044"/>
      <c r="AB6290" s="990"/>
      <c r="AC6290" s="718">
        <v>0</v>
      </c>
      <c r="AD6290" s="718">
        <v>0</v>
      </c>
      <c r="AE6290" s="990"/>
      <c r="AF6290" s="990"/>
      <c r="AG6290" s="990"/>
      <c r="AH6290" s="990"/>
      <c r="AI6290" s="990"/>
    </row>
    <row r="6291" customHeight="1" spans="1:35">
      <c r="A6291" s="978">
        <v>45395</v>
      </c>
      <c r="B6291" s="740" t="s">
        <v>186</v>
      </c>
      <c r="C6291" s="740" t="s">
        <v>32</v>
      </c>
      <c r="D6291" s="741"/>
      <c r="E6291" s="1105" t="s">
        <v>189</v>
      </c>
      <c r="F6291" s="555">
        <v>2.816</v>
      </c>
      <c r="G6291" s="697" t="s">
        <v>176</v>
      </c>
      <c r="H6291" s="697">
        <v>20.6111</v>
      </c>
      <c r="I6291" s="730">
        <v>20.5086</v>
      </c>
      <c r="J6291" s="730">
        <v>20.3214</v>
      </c>
      <c r="K6291" s="585">
        <v>0</v>
      </c>
      <c r="L6291" s="729">
        <v>0</v>
      </c>
      <c r="M6291" s="718">
        <v>239.9034</v>
      </c>
      <c r="N6291" s="1030">
        <v>180</v>
      </c>
      <c r="O6291" s="1031">
        <f t="shared" si="294"/>
        <v>1.33279666666667</v>
      </c>
      <c r="P6291" s="1031" t="s">
        <v>176</v>
      </c>
      <c r="Q6291" s="1030">
        <v>3698</v>
      </c>
      <c r="R6291" s="1115">
        <v>924.033</v>
      </c>
      <c r="S6291" s="1031">
        <f t="shared" si="295"/>
        <v>0.249873715521904</v>
      </c>
      <c r="V6291" s="718">
        <v>0</v>
      </c>
      <c r="W6291" s="735">
        <v>0</v>
      </c>
      <c r="X6291" s="718">
        <v>0</v>
      </c>
      <c r="Y6291" s="585">
        <v>0</v>
      </c>
      <c r="Z6291" s="1043"/>
      <c r="AA6291" s="1044"/>
      <c r="AB6291" s="990"/>
      <c r="AC6291" s="718">
        <v>0</v>
      </c>
      <c r="AD6291" s="718">
        <v>0</v>
      </c>
      <c r="AE6291" s="990"/>
      <c r="AF6291" s="994"/>
      <c r="AG6291" s="990"/>
      <c r="AH6291" s="990"/>
      <c r="AI6291" s="990"/>
    </row>
    <row r="6292" customHeight="1" spans="1:35">
      <c r="A6292" s="978">
        <v>45396</v>
      </c>
      <c r="B6292" s="740" t="s">
        <v>186</v>
      </c>
      <c r="C6292" s="740" t="s">
        <v>32</v>
      </c>
      <c r="D6292" s="741"/>
      <c r="E6292" s="1105" t="s">
        <v>35</v>
      </c>
      <c r="F6292" s="555">
        <v>5.87</v>
      </c>
      <c r="G6292" s="697" t="s">
        <v>176</v>
      </c>
      <c r="H6292" s="697">
        <v>39.7217</v>
      </c>
      <c r="I6292" s="730">
        <v>39.5241</v>
      </c>
      <c r="J6292" s="730">
        <v>39.2502</v>
      </c>
      <c r="K6292" s="585">
        <v>0</v>
      </c>
      <c r="L6292" s="729">
        <v>0</v>
      </c>
      <c r="M6292" s="718">
        <v>279.1536</v>
      </c>
      <c r="N6292" s="1030">
        <v>180</v>
      </c>
      <c r="O6292" s="1031">
        <f t="shared" si="294"/>
        <v>1.55085333333333</v>
      </c>
      <c r="P6292" s="1031" t="s">
        <v>176</v>
      </c>
      <c r="Q6292" s="1030">
        <v>3698</v>
      </c>
      <c r="R6292" s="1115">
        <v>963.2832</v>
      </c>
      <c r="S6292" s="1031">
        <f t="shared" si="295"/>
        <v>0.260487614926988</v>
      </c>
      <c r="V6292" s="718">
        <v>0</v>
      </c>
      <c r="W6292" s="735">
        <v>0</v>
      </c>
      <c r="X6292" s="718">
        <v>0</v>
      </c>
      <c r="Y6292" s="585">
        <v>0</v>
      </c>
      <c r="Z6292" s="1043"/>
      <c r="AA6292" s="1044"/>
      <c r="AB6292" s="990"/>
      <c r="AC6292" s="718">
        <v>0</v>
      </c>
      <c r="AD6292" s="718">
        <v>0</v>
      </c>
      <c r="AE6292" s="990"/>
      <c r="AF6292" s="990"/>
      <c r="AG6292" s="990"/>
      <c r="AH6292" s="990"/>
      <c r="AI6292" s="990"/>
    </row>
    <row r="6293" customHeight="1" spans="1:35">
      <c r="A6293" s="978">
        <v>45397</v>
      </c>
      <c r="B6293" s="740" t="s">
        <v>186</v>
      </c>
      <c r="C6293" s="740" t="s">
        <v>32</v>
      </c>
      <c r="D6293" s="741"/>
      <c r="E6293" s="1105" t="s">
        <v>35</v>
      </c>
      <c r="F6293" s="555">
        <v>5.747</v>
      </c>
      <c r="G6293" s="697" t="s">
        <v>176</v>
      </c>
      <c r="H6293" s="585">
        <v>39.2299</v>
      </c>
      <c r="I6293" s="585">
        <v>39.0348</v>
      </c>
      <c r="J6293" s="730">
        <v>38.7618</v>
      </c>
      <c r="K6293" s="585">
        <v>0</v>
      </c>
      <c r="L6293" s="729">
        <v>0</v>
      </c>
      <c r="M6293" s="718">
        <v>317.9154</v>
      </c>
      <c r="N6293" s="1030">
        <v>180</v>
      </c>
      <c r="O6293" s="1031">
        <f t="shared" si="294"/>
        <v>1.76619666666667</v>
      </c>
      <c r="P6293" s="1031" t="s">
        <v>176</v>
      </c>
      <c r="Q6293" s="1030">
        <v>3698</v>
      </c>
      <c r="R6293" s="1115">
        <v>1002.045</v>
      </c>
      <c r="S6293" s="1031">
        <f t="shared" si="295"/>
        <v>0.270969442942131</v>
      </c>
      <c r="V6293" s="718">
        <v>0</v>
      </c>
      <c r="W6293" s="735">
        <v>0</v>
      </c>
      <c r="X6293" s="718">
        <v>0</v>
      </c>
      <c r="Y6293" s="585">
        <v>0</v>
      </c>
      <c r="Z6293" s="1043"/>
      <c r="AA6293" s="1044"/>
      <c r="AB6293" s="990"/>
      <c r="AC6293" s="718">
        <v>0</v>
      </c>
      <c r="AD6293" s="718">
        <v>0</v>
      </c>
      <c r="AE6293" s="990"/>
      <c r="AF6293" s="990"/>
      <c r="AG6293" s="990"/>
      <c r="AH6293" s="990"/>
      <c r="AI6293" s="990"/>
    </row>
    <row r="6294" customHeight="1" spans="1:35">
      <c r="A6294" s="978">
        <v>45398</v>
      </c>
      <c r="B6294" s="740" t="s">
        <v>186</v>
      </c>
      <c r="C6294" s="740" t="s">
        <v>32</v>
      </c>
      <c r="D6294" s="741"/>
      <c r="E6294" s="1105" t="s">
        <v>91</v>
      </c>
      <c r="F6294" s="555">
        <v>0.83</v>
      </c>
      <c r="G6294" s="697" t="s">
        <v>176</v>
      </c>
      <c r="H6294" s="585">
        <v>6.7915</v>
      </c>
      <c r="I6294" s="585">
        <v>6.7578</v>
      </c>
      <c r="J6294" s="730">
        <v>6.6462</v>
      </c>
      <c r="K6294" s="585">
        <v>0</v>
      </c>
      <c r="L6294" s="729">
        <v>0</v>
      </c>
      <c r="M6294" s="718">
        <v>324.5616</v>
      </c>
      <c r="N6294" s="1030">
        <v>180</v>
      </c>
      <c r="O6294" s="1031">
        <f t="shared" si="294"/>
        <v>1.80312</v>
      </c>
      <c r="P6294" s="1031" t="s">
        <v>176</v>
      </c>
      <c r="Q6294" s="1030">
        <v>3698</v>
      </c>
      <c r="R6294" s="1115">
        <v>1008.6912</v>
      </c>
      <c r="S6294" s="1031">
        <f t="shared" si="295"/>
        <v>0.272766684694429</v>
      </c>
      <c r="V6294" s="718">
        <v>0</v>
      </c>
      <c r="W6294" s="735">
        <v>0</v>
      </c>
      <c r="X6294" s="718">
        <v>0</v>
      </c>
      <c r="Y6294" s="585">
        <v>0</v>
      </c>
      <c r="Z6294" s="1043"/>
      <c r="AA6294" s="1044"/>
      <c r="AB6294" s="990"/>
      <c r="AC6294" s="718">
        <v>0</v>
      </c>
      <c r="AD6294" s="718">
        <v>0</v>
      </c>
      <c r="AE6294" s="990"/>
      <c r="AF6294" s="994"/>
      <c r="AG6294" s="990"/>
      <c r="AH6294" s="990"/>
      <c r="AI6294" s="990"/>
    </row>
    <row r="6295" customHeight="1" spans="1:35">
      <c r="A6295" s="978">
        <v>45399</v>
      </c>
      <c r="B6295" s="740" t="s">
        <v>186</v>
      </c>
      <c r="C6295" s="740" t="s">
        <v>32</v>
      </c>
      <c r="D6295" s="741"/>
      <c r="E6295" s="1105" t="s">
        <v>189</v>
      </c>
      <c r="F6295" s="555">
        <v>5.33</v>
      </c>
      <c r="G6295" s="697" t="s">
        <v>176</v>
      </c>
      <c r="H6295" s="585">
        <v>38.2654</v>
      </c>
      <c r="I6295" s="585">
        <v>38.0751</v>
      </c>
      <c r="J6295" s="730">
        <v>37.818</v>
      </c>
      <c r="K6295" s="585">
        <v>0</v>
      </c>
      <c r="L6295" s="729">
        <v>0</v>
      </c>
      <c r="M6295" s="718">
        <v>362.3796</v>
      </c>
      <c r="N6295" s="1030">
        <v>180</v>
      </c>
      <c r="O6295" s="1031">
        <f t="shared" si="294"/>
        <v>2.01322</v>
      </c>
      <c r="P6295" s="1031" t="s">
        <v>176</v>
      </c>
      <c r="Q6295" s="1030">
        <v>3698</v>
      </c>
      <c r="R6295" s="1115">
        <v>1046.5092</v>
      </c>
      <c r="S6295" s="1031">
        <f t="shared" si="295"/>
        <v>0.282993293672255</v>
      </c>
      <c r="V6295" s="718">
        <v>0</v>
      </c>
      <c r="W6295" s="735">
        <v>0</v>
      </c>
      <c r="X6295" s="718">
        <v>0</v>
      </c>
      <c r="Y6295" s="585">
        <v>0</v>
      </c>
      <c r="Z6295" s="1043"/>
      <c r="AA6295" s="1044"/>
      <c r="AB6295" s="990"/>
      <c r="AC6295" s="718">
        <v>0</v>
      </c>
      <c r="AD6295" s="718">
        <v>0</v>
      </c>
      <c r="AE6295" s="990"/>
      <c r="AF6295" s="990"/>
      <c r="AG6295" s="990"/>
      <c r="AH6295" s="990"/>
      <c r="AI6295" s="990"/>
    </row>
    <row r="6296" customHeight="1" spans="1:35">
      <c r="A6296" s="978">
        <v>45400</v>
      </c>
      <c r="B6296" s="740" t="s">
        <v>186</v>
      </c>
      <c r="C6296" s="740" t="s">
        <v>32</v>
      </c>
      <c r="D6296" s="741"/>
      <c r="E6296" s="1105" t="s">
        <v>189</v>
      </c>
      <c r="F6296" s="555">
        <v>6.38</v>
      </c>
      <c r="G6296" s="697" t="s">
        <v>176</v>
      </c>
      <c r="H6296" s="585">
        <v>47.2752</v>
      </c>
      <c r="I6296" s="585">
        <v>47.04</v>
      </c>
      <c r="J6296" s="704">
        <v>46.7544</v>
      </c>
      <c r="K6296" s="585">
        <v>0</v>
      </c>
      <c r="L6296" s="729">
        <v>0</v>
      </c>
      <c r="M6296" s="718">
        <v>409.134</v>
      </c>
      <c r="N6296" s="1030">
        <v>180</v>
      </c>
      <c r="O6296" s="1031">
        <f t="shared" si="294"/>
        <v>2.27296666666667</v>
      </c>
      <c r="P6296" s="1031" t="s">
        <v>176</v>
      </c>
      <c r="Q6296" s="1030">
        <v>3698</v>
      </c>
      <c r="R6296" s="1115">
        <v>1093.2636</v>
      </c>
      <c r="S6296" s="1031">
        <f t="shared" si="295"/>
        <v>0.29563645213629</v>
      </c>
      <c r="V6296" s="718">
        <v>0</v>
      </c>
      <c r="W6296" s="735">
        <v>0</v>
      </c>
      <c r="X6296" s="718">
        <v>0</v>
      </c>
      <c r="Y6296" s="585">
        <v>0</v>
      </c>
      <c r="Z6296" s="1043"/>
      <c r="AA6296" s="1044"/>
      <c r="AB6296" s="990"/>
      <c r="AC6296" s="718">
        <v>0</v>
      </c>
      <c r="AD6296" s="718">
        <v>0</v>
      </c>
      <c r="AE6296" s="990"/>
      <c r="AF6296" s="994"/>
      <c r="AG6296" s="990"/>
      <c r="AH6296" s="990"/>
      <c r="AI6296" s="990"/>
    </row>
    <row r="6297" customHeight="1" spans="1:35">
      <c r="A6297" s="978">
        <v>45401</v>
      </c>
      <c r="B6297" s="740" t="s">
        <v>186</v>
      </c>
      <c r="C6297" s="740" t="s">
        <v>32</v>
      </c>
      <c r="D6297" s="741"/>
      <c r="E6297" s="1105" t="s">
        <v>91</v>
      </c>
      <c r="F6297" s="555">
        <v>1.155</v>
      </c>
      <c r="G6297" s="697" t="s">
        <v>176</v>
      </c>
      <c r="H6297" s="585">
        <v>9.9151</v>
      </c>
      <c r="I6297" s="585">
        <v>9.8657</v>
      </c>
      <c r="J6297" s="704">
        <v>9.7152</v>
      </c>
      <c r="K6297" s="585">
        <v>0</v>
      </c>
      <c r="L6297" s="729">
        <v>0</v>
      </c>
      <c r="M6297" s="718">
        <v>418.8492</v>
      </c>
      <c r="N6297" s="1030">
        <v>180</v>
      </c>
      <c r="O6297" s="1031">
        <f t="shared" si="294"/>
        <v>2.32694</v>
      </c>
      <c r="P6297" s="1031" t="s">
        <v>176</v>
      </c>
      <c r="Q6297" s="1030">
        <v>3698</v>
      </c>
      <c r="R6297" s="1115">
        <v>1102.9788</v>
      </c>
      <c r="S6297" s="1031">
        <f t="shared" si="295"/>
        <v>0.298263601946998</v>
      </c>
      <c r="V6297" s="718">
        <v>0</v>
      </c>
      <c r="W6297" s="735">
        <v>0</v>
      </c>
      <c r="X6297" s="718">
        <v>0</v>
      </c>
      <c r="Y6297" s="585">
        <v>0</v>
      </c>
      <c r="Z6297" s="1043"/>
      <c r="AA6297" s="1044"/>
      <c r="AB6297" s="990"/>
      <c r="AC6297" s="718">
        <v>0</v>
      </c>
      <c r="AD6297" s="718">
        <v>0</v>
      </c>
      <c r="AE6297" s="990"/>
      <c r="AF6297" s="990"/>
      <c r="AG6297" s="990"/>
      <c r="AH6297" s="990"/>
      <c r="AI6297" s="990"/>
    </row>
    <row r="6298" customHeight="1" spans="1:35">
      <c r="A6298" s="978">
        <v>45402</v>
      </c>
      <c r="B6298" s="740" t="s">
        <v>186</v>
      </c>
      <c r="C6298" s="740" t="s">
        <v>32</v>
      </c>
      <c r="D6298" s="741"/>
      <c r="E6298" s="1105" t="s">
        <v>35</v>
      </c>
      <c r="F6298" s="555">
        <v>5.58</v>
      </c>
      <c r="G6298" s="697" t="s">
        <v>176</v>
      </c>
      <c r="H6298" s="585">
        <v>42.7481</v>
      </c>
      <c r="I6298" s="585">
        <v>42.5355</v>
      </c>
      <c r="J6298" s="704">
        <v>42.2532</v>
      </c>
      <c r="K6298" s="585">
        <v>0</v>
      </c>
      <c r="L6298" s="729">
        <v>0</v>
      </c>
      <c r="M6298" s="718">
        <v>461.1024</v>
      </c>
      <c r="N6298" s="1030">
        <v>180</v>
      </c>
      <c r="O6298" s="1031">
        <f t="shared" si="294"/>
        <v>2.56168</v>
      </c>
      <c r="P6298" s="1031" t="s">
        <v>176</v>
      </c>
      <c r="Q6298" s="1030">
        <v>3698</v>
      </c>
      <c r="R6298" s="1115">
        <v>1145.232</v>
      </c>
      <c r="S6298" s="1031">
        <f t="shared" si="295"/>
        <v>0.309689561925365</v>
      </c>
      <c r="V6298" s="718">
        <v>0</v>
      </c>
      <c r="W6298" s="735">
        <v>0</v>
      </c>
      <c r="X6298" s="718">
        <v>0</v>
      </c>
      <c r="Y6298" s="585">
        <v>0</v>
      </c>
      <c r="Z6298" s="1043"/>
      <c r="AA6298" s="1044"/>
      <c r="AB6298" s="990"/>
      <c r="AC6298" s="718">
        <v>0</v>
      </c>
      <c r="AD6298" s="718">
        <v>0</v>
      </c>
      <c r="AE6298" s="990"/>
      <c r="AF6298" s="990"/>
      <c r="AG6298" s="990"/>
      <c r="AH6298" s="990"/>
      <c r="AI6298" s="990"/>
    </row>
    <row r="6299" customHeight="1" spans="1:35">
      <c r="A6299" s="978">
        <v>45403</v>
      </c>
      <c r="B6299" s="740" t="s">
        <v>186</v>
      </c>
      <c r="C6299" s="740" t="s">
        <v>32</v>
      </c>
      <c r="D6299" s="741"/>
      <c r="E6299" s="1105" t="s">
        <v>33</v>
      </c>
      <c r="F6299" s="555">
        <v>5.48</v>
      </c>
      <c r="G6299" s="697" t="s">
        <v>176</v>
      </c>
      <c r="H6299" s="585">
        <v>42.7988</v>
      </c>
      <c r="I6299" s="585">
        <v>42.5859</v>
      </c>
      <c r="J6299" s="704">
        <v>42.2994</v>
      </c>
      <c r="K6299" s="585">
        <v>0</v>
      </c>
      <c r="L6299" s="729">
        <v>0</v>
      </c>
      <c r="M6299" s="718">
        <v>503.4018</v>
      </c>
      <c r="N6299" s="1030">
        <v>180</v>
      </c>
      <c r="O6299" s="1031">
        <f t="shared" si="294"/>
        <v>2.79667666666667</v>
      </c>
      <c r="P6299" s="1031" t="s">
        <v>176</v>
      </c>
      <c r="Q6299" s="1030">
        <v>3698</v>
      </c>
      <c r="R6299" s="1115">
        <v>1187.5314</v>
      </c>
      <c r="S6299" s="1031">
        <f t="shared" si="295"/>
        <v>0.321128015143321</v>
      </c>
      <c r="V6299" s="718">
        <v>0</v>
      </c>
      <c r="W6299" s="735">
        <v>0</v>
      </c>
      <c r="X6299" s="718">
        <v>0</v>
      </c>
      <c r="Y6299" s="585">
        <v>0</v>
      </c>
      <c r="Z6299" s="1043"/>
      <c r="AA6299" s="1044"/>
      <c r="AB6299" s="990"/>
      <c r="AC6299" s="718">
        <v>0</v>
      </c>
      <c r="AD6299" s="718">
        <v>0</v>
      </c>
      <c r="AE6299" s="990"/>
      <c r="AF6299" s="990"/>
      <c r="AG6299" s="990"/>
      <c r="AH6299" s="990"/>
      <c r="AI6299" s="990"/>
    </row>
    <row r="6300" customHeight="1" spans="1:35">
      <c r="A6300" s="978">
        <v>45404</v>
      </c>
      <c r="B6300" s="740" t="s">
        <v>186</v>
      </c>
      <c r="C6300" s="740" t="s">
        <v>32</v>
      </c>
      <c r="D6300" s="741"/>
      <c r="E6300" s="1105" t="s">
        <v>113</v>
      </c>
      <c r="F6300" s="555">
        <v>3.897</v>
      </c>
      <c r="G6300" s="697" t="s">
        <v>176</v>
      </c>
      <c r="H6300" s="585">
        <v>29.6651</v>
      </c>
      <c r="I6300" s="585">
        <v>29.5176</v>
      </c>
      <c r="J6300" s="704">
        <v>29.2908</v>
      </c>
      <c r="K6300" s="585">
        <v>0</v>
      </c>
      <c r="L6300" s="729">
        <v>0</v>
      </c>
      <c r="M6300" s="718">
        <v>532.6926</v>
      </c>
      <c r="N6300" s="1030">
        <v>180</v>
      </c>
      <c r="O6300" s="1031">
        <f t="shared" si="294"/>
        <v>2.95940333333333</v>
      </c>
      <c r="P6300" s="1031" t="s">
        <v>176</v>
      </c>
      <c r="Q6300" s="1030">
        <v>3698</v>
      </c>
      <c r="R6300" s="1115">
        <v>1216.8222</v>
      </c>
      <c r="S6300" s="1031">
        <f t="shared" si="295"/>
        <v>0.329048729042726</v>
      </c>
      <c r="V6300" s="718">
        <v>0</v>
      </c>
      <c r="W6300" s="735">
        <v>0</v>
      </c>
      <c r="X6300" s="718">
        <v>0</v>
      </c>
      <c r="Y6300" s="585">
        <v>0</v>
      </c>
      <c r="Z6300" s="1043"/>
      <c r="AA6300" s="1044"/>
      <c r="AB6300" s="990"/>
      <c r="AC6300" s="718">
        <v>0</v>
      </c>
      <c r="AD6300" s="718">
        <v>0</v>
      </c>
      <c r="AE6300" s="990"/>
      <c r="AF6300" s="990"/>
      <c r="AG6300" s="990"/>
      <c r="AH6300" s="990"/>
      <c r="AI6300" s="990"/>
    </row>
    <row r="6301" customHeight="1" spans="1:35">
      <c r="A6301" s="978">
        <v>45405</v>
      </c>
      <c r="B6301" s="740" t="s">
        <v>186</v>
      </c>
      <c r="C6301" s="740" t="s">
        <v>32</v>
      </c>
      <c r="D6301" s="741"/>
      <c r="E6301" s="1105" t="s">
        <v>35</v>
      </c>
      <c r="F6301" s="555">
        <v>7.05</v>
      </c>
      <c r="G6301" s="697" t="s">
        <v>176</v>
      </c>
      <c r="H6301" s="585">
        <v>55.2866</v>
      </c>
      <c r="I6301" s="585">
        <v>55.0116</v>
      </c>
      <c r="J6301" s="585">
        <v>54.6546</v>
      </c>
      <c r="K6301" s="585">
        <v>0</v>
      </c>
      <c r="L6301" s="729">
        <v>0</v>
      </c>
      <c r="M6301" s="718">
        <v>587.3472</v>
      </c>
      <c r="N6301" s="1030">
        <v>180</v>
      </c>
      <c r="O6301" s="1031">
        <f t="shared" si="294"/>
        <v>3.26304</v>
      </c>
      <c r="P6301" s="1031" t="s">
        <v>176</v>
      </c>
      <c r="Q6301" s="1030">
        <v>3698</v>
      </c>
      <c r="R6301" s="1115">
        <v>1271.4768</v>
      </c>
      <c r="S6301" s="1031">
        <f t="shared" si="295"/>
        <v>0.343828231476474</v>
      </c>
      <c r="V6301" s="718">
        <v>0</v>
      </c>
      <c r="W6301" s="735">
        <v>0</v>
      </c>
      <c r="X6301" s="718">
        <v>0</v>
      </c>
      <c r="Y6301" s="585">
        <v>0</v>
      </c>
      <c r="Z6301" s="1043"/>
      <c r="AA6301" s="1044"/>
      <c r="AB6301" s="990"/>
      <c r="AC6301" s="718">
        <v>0</v>
      </c>
      <c r="AD6301" s="718">
        <v>0</v>
      </c>
      <c r="AE6301" s="990"/>
      <c r="AF6301" s="990"/>
      <c r="AG6301" s="990"/>
      <c r="AH6301" s="990"/>
      <c r="AI6301" s="990"/>
    </row>
    <row r="6302" customHeight="1" spans="1:35">
      <c r="A6302" s="978">
        <v>45406</v>
      </c>
      <c r="B6302" s="740" t="s">
        <v>186</v>
      </c>
      <c r="C6302" s="740" t="s">
        <v>32</v>
      </c>
      <c r="D6302" s="741"/>
      <c r="E6302" s="1105" t="s">
        <v>33</v>
      </c>
      <c r="F6302" s="555">
        <v>4.494</v>
      </c>
      <c r="G6302" s="697" t="s">
        <v>176</v>
      </c>
      <c r="H6302" s="585">
        <v>38.4089</v>
      </c>
      <c r="I6302" s="585">
        <v>38.2179</v>
      </c>
      <c r="J6302" s="585">
        <v>37.9566</v>
      </c>
      <c r="K6302" s="585">
        <v>0</v>
      </c>
      <c r="L6302" s="729">
        <v>0</v>
      </c>
      <c r="M6302" s="718">
        <v>625.3038</v>
      </c>
      <c r="N6302" s="1030">
        <v>180</v>
      </c>
      <c r="O6302" s="1031">
        <f t="shared" si="294"/>
        <v>3.47391</v>
      </c>
      <c r="P6302" s="1031" t="s">
        <v>176</v>
      </c>
      <c r="Q6302" s="1030">
        <v>3698</v>
      </c>
      <c r="R6302" s="1115">
        <v>1309.4334</v>
      </c>
      <c r="S6302" s="1031">
        <f t="shared" si="295"/>
        <v>0.354092320173066</v>
      </c>
      <c r="V6302" s="718">
        <v>0</v>
      </c>
      <c r="W6302" s="735">
        <v>0</v>
      </c>
      <c r="X6302" s="718">
        <v>0</v>
      </c>
      <c r="Y6302" s="585">
        <v>0</v>
      </c>
      <c r="Z6302" s="1043"/>
      <c r="AA6302" s="1044"/>
      <c r="AB6302" s="990"/>
      <c r="AC6302" s="718">
        <v>0</v>
      </c>
      <c r="AD6302" s="718">
        <v>0</v>
      </c>
      <c r="AE6302" s="990"/>
      <c r="AF6302" s="990"/>
      <c r="AG6302" s="990"/>
      <c r="AH6302" s="990"/>
      <c r="AI6302" s="990"/>
    </row>
    <row r="6303" customHeight="1" spans="1:35">
      <c r="A6303" s="978">
        <v>45407</v>
      </c>
      <c r="B6303" s="740" t="s">
        <v>186</v>
      </c>
      <c r="C6303" s="740" t="s">
        <v>32</v>
      </c>
      <c r="D6303" s="741"/>
      <c r="E6303" s="1105" t="s">
        <v>96</v>
      </c>
      <c r="F6303" s="555">
        <v>5.84</v>
      </c>
      <c r="G6303" s="697" t="s">
        <v>176</v>
      </c>
      <c r="H6303" s="585">
        <v>46.528</v>
      </c>
      <c r="I6303" s="585">
        <v>46.2966</v>
      </c>
      <c r="J6303" s="585">
        <v>45.9954</v>
      </c>
      <c r="K6303" s="585">
        <v>0</v>
      </c>
      <c r="L6303" s="729">
        <v>0</v>
      </c>
      <c r="M6303" s="718">
        <v>671.2992</v>
      </c>
      <c r="N6303" s="1030">
        <v>180</v>
      </c>
      <c r="O6303" s="1031">
        <f t="shared" si="294"/>
        <v>3.72944</v>
      </c>
      <c r="P6303" s="1031" t="s">
        <v>176</v>
      </c>
      <c r="Q6303" s="1030">
        <v>3698</v>
      </c>
      <c r="R6303" s="1115">
        <v>1355.4288</v>
      </c>
      <c r="S6303" s="1031">
        <f t="shared" si="295"/>
        <v>0.366530232558139</v>
      </c>
      <c r="V6303" s="718">
        <v>0</v>
      </c>
      <c r="W6303" s="735">
        <v>0</v>
      </c>
      <c r="X6303" s="718">
        <v>0</v>
      </c>
      <c r="Y6303" s="585">
        <v>0</v>
      </c>
      <c r="Z6303" s="1043"/>
      <c r="AA6303" s="1044"/>
      <c r="AB6303" s="990"/>
      <c r="AC6303" s="718">
        <v>0</v>
      </c>
      <c r="AD6303" s="718">
        <v>0</v>
      </c>
      <c r="AE6303" s="990"/>
      <c r="AF6303" s="990"/>
      <c r="AG6303" s="990"/>
      <c r="AH6303" s="990"/>
      <c r="AI6303" s="990"/>
    </row>
    <row r="6304" customHeight="1" spans="1:35">
      <c r="A6304" s="978">
        <v>45408</v>
      </c>
      <c r="B6304" s="740" t="s">
        <v>186</v>
      </c>
      <c r="C6304" s="740" t="s">
        <v>32</v>
      </c>
      <c r="D6304" s="741"/>
      <c r="E6304" s="1105" t="s">
        <v>35</v>
      </c>
      <c r="F6304" s="555">
        <v>6.84</v>
      </c>
      <c r="G6304" s="697" t="s">
        <v>176</v>
      </c>
      <c r="H6304" s="585">
        <v>55.8438</v>
      </c>
      <c r="I6304" s="585">
        <v>55.566</v>
      </c>
      <c r="J6304" s="585">
        <v>55.209</v>
      </c>
      <c r="K6304" s="585">
        <v>0</v>
      </c>
      <c r="L6304" s="729">
        <v>0</v>
      </c>
      <c r="M6304" s="718">
        <v>726.5082</v>
      </c>
      <c r="N6304" s="1030">
        <v>180</v>
      </c>
      <c r="O6304" s="1031">
        <f t="shared" si="294"/>
        <v>4.03615666666667</v>
      </c>
      <c r="P6304" s="1031" t="s">
        <v>176</v>
      </c>
      <c r="Q6304" s="1030">
        <v>3698</v>
      </c>
      <c r="R6304" s="1115">
        <v>1410.6378</v>
      </c>
      <c r="S6304" s="1031">
        <f t="shared" si="295"/>
        <v>0.381459653866955</v>
      </c>
      <c r="V6304" s="718">
        <v>0</v>
      </c>
      <c r="W6304" s="735">
        <v>0</v>
      </c>
      <c r="X6304" s="718">
        <v>0</v>
      </c>
      <c r="Y6304" s="585">
        <v>0</v>
      </c>
      <c r="Z6304" s="1043"/>
      <c r="AA6304" s="1044"/>
      <c r="AB6304" s="990"/>
      <c r="AC6304" s="718">
        <v>0</v>
      </c>
      <c r="AD6304" s="718">
        <v>0</v>
      </c>
      <c r="AE6304" s="990"/>
      <c r="AF6304" s="990"/>
      <c r="AG6304" s="990"/>
      <c r="AH6304" s="990"/>
      <c r="AI6304" s="990"/>
    </row>
    <row r="6305" customHeight="1" spans="1:35">
      <c r="A6305" s="978">
        <v>45409</v>
      </c>
      <c r="B6305" s="740" t="s">
        <v>186</v>
      </c>
      <c r="C6305" s="740" t="s">
        <v>32</v>
      </c>
      <c r="D6305" s="741"/>
      <c r="E6305" s="1105" t="s">
        <v>33</v>
      </c>
      <c r="F6305" s="555">
        <v>4.82</v>
      </c>
      <c r="G6305" s="697" t="s">
        <v>176</v>
      </c>
      <c r="H6305" s="585">
        <v>45.5678</v>
      </c>
      <c r="I6305" s="585">
        <v>45.3411</v>
      </c>
      <c r="J6305" s="585">
        <v>45.0384</v>
      </c>
      <c r="K6305" s="585">
        <v>0</v>
      </c>
      <c r="L6305" s="729">
        <v>0</v>
      </c>
      <c r="M6305" s="718">
        <v>771.5466</v>
      </c>
      <c r="N6305" s="1030">
        <v>180</v>
      </c>
      <c r="O6305" s="1031">
        <f t="shared" si="294"/>
        <v>4.28637</v>
      </c>
      <c r="P6305" s="1031" t="s">
        <v>176</v>
      </c>
      <c r="Q6305" s="1030">
        <v>3698</v>
      </c>
      <c r="R6305" s="1115">
        <v>1455.6762</v>
      </c>
      <c r="S6305" s="1031">
        <f t="shared" si="295"/>
        <v>0.393638777717685</v>
      </c>
      <c r="V6305" s="718">
        <v>0</v>
      </c>
      <c r="W6305" s="735">
        <v>0</v>
      </c>
      <c r="X6305" s="718">
        <v>0</v>
      </c>
      <c r="Y6305" s="585">
        <v>0</v>
      </c>
      <c r="Z6305" s="1043"/>
      <c r="AA6305" s="1044"/>
      <c r="AB6305" s="990"/>
      <c r="AC6305" s="718">
        <v>0</v>
      </c>
      <c r="AD6305" s="718">
        <v>0</v>
      </c>
      <c r="AE6305" s="990"/>
      <c r="AF6305" s="990"/>
      <c r="AG6305" s="990"/>
      <c r="AH6305" s="990"/>
      <c r="AI6305" s="990"/>
    </row>
    <row r="6306" customHeight="1" spans="1:35">
      <c r="A6306" s="978">
        <v>45410</v>
      </c>
      <c r="B6306" s="741" t="s">
        <v>186</v>
      </c>
      <c r="C6306" s="741" t="s">
        <v>32</v>
      </c>
      <c r="D6306" s="741"/>
      <c r="E6306" s="1105" t="s">
        <v>48</v>
      </c>
      <c r="F6306" s="555">
        <v>5.65</v>
      </c>
      <c r="G6306" s="697" t="s">
        <v>176</v>
      </c>
      <c r="H6306" s="585">
        <v>49.6537</v>
      </c>
      <c r="I6306" s="585">
        <v>49.4066</v>
      </c>
      <c r="J6306" s="585">
        <v>49.0842</v>
      </c>
      <c r="K6306" s="585">
        <v>0</v>
      </c>
      <c r="L6306" s="729">
        <v>0</v>
      </c>
      <c r="M6306" s="718">
        <v>820.6308</v>
      </c>
      <c r="N6306" s="1030">
        <v>180</v>
      </c>
      <c r="O6306" s="1031">
        <f t="shared" si="294"/>
        <v>4.55906</v>
      </c>
      <c r="P6306" s="1031" t="s">
        <v>176</v>
      </c>
      <c r="Q6306" s="1030">
        <v>3698</v>
      </c>
      <c r="R6306" s="1115">
        <v>1504.7604</v>
      </c>
      <c r="S6306" s="1031">
        <f t="shared" si="295"/>
        <v>0.406911952406706</v>
      </c>
      <c r="V6306" s="718">
        <v>0</v>
      </c>
      <c r="W6306" s="735">
        <v>0</v>
      </c>
      <c r="X6306" s="718">
        <v>0</v>
      </c>
      <c r="Y6306" s="585">
        <v>0</v>
      </c>
      <c r="Z6306" s="1043"/>
      <c r="AA6306" s="1044"/>
      <c r="AB6306" s="990"/>
      <c r="AC6306" s="718">
        <v>0</v>
      </c>
      <c r="AD6306" s="718">
        <v>0</v>
      </c>
      <c r="AE6306" s="990"/>
      <c r="AF6306" s="990"/>
      <c r="AG6306" s="990"/>
      <c r="AH6306" s="990"/>
      <c r="AI6306" s="990"/>
    </row>
    <row r="6307" customHeight="1" spans="1:35">
      <c r="A6307" s="995">
        <v>45411</v>
      </c>
      <c r="B6307" s="996" t="s">
        <v>186</v>
      </c>
      <c r="C6307" s="996" t="s">
        <v>32</v>
      </c>
      <c r="D6307" s="996"/>
      <c r="E6307" s="1106" t="s">
        <v>91</v>
      </c>
      <c r="F6307" s="980">
        <v>2.664</v>
      </c>
      <c r="G6307" s="996" t="s">
        <v>176</v>
      </c>
      <c r="H6307" s="1054">
        <v>25.2035</v>
      </c>
      <c r="I6307" s="1054">
        <v>25.0781</v>
      </c>
      <c r="J6307" s="1054">
        <v>24.882</v>
      </c>
      <c r="K6307" s="1054">
        <v>0</v>
      </c>
      <c r="L6307" s="1062">
        <v>0</v>
      </c>
      <c r="M6307" s="1063">
        <v>845.5128</v>
      </c>
      <c r="N6307" s="1063">
        <v>180</v>
      </c>
      <c r="O6307" s="1062">
        <f t="shared" si="294"/>
        <v>4.69729333333333</v>
      </c>
      <c r="P6307" s="1062" t="s">
        <v>176</v>
      </c>
      <c r="Q6307" s="1063">
        <v>3698</v>
      </c>
      <c r="R6307" s="1025">
        <v>1529.6424</v>
      </c>
      <c r="S6307" s="1062">
        <f t="shared" si="295"/>
        <v>0.413640454299621</v>
      </c>
      <c r="V6307" s="1063">
        <v>0</v>
      </c>
      <c r="W6307" s="1116">
        <v>0</v>
      </c>
      <c r="X6307" s="1063">
        <v>0</v>
      </c>
      <c r="Y6307" s="1054">
        <v>0</v>
      </c>
      <c r="Z6307" s="1123"/>
      <c r="AA6307" s="1081"/>
      <c r="AB6307" s="990"/>
      <c r="AC6307" s="1063">
        <v>0</v>
      </c>
      <c r="AD6307" s="1063">
        <v>0</v>
      </c>
      <c r="AE6307" s="990"/>
      <c r="AF6307" s="990"/>
      <c r="AG6307" s="990"/>
      <c r="AH6307" s="990"/>
      <c r="AI6307" s="990"/>
    </row>
    <row r="6308" customHeight="1" spans="1:35">
      <c r="A6308" s="998">
        <v>45412</v>
      </c>
      <c r="B6308" s="1107" t="s">
        <v>186</v>
      </c>
      <c r="C6308" s="1107" t="s">
        <v>32</v>
      </c>
      <c r="D6308" s="1108"/>
      <c r="E6308" s="1109" t="s">
        <v>91</v>
      </c>
      <c r="F6308" s="1001">
        <v>1.11</v>
      </c>
      <c r="G6308" s="999" t="s">
        <v>176</v>
      </c>
      <c r="H6308" s="1013">
        <v>11.2173</v>
      </c>
      <c r="I6308" s="1013">
        <v>11.1615</v>
      </c>
      <c r="J6308" s="1013">
        <v>11.0154</v>
      </c>
      <c r="K6308" s="1013">
        <v>0</v>
      </c>
      <c r="L6308" s="1064">
        <v>0</v>
      </c>
      <c r="M6308" s="1065">
        <v>856.5282</v>
      </c>
      <c r="N6308" s="1065">
        <v>180</v>
      </c>
      <c r="O6308" s="1064">
        <f t="shared" si="294"/>
        <v>4.75849</v>
      </c>
      <c r="P6308" s="1064" t="s">
        <v>176</v>
      </c>
      <c r="Q6308" s="1065">
        <v>3698</v>
      </c>
      <c r="R6308" s="1117">
        <v>1540.6578</v>
      </c>
      <c r="S6308" s="1064">
        <f t="shared" si="295"/>
        <v>0.416619199567334</v>
      </c>
      <c r="V6308" s="1065">
        <v>0</v>
      </c>
      <c r="W6308" s="1118">
        <v>0</v>
      </c>
      <c r="X6308" s="1065">
        <v>0</v>
      </c>
      <c r="Y6308" s="1013">
        <v>0</v>
      </c>
      <c r="Z6308" s="1124"/>
      <c r="AA6308" s="1084"/>
      <c r="AB6308" s="1012"/>
      <c r="AC6308" s="1065">
        <v>0</v>
      </c>
      <c r="AD6308" s="1065">
        <v>0</v>
      </c>
      <c r="AE6308" s="1012"/>
      <c r="AF6308" s="1012"/>
      <c r="AG6308" s="1012"/>
      <c r="AH6308" s="1012"/>
      <c r="AI6308" s="1012"/>
    </row>
    <row r="6309" customHeight="1" spans="1:35">
      <c r="A6309" s="764" t="s">
        <v>404</v>
      </c>
      <c r="B6309" s="230" t="s">
        <v>2</v>
      </c>
      <c r="C6309" s="1110" t="s">
        <v>3</v>
      </c>
      <c r="D6309" s="573" t="s">
        <v>4</v>
      </c>
      <c r="E6309" s="573" t="s">
        <v>5</v>
      </c>
      <c r="F6309" s="573" t="s">
        <v>6</v>
      </c>
      <c r="G6309" s="573" t="s">
        <v>7</v>
      </c>
      <c r="H6309" s="573" t="s">
        <v>8</v>
      </c>
      <c r="I6309" s="573" t="s">
        <v>9</v>
      </c>
      <c r="J6309" s="573" t="s">
        <v>10</v>
      </c>
      <c r="K6309" s="573" t="s">
        <v>11</v>
      </c>
      <c r="L6309" s="1114" t="s">
        <v>12</v>
      </c>
      <c r="M6309" s="573" t="s">
        <v>13</v>
      </c>
      <c r="N6309" s="573" t="s">
        <v>14</v>
      </c>
      <c r="O6309" s="1114" t="s">
        <v>15</v>
      </c>
      <c r="P6309" s="1114" t="s">
        <v>16</v>
      </c>
      <c r="Q6309" s="573" t="s">
        <v>17</v>
      </c>
      <c r="R6309" s="573" t="s">
        <v>18</v>
      </c>
      <c r="S6309" s="573" t="s">
        <v>19</v>
      </c>
      <c r="V6309" s="573" t="s">
        <v>406</v>
      </c>
      <c r="W6309" s="573" t="s">
        <v>407</v>
      </c>
      <c r="X6309" s="573" t="s">
        <v>408</v>
      </c>
      <c r="Y6309" s="573" t="s">
        <v>25</v>
      </c>
      <c r="Z6309" s="573"/>
      <c r="AA6309" s="573"/>
      <c r="AB6309" s="573"/>
      <c r="AC6309" s="573" t="s">
        <v>405</v>
      </c>
      <c r="AD6309" s="573" t="s">
        <v>30</v>
      </c>
      <c r="AE6309" s="573"/>
      <c r="AF6309" s="573"/>
      <c r="AG6309" s="573"/>
      <c r="AH6309" s="573"/>
      <c r="AI6309" s="573"/>
    </row>
    <row r="6310" customHeight="1" spans="1:35">
      <c r="A6310" s="978">
        <v>45383</v>
      </c>
      <c r="B6310" s="201" t="s">
        <v>190</v>
      </c>
      <c r="C6310" s="742" t="s">
        <v>175</v>
      </c>
      <c r="D6310" s="913">
        <v>200</v>
      </c>
      <c r="E6310" s="1057" t="s">
        <v>91</v>
      </c>
      <c r="F6310" s="1058" t="s">
        <v>176</v>
      </c>
      <c r="G6310" s="842">
        <v>5.07</v>
      </c>
      <c r="H6310" s="842">
        <v>139.9069</v>
      </c>
      <c r="I6310" s="842">
        <v>138.659</v>
      </c>
      <c r="J6310" s="900">
        <v>136.6066</v>
      </c>
      <c r="K6310" s="842">
        <v>0</v>
      </c>
      <c r="L6310" s="907">
        <f t="shared" ref="L6310:L6339" si="296">K6310/(K6310+I6310)</f>
        <v>0</v>
      </c>
      <c r="M6310" s="900">
        <v>136.6066</v>
      </c>
      <c r="N6310" s="566">
        <v>3449</v>
      </c>
      <c r="O6310" s="903" t="e">
        <f>M6310/#REF!</f>
        <v>#REF!</v>
      </c>
      <c r="P6310" s="842" t="s">
        <v>176</v>
      </c>
      <c r="Q6310" s="842">
        <v>25666</v>
      </c>
      <c r="R6310" s="900">
        <v>9541.3001</v>
      </c>
      <c r="S6310" s="903">
        <f t="shared" ref="S6310:S6339" si="297">R6310/Q6310</f>
        <v>0.371748620743396</v>
      </c>
      <c r="V6310" s="842">
        <v>0</v>
      </c>
      <c r="W6310" s="842">
        <v>0</v>
      </c>
      <c r="X6310" s="842">
        <v>0</v>
      </c>
      <c r="Y6310" s="896">
        <v>0</v>
      </c>
      <c r="Z6310" s="1057"/>
      <c r="AA6310" s="1057"/>
      <c r="AB6310" s="1057"/>
      <c r="AC6310" s="842">
        <v>0</v>
      </c>
      <c r="AD6310" s="842">
        <v>0</v>
      </c>
      <c r="AE6310" s="1058"/>
      <c r="AF6310" s="842"/>
      <c r="AG6310" s="842"/>
      <c r="AH6310" s="842"/>
      <c r="AI6310" s="842"/>
    </row>
    <row r="6311" customHeight="1" spans="1:35">
      <c r="A6311" s="978">
        <v>45384</v>
      </c>
      <c r="B6311" s="742" t="s">
        <v>190</v>
      </c>
      <c r="C6311" s="742" t="s">
        <v>175</v>
      </c>
      <c r="D6311" s="913">
        <v>200</v>
      </c>
      <c r="E6311" s="1057" t="s">
        <v>91</v>
      </c>
      <c r="F6311" s="1058" t="s">
        <v>176</v>
      </c>
      <c r="G6311" s="842">
        <v>3.75</v>
      </c>
      <c r="H6311" s="842">
        <v>96.1118</v>
      </c>
      <c r="I6311" s="842">
        <v>94.2545</v>
      </c>
      <c r="J6311" s="900">
        <v>92.5561</v>
      </c>
      <c r="K6311" s="842">
        <v>0</v>
      </c>
      <c r="L6311" s="907">
        <f t="shared" si="296"/>
        <v>0</v>
      </c>
      <c r="M6311" s="900">
        <v>229.1627</v>
      </c>
      <c r="N6311" s="566">
        <v>3449</v>
      </c>
      <c r="O6311" s="903" t="e">
        <f>M6311/#REF!</f>
        <v>#REF!</v>
      </c>
      <c r="P6311" s="842" t="s">
        <v>176</v>
      </c>
      <c r="Q6311" s="842">
        <v>25666</v>
      </c>
      <c r="R6311" s="900">
        <v>9633.8562</v>
      </c>
      <c r="S6311" s="903">
        <f t="shared" si="297"/>
        <v>0.375354796228473</v>
      </c>
      <c r="V6311" s="842">
        <v>0</v>
      </c>
      <c r="W6311" s="842">
        <v>0</v>
      </c>
      <c r="X6311" s="842">
        <v>0</v>
      </c>
      <c r="Y6311" s="896">
        <v>0</v>
      </c>
      <c r="Z6311" s="1057"/>
      <c r="AA6311" s="1057"/>
      <c r="AB6311" s="1057"/>
      <c r="AC6311" s="842">
        <v>0</v>
      </c>
      <c r="AD6311" s="842">
        <v>0</v>
      </c>
      <c r="AE6311" s="1058"/>
      <c r="AF6311" s="842"/>
      <c r="AG6311" s="841"/>
      <c r="AH6311" s="841"/>
      <c r="AI6311" s="841"/>
    </row>
    <row r="6312" customHeight="1" spans="1:35">
      <c r="A6312" s="978">
        <v>45385</v>
      </c>
      <c r="B6312" s="742" t="s">
        <v>190</v>
      </c>
      <c r="C6312" s="742" t="s">
        <v>175</v>
      </c>
      <c r="D6312" s="913">
        <v>200</v>
      </c>
      <c r="E6312" s="1057" t="s">
        <v>35</v>
      </c>
      <c r="F6312" s="1059" t="s">
        <v>176</v>
      </c>
      <c r="G6312" s="851">
        <v>5.67</v>
      </c>
      <c r="H6312" s="851">
        <v>179.5254</v>
      </c>
      <c r="I6312" s="851">
        <v>177.9241</v>
      </c>
      <c r="J6312" s="906">
        <v>178.0146</v>
      </c>
      <c r="K6312" s="851">
        <v>0</v>
      </c>
      <c r="L6312" s="907">
        <f t="shared" si="296"/>
        <v>0</v>
      </c>
      <c r="M6312" s="906">
        <v>407.1773</v>
      </c>
      <c r="N6312" s="566">
        <v>3449</v>
      </c>
      <c r="O6312" s="909" t="e">
        <f>M6312/#REF!</f>
        <v>#REF!</v>
      </c>
      <c r="P6312" s="851" t="s">
        <v>176</v>
      </c>
      <c r="Q6312" s="851">
        <v>25666</v>
      </c>
      <c r="R6312" s="906">
        <v>9811.8708</v>
      </c>
      <c r="S6312" s="909">
        <f t="shared" si="297"/>
        <v>0.382290610145718</v>
      </c>
      <c r="V6312" s="851">
        <v>0</v>
      </c>
      <c r="W6312" s="851">
        <v>0</v>
      </c>
      <c r="X6312" s="851">
        <v>0</v>
      </c>
      <c r="Y6312" s="905">
        <v>0</v>
      </c>
      <c r="Z6312" s="1057"/>
      <c r="AA6312" s="1057"/>
      <c r="AB6312" s="1057"/>
      <c r="AC6312" s="851">
        <v>0</v>
      </c>
      <c r="AD6312" s="851">
        <v>0</v>
      </c>
      <c r="AE6312" s="1059"/>
      <c r="AF6312" s="851"/>
      <c r="AG6312" s="851"/>
      <c r="AH6312" s="851"/>
      <c r="AI6312" s="851"/>
    </row>
    <row r="6313" customHeight="1" spans="1:35">
      <c r="A6313" s="978">
        <v>45386</v>
      </c>
      <c r="B6313" s="742" t="s">
        <v>190</v>
      </c>
      <c r="C6313" s="742" t="s">
        <v>175</v>
      </c>
      <c r="D6313" s="913">
        <v>200</v>
      </c>
      <c r="E6313" s="1057" t="s">
        <v>35</v>
      </c>
      <c r="F6313" s="1058" t="s">
        <v>176</v>
      </c>
      <c r="G6313" s="842">
        <v>6.67</v>
      </c>
      <c r="H6313" s="842">
        <v>252.2665</v>
      </c>
      <c r="I6313" s="842">
        <v>250.0164</v>
      </c>
      <c r="J6313" s="900">
        <v>247.3893</v>
      </c>
      <c r="K6313" s="842">
        <v>0</v>
      </c>
      <c r="L6313" s="901">
        <f t="shared" si="296"/>
        <v>0</v>
      </c>
      <c r="M6313" s="900">
        <v>654.5666</v>
      </c>
      <c r="N6313" s="566">
        <v>3449</v>
      </c>
      <c r="O6313" s="903" t="e">
        <f>M6313/#REF!</f>
        <v>#REF!</v>
      </c>
      <c r="P6313" s="842" t="s">
        <v>176</v>
      </c>
      <c r="Q6313" s="842">
        <v>25666</v>
      </c>
      <c r="R6313" s="900">
        <v>10059.2601</v>
      </c>
      <c r="S6313" s="909">
        <f t="shared" si="297"/>
        <v>0.391929404659861</v>
      </c>
      <c r="V6313" s="851">
        <v>0</v>
      </c>
      <c r="W6313" s="851">
        <v>0</v>
      </c>
      <c r="X6313" s="851">
        <v>0</v>
      </c>
      <c r="Y6313" s="905">
        <v>0</v>
      </c>
      <c r="Z6313" s="1057"/>
      <c r="AA6313" s="1057"/>
      <c r="AB6313" s="1057"/>
      <c r="AC6313" s="851">
        <v>0</v>
      </c>
      <c r="AD6313" s="851">
        <v>0</v>
      </c>
      <c r="AE6313" s="1059"/>
      <c r="AF6313" s="851"/>
      <c r="AG6313" s="851"/>
      <c r="AH6313" s="851"/>
      <c r="AI6313" s="851"/>
    </row>
    <row r="6314" customHeight="1" spans="1:35">
      <c r="A6314" s="978">
        <v>45387</v>
      </c>
      <c r="B6314" s="742" t="s">
        <v>190</v>
      </c>
      <c r="C6314" s="742" t="s">
        <v>175</v>
      </c>
      <c r="D6314" s="913">
        <v>200</v>
      </c>
      <c r="E6314" s="1057" t="s">
        <v>35</v>
      </c>
      <c r="F6314" s="1059" t="s">
        <v>176</v>
      </c>
      <c r="G6314" s="851">
        <v>4.42</v>
      </c>
      <c r="H6314" s="851">
        <v>106.959</v>
      </c>
      <c r="I6314" s="851">
        <v>106.005</v>
      </c>
      <c r="J6314" s="906">
        <v>106.4489</v>
      </c>
      <c r="K6314" s="851">
        <v>0</v>
      </c>
      <c r="L6314" s="1069">
        <f t="shared" si="296"/>
        <v>0</v>
      </c>
      <c r="M6314" s="906">
        <v>761.0155</v>
      </c>
      <c r="N6314" s="566">
        <v>3449</v>
      </c>
      <c r="O6314" s="1070" t="e">
        <f>M6314/#REF!</f>
        <v>#REF!</v>
      </c>
      <c r="P6314" s="1071" t="s">
        <v>176</v>
      </c>
      <c r="Q6314" s="1071">
        <v>25666</v>
      </c>
      <c r="R6314" s="906">
        <v>10165.709</v>
      </c>
      <c r="S6314" s="909">
        <f t="shared" si="297"/>
        <v>0.396076872126549</v>
      </c>
      <c r="V6314" s="851">
        <v>0</v>
      </c>
      <c r="W6314" s="851">
        <v>0</v>
      </c>
      <c r="X6314" s="851">
        <v>0</v>
      </c>
      <c r="Y6314" s="905">
        <v>0</v>
      </c>
      <c r="Z6314" s="1057"/>
      <c r="AA6314" s="1057"/>
      <c r="AB6314" s="1057"/>
      <c r="AC6314" s="851">
        <v>0</v>
      </c>
      <c r="AD6314" s="851">
        <v>0</v>
      </c>
      <c r="AE6314" s="1059"/>
      <c r="AF6314" s="851"/>
      <c r="AG6314" s="851"/>
      <c r="AH6314" s="851"/>
      <c r="AI6314" s="851"/>
    </row>
    <row r="6315" customHeight="1" spans="1:35">
      <c r="A6315" s="978">
        <v>45388</v>
      </c>
      <c r="B6315" s="742" t="s">
        <v>190</v>
      </c>
      <c r="C6315" s="742" t="s">
        <v>175</v>
      </c>
      <c r="D6315" s="913">
        <v>200</v>
      </c>
      <c r="E6315" s="1057" t="s">
        <v>39</v>
      </c>
      <c r="F6315" s="1058" t="s">
        <v>176</v>
      </c>
      <c r="G6315" s="851">
        <v>2.39</v>
      </c>
      <c r="H6315" s="851">
        <v>26.2279</v>
      </c>
      <c r="I6315" s="851">
        <v>25.994</v>
      </c>
      <c r="J6315" s="906">
        <v>24.2151</v>
      </c>
      <c r="K6315" s="851">
        <v>0</v>
      </c>
      <c r="L6315" s="907">
        <f t="shared" si="296"/>
        <v>0</v>
      </c>
      <c r="M6315" s="906">
        <v>785.2306</v>
      </c>
      <c r="N6315" s="566">
        <v>3449</v>
      </c>
      <c r="O6315" s="909" t="e">
        <f>M6315/#REF!</f>
        <v>#REF!</v>
      </c>
      <c r="P6315" s="851" t="s">
        <v>176</v>
      </c>
      <c r="Q6315" s="851">
        <v>25666</v>
      </c>
      <c r="R6315" s="906">
        <v>10189.9241</v>
      </c>
      <c r="S6315" s="909">
        <f t="shared" si="297"/>
        <v>0.397020342086807</v>
      </c>
      <c r="V6315" s="851">
        <v>0</v>
      </c>
      <c r="W6315" s="851">
        <v>0</v>
      </c>
      <c r="X6315" s="851">
        <v>0</v>
      </c>
      <c r="Y6315" s="905">
        <v>0</v>
      </c>
      <c r="Z6315" s="1057"/>
      <c r="AA6315" s="1057"/>
      <c r="AB6315" s="1057"/>
      <c r="AC6315" s="851">
        <v>0</v>
      </c>
      <c r="AD6315" s="851">
        <v>0</v>
      </c>
      <c r="AE6315" s="1059"/>
      <c r="AF6315" s="851"/>
      <c r="AG6315" s="851"/>
      <c r="AH6315" s="851"/>
      <c r="AI6315" s="851"/>
    </row>
    <row r="6316" customHeight="1" spans="1:35">
      <c r="A6316" s="978">
        <v>45389</v>
      </c>
      <c r="B6316" s="742" t="s">
        <v>190</v>
      </c>
      <c r="C6316" s="742" t="s">
        <v>175</v>
      </c>
      <c r="D6316" s="913">
        <v>200</v>
      </c>
      <c r="E6316" s="1057" t="s">
        <v>39</v>
      </c>
      <c r="F6316" s="1059" t="s">
        <v>176</v>
      </c>
      <c r="G6316" s="851">
        <v>1.55</v>
      </c>
      <c r="H6316" s="851">
        <v>1.2096</v>
      </c>
      <c r="I6316" s="851">
        <v>1.1988</v>
      </c>
      <c r="J6316" s="906">
        <v>0.9527</v>
      </c>
      <c r="K6316" s="851">
        <v>0</v>
      </c>
      <c r="L6316" s="907">
        <f t="shared" si="296"/>
        <v>0</v>
      </c>
      <c r="M6316" s="906">
        <v>786.1833</v>
      </c>
      <c r="N6316" s="566">
        <v>3449</v>
      </c>
      <c r="O6316" s="909" t="e">
        <f>M6316/#REF!</f>
        <v>#REF!</v>
      </c>
      <c r="P6316" s="851" t="s">
        <v>176</v>
      </c>
      <c r="Q6316" s="851">
        <v>25666</v>
      </c>
      <c r="R6316" s="906">
        <v>10190.8768</v>
      </c>
      <c r="S6316" s="909">
        <f t="shared" si="297"/>
        <v>0.397057461232759</v>
      </c>
      <c r="V6316" s="851">
        <v>0</v>
      </c>
      <c r="W6316" s="851">
        <v>0</v>
      </c>
      <c r="X6316" s="851">
        <v>0</v>
      </c>
      <c r="Y6316" s="905">
        <v>0</v>
      </c>
      <c r="Z6316" s="1057"/>
      <c r="AA6316" s="1057"/>
      <c r="AB6316" s="1057"/>
      <c r="AC6316" s="851">
        <v>0</v>
      </c>
      <c r="AD6316" s="851">
        <v>0</v>
      </c>
      <c r="AE6316" s="1059"/>
      <c r="AF6316" s="851"/>
      <c r="AG6316" s="851"/>
      <c r="AH6316" s="851"/>
      <c r="AI6316" s="851"/>
    </row>
    <row r="6317" customHeight="1" spans="1:35">
      <c r="A6317" s="978">
        <v>45390</v>
      </c>
      <c r="B6317" s="742" t="s">
        <v>190</v>
      </c>
      <c r="C6317" s="742" t="s">
        <v>175</v>
      </c>
      <c r="D6317" s="913">
        <v>200</v>
      </c>
      <c r="E6317" s="1057" t="s">
        <v>35</v>
      </c>
      <c r="F6317" s="1059" t="s">
        <v>176</v>
      </c>
      <c r="G6317" s="842">
        <v>3.82</v>
      </c>
      <c r="H6317" s="842">
        <v>65.0849</v>
      </c>
      <c r="I6317" s="842">
        <v>64.5043</v>
      </c>
      <c r="J6317" s="900">
        <v>65.4294</v>
      </c>
      <c r="K6317" s="842">
        <v>0</v>
      </c>
      <c r="L6317" s="901">
        <f t="shared" si="296"/>
        <v>0</v>
      </c>
      <c r="M6317" s="900">
        <v>851.6127</v>
      </c>
      <c r="N6317" s="566">
        <v>3449</v>
      </c>
      <c r="O6317" s="903" t="e">
        <f>M6317/#REF!</f>
        <v>#REF!</v>
      </c>
      <c r="P6317" s="842" t="s">
        <v>176</v>
      </c>
      <c r="Q6317" s="842">
        <v>25666</v>
      </c>
      <c r="R6317" s="900">
        <v>10256.3062</v>
      </c>
      <c r="S6317" s="909">
        <f t="shared" si="297"/>
        <v>0.399606724849996</v>
      </c>
      <c r="V6317" s="842">
        <v>0</v>
      </c>
      <c r="W6317" s="842">
        <v>0</v>
      </c>
      <c r="X6317" s="842">
        <v>0</v>
      </c>
      <c r="Y6317" s="896">
        <v>0</v>
      </c>
      <c r="Z6317" s="1094"/>
      <c r="AA6317" s="1057"/>
      <c r="AB6317" s="1057"/>
      <c r="AC6317" s="842">
        <v>0</v>
      </c>
      <c r="AD6317" s="842">
        <v>0.2786</v>
      </c>
      <c r="AE6317" s="1058"/>
      <c r="AF6317" s="842"/>
      <c r="AG6317" s="842"/>
      <c r="AH6317" s="842"/>
      <c r="AI6317" s="842"/>
    </row>
    <row r="6318" customHeight="1" spans="1:35">
      <c r="A6318" s="978">
        <v>45391</v>
      </c>
      <c r="B6318" s="742" t="s">
        <v>190</v>
      </c>
      <c r="C6318" s="742" t="s">
        <v>175</v>
      </c>
      <c r="D6318" s="913">
        <v>200</v>
      </c>
      <c r="E6318" s="1057" t="s">
        <v>35</v>
      </c>
      <c r="F6318" s="1059" t="s">
        <v>176</v>
      </c>
      <c r="G6318" s="851">
        <v>3.64</v>
      </c>
      <c r="H6318" s="851">
        <v>64.6615</v>
      </c>
      <c r="I6318" s="851">
        <v>64.0847</v>
      </c>
      <c r="J6318" s="906">
        <v>62.7149</v>
      </c>
      <c r="K6318" s="851">
        <v>0</v>
      </c>
      <c r="L6318" s="907">
        <f t="shared" si="296"/>
        <v>0</v>
      </c>
      <c r="M6318" s="906">
        <v>914.3276</v>
      </c>
      <c r="N6318" s="566">
        <v>3449</v>
      </c>
      <c r="O6318" s="909" t="e">
        <f>M6318/#REF!</f>
        <v>#REF!</v>
      </c>
      <c r="P6318" s="851" t="s">
        <v>176</v>
      </c>
      <c r="Q6318" s="851">
        <v>25666</v>
      </c>
      <c r="R6318" s="906">
        <v>10319.0211</v>
      </c>
      <c r="S6318" s="909">
        <f t="shared" si="297"/>
        <v>0.402050225979896</v>
      </c>
      <c r="V6318" s="851">
        <v>0</v>
      </c>
      <c r="W6318" s="851">
        <v>0</v>
      </c>
      <c r="X6318" s="851">
        <v>0</v>
      </c>
      <c r="Y6318" s="905">
        <v>0</v>
      </c>
      <c r="Z6318" s="1057"/>
      <c r="AA6318" s="1057"/>
      <c r="AB6318" s="1057"/>
      <c r="AC6318" s="851">
        <v>0</v>
      </c>
      <c r="AD6318" s="851">
        <v>0</v>
      </c>
      <c r="AE6318" s="1059"/>
      <c r="AF6318" s="851"/>
      <c r="AG6318" s="851"/>
      <c r="AH6318" s="851"/>
      <c r="AI6318" s="851"/>
    </row>
    <row r="6319" customHeight="1" spans="1:35">
      <c r="A6319" s="978">
        <v>45392</v>
      </c>
      <c r="B6319" s="742" t="s">
        <v>190</v>
      </c>
      <c r="C6319" s="742" t="s">
        <v>175</v>
      </c>
      <c r="D6319" s="913">
        <v>200</v>
      </c>
      <c r="E6319" s="1057" t="s">
        <v>35</v>
      </c>
      <c r="F6319" s="1060" t="s">
        <v>176</v>
      </c>
      <c r="G6319" s="842">
        <v>1.66</v>
      </c>
      <c r="H6319" s="842">
        <v>6.3078</v>
      </c>
      <c r="I6319" s="842">
        <v>6.2515</v>
      </c>
      <c r="J6319" s="900">
        <v>5.6998</v>
      </c>
      <c r="K6319" s="842">
        <v>0</v>
      </c>
      <c r="L6319" s="901">
        <f t="shared" si="296"/>
        <v>0</v>
      </c>
      <c r="M6319" s="900">
        <v>920.0274</v>
      </c>
      <c r="N6319" s="566">
        <v>3449</v>
      </c>
      <c r="O6319" s="903" t="e">
        <f>M6319/#REF!</f>
        <v>#REF!</v>
      </c>
      <c r="P6319" s="842" t="s">
        <v>176</v>
      </c>
      <c r="Q6319" s="842">
        <v>25666</v>
      </c>
      <c r="R6319" s="900">
        <v>10324.7209</v>
      </c>
      <c r="S6319" s="903">
        <f t="shared" si="297"/>
        <v>0.402272301877971</v>
      </c>
      <c r="V6319" s="842">
        <v>0</v>
      </c>
      <c r="W6319" s="842">
        <v>0</v>
      </c>
      <c r="X6319" s="842">
        <v>0</v>
      </c>
      <c r="Y6319" s="896">
        <v>0</v>
      </c>
      <c r="Z6319" s="1094"/>
      <c r="AA6319" s="1057"/>
      <c r="AB6319" s="1057"/>
      <c r="AC6319" s="842">
        <v>0.0533</v>
      </c>
      <c r="AD6319" s="842">
        <v>0</v>
      </c>
      <c r="AE6319" s="1058"/>
      <c r="AF6319" s="842"/>
      <c r="AG6319" s="842"/>
      <c r="AH6319" s="842"/>
      <c r="AI6319" s="842"/>
    </row>
    <row r="6320" customHeight="1" spans="1:35">
      <c r="A6320" s="978">
        <v>45393</v>
      </c>
      <c r="B6320" s="742" t="s">
        <v>190</v>
      </c>
      <c r="C6320" s="742" t="s">
        <v>175</v>
      </c>
      <c r="D6320" s="913">
        <v>200</v>
      </c>
      <c r="E6320" s="1057" t="s">
        <v>35</v>
      </c>
      <c r="F6320" s="1061" t="s">
        <v>176</v>
      </c>
      <c r="G6320" s="851">
        <v>1.39</v>
      </c>
      <c r="H6320" s="851">
        <v>0.5174</v>
      </c>
      <c r="I6320" s="851">
        <v>0.5128</v>
      </c>
      <c r="J6320" s="906">
        <v>0.4378</v>
      </c>
      <c r="K6320" s="851">
        <v>0</v>
      </c>
      <c r="L6320" s="901">
        <f t="shared" si="296"/>
        <v>0</v>
      </c>
      <c r="M6320" s="900">
        <v>920.4652</v>
      </c>
      <c r="N6320" s="566">
        <v>3449</v>
      </c>
      <c r="O6320" s="903" t="e">
        <f>M6320/#REF!</f>
        <v>#REF!</v>
      </c>
      <c r="P6320" s="842" t="s">
        <v>176</v>
      </c>
      <c r="Q6320" s="842">
        <v>25666</v>
      </c>
      <c r="R6320" s="900">
        <v>10325.1587</v>
      </c>
      <c r="S6320" s="903">
        <f t="shared" si="297"/>
        <v>0.402289359463882</v>
      </c>
      <c r="V6320" s="851">
        <v>0</v>
      </c>
      <c r="W6320" s="851">
        <v>0</v>
      </c>
      <c r="X6320" s="851">
        <v>0</v>
      </c>
      <c r="Y6320" s="905">
        <v>0</v>
      </c>
      <c r="Z6320" s="1057"/>
      <c r="AA6320" s="1057"/>
      <c r="AB6320" s="1057"/>
      <c r="AC6320" s="851">
        <v>0</v>
      </c>
      <c r="AD6320" s="851">
        <v>0</v>
      </c>
      <c r="AE6320" s="1059"/>
      <c r="AF6320" s="851"/>
      <c r="AG6320" s="851"/>
      <c r="AH6320" s="851"/>
      <c r="AI6320" s="851"/>
    </row>
    <row r="6321" customHeight="1" spans="1:35">
      <c r="A6321" s="978">
        <v>45394</v>
      </c>
      <c r="B6321" s="742" t="s">
        <v>190</v>
      </c>
      <c r="C6321" s="742" t="s">
        <v>175</v>
      </c>
      <c r="D6321" s="913">
        <v>200</v>
      </c>
      <c r="E6321" s="1057" t="s">
        <v>35</v>
      </c>
      <c r="F6321" s="1060" t="s">
        <v>176</v>
      </c>
      <c r="G6321" s="842">
        <v>1.5</v>
      </c>
      <c r="H6321" s="842">
        <v>0.999</v>
      </c>
      <c r="I6321" s="842">
        <v>0.9901</v>
      </c>
      <c r="J6321" s="900">
        <v>0.6482</v>
      </c>
      <c r="K6321" s="842">
        <v>0</v>
      </c>
      <c r="L6321" s="1072">
        <f t="shared" si="296"/>
        <v>0</v>
      </c>
      <c r="M6321" s="900">
        <v>921.1134</v>
      </c>
      <c r="N6321" s="566">
        <v>3449</v>
      </c>
      <c r="O6321" s="1073" t="e">
        <f>M6321/#REF!</f>
        <v>#REF!</v>
      </c>
      <c r="P6321" s="847" t="s">
        <v>176</v>
      </c>
      <c r="Q6321" s="847">
        <v>25666</v>
      </c>
      <c r="R6321" s="1076">
        <v>10325.8069</v>
      </c>
      <c r="S6321" s="1077">
        <f t="shared" si="297"/>
        <v>0.402314614665316</v>
      </c>
      <c r="V6321" s="842">
        <v>0</v>
      </c>
      <c r="W6321" s="842">
        <v>0</v>
      </c>
      <c r="X6321" s="842">
        <v>0</v>
      </c>
      <c r="Y6321" s="896">
        <v>0</v>
      </c>
      <c r="Z6321" s="1057"/>
      <c r="AA6321" s="1057"/>
      <c r="AB6321" s="1057"/>
      <c r="AC6321" s="842">
        <v>0</v>
      </c>
      <c r="AD6321" s="842">
        <v>0</v>
      </c>
      <c r="AE6321" s="1058"/>
      <c r="AF6321" s="842"/>
      <c r="AG6321" s="842"/>
      <c r="AH6321" s="842"/>
      <c r="AI6321" s="842"/>
    </row>
    <row r="6322" customHeight="1" spans="1:35">
      <c r="A6322" s="978">
        <v>45395</v>
      </c>
      <c r="B6322" s="742" t="s">
        <v>190</v>
      </c>
      <c r="C6322" s="742" t="s">
        <v>175</v>
      </c>
      <c r="D6322" s="913">
        <v>200</v>
      </c>
      <c r="E6322" s="1057" t="s">
        <v>35</v>
      </c>
      <c r="F6322" s="1061" t="s">
        <v>176</v>
      </c>
      <c r="G6322" s="851">
        <v>3.66</v>
      </c>
      <c r="H6322" s="851">
        <v>59.8231</v>
      </c>
      <c r="I6322" s="851">
        <v>59.2895</v>
      </c>
      <c r="J6322" s="906">
        <v>59.4413</v>
      </c>
      <c r="K6322" s="851">
        <v>0</v>
      </c>
      <c r="L6322" s="1074">
        <f t="shared" si="296"/>
        <v>0</v>
      </c>
      <c r="M6322" s="906">
        <v>980.5547</v>
      </c>
      <c r="N6322" s="566">
        <v>3449</v>
      </c>
      <c r="O6322" s="1075" t="e">
        <f>M6322/#REF!</f>
        <v>#REF!</v>
      </c>
      <c r="P6322" s="851" t="s">
        <v>176</v>
      </c>
      <c r="Q6322" s="851">
        <v>25666</v>
      </c>
      <c r="R6322" s="1076">
        <v>10385.2482</v>
      </c>
      <c r="S6322" s="1078">
        <f t="shared" si="297"/>
        <v>0.404630569625185</v>
      </c>
      <c r="V6322" s="851">
        <v>0</v>
      </c>
      <c r="W6322" s="851">
        <v>0</v>
      </c>
      <c r="X6322" s="851">
        <v>0</v>
      </c>
      <c r="Y6322" s="905">
        <v>0</v>
      </c>
      <c r="Z6322" s="1057"/>
      <c r="AA6322" s="1057"/>
      <c r="AB6322" s="1057"/>
      <c r="AC6322" s="851">
        <v>0</v>
      </c>
      <c r="AD6322" s="851">
        <v>0</v>
      </c>
      <c r="AE6322" s="1059"/>
      <c r="AF6322" s="851"/>
      <c r="AG6322" s="851"/>
      <c r="AH6322" s="851"/>
      <c r="AI6322" s="851"/>
    </row>
    <row r="6323" customHeight="1" spans="1:35">
      <c r="A6323" s="978">
        <v>45396</v>
      </c>
      <c r="B6323" s="742" t="s">
        <v>190</v>
      </c>
      <c r="C6323" s="742" t="s">
        <v>175</v>
      </c>
      <c r="D6323" s="913">
        <v>200</v>
      </c>
      <c r="E6323" s="1057" t="s">
        <v>35</v>
      </c>
      <c r="F6323" s="1060" t="s">
        <v>176</v>
      </c>
      <c r="G6323" s="842">
        <v>1.56</v>
      </c>
      <c r="H6323" s="842">
        <v>4.48</v>
      </c>
      <c r="I6323" s="842">
        <v>4.44</v>
      </c>
      <c r="J6323" s="900">
        <v>4.0758</v>
      </c>
      <c r="K6323" s="842">
        <v>0</v>
      </c>
      <c r="L6323" s="901">
        <f t="shared" si="296"/>
        <v>0</v>
      </c>
      <c r="M6323" s="900">
        <v>984.6305</v>
      </c>
      <c r="N6323" s="566">
        <v>3449</v>
      </c>
      <c r="O6323" s="903" t="e">
        <f>M6323/#REF!</f>
        <v>#REF!</v>
      </c>
      <c r="P6323" s="842" t="s">
        <v>176</v>
      </c>
      <c r="Q6323" s="842">
        <v>25666</v>
      </c>
      <c r="R6323" s="900">
        <v>10389.324</v>
      </c>
      <c r="S6323" s="903">
        <f t="shared" si="297"/>
        <v>0.404789371152497</v>
      </c>
      <c r="V6323" s="842">
        <v>0</v>
      </c>
      <c r="W6323" s="842">
        <v>0</v>
      </c>
      <c r="X6323" s="842">
        <v>0</v>
      </c>
      <c r="Y6323" s="896">
        <v>0</v>
      </c>
      <c r="Z6323" s="1057"/>
      <c r="AA6323" s="1057"/>
      <c r="AB6323" s="1057"/>
      <c r="AC6323" s="842">
        <v>0</v>
      </c>
      <c r="AD6323" s="842">
        <v>0</v>
      </c>
      <c r="AE6323" s="1058"/>
      <c r="AF6323" s="842"/>
      <c r="AG6323" s="842"/>
      <c r="AH6323" s="842"/>
      <c r="AI6323" s="842"/>
    </row>
    <row r="6324" customHeight="1" spans="1:35">
      <c r="A6324" s="978">
        <v>45397</v>
      </c>
      <c r="B6324" s="742" t="s">
        <v>190</v>
      </c>
      <c r="C6324" s="742" t="s">
        <v>175</v>
      </c>
      <c r="D6324" s="913">
        <v>200</v>
      </c>
      <c r="E6324" s="1057" t="s">
        <v>35</v>
      </c>
      <c r="F6324" s="1060" t="s">
        <v>176</v>
      </c>
      <c r="G6324" s="842">
        <v>2.22</v>
      </c>
      <c r="H6324" s="842">
        <v>17.5861</v>
      </c>
      <c r="I6324" s="842">
        <v>17.4292</v>
      </c>
      <c r="J6324" s="900">
        <v>16.7429</v>
      </c>
      <c r="K6324" s="842">
        <v>0</v>
      </c>
      <c r="L6324" s="901">
        <f t="shared" si="296"/>
        <v>0</v>
      </c>
      <c r="M6324" s="900">
        <v>1001.3734</v>
      </c>
      <c r="N6324" s="566">
        <v>3449</v>
      </c>
      <c r="O6324" s="903" t="e">
        <f>M6324/#REF!</f>
        <v>#REF!</v>
      </c>
      <c r="P6324" s="842" t="s">
        <v>176</v>
      </c>
      <c r="Q6324" s="842">
        <v>25666</v>
      </c>
      <c r="R6324" s="900">
        <v>10406.0669</v>
      </c>
      <c r="S6324" s="903">
        <f t="shared" si="297"/>
        <v>0.405441708875555</v>
      </c>
      <c r="V6324" s="842">
        <v>0</v>
      </c>
      <c r="W6324" s="842">
        <v>0</v>
      </c>
      <c r="X6324" s="842">
        <v>0</v>
      </c>
      <c r="Y6324" s="896">
        <v>0</v>
      </c>
      <c r="Z6324" s="1057"/>
      <c r="AA6324" s="1057"/>
      <c r="AB6324" s="1057"/>
      <c r="AC6324" s="842">
        <v>0</v>
      </c>
      <c r="AD6324" s="842">
        <v>0</v>
      </c>
      <c r="AE6324" s="1058"/>
      <c r="AF6324" s="842"/>
      <c r="AG6324" s="842"/>
      <c r="AH6324" s="842"/>
      <c r="AI6324" s="842"/>
    </row>
    <row r="6325" customHeight="1" spans="1:35">
      <c r="A6325" s="978">
        <v>45398</v>
      </c>
      <c r="B6325" s="742" t="s">
        <v>190</v>
      </c>
      <c r="C6325" s="742" t="s">
        <v>175</v>
      </c>
      <c r="D6325" s="913">
        <v>200</v>
      </c>
      <c r="E6325" s="1057" t="s">
        <v>35</v>
      </c>
      <c r="F6325" s="1060" t="s">
        <v>176</v>
      </c>
      <c r="G6325" s="842">
        <v>6.14</v>
      </c>
      <c r="H6325" s="842">
        <v>212.1978</v>
      </c>
      <c r="I6325" s="842">
        <v>210.305</v>
      </c>
      <c r="J6325" s="900">
        <v>209.2731</v>
      </c>
      <c r="K6325" s="842">
        <v>0</v>
      </c>
      <c r="L6325" s="901">
        <f t="shared" si="296"/>
        <v>0</v>
      </c>
      <c r="M6325" s="900">
        <v>1210.6465</v>
      </c>
      <c r="N6325" s="566">
        <v>3449</v>
      </c>
      <c r="O6325" s="903" t="e">
        <f>M6325/#REF!</f>
        <v>#REF!</v>
      </c>
      <c r="P6325" s="842" t="s">
        <v>176</v>
      </c>
      <c r="Q6325" s="842">
        <v>25666</v>
      </c>
      <c r="R6325" s="900">
        <v>10615.34</v>
      </c>
      <c r="S6325" s="903">
        <f t="shared" si="297"/>
        <v>0.413595418062807</v>
      </c>
      <c r="V6325" s="842">
        <v>0</v>
      </c>
      <c r="W6325" s="842">
        <v>0</v>
      </c>
      <c r="X6325" s="842">
        <v>0</v>
      </c>
      <c r="Y6325" s="896">
        <v>0</v>
      </c>
      <c r="Z6325" s="1057"/>
      <c r="AA6325" s="1057"/>
      <c r="AB6325" s="1057"/>
      <c r="AC6325" s="842">
        <v>0</v>
      </c>
      <c r="AD6325" s="842">
        <v>0</v>
      </c>
      <c r="AE6325" s="1058"/>
      <c r="AF6325" s="842"/>
      <c r="AG6325" s="842"/>
      <c r="AH6325" s="842"/>
      <c r="AI6325" s="842"/>
    </row>
    <row r="6326" customHeight="1" spans="1:35">
      <c r="A6326" s="978">
        <v>45399</v>
      </c>
      <c r="B6326" s="742" t="s">
        <v>190</v>
      </c>
      <c r="C6326" s="742" t="s">
        <v>175</v>
      </c>
      <c r="D6326" s="913">
        <v>200</v>
      </c>
      <c r="E6326" s="1057" t="s">
        <v>35</v>
      </c>
      <c r="F6326" s="1061" t="s">
        <v>176</v>
      </c>
      <c r="G6326" s="842">
        <v>5.23</v>
      </c>
      <c r="H6326" s="842">
        <v>144.7789</v>
      </c>
      <c r="I6326" s="842">
        <v>143.4875</v>
      </c>
      <c r="J6326" s="900">
        <v>143.0353</v>
      </c>
      <c r="K6326" s="842">
        <v>0.0364</v>
      </c>
      <c r="L6326" s="901">
        <f t="shared" si="296"/>
        <v>0.000253616296658605</v>
      </c>
      <c r="M6326" s="900">
        <v>1353.6818</v>
      </c>
      <c r="N6326" s="566">
        <v>3449</v>
      </c>
      <c r="O6326" s="903" t="e">
        <f>M6326/#REF!</f>
        <v>#REF!</v>
      </c>
      <c r="P6326" s="842" t="s">
        <v>176</v>
      </c>
      <c r="Q6326" s="842">
        <v>25666</v>
      </c>
      <c r="R6326" s="900">
        <v>10758.3753</v>
      </c>
      <c r="S6326" s="903">
        <f t="shared" si="297"/>
        <v>0.419168366710824</v>
      </c>
      <c r="V6326" s="842">
        <v>0</v>
      </c>
      <c r="W6326" s="842">
        <v>0</v>
      </c>
      <c r="X6326" s="842">
        <v>0</v>
      </c>
      <c r="Y6326" s="896">
        <v>0</v>
      </c>
      <c r="Z6326" s="1094"/>
      <c r="AA6326" s="1057"/>
      <c r="AB6326" s="1057"/>
      <c r="AC6326" s="842">
        <v>0</v>
      </c>
      <c r="AD6326" s="842">
        <v>0</v>
      </c>
      <c r="AE6326" s="1058"/>
      <c r="AF6326" s="842"/>
      <c r="AG6326" s="842"/>
      <c r="AH6326" s="842"/>
      <c r="AI6326" s="842"/>
    </row>
    <row r="6327" customHeight="1" spans="1:35">
      <c r="A6327" s="978">
        <v>45400</v>
      </c>
      <c r="B6327" s="742" t="s">
        <v>190</v>
      </c>
      <c r="C6327" s="742" t="s">
        <v>175</v>
      </c>
      <c r="D6327" s="913">
        <v>200</v>
      </c>
      <c r="E6327" s="1057" t="s">
        <v>35</v>
      </c>
      <c r="F6327" s="1060" t="s">
        <v>176</v>
      </c>
      <c r="G6327" s="842">
        <v>2.84</v>
      </c>
      <c r="H6327" s="842">
        <v>26.8484</v>
      </c>
      <c r="I6327" s="842">
        <v>26.6089</v>
      </c>
      <c r="J6327" s="900">
        <v>25.7232</v>
      </c>
      <c r="K6327" s="842">
        <v>0</v>
      </c>
      <c r="L6327" s="901">
        <f t="shared" si="296"/>
        <v>0</v>
      </c>
      <c r="M6327" s="900">
        <v>1379.405</v>
      </c>
      <c r="N6327" s="566">
        <v>3449</v>
      </c>
      <c r="O6327" s="903" t="e">
        <f>M6327/#REF!</f>
        <v>#REF!</v>
      </c>
      <c r="P6327" s="842" t="s">
        <v>176</v>
      </c>
      <c r="Q6327" s="842">
        <v>25666</v>
      </c>
      <c r="R6327" s="900">
        <v>10784.0985</v>
      </c>
      <c r="S6327" s="903">
        <f t="shared" si="297"/>
        <v>0.420170595340139</v>
      </c>
      <c r="V6327" s="842">
        <v>0</v>
      </c>
      <c r="W6327" s="842">
        <v>0</v>
      </c>
      <c r="X6327" s="842">
        <v>0</v>
      </c>
      <c r="Y6327" s="896">
        <v>0</v>
      </c>
      <c r="Z6327" s="1094"/>
      <c r="AA6327" s="1057"/>
      <c r="AB6327" s="1057"/>
      <c r="AC6327" s="842">
        <v>0</v>
      </c>
      <c r="AD6327" s="842">
        <v>0</v>
      </c>
      <c r="AE6327" s="1058"/>
      <c r="AF6327" s="842"/>
      <c r="AG6327" s="842"/>
      <c r="AH6327" s="842"/>
      <c r="AI6327" s="842"/>
    </row>
    <row r="6328" customHeight="1" spans="1:35">
      <c r="A6328" s="978">
        <v>45401</v>
      </c>
      <c r="B6328" s="742" t="s">
        <v>190</v>
      </c>
      <c r="C6328" s="742" t="s">
        <v>175</v>
      </c>
      <c r="D6328" s="913">
        <v>200</v>
      </c>
      <c r="E6328" s="1057" t="s">
        <v>107</v>
      </c>
      <c r="F6328" s="1060" t="s">
        <v>176</v>
      </c>
      <c r="G6328" s="842">
        <v>3.5</v>
      </c>
      <c r="H6328" s="842">
        <v>46.1164</v>
      </c>
      <c r="I6328" s="842">
        <v>41.9957</v>
      </c>
      <c r="J6328" s="900">
        <v>41.5402</v>
      </c>
      <c r="K6328" s="842">
        <v>0</v>
      </c>
      <c r="L6328" s="901">
        <f t="shared" si="296"/>
        <v>0</v>
      </c>
      <c r="M6328" s="900">
        <v>1420.9455</v>
      </c>
      <c r="N6328" s="566">
        <v>3449</v>
      </c>
      <c r="O6328" s="903" t="e">
        <f>M6328/#REF!</f>
        <v>#REF!</v>
      </c>
      <c r="P6328" s="842" t="s">
        <v>176</v>
      </c>
      <c r="Q6328" s="842">
        <v>25666</v>
      </c>
      <c r="R6328" s="900">
        <v>10825.6387</v>
      </c>
      <c r="S6328" s="903">
        <f t="shared" si="297"/>
        <v>0.421789086729525</v>
      </c>
      <c r="V6328" s="842">
        <v>0</v>
      </c>
      <c r="W6328" s="842">
        <v>0</v>
      </c>
      <c r="X6328" s="842">
        <v>0</v>
      </c>
      <c r="Y6328" s="896">
        <v>0</v>
      </c>
      <c r="Z6328" s="1094"/>
      <c r="AA6328" s="1057"/>
      <c r="AB6328" s="1057"/>
      <c r="AC6328" s="842">
        <v>0.5327</v>
      </c>
      <c r="AD6328" s="842">
        <v>0</v>
      </c>
      <c r="AE6328" s="1058"/>
      <c r="AF6328" s="842"/>
      <c r="AG6328" s="842"/>
      <c r="AH6328" s="842"/>
      <c r="AI6328" s="842"/>
    </row>
    <row r="6329" customHeight="1" spans="1:35">
      <c r="A6329" s="978">
        <v>45402</v>
      </c>
      <c r="B6329" s="742" t="s">
        <v>190</v>
      </c>
      <c r="C6329" s="742" t="s">
        <v>175</v>
      </c>
      <c r="D6329" s="913">
        <v>200</v>
      </c>
      <c r="E6329" s="1057" t="s">
        <v>35</v>
      </c>
      <c r="F6329" s="1060" t="s">
        <v>176</v>
      </c>
      <c r="G6329" s="842">
        <v>2.65</v>
      </c>
      <c r="H6329" s="842">
        <v>27.8452</v>
      </c>
      <c r="I6329" s="842">
        <v>27.5968</v>
      </c>
      <c r="J6329" s="900">
        <v>26.2828</v>
      </c>
      <c r="K6329" s="842">
        <v>0</v>
      </c>
      <c r="L6329" s="901">
        <f t="shared" si="296"/>
        <v>0</v>
      </c>
      <c r="M6329" s="900">
        <v>1447.228</v>
      </c>
      <c r="N6329" s="566">
        <v>3449</v>
      </c>
      <c r="O6329" s="903" t="e">
        <f>M6329/#REF!</f>
        <v>#REF!</v>
      </c>
      <c r="P6329" s="842" t="s">
        <v>176</v>
      </c>
      <c r="Q6329" s="842">
        <v>25666</v>
      </c>
      <c r="R6329" s="900">
        <v>10851.9215</v>
      </c>
      <c r="S6329" s="903">
        <f t="shared" si="297"/>
        <v>0.422813118522559</v>
      </c>
      <c r="V6329" s="842">
        <v>0</v>
      </c>
      <c r="W6329" s="842">
        <v>0</v>
      </c>
      <c r="X6329" s="842">
        <v>0</v>
      </c>
      <c r="Y6329" s="896">
        <v>0</v>
      </c>
      <c r="Z6329" s="1094"/>
      <c r="AA6329" s="1057"/>
      <c r="AB6329" s="1057"/>
      <c r="AC6329" s="842">
        <v>0.0511</v>
      </c>
      <c r="AD6329" s="842">
        <v>0.3709</v>
      </c>
      <c r="AE6329" s="1058"/>
      <c r="AF6329" s="842"/>
      <c r="AG6329" s="842"/>
      <c r="AH6329" s="842"/>
      <c r="AI6329" s="842"/>
    </row>
    <row r="6330" customHeight="1" spans="1:35">
      <c r="A6330" s="978">
        <v>45403</v>
      </c>
      <c r="B6330" s="742" t="s">
        <v>190</v>
      </c>
      <c r="C6330" s="742" t="s">
        <v>175</v>
      </c>
      <c r="D6330" s="913">
        <v>200</v>
      </c>
      <c r="E6330" s="1057" t="s">
        <v>35</v>
      </c>
      <c r="F6330" s="1061" t="s">
        <v>176</v>
      </c>
      <c r="G6330" s="851">
        <v>2.65</v>
      </c>
      <c r="H6330" s="851">
        <v>25.8449</v>
      </c>
      <c r="I6330" s="851">
        <v>25.6144</v>
      </c>
      <c r="J6330" s="900">
        <v>25.0955</v>
      </c>
      <c r="K6330" s="842">
        <v>0.9965</v>
      </c>
      <c r="L6330" s="901">
        <f t="shared" si="296"/>
        <v>0.0374470611666648</v>
      </c>
      <c r="M6330" s="900">
        <v>1472.3235</v>
      </c>
      <c r="N6330" s="566">
        <v>3449</v>
      </c>
      <c r="O6330" s="903" t="e">
        <f>M6330/#REF!</f>
        <v>#REF!</v>
      </c>
      <c r="P6330" s="842" t="s">
        <v>176</v>
      </c>
      <c r="Q6330" s="842">
        <v>25666</v>
      </c>
      <c r="R6330" s="900">
        <v>10877.017</v>
      </c>
      <c r="S6330" s="903">
        <f t="shared" si="297"/>
        <v>0.423790890672485</v>
      </c>
      <c r="V6330" s="842">
        <v>0</v>
      </c>
      <c r="W6330" s="842">
        <v>0</v>
      </c>
      <c r="X6330" s="842">
        <v>0</v>
      </c>
      <c r="Y6330" s="896">
        <v>0</v>
      </c>
      <c r="Z6330" s="1094"/>
      <c r="AA6330" s="1057"/>
      <c r="AB6330" s="1057"/>
      <c r="AC6330" s="842">
        <v>0</v>
      </c>
      <c r="AD6330" s="842">
        <v>0</v>
      </c>
      <c r="AE6330" s="1058"/>
      <c r="AF6330" s="842"/>
      <c r="AG6330" s="842"/>
      <c r="AH6330" s="842"/>
      <c r="AI6330" s="842"/>
    </row>
    <row r="6331" customHeight="1" spans="1:35">
      <c r="A6331" s="978">
        <v>45404</v>
      </c>
      <c r="B6331" s="742" t="s">
        <v>190</v>
      </c>
      <c r="C6331" s="742" t="s">
        <v>175</v>
      </c>
      <c r="D6331" s="913">
        <v>200</v>
      </c>
      <c r="E6331" s="1057" t="s">
        <v>453</v>
      </c>
      <c r="F6331" s="1059" t="s">
        <v>176</v>
      </c>
      <c r="G6331" s="851">
        <v>1.76</v>
      </c>
      <c r="H6331" s="851">
        <v>10.2725</v>
      </c>
      <c r="I6331" s="851">
        <v>10.1809</v>
      </c>
      <c r="J6331" s="906">
        <v>9.7399</v>
      </c>
      <c r="K6331" s="842">
        <v>0</v>
      </c>
      <c r="L6331" s="907">
        <f t="shared" si="296"/>
        <v>0</v>
      </c>
      <c r="M6331" s="906">
        <v>1482.0634</v>
      </c>
      <c r="N6331" s="566">
        <v>3449</v>
      </c>
      <c r="O6331" s="909" t="e">
        <f>M6331/#REF!</f>
        <v>#REF!</v>
      </c>
      <c r="P6331" s="851" t="s">
        <v>176</v>
      </c>
      <c r="Q6331" s="851">
        <v>25666</v>
      </c>
      <c r="R6331" s="906">
        <v>10886.7569</v>
      </c>
      <c r="S6331" s="909">
        <f t="shared" si="297"/>
        <v>0.424170377152653</v>
      </c>
      <c r="V6331" s="842">
        <v>0</v>
      </c>
      <c r="W6331" s="842">
        <v>0</v>
      </c>
      <c r="X6331" s="842">
        <v>0</v>
      </c>
      <c r="Y6331" s="896">
        <v>0</v>
      </c>
      <c r="Z6331" s="1094"/>
      <c r="AA6331" s="1057"/>
      <c r="AB6331" s="1057"/>
      <c r="AC6331" s="842">
        <v>0</v>
      </c>
      <c r="AD6331" s="842">
        <v>0</v>
      </c>
      <c r="AE6331" s="1059"/>
      <c r="AF6331" s="851"/>
      <c r="AG6331" s="851"/>
      <c r="AH6331" s="851"/>
      <c r="AI6331" s="851"/>
    </row>
    <row r="6332" customHeight="1" spans="1:35">
      <c r="A6332" s="978">
        <v>45405</v>
      </c>
      <c r="B6332" s="742" t="s">
        <v>190</v>
      </c>
      <c r="C6332" s="742" t="s">
        <v>175</v>
      </c>
      <c r="D6332" s="913">
        <v>200</v>
      </c>
      <c r="E6332" s="1057" t="s">
        <v>35</v>
      </c>
      <c r="F6332" s="1060" t="s">
        <v>176</v>
      </c>
      <c r="G6332" s="842">
        <v>3.15</v>
      </c>
      <c r="H6332" s="842">
        <v>27.554</v>
      </c>
      <c r="I6332" s="842">
        <v>27.3082</v>
      </c>
      <c r="J6332" s="900">
        <v>26.4566</v>
      </c>
      <c r="K6332" s="842">
        <v>0</v>
      </c>
      <c r="L6332" s="901">
        <f t="shared" si="296"/>
        <v>0</v>
      </c>
      <c r="M6332" s="900">
        <v>1508.52</v>
      </c>
      <c r="N6332" s="566">
        <v>3449</v>
      </c>
      <c r="O6332" s="903" t="e">
        <f>M6332/#REF!</f>
        <v>#REF!</v>
      </c>
      <c r="P6332" s="842" t="s">
        <v>176</v>
      </c>
      <c r="Q6332" s="842">
        <v>25666</v>
      </c>
      <c r="R6332" s="900">
        <v>10913.2135</v>
      </c>
      <c r="S6332" s="903">
        <f t="shared" si="297"/>
        <v>0.425201180550144</v>
      </c>
      <c r="V6332" s="842">
        <v>0</v>
      </c>
      <c r="W6332" s="842">
        <v>0</v>
      </c>
      <c r="X6332" s="842">
        <v>0</v>
      </c>
      <c r="Y6332" s="896">
        <v>0</v>
      </c>
      <c r="Z6332" s="1094"/>
      <c r="AA6332" s="1057"/>
      <c r="AB6332" s="1057"/>
      <c r="AC6332" s="842">
        <v>0.1374</v>
      </c>
      <c r="AD6332" s="842">
        <v>0</v>
      </c>
      <c r="AE6332" s="1058"/>
      <c r="AF6332" s="842"/>
      <c r="AG6332" s="842"/>
      <c r="AH6332" s="842"/>
      <c r="AI6332" s="842"/>
    </row>
    <row r="6333" customHeight="1" spans="1:35">
      <c r="A6333" s="978">
        <v>45406</v>
      </c>
      <c r="B6333" s="742" t="s">
        <v>190</v>
      </c>
      <c r="C6333" s="742" t="s">
        <v>175</v>
      </c>
      <c r="D6333" s="913">
        <v>200</v>
      </c>
      <c r="E6333" s="1057" t="s">
        <v>35</v>
      </c>
      <c r="F6333" s="1058" t="s">
        <v>176</v>
      </c>
      <c r="G6333" s="842">
        <v>2.53</v>
      </c>
      <c r="H6333" s="842">
        <v>20.0358</v>
      </c>
      <c r="I6333" s="842">
        <v>14.5632</v>
      </c>
      <c r="J6333" s="900">
        <v>14.1779</v>
      </c>
      <c r="K6333" s="842">
        <v>0.1065</v>
      </c>
      <c r="L6333" s="901">
        <f t="shared" si="296"/>
        <v>0.00725986216487045</v>
      </c>
      <c r="M6333" s="900">
        <v>1522.6981</v>
      </c>
      <c r="N6333" s="566">
        <v>3449</v>
      </c>
      <c r="O6333" s="903" t="e">
        <f>M6333/#REF!</f>
        <v>#REF!</v>
      </c>
      <c r="P6333" s="842" t="s">
        <v>176</v>
      </c>
      <c r="Q6333" s="842">
        <v>25666</v>
      </c>
      <c r="R6333" s="900">
        <v>10947.765</v>
      </c>
      <c r="S6333" s="903">
        <f t="shared" si="297"/>
        <v>0.42654737785397</v>
      </c>
      <c r="V6333" s="842">
        <v>0</v>
      </c>
      <c r="W6333" s="842">
        <v>0</v>
      </c>
      <c r="X6333" s="842">
        <v>0</v>
      </c>
      <c r="Y6333" s="896">
        <v>0</v>
      </c>
      <c r="Z6333" s="1094"/>
      <c r="AA6333" s="1057"/>
      <c r="AB6333" s="1057"/>
      <c r="AC6333" s="842">
        <v>0</v>
      </c>
      <c r="AD6333" s="842">
        <v>0</v>
      </c>
      <c r="AE6333" s="1058"/>
      <c r="AF6333" s="842"/>
      <c r="AG6333" s="842"/>
      <c r="AH6333" s="842"/>
      <c r="AI6333" s="842"/>
    </row>
    <row r="6334" customHeight="1" spans="1:35">
      <c r="A6334" s="978">
        <v>45407</v>
      </c>
      <c r="B6334" s="742" t="s">
        <v>190</v>
      </c>
      <c r="C6334" s="742" t="s">
        <v>175</v>
      </c>
      <c r="D6334" s="913">
        <v>200</v>
      </c>
      <c r="E6334" s="1057" t="s">
        <v>35</v>
      </c>
      <c r="F6334" s="1058" t="s">
        <v>176</v>
      </c>
      <c r="G6334" s="842">
        <v>1.58</v>
      </c>
      <c r="H6334" s="842">
        <v>2.352</v>
      </c>
      <c r="I6334" s="842">
        <v>2.331</v>
      </c>
      <c r="J6334" s="900">
        <v>1.9094</v>
      </c>
      <c r="K6334" s="842">
        <v>0.00625</v>
      </c>
      <c r="L6334" s="901">
        <f t="shared" si="296"/>
        <v>0.00267408278960317</v>
      </c>
      <c r="M6334" s="900">
        <v>1524.6073</v>
      </c>
      <c r="N6334" s="566">
        <v>3449</v>
      </c>
      <c r="O6334" s="903" t="e">
        <f>M6334/#REF!</f>
        <v>#REF!</v>
      </c>
      <c r="P6334" s="842" t="s">
        <v>176</v>
      </c>
      <c r="Q6334" s="842">
        <v>25666</v>
      </c>
      <c r="R6334" s="900">
        <v>10929.3008</v>
      </c>
      <c r="S6334" s="903">
        <f t="shared" si="297"/>
        <v>0.425827974752591</v>
      </c>
      <c r="V6334" s="842">
        <v>0</v>
      </c>
      <c r="W6334" s="842">
        <v>0</v>
      </c>
      <c r="X6334" s="842">
        <v>0</v>
      </c>
      <c r="Y6334" s="896">
        <v>0</v>
      </c>
      <c r="Z6334" s="1094"/>
      <c r="AA6334" s="1057"/>
      <c r="AB6334" s="1057"/>
      <c r="AC6334" s="842">
        <v>0</v>
      </c>
      <c r="AD6334" s="842">
        <v>0</v>
      </c>
      <c r="AE6334" s="1058"/>
      <c r="AF6334" s="842"/>
      <c r="AG6334" s="842"/>
      <c r="AH6334" s="842"/>
      <c r="AI6334" s="842"/>
    </row>
    <row r="6335" customHeight="1" spans="1:35">
      <c r="A6335" s="978">
        <v>45408</v>
      </c>
      <c r="B6335" s="742" t="s">
        <v>190</v>
      </c>
      <c r="C6335" s="742" t="s">
        <v>175</v>
      </c>
      <c r="D6335" s="913">
        <v>200</v>
      </c>
      <c r="E6335" s="1057" t="s">
        <v>35</v>
      </c>
      <c r="F6335" s="1058" t="s">
        <v>176</v>
      </c>
      <c r="G6335" s="842">
        <v>1.25</v>
      </c>
      <c r="H6335" s="842">
        <v>1.3117</v>
      </c>
      <c r="I6335" s="842">
        <v>1.1389</v>
      </c>
      <c r="J6335" s="900">
        <v>1.3</v>
      </c>
      <c r="K6335" s="842">
        <v>0</v>
      </c>
      <c r="L6335" s="901">
        <f t="shared" si="296"/>
        <v>0</v>
      </c>
      <c r="M6335" s="900">
        <v>1525.9073</v>
      </c>
      <c r="N6335" s="566">
        <v>3449</v>
      </c>
      <c r="O6335" s="903" t="e">
        <f>M6335/#REF!</f>
        <v>#REF!</v>
      </c>
      <c r="P6335" s="842" t="s">
        <v>176</v>
      </c>
      <c r="Q6335" s="842">
        <v>25666</v>
      </c>
      <c r="R6335" s="900">
        <v>10930.6008</v>
      </c>
      <c r="S6335" s="903">
        <f t="shared" si="297"/>
        <v>0.425878625418842</v>
      </c>
      <c r="V6335" s="842">
        <v>0</v>
      </c>
      <c r="W6335" s="842">
        <v>0</v>
      </c>
      <c r="X6335" s="842">
        <v>0</v>
      </c>
      <c r="Y6335" s="896">
        <v>0</v>
      </c>
      <c r="Z6335" s="1094"/>
      <c r="AA6335" s="1057"/>
      <c r="AB6335" s="1057"/>
      <c r="AC6335" s="842">
        <v>0</v>
      </c>
      <c r="AD6335" s="842">
        <v>0</v>
      </c>
      <c r="AE6335" s="1058"/>
      <c r="AF6335" s="842"/>
      <c r="AG6335" s="842"/>
      <c r="AH6335" s="842"/>
      <c r="AI6335" s="842"/>
    </row>
    <row r="6336" customHeight="1" spans="1:35">
      <c r="A6336" s="978">
        <v>45409</v>
      </c>
      <c r="B6336" s="742" t="s">
        <v>190</v>
      </c>
      <c r="C6336" s="742" t="s">
        <v>175</v>
      </c>
      <c r="D6336" s="913">
        <v>200</v>
      </c>
      <c r="E6336" s="1057" t="s">
        <v>35</v>
      </c>
      <c r="F6336" s="1058" t="s">
        <v>176</v>
      </c>
      <c r="G6336" s="842">
        <v>2.26</v>
      </c>
      <c r="H6336" s="842">
        <v>7.4233</v>
      </c>
      <c r="I6336" s="842">
        <v>7.3571</v>
      </c>
      <c r="J6336" s="900">
        <v>6.8917</v>
      </c>
      <c r="K6336" s="842">
        <v>0</v>
      </c>
      <c r="L6336" s="901">
        <f t="shared" si="296"/>
        <v>0</v>
      </c>
      <c r="M6336" s="900">
        <v>1532.799</v>
      </c>
      <c r="N6336" s="566">
        <v>3449</v>
      </c>
      <c r="O6336" s="903" t="e">
        <f>M6336/#REF!</f>
        <v>#REF!</v>
      </c>
      <c r="P6336" s="842" t="s">
        <v>176</v>
      </c>
      <c r="Q6336" s="842">
        <v>25666</v>
      </c>
      <c r="R6336" s="900">
        <v>10937.4925</v>
      </c>
      <c r="S6336" s="903">
        <f t="shared" si="297"/>
        <v>0.426147140185459</v>
      </c>
      <c r="V6336" s="842">
        <v>0</v>
      </c>
      <c r="W6336" s="842">
        <v>0</v>
      </c>
      <c r="X6336" s="842">
        <v>0</v>
      </c>
      <c r="Y6336" s="896">
        <v>0</v>
      </c>
      <c r="Z6336" s="1094"/>
      <c r="AA6336" s="1057"/>
      <c r="AB6336" s="1057"/>
      <c r="AC6336" s="842">
        <v>0</v>
      </c>
      <c r="AD6336" s="842">
        <v>0</v>
      </c>
      <c r="AE6336" s="1058"/>
      <c r="AF6336" s="842"/>
      <c r="AG6336" s="842"/>
      <c r="AH6336" s="842"/>
      <c r="AI6336" s="842"/>
    </row>
    <row r="6337" customHeight="1" spans="1:35">
      <c r="A6337" s="978">
        <v>45410</v>
      </c>
      <c r="B6337" s="742" t="s">
        <v>190</v>
      </c>
      <c r="C6337" s="742" t="s">
        <v>175</v>
      </c>
      <c r="D6337" s="913">
        <v>200</v>
      </c>
      <c r="E6337" s="1057" t="s">
        <v>107</v>
      </c>
      <c r="F6337" s="1058" t="s">
        <v>176</v>
      </c>
      <c r="G6337" s="842">
        <v>4.68</v>
      </c>
      <c r="H6337" s="842">
        <v>73.6319</v>
      </c>
      <c r="I6337" s="842">
        <v>72.7228</v>
      </c>
      <c r="J6337" s="900">
        <v>71.2674</v>
      </c>
      <c r="K6337" s="842">
        <v>1.368</v>
      </c>
      <c r="L6337" s="901">
        <f t="shared" si="296"/>
        <v>0.0184638308669902</v>
      </c>
      <c r="M6337" s="900">
        <v>1604.0664</v>
      </c>
      <c r="N6337" s="566">
        <v>3449</v>
      </c>
      <c r="O6337" s="903" t="e">
        <f>M6337/#REF!</f>
        <v>#REF!</v>
      </c>
      <c r="P6337" s="842" t="s">
        <v>176</v>
      </c>
      <c r="Q6337" s="842">
        <v>25666</v>
      </c>
      <c r="R6337" s="900">
        <v>11008.7599</v>
      </c>
      <c r="S6337" s="903">
        <f t="shared" si="297"/>
        <v>0.428923864256214</v>
      </c>
      <c r="V6337" s="842">
        <v>0</v>
      </c>
      <c r="W6337" s="842">
        <v>0</v>
      </c>
      <c r="X6337" s="842">
        <v>0</v>
      </c>
      <c r="Y6337" s="896">
        <v>0</v>
      </c>
      <c r="Z6337" s="1094"/>
      <c r="AA6337" s="1057"/>
      <c r="AB6337" s="1057"/>
      <c r="AC6337" s="842">
        <v>0</v>
      </c>
      <c r="AD6337" s="842">
        <v>0.2524</v>
      </c>
      <c r="AE6337" s="1058"/>
      <c r="AF6337" s="842"/>
      <c r="AG6337" s="842"/>
      <c r="AH6337" s="842"/>
      <c r="AI6337" s="842"/>
    </row>
    <row r="6338" customHeight="1" spans="1:35">
      <c r="A6338" s="995">
        <v>45411</v>
      </c>
      <c r="B6338" s="742" t="s">
        <v>190</v>
      </c>
      <c r="C6338" s="1125" t="s">
        <v>175</v>
      </c>
      <c r="D6338" s="1126">
        <v>200</v>
      </c>
      <c r="E6338" s="1057" t="s">
        <v>35</v>
      </c>
      <c r="F6338" s="1058" t="s">
        <v>176</v>
      </c>
      <c r="G6338" s="842">
        <v>5.67</v>
      </c>
      <c r="H6338" s="842">
        <v>176.0235</v>
      </c>
      <c r="I6338" s="842">
        <v>155.5288</v>
      </c>
      <c r="J6338" s="900">
        <v>153.7163</v>
      </c>
      <c r="K6338" s="842">
        <v>19.095</v>
      </c>
      <c r="L6338" s="901">
        <f t="shared" si="296"/>
        <v>0.109349355586123</v>
      </c>
      <c r="M6338" s="900">
        <v>1757.7827</v>
      </c>
      <c r="N6338" s="566">
        <v>3449</v>
      </c>
      <c r="O6338" s="903" t="e">
        <f>M6338/#REF!</f>
        <v>#REF!</v>
      </c>
      <c r="P6338" s="842" t="s">
        <v>176</v>
      </c>
      <c r="Q6338" s="842">
        <v>25666</v>
      </c>
      <c r="R6338" s="900">
        <v>11162.4762</v>
      </c>
      <c r="S6338" s="903">
        <f t="shared" si="297"/>
        <v>0.43491296657056</v>
      </c>
      <c r="V6338" s="842">
        <v>0</v>
      </c>
      <c r="W6338" s="842">
        <v>0</v>
      </c>
      <c r="X6338" s="842">
        <v>0</v>
      </c>
      <c r="Y6338" s="896">
        <v>0</v>
      </c>
      <c r="Z6338" s="1094"/>
      <c r="AA6338" s="1057"/>
      <c r="AB6338" s="1057"/>
      <c r="AC6338" s="842">
        <v>0</v>
      </c>
      <c r="AD6338" s="842">
        <v>0</v>
      </c>
      <c r="AE6338" s="1058"/>
      <c r="AF6338" s="842"/>
      <c r="AG6338" s="842"/>
      <c r="AH6338" s="842"/>
      <c r="AI6338" s="842"/>
    </row>
    <row r="6339" customHeight="1" spans="1:35">
      <c r="A6339" s="998">
        <v>45412</v>
      </c>
      <c r="B6339" s="1127" t="s">
        <v>190</v>
      </c>
      <c r="C6339" s="1127" t="s">
        <v>175</v>
      </c>
      <c r="D6339" s="1128">
        <v>200</v>
      </c>
      <c r="E6339" s="1102" t="s">
        <v>107</v>
      </c>
      <c r="F6339" s="1103" t="s">
        <v>176</v>
      </c>
      <c r="G6339" s="1104">
        <v>9.11</v>
      </c>
      <c r="H6339" s="1104">
        <v>399.496</v>
      </c>
      <c r="I6339" s="1104">
        <v>395.9326</v>
      </c>
      <c r="J6339" s="1104">
        <v>385.2512</v>
      </c>
      <c r="K6339" s="1104">
        <v>0.166</v>
      </c>
      <c r="L6339" s="1111">
        <f t="shared" si="296"/>
        <v>0.000419087570620043</v>
      </c>
      <c r="M6339" s="1104">
        <v>2143.0339</v>
      </c>
      <c r="N6339" s="1112">
        <v>3449</v>
      </c>
      <c r="O6339" s="1113" t="e">
        <f>M6339/#REF!</f>
        <v>#REF!</v>
      </c>
      <c r="P6339" s="1104" t="s">
        <v>176</v>
      </c>
      <c r="Q6339" s="1104">
        <v>25666</v>
      </c>
      <c r="R6339" s="1104">
        <v>11547.7274</v>
      </c>
      <c r="S6339" s="1113">
        <f t="shared" si="297"/>
        <v>0.449923143458272</v>
      </c>
      <c r="V6339" s="1104">
        <v>0</v>
      </c>
      <c r="W6339" s="1104">
        <v>0</v>
      </c>
      <c r="X6339" s="1104">
        <v>0</v>
      </c>
      <c r="Y6339" s="1119">
        <v>0</v>
      </c>
      <c r="Z6339" s="1120"/>
      <c r="AA6339" s="1121"/>
      <c r="AB6339" s="1122"/>
      <c r="AC6339" s="1104">
        <v>0</v>
      </c>
      <c r="AD6339" s="1104">
        <v>0</v>
      </c>
      <c r="AE6339" s="1103"/>
      <c r="AF6339" s="1104"/>
      <c r="AG6339" s="1104"/>
      <c r="AH6339" s="1104"/>
      <c r="AI6339" s="1104"/>
    </row>
    <row r="6340" customHeight="1" spans="1:35">
      <c r="A6340" s="978">
        <v>45383</v>
      </c>
      <c r="B6340" s="697" t="s">
        <v>324</v>
      </c>
      <c r="C6340" s="754" t="s">
        <v>175</v>
      </c>
      <c r="D6340" s="1129">
        <v>100</v>
      </c>
      <c r="E6340" s="555" t="s">
        <v>144</v>
      </c>
      <c r="F6340" s="555">
        <v>2.13</v>
      </c>
      <c r="G6340" s="646">
        <v>1.3</v>
      </c>
      <c r="H6340" s="646">
        <v>21.01</v>
      </c>
      <c r="I6340" s="646">
        <v>20.9</v>
      </c>
      <c r="J6340" s="646">
        <v>20.46</v>
      </c>
      <c r="K6340" s="555">
        <v>0</v>
      </c>
      <c r="L6340" s="702">
        <v>0</v>
      </c>
      <c r="M6340" s="647">
        <v>20.46</v>
      </c>
      <c r="N6340" s="555">
        <v>850</v>
      </c>
      <c r="O6340" s="732">
        <v>0.0241</v>
      </c>
      <c r="P6340" s="1066" t="s">
        <v>176</v>
      </c>
      <c r="Q6340" s="555">
        <v>12000</v>
      </c>
      <c r="R6340" s="646">
        <v>2065.8</v>
      </c>
      <c r="S6340" s="732">
        <v>0.1736</v>
      </c>
      <c r="V6340" s="555">
        <v>0</v>
      </c>
      <c r="W6340" s="555">
        <v>0</v>
      </c>
      <c r="X6340" s="555">
        <v>0</v>
      </c>
      <c r="Y6340" s="555">
        <v>0.086</v>
      </c>
      <c r="Z6340" s="1086"/>
      <c r="AA6340" s="558"/>
      <c r="AB6340" s="897"/>
      <c r="AC6340" s="555">
        <v>0</v>
      </c>
      <c r="AD6340" s="697">
        <v>0</v>
      </c>
      <c r="AE6340" s="1087"/>
      <c r="AF6340" s="1087"/>
      <c r="AG6340" s="738"/>
      <c r="AH6340" s="722"/>
      <c r="AI6340" s="1095"/>
    </row>
    <row r="6341" customHeight="1" spans="1:35">
      <c r="A6341" s="978">
        <v>45384</v>
      </c>
      <c r="B6341" s="697" t="s">
        <v>324</v>
      </c>
      <c r="C6341" s="754" t="s">
        <v>175</v>
      </c>
      <c r="D6341" s="700">
        <v>100</v>
      </c>
      <c r="E6341" s="555" t="s">
        <v>91</v>
      </c>
      <c r="F6341" s="555">
        <v>0.59</v>
      </c>
      <c r="G6341" s="646">
        <v>1.42</v>
      </c>
      <c r="H6341" s="722">
        <v>6.32</v>
      </c>
      <c r="I6341" s="646">
        <v>6.29</v>
      </c>
      <c r="J6341" s="646">
        <v>5.94</v>
      </c>
      <c r="K6341" s="555">
        <v>0</v>
      </c>
      <c r="L6341" s="702">
        <v>0</v>
      </c>
      <c r="M6341" s="647">
        <v>26.4</v>
      </c>
      <c r="N6341" s="555">
        <v>850</v>
      </c>
      <c r="O6341" s="732">
        <v>0.0311</v>
      </c>
      <c r="P6341" s="1066" t="s">
        <v>176</v>
      </c>
      <c r="Q6341" s="555">
        <v>12000</v>
      </c>
      <c r="R6341" s="646">
        <v>2071.74</v>
      </c>
      <c r="S6341" s="732">
        <v>0.1741</v>
      </c>
      <c r="V6341" s="555">
        <v>0</v>
      </c>
      <c r="W6341" s="555">
        <v>0</v>
      </c>
      <c r="X6341" s="555">
        <v>0</v>
      </c>
      <c r="Y6341" s="555">
        <v>0.0823</v>
      </c>
      <c r="Z6341" s="1086"/>
      <c r="AA6341" s="558"/>
      <c r="AB6341" s="897"/>
      <c r="AC6341" s="555">
        <v>0</v>
      </c>
      <c r="AD6341" s="697">
        <v>0</v>
      </c>
      <c r="AE6341" s="1087"/>
      <c r="AF6341" s="1087"/>
      <c r="AG6341" s="738"/>
      <c r="AH6341" s="722"/>
      <c r="AI6341" s="1095"/>
    </row>
    <row r="6342" customHeight="1" spans="1:35">
      <c r="A6342" s="978">
        <v>45385</v>
      </c>
      <c r="B6342" s="697" t="s">
        <v>324</v>
      </c>
      <c r="C6342" s="754" t="s">
        <v>175</v>
      </c>
      <c r="D6342" s="700">
        <v>100</v>
      </c>
      <c r="E6342" s="555" t="s">
        <v>39</v>
      </c>
      <c r="F6342" s="555">
        <v>2.94</v>
      </c>
      <c r="G6342" s="646">
        <v>2.34</v>
      </c>
      <c r="H6342" s="646">
        <v>28.31</v>
      </c>
      <c r="I6342" s="646">
        <v>28.3050000000005</v>
      </c>
      <c r="J6342" s="646">
        <v>28.38</v>
      </c>
      <c r="K6342" s="555">
        <v>0</v>
      </c>
      <c r="L6342" s="702">
        <v>0</v>
      </c>
      <c r="M6342" s="585">
        <v>54.78</v>
      </c>
      <c r="N6342" s="555">
        <v>850</v>
      </c>
      <c r="O6342" s="732">
        <v>0.0644</v>
      </c>
      <c r="P6342" s="1066" t="s">
        <v>176</v>
      </c>
      <c r="Q6342" s="555">
        <v>12000</v>
      </c>
      <c r="R6342" s="646">
        <v>2100.12</v>
      </c>
      <c r="S6342" s="732">
        <v>0.1765</v>
      </c>
      <c r="V6342" s="697">
        <v>0</v>
      </c>
      <c r="W6342" s="697">
        <v>0</v>
      </c>
      <c r="X6342" s="697">
        <v>0</v>
      </c>
      <c r="Y6342" s="697">
        <v>0.25</v>
      </c>
      <c r="Z6342" s="1086"/>
      <c r="AA6342" s="738"/>
      <c r="AB6342" s="897"/>
      <c r="AC6342" s="555">
        <v>0</v>
      </c>
      <c r="AD6342" s="697">
        <v>0</v>
      </c>
      <c r="AE6342" s="1087"/>
      <c r="AF6342" s="1087"/>
      <c r="AG6342" s="738"/>
      <c r="AH6342" s="722"/>
      <c r="AI6342" s="1095"/>
    </row>
    <row r="6343" customHeight="1" spans="1:35">
      <c r="A6343" s="978">
        <v>45386</v>
      </c>
      <c r="B6343" s="697" t="s">
        <v>324</v>
      </c>
      <c r="C6343" s="754" t="s">
        <v>175</v>
      </c>
      <c r="D6343" s="700">
        <v>100</v>
      </c>
      <c r="E6343" s="555" t="s">
        <v>39</v>
      </c>
      <c r="F6343" s="697">
        <v>1.88</v>
      </c>
      <c r="G6343" s="646">
        <v>1.86</v>
      </c>
      <c r="H6343" s="646">
        <v>15.28</v>
      </c>
      <c r="I6343" s="646">
        <v>15.17</v>
      </c>
      <c r="J6343" s="646">
        <v>19.8</v>
      </c>
      <c r="K6343" s="555">
        <v>0</v>
      </c>
      <c r="L6343" s="702">
        <v>0</v>
      </c>
      <c r="M6343" s="585">
        <v>74.58</v>
      </c>
      <c r="N6343" s="555">
        <v>850</v>
      </c>
      <c r="O6343" s="732">
        <v>0.0877</v>
      </c>
      <c r="P6343" s="1066" t="s">
        <v>176</v>
      </c>
      <c r="Q6343" s="555">
        <v>12000</v>
      </c>
      <c r="R6343" s="646">
        <v>2119.92</v>
      </c>
      <c r="S6343" s="732">
        <v>0.1778</v>
      </c>
      <c r="V6343" s="697">
        <v>0</v>
      </c>
      <c r="W6343" s="697">
        <v>0</v>
      </c>
      <c r="X6343" s="697">
        <v>0</v>
      </c>
      <c r="Y6343" s="697">
        <v>0.1339</v>
      </c>
      <c r="Z6343" s="1086"/>
      <c r="AA6343" s="558"/>
      <c r="AB6343" s="897"/>
      <c r="AC6343" s="555">
        <v>0</v>
      </c>
      <c r="AD6343" s="697">
        <v>0</v>
      </c>
      <c r="AE6343" s="1087"/>
      <c r="AF6343" s="1087"/>
      <c r="AG6343" s="738"/>
      <c r="AH6343" s="722"/>
      <c r="AI6343" s="1095"/>
    </row>
    <row r="6344" customHeight="1" spans="1:35">
      <c r="A6344" s="978">
        <v>45387</v>
      </c>
      <c r="B6344" s="697" t="s">
        <v>324</v>
      </c>
      <c r="C6344" s="754" t="s">
        <v>175</v>
      </c>
      <c r="D6344" s="700">
        <v>100</v>
      </c>
      <c r="E6344" s="697" t="s">
        <v>39</v>
      </c>
      <c r="F6344" s="697">
        <v>1.6</v>
      </c>
      <c r="G6344" s="646">
        <v>1.29</v>
      </c>
      <c r="H6344" s="646">
        <v>16.55</v>
      </c>
      <c r="I6344" s="646">
        <v>16.46</v>
      </c>
      <c r="J6344" s="646">
        <v>16.5</v>
      </c>
      <c r="K6344" s="555">
        <v>0</v>
      </c>
      <c r="L6344" s="702">
        <v>0</v>
      </c>
      <c r="M6344" s="585">
        <v>91.08</v>
      </c>
      <c r="N6344" s="555">
        <v>850</v>
      </c>
      <c r="O6344" s="732">
        <v>0.1072</v>
      </c>
      <c r="P6344" s="1066" t="s">
        <v>176</v>
      </c>
      <c r="Q6344" s="555">
        <v>12000</v>
      </c>
      <c r="R6344" s="646">
        <v>2136.42</v>
      </c>
      <c r="S6344" s="732">
        <v>0.1795</v>
      </c>
      <c r="V6344" s="697">
        <v>0</v>
      </c>
      <c r="W6344" s="697">
        <v>0</v>
      </c>
      <c r="X6344" s="697">
        <v>0</v>
      </c>
      <c r="Y6344" s="697">
        <v>0.166</v>
      </c>
      <c r="Z6344" s="1086"/>
      <c r="AA6344" s="558"/>
      <c r="AB6344" s="897"/>
      <c r="AC6344" s="555">
        <v>0</v>
      </c>
      <c r="AD6344" s="697">
        <v>0</v>
      </c>
      <c r="AE6344" s="1087"/>
      <c r="AF6344" s="1087"/>
      <c r="AG6344" s="738"/>
      <c r="AH6344" s="722"/>
      <c r="AI6344" s="1095"/>
    </row>
    <row r="6345" customHeight="1" spans="1:35">
      <c r="A6345" s="978">
        <v>45388</v>
      </c>
      <c r="B6345" s="697" t="s">
        <v>324</v>
      </c>
      <c r="C6345" s="754" t="s">
        <v>175</v>
      </c>
      <c r="D6345" s="700">
        <v>100</v>
      </c>
      <c r="E6345" s="555" t="s">
        <v>39</v>
      </c>
      <c r="F6345" s="697">
        <v>1.21</v>
      </c>
      <c r="G6345" s="646">
        <v>0.78</v>
      </c>
      <c r="H6345" s="646">
        <v>12.6429000000012</v>
      </c>
      <c r="I6345" s="646">
        <v>12.5800000000012</v>
      </c>
      <c r="J6345" s="646">
        <v>12.5399999999998</v>
      </c>
      <c r="K6345" s="555">
        <v>0</v>
      </c>
      <c r="L6345" s="702">
        <v>0</v>
      </c>
      <c r="M6345" s="585">
        <v>103.62</v>
      </c>
      <c r="N6345" s="555">
        <v>850</v>
      </c>
      <c r="O6345" s="732">
        <v>0</v>
      </c>
      <c r="P6345" s="1066" t="s">
        <v>176</v>
      </c>
      <c r="Q6345" s="555">
        <v>12000</v>
      </c>
      <c r="R6345" s="646">
        <v>2148.96</v>
      </c>
      <c r="S6345" s="732">
        <v>0.18056</v>
      </c>
      <c r="V6345" s="697">
        <v>0</v>
      </c>
      <c r="W6345" s="697">
        <v>0</v>
      </c>
      <c r="X6345" s="697">
        <v>0</v>
      </c>
      <c r="Y6345" s="697">
        <v>0.11</v>
      </c>
      <c r="Z6345" s="1086"/>
      <c r="AA6345" s="558"/>
      <c r="AB6345" s="897"/>
      <c r="AC6345" s="555">
        <v>0</v>
      </c>
      <c r="AD6345" s="697">
        <v>0</v>
      </c>
      <c r="AE6345" s="1087"/>
      <c r="AF6345" s="1087"/>
      <c r="AG6345" s="738"/>
      <c r="AH6345" s="722"/>
      <c r="AI6345" s="1095"/>
    </row>
    <row r="6346" customHeight="1" spans="1:35">
      <c r="A6346" s="978">
        <v>45389</v>
      </c>
      <c r="B6346" s="697" t="s">
        <v>324</v>
      </c>
      <c r="C6346" s="754" t="s">
        <v>175</v>
      </c>
      <c r="D6346" s="700">
        <v>100</v>
      </c>
      <c r="E6346" s="697" t="s">
        <v>33</v>
      </c>
      <c r="F6346" s="737">
        <v>2.86</v>
      </c>
      <c r="G6346" s="646">
        <v>0.75</v>
      </c>
      <c r="H6346" s="646">
        <v>26.96</v>
      </c>
      <c r="I6346" s="646">
        <v>26.825</v>
      </c>
      <c r="J6346" s="646">
        <v>26.4</v>
      </c>
      <c r="K6346" s="555">
        <v>0</v>
      </c>
      <c r="L6346" s="702">
        <v>0</v>
      </c>
      <c r="M6346" s="585">
        <v>130.02</v>
      </c>
      <c r="N6346" s="555">
        <v>850</v>
      </c>
      <c r="O6346" s="732">
        <v>0</v>
      </c>
      <c r="P6346" s="1066" t="s">
        <v>176</v>
      </c>
      <c r="Q6346" s="555">
        <v>12000</v>
      </c>
      <c r="R6346" s="646">
        <v>2175.36</v>
      </c>
      <c r="S6346" s="732">
        <v>0</v>
      </c>
      <c r="V6346" s="697">
        <v>0</v>
      </c>
      <c r="W6346" s="697">
        <v>0</v>
      </c>
      <c r="X6346" s="697">
        <v>0</v>
      </c>
      <c r="Y6346" s="697">
        <v>0.23</v>
      </c>
      <c r="Z6346" s="1086"/>
      <c r="AA6346" s="558"/>
      <c r="AB6346" s="897"/>
      <c r="AC6346" s="555">
        <v>0</v>
      </c>
      <c r="AD6346" s="697">
        <v>0</v>
      </c>
      <c r="AE6346" s="1087"/>
      <c r="AF6346" s="1087"/>
      <c r="AG6346" s="738"/>
      <c r="AH6346" s="722"/>
      <c r="AI6346" s="1095"/>
    </row>
    <row r="6347" customHeight="1" spans="1:35">
      <c r="A6347" s="978">
        <v>45390</v>
      </c>
      <c r="B6347" s="697" t="s">
        <v>324</v>
      </c>
      <c r="C6347" s="754" t="s">
        <v>175</v>
      </c>
      <c r="D6347" s="700">
        <v>100</v>
      </c>
      <c r="E6347" s="555" t="s">
        <v>33</v>
      </c>
      <c r="F6347" s="738">
        <v>5.23</v>
      </c>
      <c r="G6347" s="555">
        <v>0.93</v>
      </c>
      <c r="H6347" s="738">
        <v>32.72</v>
      </c>
      <c r="I6347" s="646">
        <v>32.56</v>
      </c>
      <c r="J6347" s="646">
        <v>32.34</v>
      </c>
      <c r="K6347" s="555">
        <v>0</v>
      </c>
      <c r="L6347" s="702">
        <v>0</v>
      </c>
      <c r="M6347" s="585">
        <v>163.36</v>
      </c>
      <c r="N6347" s="555">
        <v>850</v>
      </c>
      <c r="O6347" s="732">
        <v>0.191</v>
      </c>
      <c r="P6347" s="1066" t="s">
        <v>176</v>
      </c>
      <c r="Q6347" s="555">
        <v>12000</v>
      </c>
      <c r="R6347" s="646">
        <v>2207.7</v>
      </c>
      <c r="S6347" s="732">
        <v>0.1855</v>
      </c>
      <c r="V6347" s="697">
        <v>0</v>
      </c>
      <c r="W6347" s="697">
        <v>0</v>
      </c>
      <c r="X6347" s="697">
        <v>0</v>
      </c>
      <c r="Y6347" s="697">
        <v>0.2219</v>
      </c>
      <c r="Z6347" s="1086"/>
      <c r="AA6347" s="558"/>
      <c r="AB6347" s="897"/>
      <c r="AC6347" s="555">
        <v>0</v>
      </c>
      <c r="AD6347" s="697">
        <v>0</v>
      </c>
      <c r="AE6347" s="1087"/>
      <c r="AF6347" s="1087"/>
      <c r="AG6347" s="738"/>
      <c r="AH6347" s="722"/>
      <c r="AI6347" s="1095"/>
    </row>
    <row r="6348" customHeight="1" spans="1:35">
      <c r="A6348" s="978">
        <v>45391</v>
      </c>
      <c r="B6348" s="697" t="s">
        <v>324</v>
      </c>
      <c r="C6348" s="754" t="s">
        <v>175</v>
      </c>
      <c r="D6348" s="700">
        <v>100</v>
      </c>
      <c r="E6348" s="555" t="s">
        <v>33</v>
      </c>
      <c r="F6348" s="697">
        <v>5.38</v>
      </c>
      <c r="G6348" s="646">
        <v>1.75</v>
      </c>
      <c r="H6348" s="646">
        <v>47.97</v>
      </c>
      <c r="I6348" s="646">
        <v>47.73</v>
      </c>
      <c r="J6348" s="646">
        <v>47.52</v>
      </c>
      <c r="K6348" s="555">
        <v>0</v>
      </c>
      <c r="L6348" s="702">
        <v>0</v>
      </c>
      <c r="M6348" s="585">
        <v>209.88</v>
      </c>
      <c r="N6348" s="555">
        <v>850</v>
      </c>
      <c r="O6348" s="732">
        <v>0.2469</v>
      </c>
      <c r="P6348" s="1066" t="s">
        <v>176</v>
      </c>
      <c r="Q6348" s="555">
        <v>12000</v>
      </c>
      <c r="R6348" s="646">
        <v>2255.22</v>
      </c>
      <c r="S6348" s="732">
        <v>0.1895</v>
      </c>
      <c r="V6348" s="697">
        <v>0</v>
      </c>
      <c r="W6348" s="697">
        <v>0</v>
      </c>
      <c r="X6348" s="697">
        <v>0</v>
      </c>
      <c r="Y6348" s="697">
        <v>0.42</v>
      </c>
      <c r="Z6348" s="1086"/>
      <c r="AA6348" s="558"/>
      <c r="AB6348" s="897"/>
      <c r="AC6348" s="555">
        <v>0</v>
      </c>
      <c r="AD6348" s="697">
        <v>0</v>
      </c>
      <c r="AE6348" s="1087"/>
      <c r="AF6348" s="1087"/>
      <c r="AG6348" s="738"/>
      <c r="AH6348" s="722"/>
      <c r="AI6348" s="1095"/>
    </row>
    <row r="6349" customHeight="1" spans="1:35">
      <c r="A6349" s="978">
        <v>45392</v>
      </c>
      <c r="B6349" s="697" t="s">
        <v>324</v>
      </c>
      <c r="C6349" s="754" t="s">
        <v>175</v>
      </c>
      <c r="D6349" s="700">
        <v>100</v>
      </c>
      <c r="E6349" s="555" t="s">
        <v>33</v>
      </c>
      <c r="F6349" s="697">
        <v>2.02</v>
      </c>
      <c r="G6349" s="646">
        <v>0.98</v>
      </c>
      <c r="H6349" s="646">
        <v>19.52</v>
      </c>
      <c r="I6349" s="646">
        <v>19.43</v>
      </c>
      <c r="J6349" s="646">
        <v>19.14</v>
      </c>
      <c r="K6349" s="555">
        <v>0</v>
      </c>
      <c r="L6349" s="702">
        <v>0</v>
      </c>
      <c r="M6349" s="585">
        <v>229.02</v>
      </c>
      <c r="N6349" s="555">
        <v>850</v>
      </c>
      <c r="O6349" s="732">
        <v>0.2694</v>
      </c>
      <c r="P6349" s="1066" t="s">
        <v>176</v>
      </c>
      <c r="Q6349" s="555">
        <v>12000</v>
      </c>
      <c r="R6349" s="646">
        <v>2274.36</v>
      </c>
      <c r="S6349" s="732">
        <v>0.1911</v>
      </c>
      <c r="V6349" s="697">
        <v>0</v>
      </c>
      <c r="W6349" s="697">
        <v>0</v>
      </c>
      <c r="X6349" s="697">
        <v>0</v>
      </c>
      <c r="Y6349" s="697">
        <v>0.1714</v>
      </c>
      <c r="Z6349" s="1086"/>
      <c r="AA6349" s="558"/>
      <c r="AB6349" s="897"/>
      <c r="AC6349" s="555">
        <v>0</v>
      </c>
      <c r="AD6349" s="697">
        <v>0</v>
      </c>
      <c r="AE6349" s="1087"/>
      <c r="AF6349" s="1087"/>
      <c r="AG6349" s="738"/>
      <c r="AH6349" s="722"/>
      <c r="AI6349" s="1095"/>
    </row>
    <row r="6350" customHeight="1" spans="1:35">
      <c r="A6350" s="978">
        <v>45393</v>
      </c>
      <c r="B6350" s="697" t="s">
        <v>324</v>
      </c>
      <c r="C6350" s="754" t="s">
        <v>175</v>
      </c>
      <c r="D6350" s="700">
        <v>100</v>
      </c>
      <c r="E6350" s="555" t="s">
        <v>33</v>
      </c>
      <c r="F6350" s="717">
        <v>2.26</v>
      </c>
      <c r="G6350" s="646">
        <v>0.72</v>
      </c>
      <c r="H6350" s="646">
        <v>21.5673000000015</v>
      </c>
      <c r="I6350" s="646">
        <v>21.4600000000015</v>
      </c>
      <c r="J6350" s="646">
        <v>21.12</v>
      </c>
      <c r="K6350" s="555">
        <v>0</v>
      </c>
      <c r="L6350" s="702">
        <v>0</v>
      </c>
      <c r="M6350" s="585">
        <v>250.14</v>
      </c>
      <c r="N6350" s="555">
        <v>850</v>
      </c>
      <c r="O6350" s="732">
        <v>0.2943</v>
      </c>
      <c r="P6350" s="1066" t="s">
        <v>176</v>
      </c>
      <c r="Q6350" s="555">
        <v>12000</v>
      </c>
      <c r="R6350" s="646">
        <v>2295.48</v>
      </c>
      <c r="S6350" s="732">
        <v>0.192893333333333</v>
      </c>
      <c r="V6350" s="697">
        <v>0</v>
      </c>
      <c r="W6350" s="697">
        <v>0</v>
      </c>
      <c r="X6350" s="697">
        <v>0</v>
      </c>
      <c r="Y6350" s="697">
        <v>0.19</v>
      </c>
      <c r="Z6350" s="1088"/>
      <c r="AA6350" s="558"/>
      <c r="AB6350" s="897"/>
      <c r="AC6350" s="555">
        <v>0</v>
      </c>
      <c r="AD6350" s="697">
        <v>0</v>
      </c>
      <c r="AE6350" s="1087"/>
      <c r="AF6350" s="1087"/>
      <c r="AG6350" s="738"/>
      <c r="AH6350" s="722"/>
      <c r="AI6350" s="1095"/>
    </row>
    <row r="6351" customHeight="1" spans="1:35">
      <c r="A6351" s="978">
        <v>45394</v>
      </c>
      <c r="B6351" s="697" t="s">
        <v>324</v>
      </c>
      <c r="C6351" s="754" t="s">
        <v>175</v>
      </c>
      <c r="D6351" s="700">
        <v>100</v>
      </c>
      <c r="E6351" s="555" t="s">
        <v>33</v>
      </c>
      <c r="F6351" s="717">
        <v>3.36</v>
      </c>
      <c r="G6351" s="646">
        <v>0.66</v>
      </c>
      <c r="H6351" s="646">
        <v>26.22</v>
      </c>
      <c r="I6351" s="646">
        <v>26.08</v>
      </c>
      <c r="J6351" s="646">
        <v>25.74</v>
      </c>
      <c r="K6351" s="555">
        <v>0</v>
      </c>
      <c r="L6351" s="702">
        <v>0</v>
      </c>
      <c r="M6351" s="585">
        <v>275.88</v>
      </c>
      <c r="N6351" s="555">
        <v>850</v>
      </c>
      <c r="O6351" s="732">
        <v>0.3246</v>
      </c>
      <c r="P6351" s="1066" t="s">
        <v>176</v>
      </c>
      <c r="Q6351" s="555">
        <v>12000</v>
      </c>
      <c r="R6351" s="646">
        <v>2321.22</v>
      </c>
      <c r="S6351" s="732">
        <v>0.1951</v>
      </c>
      <c r="V6351" s="697">
        <v>0</v>
      </c>
      <c r="W6351" s="697">
        <v>0</v>
      </c>
      <c r="X6351" s="697">
        <v>0</v>
      </c>
      <c r="Y6351" s="697">
        <v>0.23</v>
      </c>
      <c r="Z6351" s="1086"/>
      <c r="AA6351" s="558"/>
      <c r="AB6351" s="897"/>
      <c r="AC6351" s="555">
        <v>0</v>
      </c>
      <c r="AD6351" s="697">
        <v>0</v>
      </c>
      <c r="AE6351" s="1087"/>
      <c r="AF6351" s="1087"/>
      <c r="AG6351" s="738"/>
      <c r="AH6351" s="722"/>
      <c r="AI6351" s="1095"/>
    </row>
    <row r="6352" customHeight="1" spans="1:35">
      <c r="A6352" s="978">
        <v>45395</v>
      </c>
      <c r="B6352" s="697" t="s">
        <v>324</v>
      </c>
      <c r="C6352" s="754" t="s">
        <v>175</v>
      </c>
      <c r="D6352" s="700">
        <v>100</v>
      </c>
      <c r="E6352" s="555" t="s">
        <v>39</v>
      </c>
      <c r="F6352" s="697">
        <v>2.33</v>
      </c>
      <c r="G6352" s="646">
        <v>1.1</v>
      </c>
      <c r="H6352" s="646">
        <v>23.43</v>
      </c>
      <c r="I6352" s="646">
        <v>23.31</v>
      </c>
      <c r="J6352" s="646">
        <v>23.1</v>
      </c>
      <c r="K6352" s="555">
        <v>0</v>
      </c>
      <c r="L6352" s="702">
        <v>0</v>
      </c>
      <c r="M6352" s="585">
        <v>298.98</v>
      </c>
      <c r="N6352" s="555">
        <v>850</v>
      </c>
      <c r="O6352" s="732">
        <v>0.351741176470588</v>
      </c>
      <c r="P6352" s="1066" t="s">
        <v>176</v>
      </c>
      <c r="Q6352" s="555">
        <v>12000</v>
      </c>
      <c r="R6352" s="646">
        <v>2344.32</v>
      </c>
      <c r="S6352" s="732">
        <v>0.197</v>
      </c>
      <c r="V6352" s="697">
        <v>0</v>
      </c>
      <c r="W6352" s="697">
        <v>0</v>
      </c>
      <c r="X6352" s="697">
        <v>0</v>
      </c>
      <c r="Y6352" s="697">
        <v>0.2012</v>
      </c>
      <c r="Z6352" s="1086"/>
      <c r="AA6352" s="558"/>
      <c r="AB6352" s="897"/>
      <c r="AC6352" s="555">
        <v>0</v>
      </c>
      <c r="AD6352" s="697">
        <v>0</v>
      </c>
      <c r="AE6352" s="1087"/>
      <c r="AF6352" s="1087"/>
      <c r="AG6352" s="738"/>
      <c r="AH6352" s="722"/>
      <c r="AI6352" s="1095"/>
    </row>
    <row r="6353" customHeight="1" spans="1:35">
      <c r="A6353" s="978">
        <v>45396</v>
      </c>
      <c r="B6353" s="697" t="s">
        <v>324</v>
      </c>
      <c r="C6353" s="754" t="s">
        <v>175</v>
      </c>
      <c r="D6353" s="700">
        <v>100</v>
      </c>
      <c r="E6353" s="697" t="s">
        <v>39</v>
      </c>
      <c r="F6353" s="697">
        <v>5.05</v>
      </c>
      <c r="G6353" s="646">
        <v>1.17</v>
      </c>
      <c r="H6353" s="646">
        <v>43.88</v>
      </c>
      <c r="I6353" s="646">
        <v>43.66</v>
      </c>
      <c r="J6353" s="646">
        <v>43.56</v>
      </c>
      <c r="K6353" s="555">
        <v>0</v>
      </c>
      <c r="L6353" s="702">
        <v>0</v>
      </c>
      <c r="M6353" s="585">
        <v>342.54</v>
      </c>
      <c r="N6353" s="555">
        <v>850</v>
      </c>
      <c r="O6353" s="732">
        <v>0.402988235294117</v>
      </c>
      <c r="P6353" s="1066" t="s">
        <v>176</v>
      </c>
      <c r="Q6353" s="555">
        <v>12000</v>
      </c>
      <c r="R6353" s="646">
        <v>2387.88</v>
      </c>
      <c r="S6353" s="732">
        <v>0</v>
      </c>
      <c r="V6353" s="697">
        <v>0</v>
      </c>
      <c r="W6353" s="697">
        <v>0</v>
      </c>
      <c r="X6353" s="697">
        <v>0</v>
      </c>
      <c r="Y6353" s="697">
        <v>0.2833</v>
      </c>
      <c r="Z6353" s="1086"/>
      <c r="AA6353" s="558"/>
      <c r="AB6353" s="897"/>
      <c r="AC6353" s="555">
        <v>0</v>
      </c>
      <c r="AD6353" s="697">
        <v>0</v>
      </c>
      <c r="AE6353" s="1087"/>
      <c r="AF6353" s="1087"/>
      <c r="AG6353" s="738"/>
      <c r="AH6353" s="722"/>
      <c r="AI6353" s="1095"/>
    </row>
    <row r="6354" customHeight="1" spans="1:35">
      <c r="A6354" s="978">
        <v>45397</v>
      </c>
      <c r="B6354" s="697" t="s">
        <v>324</v>
      </c>
      <c r="C6354" s="754" t="s">
        <v>175</v>
      </c>
      <c r="D6354" s="700">
        <v>100</v>
      </c>
      <c r="E6354" s="697" t="s">
        <v>35</v>
      </c>
      <c r="F6354" s="717">
        <v>5.65</v>
      </c>
      <c r="G6354" s="646">
        <v>1.26</v>
      </c>
      <c r="H6354" s="646">
        <v>49.08</v>
      </c>
      <c r="I6354" s="646">
        <v>48.84</v>
      </c>
      <c r="J6354" s="646">
        <v>48.18</v>
      </c>
      <c r="K6354" s="555">
        <v>0</v>
      </c>
      <c r="L6354" s="702">
        <v>0</v>
      </c>
      <c r="M6354" s="585">
        <v>390.72</v>
      </c>
      <c r="N6354" s="555">
        <v>850</v>
      </c>
      <c r="O6354" s="732">
        <v>0.459670588235294</v>
      </c>
      <c r="P6354" s="1066" t="s">
        <v>176</v>
      </c>
      <c r="Q6354" s="555">
        <v>12000</v>
      </c>
      <c r="R6354" s="646">
        <v>2436.06</v>
      </c>
      <c r="S6354" s="732">
        <v>0.2047</v>
      </c>
      <c r="V6354" s="697">
        <v>0</v>
      </c>
      <c r="W6354" s="697">
        <v>0</v>
      </c>
      <c r="X6354" s="697">
        <v>0</v>
      </c>
      <c r="Y6354" s="697">
        <v>0.4309</v>
      </c>
      <c r="Z6354" s="1086"/>
      <c r="AA6354" s="558"/>
      <c r="AB6354" s="897"/>
      <c r="AC6354" s="555">
        <v>0</v>
      </c>
      <c r="AD6354" s="697">
        <v>0</v>
      </c>
      <c r="AE6354" s="1087"/>
      <c r="AF6354" s="1087"/>
      <c r="AG6354" s="738"/>
      <c r="AH6354" s="722"/>
      <c r="AI6354" s="1095"/>
    </row>
    <row r="6355" customHeight="1" spans="1:35">
      <c r="A6355" s="978">
        <v>45398</v>
      </c>
      <c r="B6355" s="697" t="s">
        <v>324</v>
      </c>
      <c r="C6355" s="754" t="s">
        <v>175</v>
      </c>
      <c r="D6355" s="700">
        <v>100</v>
      </c>
      <c r="E6355" s="697" t="s">
        <v>502</v>
      </c>
      <c r="F6355" s="717">
        <v>0.947222222222222</v>
      </c>
      <c r="G6355" s="646">
        <v>2.12</v>
      </c>
      <c r="H6355" s="646">
        <v>10.2258749999992</v>
      </c>
      <c r="I6355" s="646">
        <v>10.1749999999992</v>
      </c>
      <c r="J6355" s="646">
        <v>9.89999999999991</v>
      </c>
      <c r="K6355" s="555">
        <v>0</v>
      </c>
      <c r="L6355" s="702">
        <v>0</v>
      </c>
      <c r="M6355" s="585">
        <v>400.62</v>
      </c>
      <c r="N6355" s="555">
        <v>850</v>
      </c>
      <c r="O6355" s="732">
        <v>0.471317647058824</v>
      </c>
      <c r="P6355" s="1066" t="s">
        <v>176</v>
      </c>
      <c r="Q6355" s="555">
        <v>12000</v>
      </c>
      <c r="R6355" s="646">
        <v>2445.96</v>
      </c>
      <c r="S6355" s="732">
        <v>0.205565833333333</v>
      </c>
      <c r="V6355" s="697">
        <v>0</v>
      </c>
      <c r="W6355" s="697">
        <v>0</v>
      </c>
      <c r="X6355" s="697">
        <v>0</v>
      </c>
      <c r="Y6355" s="697">
        <v>0.0697</v>
      </c>
      <c r="Z6355" s="1086"/>
      <c r="AA6355" s="558"/>
      <c r="AB6355" s="897"/>
      <c r="AC6355" s="555">
        <v>0</v>
      </c>
      <c r="AD6355" s="697">
        <v>0</v>
      </c>
      <c r="AE6355" s="1087"/>
      <c r="AF6355" s="1087"/>
      <c r="AG6355" s="738"/>
      <c r="AH6355" s="722"/>
      <c r="AI6355" s="1095"/>
    </row>
    <row r="6356" customHeight="1" spans="1:35">
      <c r="A6356" s="978">
        <v>45399</v>
      </c>
      <c r="B6356" s="697" t="s">
        <v>324</v>
      </c>
      <c r="C6356" s="754" t="s">
        <v>175</v>
      </c>
      <c r="D6356" s="700">
        <v>100</v>
      </c>
      <c r="E6356" s="697" t="s">
        <v>35</v>
      </c>
      <c r="F6356" s="717">
        <v>4.87</v>
      </c>
      <c r="G6356" s="646">
        <v>1.97</v>
      </c>
      <c r="H6356" s="646">
        <v>14.87</v>
      </c>
      <c r="I6356" s="646">
        <v>14.8</v>
      </c>
      <c r="J6356" s="646">
        <v>14.52</v>
      </c>
      <c r="K6356" s="555">
        <v>21.97</v>
      </c>
      <c r="L6356" s="702">
        <v>0</v>
      </c>
      <c r="M6356" s="585">
        <v>415.15</v>
      </c>
      <c r="N6356" s="555">
        <v>850</v>
      </c>
      <c r="O6356" s="732">
        <v>0.4884</v>
      </c>
      <c r="P6356" s="1066" t="s">
        <v>176</v>
      </c>
      <c r="Q6356" s="555">
        <v>12000</v>
      </c>
      <c r="R6356" s="646">
        <v>2460.48</v>
      </c>
      <c r="S6356" s="732">
        <v>0.2068</v>
      </c>
      <c r="V6356" s="697">
        <v>0</v>
      </c>
      <c r="W6356" s="697">
        <v>0</v>
      </c>
      <c r="X6356" s="697">
        <v>0</v>
      </c>
      <c r="Y6356" s="697">
        <v>0.0167</v>
      </c>
      <c r="Z6356" s="986"/>
      <c r="AA6356" s="558"/>
      <c r="AB6356" s="897"/>
      <c r="AC6356" s="555">
        <v>0</v>
      </c>
      <c r="AD6356" s="697">
        <v>0</v>
      </c>
      <c r="AE6356" s="1087"/>
      <c r="AF6356" s="1087"/>
      <c r="AG6356" s="738"/>
      <c r="AH6356" s="722"/>
      <c r="AI6356" s="1095"/>
    </row>
    <row r="6357" customHeight="1" spans="1:35">
      <c r="A6357" s="978">
        <v>45400</v>
      </c>
      <c r="B6357" s="697" t="s">
        <v>324</v>
      </c>
      <c r="C6357" s="754" t="s">
        <v>175</v>
      </c>
      <c r="D6357" s="700">
        <v>100</v>
      </c>
      <c r="E6357" s="697" t="s">
        <v>35</v>
      </c>
      <c r="F6357" s="717">
        <v>6.11</v>
      </c>
      <c r="G6357" s="646">
        <v>1.47</v>
      </c>
      <c r="H6357" s="646">
        <v>48.71</v>
      </c>
      <c r="I6357" s="646">
        <v>48.47</v>
      </c>
      <c r="J6357" s="646">
        <v>48.84</v>
      </c>
      <c r="K6357" s="555">
        <v>5.3293</v>
      </c>
      <c r="L6357" s="702">
        <v>0</v>
      </c>
      <c r="M6357" s="585">
        <v>463.32</v>
      </c>
      <c r="N6357" s="555">
        <v>850</v>
      </c>
      <c r="O6357" s="732">
        <v>0.5451</v>
      </c>
      <c r="P6357" s="1066" t="s">
        <v>176</v>
      </c>
      <c r="Q6357" s="555">
        <v>12000</v>
      </c>
      <c r="R6357" s="646">
        <v>2508.66</v>
      </c>
      <c r="S6357" s="732">
        <v>0.2108</v>
      </c>
      <c r="V6357" s="697">
        <v>0</v>
      </c>
      <c r="W6357" s="697">
        <v>0</v>
      </c>
      <c r="X6357" s="697">
        <v>0</v>
      </c>
      <c r="Y6357" s="697">
        <v>0.229</v>
      </c>
      <c r="Z6357" s="1086"/>
      <c r="AA6357" s="558"/>
      <c r="AB6357" s="897"/>
      <c r="AC6357" s="555">
        <v>0</v>
      </c>
      <c r="AD6357" s="697">
        <v>0</v>
      </c>
      <c r="AE6357" s="1087"/>
      <c r="AF6357" s="1087"/>
      <c r="AG6357" s="738"/>
      <c r="AH6357" s="722"/>
      <c r="AI6357" s="1095"/>
    </row>
    <row r="6358" customHeight="1" spans="1:35">
      <c r="A6358" s="978">
        <v>45401</v>
      </c>
      <c r="B6358" s="697" t="s">
        <v>324</v>
      </c>
      <c r="C6358" s="754" t="s">
        <v>175</v>
      </c>
      <c r="D6358" s="700">
        <v>100</v>
      </c>
      <c r="E6358" s="697" t="s">
        <v>91</v>
      </c>
      <c r="F6358" s="717">
        <v>0.7</v>
      </c>
      <c r="G6358" s="646">
        <v>2.18</v>
      </c>
      <c r="H6358" s="646">
        <v>6.32</v>
      </c>
      <c r="I6358" s="646">
        <v>6.29</v>
      </c>
      <c r="J6358" s="646">
        <v>5.94</v>
      </c>
      <c r="K6358" s="555">
        <v>1.5965</v>
      </c>
      <c r="L6358" s="702">
        <v>0</v>
      </c>
      <c r="M6358" s="585">
        <v>469.92</v>
      </c>
      <c r="N6358" s="555">
        <v>850</v>
      </c>
      <c r="O6358" s="732">
        <v>0</v>
      </c>
      <c r="P6358" s="1066" t="s">
        <v>176</v>
      </c>
      <c r="Q6358" s="555">
        <v>12000</v>
      </c>
      <c r="R6358" s="646">
        <v>2515.26</v>
      </c>
      <c r="S6358" s="732">
        <v>0.2114</v>
      </c>
      <c r="V6358" s="697">
        <v>0</v>
      </c>
      <c r="W6358" s="697">
        <v>0</v>
      </c>
      <c r="X6358" s="697">
        <v>0</v>
      </c>
      <c r="Y6358" s="697">
        <v>0.0225</v>
      </c>
      <c r="Z6358" s="1086"/>
      <c r="AA6358" s="558"/>
      <c r="AB6358" s="897"/>
      <c r="AC6358" s="555">
        <v>0</v>
      </c>
      <c r="AD6358" s="697">
        <v>0</v>
      </c>
      <c r="AE6358" s="1087"/>
      <c r="AF6358" s="1087"/>
      <c r="AG6358" s="738"/>
      <c r="AH6358" s="722"/>
      <c r="AI6358" s="1095"/>
    </row>
    <row r="6359" customHeight="1" spans="1:35">
      <c r="A6359" s="978">
        <v>45402</v>
      </c>
      <c r="B6359" s="697" t="s">
        <v>324</v>
      </c>
      <c r="C6359" s="754" t="s">
        <v>175</v>
      </c>
      <c r="D6359" s="700">
        <v>100</v>
      </c>
      <c r="E6359" s="697" t="s">
        <v>35</v>
      </c>
      <c r="F6359" s="717">
        <v>5.26</v>
      </c>
      <c r="G6359" s="646">
        <v>1.12</v>
      </c>
      <c r="H6359" s="646">
        <v>42.2049749999997</v>
      </c>
      <c r="I6359" s="646">
        <v>41.9949999999997</v>
      </c>
      <c r="J6359" s="646">
        <v>41.5800000000002</v>
      </c>
      <c r="K6359" s="555">
        <v>4.58</v>
      </c>
      <c r="L6359" s="702">
        <v>0</v>
      </c>
      <c r="M6359" s="585">
        <v>511.5</v>
      </c>
      <c r="N6359" s="555">
        <v>850</v>
      </c>
      <c r="O6359" s="732">
        <v>0.6018</v>
      </c>
      <c r="P6359" s="1066" t="s">
        <v>176</v>
      </c>
      <c r="Q6359" s="555">
        <v>12000</v>
      </c>
      <c r="R6359" s="646">
        <v>2556.84</v>
      </c>
      <c r="S6359" s="732">
        <v>0.214862083333333</v>
      </c>
      <c r="V6359" s="697">
        <v>0</v>
      </c>
      <c r="W6359" s="697">
        <v>0</v>
      </c>
      <c r="X6359" s="697">
        <v>0</v>
      </c>
      <c r="Y6359" s="697">
        <v>0.16</v>
      </c>
      <c r="Z6359" s="1088"/>
      <c r="AA6359" s="558"/>
      <c r="AB6359" s="897"/>
      <c r="AC6359" s="555">
        <v>0</v>
      </c>
      <c r="AD6359" s="697">
        <v>0</v>
      </c>
      <c r="AE6359" s="1087"/>
      <c r="AF6359" s="1087"/>
      <c r="AG6359" s="738"/>
      <c r="AH6359" s="722"/>
      <c r="AI6359" s="1095"/>
    </row>
    <row r="6360" customHeight="1" spans="1:35">
      <c r="A6360" s="978">
        <v>45403</v>
      </c>
      <c r="B6360" s="697" t="s">
        <v>324</v>
      </c>
      <c r="C6360" s="754" t="s">
        <v>175</v>
      </c>
      <c r="D6360" s="700">
        <v>100</v>
      </c>
      <c r="E6360" s="697" t="s">
        <v>35</v>
      </c>
      <c r="F6360" s="717">
        <v>5.2</v>
      </c>
      <c r="G6360" s="646">
        <v>1.64</v>
      </c>
      <c r="H6360" s="646">
        <v>39.23</v>
      </c>
      <c r="I6360" s="646">
        <v>39.035</v>
      </c>
      <c r="J6360" s="646">
        <v>38.28</v>
      </c>
      <c r="K6360" s="555">
        <v>6.5601</v>
      </c>
      <c r="L6360" s="702">
        <v>0</v>
      </c>
      <c r="M6360" s="585">
        <v>549.78</v>
      </c>
      <c r="N6360" s="555">
        <v>850</v>
      </c>
      <c r="O6360" s="732">
        <v>0.6468</v>
      </c>
      <c r="P6360" s="1066" t="s">
        <v>176</v>
      </c>
      <c r="Q6360" s="555">
        <v>12000</v>
      </c>
      <c r="R6360" s="646">
        <v>2595.12</v>
      </c>
      <c r="S6360" s="732">
        <v>0.2181</v>
      </c>
      <c r="V6360" s="697">
        <v>0</v>
      </c>
      <c r="W6360" s="697">
        <v>0</v>
      </c>
      <c r="X6360" s="697">
        <v>0</v>
      </c>
      <c r="Y6360" s="697">
        <v>0</v>
      </c>
      <c r="Z6360" s="1088"/>
      <c r="AA6360" s="558"/>
      <c r="AB6360" s="897"/>
      <c r="AC6360" s="555">
        <v>0</v>
      </c>
      <c r="AD6360" s="697">
        <v>0</v>
      </c>
      <c r="AE6360" s="1087"/>
      <c r="AF6360" s="1087"/>
      <c r="AG6360" s="738"/>
      <c r="AH6360" s="722"/>
      <c r="AI6360" s="1095"/>
    </row>
    <row r="6361" customHeight="1" spans="1:35">
      <c r="A6361" s="978">
        <v>45404</v>
      </c>
      <c r="B6361" s="697" t="s">
        <v>324</v>
      </c>
      <c r="C6361" s="754" t="s">
        <v>175</v>
      </c>
      <c r="D6361" s="700">
        <v>100</v>
      </c>
      <c r="E6361" s="717" t="s">
        <v>33</v>
      </c>
      <c r="F6361" s="717">
        <v>3.64</v>
      </c>
      <c r="G6361" s="646">
        <v>0.7</v>
      </c>
      <c r="H6361" s="646">
        <v>28.45</v>
      </c>
      <c r="I6361" s="646">
        <v>28.3</v>
      </c>
      <c r="J6361" s="646">
        <v>28.38</v>
      </c>
      <c r="K6361" s="555">
        <v>2.9198</v>
      </c>
      <c r="L6361" s="702">
        <v>0</v>
      </c>
      <c r="M6361" s="585">
        <v>578.16</v>
      </c>
      <c r="N6361" s="555">
        <v>850</v>
      </c>
      <c r="O6361" s="732">
        <v>0.6802</v>
      </c>
      <c r="P6361" s="1066" t="s">
        <v>176</v>
      </c>
      <c r="Q6361" s="555">
        <v>12000</v>
      </c>
      <c r="R6361" s="646">
        <v>2623.5</v>
      </c>
      <c r="S6361" s="732">
        <v>0.2205</v>
      </c>
      <c r="V6361" s="697">
        <v>0</v>
      </c>
      <c r="W6361" s="697">
        <v>0</v>
      </c>
      <c r="X6361" s="697">
        <v>0</v>
      </c>
      <c r="Y6361" s="697">
        <v>0</v>
      </c>
      <c r="Z6361" s="1086"/>
      <c r="AA6361" s="558"/>
      <c r="AB6361" s="897"/>
      <c r="AC6361" s="555">
        <v>0</v>
      </c>
      <c r="AD6361" s="697">
        <v>0</v>
      </c>
      <c r="AE6361" s="1087"/>
      <c r="AF6361" s="1087"/>
      <c r="AG6361" s="738"/>
      <c r="AH6361" s="722"/>
      <c r="AI6361" s="1095"/>
    </row>
    <row r="6362" customHeight="1" spans="1:35">
      <c r="A6362" s="978">
        <v>45405</v>
      </c>
      <c r="B6362" s="697" t="s">
        <v>324</v>
      </c>
      <c r="C6362" s="754" t="s">
        <v>175</v>
      </c>
      <c r="D6362" s="700">
        <v>100</v>
      </c>
      <c r="E6362" s="717" t="s">
        <v>35</v>
      </c>
      <c r="F6362" s="717">
        <v>6.08</v>
      </c>
      <c r="G6362" s="646">
        <v>1.71</v>
      </c>
      <c r="H6362" s="646">
        <v>36.63</v>
      </c>
      <c r="I6362" s="646">
        <v>36.45</v>
      </c>
      <c r="J6362" s="646">
        <v>36.3</v>
      </c>
      <c r="K6362" s="555">
        <v>9.1308</v>
      </c>
      <c r="L6362" s="702">
        <v>0</v>
      </c>
      <c r="M6362" s="585">
        <v>614.46</v>
      </c>
      <c r="N6362" s="555">
        <v>850</v>
      </c>
      <c r="O6362" s="732">
        <v>0.7229</v>
      </c>
      <c r="P6362" s="1066" t="s">
        <v>176</v>
      </c>
      <c r="Q6362" s="555">
        <v>12000</v>
      </c>
      <c r="R6362" s="646">
        <v>2659.8</v>
      </c>
      <c r="S6362" s="732">
        <v>0.2235</v>
      </c>
      <c r="V6362" s="697">
        <v>0</v>
      </c>
      <c r="W6362" s="697">
        <v>0</v>
      </c>
      <c r="X6362" s="697">
        <v>0</v>
      </c>
      <c r="Y6362" s="697">
        <v>0</v>
      </c>
      <c r="Z6362" s="1086"/>
      <c r="AA6362" s="558"/>
      <c r="AB6362" s="897"/>
      <c r="AC6362" s="555">
        <v>0</v>
      </c>
      <c r="AD6362" s="697">
        <v>0</v>
      </c>
      <c r="AE6362" s="1087"/>
      <c r="AF6362" s="1087"/>
      <c r="AG6362" s="738"/>
      <c r="AH6362" s="722"/>
      <c r="AI6362" s="1095"/>
    </row>
    <row r="6363" customHeight="1" spans="1:35">
      <c r="A6363" s="978">
        <v>45406</v>
      </c>
      <c r="B6363" s="697" t="s">
        <v>324</v>
      </c>
      <c r="C6363" s="754" t="s">
        <v>175</v>
      </c>
      <c r="D6363" s="700">
        <v>100</v>
      </c>
      <c r="E6363" s="717" t="s">
        <v>33</v>
      </c>
      <c r="F6363" s="717">
        <v>4.87</v>
      </c>
      <c r="G6363" s="646">
        <v>1.43</v>
      </c>
      <c r="H6363" s="646">
        <v>35.14</v>
      </c>
      <c r="I6363" s="646">
        <v>34.96</v>
      </c>
      <c r="J6363" s="646">
        <v>34.32</v>
      </c>
      <c r="K6363" s="555">
        <v>0</v>
      </c>
      <c r="L6363" s="702">
        <v>0</v>
      </c>
      <c r="M6363" s="585">
        <v>648.78</v>
      </c>
      <c r="N6363" s="555">
        <v>850</v>
      </c>
      <c r="O6363" s="732">
        <v>0.7633</v>
      </c>
      <c r="P6363" s="1066" t="s">
        <v>176</v>
      </c>
      <c r="Q6363" s="555">
        <v>12000</v>
      </c>
      <c r="R6363" s="646">
        <v>2694.12</v>
      </c>
      <c r="S6363" s="732">
        <v>0.2264</v>
      </c>
      <c r="V6363" s="697">
        <v>0</v>
      </c>
      <c r="W6363" s="697">
        <v>0</v>
      </c>
      <c r="X6363" s="697">
        <v>0</v>
      </c>
      <c r="Y6363" s="697">
        <v>0</v>
      </c>
      <c r="Z6363" s="1086"/>
      <c r="AA6363" s="558"/>
      <c r="AB6363" s="897"/>
      <c r="AC6363" s="555">
        <v>0</v>
      </c>
      <c r="AD6363" s="697">
        <v>0</v>
      </c>
      <c r="AE6363" s="1087"/>
      <c r="AF6363" s="1087"/>
      <c r="AG6363" s="738"/>
      <c r="AH6363" s="722"/>
      <c r="AI6363" s="1095"/>
    </row>
    <row r="6364" customHeight="1" spans="1:35">
      <c r="A6364" s="978">
        <v>45407</v>
      </c>
      <c r="B6364" s="697" t="s">
        <v>324</v>
      </c>
      <c r="C6364" s="754" t="s">
        <v>175</v>
      </c>
      <c r="D6364" s="700">
        <v>100</v>
      </c>
      <c r="E6364" s="697" t="s">
        <v>35</v>
      </c>
      <c r="F6364" s="717">
        <v>5.09</v>
      </c>
      <c r="G6364" s="646">
        <v>0.78</v>
      </c>
      <c r="H6364" s="646">
        <v>34.95</v>
      </c>
      <c r="I6364" s="646">
        <v>34.78</v>
      </c>
      <c r="J6364" s="646">
        <v>34.98</v>
      </c>
      <c r="K6364" s="555">
        <v>0</v>
      </c>
      <c r="L6364" s="702">
        <v>0</v>
      </c>
      <c r="M6364" s="585">
        <v>683.76</v>
      </c>
      <c r="N6364" s="555">
        <v>850</v>
      </c>
      <c r="O6364" s="732">
        <v>0.8044</v>
      </c>
      <c r="P6364" s="1066" t="s">
        <v>176</v>
      </c>
      <c r="Q6364" s="555">
        <v>12000</v>
      </c>
      <c r="R6364" s="646">
        <v>2729.1</v>
      </c>
      <c r="S6364" s="732">
        <v>0.2293</v>
      </c>
      <c r="V6364" s="697">
        <v>0</v>
      </c>
      <c r="W6364" s="697">
        <v>0</v>
      </c>
      <c r="X6364" s="697">
        <v>0</v>
      </c>
      <c r="Y6364" s="697">
        <v>0</v>
      </c>
      <c r="Z6364" s="1086"/>
      <c r="AA6364" s="1089"/>
      <c r="AB6364" s="897"/>
      <c r="AC6364" s="555">
        <v>0</v>
      </c>
      <c r="AD6364" s="697">
        <v>0</v>
      </c>
      <c r="AE6364" s="1087"/>
      <c r="AF6364" s="1087"/>
      <c r="AG6364" s="738"/>
      <c r="AH6364" s="722"/>
      <c r="AI6364" s="1095"/>
    </row>
    <row r="6365" customHeight="1" spans="1:35">
      <c r="A6365" s="978">
        <v>45408</v>
      </c>
      <c r="B6365" s="697" t="s">
        <v>324</v>
      </c>
      <c r="C6365" s="754" t="s">
        <v>175</v>
      </c>
      <c r="D6365" s="700">
        <v>100</v>
      </c>
      <c r="E6365" s="697" t="s">
        <v>35</v>
      </c>
      <c r="F6365" s="717">
        <v>6.51</v>
      </c>
      <c r="G6365" s="646">
        <v>0.88</v>
      </c>
      <c r="H6365" s="646">
        <v>50.39</v>
      </c>
      <c r="I6365" s="646">
        <v>50.13</v>
      </c>
      <c r="J6365" s="646">
        <v>49.5</v>
      </c>
      <c r="K6365" s="555">
        <v>0</v>
      </c>
      <c r="L6365" s="702">
        <v>0</v>
      </c>
      <c r="M6365" s="585">
        <v>733.26</v>
      </c>
      <c r="N6365" s="555">
        <v>850</v>
      </c>
      <c r="O6365" s="732">
        <v>0.8627</v>
      </c>
      <c r="P6365" s="1066" t="s">
        <v>176</v>
      </c>
      <c r="Q6365" s="555">
        <v>12000</v>
      </c>
      <c r="R6365" s="646">
        <v>2778.6</v>
      </c>
      <c r="S6365" s="732">
        <v>0.2335</v>
      </c>
      <c r="V6365" s="697">
        <v>0</v>
      </c>
      <c r="W6365" s="697">
        <v>0</v>
      </c>
      <c r="X6365" s="697">
        <v>0</v>
      </c>
      <c r="Y6365" s="697">
        <v>0</v>
      </c>
      <c r="Z6365" s="1086"/>
      <c r="AA6365" s="1089"/>
      <c r="AB6365" s="897"/>
      <c r="AC6365" s="555">
        <v>0</v>
      </c>
      <c r="AD6365" s="697">
        <v>0</v>
      </c>
      <c r="AE6365" s="1087"/>
      <c r="AF6365" s="1087"/>
      <c r="AG6365" s="738"/>
      <c r="AH6365" s="722"/>
      <c r="AI6365" s="1095"/>
    </row>
    <row r="6366" customHeight="1" spans="1:35">
      <c r="A6366" s="978">
        <v>45409</v>
      </c>
      <c r="B6366" s="697" t="s">
        <v>324</v>
      </c>
      <c r="C6366" s="754" t="s">
        <v>175</v>
      </c>
      <c r="D6366" s="700">
        <v>100</v>
      </c>
      <c r="E6366" s="717" t="s">
        <v>33</v>
      </c>
      <c r="F6366" s="717">
        <v>5.43</v>
      </c>
      <c r="G6366" s="646">
        <v>1.28</v>
      </c>
      <c r="H6366" s="722">
        <v>39.9738750000006</v>
      </c>
      <c r="I6366" s="722">
        <v>39.7750000000006</v>
      </c>
      <c r="J6366" s="722">
        <v>39.6</v>
      </c>
      <c r="K6366" s="555">
        <v>0</v>
      </c>
      <c r="L6366" s="702">
        <v>0</v>
      </c>
      <c r="M6366" s="585">
        <v>772.86</v>
      </c>
      <c r="N6366" s="555">
        <v>850</v>
      </c>
      <c r="O6366" s="732">
        <v>0.9092</v>
      </c>
      <c r="P6366" s="1066" t="s">
        <v>176</v>
      </c>
      <c r="Q6366" s="555">
        <v>12000</v>
      </c>
      <c r="R6366" s="646">
        <v>2818.2</v>
      </c>
      <c r="S6366" s="732">
        <v>0.2368</v>
      </c>
      <c r="V6366" s="697">
        <v>0</v>
      </c>
      <c r="W6366" s="697">
        <v>0</v>
      </c>
      <c r="X6366" s="697">
        <v>0</v>
      </c>
      <c r="Y6366" s="697">
        <v>0</v>
      </c>
      <c r="Z6366" s="1086"/>
      <c r="AA6366" s="1089"/>
      <c r="AB6366" s="897"/>
      <c r="AC6366" s="555">
        <v>0</v>
      </c>
      <c r="AD6366" s="697">
        <v>0</v>
      </c>
      <c r="AE6366" s="1087"/>
      <c r="AF6366" s="1087"/>
      <c r="AG6366" s="738"/>
      <c r="AH6366" s="722"/>
      <c r="AI6366" s="1095"/>
    </row>
    <row r="6367" customHeight="1" spans="1:35">
      <c r="A6367" s="978">
        <v>45410</v>
      </c>
      <c r="B6367" s="697" t="s">
        <v>324</v>
      </c>
      <c r="C6367" s="754" t="s">
        <v>175</v>
      </c>
      <c r="D6367" s="700">
        <v>100</v>
      </c>
      <c r="E6367" s="717" t="s">
        <v>33</v>
      </c>
      <c r="F6367" s="717">
        <v>2.01</v>
      </c>
      <c r="G6367" s="646">
        <v>1.91</v>
      </c>
      <c r="H6367" s="646">
        <v>34.58</v>
      </c>
      <c r="I6367" s="646">
        <v>34.41</v>
      </c>
      <c r="J6367" s="646">
        <v>34.32</v>
      </c>
      <c r="K6367" s="555">
        <v>0</v>
      </c>
      <c r="L6367" s="702">
        <v>0</v>
      </c>
      <c r="M6367" s="585">
        <v>807.18</v>
      </c>
      <c r="N6367" s="555">
        <v>850</v>
      </c>
      <c r="O6367" s="732">
        <v>0.9496</v>
      </c>
      <c r="P6367" s="1067" t="s">
        <v>176</v>
      </c>
      <c r="Q6367" s="555">
        <v>12000</v>
      </c>
      <c r="R6367" s="646">
        <v>2852.52</v>
      </c>
      <c r="S6367" s="732">
        <v>0.2397</v>
      </c>
      <c r="V6367" s="697">
        <v>0</v>
      </c>
      <c r="W6367" s="697">
        <v>0</v>
      </c>
      <c r="X6367" s="697">
        <v>0</v>
      </c>
      <c r="Y6367" s="697">
        <v>0</v>
      </c>
      <c r="Z6367" s="1090"/>
      <c r="AA6367" s="1089"/>
      <c r="AB6367" s="897"/>
      <c r="AC6367" s="555">
        <v>0</v>
      </c>
      <c r="AD6367" s="697">
        <v>0</v>
      </c>
      <c r="AE6367" s="1087"/>
      <c r="AF6367" s="1087"/>
      <c r="AG6367" s="738"/>
      <c r="AH6367" s="722"/>
      <c r="AI6367" s="1095"/>
    </row>
    <row r="6368" customHeight="1" spans="1:35">
      <c r="A6368" s="995">
        <v>45411</v>
      </c>
      <c r="B6368" s="697" t="s">
        <v>324</v>
      </c>
      <c r="C6368" s="1130" t="s">
        <v>175</v>
      </c>
      <c r="D6368" s="990">
        <v>100</v>
      </c>
      <c r="E6368" s="555" t="s">
        <v>91</v>
      </c>
      <c r="F6368" s="555">
        <v>2.98</v>
      </c>
      <c r="G6368" s="555">
        <v>1.81</v>
      </c>
      <c r="H6368" s="646">
        <v>25.29</v>
      </c>
      <c r="I6368" s="555">
        <v>25.16</v>
      </c>
      <c r="J6368" s="646">
        <v>25.08</v>
      </c>
      <c r="K6368" s="555">
        <v>0</v>
      </c>
      <c r="L6368" s="702">
        <v>0</v>
      </c>
      <c r="M6368" s="647">
        <v>832.26</v>
      </c>
      <c r="N6368" s="555">
        <v>850</v>
      </c>
      <c r="O6368" s="732">
        <v>0.9791</v>
      </c>
      <c r="P6368" s="1067" t="s">
        <v>176</v>
      </c>
      <c r="Q6368" s="555">
        <v>12000</v>
      </c>
      <c r="R6368" s="646">
        <v>2877.6</v>
      </c>
      <c r="S6368" s="732">
        <v>0.2418</v>
      </c>
      <c r="V6368" s="697">
        <v>0</v>
      </c>
      <c r="W6368" s="697">
        <v>0</v>
      </c>
      <c r="X6368" s="697">
        <v>0</v>
      </c>
      <c r="Y6368" s="697">
        <v>0</v>
      </c>
      <c r="Z6368" s="1090"/>
      <c r="AA6368" s="1089"/>
      <c r="AB6368" s="897"/>
      <c r="AC6368" s="555">
        <v>0</v>
      </c>
      <c r="AD6368" s="697">
        <v>0</v>
      </c>
      <c r="AE6368" s="702"/>
      <c r="AF6368" s="702"/>
      <c r="AG6368" s="1096"/>
      <c r="AH6368" s="1097"/>
      <c r="AI6368" s="1098"/>
    </row>
    <row r="6369" customHeight="1" spans="1:35">
      <c r="A6369" s="998">
        <v>45412</v>
      </c>
      <c r="B6369" s="999" t="s">
        <v>324</v>
      </c>
      <c r="C6369" s="1131" t="s">
        <v>175</v>
      </c>
      <c r="D6369" s="1012">
        <v>100</v>
      </c>
      <c r="E6369" s="1001" t="s">
        <v>91</v>
      </c>
      <c r="F6369" s="1001">
        <v>0.94</v>
      </c>
      <c r="G6369" s="1001">
        <v>3.93</v>
      </c>
      <c r="H6369" s="1056">
        <v>8.92</v>
      </c>
      <c r="I6369" s="1001">
        <v>8.88</v>
      </c>
      <c r="J6369" s="1001">
        <v>8.58</v>
      </c>
      <c r="K6369" s="1001">
        <v>0</v>
      </c>
      <c r="L6369" s="1016">
        <v>0</v>
      </c>
      <c r="M6369" s="1001">
        <v>840.84</v>
      </c>
      <c r="N6369" s="1001">
        <v>850</v>
      </c>
      <c r="O6369" s="1026">
        <v>0.9892</v>
      </c>
      <c r="P6369" s="1068" t="s">
        <v>176</v>
      </c>
      <c r="Q6369" s="1001">
        <v>12000</v>
      </c>
      <c r="R6369" s="1002">
        <v>2886.18</v>
      </c>
      <c r="S6369" s="1026">
        <v>0.2425</v>
      </c>
      <c r="V6369" s="1000">
        <v>0</v>
      </c>
      <c r="W6369" s="1000">
        <v>0</v>
      </c>
      <c r="X6369" s="1000">
        <v>0</v>
      </c>
      <c r="Y6369" s="1000">
        <v>0</v>
      </c>
      <c r="Z6369" s="1091"/>
      <c r="AA6369" s="1092"/>
      <c r="AB6369" s="1036"/>
      <c r="AC6369" s="1000">
        <v>0</v>
      </c>
      <c r="AD6369" s="1000">
        <v>0</v>
      </c>
      <c r="AE6369" s="1093"/>
      <c r="AF6369" s="1016"/>
      <c r="AG6369" s="1099"/>
      <c r="AH6369" s="1100"/>
      <c r="AI6369" s="1101"/>
    </row>
    <row r="6370" s="272" customFormat="1" ht="34" customHeight="1" spans="1:29">
      <c r="A6370" s="763" t="s">
        <v>503</v>
      </c>
      <c r="B6370" s="763"/>
      <c r="C6370" s="763"/>
      <c r="D6370" s="763"/>
      <c r="E6370" s="763"/>
      <c r="F6370" s="763"/>
      <c r="G6370" s="763"/>
      <c r="H6370" s="763"/>
      <c r="I6370" s="763"/>
      <c r="J6370" s="763"/>
      <c r="K6370" s="763"/>
      <c r="L6370" s="763"/>
      <c r="M6370" s="763"/>
      <c r="N6370" s="763"/>
      <c r="O6370" s="763"/>
      <c r="P6370" s="763"/>
      <c r="Q6370" s="763"/>
      <c r="R6370" s="763"/>
      <c r="S6370" s="763"/>
      <c r="T6370" s="763"/>
      <c r="U6370" s="763"/>
      <c r="V6370" s="763"/>
      <c r="W6370" s="763"/>
      <c r="X6370" s="763"/>
      <c r="Y6370" s="763"/>
      <c r="Z6370" s="763"/>
      <c r="AA6370" s="763"/>
      <c r="AB6370" s="763"/>
      <c r="AC6370" s="763"/>
    </row>
    <row r="6371" s="272" customFormat="1" ht="19" customHeight="1" spans="1:30">
      <c r="A6371" s="230" t="s">
        <v>1</v>
      </c>
      <c r="B6371" s="230" t="s">
        <v>2</v>
      </c>
      <c r="C6371" s="230" t="s">
        <v>3</v>
      </c>
      <c r="D6371" s="230" t="s">
        <v>4</v>
      </c>
      <c r="E6371" s="230" t="s">
        <v>5</v>
      </c>
      <c r="F6371" s="230" t="s">
        <v>6</v>
      </c>
      <c r="G6371" s="230" t="s">
        <v>7</v>
      </c>
      <c r="H6371" s="230" t="s">
        <v>8</v>
      </c>
      <c r="I6371" s="230" t="s">
        <v>9</v>
      </c>
      <c r="J6371" s="230" t="s">
        <v>10</v>
      </c>
      <c r="K6371" s="230" t="s">
        <v>11</v>
      </c>
      <c r="L6371" s="230" t="s">
        <v>12</v>
      </c>
      <c r="M6371" s="230" t="s">
        <v>13</v>
      </c>
      <c r="N6371" s="230" t="s">
        <v>14</v>
      </c>
      <c r="O6371" s="230" t="s">
        <v>15</v>
      </c>
      <c r="P6371" s="230" t="s">
        <v>16</v>
      </c>
      <c r="Q6371" s="230" t="s">
        <v>17</v>
      </c>
      <c r="R6371" s="230" t="s">
        <v>18</v>
      </c>
      <c r="S6371" s="230" t="s">
        <v>19</v>
      </c>
      <c r="T6371" s="230" t="s">
        <v>20</v>
      </c>
      <c r="U6371" s="230" t="s">
        <v>21</v>
      </c>
      <c r="V6371" s="230" t="s">
        <v>22</v>
      </c>
      <c r="W6371" s="230" t="s">
        <v>23</v>
      </c>
      <c r="X6371" s="230" t="s">
        <v>24</v>
      </c>
      <c r="Y6371" s="230" t="s">
        <v>25</v>
      </c>
      <c r="Z6371" s="230" t="s">
        <v>26</v>
      </c>
      <c r="AA6371" s="230" t="s">
        <v>27</v>
      </c>
      <c r="AB6371" s="230" t="s">
        <v>28</v>
      </c>
      <c r="AC6371" s="583" t="s">
        <v>29</v>
      </c>
      <c r="AD6371" s="583" t="s">
        <v>30</v>
      </c>
    </row>
    <row r="6372" s="272" customFormat="1" ht="19" customHeight="1" spans="1:30">
      <c r="A6372" s="995">
        <v>45413</v>
      </c>
      <c r="B6372" s="669" t="s">
        <v>31</v>
      </c>
      <c r="C6372" s="669" t="s">
        <v>32</v>
      </c>
      <c r="D6372" s="765">
        <v>100</v>
      </c>
      <c r="E6372" s="669" t="s">
        <v>35</v>
      </c>
      <c r="F6372" s="765">
        <v>5.81</v>
      </c>
      <c r="G6372" s="765">
        <v>1.01</v>
      </c>
      <c r="H6372" s="765">
        <v>56.0296</v>
      </c>
      <c r="I6372" s="765">
        <v>55.4749</v>
      </c>
      <c r="J6372" s="765">
        <v>55.3</v>
      </c>
      <c r="K6372" s="765">
        <v>0</v>
      </c>
      <c r="L6372" s="766">
        <v>0</v>
      </c>
      <c r="M6372" s="765">
        <v>55.3</v>
      </c>
      <c r="N6372" s="765">
        <v>1291</v>
      </c>
      <c r="O6372" s="766">
        <v>0.0428</v>
      </c>
      <c r="P6372" s="766">
        <v>0.0105</v>
      </c>
      <c r="Q6372" s="765">
        <v>14897</v>
      </c>
      <c r="R6372" s="765">
        <v>4678.3625</v>
      </c>
      <c r="S6372" s="766">
        <v>0.314</v>
      </c>
      <c r="T6372" s="765">
        <v>0.004</v>
      </c>
      <c r="U6372" s="765">
        <v>0</v>
      </c>
      <c r="V6372" s="765">
        <v>0</v>
      </c>
      <c r="W6372" s="765">
        <v>0</v>
      </c>
      <c r="X6372" s="669">
        <v>0</v>
      </c>
      <c r="Y6372" s="765">
        <v>0</v>
      </c>
      <c r="Z6372" s="765">
        <v>0</v>
      </c>
      <c r="AA6372" s="765">
        <v>0</v>
      </c>
      <c r="AB6372" s="766">
        <v>1</v>
      </c>
      <c r="AC6372" s="575">
        <f>U6372+W6372</f>
        <v>0</v>
      </c>
      <c r="AD6372" s="620">
        <f>T6372+V6372</f>
        <v>0.004</v>
      </c>
    </row>
    <row r="6373" s="272" customFormat="1" ht="19" customHeight="1" spans="1:30">
      <c r="A6373" s="995">
        <v>45413</v>
      </c>
      <c r="B6373" s="669" t="s">
        <v>50</v>
      </c>
      <c r="C6373" s="669" t="s">
        <v>32</v>
      </c>
      <c r="D6373" s="765">
        <v>50</v>
      </c>
      <c r="E6373" s="669" t="s">
        <v>35</v>
      </c>
      <c r="F6373" s="765">
        <v>7.06</v>
      </c>
      <c r="G6373" s="765">
        <v>0</v>
      </c>
      <c r="H6373" s="765">
        <v>30.0929</v>
      </c>
      <c r="I6373" s="765">
        <v>13.79</v>
      </c>
      <c r="J6373" s="765">
        <v>13.72</v>
      </c>
      <c r="K6373" s="765">
        <v>16.3029</v>
      </c>
      <c r="L6373" s="766">
        <v>0.5418</v>
      </c>
      <c r="M6373" s="765">
        <v>13.72</v>
      </c>
      <c r="N6373" s="765">
        <v>647</v>
      </c>
      <c r="O6373" s="766">
        <v>0.0212</v>
      </c>
      <c r="P6373" s="766">
        <v>-0.0111</v>
      </c>
      <c r="Q6373" s="765">
        <v>6687</v>
      </c>
      <c r="R6373" s="765">
        <v>1782.55</v>
      </c>
      <c r="S6373" s="766">
        <v>0.2666</v>
      </c>
      <c r="T6373" s="765">
        <v>0</v>
      </c>
      <c r="U6373" s="765">
        <v>0</v>
      </c>
      <c r="V6373" s="765">
        <v>0</v>
      </c>
      <c r="W6373" s="765">
        <v>0</v>
      </c>
      <c r="X6373" s="669">
        <v>0</v>
      </c>
      <c r="Y6373" s="765">
        <v>0</v>
      </c>
      <c r="Z6373" s="765">
        <v>0</v>
      </c>
      <c r="AA6373" s="765">
        <v>0</v>
      </c>
      <c r="AB6373" s="766">
        <v>1</v>
      </c>
      <c r="AC6373" s="575">
        <f t="shared" ref="AC6373:AC6413" si="298">U6373+W6373</f>
        <v>0</v>
      </c>
      <c r="AD6373" s="620">
        <f t="shared" ref="AD6373:AD6413" si="299">T6373+V6373</f>
        <v>0</v>
      </c>
    </row>
    <row r="6374" s="272" customFormat="1" ht="19" customHeight="1" spans="1:30">
      <c r="A6374" s="995">
        <v>45413</v>
      </c>
      <c r="B6374" s="669" t="s">
        <v>34</v>
      </c>
      <c r="C6374" s="669" t="s">
        <v>32</v>
      </c>
      <c r="D6374" s="765">
        <v>10</v>
      </c>
      <c r="E6374" s="669" t="s">
        <v>35</v>
      </c>
      <c r="F6374" s="765">
        <v>6.01</v>
      </c>
      <c r="G6374" s="765">
        <v>1.13</v>
      </c>
      <c r="H6374" s="765">
        <v>5.463</v>
      </c>
      <c r="I6374" s="765">
        <v>4.6618</v>
      </c>
      <c r="J6374" s="765">
        <v>4.62</v>
      </c>
      <c r="K6374" s="765">
        <v>0.8012</v>
      </c>
      <c r="L6374" s="766">
        <v>0.1467</v>
      </c>
      <c r="M6374" s="765">
        <v>4.62</v>
      </c>
      <c r="N6374" s="765">
        <v>101</v>
      </c>
      <c r="O6374" s="766">
        <v>0.0457</v>
      </c>
      <c r="P6374" s="766">
        <v>0.0134</v>
      </c>
      <c r="Q6374" s="765">
        <v>1258</v>
      </c>
      <c r="R6374" s="765">
        <v>435.6</v>
      </c>
      <c r="S6374" s="766">
        <v>0.3463</v>
      </c>
      <c r="T6374" s="765">
        <v>0</v>
      </c>
      <c r="U6374" s="765">
        <v>0</v>
      </c>
      <c r="V6374" s="765">
        <v>0</v>
      </c>
      <c r="W6374" s="765">
        <v>0</v>
      </c>
      <c r="X6374" s="669">
        <v>0</v>
      </c>
      <c r="Y6374" s="765">
        <v>0</v>
      </c>
      <c r="Z6374" s="765">
        <v>0</v>
      </c>
      <c r="AA6374" s="765">
        <v>0</v>
      </c>
      <c r="AB6374" s="766">
        <v>1</v>
      </c>
      <c r="AC6374" s="575">
        <f t="shared" si="298"/>
        <v>0</v>
      </c>
      <c r="AD6374" s="620">
        <f t="shared" si="299"/>
        <v>0</v>
      </c>
    </row>
    <row r="6375" s="272" customFormat="1" ht="19" customHeight="1" spans="1:30">
      <c r="A6375" s="995">
        <v>45413</v>
      </c>
      <c r="B6375" s="669" t="s">
        <v>36</v>
      </c>
      <c r="C6375" s="669" t="s">
        <v>32</v>
      </c>
      <c r="D6375" s="765">
        <v>80</v>
      </c>
      <c r="E6375" s="669" t="s">
        <v>35</v>
      </c>
      <c r="F6375" s="765">
        <v>6.8</v>
      </c>
      <c r="G6375" s="765">
        <v>0.64</v>
      </c>
      <c r="H6375" s="765">
        <v>46.9975</v>
      </c>
      <c r="I6375" s="765">
        <v>46.48</v>
      </c>
      <c r="J6375" s="765">
        <v>46.2</v>
      </c>
      <c r="K6375" s="765">
        <v>0</v>
      </c>
      <c r="L6375" s="766">
        <v>0</v>
      </c>
      <c r="M6375" s="765">
        <v>46.2</v>
      </c>
      <c r="N6375" s="765">
        <v>884</v>
      </c>
      <c r="O6375" s="766">
        <v>0.0523</v>
      </c>
      <c r="P6375" s="766">
        <v>0.02</v>
      </c>
      <c r="Q6375" s="765">
        <v>9570</v>
      </c>
      <c r="R6375" s="765">
        <v>4062.3</v>
      </c>
      <c r="S6375" s="766">
        <v>0.4245</v>
      </c>
      <c r="T6375" s="765">
        <v>0</v>
      </c>
      <c r="U6375" s="765">
        <v>0</v>
      </c>
      <c r="V6375" s="765">
        <v>0</v>
      </c>
      <c r="W6375" s="765">
        <v>0</v>
      </c>
      <c r="X6375" s="669">
        <v>0</v>
      </c>
      <c r="Y6375" s="765">
        <v>0</v>
      </c>
      <c r="Z6375" s="765">
        <v>0</v>
      </c>
      <c r="AA6375" s="765">
        <v>0</v>
      </c>
      <c r="AB6375" s="766">
        <v>1</v>
      </c>
      <c r="AC6375" s="575">
        <f t="shared" si="298"/>
        <v>0</v>
      </c>
      <c r="AD6375" s="620">
        <f t="shared" si="299"/>
        <v>0</v>
      </c>
    </row>
    <row r="6376" s="272" customFormat="1" ht="19" customHeight="1" spans="1:30">
      <c r="A6376" s="995">
        <v>45413</v>
      </c>
      <c r="B6376" s="669" t="s">
        <v>63</v>
      </c>
      <c r="C6376" s="669" t="s">
        <v>56</v>
      </c>
      <c r="D6376" s="765">
        <v>50</v>
      </c>
      <c r="E6376" s="669" t="s">
        <v>35</v>
      </c>
      <c r="F6376" s="765">
        <v>0</v>
      </c>
      <c r="G6376" s="765">
        <v>3.81</v>
      </c>
      <c r="H6376" s="765">
        <v>7.4823</v>
      </c>
      <c r="I6376" s="765">
        <v>6.9689</v>
      </c>
      <c r="J6376" s="765">
        <v>6.09</v>
      </c>
      <c r="K6376" s="765">
        <v>0</v>
      </c>
      <c r="L6376" s="766">
        <v>0</v>
      </c>
      <c r="M6376" s="765">
        <v>6.09</v>
      </c>
      <c r="N6376" s="765">
        <v>1260</v>
      </c>
      <c r="O6376" s="766">
        <v>0.0048</v>
      </c>
      <c r="P6376" s="766">
        <v>-0.0275</v>
      </c>
      <c r="Q6376" s="765">
        <v>12046</v>
      </c>
      <c r="R6376" s="765">
        <v>5117.7</v>
      </c>
      <c r="S6376" s="766">
        <v>0.4248</v>
      </c>
      <c r="T6376" s="765">
        <v>0</v>
      </c>
      <c r="U6376" s="765">
        <v>0</v>
      </c>
      <c r="V6376" s="765">
        <v>0</v>
      </c>
      <c r="W6376" s="765">
        <v>0</v>
      </c>
      <c r="X6376" s="669">
        <v>0</v>
      </c>
      <c r="Y6376" s="765">
        <v>0</v>
      </c>
      <c r="Z6376" s="765">
        <v>0</v>
      </c>
      <c r="AA6376" s="765">
        <v>0</v>
      </c>
      <c r="AB6376" s="766">
        <v>1</v>
      </c>
      <c r="AC6376" s="575">
        <f t="shared" si="298"/>
        <v>0</v>
      </c>
      <c r="AD6376" s="620">
        <f t="shared" si="299"/>
        <v>0</v>
      </c>
    </row>
    <row r="6377" s="272" customFormat="1" ht="19" customHeight="1" spans="1:30">
      <c r="A6377" s="995">
        <v>45413</v>
      </c>
      <c r="B6377" s="669" t="s">
        <v>41</v>
      </c>
      <c r="C6377" s="669" t="s">
        <v>32</v>
      </c>
      <c r="D6377" s="765">
        <v>20</v>
      </c>
      <c r="E6377" s="669" t="s">
        <v>35</v>
      </c>
      <c r="F6377" s="765">
        <v>7.38</v>
      </c>
      <c r="G6377" s="765">
        <v>2.39</v>
      </c>
      <c r="H6377" s="765">
        <v>15.8226</v>
      </c>
      <c r="I6377" s="765">
        <v>0</v>
      </c>
      <c r="J6377" s="765">
        <v>0</v>
      </c>
      <c r="K6377" s="765">
        <v>0</v>
      </c>
      <c r="L6377" s="669"/>
      <c r="M6377" s="765">
        <v>0</v>
      </c>
      <c r="N6377" s="765">
        <v>383</v>
      </c>
      <c r="O6377" s="766">
        <v>0</v>
      </c>
      <c r="P6377" s="766">
        <v>-0.0323</v>
      </c>
      <c r="Q6377" s="765">
        <v>4064</v>
      </c>
      <c r="R6377" s="765">
        <v>1085.8112</v>
      </c>
      <c r="S6377" s="766">
        <v>0.2672</v>
      </c>
      <c r="T6377" s="765">
        <v>0</v>
      </c>
      <c r="U6377" s="765">
        <v>0</v>
      </c>
      <c r="V6377" s="765">
        <v>0</v>
      </c>
      <c r="W6377" s="765">
        <v>15.8226</v>
      </c>
      <c r="X6377" s="669">
        <v>0</v>
      </c>
      <c r="Y6377" s="765">
        <v>0</v>
      </c>
      <c r="Z6377" s="765">
        <v>0</v>
      </c>
      <c r="AA6377" s="765">
        <v>0</v>
      </c>
      <c r="AB6377" s="766">
        <v>1</v>
      </c>
      <c r="AC6377" s="575">
        <f t="shared" si="298"/>
        <v>15.8226</v>
      </c>
      <c r="AD6377" s="620">
        <f t="shared" si="299"/>
        <v>0</v>
      </c>
    </row>
    <row r="6378" s="272" customFormat="1" ht="19" customHeight="1" spans="1:30">
      <c r="A6378" s="995">
        <v>45413</v>
      </c>
      <c r="B6378" s="669" t="s">
        <v>46</v>
      </c>
      <c r="C6378" s="669" t="s">
        <v>32</v>
      </c>
      <c r="D6378" s="765">
        <v>30</v>
      </c>
      <c r="E6378" s="669" t="s">
        <v>33</v>
      </c>
      <c r="F6378" s="765">
        <v>5.28</v>
      </c>
      <c r="G6378" s="765">
        <v>1.23</v>
      </c>
      <c r="H6378" s="765">
        <v>15.0099</v>
      </c>
      <c r="I6378" s="765">
        <v>12.852</v>
      </c>
      <c r="J6378" s="765">
        <v>12.824</v>
      </c>
      <c r="K6378" s="765">
        <v>1.8636</v>
      </c>
      <c r="L6378" s="766">
        <v>0.1266</v>
      </c>
      <c r="M6378" s="765">
        <v>12.824</v>
      </c>
      <c r="N6378" s="765">
        <v>388</v>
      </c>
      <c r="O6378" s="766">
        <v>0.0331</v>
      </c>
      <c r="P6378" s="766">
        <v>0.0008</v>
      </c>
      <c r="Q6378" s="765">
        <v>4513</v>
      </c>
      <c r="R6378" s="765">
        <v>1716.176</v>
      </c>
      <c r="S6378" s="766">
        <v>0.3803</v>
      </c>
      <c r="T6378" s="765">
        <v>0</v>
      </c>
      <c r="U6378" s="765">
        <v>0</v>
      </c>
      <c r="V6378" s="765">
        <v>0</v>
      </c>
      <c r="W6378" s="765">
        <v>0</v>
      </c>
      <c r="X6378" s="669">
        <v>0</v>
      </c>
      <c r="Y6378" s="765">
        <v>0</v>
      </c>
      <c r="Z6378" s="765">
        <v>0</v>
      </c>
      <c r="AA6378" s="765">
        <v>0</v>
      </c>
      <c r="AB6378" s="766">
        <v>1</v>
      </c>
      <c r="AC6378" s="575">
        <f t="shared" si="298"/>
        <v>0</v>
      </c>
      <c r="AD6378" s="620">
        <f t="shared" si="299"/>
        <v>0</v>
      </c>
    </row>
    <row r="6379" s="272" customFormat="1" ht="19" customHeight="1" spans="1:30">
      <c r="A6379" s="995">
        <v>45413</v>
      </c>
      <c r="B6379" s="669" t="s">
        <v>47</v>
      </c>
      <c r="C6379" s="669" t="s">
        <v>32</v>
      </c>
      <c r="D6379" s="765">
        <v>150</v>
      </c>
      <c r="E6379" s="669" t="s">
        <v>33</v>
      </c>
      <c r="F6379" s="765">
        <v>7.14</v>
      </c>
      <c r="G6379" s="765">
        <v>3.07</v>
      </c>
      <c r="H6379" s="765">
        <v>100.3223</v>
      </c>
      <c r="I6379" s="765">
        <v>94.5233</v>
      </c>
      <c r="J6379" s="765">
        <v>87.4769</v>
      </c>
      <c r="K6379" s="765">
        <v>5.8</v>
      </c>
      <c r="L6379" s="766">
        <v>0.0578</v>
      </c>
      <c r="M6379" s="765">
        <v>87.4769</v>
      </c>
      <c r="N6379" s="765">
        <v>2514</v>
      </c>
      <c r="O6379" s="766">
        <v>0.0348</v>
      </c>
      <c r="P6379" s="766">
        <v>0.0025</v>
      </c>
      <c r="Q6379" s="765">
        <v>24402</v>
      </c>
      <c r="R6379" s="765">
        <v>5582.2095</v>
      </c>
      <c r="S6379" s="766">
        <v>0.2288</v>
      </c>
      <c r="T6379" s="765">
        <v>0</v>
      </c>
      <c r="U6379" s="765">
        <v>0</v>
      </c>
      <c r="V6379" s="765">
        <v>0</v>
      </c>
      <c r="W6379" s="765">
        <v>0</v>
      </c>
      <c r="X6379" s="669">
        <v>0</v>
      </c>
      <c r="Y6379" s="765">
        <v>0</v>
      </c>
      <c r="Z6379" s="765">
        <v>0</v>
      </c>
      <c r="AA6379" s="765">
        <v>0</v>
      </c>
      <c r="AB6379" s="766">
        <v>1</v>
      </c>
      <c r="AC6379" s="575">
        <f t="shared" si="298"/>
        <v>0</v>
      </c>
      <c r="AD6379" s="620">
        <f t="shared" si="299"/>
        <v>0</v>
      </c>
    </row>
    <row r="6380" s="272" customFormat="1" ht="19" customHeight="1" spans="1:30">
      <c r="A6380" s="995">
        <v>45413</v>
      </c>
      <c r="B6380" s="669" t="s">
        <v>37</v>
      </c>
      <c r="C6380" s="669" t="s">
        <v>32</v>
      </c>
      <c r="D6380" s="765">
        <v>100</v>
      </c>
      <c r="E6380" s="669" t="s">
        <v>35</v>
      </c>
      <c r="F6380" s="765">
        <v>8.98</v>
      </c>
      <c r="G6380" s="765">
        <v>0</v>
      </c>
      <c r="H6380" s="765">
        <v>66.03</v>
      </c>
      <c r="I6380" s="765">
        <v>63.9097</v>
      </c>
      <c r="J6380" s="765">
        <v>60.776</v>
      </c>
      <c r="K6380" s="765">
        <v>2.0132</v>
      </c>
      <c r="L6380" s="766">
        <v>0.0305</v>
      </c>
      <c r="M6380" s="765">
        <v>60.776</v>
      </c>
      <c r="N6380" s="765">
        <v>1574</v>
      </c>
      <c r="O6380" s="766">
        <v>0.0386</v>
      </c>
      <c r="P6380" s="766">
        <v>0.0063</v>
      </c>
      <c r="Q6380" s="765">
        <v>15889</v>
      </c>
      <c r="R6380" s="765">
        <v>4581.632</v>
      </c>
      <c r="S6380" s="766">
        <v>0.2884</v>
      </c>
      <c r="T6380" s="765">
        <v>0.0693</v>
      </c>
      <c r="U6380" s="765">
        <v>0</v>
      </c>
      <c r="V6380" s="765">
        <v>0</v>
      </c>
      <c r="W6380" s="765">
        <v>0</v>
      </c>
      <c r="X6380" s="669">
        <v>0</v>
      </c>
      <c r="Y6380" s="765">
        <v>0.0378</v>
      </c>
      <c r="Z6380" s="765">
        <v>0</v>
      </c>
      <c r="AA6380" s="765">
        <v>0</v>
      </c>
      <c r="AB6380" s="766">
        <v>0.999</v>
      </c>
      <c r="AC6380" s="575">
        <f t="shared" si="298"/>
        <v>0</v>
      </c>
      <c r="AD6380" s="620">
        <f t="shared" si="299"/>
        <v>0.0693</v>
      </c>
    </row>
    <row r="6381" s="272" customFormat="1" ht="19" customHeight="1" spans="1:30">
      <c r="A6381" s="995">
        <v>45413</v>
      </c>
      <c r="B6381" s="669" t="s">
        <v>40</v>
      </c>
      <c r="C6381" s="669" t="s">
        <v>32</v>
      </c>
      <c r="D6381" s="765">
        <v>30</v>
      </c>
      <c r="E6381" s="669" t="s">
        <v>35</v>
      </c>
      <c r="F6381" s="765">
        <v>8.03</v>
      </c>
      <c r="G6381" s="765">
        <v>0</v>
      </c>
      <c r="H6381" s="765">
        <v>21.2891</v>
      </c>
      <c r="I6381" s="765">
        <v>13.1601</v>
      </c>
      <c r="J6381" s="765">
        <v>13.0416</v>
      </c>
      <c r="K6381" s="765">
        <v>8.129</v>
      </c>
      <c r="L6381" s="766">
        <v>0.3818</v>
      </c>
      <c r="M6381" s="765">
        <v>13.0416</v>
      </c>
      <c r="N6381" s="765">
        <v>467</v>
      </c>
      <c r="O6381" s="766">
        <v>0.0279</v>
      </c>
      <c r="P6381" s="766">
        <v>-0.0044</v>
      </c>
      <c r="Q6381" s="765">
        <v>4798</v>
      </c>
      <c r="R6381" s="765">
        <v>1617.8448</v>
      </c>
      <c r="S6381" s="766">
        <v>0.3372</v>
      </c>
      <c r="T6381" s="765">
        <v>0</v>
      </c>
      <c r="U6381" s="765">
        <v>0</v>
      </c>
      <c r="V6381" s="765">
        <v>0</v>
      </c>
      <c r="W6381" s="765">
        <v>0</v>
      </c>
      <c r="X6381" s="669">
        <v>0</v>
      </c>
      <c r="Y6381" s="765">
        <v>0</v>
      </c>
      <c r="Z6381" s="765">
        <v>0</v>
      </c>
      <c r="AA6381" s="765">
        <v>0</v>
      </c>
      <c r="AB6381" s="766">
        <v>1</v>
      </c>
      <c r="AC6381" s="575">
        <f t="shared" si="298"/>
        <v>0</v>
      </c>
      <c r="AD6381" s="620">
        <f t="shared" si="299"/>
        <v>0</v>
      </c>
    </row>
    <row r="6382" s="272" customFormat="1" ht="19" customHeight="1" spans="1:30">
      <c r="A6382" s="995">
        <v>45413</v>
      </c>
      <c r="B6382" s="669" t="s">
        <v>45</v>
      </c>
      <c r="C6382" s="669" t="s">
        <v>32</v>
      </c>
      <c r="D6382" s="765">
        <v>50</v>
      </c>
      <c r="E6382" s="669" t="s">
        <v>35</v>
      </c>
      <c r="F6382" s="765">
        <v>7.79</v>
      </c>
      <c r="G6382" s="765">
        <v>1.5</v>
      </c>
      <c r="H6382" s="765">
        <v>33.21</v>
      </c>
      <c r="I6382" s="765">
        <v>33.096</v>
      </c>
      <c r="J6382" s="765">
        <v>33</v>
      </c>
      <c r="K6382" s="765">
        <v>0</v>
      </c>
      <c r="L6382" s="766">
        <v>0</v>
      </c>
      <c r="M6382" s="765">
        <v>33</v>
      </c>
      <c r="N6382" s="765">
        <v>529</v>
      </c>
      <c r="O6382" s="766">
        <v>0.0624</v>
      </c>
      <c r="P6382" s="766">
        <v>0.0301</v>
      </c>
      <c r="Q6382" s="765">
        <v>7003</v>
      </c>
      <c r="R6382" s="765">
        <v>2093.08</v>
      </c>
      <c r="S6382" s="766">
        <v>0.2989</v>
      </c>
      <c r="T6382" s="765">
        <v>0</v>
      </c>
      <c r="U6382" s="765">
        <v>0</v>
      </c>
      <c r="V6382" s="765">
        <v>0</v>
      </c>
      <c r="W6382" s="765">
        <v>0</v>
      </c>
      <c r="X6382" s="669">
        <v>0</v>
      </c>
      <c r="Y6382" s="765">
        <v>0</v>
      </c>
      <c r="Z6382" s="765">
        <v>0</v>
      </c>
      <c r="AA6382" s="765">
        <v>0</v>
      </c>
      <c r="AB6382" s="766">
        <v>1</v>
      </c>
      <c r="AC6382" s="575">
        <f t="shared" si="298"/>
        <v>0</v>
      </c>
      <c r="AD6382" s="620">
        <f t="shared" si="299"/>
        <v>0</v>
      </c>
    </row>
    <row r="6383" s="272" customFormat="1" ht="19" customHeight="1" spans="1:30">
      <c r="A6383" s="995">
        <v>45413</v>
      </c>
      <c r="B6383" s="669" t="s">
        <v>38</v>
      </c>
      <c r="C6383" s="669" t="s">
        <v>32</v>
      </c>
      <c r="D6383" s="765">
        <v>5.48</v>
      </c>
      <c r="E6383" s="669" t="s">
        <v>44</v>
      </c>
      <c r="F6383" s="765">
        <v>7.16</v>
      </c>
      <c r="G6383" s="765">
        <v>0</v>
      </c>
      <c r="H6383" s="765">
        <v>3.61</v>
      </c>
      <c r="I6383" s="765">
        <v>2.21</v>
      </c>
      <c r="J6383" s="765">
        <v>2.016</v>
      </c>
      <c r="K6383" s="765">
        <v>1.4</v>
      </c>
      <c r="L6383" s="766">
        <v>0.3878</v>
      </c>
      <c r="M6383" s="765">
        <v>2.016</v>
      </c>
      <c r="N6383" s="765">
        <v>57</v>
      </c>
      <c r="O6383" s="766">
        <v>0.0354</v>
      </c>
      <c r="P6383" s="766">
        <v>0.0031</v>
      </c>
      <c r="Q6383" s="765">
        <v>554</v>
      </c>
      <c r="R6383" s="765">
        <v>183.212</v>
      </c>
      <c r="S6383" s="766">
        <v>0.3307</v>
      </c>
      <c r="T6383" s="765">
        <v>0</v>
      </c>
      <c r="U6383" s="765">
        <v>0</v>
      </c>
      <c r="V6383" s="765">
        <v>0</v>
      </c>
      <c r="W6383" s="765">
        <v>0</v>
      </c>
      <c r="X6383" s="669">
        <v>0</v>
      </c>
      <c r="Y6383" s="765">
        <v>0</v>
      </c>
      <c r="Z6383" s="765">
        <v>0</v>
      </c>
      <c r="AA6383" s="765">
        <v>0</v>
      </c>
      <c r="AB6383" s="766">
        <v>1</v>
      </c>
      <c r="AC6383" s="575">
        <f t="shared" si="298"/>
        <v>0</v>
      </c>
      <c r="AD6383" s="620">
        <f t="shared" si="299"/>
        <v>0</v>
      </c>
    </row>
    <row r="6384" s="272" customFormat="1" ht="19" customHeight="1" spans="1:30">
      <c r="A6384" s="995">
        <v>45413</v>
      </c>
      <c r="B6384" s="669" t="s">
        <v>43</v>
      </c>
      <c r="C6384" s="669" t="s">
        <v>32</v>
      </c>
      <c r="D6384" s="765">
        <v>300</v>
      </c>
      <c r="E6384" s="669" t="s">
        <v>35</v>
      </c>
      <c r="F6384" s="765">
        <v>7.63</v>
      </c>
      <c r="G6384" s="765">
        <v>0</v>
      </c>
      <c r="H6384" s="765">
        <v>252.7704</v>
      </c>
      <c r="I6384" s="765">
        <v>252.7704</v>
      </c>
      <c r="J6384" s="765">
        <v>245.52</v>
      </c>
      <c r="K6384" s="765">
        <v>0</v>
      </c>
      <c r="L6384" s="766">
        <v>0</v>
      </c>
      <c r="M6384" s="765">
        <v>245.52</v>
      </c>
      <c r="N6384" s="765">
        <v>5361</v>
      </c>
      <c r="O6384" s="766">
        <v>0.0458</v>
      </c>
      <c r="P6384" s="766">
        <v>0.0135</v>
      </c>
      <c r="Q6384" s="765">
        <v>60814</v>
      </c>
      <c r="R6384" s="765">
        <v>18376.084</v>
      </c>
      <c r="S6384" s="766">
        <v>0.3022</v>
      </c>
      <c r="T6384" s="765">
        <v>0</v>
      </c>
      <c r="U6384" s="765">
        <v>0</v>
      </c>
      <c r="V6384" s="765">
        <v>0</v>
      </c>
      <c r="W6384" s="765">
        <v>0</v>
      </c>
      <c r="X6384" s="669">
        <v>0</v>
      </c>
      <c r="Y6384" s="765">
        <v>0</v>
      </c>
      <c r="Z6384" s="765">
        <v>0</v>
      </c>
      <c r="AA6384" s="765">
        <v>0</v>
      </c>
      <c r="AB6384" s="766">
        <v>1</v>
      </c>
      <c r="AC6384" s="575">
        <f t="shared" si="298"/>
        <v>0</v>
      </c>
      <c r="AD6384" s="620">
        <f t="shared" si="299"/>
        <v>0</v>
      </c>
    </row>
    <row r="6385" s="272" customFormat="1" ht="19" customHeight="1" spans="1:30">
      <c r="A6385" s="995">
        <v>45413</v>
      </c>
      <c r="B6385" s="669" t="s">
        <v>52</v>
      </c>
      <c r="C6385" s="669" t="s">
        <v>32</v>
      </c>
      <c r="D6385" s="765">
        <v>150</v>
      </c>
      <c r="E6385" s="669" t="s">
        <v>35</v>
      </c>
      <c r="F6385" s="765">
        <v>8.43</v>
      </c>
      <c r="G6385" s="765">
        <v>2.35</v>
      </c>
      <c r="H6385" s="765">
        <v>101.9484</v>
      </c>
      <c r="I6385" s="765">
        <v>101.9484</v>
      </c>
      <c r="J6385" s="765">
        <v>101.325</v>
      </c>
      <c r="K6385" s="765">
        <v>0</v>
      </c>
      <c r="L6385" s="766">
        <v>0</v>
      </c>
      <c r="M6385" s="765">
        <v>101.325</v>
      </c>
      <c r="N6385" s="765">
        <v>2282</v>
      </c>
      <c r="O6385" s="766">
        <v>0.0444</v>
      </c>
      <c r="P6385" s="766">
        <v>0.0121</v>
      </c>
      <c r="Q6385" s="765">
        <v>24854</v>
      </c>
      <c r="R6385" s="765">
        <v>9051.525</v>
      </c>
      <c r="S6385" s="766">
        <v>0.3642</v>
      </c>
      <c r="T6385" s="765">
        <v>0</v>
      </c>
      <c r="U6385" s="765">
        <v>0</v>
      </c>
      <c r="V6385" s="765">
        <v>0</v>
      </c>
      <c r="W6385" s="765">
        <v>0</v>
      </c>
      <c r="X6385" s="669">
        <v>0</v>
      </c>
      <c r="Y6385" s="765">
        <v>0</v>
      </c>
      <c r="Z6385" s="765">
        <v>0</v>
      </c>
      <c r="AA6385" s="765">
        <v>0</v>
      </c>
      <c r="AB6385" s="766">
        <v>1</v>
      </c>
      <c r="AC6385" s="575">
        <f t="shared" si="298"/>
        <v>0</v>
      </c>
      <c r="AD6385" s="620">
        <f t="shared" si="299"/>
        <v>0</v>
      </c>
    </row>
    <row r="6386" s="272" customFormat="1" ht="19" customHeight="1" spans="1:30">
      <c r="A6386" s="995">
        <v>45413</v>
      </c>
      <c r="B6386" s="669" t="s">
        <v>49</v>
      </c>
      <c r="C6386" s="669" t="s">
        <v>32</v>
      </c>
      <c r="D6386" s="765">
        <v>100</v>
      </c>
      <c r="E6386" s="669" t="s">
        <v>35</v>
      </c>
      <c r="F6386" s="765">
        <v>6.51</v>
      </c>
      <c r="G6386" s="765">
        <v>1.2</v>
      </c>
      <c r="H6386" s="765">
        <v>60.1312</v>
      </c>
      <c r="I6386" s="765">
        <v>35.4579</v>
      </c>
      <c r="J6386" s="765">
        <v>33.4089</v>
      </c>
      <c r="K6386" s="765">
        <v>24.6733</v>
      </c>
      <c r="L6386" s="766">
        <v>0.4103</v>
      </c>
      <c r="M6386" s="765">
        <v>33.4089</v>
      </c>
      <c r="N6386" s="765">
        <v>1281</v>
      </c>
      <c r="O6386" s="766">
        <v>0.0261</v>
      </c>
      <c r="P6386" s="766">
        <v>-0.0062</v>
      </c>
      <c r="Q6386" s="765">
        <v>14225</v>
      </c>
      <c r="R6386" s="765">
        <v>4267.135</v>
      </c>
      <c r="S6386" s="766">
        <v>0.3</v>
      </c>
      <c r="T6386" s="765">
        <v>0</v>
      </c>
      <c r="U6386" s="765">
        <v>0</v>
      </c>
      <c r="V6386" s="765">
        <v>0</v>
      </c>
      <c r="W6386" s="765">
        <v>0</v>
      </c>
      <c r="X6386" s="669">
        <v>0</v>
      </c>
      <c r="Y6386" s="765">
        <v>0</v>
      </c>
      <c r="Z6386" s="765">
        <v>0</v>
      </c>
      <c r="AA6386" s="765">
        <v>0</v>
      </c>
      <c r="AB6386" s="766">
        <v>1</v>
      </c>
      <c r="AC6386" s="575">
        <f t="shared" si="298"/>
        <v>0</v>
      </c>
      <c r="AD6386" s="620">
        <f t="shared" si="299"/>
        <v>0</v>
      </c>
    </row>
    <row r="6387" s="272" customFormat="1" ht="19" customHeight="1" spans="1:30">
      <c r="A6387" s="995">
        <v>45413</v>
      </c>
      <c r="B6387" s="669" t="s">
        <v>51</v>
      </c>
      <c r="C6387" s="669" t="s">
        <v>32</v>
      </c>
      <c r="D6387" s="765">
        <v>100</v>
      </c>
      <c r="E6387" s="669" t="s">
        <v>33</v>
      </c>
      <c r="F6387" s="765">
        <v>4.25</v>
      </c>
      <c r="G6387" s="765">
        <v>2</v>
      </c>
      <c r="H6387" s="765">
        <v>52.5072</v>
      </c>
      <c r="I6387" s="765">
        <v>25.0984</v>
      </c>
      <c r="J6387" s="765">
        <v>24.0436</v>
      </c>
      <c r="K6387" s="765">
        <v>27.4088</v>
      </c>
      <c r="L6387" s="766">
        <v>0.522</v>
      </c>
      <c r="M6387" s="765">
        <v>24.0436</v>
      </c>
      <c r="N6387" s="765">
        <v>863</v>
      </c>
      <c r="O6387" s="766">
        <v>0.0279</v>
      </c>
      <c r="P6387" s="766">
        <v>-0.0044</v>
      </c>
      <c r="Q6387" s="765">
        <v>11438</v>
      </c>
      <c r="R6387" s="765">
        <v>3556.4088</v>
      </c>
      <c r="S6387" s="766">
        <v>0.3109</v>
      </c>
      <c r="T6387" s="765">
        <v>0</v>
      </c>
      <c r="U6387" s="765">
        <v>0</v>
      </c>
      <c r="V6387" s="765">
        <v>0</v>
      </c>
      <c r="W6387" s="765">
        <v>0</v>
      </c>
      <c r="X6387" s="669">
        <v>0</v>
      </c>
      <c r="Y6387" s="765">
        <v>0</v>
      </c>
      <c r="Z6387" s="765">
        <v>0</v>
      </c>
      <c r="AA6387" s="765">
        <v>0</v>
      </c>
      <c r="AB6387" s="766">
        <v>1</v>
      </c>
      <c r="AC6387" s="575">
        <f t="shared" si="298"/>
        <v>0</v>
      </c>
      <c r="AD6387" s="620">
        <f t="shared" si="299"/>
        <v>0</v>
      </c>
    </row>
    <row r="6388" s="272" customFormat="1" ht="19" customHeight="1" spans="1:30">
      <c r="A6388" s="995">
        <v>45413</v>
      </c>
      <c r="B6388" s="669" t="s">
        <v>42</v>
      </c>
      <c r="C6388" s="669" t="s">
        <v>32</v>
      </c>
      <c r="D6388" s="765">
        <v>30</v>
      </c>
      <c r="E6388" s="669" t="s">
        <v>33</v>
      </c>
      <c r="F6388" s="765">
        <v>3.08</v>
      </c>
      <c r="G6388" s="765">
        <v>1.25</v>
      </c>
      <c r="H6388" s="765">
        <v>7.3802</v>
      </c>
      <c r="I6388" s="765">
        <v>7.1662</v>
      </c>
      <c r="J6388" s="765">
        <v>7.1448</v>
      </c>
      <c r="K6388" s="765">
        <v>0</v>
      </c>
      <c r="L6388" s="766">
        <v>0</v>
      </c>
      <c r="M6388" s="765">
        <v>7.1448</v>
      </c>
      <c r="N6388" s="765">
        <v>269</v>
      </c>
      <c r="O6388" s="766">
        <v>0.0266</v>
      </c>
      <c r="P6388" s="766">
        <v>-0.0057</v>
      </c>
      <c r="Q6388" s="765">
        <v>3622</v>
      </c>
      <c r="R6388" s="765">
        <v>1444.4104</v>
      </c>
      <c r="S6388" s="766">
        <v>0.3988</v>
      </c>
      <c r="T6388" s="765">
        <v>0</v>
      </c>
      <c r="U6388" s="765">
        <v>0</v>
      </c>
      <c r="V6388" s="765">
        <v>0</v>
      </c>
      <c r="W6388" s="765">
        <v>0</v>
      </c>
      <c r="X6388" s="669">
        <v>0</v>
      </c>
      <c r="Y6388" s="765">
        <v>0</v>
      </c>
      <c r="Z6388" s="765">
        <v>0</v>
      </c>
      <c r="AA6388" s="765">
        <v>0</v>
      </c>
      <c r="AB6388" s="766">
        <v>1</v>
      </c>
      <c r="AC6388" s="575">
        <f t="shared" si="298"/>
        <v>0</v>
      </c>
      <c r="AD6388" s="620">
        <f t="shared" si="299"/>
        <v>0</v>
      </c>
    </row>
    <row r="6389" s="272" customFormat="1" ht="19" customHeight="1" spans="1:30">
      <c r="A6389" s="995">
        <v>45413</v>
      </c>
      <c r="B6389" s="669" t="s">
        <v>53</v>
      </c>
      <c r="C6389" s="669" t="s">
        <v>32</v>
      </c>
      <c r="D6389" s="765">
        <v>100</v>
      </c>
      <c r="E6389" s="669" t="s">
        <v>35</v>
      </c>
      <c r="F6389" s="765">
        <v>7.32</v>
      </c>
      <c r="G6389" s="765">
        <v>1.12</v>
      </c>
      <c r="H6389" s="765">
        <v>56.784</v>
      </c>
      <c r="I6389" s="765">
        <v>55.752</v>
      </c>
      <c r="J6389" s="765">
        <v>55.671</v>
      </c>
      <c r="K6389" s="765">
        <v>0</v>
      </c>
      <c r="L6389" s="766">
        <v>0</v>
      </c>
      <c r="M6389" s="765">
        <v>55.671</v>
      </c>
      <c r="N6389" s="765">
        <v>1437</v>
      </c>
      <c r="O6389" s="766">
        <v>0.0387</v>
      </c>
      <c r="P6389" s="766">
        <v>0.0064</v>
      </c>
      <c r="Q6389" s="765">
        <v>15134</v>
      </c>
      <c r="R6389" s="765">
        <v>5005.4851</v>
      </c>
      <c r="S6389" s="766">
        <v>0.3307</v>
      </c>
      <c r="T6389" s="765">
        <v>0</v>
      </c>
      <c r="U6389" s="765">
        <v>0</v>
      </c>
      <c r="V6389" s="765">
        <v>0</v>
      </c>
      <c r="W6389" s="765">
        <v>0</v>
      </c>
      <c r="X6389" s="669">
        <v>0</v>
      </c>
      <c r="Y6389" s="765">
        <v>0</v>
      </c>
      <c r="Z6389" s="765">
        <v>0</v>
      </c>
      <c r="AA6389" s="765">
        <v>0</v>
      </c>
      <c r="AB6389" s="766">
        <v>1</v>
      </c>
      <c r="AC6389" s="575">
        <f t="shared" si="298"/>
        <v>0</v>
      </c>
      <c r="AD6389" s="620">
        <f t="shared" si="299"/>
        <v>0</v>
      </c>
    </row>
    <row r="6390" s="272" customFormat="1" ht="19" customHeight="1" spans="1:30">
      <c r="A6390" s="995">
        <v>45413</v>
      </c>
      <c r="B6390" s="669" t="s">
        <v>60</v>
      </c>
      <c r="C6390" s="669" t="s">
        <v>56</v>
      </c>
      <c r="D6390" s="765">
        <v>200</v>
      </c>
      <c r="E6390" s="669" t="s">
        <v>35</v>
      </c>
      <c r="F6390" s="765">
        <v>0</v>
      </c>
      <c r="G6390" s="765">
        <v>7.71</v>
      </c>
      <c r="H6390" s="765">
        <v>259.5124</v>
      </c>
      <c r="I6390" s="765">
        <v>157.4623</v>
      </c>
      <c r="J6390" s="765">
        <v>151.8</v>
      </c>
      <c r="K6390" s="765">
        <v>102.0501</v>
      </c>
      <c r="L6390" s="766">
        <v>0.3932</v>
      </c>
      <c r="M6390" s="765">
        <v>151.8</v>
      </c>
      <c r="N6390" s="765">
        <v>4821</v>
      </c>
      <c r="O6390" s="766">
        <v>0.0315</v>
      </c>
      <c r="P6390" s="766">
        <v>-0.0008</v>
      </c>
      <c r="Q6390" s="765">
        <v>58020</v>
      </c>
      <c r="R6390" s="765">
        <v>20309.52</v>
      </c>
      <c r="S6390" s="766">
        <v>0.35</v>
      </c>
      <c r="T6390" s="765">
        <v>0</v>
      </c>
      <c r="U6390" s="765">
        <v>0</v>
      </c>
      <c r="V6390" s="765">
        <v>0</v>
      </c>
      <c r="W6390" s="765">
        <v>0</v>
      </c>
      <c r="X6390" s="669">
        <v>0</v>
      </c>
      <c r="Y6390" s="765">
        <v>0</v>
      </c>
      <c r="Z6390" s="765">
        <v>0</v>
      </c>
      <c r="AA6390" s="765">
        <v>0</v>
      </c>
      <c r="AB6390" s="766">
        <v>1</v>
      </c>
      <c r="AC6390" s="575">
        <f t="shared" si="298"/>
        <v>0</v>
      </c>
      <c r="AD6390" s="620">
        <f t="shared" si="299"/>
        <v>0</v>
      </c>
    </row>
    <row r="6391" s="272" customFormat="1" ht="19" customHeight="1" spans="1:30">
      <c r="A6391" s="995">
        <v>45413</v>
      </c>
      <c r="B6391" s="669" t="s">
        <v>64</v>
      </c>
      <c r="C6391" s="669" t="s">
        <v>56</v>
      </c>
      <c r="D6391" s="765">
        <v>60</v>
      </c>
      <c r="E6391" s="669" t="s">
        <v>35</v>
      </c>
      <c r="F6391" s="765">
        <v>0</v>
      </c>
      <c r="G6391" s="765">
        <v>5.82</v>
      </c>
      <c r="H6391" s="765">
        <v>53.6119</v>
      </c>
      <c r="I6391" s="765">
        <v>53.6119</v>
      </c>
      <c r="J6391" s="765">
        <v>52.71</v>
      </c>
      <c r="K6391" s="765">
        <v>0</v>
      </c>
      <c r="L6391" s="766">
        <v>0</v>
      </c>
      <c r="M6391" s="765">
        <v>52.71</v>
      </c>
      <c r="N6391" s="669"/>
      <c r="O6391" s="669"/>
      <c r="P6391" s="669"/>
      <c r="Q6391" s="765">
        <v>14482</v>
      </c>
      <c r="R6391" s="765">
        <v>5403.09</v>
      </c>
      <c r="S6391" s="766">
        <v>0.3731</v>
      </c>
      <c r="T6391" s="765">
        <v>0</v>
      </c>
      <c r="U6391" s="765">
        <v>0</v>
      </c>
      <c r="V6391" s="765">
        <v>0</v>
      </c>
      <c r="W6391" s="765">
        <v>0</v>
      </c>
      <c r="X6391" s="669">
        <v>0</v>
      </c>
      <c r="Y6391" s="765">
        <v>0</v>
      </c>
      <c r="Z6391" s="765">
        <v>0</v>
      </c>
      <c r="AA6391" s="765">
        <v>0</v>
      </c>
      <c r="AB6391" s="766">
        <v>1</v>
      </c>
      <c r="AC6391" s="575">
        <f t="shared" si="298"/>
        <v>0</v>
      </c>
      <c r="AD6391" s="620">
        <f t="shared" si="299"/>
        <v>0</v>
      </c>
    </row>
    <row r="6392" s="272" customFormat="1" ht="19" customHeight="1" spans="1:30">
      <c r="A6392" s="995">
        <v>45413</v>
      </c>
      <c r="B6392" s="669" t="s">
        <v>58</v>
      </c>
      <c r="C6392" s="669" t="s">
        <v>56</v>
      </c>
      <c r="D6392" s="765">
        <v>15</v>
      </c>
      <c r="E6392" s="669" t="s">
        <v>35</v>
      </c>
      <c r="F6392" s="765">
        <v>0</v>
      </c>
      <c r="G6392" s="765">
        <v>4.22</v>
      </c>
      <c r="H6392" s="765">
        <v>6.2002</v>
      </c>
      <c r="I6392" s="765">
        <v>6.2002</v>
      </c>
      <c r="J6392" s="765">
        <v>6.195</v>
      </c>
      <c r="K6392" s="765">
        <v>0</v>
      </c>
      <c r="L6392" s="766">
        <v>0</v>
      </c>
      <c r="M6392" s="765">
        <v>6.195</v>
      </c>
      <c r="N6392" s="765">
        <v>369</v>
      </c>
      <c r="O6392" s="766">
        <v>0.0168</v>
      </c>
      <c r="P6392" s="766">
        <v>-0.0155</v>
      </c>
      <c r="Q6392" s="765">
        <v>3439</v>
      </c>
      <c r="R6392" s="765">
        <v>894.39</v>
      </c>
      <c r="S6392" s="766">
        <v>0.2601</v>
      </c>
      <c r="T6392" s="765">
        <v>0</v>
      </c>
      <c r="U6392" s="765">
        <v>0</v>
      </c>
      <c r="V6392" s="765">
        <v>0</v>
      </c>
      <c r="W6392" s="765">
        <v>0</v>
      </c>
      <c r="X6392" s="669">
        <v>0</v>
      </c>
      <c r="Y6392" s="765">
        <v>0</v>
      </c>
      <c r="Z6392" s="765">
        <v>0</v>
      </c>
      <c r="AA6392" s="765">
        <v>0</v>
      </c>
      <c r="AB6392" s="766">
        <v>1</v>
      </c>
      <c r="AC6392" s="575">
        <f t="shared" si="298"/>
        <v>0</v>
      </c>
      <c r="AD6392" s="620">
        <f t="shared" si="299"/>
        <v>0</v>
      </c>
    </row>
    <row r="6393" s="272" customFormat="1" ht="19" customHeight="1" spans="1:30">
      <c r="A6393" s="995">
        <v>45413</v>
      </c>
      <c r="B6393" s="669" t="s">
        <v>59</v>
      </c>
      <c r="C6393" s="669" t="s">
        <v>56</v>
      </c>
      <c r="D6393" s="765">
        <v>100</v>
      </c>
      <c r="E6393" s="669" t="s">
        <v>35</v>
      </c>
      <c r="F6393" s="765">
        <v>0</v>
      </c>
      <c r="G6393" s="765">
        <v>6.91</v>
      </c>
      <c r="H6393" s="765">
        <v>116.9498</v>
      </c>
      <c r="I6393" s="765">
        <v>84.6814</v>
      </c>
      <c r="J6393" s="765">
        <v>83.028</v>
      </c>
      <c r="K6393" s="765">
        <v>32.2684</v>
      </c>
      <c r="L6393" s="766">
        <v>0.2759</v>
      </c>
      <c r="M6393" s="765">
        <v>83.028</v>
      </c>
      <c r="N6393" s="669"/>
      <c r="O6393" s="669"/>
      <c r="P6393" s="669"/>
      <c r="Q6393" s="765">
        <v>25615</v>
      </c>
      <c r="R6393" s="765">
        <v>9419.388</v>
      </c>
      <c r="S6393" s="766">
        <v>0.3677</v>
      </c>
      <c r="T6393" s="765">
        <v>0</v>
      </c>
      <c r="U6393" s="765">
        <v>0</v>
      </c>
      <c r="V6393" s="765">
        <v>0</v>
      </c>
      <c r="W6393" s="765">
        <v>0</v>
      </c>
      <c r="X6393" s="669">
        <v>0</v>
      </c>
      <c r="Y6393" s="765">
        <v>0</v>
      </c>
      <c r="Z6393" s="765">
        <v>0</v>
      </c>
      <c r="AA6393" s="765">
        <v>0</v>
      </c>
      <c r="AB6393" s="766">
        <v>1</v>
      </c>
      <c r="AC6393" s="575">
        <f t="shared" si="298"/>
        <v>0</v>
      </c>
      <c r="AD6393" s="620">
        <f t="shared" si="299"/>
        <v>0</v>
      </c>
    </row>
    <row r="6394" s="272" customFormat="1" ht="19" customHeight="1" spans="1:30">
      <c r="A6394" s="995">
        <v>45413</v>
      </c>
      <c r="B6394" s="669" t="s">
        <v>72</v>
      </c>
      <c r="C6394" s="669" t="s">
        <v>56</v>
      </c>
      <c r="D6394" s="765">
        <v>20.4</v>
      </c>
      <c r="E6394" s="669" t="s">
        <v>33</v>
      </c>
      <c r="F6394" s="765">
        <v>0</v>
      </c>
      <c r="G6394" s="765">
        <v>2.68</v>
      </c>
      <c r="H6394" s="765">
        <v>2.0394</v>
      </c>
      <c r="I6394" s="765">
        <v>2.016</v>
      </c>
      <c r="J6394" s="765">
        <v>2.0042</v>
      </c>
      <c r="K6394" s="765">
        <v>0</v>
      </c>
      <c r="L6394" s="766">
        <v>0</v>
      </c>
      <c r="M6394" s="765">
        <v>2.0042</v>
      </c>
      <c r="N6394" s="765">
        <v>483</v>
      </c>
      <c r="O6394" s="766">
        <v>0.0041</v>
      </c>
      <c r="P6394" s="766">
        <v>-0.0282</v>
      </c>
      <c r="Q6394" s="765">
        <v>5327</v>
      </c>
      <c r="R6394" s="765">
        <v>2059.2553</v>
      </c>
      <c r="S6394" s="766">
        <v>0.3866</v>
      </c>
      <c r="T6394" s="765">
        <v>0</v>
      </c>
      <c r="U6394" s="765">
        <v>0</v>
      </c>
      <c r="V6394" s="765">
        <v>0</v>
      </c>
      <c r="W6394" s="765">
        <v>0</v>
      </c>
      <c r="X6394" s="669">
        <v>0</v>
      </c>
      <c r="Y6394" s="765">
        <v>0</v>
      </c>
      <c r="Z6394" s="765">
        <v>0</v>
      </c>
      <c r="AA6394" s="765">
        <v>0</v>
      </c>
      <c r="AB6394" s="766">
        <v>1</v>
      </c>
      <c r="AC6394" s="575">
        <f t="shared" si="298"/>
        <v>0</v>
      </c>
      <c r="AD6394" s="620">
        <f t="shared" si="299"/>
        <v>0</v>
      </c>
    </row>
    <row r="6395" s="272" customFormat="1" ht="19" customHeight="1" spans="1:30">
      <c r="A6395" s="995">
        <v>45413</v>
      </c>
      <c r="B6395" s="669" t="s">
        <v>66</v>
      </c>
      <c r="C6395" s="669" t="s">
        <v>56</v>
      </c>
      <c r="D6395" s="765">
        <v>80</v>
      </c>
      <c r="E6395" s="669" t="s">
        <v>39</v>
      </c>
      <c r="F6395" s="765">
        <v>0</v>
      </c>
      <c r="G6395" s="765">
        <v>3.04</v>
      </c>
      <c r="H6395" s="765">
        <v>9.457</v>
      </c>
      <c r="I6395" s="765">
        <v>8.7286</v>
      </c>
      <c r="J6395" s="765">
        <v>8.0256</v>
      </c>
      <c r="K6395" s="765">
        <v>0</v>
      </c>
      <c r="L6395" s="766">
        <v>0</v>
      </c>
      <c r="M6395" s="765">
        <v>8.0256</v>
      </c>
      <c r="N6395" s="765">
        <v>1439</v>
      </c>
      <c r="O6395" s="766">
        <v>0.0056</v>
      </c>
      <c r="P6395" s="766">
        <v>-0.0267</v>
      </c>
      <c r="Q6395" s="765">
        <v>18263</v>
      </c>
      <c r="R6395" s="765">
        <v>7103.2658</v>
      </c>
      <c r="S6395" s="766">
        <v>0.3889</v>
      </c>
      <c r="T6395" s="765">
        <v>0</v>
      </c>
      <c r="U6395" s="765">
        <v>0</v>
      </c>
      <c r="V6395" s="765">
        <v>0</v>
      </c>
      <c r="W6395" s="765">
        <v>0</v>
      </c>
      <c r="X6395" s="669">
        <v>0</v>
      </c>
      <c r="Y6395" s="765">
        <v>0</v>
      </c>
      <c r="Z6395" s="765">
        <v>0</v>
      </c>
      <c r="AA6395" s="765">
        <v>0</v>
      </c>
      <c r="AB6395" s="766">
        <v>0.9857</v>
      </c>
      <c r="AC6395" s="575">
        <f t="shared" si="298"/>
        <v>0</v>
      </c>
      <c r="AD6395" s="620">
        <f t="shared" si="299"/>
        <v>0</v>
      </c>
    </row>
    <row r="6396" s="272" customFormat="1" ht="19" customHeight="1" spans="1:30">
      <c r="A6396" s="995">
        <v>45413</v>
      </c>
      <c r="B6396" s="669" t="s">
        <v>61</v>
      </c>
      <c r="C6396" s="669" t="s">
        <v>56</v>
      </c>
      <c r="D6396" s="765">
        <v>275</v>
      </c>
      <c r="E6396" s="669" t="s">
        <v>35</v>
      </c>
      <c r="F6396" s="765">
        <v>0</v>
      </c>
      <c r="G6396" s="765">
        <v>9.13</v>
      </c>
      <c r="H6396" s="765">
        <v>428.0546</v>
      </c>
      <c r="I6396" s="765">
        <v>277.7289</v>
      </c>
      <c r="J6396" s="765">
        <v>273.24</v>
      </c>
      <c r="K6396" s="765">
        <v>150.3257</v>
      </c>
      <c r="L6396" s="766">
        <v>0.3512</v>
      </c>
      <c r="M6396" s="765">
        <v>273.24</v>
      </c>
      <c r="N6396" s="765">
        <v>6473</v>
      </c>
      <c r="O6396" s="766">
        <v>0.0422</v>
      </c>
      <c r="P6396" s="766">
        <v>0.0099</v>
      </c>
      <c r="Q6396" s="765">
        <v>80080</v>
      </c>
      <c r="R6396" s="765">
        <v>32205.36</v>
      </c>
      <c r="S6396" s="766">
        <v>0.4022</v>
      </c>
      <c r="T6396" s="765">
        <v>0</v>
      </c>
      <c r="U6396" s="765">
        <v>0</v>
      </c>
      <c r="V6396" s="765">
        <v>0</v>
      </c>
      <c r="W6396" s="765">
        <v>0</v>
      </c>
      <c r="X6396" s="669">
        <v>0</v>
      </c>
      <c r="Y6396" s="765">
        <v>0</v>
      </c>
      <c r="Z6396" s="765">
        <v>0</v>
      </c>
      <c r="AA6396" s="765">
        <v>0</v>
      </c>
      <c r="AB6396" s="766">
        <v>1</v>
      </c>
      <c r="AC6396" s="575">
        <f t="shared" si="298"/>
        <v>0</v>
      </c>
      <c r="AD6396" s="620">
        <f t="shared" si="299"/>
        <v>0</v>
      </c>
    </row>
    <row r="6397" s="272" customFormat="1" ht="19" customHeight="1" spans="1:30">
      <c r="A6397" s="995">
        <v>45413</v>
      </c>
      <c r="B6397" s="669" t="s">
        <v>62</v>
      </c>
      <c r="C6397" s="669" t="s">
        <v>56</v>
      </c>
      <c r="D6397" s="765">
        <v>200</v>
      </c>
      <c r="E6397" s="669" t="s">
        <v>35</v>
      </c>
      <c r="F6397" s="765">
        <v>0</v>
      </c>
      <c r="G6397" s="765">
        <v>8.92</v>
      </c>
      <c r="H6397" s="765">
        <v>265.9316</v>
      </c>
      <c r="I6397" s="765">
        <v>205.806</v>
      </c>
      <c r="J6397" s="765">
        <v>201.96</v>
      </c>
      <c r="K6397" s="765">
        <v>60.1256</v>
      </c>
      <c r="L6397" s="766">
        <v>0.2261</v>
      </c>
      <c r="M6397" s="765">
        <v>201.96</v>
      </c>
      <c r="N6397" s="765">
        <v>4587</v>
      </c>
      <c r="O6397" s="766">
        <v>0.044</v>
      </c>
      <c r="P6397" s="766">
        <v>0.0117</v>
      </c>
      <c r="Q6397" s="765">
        <v>58280</v>
      </c>
      <c r="R6397" s="765">
        <v>22690.8</v>
      </c>
      <c r="S6397" s="766">
        <v>0.3893</v>
      </c>
      <c r="T6397" s="765">
        <v>0</v>
      </c>
      <c r="U6397" s="765">
        <v>0</v>
      </c>
      <c r="V6397" s="765">
        <v>0</v>
      </c>
      <c r="W6397" s="765">
        <v>0</v>
      </c>
      <c r="X6397" s="669">
        <v>0</v>
      </c>
      <c r="Y6397" s="765">
        <v>0</v>
      </c>
      <c r="Z6397" s="765">
        <v>0</v>
      </c>
      <c r="AA6397" s="765">
        <v>0</v>
      </c>
      <c r="AB6397" s="766">
        <v>1</v>
      </c>
      <c r="AC6397" s="575">
        <f t="shared" si="298"/>
        <v>0</v>
      </c>
      <c r="AD6397" s="620">
        <f t="shared" si="299"/>
        <v>0</v>
      </c>
    </row>
    <row r="6398" s="272" customFormat="1" ht="19" customHeight="1" spans="1:30">
      <c r="A6398" s="995">
        <v>45413</v>
      </c>
      <c r="B6398" s="669" t="s">
        <v>65</v>
      </c>
      <c r="C6398" s="669" t="s">
        <v>56</v>
      </c>
      <c r="D6398" s="765">
        <v>50</v>
      </c>
      <c r="E6398" s="669" t="s">
        <v>91</v>
      </c>
      <c r="F6398" s="765">
        <v>0</v>
      </c>
      <c r="G6398" s="765">
        <v>3.93</v>
      </c>
      <c r="H6398" s="765">
        <v>15.079</v>
      </c>
      <c r="I6398" s="765">
        <v>14.932</v>
      </c>
      <c r="J6398" s="765">
        <v>14.52</v>
      </c>
      <c r="K6398" s="765">
        <v>0</v>
      </c>
      <c r="L6398" s="766">
        <v>0</v>
      </c>
      <c r="M6398" s="765">
        <v>14.52</v>
      </c>
      <c r="N6398" s="765">
        <v>1165</v>
      </c>
      <c r="O6398" s="766">
        <v>0.0125</v>
      </c>
      <c r="P6398" s="766">
        <v>-0.0198</v>
      </c>
      <c r="Q6398" s="765">
        <v>12500</v>
      </c>
      <c r="R6398" s="765">
        <v>3875.102</v>
      </c>
      <c r="S6398" s="766">
        <v>0.31</v>
      </c>
      <c r="T6398" s="765">
        <v>0</v>
      </c>
      <c r="U6398" s="765">
        <v>0</v>
      </c>
      <c r="V6398" s="765">
        <v>0</v>
      </c>
      <c r="W6398" s="765">
        <v>0</v>
      </c>
      <c r="X6398" s="669">
        <v>0</v>
      </c>
      <c r="Y6398" s="765">
        <v>0</v>
      </c>
      <c r="Z6398" s="765">
        <v>0</v>
      </c>
      <c r="AA6398" s="765">
        <v>0</v>
      </c>
      <c r="AB6398" s="766">
        <v>1</v>
      </c>
      <c r="AC6398" s="575">
        <f t="shared" si="298"/>
        <v>0</v>
      </c>
      <c r="AD6398" s="620">
        <f t="shared" si="299"/>
        <v>0</v>
      </c>
    </row>
    <row r="6399" s="272" customFormat="1" ht="19" customHeight="1" spans="1:30">
      <c r="A6399" s="995">
        <v>45413</v>
      </c>
      <c r="B6399" s="669" t="s">
        <v>70</v>
      </c>
      <c r="C6399" s="669" t="s">
        <v>56</v>
      </c>
      <c r="D6399" s="765">
        <v>200</v>
      </c>
      <c r="E6399" s="669" t="s">
        <v>35</v>
      </c>
      <c r="F6399" s="765">
        <v>0</v>
      </c>
      <c r="G6399" s="765">
        <v>4.55</v>
      </c>
      <c r="H6399" s="765">
        <v>34.0574</v>
      </c>
      <c r="I6399" s="765">
        <v>24.2892</v>
      </c>
      <c r="J6399" s="765">
        <v>22.275</v>
      </c>
      <c r="K6399" s="765">
        <v>0</v>
      </c>
      <c r="L6399" s="766">
        <v>0</v>
      </c>
      <c r="M6399" s="765">
        <v>22.275</v>
      </c>
      <c r="N6399" s="765">
        <v>3600</v>
      </c>
      <c r="O6399" s="766">
        <v>0.0062</v>
      </c>
      <c r="P6399" s="766">
        <v>-0.0261</v>
      </c>
      <c r="Q6399" s="765">
        <v>30140</v>
      </c>
      <c r="R6399" s="765">
        <v>13582.8</v>
      </c>
      <c r="S6399" s="766">
        <v>0.4507</v>
      </c>
      <c r="T6399" s="765">
        <v>9.7682</v>
      </c>
      <c r="U6399" s="765">
        <v>0</v>
      </c>
      <c r="V6399" s="765">
        <v>0</v>
      </c>
      <c r="W6399" s="765">
        <v>0</v>
      </c>
      <c r="X6399" s="669">
        <v>0</v>
      </c>
      <c r="Y6399" s="765">
        <v>0</v>
      </c>
      <c r="Z6399" s="765">
        <v>0</v>
      </c>
      <c r="AA6399" s="765">
        <v>0</v>
      </c>
      <c r="AB6399" s="766">
        <v>0.6403</v>
      </c>
      <c r="AC6399" s="575">
        <f t="shared" si="298"/>
        <v>0</v>
      </c>
      <c r="AD6399" s="620">
        <f t="shared" si="299"/>
        <v>9.7682</v>
      </c>
    </row>
    <row r="6400" s="272" customFormat="1" ht="19" customHeight="1" spans="1:30">
      <c r="A6400" s="995">
        <v>45413</v>
      </c>
      <c r="B6400" s="669" t="s">
        <v>55</v>
      </c>
      <c r="C6400" s="669" t="s">
        <v>56</v>
      </c>
      <c r="D6400" s="765">
        <v>100</v>
      </c>
      <c r="E6400" s="669" t="s">
        <v>35</v>
      </c>
      <c r="F6400" s="765">
        <v>0</v>
      </c>
      <c r="G6400" s="765">
        <v>5.69</v>
      </c>
      <c r="H6400" s="765">
        <v>67.9455</v>
      </c>
      <c r="I6400" s="765">
        <v>60.2676</v>
      </c>
      <c r="J6400" s="765">
        <v>59.3386</v>
      </c>
      <c r="K6400" s="765">
        <v>7.6779</v>
      </c>
      <c r="L6400" s="766">
        <v>0.113</v>
      </c>
      <c r="M6400" s="765">
        <v>59.3386</v>
      </c>
      <c r="N6400" s="765">
        <v>2842</v>
      </c>
      <c r="O6400" s="766">
        <v>0.0209</v>
      </c>
      <c r="P6400" s="766">
        <v>-0.0114</v>
      </c>
      <c r="Q6400" s="765">
        <v>28352</v>
      </c>
      <c r="R6400" s="765">
        <v>8979.1433</v>
      </c>
      <c r="S6400" s="766">
        <v>0.3167</v>
      </c>
      <c r="T6400" s="765">
        <v>0</v>
      </c>
      <c r="U6400" s="765">
        <v>0</v>
      </c>
      <c r="V6400" s="765">
        <v>0</v>
      </c>
      <c r="W6400" s="765">
        <v>0</v>
      </c>
      <c r="X6400" s="669">
        <v>0</v>
      </c>
      <c r="Y6400" s="765">
        <v>0</v>
      </c>
      <c r="Z6400" s="765">
        <v>0</v>
      </c>
      <c r="AA6400" s="765">
        <v>0</v>
      </c>
      <c r="AB6400" s="766">
        <v>1</v>
      </c>
      <c r="AC6400" s="575">
        <f t="shared" si="298"/>
        <v>0</v>
      </c>
      <c r="AD6400" s="620">
        <f t="shared" si="299"/>
        <v>0</v>
      </c>
    </row>
    <row r="6401" s="272" customFormat="1" ht="19" customHeight="1" spans="1:30">
      <c r="A6401" s="995">
        <v>45413</v>
      </c>
      <c r="B6401" s="669" t="s">
        <v>57</v>
      </c>
      <c r="C6401" s="669" t="s">
        <v>32</v>
      </c>
      <c r="D6401" s="765">
        <v>20</v>
      </c>
      <c r="E6401" s="669" t="s">
        <v>35</v>
      </c>
      <c r="F6401" s="765">
        <v>8.17</v>
      </c>
      <c r="G6401" s="765">
        <v>0</v>
      </c>
      <c r="H6401" s="765">
        <v>14.9614</v>
      </c>
      <c r="I6401" s="765">
        <v>14.9614</v>
      </c>
      <c r="J6401" s="765">
        <v>14.6614</v>
      </c>
      <c r="K6401" s="765">
        <v>0</v>
      </c>
      <c r="L6401" s="766">
        <v>0</v>
      </c>
      <c r="M6401" s="765">
        <v>14.6614</v>
      </c>
      <c r="N6401" s="765">
        <v>323</v>
      </c>
      <c r="O6401" s="766">
        <v>0.0454</v>
      </c>
      <c r="P6401" s="766">
        <v>0.0131</v>
      </c>
      <c r="Q6401" s="765">
        <v>3538</v>
      </c>
      <c r="R6401" s="765">
        <v>1098.6539</v>
      </c>
      <c r="S6401" s="766">
        <v>0.3105</v>
      </c>
      <c r="T6401" s="765">
        <v>0</v>
      </c>
      <c r="U6401" s="765">
        <v>0</v>
      </c>
      <c r="V6401" s="765">
        <v>0</v>
      </c>
      <c r="W6401" s="765">
        <v>0</v>
      </c>
      <c r="X6401" s="669">
        <v>0</v>
      </c>
      <c r="Y6401" s="765">
        <v>0</v>
      </c>
      <c r="Z6401" s="765">
        <v>0</v>
      </c>
      <c r="AA6401" s="765">
        <v>0</v>
      </c>
      <c r="AB6401" s="766">
        <v>1</v>
      </c>
      <c r="AC6401" s="575">
        <f t="shared" si="298"/>
        <v>0</v>
      </c>
      <c r="AD6401" s="620">
        <f t="shared" si="299"/>
        <v>0</v>
      </c>
    </row>
    <row r="6402" s="272" customFormat="1" ht="19" customHeight="1" spans="1:30">
      <c r="A6402" s="995">
        <v>45413</v>
      </c>
      <c r="B6402" s="669" t="s">
        <v>73</v>
      </c>
      <c r="C6402" s="669" t="s">
        <v>56</v>
      </c>
      <c r="D6402" s="765">
        <v>150</v>
      </c>
      <c r="E6402" s="669" t="s">
        <v>35</v>
      </c>
      <c r="F6402" s="765">
        <v>0</v>
      </c>
      <c r="G6402" s="765">
        <v>3.94</v>
      </c>
      <c r="H6402" s="765">
        <v>25.5533</v>
      </c>
      <c r="I6402" s="765">
        <v>25.2818</v>
      </c>
      <c r="J6402" s="765">
        <v>24.64</v>
      </c>
      <c r="K6402" s="765">
        <v>0</v>
      </c>
      <c r="L6402" s="766">
        <v>0</v>
      </c>
      <c r="M6402" s="765">
        <v>24.64</v>
      </c>
      <c r="N6402" s="765">
        <v>2018</v>
      </c>
      <c r="O6402" s="766">
        <v>0.0122</v>
      </c>
      <c r="P6402" s="766">
        <v>-0.0201</v>
      </c>
      <c r="Q6402" s="765">
        <v>37945</v>
      </c>
      <c r="R6402" s="765">
        <v>16302.88</v>
      </c>
      <c r="S6402" s="766">
        <v>0.4296</v>
      </c>
      <c r="T6402" s="765">
        <v>0</v>
      </c>
      <c r="U6402" s="765">
        <v>0.2715</v>
      </c>
      <c r="V6402" s="765">
        <v>0</v>
      </c>
      <c r="W6402" s="765">
        <v>0</v>
      </c>
      <c r="X6402" s="669">
        <v>0</v>
      </c>
      <c r="Y6402" s="765">
        <v>0</v>
      </c>
      <c r="Z6402" s="765">
        <v>0</v>
      </c>
      <c r="AA6402" s="765">
        <v>0</v>
      </c>
      <c r="AB6402" s="766">
        <v>1</v>
      </c>
      <c r="AC6402" s="575">
        <f t="shared" si="298"/>
        <v>0.2715</v>
      </c>
      <c r="AD6402" s="620">
        <f t="shared" si="299"/>
        <v>0</v>
      </c>
    </row>
    <row r="6403" s="272" customFormat="1" ht="19" customHeight="1" spans="1:30">
      <c r="A6403" s="995">
        <v>45413</v>
      </c>
      <c r="B6403" s="669" t="s">
        <v>67</v>
      </c>
      <c r="C6403" s="669" t="s">
        <v>56</v>
      </c>
      <c r="D6403" s="765">
        <v>100</v>
      </c>
      <c r="E6403" s="669" t="s">
        <v>35</v>
      </c>
      <c r="F6403" s="765">
        <v>0</v>
      </c>
      <c r="G6403" s="765">
        <v>4.64</v>
      </c>
      <c r="H6403" s="765">
        <v>46.2016</v>
      </c>
      <c r="I6403" s="765">
        <v>46.2016</v>
      </c>
      <c r="J6403" s="765">
        <v>45.54</v>
      </c>
      <c r="K6403" s="765">
        <v>0</v>
      </c>
      <c r="L6403" s="766">
        <v>0</v>
      </c>
      <c r="M6403" s="765">
        <v>45.54</v>
      </c>
      <c r="N6403" s="765">
        <v>3446</v>
      </c>
      <c r="O6403" s="766">
        <v>0.0132</v>
      </c>
      <c r="P6403" s="766">
        <v>-0.0191</v>
      </c>
      <c r="Q6403" s="765">
        <v>27774</v>
      </c>
      <c r="R6403" s="765">
        <v>8617.62</v>
      </c>
      <c r="S6403" s="766">
        <v>0.3103</v>
      </c>
      <c r="T6403" s="765">
        <v>0</v>
      </c>
      <c r="U6403" s="765">
        <v>0</v>
      </c>
      <c r="V6403" s="765">
        <v>0</v>
      </c>
      <c r="W6403" s="765">
        <v>0</v>
      </c>
      <c r="X6403" s="669">
        <v>0</v>
      </c>
      <c r="Y6403" s="765">
        <v>0</v>
      </c>
      <c r="Z6403" s="765">
        <v>0</v>
      </c>
      <c r="AA6403" s="765">
        <v>0</v>
      </c>
      <c r="AB6403" s="766">
        <v>1</v>
      </c>
      <c r="AC6403" s="575">
        <f t="shared" si="298"/>
        <v>0</v>
      </c>
      <c r="AD6403" s="620">
        <f t="shared" si="299"/>
        <v>0</v>
      </c>
    </row>
    <row r="6404" s="272" customFormat="1" ht="19" customHeight="1" spans="1:30">
      <c r="A6404" s="995">
        <v>45413</v>
      </c>
      <c r="B6404" s="669" t="s">
        <v>71</v>
      </c>
      <c r="C6404" s="669" t="s">
        <v>56</v>
      </c>
      <c r="D6404" s="765">
        <v>49.5</v>
      </c>
      <c r="E6404" s="669" t="s">
        <v>35</v>
      </c>
      <c r="F6404" s="765">
        <v>0</v>
      </c>
      <c r="G6404" s="765">
        <v>6.55</v>
      </c>
      <c r="H6404" s="765">
        <v>41.8272</v>
      </c>
      <c r="I6404" s="765">
        <v>41.8272</v>
      </c>
      <c r="J6404" s="765">
        <v>41.547</v>
      </c>
      <c r="K6404" s="765">
        <v>0</v>
      </c>
      <c r="L6404" s="766">
        <v>0</v>
      </c>
      <c r="M6404" s="765">
        <v>41.547</v>
      </c>
      <c r="N6404" s="765">
        <v>1001</v>
      </c>
      <c r="O6404" s="766">
        <v>0.0415</v>
      </c>
      <c r="P6404" s="766">
        <v>0.0092</v>
      </c>
      <c r="Q6404" s="765">
        <v>11632</v>
      </c>
      <c r="R6404" s="765">
        <v>4516.0896</v>
      </c>
      <c r="S6404" s="766">
        <v>0.3882</v>
      </c>
      <c r="T6404" s="765">
        <v>0</v>
      </c>
      <c r="U6404" s="765">
        <v>0</v>
      </c>
      <c r="V6404" s="765">
        <v>0</v>
      </c>
      <c r="W6404" s="765">
        <v>0</v>
      </c>
      <c r="X6404" s="669">
        <v>0</v>
      </c>
      <c r="Y6404" s="765">
        <v>0</v>
      </c>
      <c r="Z6404" s="765">
        <v>0</v>
      </c>
      <c r="AA6404" s="765">
        <v>0</v>
      </c>
      <c r="AB6404" s="766">
        <v>1</v>
      </c>
      <c r="AC6404" s="575">
        <f t="shared" si="298"/>
        <v>0</v>
      </c>
      <c r="AD6404" s="620">
        <f t="shared" si="299"/>
        <v>0</v>
      </c>
    </row>
    <row r="6405" s="272" customFormat="1" ht="19" customHeight="1" spans="1:30">
      <c r="A6405" s="995">
        <v>45413</v>
      </c>
      <c r="B6405" s="669" t="s">
        <v>68</v>
      </c>
      <c r="C6405" s="669" t="s">
        <v>56</v>
      </c>
      <c r="D6405" s="765">
        <v>200</v>
      </c>
      <c r="E6405" s="669" t="s">
        <v>35</v>
      </c>
      <c r="F6405" s="765">
        <v>0</v>
      </c>
      <c r="G6405" s="765">
        <v>3.75</v>
      </c>
      <c r="H6405" s="765">
        <v>35.5714</v>
      </c>
      <c r="I6405" s="765">
        <v>35.4522</v>
      </c>
      <c r="J6405" s="765">
        <v>35.2</v>
      </c>
      <c r="K6405" s="765">
        <v>0</v>
      </c>
      <c r="L6405" s="766">
        <v>0</v>
      </c>
      <c r="M6405" s="765">
        <v>35.2</v>
      </c>
      <c r="N6405" s="765">
        <v>5863</v>
      </c>
      <c r="O6405" s="766">
        <v>0.006</v>
      </c>
      <c r="P6405" s="766">
        <v>-0.0263</v>
      </c>
      <c r="Q6405" s="765">
        <v>58559</v>
      </c>
      <c r="R6405" s="765">
        <v>23681.68</v>
      </c>
      <c r="S6405" s="766">
        <v>0.4044</v>
      </c>
      <c r="T6405" s="765">
        <v>0</v>
      </c>
      <c r="U6405" s="765">
        <v>0</v>
      </c>
      <c r="V6405" s="765">
        <v>0.1192</v>
      </c>
      <c r="W6405" s="765">
        <v>0</v>
      </c>
      <c r="X6405" s="669">
        <v>0</v>
      </c>
      <c r="Y6405" s="765">
        <v>0</v>
      </c>
      <c r="Z6405" s="765">
        <v>0</v>
      </c>
      <c r="AA6405" s="765">
        <v>0</v>
      </c>
      <c r="AB6405" s="766">
        <v>0.9821</v>
      </c>
      <c r="AC6405" s="575">
        <f t="shared" si="298"/>
        <v>0</v>
      </c>
      <c r="AD6405" s="620">
        <f t="shared" si="299"/>
        <v>0.1192</v>
      </c>
    </row>
    <row r="6406" s="272" customFormat="1" ht="19" customHeight="1" spans="1:30">
      <c r="A6406" s="995">
        <v>45413</v>
      </c>
      <c r="B6406" s="669" t="s">
        <v>74</v>
      </c>
      <c r="C6406" s="669" t="s">
        <v>56</v>
      </c>
      <c r="D6406" s="765">
        <v>50</v>
      </c>
      <c r="E6406" s="669" t="s">
        <v>35</v>
      </c>
      <c r="F6406" s="765">
        <v>0</v>
      </c>
      <c r="G6406" s="765">
        <v>2.85</v>
      </c>
      <c r="H6406" s="765">
        <v>3.3803</v>
      </c>
      <c r="I6406" s="765">
        <v>3.3803</v>
      </c>
      <c r="J6406" s="765">
        <v>4.334</v>
      </c>
      <c r="K6406" s="765">
        <v>0</v>
      </c>
      <c r="L6406" s="766">
        <v>0</v>
      </c>
      <c r="M6406" s="765">
        <v>4.334</v>
      </c>
      <c r="N6406" s="669"/>
      <c r="O6406" s="669"/>
      <c r="P6406" s="669"/>
      <c r="Q6406" s="765">
        <v>5770</v>
      </c>
      <c r="R6406" s="765">
        <v>1654.6068</v>
      </c>
      <c r="S6406" s="766">
        <v>0.2868</v>
      </c>
      <c r="T6406" s="765">
        <v>0</v>
      </c>
      <c r="U6406" s="765">
        <v>0</v>
      </c>
      <c r="V6406" s="765">
        <v>0</v>
      </c>
      <c r="W6406" s="765">
        <v>0</v>
      </c>
      <c r="X6406" s="669">
        <v>0</v>
      </c>
      <c r="Y6406" s="765">
        <v>0</v>
      </c>
      <c r="Z6406" s="765">
        <v>0</v>
      </c>
      <c r="AA6406" s="765">
        <v>0</v>
      </c>
      <c r="AB6406" s="766">
        <v>1</v>
      </c>
      <c r="AC6406" s="575">
        <f t="shared" si="298"/>
        <v>0</v>
      </c>
      <c r="AD6406" s="620">
        <f t="shared" si="299"/>
        <v>0</v>
      </c>
    </row>
    <row r="6407" s="272" customFormat="1" ht="19" customHeight="1" spans="1:30">
      <c r="A6407" s="995">
        <v>45413</v>
      </c>
      <c r="B6407" s="669" t="s">
        <v>75</v>
      </c>
      <c r="C6407" s="669" t="s">
        <v>56</v>
      </c>
      <c r="D6407" s="765">
        <v>200</v>
      </c>
      <c r="E6407" s="669" t="s">
        <v>39</v>
      </c>
      <c r="F6407" s="765">
        <v>0</v>
      </c>
      <c r="G6407" s="765">
        <v>3.23</v>
      </c>
      <c r="H6407" s="765">
        <v>25.9238</v>
      </c>
      <c r="I6407" s="765">
        <v>25.9238</v>
      </c>
      <c r="J6407" s="765">
        <v>24.42</v>
      </c>
      <c r="K6407" s="765">
        <v>0</v>
      </c>
      <c r="L6407" s="766">
        <v>0</v>
      </c>
      <c r="M6407" s="765">
        <v>24.42</v>
      </c>
      <c r="N6407" s="765">
        <v>4524</v>
      </c>
      <c r="O6407" s="766">
        <v>0.0054</v>
      </c>
      <c r="P6407" s="766">
        <v>-0.0269</v>
      </c>
      <c r="Q6407" s="765">
        <v>45480</v>
      </c>
      <c r="R6407" s="765">
        <v>12959.1</v>
      </c>
      <c r="S6407" s="766">
        <v>0.2849</v>
      </c>
      <c r="T6407" s="765">
        <v>0</v>
      </c>
      <c r="U6407" s="765">
        <v>0</v>
      </c>
      <c r="V6407" s="765">
        <v>0</v>
      </c>
      <c r="W6407" s="765">
        <v>0</v>
      </c>
      <c r="X6407" s="669">
        <v>0</v>
      </c>
      <c r="Y6407" s="765">
        <v>0</v>
      </c>
      <c r="Z6407" s="765">
        <v>0</v>
      </c>
      <c r="AA6407" s="765">
        <v>0</v>
      </c>
      <c r="AB6407" s="766">
        <v>1</v>
      </c>
      <c r="AC6407" s="575">
        <f t="shared" si="298"/>
        <v>0</v>
      </c>
      <c r="AD6407" s="620">
        <f t="shared" si="299"/>
        <v>0</v>
      </c>
    </row>
    <row r="6408" customHeight="1" spans="1:30">
      <c r="A6408" s="995">
        <v>45413</v>
      </c>
      <c r="B6408" s="921" t="s">
        <v>332</v>
      </c>
      <c r="C6408" s="922" t="s">
        <v>327</v>
      </c>
      <c r="D6408" s="923">
        <v>100</v>
      </c>
      <c r="E6408" s="924" t="s">
        <v>166</v>
      </c>
      <c r="F6408" s="925">
        <v>7.55</v>
      </c>
      <c r="G6408" s="924">
        <v>2.31</v>
      </c>
      <c r="H6408" s="926">
        <v>79.2286</v>
      </c>
      <c r="I6408" s="926">
        <v>70.709</v>
      </c>
      <c r="J6408" s="926">
        <v>63.602</v>
      </c>
      <c r="K6408" s="926">
        <v>8.5196</v>
      </c>
      <c r="L6408" s="937">
        <v>0.1075</v>
      </c>
      <c r="M6408" s="926">
        <v>63.602</v>
      </c>
      <c r="N6408" s="924">
        <v>2401</v>
      </c>
      <c r="O6408" s="937">
        <v>0.0265</v>
      </c>
      <c r="P6408" s="937">
        <v>-0.0068</v>
      </c>
      <c r="Q6408" s="924">
        <v>17591</v>
      </c>
      <c r="R6408" s="926">
        <v>3880.716</v>
      </c>
      <c r="S6408" s="937">
        <v>0.2206</v>
      </c>
      <c r="T6408" s="924">
        <v>0</v>
      </c>
      <c r="U6408" s="924">
        <v>0</v>
      </c>
      <c r="V6408" s="924">
        <v>0</v>
      </c>
      <c r="W6408" s="924">
        <v>0</v>
      </c>
      <c r="X6408" s="924">
        <v>0</v>
      </c>
      <c r="Y6408" s="924">
        <v>0</v>
      </c>
      <c r="Z6408" s="924">
        <v>0</v>
      </c>
      <c r="AA6408" s="926">
        <v>8.5196</v>
      </c>
      <c r="AB6408" s="937">
        <v>1</v>
      </c>
      <c r="AC6408" s="575">
        <f t="shared" si="298"/>
        <v>0</v>
      </c>
      <c r="AD6408" s="620">
        <f t="shared" si="299"/>
        <v>0</v>
      </c>
    </row>
    <row r="6409" customHeight="1" spans="1:30">
      <c r="A6409" s="995">
        <v>45413</v>
      </c>
      <c r="B6409" s="921" t="s">
        <v>342</v>
      </c>
      <c r="C6409" s="927" t="s">
        <v>82</v>
      </c>
      <c r="D6409" s="928">
        <v>100</v>
      </c>
      <c r="E6409" s="925" t="s">
        <v>161</v>
      </c>
      <c r="F6409" s="924" t="s">
        <v>381</v>
      </c>
      <c r="G6409" s="930">
        <v>2.66</v>
      </c>
      <c r="H6409" s="930">
        <v>0</v>
      </c>
      <c r="I6409" s="963">
        <v>5.25</v>
      </c>
      <c r="J6409" s="938">
        <v>4.9896</v>
      </c>
      <c r="K6409" s="934">
        <v>0</v>
      </c>
      <c r="L6409" s="937">
        <v>0</v>
      </c>
      <c r="M6409" s="938">
        <v>4.9896</v>
      </c>
      <c r="N6409" s="961">
        <v>1341</v>
      </c>
      <c r="O6409" s="956">
        <v>0.0037</v>
      </c>
      <c r="P6409" s="937">
        <v>-0.0294</v>
      </c>
      <c r="Q6409" s="924">
        <v>13181</v>
      </c>
      <c r="R6409" s="977">
        <v>648.4412</v>
      </c>
      <c r="S6409" s="940">
        <v>0.0492</v>
      </c>
      <c r="T6409" s="924">
        <v>0</v>
      </c>
      <c r="U6409" s="924">
        <v>0</v>
      </c>
      <c r="V6409" s="924">
        <v>0</v>
      </c>
      <c r="W6409" s="924">
        <v>0</v>
      </c>
      <c r="X6409" s="924">
        <v>0</v>
      </c>
      <c r="Y6409" s="1166">
        <v>0</v>
      </c>
      <c r="Z6409" s="924">
        <v>0</v>
      </c>
      <c r="AA6409" s="924">
        <v>0</v>
      </c>
      <c r="AB6409" s="937">
        <v>1</v>
      </c>
      <c r="AC6409" s="575">
        <f t="shared" si="298"/>
        <v>0</v>
      </c>
      <c r="AD6409" s="620">
        <f t="shared" si="299"/>
        <v>0</v>
      </c>
    </row>
    <row r="6410" customHeight="1" spans="1:30">
      <c r="A6410" s="995">
        <v>45413</v>
      </c>
      <c r="B6410" s="931" t="s">
        <v>461</v>
      </c>
      <c r="C6410" s="932" t="s">
        <v>391</v>
      </c>
      <c r="D6410" s="933">
        <v>33</v>
      </c>
      <c r="E6410" s="934" t="s">
        <v>148</v>
      </c>
      <c r="F6410" s="934" t="s">
        <v>149</v>
      </c>
      <c r="G6410" s="930">
        <v>5.96</v>
      </c>
      <c r="H6410" s="930">
        <v>37.7272</v>
      </c>
      <c r="I6410" s="930">
        <v>36.4859</v>
      </c>
      <c r="J6410" s="930">
        <v>36.3</v>
      </c>
      <c r="K6410" s="930">
        <v>1.2413</v>
      </c>
      <c r="L6410" s="937">
        <v>0.0329</v>
      </c>
      <c r="M6410" s="930">
        <v>36.3</v>
      </c>
      <c r="N6410" s="930">
        <v>1121</v>
      </c>
      <c r="O6410" s="937">
        <v>0.0324</v>
      </c>
      <c r="P6410" s="937">
        <v>0.0039</v>
      </c>
      <c r="Q6410" s="930">
        <v>7604</v>
      </c>
      <c r="R6410" s="930">
        <v>2305.38</v>
      </c>
      <c r="S6410" s="937">
        <v>0.3032</v>
      </c>
      <c r="T6410" s="930">
        <v>0</v>
      </c>
      <c r="U6410" s="930">
        <v>0</v>
      </c>
      <c r="V6410" s="930">
        <v>0</v>
      </c>
      <c r="W6410" s="930">
        <v>0</v>
      </c>
      <c r="X6410" s="930">
        <v>0</v>
      </c>
      <c r="Y6410" s="930">
        <v>0</v>
      </c>
      <c r="Z6410" s="930">
        <v>0</v>
      </c>
      <c r="AA6410" s="930">
        <v>0</v>
      </c>
      <c r="AB6410" s="941">
        <v>1</v>
      </c>
      <c r="AC6410" s="575">
        <f t="shared" si="298"/>
        <v>0</v>
      </c>
      <c r="AD6410" s="620">
        <f t="shared" si="299"/>
        <v>0</v>
      </c>
    </row>
    <row r="6411" customHeight="1" spans="1:30">
      <c r="A6411" s="995">
        <v>45413</v>
      </c>
      <c r="B6411" s="952" t="s">
        <v>488</v>
      </c>
      <c r="C6411" s="972" t="s">
        <v>150</v>
      </c>
      <c r="D6411" s="934">
        <v>60</v>
      </c>
      <c r="E6411" s="934" t="s">
        <v>146</v>
      </c>
      <c r="F6411" s="934">
        <v>4.81</v>
      </c>
      <c r="G6411" s="934">
        <v>3.41</v>
      </c>
      <c r="H6411" s="950">
        <v>36.9076</v>
      </c>
      <c r="I6411" s="934">
        <v>37.6236</v>
      </c>
      <c r="J6411" s="934">
        <v>34.32</v>
      </c>
      <c r="K6411" s="952">
        <v>0</v>
      </c>
      <c r="L6411" s="941">
        <v>0</v>
      </c>
      <c r="M6411" s="934">
        <v>34.32</v>
      </c>
      <c r="N6411" s="934">
        <v>700</v>
      </c>
      <c r="O6411" s="941">
        <v>0.049</v>
      </c>
      <c r="P6411" s="934" t="s">
        <v>149</v>
      </c>
      <c r="Q6411" s="934">
        <v>5420</v>
      </c>
      <c r="R6411" s="934">
        <v>1717.76</v>
      </c>
      <c r="S6411" s="941">
        <v>0.3169</v>
      </c>
      <c r="T6411" s="934">
        <v>0</v>
      </c>
      <c r="U6411" s="934">
        <v>0</v>
      </c>
      <c r="V6411" s="934">
        <v>0</v>
      </c>
      <c r="W6411" s="934">
        <v>0</v>
      </c>
      <c r="X6411" s="934">
        <v>0</v>
      </c>
      <c r="Y6411" s="934">
        <v>0</v>
      </c>
      <c r="Z6411" s="934">
        <v>0</v>
      </c>
      <c r="AA6411" s="934">
        <v>0</v>
      </c>
      <c r="AB6411" s="941">
        <v>1</v>
      </c>
      <c r="AC6411" s="575">
        <f t="shared" si="298"/>
        <v>0</v>
      </c>
      <c r="AD6411" s="620">
        <f t="shared" si="299"/>
        <v>0</v>
      </c>
    </row>
    <row r="6412" customHeight="1" spans="1:30">
      <c r="A6412" s="995">
        <v>45413</v>
      </c>
      <c r="B6412" s="921" t="s">
        <v>334</v>
      </c>
      <c r="C6412" s="927" t="s">
        <v>78</v>
      </c>
      <c r="D6412" s="928">
        <v>100</v>
      </c>
      <c r="E6412" s="930" t="s">
        <v>83</v>
      </c>
      <c r="F6412" s="930">
        <v>6.63</v>
      </c>
      <c r="G6412" s="930">
        <v>6.7</v>
      </c>
      <c r="H6412" s="930">
        <v>228.92</v>
      </c>
      <c r="I6412" s="930">
        <v>18.86</v>
      </c>
      <c r="J6412" s="930">
        <v>17.5175</v>
      </c>
      <c r="K6412" s="930">
        <v>10.06</v>
      </c>
      <c r="L6412" s="942">
        <v>0.3478</v>
      </c>
      <c r="M6412" s="944">
        <v>17.5175</v>
      </c>
      <c r="N6412" s="944">
        <v>299</v>
      </c>
      <c r="O6412" s="945">
        <v>0.0586</v>
      </c>
      <c r="P6412" s="942">
        <v>0.0263</v>
      </c>
      <c r="Q6412" s="930">
        <v>5723</v>
      </c>
      <c r="R6412" s="944">
        <v>853.1523</v>
      </c>
      <c r="S6412" s="941">
        <v>0.1491</v>
      </c>
      <c r="T6412" s="930">
        <v>0</v>
      </c>
      <c r="U6412" s="930">
        <v>0</v>
      </c>
      <c r="V6412" s="930">
        <v>0</v>
      </c>
      <c r="W6412" s="930">
        <v>0</v>
      </c>
      <c r="X6412" s="930">
        <v>0</v>
      </c>
      <c r="Y6412" s="930">
        <v>0</v>
      </c>
      <c r="Z6412" s="930">
        <v>0</v>
      </c>
      <c r="AA6412" s="930">
        <v>0</v>
      </c>
      <c r="AB6412" s="942">
        <v>1</v>
      </c>
      <c r="AC6412" s="575">
        <f t="shared" si="298"/>
        <v>0</v>
      </c>
      <c r="AD6412" s="620">
        <f t="shared" si="299"/>
        <v>0</v>
      </c>
    </row>
    <row r="6413" customHeight="1" spans="1:30">
      <c r="A6413" s="995">
        <v>45413</v>
      </c>
      <c r="B6413" s="921" t="s">
        <v>335</v>
      </c>
      <c r="C6413" s="927" t="s">
        <v>86</v>
      </c>
      <c r="D6413" s="928">
        <v>50</v>
      </c>
      <c r="E6413" s="930" t="s">
        <v>79</v>
      </c>
      <c r="F6413" s="930">
        <v>5.36</v>
      </c>
      <c r="G6413" s="935">
        <v>1.25</v>
      </c>
      <c r="H6413" s="935">
        <v>20.1676</v>
      </c>
      <c r="I6413" s="935">
        <v>9.2336</v>
      </c>
      <c r="J6413" s="935">
        <v>9.2122</v>
      </c>
      <c r="K6413" s="935">
        <v>10.72</v>
      </c>
      <c r="L6413" s="942">
        <v>0.5315</v>
      </c>
      <c r="M6413" s="930">
        <v>9.2122</v>
      </c>
      <c r="N6413" s="935">
        <v>516</v>
      </c>
      <c r="O6413" s="942">
        <v>0.0179</v>
      </c>
      <c r="P6413" s="934" t="s">
        <v>149</v>
      </c>
      <c r="Q6413" s="935">
        <v>1612.71</v>
      </c>
      <c r="R6413" s="930">
        <v>6458</v>
      </c>
      <c r="S6413" s="942">
        <v>0.2497</v>
      </c>
      <c r="T6413" s="930">
        <v>0</v>
      </c>
      <c r="U6413" s="930">
        <v>0</v>
      </c>
      <c r="V6413" s="930">
        <v>0</v>
      </c>
      <c r="W6413" s="930">
        <v>0</v>
      </c>
      <c r="X6413" s="930">
        <v>0</v>
      </c>
      <c r="Y6413" s="930">
        <v>0</v>
      </c>
      <c r="Z6413" s="930">
        <v>0</v>
      </c>
      <c r="AA6413" s="930">
        <v>0</v>
      </c>
      <c r="AB6413" s="942">
        <v>1</v>
      </c>
      <c r="AC6413" s="575">
        <f t="shared" si="298"/>
        <v>0</v>
      </c>
      <c r="AD6413" s="620">
        <f t="shared" si="299"/>
        <v>0</v>
      </c>
    </row>
    <row r="6414" s="563" customFormat="1" ht="34" customHeight="1" spans="1:29">
      <c r="A6414" s="1132" t="s">
        <v>504</v>
      </c>
      <c r="B6414" s="1132"/>
      <c r="C6414" s="1132"/>
      <c r="D6414" s="1132"/>
      <c r="E6414" s="1132"/>
      <c r="F6414" s="1132"/>
      <c r="G6414" s="1132"/>
      <c r="H6414" s="1132"/>
      <c r="I6414" s="1132"/>
      <c r="J6414" s="1132"/>
      <c r="K6414" s="1132"/>
      <c r="L6414" s="1132"/>
      <c r="M6414" s="1132"/>
      <c r="N6414" s="1132"/>
      <c r="O6414" s="1132"/>
      <c r="P6414" s="1132"/>
      <c r="Q6414" s="1132"/>
      <c r="R6414" s="1132"/>
      <c r="S6414" s="1132"/>
      <c r="T6414" s="1132"/>
      <c r="U6414" s="1132"/>
      <c r="V6414" s="1132"/>
      <c r="W6414" s="1132"/>
      <c r="X6414" s="1132"/>
      <c r="Y6414" s="1132"/>
      <c r="Z6414" s="1132"/>
      <c r="AA6414" s="1132"/>
      <c r="AB6414" s="1132"/>
      <c r="AC6414" s="1132"/>
    </row>
    <row r="6415" s="563" customFormat="1" ht="19" customHeight="1" spans="1:29">
      <c r="A6415" s="1133" t="s">
        <v>1</v>
      </c>
      <c r="B6415" s="1133" t="s">
        <v>2</v>
      </c>
      <c r="C6415" s="1133" t="s">
        <v>3</v>
      </c>
      <c r="D6415" s="1133" t="s">
        <v>4</v>
      </c>
      <c r="E6415" s="1133" t="s">
        <v>5</v>
      </c>
      <c r="F6415" s="1133" t="s">
        <v>6</v>
      </c>
      <c r="G6415" s="1133" t="s">
        <v>7</v>
      </c>
      <c r="H6415" s="1133" t="s">
        <v>8</v>
      </c>
      <c r="I6415" s="1133" t="s">
        <v>9</v>
      </c>
      <c r="J6415" s="1133" t="s">
        <v>10</v>
      </c>
      <c r="K6415" s="1133" t="s">
        <v>11</v>
      </c>
      <c r="L6415" s="1133" t="s">
        <v>12</v>
      </c>
      <c r="M6415" s="1133" t="s">
        <v>13</v>
      </c>
      <c r="N6415" s="1133" t="s">
        <v>14</v>
      </c>
      <c r="O6415" s="1133" t="s">
        <v>15</v>
      </c>
      <c r="P6415" s="1133" t="s">
        <v>16</v>
      </c>
      <c r="Q6415" s="1133" t="s">
        <v>17</v>
      </c>
      <c r="R6415" s="1133" t="s">
        <v>18</v>
      </c>
      <c r="S6415" s="1133" t="s">
        <v>19</v>
      </c>
      <c r="T6415" s="1133" t="s">
        <v>20</v>
      </c>
      <c r="U6415" s="1133" t="s">
        <v>21</v>
      </c>
      <c r="V6415" s="1133" t="s">
        <v>22</v>
      </c>
      <c r="W6415" s="1133" t="s">
        <v>23</v>
      </c>
      <c r="X6415" s="1133" t="s">
        <v>24</v>
      </c>
      <c r="Y6415" s="1133" t="s">
        <v>25</v>
      </c>
      <c r="Z6415" s="1133" t="s">
        <v>26</v>
      </c>
      <c r="AA6415" s="1133" t="s">
        <v>27</v>
      </c>
      <c r="AB6415" s="1133" t="s">
        <v>28</v>
      </c>
      <c r="AC6415" s="1133" t="s">
        <v>270</v>
      </c>
    </row>
    <row r="6416" s="563" customFormat="1" ht="19" customHeight="1" spans="1:29">
      <c r="A6416" s="995">
        <v>45414</v>
      </c>
      <c r="B6416" s="1134" t="s">
        <v>31</v>
      </c>
      <c r="C6416" s="1134" t="s">
        <v>32</v>
      </c>
      <c r="D6416" s="1135">
        <v>100</v>
      </c>
      <c r="E6416" s="1134" t="s">
        <v>35</v>
      </c>
      <c r="F6416" s="1135">
        <v>6.54</v>
      </c>
      <c r="G6416" s="1135">
        <v>1.3</v>
      </c>
      <c r="H6416" s="1135">
        <v>63.0998</v>
      </c>
      <c r="I6416" s="1135">
        <v>62.475</v>
      </c>
      <c r="J6416" s="1135">
        <v>62.3</v>
      </c>
      <c r="K6416" s="1135">
        <v>0</v>
      </c>
      <c r="L6416" s="1153">
        <v>0</v>
      </c>
      <c r="M6416" s="1135">
        <v>117.6</v>
      </c>
      <c r="N6416" s="1135">
        <v>1291</v>
      </c>
      <c r="O6416" s="1153">
        <v>0.0911</v>
      </c>
      <c r="P6416" s="1153">
        <v>0.0266</v>
      </c>
      <c r="Q6416" s="1135">
        <v>14897</v>
      </c>
      <c r="R6416" s="1135">
        <v>4740.6625</v>
      </c>
      <c r="S6416" s="1153">
        <v>0.3182</v>
      </c>
      <c r="T6416" s="1135">
        <v>0</v>
      </c>
      <c r="U6416" s="1135">
        <v>0</v>
      </c>
      <c r="V6416" s="1135">
        <v>0</v>
      </c>
      <c r="W6416" s="1135">
        <v>0</v>
      </c>
      <c r="X6416" s="1134">
        <v>0</v>
      </c>
      <c r="Y6416" s="1135">
        <v>0</v>
      </c>
      <c r="Z6416" s="1135">
        <v>0</v>
      </c>
      <c r="AA6416" s="1135">
        <v>0</v>
      </c>
      <c r="AB6416" s="1153">
        <v>1</v>
      </c>
      <c r="AC6416" s="1134"/>
    </row>
    <row r="6417" s="563" customFormat="1" ht="19" customHeight="1" spans="1:29">
      <c r="A6417" s="995">
        <v>45414</v>
      </c>
      <c r="B6417" s="1134" t="s">
        <v>41</v>
      </c>
      <c r="C6417" s="1134" t="s">
        <v>32</v>
      </c>
      <c r="D6417" s="1135">
        <v>20</v>
      </c>
      <c r="E6417" s="1134" t="s">
        <v>39</v>
      </c>
      <c r="F6417" s="1135">
        <v>5.13</v>
      </c>
      <c r="G6417" s="1135">
        <v>5.65</v>
      </c>
      <c r="H6417" s="1135">
        <v>11.092</v>
      </c>
      <c r="I6417" s="1135">
        <v>0</v>
      </c>
      <c r="J6417" s="1135">
        <v>0</v>
      </c>
      <c r="K6417" s="1135">
        <v>0</v>
      </c>
      <c r="L6417" s="1134"/>
      <c r="M6417" s="1135">
        <v>0</v>
      </c>
      <c r="N6417" s="1135">
        <v>383</v>
      </c>
      <c r="O6417" s="1153">
        <v>0</v>
      </c>
      <c r="P6417" s="1153">
        <v>-0.0645</v>
      </c>
      <c r="Q6417" s="1135">
        <v>4064</v>
      </c>
      <c r="R6417" s="1135">
        <v>1085.8112</v>
      </c>
      <c r="S6417" s="1153">
        <v>0.2672</v>
      </c>
      <c r="T6417" s="1135">
        <v>0</v>
      </c>
      <c r="U6417" s="1135">
        <v>0</v>
      </c>
      <c r="V6417" s="1135">
        <v>0</v>
      </c>
      <c r="W6417" s="1135">
        <v>11.092</v>
      </c>
      <c r="X6417" s="1134">
        <v>0</v>
      </c>
      <c r="Y6417" s="1135">
        <v>0</v>
      </c>
      <c r="Z6417" s="1135">
        <v>0</v>
      </c>
      <c r="AA6417" s="1135">
        <v>0</v>
      </c>
      <c r="AB6417" s="1153">
        <v>1</v>
      </c>
      <c r="AC6417" s="1134"/>
    </row>
    <row r="6418" s="563" customFormat="1" ht="19" customHeight="1" spans="1:29">
      <c r="A6418" s="995">
        <v>45414</v>
      </c>
      <c r="B6418" s="1134" t="s">
        <v>36</v>
      </c>
      <c r="C6418" s="1134" t="s">
        <v>32</v>
      </c>
      <c r="D6418" s="1135">
        <v>80</v>
      </c>
      <c r="E6418" s="1134" t="s">
        <v>35</v>
      </c>
      <c r="F6418" s="1135">
        <v>7.22</v>
      </c>
      <c r="G6418" s="1135">
        <v>1.3</v>
      </c>
      <c r="H6418" s="1135">
        <v>52.1464</v>
      </c>
      <c r="I6418" s="1135">
        <v>51.24</v>
      </c>
      <c r="J6418" s="1135">
        <v>51.15</v>
      </c>
      <c r="K6418" s="1135">
        <v>0</v>
      </c>
      <c r="L6418" s="1153">
        <v>0</v>
      </c>
      <c r="M6418" s="1135">
        <v>97.35</v>
      </c>
      <c r="N6418" s="1135">
        <v>884</v>
      </c>
      <c r="O6418" s="1153">
        <v>0.1101</v>
      </c>
      <c r="P6418" s="1153">
        <v>0.0456</v>
      </c>
      <c r="Q6418" s="1135">
        <v>9570</v>
      </c>
      <c r="R6418" s="1135">
        <v>4113.45</v>
      </c>
      <c r="S6418" s="1153">
        <v>0.4298</v>
      </c>
      <c r="T6418" s="1135">
        <v>0</v>
      </c>
      <c r="U6418" s="1135">
        <v>0</v>
      </c>
      <c r="V6418" s="1135">
        <v>0</v>
      </c>
      <c r="W6418" s="1135">
        <v>0</v>
      </c>
      <c r="X6418" s="1134">
        <v>0</v>
      </c>
      <c r="Y6418" s="1135">
        <v>0</v>
      </c>
      <c r="Z6418" s="1135">
        <v>0</v>
      </c>
      <c r="AA6418" s="1135">
        <v>0</v>
      </c>
      <c r="AB6418" s="1153">
        <v>1</v>
      </c>
      <c r="AC6418" s="1134"/>
    </row>
    <row r="6419" s="563" customFormat="1" ht="19" customHeight="1" spans="1:29">
      <c r="A6419" s="995">
        <v>45414</v>
      </c>
      <c r="B6419" s="1134" t="s">
        <v>34</v>
      </c>
      <c r="C6419" s="1134" t="s">
        <v>32</v>
      </c>
      <c r="D6419" s="1135">
        <v>10</v>
      </c>
      <c r="E6419" s="1134" t="s">
        <v>35</v>
      </c>
      <c r="F6419" s="1135">
        <v>6.08</v>
      </c>
      <c r="G6419" s="1135">
        <v>2.2</v>
      </c>
      <c r="H6419" s="1135">
        <v>6.0444</v>
      </c>
      <c r="I6419" s="1135">
        <v>4.0137</v>
      </c>
      <c r="J6419" s="1135">
        <v>3.96</v>
      </c>
      <c r="K6419" s="1135">
        <v>2.0307</v>
      </c>
      <c r="L6419" s="1153">
        <v>0.336</v>
      </c>
      <c r="M6419" s="1135">
        <v>8.58</v>
      </c>
      <c r="N6419" s="1135">
        <v>101</v>
      </c>
      <c r="O6419" s="1153">
        <v>0.085</v>
      </c>
      <c r="P6419" s="1153">
        <v>0.0205</v>
      </c>
      <c r="Q6419" s="1135">
        <v>1258</v>
      </c>
      <c r="R6419" s="1135">
        <v>439.56</v>
      </c>
      <c r="S6419" s="1153">
        <v>0.3494</v>
      </c>
      <c r="T6419" s="1135">
        <v>0</v>
      </c>
      <c r="U6419" s="1135">
        <v>0</v>
      </c>
      <c r="V6419" s="1135">
        <v>0</v>
      </c>
      <c r="W6419" s="1135">
        <v>0</v>
      </c>
      <c r="X6419" s="1134">
        <v>0</v>
      </c>
      <c r="Y6419" s="1135">
        <v>0</v>
      </c>
      <c r="Z6419" s="1135">
        <v>0</v>
      </c>
      <c r="AA6419" s="1135">
        <v>0</v>
      </c>
      <c r="AB6419" s="1153">
        <v>1</v>
      </c>
      <c r="AC6419" s="1134"/>
    </row>
    <row r="6420" s="563" customFormat="1" ht="19" customHeight="1" spans="1:29">
      <c r="A6420" s="995">
        <v>45414</v>
      </c>
      <c r="B6420" s="1134" t="s">
        <v>38</v>
      </c>
      <c r="C6420" s="1134" t="s">
        <v>32</v>
      </c>
      <c r="D6420" s="1135">
        <v>5.48</v>
      </c>
      <c r="E6420" s="1134" t="s">
        <v>44</v>
      </c>
      <c r="F6420" s="1135">
        <v>7.83</v>
      </c>
      <c r="G6420" s="1135">
        <v>0</v>
      </c>
      <c r="H6420" s="1135">
        <v>3.19</v>
      </c>
      <c r="I6420" s="1135">
        <v>1.69</v>
      </c>
      <c r="J6420" s="1135">
        <v>1.512</v>
      </c>
      <c r="K6420" s="1135">
        <v>1.5</v>
      </c>
      <c r="L6420" s="1153">
        <v>0.4702</v>
      </c>
      <c r="M6420" s="1135">
        <v>3.528</v>
      </c>
      <c r="N6420" s="1135">
        <v>57</v>
      </c>
      <c r="O6420" s="1153">
        <v>0.0619</v>
      </c>
      <c r="P6420" s="1153">
        <v>-0.0026</v>
      </c>
      <c r="Q6420" s="1135">
        <v>554</v>
      </c>
      <c r="R6420" s="1135">
        <v>184.724</v>
      </c>
      <c r="S6420" s="1153">
        <v>0.3334</v>
      </c>
      <c r="T6420" s="1135">
        <v>0</v>
      </c>
      <c r="U6420" s="1135">
        <v>0</v>
      </c>
      <c r="V6420" s="1135">
        <v>0</v>
      </c>
      <c r="W6420" s="1135">
        <v>0</v>
      </c>
      <c r="X6420" s="1134">
        <v>0</v>
      </c>
      <c r="Y6420" s="1135">
        <v>0</v>
      </c>
      <c r="Z6420" s="1135">
        <v>0</v>
      </c>
      <c r="AA6420" s="1135">
        <v>0</v>
      </c>
      <c r="AB6420" s="1153">
        <v>1</v>
      </c>
      <c r="AC6420" s="1134"/>
    </row>
    <row r="6421" s="563" customFormat="1" ht="19" customHeight="1" spans="1:29">
      <c r="A6421" s="995">
        <v>45414</v>
      </c>
      <c r="B6421" s="1134" t="s">
        <v>40</v>
      </c>
      <c r="C6421" s="1134" t="s">
        <v>32</v>
      </c>
      <c r="D6421" s="1135">
        <v>30</v>
      </c>
      <c r="E6421" s="1134" t="s">
        <v>35</v>
      </c>
      <c r="F6421" s="1135">
        <v>7.84</v>
      </c>
      <c r="G6421" s="1135">
        <v>0</v>
      </c>
      <c r="H6421" s="1135">
        <v>19.2399</v>
      </c>
      <c r="I6421" s="1135">
        <v>19.2399</v>
      </c>
      <c r="J6421" s="1135">
        <v>19.008</v>
      </c>
      <c r="K6421" s="1135">
        <v>0</v>
      </c>
      <c r="L6421" s="1153">
        <v>0</v>
      </c>
      <c r="M6421" s="1135">
        <v>32.0496</v>
      </c>
      <c r="N6421" s="1135">
        <v>467</v>
      </c>
      <c r="O6421" s="1153">
        <v>0.0686</v>
      </c>
      <c r="P6421" s="1153">
        <v>0.0041</v>
      </c>
      <c r="Q6421" s="1135">
        <v>4798</v>
      </c>
      <c r="R6421" s="1135">
        <v>1636.8528</v>
      </c>
      <c r="S6421" s="1153">
        <v>0.3412</v>
      </c>
      <c r="T6421" s="1135">
        <v>0</v>
      </c>
      <c r="U6421" s="1135">
        <v>0</v>
      </c>
      <c r="V6421" s="1135">
        <v>0</v>
      </c>
      <c r="W6421" s="1135">
        <v>0</v>
      </c>
      <c r="X6421" s="1134">
        <v>0</v>
      </c>
      <c r="Y6421" s="1135">
        <v>0</v>
      </c>
      <c r="Z6421" s="1135">
        <v>0</v>
      </c>
      <c r="AA6421" s="1135">
        <v>0</v>
      </c>
      <c r="AB6421" s="1153">
        <v>1</v>
      </c>
      <c r="AC6421" s="1134"/>
    </row>
    <row r="6422" s="563" customFormat="1" ht="19" customHeight="1" spans="1:29">
      <c r="A6422" s="995">
        <v>45414</v>
      </c>
      <c r="B6422" s="1134" t="s">
        <v>45</v>
      </c>
      <c r="C6422" s="1134" t="s">
        <v>32</v>
      </c>
      <c r="D6422" s="1135">
        <v>50</v>
      </c>
      <c r="E6422" s="1134" t="s">
        <v>35</v>
      </c>
      <c r="F6422" s="1135">
        <v>7.51</v>
      </c>
      <c r="G6422" s="1135">
        <v>2.98</v>
      </c>
      <c r="H6422" s="1135">
        <v>31.9854</v>
      </c>
      <c r="I6422" s="1135">
        <v>30.45</v>
      </c>
      <c r="J6422" s="1135">
        <v>30.36</v>
      </c>
      <c r="K6422" s="1135">
        <v>0.5354</v>
      </c>
      <c r="L6422" s="1153">
        <v>0.0173</v>
      </c>
      <c r="M6422" s="1135">
        <v>63.36</v>
      </c>
      <c r="N6422" s="1135">
        <v>529</v>
      </c>
      <c r="O6422" s="1153">
        <v>0.1198</v>
      </c>
      <c r="P6422" s="1153">
        <v>0.0553</v>
      </c>
      <c r="Q6422" s="1135">
        <v>7003</v>
      </c>
      <c r="R6422" s="1135">
        <v>2123.44</v>
      </c>
      <c r="S6422" s="1153">
        <v>0.3032</v>
      </c>
      <c r="T6422" s="1135">
        <v>0</v>
      </c>
      <c r="U6422" s="1135">
        <v>0</v>
      </c>
      <c r="V6422" s="1135">
        <v>0</v>
      </c>
      <c r="W6422" s="1135">
        <v>0</v>
      </c>
      <c r="X6422" s="1134">
        <v>0</v>
      </c>
      <c r="Y6422" s="1135">
        <v>0</v>
      </c>
      <c r="Z6422" s="1135">
        <v>0</v>
      </c>
      <c r="AA6422" s="1135">
        <v>0</v>
      </c>
      <c r="AB6422" s="1153">
        <v>1</v>
      </c>
      <c r="AC6422" s="1134"/>
    </row>
    <row r="6423" s="563" customFormat="1" ht="19" customHeight="1" spans="1:29">
      <c r="A6423" s="995">
        <v>45414</v>
      </c>
      <c r="B6423" s="1134" t="s">
        <v>43</v>
      </c>
      <c r="C6423" s="1134" t="s">
        <v>32</v>
      </c>
      <c r="D6423" s="1135">
        <v>300</v>
      </c>
      <c r="E6423" s="1134" t="s">
        <v>35</v>
      </c>
      <c r="F6423" s="1135">
        <v>6.56</v>
      </c>
      <c r="G6423" s="1135">
        <v>0</v>
      </c>
      <c r="H6423" s="1135">
        <v>227.1155</v>
      </c>
      <c r="I6423" s="1135">
        <v>208.8366</v>
      </c>
      <c r="J6423" s="1135">
        <v>206.382</v>
      </c>
      <c r="K6423" s="1135">
        <v>17.1153</v>
      </c>
      <c r="L6423" s="1153">
        <v>0.0757</v>
      </c>
      <c r="M6423" s="1135">
        <v>451.902</v>
      </c>
      <c r="N6423" s="1135">
        <v>5361</v>
      </c>
      <c r="O6423" s="1153">
        <v>0.0843</v>
      </c>
      <c r="P6423" s="1153">
        <v>0.0198</v>
      </c>
      <c r="Q6423" s="1135">
        <v>60814</v>
      </c>
      <c r="R6423" s="1135">
        <v>18582.466</v>
      </c>
      <c r="S6423" s="1153">
        <v>0.3056</v>
      </c>
      <c r="T6423" s="1135">
        <v>0.031</v>
      </c>
      <c r="U6423" s="1135">
        <v>0</v>
      </c>
      <c r="V6423" s="1135">
        <v>0</v>
      </c>
      <c r="W6423" s="1135">
        <v>0</v>
      </c>
      <c r="X6423" s="1134">
        <v>0</v>
      </c>
      <c r="Y6423" s="1135">
        <v>0</v>
      </c>
      <c r="Z6423" s="1135">
        <v>0</v>
      </c>
      <c r="AA6423" s="1135">
        <v>0</v>
      </c>
      <c r="AB6423" s="1153">
        <v>1</v>
      </c>
      <c r="AC6423" s="1134"/>
    </row>
    <row r="6424" s="563" customFormat="1" ht="19" customHeight="1" spans="1:29">
      <c r="A6424" s="995">
        <v>45414</v>
      </c>
      <c r="B6424" s="1134" t="s">
        <v>46</v>
      </c>
      <c r="C6424" s="1134" t="s">
        <v>32</v>
      </c>
      <c r="D6424" s="1135">
        <v>30</v>
      </c>
      <c r="E6424" s="1134" t="s">
        <v>39</v>
      </c>
      <c r="F6424" s="1135">
        <v>3.6</v>
      </c>
      <c r="G6424" s="1135">
        <v>0.8</v>
      </c>
      <c r="H6424" s="1135">
        <v>8.9393</v>
      </c>
      <c r="I6424" s="1135">
        <v>8.764</v>
      </c>
      <c r="J6424" s="1135">
        <v>8.736</v>
      </c>
      <c r="K6424" s="1135">
        <v>0</v>
      </c>
      <c r="L6424" s="1153">
        <v>0</v>
      </c>
      <c r="M6424" s="1135">
        <v>21.56</v>
      </c>
      <c r="N6424" s="1135">
        <v>388</v>
      </c>
      <c r="O6424" s="1153">
        <v>0.0556</v>
      </c>
      <c r="P6424" s="1153">
        <v>-0.0089</v>
      </c>
      <c r="Q6424" s="1135">
        <v>4513</v>
      </c>
      <c r="R6424" s="1135">
        <v>1724.912</v>
      </c>
      <c r="S6424" s="1153">
        <v>0.3822</v>
      </c>
      <c r="T6424" s="1135">
        <v>0</v>
      </c>
      <c r="U6424" s="1135">
        <v>0</v>
      </c>
      <c r="V6424" s="1135">
        <v>0</v>
      </c>
      <c r="W6424" s="1135">
        <v>0</v>
      </c>
      <c r="X6424" s="1134">
        <v>0</v>
      </c>
      <c r="Y6424" s="1135">
        <v>0</v>
      </c>
      <c r="Z6424" s="1135">
        <v>0</v>
      </c>
      <c r="AA6424" s="1135">
        <v>0</v>
      </c>
      <c r="AB6424" s="1153">
        <v>1</v>
      </c>
      <c r="AC6424" s="1134"/>
    </row>
    <row r="6425" s="563" customFormat="1" ht="19" customHeight="1" spans="1:29">
      <c r="A6425" s="995">
        <v>45414</v>
      </c>
      <c r="B6425" s="1134" t="s">
        <v>37</v>
      </c>
      <c r="C6425" s="1134" t="s">
        <v>32</v>
      </c>
      <c r="D6425" s="1135">
        <v>100</v>
      </c>
      <c r="E6425" s="1134" t="s">
        <v>35</v>
      </c>
      <c r="F6425" s="1135">
        <v>7.71</v>
      </c>
      <c r="G6425" s="1135">
        <v>0</v>
      </c>
      <c r="H6425" s="1135">
        <v>58.122</v>
      </c>
      <c r="I6425" s="1135">
        <v>52.2362</v>
      </c>
      <c r="J6425" s="1135">
        <v>49.924</v>
      </c>
      <c r="K6425" s="1135">
        <v>5.8416</v>
      </c>
      <c r="L6425" s="1153">
        <v>0.1006</v>
      </c>
      <c r="M6425" s="1135">
        <v>110.7</v>
      </c>
      <c r="N6425" s="1135">
        <v>1574</v>
      </c>
      <c r="O6425" s="1153">
        <v>0.0703</v>
      </c>
      <c r="P6425" s="1153">
        <v>0.0058</v>
      </c>
      <c r="Q6425" s="1135">
        <v>15889</v>
      </c>
      <c r="R6425" s="1135">
        <v>4631.556</v>
      </c>
      <c r="S6425" s="1153">
        <v>0.2915</v>
      </c>
      <c r="T6425" s="1135">
        <v>0.0286</v>
      </c>
      <c r="U6425" s="1135">
        <v>0</v>
      </c>
      <c r="V6425" s="1135">
        <v>0</v>
      </c>
      <c r="W6425" s="1135">
        <v>0</v>
      </c>
      <c r="X6425" s="1134">
        <v>0</v>
      </c>
      <c r="Y6425" s="1135">
        <v>0.0156</v>
      </c>
      <c r="Z6425" s="1135">
        <v>0</v>
      </c>
      <c r="AA6425" s="1135">
        <v>0</v>
      </c>
      <c r="AB6425" s="1153">
        <v>0.9995</v>
      </c>
      <c r="AC6425" s="1134"/>
    </row>
    <row r="6426" s="563" customFormat="1" ht="19" customHeight="1" spans="1:29">
      <c r="A6426" s="995">
        <v>45414</v>
      </c>
      <c r="B6426" s="1134" t="s">
        <v>47</v>
      </c>
      <c r="C6426" s="1134" t="s">
        <v>32</v>
      </c>
      <c r="D6426" s="1135">
        <v>150</v>
      </c>
      <c r="E6426" s="1134" t="s">
        <v>48</v>
      </c>
      <c r="F6426" s="1135">
        <v>7.01</v>
      </c>
      <c r="G6426" s="1135">
        <v>3.4</v>
      </c>
      <c r="H6426" s="1135">
        <v>106.5716</v>
      </c>
      <c r="I6426" s="1135">
        <v>71.1386</v>
      </c>
      <c r="J6426" s="1135">
        <v>73.7961</v>
      </c>
      <c r="K6426" s="1135">
        <v>35.43</v>
      </c>
      <c r="L6426" s="1153">
        <v>0.3325</v>
      </c>
      <c r="M6426" s="1135">
        <v>161.273</v>
      </c>
      <c r="N6426" s="1135">
        <v>2514</v>
      </c>
      <c r="O6426" s="1153">
        <v>0.0641</v>
      </c>
      <c r="P6426" s="1153">
        <v>-0.0004</v>
      </c>
      <c r="Q6426" s="1135">
        <v>24402</v>
      </c>
      <c r="R6426" s="1135">
        <v>5656.0056</v>
      </c>
      <c r="S6426" s="1153">
        <v>0.2318</v>
      </c>
      <c r="T6426" s="1135">
        <v>0</v>
      </c>
      <c r="U6426" s="1135">
        <v>0</v>
      </c>
      <c r="V6426" s="1135">
        <v>0</v>
      </c>
      <c r="W6426" s="1135">
        <v>0</v>
      </c>
      <c r="X6426" s="1134">
        <v>0</v>
      </c>
      <c r="Y6426" s="1135">
        <v>0</v>
      </c>
      <c r="Z6426" s="1135">
        <v>0</v>
      </c>
      <c r="AA6426" s="1135">
        <v>0</v>
      </c>
      <c r="AB6426" s="1153">
        <v>1</v>
      </c>
      <c r="AC6426" s="1134"/>
    </row>
    <row r="6427" s="563" customFormat="1" ht="19" customHeight="1" spans="1:29">
      <c r="A6427" s="995">
        <v>45414</v>
      </c>
      <c r="B6427" s="1134" t="s">
        <v>50</v>
      </c>
      <c r="C6427" s="1134" t="s">
        <v>32</v>
      </c>
      <c r="D6427" s="1135">
        <v>50</v>
      </c>
      <c r="E6427" s="1134" t="s">
        <v>35</v>
      </c>
      <c r="F6427" s="1135">
        <v>7.51</v>
      </c>
      <c r="G6427" s="1135">
        <v>0</v>
      </c>
      <c r="H6427" s="1135">
        <v>32.0852</v>
      </c>
      <c r="I6427" s="1135">
        <v>17.045</v>
      </c>
      <c r="J6427" s="1135">
        <v>16.94</v>
      </c>
      <c r="K6427" s="1135">
        <v>15.0402</v>
      </c>
      <c r="L6427" s="1153">
        <v>0.4688</v>
      </c>
      <c r="M6427" s="1135">
        <v>30.66</v>
      </c>
      <c r="N6427" s="1135">
        <v>647</v>
      </c>
      <c r="O6427" s="1153">
        <v>0.0474</v>
      </c>
      <c r="P6427" s="1153">
        <v>-0.0171</v>
      </c>
      <c r="Q6427" s="1135">
        <v>6687</v>
      </c>
      <c r="R6427" s="1135">
        <v>1799.49</v>
      </c>
      <c r="S6427" s="1153">
        <v>0.2691</v>
      </c>
      <c r="T6427" s="1135">
        <v>0</v>
      </c>
      <c r="U6427" s="1135">
        <v>0</v>
      </c>
      <c r="V6427" s="1135">
        <v>0</v>
      </c>
      <c r="W6427" s="1135">
        <v>0</v>
      </c>
      <c r="X6427" s="1134">
        <v>0</v>
      </c>
      <c r="Y6427" s="1135">
        <v>0</v>
      </c>
      <c r="Z6427" s="1135">
        <v>0</v>
      </c>
      <c r="AA6427" s="1135">
        <v>0</v>
      </c>
      <c r="AB6427" s="1153">
        <v>1</v>
      </c>
      <c r="AC6427" s="1134"/>
    </row>
    <row r="6428" s="563" customFormat="1" ht="19" customHeight="1" spans="1:29">
      <c r="A6428" s="995">
        <v>45414</v>
      </c>
      <c r="B6428" s="1134" t="s">
        <v>49</v>
      </c>
      <c r="C6428" s="1134" t="s">
        <v>32</v>
      </c>
      <c r="D6428" s="1135">
        <v>100</v>
      </c>
      <c r="E6428" s="1134" t="s">
        <v>35</v>
      </c>
      <c r="F6428" s="1135">
        <v>9.5</v>
      </c>
      <c r="G6428" s="1135">
        <v>1.2</v>
      </c>
      <c r="H6428" s="1135">
        <v>90.0592</v>
      </c>
      <c r="I6428" s="1135">
        <v>33.2979</v>
      </c>
      <c r="J6428" s="1135">
        <v>31.4538</v>
      </c>
      <c r="K6428" s="1135">
        <v>56.7613</v>
      </c>
      <c r="L6428" s="1153">
        <v>0.6303</v>
      </c>
      <c r="M6428" s="1135">
        <v>64.8627</v>
      </c>
      <c r="N6428" s="1135">
        <v>1281</v>
      </c>
      <c r="O6428" s="1153">
        <v>0.0506</v>
      </c>
      <c r="P6428" s="1153">
        <v>-0.0139</v>
      </c>
      <c r="Q6428" s="1135">
        <v>14225</v>
      </c>
      <c r="R6428" s="1135">
        <v>4298.5888</v>
      </c>
      <c r="S6428" s="1153">
        <v>0.3022</v>
      </c>
      <c r="T6428" s="1135">
        <v>0</v>
      </c>
      <c r="U6428" s="1135">
        <v>0</v>
      </c>
      <c r="V6428" s="1135">
        <v>0</v>
      </c>
      <c r="W6428" s="1135">
        <v>0</v>
      </c>
      <c r="X6428" s="1134">
        <v>0</v>
      </c>
      <c r="Y6428" s="1135">
        <v>0</v>
      </c>
      <c r="Z6428" s="1135">
        <v>0</v>
      </c>
      <c r="AA6428" s="1135">
        <v>0</v>
      </c>
      <c r="AB6428" s="1153">
        <v>1</v>
      </c>
      <c r="AC6428" s="1134"/>
    </row>
    <row r="6429" s="563" customFormat="1" ht="19" customHeight="1" spans="1:29">
      <c r="A6429" s="995">
        <v>45414</v>
      </c>
      <c r="B6429" s="1134" t="s">
        <v>42</v>
      </c>
      <c r="C6429" s="1134" t="s">
        <v>32</v>
      </c>
      <c r="D6429" s="1135">
        <v>30</v>
      </c>
      <c r="E6429" s="1134" t="s">
        <v>33</v>
      </c>
      <c r="F6429" s="1135">
        <v>4.3</v>
      </c>
      <c r="G6429" s="1135">
        <v>1.23</v>
      </c>
      <c r="H6429" s="1135">
        <v>10.3087</v>
      </c>
      <c r="I6429" s="1135">
        <v>10.1097</v>
      </c>
      <c r="J6429" s="1135">
        <v>10.0898</v>
      </c>
      <c r="K6429" s="1135">
        <v>0</v>
      </c>
      <c r="L6429" s="1153">
        <v>0</v>
      </c>
      <c r="M6429" s="1135">
        <v>17.2346</v>
      </c>
      <c r="N6429" s="1135">
        <v>269</v>
      </c>
      <c r="O6429" s="1153">
        <v>0.0641</v>
      </c>
      <c r="P6429" s="1153">
        <v>-0.0004</v>
      </c>
      <c r="Q6429" s="1135">
        <v>3622</v>
      </c>
      <c r="R6429" s="1135">
        <v>1454.5002</v>
      </c>
      <c r="S6429" s="1153">
        <v>0.4016</v>
      </c>
      <c r="T6429" s="1135">
        <v>0</v>
      </c>
      <c r="U6429" s="1135">
        <v>0</v>
      </c>
      <c r="V6429" s="1135">
        <v>0</v>
      </c>
      <c r="W6429" s="1135">
        <v>0</v>
      </c>
      <c r="X6429" s="1134">
        <v>0</v>
      </c>
      <c r="Y6429" s="1135">
        <v>0</v>
      </c>
      <c r="Z6429" s="1135">
        <v>0</v>
      </c>
      <c r="AA6429" s="1135">
        <v>0</v>
      </c>
      <c r="AB6429" s="1153">
        <v>1</v>
      </c>
      <c r="AC6429" s="1134"/>
    </row>
    <row r="6430" s="563" customFormat="1" ht="19" customHeight="1" spans="1:29">
      <c r="A6430" s="995">
        <v>45414</v>
      </c>
      <c r="B6430" s="1134" t="s">
        <v>52</v>
      </c>
      <c r="C6430" s="1134" t="s">
        <v>32</v>
      </c>
      <c r="D6430" s="1135">
        <v>150</v>
      </c>
      <c r="E6430" s="1134" t="s">
        <v>35</v>
      </c>
      <c r="F6430" s="1135">
        <v>7.05</v>
      </c>
      <c r="G6430" s="1135">
        <v>3.2</v>
      </c>
      <c r="H6430" s="1135">
        <v>89.1229</v>
      </c>
      <c r="I6430" s="1135">
        <v>88.9332</v>
      </c>
      <c r="J6430" s="1135">
        <v>88.2</v>
      </c>
      <c r="K6430" s="1135">
        <v>0</v>
      </c>
      <c r="L6430" s="1153">
        <v>0</v>
      </c>
      <c r="M6430" s="1135">
        <v>189.525</v>
      </c>
      <c r="N6430" s="1135">
        <v>2282</v>
      </c>
      <c r="O6430" s="1153">
        <v>0.0831</v>
      </c>
      <c r="P6430" s="1153">
        <v>0.0186</v>
      </c>
      <c r="Q6430" s="1135">
        <v>24854</v>
      </c>
      <c r="R6430" s="1135">
        <v>9139.725</v>
      </c>
      <c r="S6430" s="1153">
        <v>0.3677</v>
      </c>
      <c r="T6430" s="1135">
        <v>0.1897</v>
      </c>
      <c r="U6430" s="1135">
        <v>0</v>
      </c>
      <c r="V6430" s="1135">
        <v>0</v>
      </c>
      <c r="W6430" s="1135">
        <v>0</v>
      </c>
      <c r="X6430" s="1134">
        <v>0</v>
      </c>
      <c r="Y6430" s="1135">
        <v>0</v>
      </c>
      <c r="Z6430" s="1135">
        <v>0</v>
      </c>
      <c r="AA6430" s="1135">
        <v>0</v>
      </c>
      <c r="AB6430" s="1153">
        <v>0.9993</v>
      </c>
      <c r="AC6430" s="1134"/>
    </row>
    <row r="6431" s="563" customFormat="1" ht="19" customHeight="1" spans="1:29">
      <c r="A6431" s="995">
        <v>45414</v>
      </c>
      <c r="B6431" s="1134" t="s">
        <v>51</v>
      </c>
      <c r="C6431" s="1134" t="s">
        <v>32</v>
      </c>
      <c r="D6431" s="1135">
        <v>100</v>
      </c>
      <c r="E6431" s="1134" t="s">
        <v>35</v>
      </c>
      <c r="F6431" s="1135">
        <v>7.29</v>
      </c>
      <c r="G6431" s="1135">
        <v>1.8</v>
      </c>
      <c r="H6431" s="1135">
        <v>87.888</v>
      </c>
      <c r="I6431" s="1135">
        <v>25.3546</v>
      </c>
      <c r="J6431" s="1135">
        <v>24.3544</v>
      </c>
      <c r="K6431" s="1135">
        <v>62.5334</v>
      </c>
      <c r="L6431" s="1153">
        <v>0.7115</v>
      </c>
      <c r="M6431" s="1135">
        <v>48.398</v>
      </c>
      <c r="N6431" s="1135">
        <v>863</v>
      </c>
      <c r="O6431" s="1153">
        <v>0.0561</v>
      </c>
      <c r="P6431" s="1153">
        <v>-0.0084</v>
      </c>
      <c r="Q6431" s="1135">
        <v>11438</v>
      </c>
      <c r="R6431" s="1135">
        <v>3580.7632</v>
      </c>
      <c r="S6431" s="1153">
        <v>0.3131</v>
      </c>
      <c r="T6431" s="1135">
        <v>0</v>
      </c>
      <c r="U6431" s="1135">
        <v>0</v>
      </c>
      <c r="V6431" s="1135">
        <v>0</v>
      </c>
      <c r="W6431" s="1135">
        <v>0</v>
      </c>
      <c r="X6431" s="1134">
        <v>0</v>
      </c>
      <c r="Y6431" s="1135">
        <v>0</v>
      </c>
      <c r="Z6431" s="1135">
        <v>0</v>
      </c>
      <c r="AA6431" s="1135">
        <v>0</v>
      </c>
      <c r="AB6431" s="1153">
        <v>1</v>
      </c>
      <c r="AC6431" s="1134"/>
    </row>
    <row r="6432" s="563" customFormat="1" ht="19" customHeight="1" spans="1:29">
      <c r="A6432" s="995">
        <v>45414</v>
      </c>
      <c r="B6432" s="669" t="s">
        <v>55</v>
      </c>
      <c r="C6432" s="1134" t="s">
        <v>56</v>
      </c>
      <c r="D6432" s="1135">
        <v>100</v>
      </c>
      <c r="E6432" s="1134" t="s">
        <v>35</v>
      </c>
      <c r="F6432" s="1135">
        <v>0</v>
      </c>
      <c r="G6432" s="1135">
        <v>7.19</v>
      </c>
      <c r="H6432" s="1135">
        <v>127.2725</v>
      </c>
      <c r="I6432" s="1135">
        <v>107.9536</v>
      </c>
      <c r="J6432" s="1135">
        <v>105.8714</v>
      </c>
      <c r="K6432" s="1135">
        <v>19.3189</v>
      </c>
      <c r="L6432" s="1153">
        <v>0.1518</v>
      </c>
      <c r="M6432" s="1135">
        <v>165.21</v>
      </c>
      <c r="N6432" s="1135">
        <v>2842</v>
      </c>
      <c r="O6432" s="1153">
        <v>0.0581</v>
      </c>
      <c r="P6432" s="1153">
        <v>-0.0064</v>
      </c>
      <c r="Q6432" s="1135">
        <v>28352</v>
      </c>
      <c r="R6432" s="1135">
        <v>9085.0147</v>
      </c>
      <c r="S6432" s="1153">
        <v>0.3204</v>
      </c>
      <c r="T6432" s="1135">
        <v>0</v>
      </c>
      <c r="U6432" s="1135">
        <v>0</v>
      </c>
      <c r="V6432" s="1135">
        <v>0</v>
      </c>
      <c r="W6432" s="1135">
        <v>0</v>
      </c>
      <c r="X6432" s="1134">
        <v>0</v>
      </c>
      <c r="Y6432" s="1135">
        <v>0</v>
      </c>
      <c r="Z6432" s="1135">
        <v>0</v>
      </c>
      <c r="AA6432" s="1135">
        <v>0</v>
      </c>
      <c r="AB6432" s="1153">
        <v>1</v>
      </c>
      <c r="AC6432" s="1134"/>
    </row>
    <row r="6433" s="563" customFormat="1" ht="19" customHeight="1" spans="1:29">
      <c r="A6433" s="995">
        <v>45414</v>
      </c>
      <c r="B6433" s="669" t="s">
        <v>57</v>
      </c>
      <c r="C6433" s="1134" t="s">
        <v>32</v>
      </c>
      <c r="D6433" s="1135">
        <v>20</v>
      </c>
      <c r="E6433" s="1134" t="s">
        <v>35</v>
      </c>
      <c r="F6433" s="1135">
        <v>7.49</v>
      </c>
      <c r="G6433" s="1135">
        <v>0</v>
      </c>
      <c r="H6433" s="1135">
        <v>13.791</v>
      </c>
      <c r="I6433" s="1135">
        <v>12.8608</v>
      </c>
      <c r="J6433" s="1135">
        <v>12.6286</v>
      </c>
      <c r="K6433" s="1135">
        <v>0.9302</v>
      </c>
      <c r="L6433" s="1153">
        <v>0.0674</v>
      </c>
      <c r="M6433" s="1135">
        <v>27.29</v>
      </c>
      <c r="N6433" s="1135">
        <v>323</v>
      </c>
      <c r="O6433" s="1153">
        <v>0.0845</v>
      </c>
      <c r="P6433" s="1153">
        <v>0.02</v>
      </c>
      <c r="Q6433" s="1135">
        <v>3538</v>
      </c>
      <c r="R6433" s="1135">
        <v>1111.2825</v>
      </c>
      <c r="S6433" s="1153">
        <v>0.3141</v>
      </c>
      <c r="T6433" s="1135">
        <v>0</v>
      </c>
      <c r="U6433" s="1135">
        <v>0</v>
      </c>
      <c r="V6433" s="1135">
        <v>0</v>
      </c>
      <c r="W6433" s="1135">
        <v>0</v>
      </c>
      <c r="X6433" s="1134">
        <v>0</v>
      </c>
      <c r="Y6433" s="1135">
        <v>0</v>
      </c>
      <c r="Z6433" s="1135">
        <v>0</v>
      </c>
      <c r="AA6433" s="1135">
        <v>0</v>
      </c>
      <c r="AB6433" s="1153">
        <v>1</v>
      </c>
      <c r="AC6433" s="1134"/>
    </row>
    <row r="6434" s="563" customFormat="1" ht="19" customHeight="1" spans="1:29">
      <c r="A6434" s="995">
        <v>45414</v>
      </c>
      <c r="B6434" s="1134" t="s">
        <v>58</v>
      </c>
      <c r="C6434" s="1134" t="s">
        <v>56</v>
      </c>
      <c r="D6434" s="1135">
        <v>15</v>
      </c>
      <c r="E6434" s="1134" t="s">
        <v>35</v>
      </c>
      <c r="F6434" s="1135">
        <v>0</v>
      </c>
      <c r="G6434" s="1135">
        <v>4.57</v>
      </c>
      <c r="H6434" s="1135">
        <v>7.045</v>
      </c>
      <c r="I6434" s="1135">
        <v>6.1124</v>
      </c>
      <c r="J6434" s="1135">
        <v>5.985</v>
      </c>
      <c r="K6434" s="1135">
        <v>0.1324</v>
      </c>
      <c r="L6434" s="1153">
        <v>0.0212</v>
      </c>
      <c r="M6434" s="1135">
        <v>12.18</v>
      </c>
      <c r="N6434" s="1135">
        <v>369</v>
      </c>
      <c r="O6434" s="1153">
        <v>0.033</v>
      </c>
      <c r="P6434" s="1153">
        <v>-0.0315</v>
      </c>
      <c r="Q6434" s="1135">
        <v>3439</v>
      </c>
      <c r="R6434" s="1135">
        <v>900.375</v>
      </c>
      <c r="S6434" s="1153">
        <v>0.2618</v>
      </c>
      <c r="T6434" s="1135">
        <v>0</v>
      </c>
      <c r="U6434" s="1135">
        <v>0</v>
      </c>
      <c r="V6434" s="1135">
        <v>0</v>
      </c>
      <c r="W6434" s="1135">
        <v>0</v>
      </c>
      <c r="X6434" s="1134">
        <v>0</v>
      </c>
      <c r="Y6434" s="1135">
        <v>0</v>
      </c>
      <c r="Z6434" s="1135">
        <v>0</v>
      </c>
      <c r="AA6434" s="1135">
        <v>0</v>
      </c>
      <c r="AB6434" s="1153">
        <v>1</v>
      </c>
      <c r="AC6434" s="1134"/>
    </row>
    <row r="6435" s="563" customFormat="1" ht="19" customHeight="1" spans="1:29">
      <c r="A6435" s="995">
        <v>45414</v>
      </c>
      <c r="B6435" s="1134" t="s">
        <v>60</v>
      </c>
      <c r="C6435" s="1134" t="s">
        <v>56</v>
      </c>
      <c r="D6435" s="1135">
        <v>200</v>
      </c>
      <c r="E6435" s="1134" t="s">
        <v>35</v>
      </c>
      <c r="F6435" s="1135">
        <v>0</v>
      </c>
      <c r="G6435" s="1135">
        <v>6.17</v>
      </c>
      <c r="H6435" s="1135">
        <v>165.4552</v>
      </c>
      <c r="I6435" s="1135">
        <v>129.7204</v>
      </c>
      <c r="J6435" s="1135">
        <v>125.4</v>
      </c>
      <c r="K6435" s="1135">
        <v>35.7348</v>
      </c>
      <c r="L6435" s="1153">
        <v>0.216</v>
      </c>
      <c r="M6435" s="1135">
        <v>277.2</v>
      </c>
      <c r="N6435" s="1135">
        <v>4821</v>
      </c>
      <c r="O6435" s="1153">
        <v>0.0575</v>
      </c>
      <c r="P6435" s="1153">
        <v>-0.007</v>
      </c>
      <c r="Q6435" s="1135">
        <v>58020</v>
      </c>
      <c r="R6435" s="1135">
        <v>20434.92</v>
      </c>
      <c r="S6435" s="1153">
        <v>0.3522</v>
      </c>
      <c r="T6435" s="1135">
        <v>0</v>
      </c>
      <c r="U6435" s="1135">
        <v>0</v>
      </c>
      <c r="V6435" s="1135">
        <v>0</v>
      </c>
      <c r="W6435" s="1135">
        <v>0</v>
      </c>
      <c r="X6435" s="1134">
        <v>0</v>
      </c>
      <c r="Y6435" s="1135">
        <v>0</v>
      </c>
      <c r="Z6435" s="1135">
        <v>0</v>
      </c>
      <c r="AA6435" s="1135">
        <v>0</v>
      </c>
      <c r="AB6435" s="1153">
        <v>1</v>
      </c>
      <c r="AC6435" s="1134"/>
    </row>
    <row r="6436" s="563" customFormat="1" ht="19" customHeight="1" spans="1:29">
      <c r="A6436" s="995">
        <v>45414</v>
      </c>
      <c r="B6436" s="1134" t="s">
        <v>72</v>
      </c>
      <c r="C6436" s="1134" t="s">
        <v>56</v>
      </c>
      <c r="D6436" s="1135">
        <v>20.4</v>
      </c>
      <c r="E6436" s="1134" t="s">
        <v>35</v>
      </c>
      <c r="F6436" s="1135">
        <v>0</v>
      </c>
      <c r="G6436" s="1135">
        <v>4.15</v>
      </c>
      <c r="H6436" s="1135">
        <v>11.2686</v>
      </c>
      <c r="I6436" s="1135">
        <v>11.046</v>
      </c>
      <c r="J6436" s="1135">
        <v>11.0208</v>
      </c>
      <c r="K6436" s="1135">
        <v>0.1658</v>
      </c>
      <c r="L6436" s="1153">
        <v>0.0148</v>
      </c>
      <c r="M6436" s="1135">
        <v>13.025</v>
      </c>
      <c r="N6436" s="1135">
        <v>483</v>
      </c>
      <c r="O6436" s="1153">
        <v>0.027</v>
      </c>
      <c r="P6436" s="1153">
        <v>-0.0375</v>
      </c>
      <c r="Q6436" s="1135">
        <v>5327</v>
      </c>
      <c r="R6436" s="1135">
        <v>2070.2761</v>
      </c>
      <c r="S6436" s="1153">
        <v>0.3886</v>
      </c>
      <c r="T6436" s="1135">
        <v>0</v>
      </c>
      <c r="U6436" s="1135">
        <v>0</v>
      </c>
      <c r="V6436" s="1135">
        <v>0</v>
      </c>
      <c r="W6436" s="1135">
        <v>0</v>
      </c>
      <c r="X6436" s="1134">
        <v>0</v>
      </c>
      <c r="Y6436" s="1135">
        <v>0</v>
      </c>
      <c r="Z6436" s="1135">
        <v>0</v>
      </c>
      <c r="AA6436" s="1135">
        <v>0</v>
      </c>
      <c r="AB6436" s="1153">
        <v>1</v>
      </c>
      <c r="AC6436" s="1134"/>
    </row>
    <row r="6437" s="563" customFormat="1" ht="19" customHeight="1" spans="1:29">
      <c r="A6437" s="995">
        <v>45414</v>
      </c>
      <c r="B6437" s="1134" t="s">
        <v>63</v>
      </c>
      <c r="C6437" s="1134" t="s">
        <v>56</v>
      </c>
      <c r="D6437" s="1135">
        <v>50</v>
      </c>
      <c r="E6437" s="1134" t="s">
        <v>35</v>
      </c>
      <c r="F6437" s="1135">
        <v>0</v>
      </c>
      <c r="G6437" s="1135">
        <v>5.6</v>
      </c>
      <c r="H6437" s="1135">
        <v>30.2427</v>
      </c>
      <c r="I6437" s="1135">
        <v>27.0268</v>
      </c>
      <c r="J6437" s="1135">
        <v>25.62</v>
      </c>
      <c r="K6437" s="1135">
        <v>2.55</v>
      </c>
      <c r="L6437" s="1153">
        <v>0.0862</v>
      </c>
      <c r="M6437" s="1135">
        <v>31.71</v>
      </c>
      <c r="N6437" s="1135">
        <v>1260</v>
      </c>
      <c r="O6437" s="1153">
        <v>0.0252</v>
      </c>
      <c r="P6437" s="1153">
        <v>-0.0393</v>
      </c>
      <c r="Q6437" s="1135">
        <v>12046</v>
      </c>
      <c r="R6437" s="1135">
        <v>5143.32</v>
      </c>
      <c r="S6437" s="1153">
        <v>0.427</v>
      </c>
      <c r="T6437" s="1135">
        <v>0</v>
      </c>
      <c r="U6437" s="1135">
        <v>0</v>
      </c>
      <c r="V6437" s="1135">
        <v>0</v>
      </c>
      <c r="W6437" s="1135">
        <v>0</v>
      </c>
      <c r="X6437" s="1134">
        <v>0</v>
      </c>
      <c r="Y6437" s="1135">
        <v>0</v>
      </c>
      <c r="Z6437" s="1135">
        <v>0</v>
      </c>
      <c r="AA6437" s="1135">
        <v>0</v>
      </c>
      <c r="AB6437" s="1153">
        <v>1</v>
      </c>
      <c r="AC6437" s="1134"/>
    </row>
    <row r="6438" s="563" customFormat="1" ht="19" customHeight="1" spans="1:29">
      <c r="A6438" s="995">
        <v>45414</v>
      </c>
      <c r="B6438" s="1134" t="s">
        <v>59</v>
      </c>
      <c r="C6438" s="1134" t="s">
        <v>56</v>
      </c>
      <c r="D6438" s="1135">
        <v>100</v>
      </c>
      <c r="E6438" s="1134" t="s">
        <v>35</v>
      </c>
      <c r="F6438" s="1135">
        <v>0</v>
      </c>
      <c r="G6438" s="1135">
        <v>8.46</v>
      </c>
      <c r="H6438" s="1135">
        <v>177.4575</v>
      </c>
      <c r="I6438" s="1135">
        <v>131.3592</v>
      </c>
      <c r="J6438" s="1135">
        <v>129.228</v>
      </c>
      <c r="K6438" s="1135">
        <v>46.0983</v>
      </c>
      <c r="L6438" s="1153">
        <v>0.2598</v>
      </c>
      <c r="M6438" s="1135">
        <v>212.256</v>
      </c>
      <c r="N6438" s="1134"/>
      <c r="O6438" s="1134"/>
      <c r="P6438" s="1134"/>
      <c r="Q6438" s="1135">
        <v>25615</v>
      </c>
      <c r="R6438" s="1135">
        <v>9548.616</v>
      </c>
      <c r="S6438" s="1153">
        <v>0.3728</v>
      </c>
      <c r="T6438" s="1135">
        <v>0</v>
      </c>
      <c r="U6438" s="1135">
        <v>0</v>
      </c>
      <c r="V6438" s="1135">
        <v>0</v>
      </c>
      <c r="W6438" s="1135">
        <v>0</v>
      </c>
      <c r="X6438" s="1134">
        <v>0</v>
      </c>
      <c r="Y6438" s="1135">
        <v>0</v>
      </c>
      <c r="Z6438" s="1135">
        <v>0</v>
      </c>
      <c r="AA6438" s="1135">
        <v>0</v>
      </c>
      <c r="AB6438" s="1153">
        <v>1</v>
      </c>
      <c r="AC6438" s="1134"/>
    </row>
    <row r="6439" s="563" customFormat="1" ht="19" customHeight="1" spans="1:29">
      <c r="A6439" s="995">
        <v>45414</v>
      </c>
      <c r="B6439" s="1134" t="s">
        <v>66</v>
      </c>
      <c r="C6439" s="1134" t="s">
        <v>56</v>
      </c>
      <c r="D6439" s="1135">
        <v>80</v>
      </c>
      <c r="E6439" s="1134" t="s">
        <v>39</v>
      </c>
      <c r="F6439" s="1135">
        <v>0</v>
      </c>
      <c r="G6439" s="1135">
        <v>3.72</v>
      </c>
      <c r="H6439" s="1135">
        <v>18.722</v>
      </c>
      <c r="I6439" s="1135">
        <v>18.4729</v>
      </c>
      <c r="J6439" s="1135">
        <v>17.5119</v>
      </c>
      <c r="K6439" s="1135">
        <v>0</v>
      </c>
      <c r="L6439" s="1153">
        <v>0</v>
      </c>
      <c r="M6439" s="1135">
        <v>25.5375</v>
      </c>
      <c r="N6439" s="1135">
        <v>1439</v>
      </c>
      <c r="O6439" s="1153">
        <v>0.0177</v>
      </c>
      <c r="P6439" s="1153">
        <v>-0.0468</v>
      </c>
      <c r="Q6439" s="1135">
        <v>18263</v>
      </c>
      <c r="R6439" s="1135">
        <v>7120.7777</v>
      </c>
      <c r="S6439" s="1153">
        <v>0.3899</v>
      </c>
      <c r="T6439" s="1135">
        <v>0</v>
      </c>
      <c r="U6439" s="1135">
        <v>0</v>
      </c>
      <c r="V6439" s="1135">
        <v>0</v>
      </c>
      <c r="W6439" s="1135">
        <v>0</v>
      </c>
      <c r="X6439" s="1134">
        <v>0</v>
      </c>
      <c r="Y6439" s="1135">
        <v>0</v>
      </c>
      <c r="Z6439" s="1135">
        <v>0</v>
      </c>
      <c r="AA6439" s="1135">
        <v>0</v>
      </c>
      <c r="AB6439" s="1153">
        <v>0.9859</v>
      </c>
      <c r="AC6439" s="1134"/>
    </row>
    <row r="6440" s="563" customFormat="1" ht="19" customHeight="1" spans="1:29">
      <c r="A6440" s="995">
        <v>45414</v>
      </c>
      <c r="B6440" s="1134" t="s">
        <v>64</v>
      </c>
      <c r="C6440" s="1134" t="s">
        <v>56</v>
      </c>
      <c r="D6440" s="1135">
        <v>60</v>
      </c>
      <c r="E6440" s="1134" t="s">
        <v>35</v>
      </c>
      <c r="F6440" s="1135">
        <v>0</v>
      </c>
      <c r="G6440" s="1135">
        <v>4.17</v>
      </c>
      <c r="H6440" s="1135">
        <v>28.7016</v>
      </c>
      <c r="I6440" s="1135">
        <v>28.7016</v>
      </c>
      <c r="J6440" s="1135">
        <v>28.14</v>
      </c>
      <c r="K6440" s="1135">
        <v>0</v>
      </c>
      <c r="L6440" s="1153">
        <v>0</v>
      </c>
      <c r="M6440" s="1135">
        <v>80.85</v>
      </c>
      <c r="N6440" s="1134"/>
      <c r="O6440" s="1134"/>
      <c r="P6440" s="1134"/>
      <c r="Q6440" s="1135">
        <v>14482</v>
      </c>
      <c r="R6440" s="1135">
        <v>5431.23</v>
      </c>
      <c r="S6440" s="1153">
        <v>0.375</v>
      </c>
      <c r="T6440" s="1135">
        <v>0</v>
      </c>
      <c r="U6440" s="1135">
        <v>0</v>
      </c>
      <c r="V6440" s="1135">
        <v>0</v>
      </c>
      <c r="W6440" s="1135">
        <v>0</v>
      </c>
      <c r="X6440" s="1134">
        <v>0</v>
      </c>
      <c r="Y6440" s="1135">
        <v>0</v>
      </c>
      <c r="Z6440" s="1135">
        <v>0</v>
      </c>
      <c r="AA6440" s="1135">
        <v>0</v>
      </c>
      <c r="AB6440" s="1153">
        <v>1</v>
      </c>
      <c r="AC6440" s="1134"/>
    </row>
    <row r="6441" s="563" customFormat="1" ht="19" customHeight="1" spans="1:29">
      <c r="A6441" s="995">
        <v>45414</v>
      </c>
      <c r="B6441" s="669" t="s">
        <v>61</v>
      </c>
      <c r="C6441" s="1134" t="s">
        <v>56</v>
      </c>
      <c r="D6441" s="1135">
        <v>275</v>
      </c>
      <c r="E6441" s="1134" t="s">
        <v>35</v>
      </c>
      <c r="F6441" s="1135">
        <v>0</v>
      </c>
      <c r="G6441" s="1135">
        <v>7.69</v>
      </c>
      <c r="H6441" s="1135">
        <v>308.3898</v>
      </c>
      <c r="I6441" s="1135">
        <v>149.7069</v>
      </c>
      <c r="J6441" s="1135">
        <v>145.64</v>
      </c>
      <c r="K6441" s="1135">
        <v>158.6829</v>
      </c>
      <c r="L6441" s="1153">
        <v>0.5146</v>
      </c>
      <c r="M6441" s="1135">
        <v>418.88</v>
      </c>
      <c r="N6441" s="1135">
        <v>6473</v>
      </c>
      <c r="O6441" s="1153">
        <v>0.0647</v>
      </c>
      <c r="P6441" s="1153">
        <v>0.0002</v>
      </c>
      <c r="Q6441" s="1135">
        <v>80080</v>
      </c>
      <c r="R6441" s="1135">
        <v>32351</v>
      </c>
      <c r="S6441" s="1153">
        <v>0.404</v>
      </c>
      <c r="T6441" s="1135">
        <v>0</v>
      </c>
      <c r="U6441" s="1135">
        <v>0</v>
      </c>
      <c r="V6441" s="1135">
        <v>0</v>
      </c>
      <c r="W6441" s="1135">
        <v>0</v>
      </c>
      <c r="X6441" s="1134">
        <v>0</v>
      </c>
      <c r="Y6441" s="1135">
        <v>0</v>
      </c>
      <c r="Z6441" s="1135">
        <v>0</v>
      </c>
      <c r="AA6441" s="1135">
        <v>0</v>
      </c>
      <c r="AB6441" s="1153">
        <v>1</v>
      </c>
      <c r="AC6441" s="1134"/>
    </row>
    <row r="6442" s="563" customFormat="1" ht="19" customHeight="1" spans="1:29">
      <c r="A6442" s="995">
        <v>45414</v>
      </c>
      <c r="B6442" s="669" t="s">
        <v>62</v>
      </c>
      <c r="C6442" s="1134" t="s">
        <v>56</v>
      </c>
      <c r="D6442" s="1135">
        <v>200</v>
      </c>
      <c r="E6442" s="1134" t="s">
        <v>35</v>
      </c>
      <c r="F6442" s="1135">
        <v>0</v>
      </c>
      <c r="G6442" s="1135">
        <v>7.5</v>
      </c>
      <c r="H6442" s="1135">
        <v>195.3072</v>
      </c>
      <c r="I6442" s="1135">
        <v>140.085</v>
      </c>
      <c r="J6442" s="1135">
        <v>135.96</v>
      </c>
      <c r="K6442" s="1135">
        <v>55.2222</v>
      </c>
      <c r="L6442" s="1153">
        <v>0.2827</v>
      </c>
      <c r="M6442" s="1135">
        <v>337.92</v>
      </c>
      <c r="N6442" s="1135">
        <v>4587</v>
      </c>
      <c r="O6442" s="1153">
        <v>0.0737</v>
      </c>
      <c r="P6442" s="1153">
        <v>0.0092</v>
      </c>
      <c r="Q6442" s="1135">
        <v>58280</v>
      </c>
      <c r="R6442" s="1135">
        <v>22826.76</v>
      </c>
      <c r="S6442" s="1153">
        <v>0.3917</v>
      </c>
      <c r="T6442" s="1135">
        <v>0</v>
      </c>
      <c r="U6442" s="1135">
        <v>0</v>
      </c>
      <c r="V6442" s="1135">
        <v>0</v>
      </c>
      <c r="W6442" s="1135">
        <v>0</v>
      </c>
      <c r="X6442" s="1134">
        <v>0</v>
      </c>
      <c r="Y6442" s="1135">
        <v>0</v>
      </c>
      <c r="Z6442" s="1135">
        <v>0</v>
      </c>
      <c r="AA6442" s="1135">
        <v>0</v>
      </c>
      <c r="AB6442" s="1153">
        <v>1</v>
      </c>
      <c r="AC6442" s="1134"/>
    </row>
    <row r="6443" s="563" customFormat="1" ht="19" customHeight="1" spans="1:29">
      <c r="A6443" s="995">
        <v>45414</v>
      </c>
      <c r="B6443" s="1134" t="s">
        <v>68</v>
      </c>
      <c r="C6443" s="1134" t="s">
        <v>56</v>
      </c>
      <c r="D6443" s="1135">
        <v>200</v>
      </c>
      <c r="E6443" s="1134" t="s">
        <v>35</v>
      </c>
      <c r="F6443" s="1135">
        <v>0</v>
      </c>
      <c r="G6443" s="1135">
        <v>7.45</v>
      </c>
      <c r="H6443" s="1135">
        <v>226.0788</v>
      </c>
      <c r="I6443" s="1135">
        <v>163.8568</v>
      </c>
      <c r="J6443" s="1135">
        <v>158.4</v>
      </c>
      <c r="K6443" s="1135">
        <v>60.8328</v>
      </c>
      <c r="L6443" s="1153">
        <v>0.2707</v>
      </c>
      <c r="M6443" s="1135">
        <v>193.6</v>
      </c>
      <c r="N6443" s="1135">
        <v>5863</v>
      </c>
      <c r="O6443" s="1153">
        <v>0.033</v>
      </c>
      <c r="P6443" s="1153">
        <v>-0.0315</v>
      </c>
      <c r="Q6443" s="1135">
        <v>58559</v>
      </c>
      <c r="R6443" s="1135">
        <v>23840.08</v>
      </c>
      <c r="S6443" s="1153">
        <v>0.4071</v>
      </c>
      <c r="T6443" s="1135">
        <v>0.7268</v>
      </c>
      <c r="U6443" s="1135">
        <v>0.6624</v>
      </c>
      <c r="V6443" s="1135">
        <v>0</v>
      </c>
      <c r="W6443" s="1135">
        <v>0</v>
      </c>
      <c r="X6443" s="1134">
        <v>0</v>
      </c>
      <c r="Y6443" s="1135">
        <v>0</v>
      </c>
      <c r="Z6443" s="1135">
        <v>0</v>
      </c>
      <c r="AA6443" s="1135">
        <v>0</v>
      </c>
      <c r="AB6443" s="1153">
        <v>0.9725</v>
      </c>
      <c r="AC6443" s="1134"/>
    </row>
    <row r="6444" s="563" customFormat="1" ht="19" customHeight="1" spans="1:29">
      <c r="A6444" s="995">
        <v>45414</v>
      </c>
      <c r="B6444" s="1134" t="s">
        <v>67</v>
      </c>
      <c r="C6444" s="1134" t="s">
        <v>56</v>
      </c>
      <c r="D6444" s="1135">
        <v>100</v>
      </c>
      <c r="E6444" s="1134" t="s">
        <v>35</v>
      </c>
      <c r="F6444" s="1135">
        <v>0</v>
      </c>
      <c r="G6444" s="1135">
        <v>7.99</v>
      </c>
      <c r="H6444" s="1135">
        <v>145.3671</v>
      </c>
      <c r="I6444" s="1135">
        <v>104.3008</v>
      </c>
      <c r="J6444" s="1135">
        <v>102.96</v>
      </c>
      <c r="K6444" s="1135">
        <v>41.0663</v>
      </c>
      <c r="L6444" s="1153">
        <v>0.2825</v>
      </c>
      <c r="M6444" s="1135">
        <v>148.5</v>
      </c>
      <c r="N6444" s="1135">
        <v>3446</v>
      </c>
      <c r="O6444" s="1153">
        <v>0.0431</v>
      </c>
      <c r="P6444" s="1153">
        <v>-0.0214</v>
      </c>
      <c r="Q6444" s="1135">
        <v>27774</v>
      </c>
      <c r="R6444" s="1135">
        <v>8720.58</v>
      </c>
      <c r="S6444" s="1153">
        <v>0.314</v>
      </c>
      <c r="T6444" s="1135">
        <v>0</v>
      </c>
      <c r="U6444" s="1135">
        <v>0</v>
      </c>
      <c r="V6444" s="1135">
        <v>0</v>
      </c>
      <c r="W6444" s="1135">
        <v>0</v>
      </c>
      <c r="X6444" s="1134">
        <v>0</v>
      </c>
      <c r="Y6444" s="1135">
        <v>0</v>
      </c>
      <c r="Z6444" s="1135">
        <v>0</v>
      </c>
      <c r="AA6444" s="1135">
        <v>0</v>
      </c>
      <c r="AB6444" s="1153">
        <v>1</v>
      </c>
      <c r="AC6444" s="1134"/>
    </row>
    <row r="6445" s="563" customFormat="1" ht="19" customHeight="1" spans="1:29">
      <c r="A6445" s="995">
        <v>45414</v>
      </c>
      <c r="B6445" s="1134" t="s">
        <v>53</v>
      </c>
      <c r="C6445" s="1134" t="s">
        <v>32</v>
      </c>
      <c r="D6445" s="1135">
        <v>100</v>
      </c>
      <c r="E6445" s="1134" t="s">
        <v>35</v>
      </c>
      <c r="F6445" s="1135">
        <v>7.39</v>
      </c>
      <c r="G6445" s="1135">
        <v>0.94</v>
      </c>
      <c r="H6445" s="1135">
        <v>56.976</v>
      </c>
      <c r="I6445" s="1135">
        <v>55.956</v>
      </c>
      <c r="J6445" s="1135">
        <v>55.845</v>
      </c>
      <c r="K6445" s="1135">
        <v>0</v>
      </c>
      <c r="L6445" s="1153">
        <v>0</v>
      </c>
      <c r="M6445" s="1135">
        <v>111.516</v>
      </c>
      <c r="N6445" s="1135">
        <v>1437</v>
      </c>
      <c r="O6445" s="1153">
        <v>0.0776</v>
      </c>
      <c r="P6445" s="1153">
        <v>0.0131</v>
      </c>
      <c r="Q6445" s="1135">
        <v>15134</v>
      </c>
      <c r="R6445" s="1135">
        <v>5061.3301</v>
      </c>
      <c r="S6445" s="1153">
        <v>0.3344</v>
      </c>
      <c r="T6445" s="1135">
        <v>0</v>
      </c>
      <c r="U6445" s="1135">
        <v>0</v>
      </c>
      <c r="V6445" s="1135">
        <v>0</v>
      </c>
      <c r="W6445" s="1135">
        <v>0</v>
      </c>
      <c r="X6445" s="1134">
        <v>0</v>
      </c>
      <c r="Y6445" s="1135">
        <v>0</v>
      </c>
      <c r="Z6445" s="1135">
        <v>0</v>
      </c>
      <c r="AA6445" s="1135">
        <v>0</v>
      </c>
      <c r="AB6445" s="1153">
        <v>1</v>
      </c>
      <c r="AC6445" s="1134"/>
    </row>
    <row r="6446" s="563" customFormat="1" ht="19" customHeight="1" spans="1:29">
      <c r="A6446" s="995">
        <v>45414</v>
      </c>
      <c r="B6446" s="1134" t="s">
        <v>71</v>
      </c>
      <c r="C6446" s="1134" t="s">
        <v>56</v>
      </c>
      <c r="D6446" s="1135">
        <v>49.5</v>
      </c>
      <c r="E6446" s="1134" t="s">
        <v>35</v>
      </c>
      <c r="F6446" s="1135">
        <v>0</v>
      </c>
      <c r="G6446" s="1135">
        <v>11.9</v>
      </c>
      <c r="H6446" s="1135">
        <v>89.9888</v>
      </c>
      <c r="I6446" s="1135">
        <v>49.2946</v>
      </c>
      <c r="J6446" s="1135">
        <v>47.718</v>
      </c>
      <c r="K6446" s="1135">
        <v>40.6942</v>
      </c>
      <c r="L6446" s="1153">
        <v>0.4522</v>
      </c>
      <c r="M6446" s="1135">
        <v>89.265</v>
      </c>
      <c r="N6446" s="1135">
        <v>1001</v>
      </c>
      <c r="O6446" s="1153">
        <v>0.0892</v>
      </c>
      <c r="P6446" s="1153">
        <v>0.0247</v>
      </c>
      <c r="Q6446" s="1135">
        <v>11632</v>
      </c>
      <c r="R6446" s="1135">
        <v>4563.8076</v>
      </c>
      <c r="S6446" s="1153">
        <v>0.3923</v>
      </c>
      <c r="T6446" s="1135">
        <v>0</v>
      </c>
      <c r="U6446" s="1135">
        <v>0</v>
      </c>
      <c r="V6446" s="1135">
        <v>0</v>
      </c>
      <c r="W6446" s="1135">
        <v>0</v>
      </c>
      <c r="X6446" s="1134">
        <v>0</v>
      </c>
      <c r="Y6446" s="1135">
        <v>0</v>
      </c>
      <c r="Z6446" s="1135">
        <v>0</v>
      </c>
      <c r="AA6446" s="1135">
        <v>0</v>
      </c>
      <c r="AB6446" s="1153">
        <v>1</v>
      </c>
      <c r="AC6446" s="1134"/>
    </row>
    <row r="6447" s="563" customFormat="1" ht="19" customHeight="1" spans="1:29">
      <c r="A6447" s="995">
        <v>45414</v>
      </c>
      <c r="B6447" s="1134" t="s">
        <v>73</v>
      </c>
      <c r="C6447" s="1134" t="s">
        <v>56</v>
      </c>
      <c r="D6447" s="1135">
        <v>150</v>
      </c>
      <c r="E6447" s="1134" t="s">
        <v>35</v>
      </c>
      <c r="F6447" s="1135">
        <v>0</v>
      </c>
      <c r="G6447" s="1135">
        <v>6.9</v>
      </c>
      <c r="H6447" s="1135">
        <v>165.7698</v>
      </c>
      <c r="I6447" s="1135">
        <v>96.9712</v>
      </c>
      <c r="J6447" s="1135">
        <v>93.28</v>
      </c>
      <c r="K6447" s="1135">
        <v>68.7986</v>
      </c>
      <c r="L6447" s="1153">
        <v>0.415</v>
      </c>
      <c r="M6447" s="1135">
        <v>117.92</v>
      </c>
      <c r="N6447" s="1135">
        <v>2018</v>
      </c>
      <c r="O6447" s="1153">
        <v>0.0584</v>
      </c>
      <c r="P6447" s="1153">
        <v>-0.0061</v>
      </c>
      <c r="Q6447" s="1135">
        <v>37945</v>
      </c>
      <c r="R6447" s="1135">
        <v>16396.16</v>
      </c>
      <c r="S6447" s="1153">
        <v>0.4321</v>
      </c>
      <c r="T6447" s="1135">
        <v>0</v>
      </c>
      <c r="U6447" s="1135">
        <v>0</v>
      </c>
      <c r="V6447" s="1135">
        <v>0</v>
      </c>
      <c r="W6447" s="1135">
        <v>0</v>
      </c>
      <c r="X6447" s="1134">
        <v>0</v>
      </c>
      <c r="Y6447" s="1135">
        <v>0</v>
      </c>
      <c r="Z6447" s="1135">
        <v>0</v>
      </c>
      <c r="AA6447" s="1135">
        <v>0</v>
      </c>
      <c r="AB6447" s="1153">
        <v>1</v>
      </c>
      <c r="AC6447" s="1134"/>
    </row>
    <row r="6448" s="563" customFormat="1" ht="19" customHeight="1" spans="1:29">
      <c r="A6448" s="995">
        <v>45414</v>
      </c>
      <c r="B6448" s="1134" t="s">
        <v>70</v>
      </c>
      <c r="C6448" s="1134" t="s">
        <v>56</v>
      </c>
      <c r="D6448" s="1135">
        <v>200</v>
      </c>
      <c r="E6448" s="1134" t="s">
        <v>35</v>
      </c>
      <c r="F6448" s="1135">
        <v>0</v>
      </c>
      <c r="G6448" s="1135">
        <v>9.41</v>
      </c>
      <c r="H6448" s="1135">
        <v>166.5902</v>
      </c>
      <c r="I6448" s="1135">
        <v>65.7398</v>
      </c>
      <c r="J6448" s="1135">
        <v>65.175</v>
      </c>
      <c r="K6448" s="1135">
        <v>0</v>
      </c>
      <c r="L6448" s="1153">
        <v>0</v>
      </c>
      <c r="M6448" s="1135">
        <v>87.45</v>
      </c>
      <c r="N6448" s="1135">
        <v>3600</v>
      </c>
      <c r="O6448" s="1153">
        <v>0.0243</v>
      </c>
      <c r="P6448" s="1153">
        <v>-0.0402</v>
      </c>
      <c r="Q6448" s="1135">
        <v>30140</v>
      </c>
      <c r="R6448" s="1135">
        <v>13647.975</v>
      </c>
      <c r="S6448" s="1153">
        <v>0.4528</v>
      </c>
      <c r="T6448" s="1135">
        <v>20.5862</v>
      </c>
      <c r="U6448" s="1135">
        <v>0</v>
      </c>
      <c r="V6448" s="1135">
        <v>0</v>
      </c>
      <c r="W6448" s="1135">
        <v>0</v>
      </c>
      <c r="X6448" s="1134">
        <v>0</v>
      </c>
      <c r="Y6448" s="1135">
        <v>80.2642</v>
      </c>
      <c r="Z6448" s="1135">
        <v>0</v>
      </c>
      <c r="AA6448" s="1135">
        <v>0</v>
      </c>
      <c r="AB6448" s="1153">
        <v>0.6429</v>
      </c>
      <c r="AC6448" s="1134"/>
    </row>
    <row r="6449" s="563" customFormat="1" ht="19" customHeight="1" spans="1:29">
      <c r="A6449" s="995">
        <v>45414</v>
      </c>
      <c r="B6449" s="1134" t="s">
        <v>65</v>
      </c>
      <c r="C6449" s="1134" t="s">
        <v>56</v>
      </c>
      <c r="D6449" s="1135">
        <v>50</v>
      </c>
      <c r="E6449" s="1134" t="s">
        <v>91</v>
      </c>
      <c r="F6449" s="1135">
        <v>0</v>
      </c>
      <c r="G6449" s="1135">
        <v>2.91</v>
      </c>
      <c r="H6449" s="1135">
        <v>8.5947</v>
      </c>
      <c r="I6449" s="1135">
        <v>8.1943</v>
      </c>
      <c r="J6449" s="1135">
        <v>7.92</v>
      </c>
      <c r="K6449" s="1135">
        <v>0</v>
      </c>
      <c r="L6449" s="1153">
        <v>0</v>
      </c>
      <c r="M6449" s="1135">
        <v>22.44</v>
      </c>
      <c r="N6449" s="1135">
        <v>1165</v>
      </c>
      <c r="O6449" s="1153">
        <v>0.0193</v>
      </c>
      <c r="P6449" s="1153">
        <v>-0.0452</v>
      </c>
      <c r="Q6449" s="1135">
        <v>12500</v>
      </c>
      <c r="R6449" s="1135">
        <v>3883.022</v>
      </c>
      <c r="S6449" s="1153">
        <v>0.3106</v>
      </c>
      <c r="T6449" s="1135">
        <v>0</v>
      </c>
      <c r="U6449" s="1135">
        <v>0</v>
      </c>
      <c r="V6449" s="1135">
        <v>0</v>
      </c>
      <c r="W6449" s="1135">
        <v>0</v>
      </c>
      <c r="X6449" s="1134">
        <v>0</v>
      </c>
      <c r="Y6449" s="1135">
        <v>0</v>
      </c>
      <c r="Z6449" s="1135">
        <v>0</v>
      </c>
      <c r="AA6449" s="1135">
        <v>0</v>
      </c>
      <c r="AB6449" s="1153">
        <v>1</v>
      </c>
      <c r="AC6449" s="1134"/>
    </row>
    <row r="6450" s="563" customFormat="1" ht="19" customHeight="1" spans="1:29">
      <c r="A6450" s="995">
        <v>45414</v>
      </c>
      <c r="B6450" s="1134" t="s">
        <v>74</v>
      </c>
      <c r="C6450" s="1134" t="s">
        <v>56</v>
      </c>
      <c r="D6450" s="1135">
        <v>50</v>
      </c>
      <c r="E6450" s="1134" t="s">
        <v>35</v>
      </c>
      <c r="F6450" s="1135">
        <v>0</v>
      </c>
      <c r="G6450" s="1135">
        <v>8.81</v>
      </c>
      <c r="H6450" s="1135">
        <v>65.719</v>
      </c>
      <c r="I6450" s="1135">
        <v>26.022</v>
      </c>
      <c r="J6450" s="1135">
        <v>25.85</v>
      </c>
      <c r="K6450" s="1135">
        <v>39.697</v>
      </c>
      <c r="L6450" s="1153">
        <v>0.604</v>
      </c>
      <c r="M6450" s="1135">
        <v>30.184</v>
      </c>
      <c r="N6450" s="1134"/>
      <c r="O6450" s="1134"/>
      <c r="P6450" s="1134"/>
      <c r="Q6450" s="1135">
        <v>5770</v>
      </c>
      <c r="R6450" s="1135">
        <v>1680.4568</v>
      </c>
      <c r="S6450" s="1153">
        <v>0.2912</v>
      </c>
      <c r="T6450" s="1135">
        <v>0</v>
      </c>
      <c r="U6450" s="1135">
        <v>0</v>
      </c>
      <c r="V6450" s="1135">
        <v>0</v>
      </c>
      <c r="W6450" s="1135">
        <v>0</v>
      </c>
      <c r="X6450" s="1134">
        <v>0</v>
      </c>
      <c r="Y6450" s="1135">
        <v>0</v>
      </c>
      <c r="Z6450" s="1135">
        <v>0</v>
      </c>
      <c r="AA6450" s="1135">
        <v>0</v>
      </c>
      <c r="AB6450" s="1153">
        <v>1</v>
      </c>
      <c r="AC6450" s="1134"/>
    </row>
    <row r="6451" s="563" customFormat="1" ht="19" customHeight="1" spans="1:29">
      <c r="A6451" s="995">
        <v>45414</v>
      </c>
      <c r="B6451" s="1134" t="s">
        <v>75</v>
      </c>
      <c r="C6451" s="1134" t="s">
        <v>56</v>
      </c>
      <c r="D6451" s="1135">
        <v>200</v>
      </c>
      <c r="E6451" s="1134" t="s">
        <v>39</v>
      </c>
      <c r="F6451" s="1135">
        <v>0</v>
      </c>
      <c r="G6451" s="1135">
        <v>4.25</v>
      </c>
      <c r="H6451" s="1135">
        <v>51.648</v>
      </c>
      <c r="I6451" s="1135">
        <v>42.613</v>
      </c>
      <c r="J6451" s="1135">
        <v>40.92</v>
      </c>
      <c r="K6451" s="1135">
        <v>8.9025</v>
      </c>
      <c r="L6451" s="1153">
        <v>0.1728</v>
      </c>
      <c r="M6451" s="1135">
        <v>65.34</v>
      </c>
      <c r="N6451" s="1135">
        <v>4524</v>
      </c>
      <c r="O6451" s="1153">
        <v>0.0144</v>
      </c>
      <c r="P6451" s="1153">
        <v>-0.0501</v>
      </c>
      <c r="Q6451" s="1135">
        <v>45480</v>
      </c>
      <c r="R6451" s="1135">
        <v>13000.02</v>
      </c>
      <c r="S6451" s="1153">
        <v>0.2858</v>
      </c>
      <c r="T6451" s="1135">
        <v>0</v>
      </c>
      <c r="U6451" s="1135">
        <v>0.1325</v>
      </c>
      <c r="V6451" s="1135">
        <v>0</v>
      </c>
      <c r="W6451" s="1135">
        <v>0</v>
      </c>
      <c r="X6451" s="1134">
        <v>0</v>
      </c>
      <c r="Y6451" s="1135">
        <v>0</v>
      </c>
      <c r="Z6451" s="1135">
        <v>0</v>
      </c>
      <c r="AA6451" s="1135">
        <v>0</v>
      </c>
      <c r="AB6451" s="1153">
        <v>1</v>
      </c>
      <c r="AC6451" s="1134"/>
    </row>
    <row r="6452" customHeight="1" spans="1:28">
      <c r="A6452" s="995">
        <v>45414</v>
      </c>
      <c r="B6452" s="1136" t="s">
        <v>332</v>
      </c>
      <c r="C6452" s="1137" t="s">
        <v>327</v>
      </c>
      <c r="D6452" s="1138">
        <v>100</v>
      </c>
      <c r="E6452" s="1139" t="s">
        <v>344</v>
      </c>
      <c r="F6452" s="1140">
        <v>5.41</v>
      </c>
      <c r="G6452" s="1139">
        <v>4.19</v>
      </c>
      <c r="H6452" s="1141">
        <v>53.8407</v>
      </c>
      <c r="I6452" s="1141">
        <v>34.7005</v>
      </c>
      <c r="J6452" s="1141">
        <v>32.865</v>
      </c>
      <c r="K6452" s="1141">
        <v>19.1402</v>
      </c>
      <c r="L6452" s="1154">
        <v>0.3555</v>
      </c>
      <c r="M6452" s="1141">
        <v>96.467</v>
      </c>
      <c r="N6452" s="1139">
        <v>2401</v>
      </c>
      <c r="O6452" s="1154">
        <v>0.0402</v>
      </c>
      <c r="P6452" s="1154">
        <v>-0.0265</v>
      </c>
      <c r="Q6452" s="1139">
        <v>17591</v>
      </c>
      <c r="R6452" s="1141">
        <v>3913.581</v>
      </c>
      <c r="S6452" s="1154">
        <v>0.2225</v>
      </c>
      <c r="T6452" s="1139">
        <v>0</v>
      </c>
      <c r="U6452" s="1139">
        <v>0</v>
      </c>
      <c r="V6452" s="1139">
        <v>0</v>
      </c>
      <c r="W6452" s="1139">
        <v>0</v>
      </c>
      <c r="X6452" s="1139">
        <v>0</v>
      </c>
      <c r="Y6452" s="1139">
        <v>0</v>
      </c>
      <c r="Z6452" s="1139">
        <v>0</v>
      </c>
      <c r="AA6452" s="1141">
        <v>19.1402</v>
      </c>
      <c r="AB6452" s="1154">
        <v>1</v>
      </c>
    </row>
    <row r="6453" customHeight="1" spans="1:28">
      <c r="A6453" s="995">
        <v>45414</v>
      </c>
      <c r="B6453" s="1136" t="s">
        <v>342</v>
      </c>
      <c r="C6453" s="1142" t="s">
        <v>82</v>
      </c>
      <c r="D6453" s="1143">
        <v>100</v>
      </c>
      <c r="E6453" s="1140" t="s">
        <v>161</v>
      </c>
      <c r="F6453" s="1139" t="s">
        <v>381</v>
      </c>
      <c r="G6453" s="1144">
        <v>3.79</v>
      </c>
      <c r="H6453" s="1144">
        <v>0</v>
      </c>
      <c r="I6453" s="1155">
        <v>12.81</v>
      </c>
      <c r="J6453" s="1156">
        <v>12.3464</v>
      </c>
      <c r="K6453" s="1148">
        <v>0</v>
      </c>
      <c r="L6453" s="1154">
        <v>0</v>
      </c>
      <c r="M6453" s="1156">
        <v>17.336</v>
      </c>
      <c r="N6453" s="1157">
        <v>1341</v>
      </c>
      <c r="O6453" s="1158">
        <v>0.0129</v>
      </c>
      <c r="P6453" s="1154">
        <v>-0.0238</v>
      </c>
      <c r="Q6453" s="1139">
        <v>13181</v>
      </c>
      <c r="R6453" s="1164">
        <v>660.7876</v>
      </c>
      <c r="S6453" s="1165">
        <v>0.0501</v>
      </c>
      <c r="T6453" s="1139">
        <v>0</v>
      </c>
      <c r="U6453" s="1139">
        <v>0</v>
      </c>
      <c r="V6453" s="1139">
        <v>0</v>
      </c>
      <c r="W6453" s="1139">
        <v>0</v>
      </c>
      <c r="X6453" s="1139">
        <v>0</v>
      </c>
      <c r="Y6453" s="1167">
        <v>0</v>
      </c>
      <c r="Z6453" s="1139">
        <v>0</v>
      </c>
      <c r="AA6453" s="1139">
        <v>0</v>
      </c>
      <c r="AB6453" s="1154">
        <v>1</v>
      </c>
    </row>
    <row r="6454" customHeight="1" spans="1:28">
      <c r="A6454" s="995">
        <v>45414</v>
      </c>
      <c r="B6454" s="1145" t="s">
        <v>461</v>
      </c>
      <c r="C6454" s="1146" t="s">
        <v>391</v>
      </c>
      <c r="D6454" s="1147">
        <v>33</v>
      </c>
      <c r="E6454" s="1148" t="s">
        <v>148</v>
      </c>
      <c r="F6454" s="1148" t="s">
        <v>149</v>
      </c>
      <c r="G6454" s="1144">
        <v>6.55</v>
      </c>
      <c r="H6454" s="1144">
        <v>41.4181</v>
      </c>
      <c r="I6454" s="1144">
        <v>41.1979</v>
      </c>
      <c r="J6454" s="1144">
        <v>40.26</v>
      </c>
      <c r="K6454" s="1144">
        <v>0</v>
      </c>
      <c r="L6454" s="1154">
        <v>0</v>
      </c>
      <c r="M6454" s="1144">
        <v>76.56</v>
      </c>
      <c r="N6454" s="1144">
        <v>1121</v>
      </c>
      <c r="O6454" s="1154">
        <v>0.0683</v>
      </c>
      <c r="P6454" s="1154">
        <v>0.0586</v>
      </c>
      <c r="Q6454" s="1144">
        <v>7604</v>
      </c>
      <c r="R6454" s="1144">
        <v>2345.64</v>
      </c>
      <c r="S6454" s="1154">
        <v>0.3085</v>
      </c>
      <c r="T6454" s="1144">
        <v>0</v>
      </c>
      <c r="U6454" s="1144">
        <v>0</v>
      </c>
      <c r="V6454" s="1144">
        <v>0</v>
      </c>
      <c r="W6454" s="1144">
        <v>0</v>
      </c>
      <c r="X6454" s="1144">
        <v>0</v>
      </c>
      <c r="Y6454" s="1144">
        <v>0</v>
      </c>
      <c r="Z6454" s="1144">
        <v>0</v>
      </c>
      <c r="AA6454" s="1144">
        <v>0</v>
      </c>
      <c r="AB6454" s="1159">
        <v>1</v>
      </c>
    </row>
    <row r="6455" customHeight="1" spans="1:28">
      <c r="A6455" s="995">
        <v>45414</v>
      </c>
      <c r="B6455" s="1149" t="s">
        <v>488</v>
      </c>
      <c r="C6455" s="1150" t="s">
        <v>150</v>
      </c>
      <c r="D6455" s="1148">
        <v>60</v>
      </c>
      <c r="E6455" s="1148" t="s">
        <v>467</v>
      </c>
      <c r="F6455" s="1148">
        <v>4.24</v>
      </c>
      <c r="G6455" s="1148">
        <v>2.27</v>
      </c>
      <c r="H6455" s="1151">
        <v>34.0687</v>
      </c>
      <c r="I6455" s="1148">
        <v>33.3585</v>
      </c>
      <c r="J6455" s="1148">
        <v>32.56</v>
      </c>
      <c r="K6455" s="1148">
        <v>0</v>
      </c>
      <c r="L6455" s="1159">
        <v>0</v>
      </c>
      <c r="M6455" s="1160">
        <v>66.88</v>
      </c>
      <c r="N6455" s="1148">
        <v>619</v>
      </c>
      <c r="O6455" s="1159">
        <v>0.108</v>
      </c>
      <c r="P6455" s="1148" t="s">
        <v>149</v>
      </c>
      <c r="Q6455" s="1148">
        <v>5420</v>
      </c>
      <c r="R6455" s="1148">
        <v>1750.32</v>
      </c>
      <c r="S6455" s="1159">
        <v>0.3229</v>
      </c>
      <c r="T6455" s="1148">
        <v>0</v>
      </c>
      <c r="U6455" s="1148">
        <v>0</v>
      </c>
      <c r="V6455" s="1148">
        <v>0</v>
      </c>
      <c r="W6455" s="1148">
        <v>0</v>
      </c>
      <c r="X6455" s="1148">
        <v>0</v>
      </c>
      <c r="Y6455" s="1148">
        <v>0</v>
      </c>
      <c r="Z6455" s="1148">
        <v>0</v>
      </c>
      <c r="AA6455" s="1148">
        <v>0</v>
      </c>
      <c r="AB6455" s="1159">
        <v>1</v>
      </c>
    </row>
    <row r="6456" customHeight="1" spans="1:28">
      <c r="A6456" s="995">
        <v>45414</v>
      </c>
      <c r="B6456" s="1136" t="s">
        <v>334</v>
      </c>
      <c r="C6456" s="1142" t="s">
        <v>78</v>
      </c>
      <c r="D6456" s="1143">
        <v>100</v>
      </c>
      <c r="E6456" s="1144" t="s">
        <v>83</v>
      </c>
      <c r="F6456" s="1144">
        <v>6.47</v>
      </c>
      <c r="G6456" s="1144">
        <v>6.7</v>
      </c>
      <c r="H6456" s="1144">
        <v>28.2394</v>
      </c>
      <c r="I6456" s="1144">
        <v>10.9</v>
      </c>
      <c r="J6456" s="1144">
        <v>10.5798</v>
      </c>
      <c r="K6456" s="1144">
        <v>17.3394</v>
      </c>
      <c r="L6456" s="1161">
        <v>0.614</v>
      </c>
      <c r="M6456" s="1162">
        <v>28.0973</v>
      </c>
      <c r="N6456" s="1162">
        <v>299</v>
      </c>
      <c r="O6456" s="1163">
        <v>0.094</v>
      </c>
      <c r="P6456" s="1161">
        <v>0.0295</v>
      </c>
      <c r="Q6456" s="1144">
        <v>5723</v>
      </c>
      <c r="R6456" s="1162">
        <v>863.7321</v>
      </c>
      <c r="S6456" s="1159">
        <v>0.1509</v>
      </c>
      <c r="T6456" s="1144">
        <v>0</v>
      </c>
      <c r="U6456" s="1144">
        <v>0</v>
      </c>
      <c r="V6456" s="1144">
        <v>0</v>
      </c>
      <c r="W6456" s="1144">
        <v>0</v>
      </c>
      <c r="X6456" s="1144">
        <v>0</v>
      </c>
      <c r="Y6456" s="1144">
        <v>0</v>
      </c>
      <c r="Z6456" s="1144">
        <v>0</v>
      </c>
      <c r="AA6456" s="1144">
        <v>0</v>
      </c>
      <c r="AB6456" s="1161">
        <v>1</v>
      </c>
    </row>
    <row r="6457" customHeight="1" spans="1:28">
      <c r="A6457" s="995">
        <v>45414</v>
      </c>
      <c r="B6457" s="1136" t="s">
        <v>335</v>
      </c>
      <c r="C6457" s="1142" t="s">
        <v>86</v>
      </c>
      <c r="D6457" s="1143">
        <v>50</v>
      </c>
      <c r="E6457" s="1144" t="s">
        <v>484</v>
      </c>
      <c r="F6457" s="1144">
        <v>4.32</v>
      </c>
      <c r="G6457" s="1152">
        <v>1.23</v>
      </c>
      <c r="H6457" s="1152">
        <v>16.2531</v>
      </c>
      <c r="I6457" s="1152">
        <v>9.3341</v>
      </c>
      <c r="J6457" s="1152">
        <v>9.3142</v>
      </c>
      <c r="K6457" s="1152">
        <v>6.72</v>
      </c>
      <c r="L6457" s="1161">
        <v>0.4135</v>
      </c>
      <c r="M6457" s="1144">
        <v>18.5264</v>
      </c>
      <c r="N6457" s="1152">
        <v>516</v>
      </c>
      <c r="O6457" s="1161">
        <v>0.0359</v>
      </c>
      <c r="P6457" s="1148" t="s">
        <v>149</v>
      </c>
      <c r="Q6457" s="1152">
        <v>6458</v>
      </c>
      <c r="R6457" s="1144">
        <v>1622.0242</v>
      </c>
      <c r="S6457" s="1161">
        <v>0.2512</v>
      </c>
      <c r="T6457" s="1144">
        <v>0</v>
      </c>
      <c r="U6457" s="1144">
        <v>0</v>
      </c>
      <c r="V6457" s="1144">
        <v>0</v>
      </c>
      <c r="W6457" s="1144">
        <v>0</v>
      </c>
      <c r="X6457" s="1144">
        <v>0</v>
      </c>
      <c r="Y6457" s="1144">
        <v>0</v>
      </c>
      <c r="Z6457" s="1144">
        <v>0</v>
      </c>
      <c r="AA6457" s="1144">
        <v>0</v>
      </c>
      <c r="AB6457" s="1161">
        <v>1</v>
      </c>
    </row>
  </sheetData>
  <protectedRanges>
    <protectedRange sqref="AK6162" name="区域1"/>
    <protectedRange sqref="AK6166" name="区域1_2"/>
    <protectedRange sqref="AK6183" name="区域1_5"/>
    <protectedRange sqref="AK6184:AK6185" name="区域1_6"/>
    <protectedRange sqref="AK6160" name="区域1_7"/>
    <protectedRange sqref="AK6165" name="区域1_8"/>
    <protectedRange sqref="AK6168" name="区域1_3"/>
    <protectedRange sqref="AK6186" name="区域1_10"/>
    <protectedRange sqref="V6165:AB6166 V6164:AA6164 F6163:N6163 P6163:AK6163 R6174:R6182 R6164:R6166 R6168:R6172" name="区域1_11"/>
    <protectedRange sqref="AK6161" name="区域1_12"/>
    <protectedRange sqref="AK6167" name="区域1_14"/>
    <protectedRange sqref="AK6173" name="区域1_15"/>
    <protectedRange sqref="H6161:I6161" name="区域1_1_1"/>
    <protectedRange sqref="E6182" name="区域1_4"/>
    <protectedRange sqref="E6183:M6184 O6183:O6184 AC6183:AI6184 R6184:AA6184 R6183:S6183 T6185:AA6185 E6186" name="区域1_6_1"/>
    <protectedRange sqref="P6159" name="区域1_5_3"/>
    <protectedRange sqref="AB6164" name="区域1_13"/>
    <protectedRange sqref="AB6167:AD6169 AA6169" name="区域1_2_3"/>
    <protectedRange sqref="E6185:J6185 M6185 O6185 R6185:S6185 AE6185:AI6185" name="区域1_10_1"/>
    <protectedRange sqref="P6185" name="区域1_5_5_1"/>
    <protectedRange sqref="T6164:AA6165 T6163:Z6163 E6162:M6162 O6162:AI6162 Q6173:Q6181 Q6163:Q6165 Q6167:Q6171" name="区域1_11_1"/>
    <protectedRange sqref="P6160" name="区域1_5_3_2"/>
    <protectedRange sqref="E6172:M6172 O6172 R6172:S6172 AE6172:AI6172" name="区域1_15_1"/>
    <protectedRange sqref="L6163 AA6163:AB6163 Q6187 J6161:M6161 O6161 R6161:S6161 AB6161:AI6161 Q6182:Q6184 F6161:G6161" name="区域1_1"/>
    <protectedRange sqref="H6161:I6161" name="区域1_1_2"/>
    <protectedRange sqref="E6165:J6165 L6165:M6165 O6165 R6165:S6165 AB6165:AI6165 Z6167:AA6168 Z6169" name="区域1_2_1"/>
    <protectedRange sqref="E6182" name="区域1_4_1"/>
    <protectedRange sqref="P6184 P6186:P6187 F6182:M6182 O6182:P6182 R6182:Z6182 AE6182:AI6182 T6183:Z6183" name="区域1_5_1"/>
    <protectedRange sqref="E6183:M6184 O6183:O6184 AC6183:AI6184 R6184:AA6184 R6183:S6183 T6185:AA6185 E6186" name="区域1_6_2"/>
    <protectedRange sqref="F6159:J6159 R6159:S6159 AE6159:AI6159 L6159:O6159" name="区域1_7_1"/>
    <protectedRange sqref="P6159" name="区域1_5_3_1"/>
    <protectedRange sqref="AC6164:AI6164 E6164:M6164 O6164:P6164 R6164:S6164" name="区域1_8_1"/>
    <protectedRange sqref="AB6164" name="区域1_13_1"/>
    <protectedRange sqref="AE6167:AI6167 E6168:E6169 P6169:P6170 E6167:M6167 O6167:P6167 R6167:S6167 M6168:M6170 R6168:R6170" name="区域1_3_1"/>
    <protectedRange sqref="AB6167:AD6169 AA6169" name="区域1_2_3_1"/>
    <protectedRange sqref="E6180:M6180 O6180 R6180:S6180 AE6180:AF6180" name="区域1_9"/>
    <protectedRange sqref="E6185:J6185 M6185 O6185 R6185:S6185 AE6185:AI6185" name="区域1_10_2"/>
    <protectedRange sqref="Q6185:Q6186" name="区域1_25"/>
    <protectedRange sqref="P6185" name="区域1_5_5"/>
    <protectedRange sqref="K6185:L6185 T6186:AA6188" name="区域1_6_2_1"/>
    <protectedRange sqref="T6164:AA6165 T6163:Z6163 E6162:M6162 O6162:AI6162 Q6173:Q6181 Q6163:Q6165 Q6167:Q6171" name="区域1_11_2"/>
    <protectedRange sqref="E6160:O6160 R6160:S6160 AE6160:AI6160 E6161" name="区域1_12_1"/>
    <protectedRange sqref="P6160" name="区域1_5_3_2_1"/>
    <protectedRange sqref="E6166:AI6166" name="区域1_14_1"/>
    <protectedRange sqref="E6172:M6172 O6172 R6172:S6172 AE6172:AI6172" name="区域1_15_2"/>
    <protectedRange sqref="Q6172" name="区域1_11_17"/>
  </protectedRanges>
  <autoFilter ref="A2:AD5731">
    <extLst/>
  </autoFilter>
  <mergeCells count="121">
    <mergeCell ref="A1:AC1"/>
    <mergeCell ref="A46:AC46"/>
    <mergeCell ref="A91:AC91"/>
    <mergeCell ref="A136:AC136"/>
    <mergeCell ref="A181:AC181"/>
    <mergeCell ref="A226:AC226"/>
    <mergeCell ref="A271:AC271"/>
    <mergeCell ref="A316:AC316"/>
    <mergeCell ref="A361:AC361"/>
    <mergeCell ref="A406:AC406"/>
    <mergeCell ref="A451:AC451"/>
    <mergeCell ref="A496:AC496"/>
    <mergeCell ref="A541:AC541"/>
    <mergeCell ref="A586:AC586"/>
    <mergeCell ref="A631:AC631"/>
    <mergeCell ref="A676:AC676"/>
    <mergeCell ref="A721:AC721"/>
    <mergeCell ref="A766:AC766"/>
    <mergeCell ref="A811:AC811"/>
    <mergeCell ref="A856:AC856"/>
    <mergeCell ref="A901:AC901"/>
    <mergeCell ref="A946:AC946"/>
    <mergeCell ref="A991:AC991"/>
    <mergeCell ref="A1036:AC1036"/>
    <mergeCell ref="A1081:AC1081"/>
    <mergeCell ref="A1126:AC1126"/>
    <mergeCell ref="A1171:AC1171"/>
    <mergeCell ref="A1216:AC1216"/>
    <mergeCell ref="A1261:AC1261"/>
    <mergeCell ref="A1306:AC1306"/>
    <mergeCell ref="A1351:AC1351"/>
    <mergeCell ref="A1613:AC1613"/>
    <mergeCell ref="A1658:AC1658"/>
    <mergeCell ref="A1703:AC1703"/>
    <mergeCell ref="A1748:AC1748"/>
    <mergeCell ref="A1793:AC1793"/>
    <mergeCell ref="A1838:AC1838"/>
    <mergeCell ref="A1883:AC1883"/>
    <mergeCell ref="A1928:AC1928"/>
    <mergeCell ref="A1973:AC1973"/>
    <mergeCell ref="A2018:AC2018"/>
    <mergeCell ref="A2063:AD2063"/>
    <mergeCell ref="A2108:AC2108"/>
    <mergeCell ref="A2199:AC2199"/>
    <mergeCell ref="A2244:AC2244"/>
    <mergeCell ref="A2289:AC2289"/>
    <mergeCell ref="A2334:AC2334"/>
    <mergeCell ref="A2379:AC2379"/>
    <mergeCell ref="A2424:AC2424"/>
    <mergeCell ref="A2469:AC2469"/>
    <mergeCell ref="A2514:AC2514"/>
    <mergeCell ref="A2559:AC2559"/>
    <mergeCell ref="A2604:AC2604"/>
    <mergeCell ref="A2649:AC2649"/>
    <mergeCell ref="A2694:AC2694"/>
    <mergeCell ref="A2739:AC2739"/>
    <mergeCell ref="A2784:AC2784"/>
    <mergeCell ref="A2829:AC2829"/>
    <mergeCell ref="A2874:AC2874"/>
    <mergeCell ref="A3182:AC3182"/>
    <mergeCell ref="A3227:AC3227"/>
    <mergeCell ref="A3272:AC3272"/>
    <mergeCell ref="A3317:AC3317"/>
    <mergeCell ref="A3362:AC3362"/>
    <mergeCell ref="A3407:AC3407"/>
    <mergeCell ref="A3452:AC3452"/>
    <mergeCell ref="A3497:AC3497"/>
    <mergeCell ref="A3542:AC3542"/>
    <mergeCell ref="A3587:AC3587"/>
    <mergeCell ref="A3632:AC3632"/>
    <mergeCell ref="A3677:AC3677"/>
    <mergeCell ref="A3722:AC3722"/>
    <mergeCell ref="A3767:AC3767"/>
    <mergeCell ref="A3812:AC3812"/>
    <mergeCell ref="A3857:AC3857"/>
    <mergeCell ref="A3902:AC3902"/>
    <mergeCell ref="A3947:AC3947"/>
    <mergeCell ref="A3992:AC3992"/>
    <mergeCell ref="A4037:AC4037"/>
    <mergeCell ref="A4082:AC4082"/>
    <mergeCell ref="A4127:AC4127"/>
    <mergeCell ref="A4172:AC4172"/>
    <mergeCell ref="A4217:AC4217"/>
    <mergeCell ref="A4262:AC4262"/>
    <mergeCell ref="A4307:AC4307"/>
    <mergeCell ref="A4352:AC4352"/>
    <mergeCell ref="A4397:AC4397"/>
    <mergeCell ref="A4442:AC4442"/>
    <mergeCell ref="A4487:AC4487"/>
    <mergeCell ref="A4532:AC4532"/>
    <mergeCell ref="A4577:AD4577"/>
    <mergeCell ref="A4610:Y4610"/>
    <mergeCell ref="A4612:Y4612"/>
    <mergeCell ref="A4645:Y4645"/>
    <mergeCell ref="A4678:Y4678"/>
    <mergeCell ref="A4743:AD4743"/>
    <mergeCell ref="A4808:AC4808"/>
    <mergeCell ref="A4852:AC4852"/>
    <mergeCell ref="A4896:AC4896"/>
    <mergeCell ref="A4940:AC4940"/>
    <mergeCell ref="A4984:AC4984"/>
    <mergeCell ref="A5028:AC5028"/>
    <mergeCell ref="A5072:AC5072"/>
    <mergeCell ref="A5116:AC5116"/>
    <mergeCell ref="A5160:AC5160"/>
    <mergeCell ref="A5204:AC5204"/>
    <mergeCell ref="A5248:AC5248"/>
    <mergeCell ref="A5292:AC5292"/>
    <mergeCell ref="A5336:AC5336"/>
    <mergeCell ref="A5380:AC5380"/>
    <mergeCell ref="A5424:AC5424"/>
    <mergeCell ref="A5468:AC5468"/>
    <mergeCell ref="A5512:AC5512"/>
    <mergeCell ref="A5556:AC5556"/>
    <mergeCell ref="A5600:AC5600"/>
    <mergeCell ref="A5644:AC5644"/>
    <mergeCell ref="A5688:AC5688"/>
    <mergeCell ref="A6084:AC6084"/>
    <mergeCell ref="A6370:AC6370"/>
    <mergeCell ref="A6414:AC6414"/>
    <mergeCell ref="A2153:AD2154"/>
  </mergeCells>
  <conditionalFormatting sqref="C3122">
    <cfRule type="containsBlanks" dxfId="4058" priority="162">
      <formula>LEN(TRIM(C3122))=0</formula>
    </cfRule>
  </conditionalFormatting>
  <conditionalFormatting sqref="B3202">
    <cfRule type="containsBlanks" dxfId="4058" priority="159">
      <formula>LEN(TRIM(B3202))=0</formula>
    </cfRule>
  </conditionalFormatting>
  <conditionalFormatting sqref="B3203">
    <cfRule type="containsBlanks" dxfId="4058" priority="158">
      <formula>LEN(TRIM(B3203))=0</formula>
    </cfRule>
  </conditionalFormatting>
  <conditionalFormatting sqref="B3205">
    <cfRule type="containsBlanks" dxfId="4058" priority="160">
      <formula>LEN(TRIM(B3205))=0</formula>
    </cfRule>
  </conditionalFormatting>
  <conditionalFormatting sqref="B3249">
    <cfRule type="containsBlanks" dxfId="4058" priority="155">
      <formula>LEN(TRIM(B3249))=0</formula>
    </cfRule>
  </conditionalFormatting>
  <conditionalFormatting sqref="B3256">
    <cfRule type="containsBlanks" dxfId="4058" priority="157">
      <formula>LEN(TRIM(B3256))=0</formula>
    </cfRule>
  </conditionalFormatting>
  <conditionalFormatting sqref="B3257">
    <cfRule type="containsBlanks" dxfId="4058" priority="156">
      <formula>LEN(TRIM(B3257))=0</formula>
    </cfRule>
  </conditionalFormatting>
  <conditionalFormatting sqref="B3292">
    <cfRule type="containsBlanks" dxfId="4058" priority="152">
      <formula>LEN(TRIM(B3292))=0</formula>
    </cfRule>
  </conditionalFormatting>
  <conditionalFormatting sqref="B3297">
    <cfRule type="containsBlanks" dxfId="4058" priority="154">
      <formula>LEN(TRIM(B3297))=0</formula>
    </cfRule>
  </conditionalFormatting>
  <conditionalFormatting sqref="B3298">
    <cfRule type="containsBlanks" dxfId="4058" priority="153">
      <formula>LEN(TRIM(B3298))=0</formula>
    </cfRule>
  </conditionalFormatting>
  <conditionalFormatting sqref="B3338">
    <cfRule type="containsBlanks" dxfId="4058" priority="151">
      <formula>LEN(TRIM(B3338))=0</formula>
    </cfRule>
  </conditionalFormatting>
  <conditionalFormatting sqref="B3342">
    <cfRule type="containsBlanks" dxfId="4058" priority="150">
      <formula>LEN(TRIM(B3342))=0</formula>
    </cfRule>
  </conditionalFormatting>
  <conditionalFormatting sqref="B3343">
    <cfRule type="containsBlanks" dxfId="4058" priority="149">
      <formula>LEN(TRIM(B3343))=0</formula>
    </cfRule>
  </conditionalFormatting>
  <conditionalFormatting sqref="B3392">
    <cfRule type="containsBlanks" dxfId="4058" priority="147">
      <formula>LEN(TRIM(B3392))=0</formula>
    </cfRule>
  </conditionalFormatting>
  <conditionalFormatting sqref="B3393">
    <cfRule type="containsBlanks" dxfId="4058" priority="146">
      <formula>LEN(TRIM(B3393))=0</formula>
    </cfRule>
  </conditionalFormatting>
  <conditionalFormatting sqref="B3400">
    <cfRule type="containsBlanks" dxfId="4058" priority="148">
      <formula>LEN(TRIM(B3400))=0</formula>
    </cfRule>
  </conditionalFormatting>
  <conditionalFormatting sqref="B3427">
    <cfRule type="containsBlanks" dxfId="4058" priority="143">
      <formula>LEN(TRIM(B3427))=0</formula>
    </cfRule>
  </conditionalFormatting>
  <conditionalFormatting sqref="B3438">
    <cfRule type="containsBlanks" dxfId="4058" priority="145">
      <formula>LEN(TRIM(B3438))=0</formula>
    </cfRule>
  </conditionalFormatting>
  <conditionalFormatting sqref="B3439">
    <cfRule type="containsBlanks" dxfId="4058" priority="144">
      <formula>LEN(TRIM(B3439))=0</formula>
    </cfRule>
  </conditionalFormatting>
  <conditionalFormatting sqref="B3478">
    <cfRule type="containsBlanks" dxfId="4058" priority="142">
      <formula>LEN(TRIM(B3478))=0</formula>
    </cfRule>
  </conditionalFormatting>
  <conditionalFormatting sqref="B3479">
    <cfRule type="containsBlanks" dxfId="4058" priority="141">
      <formula>LEN(TRIM(B3479))=0</formula>
    </cfRule>
  </conditionalFormatting>
  <conditionalFormatting sqref="B3483">
    <cfRule type="containsBlanks" dxfId="4058" priority="140">
      <formula>LEN(TRIM(B3483))=0</formula>
    </cfRule>
  </conditionalFormatting>
  <conditionalFormatting sqref="B3517">
    <cfRule type="containsBlanks" dxfId="4058" priority="139">
      <formula>LEN(TRIM(B3517))=0</formula>
    </cfRule>
  </conditionalFormatting>
  <conditionalFormatting sqref="B3525">
    <cfRule type="containsBlanks" dxfId="4058" priority="138">
      <formula>LEN(TRIM(B3525))=0</formula>
    </cfRule>
  </conditionalFormatting>
  <conditionalFormatting sqref="B3526">
    <cfRule type="containsBlanks" dxfId="4058" priority="137">
      <formula>LEN(TRIM(B3526))=0</formula>
    </cfRule>
  </conditionalFormatting>
  <conditionalFormatting sqref="B3564">
    <cfRule type="containsBlanks" dxfId="4058" priority="134">
      <formula>LEN(TRIM(B3564))=0</formula>
    </cfRule>
  </conditionalFormatting>
  <conditionalFormatting sqref="B3569">
    <cfRule type="containsBlanks" dxfId="4058" priority="136">
      <formula>LEN(TRIM(B3569))=0</formula>
    </cfRule>
  </conditionalFormatting>
  <conditionalFormatting sqref="B3570">
    <cfRule type="containsBlanks" dxfId="4058" priority="135">
      <formula>LEN(TRIM(B3570))=0</formula>
    </cfRule>
  </conditionalFormatting>
  <conditionalFormatting sqref="B3607">
    <cfRule type="containsBlanks" dxfId="4058" priority="131">
      <formula>LEN(TRIM(B3607))=0</formula>
    </cfRule>
  </conditionalFormatting>
  <conditionalFormatting sqref="B3614">
    <cfRule type="containsBlanks" dxfId="4058" priority="133">
      <formula>LEN(TRIM(B3614))=0</formula>
    </cfRule>
  </conditionalFormatting>
  <conditionalFormatting sqref="B3615">
    <cfRule type="containsBlanks" dxfId="4058" priority="132">
      <formula>LEN(TRIM(B3615))=0</formula>
    </cfRule>
  </conditionalFormatting>
  <conditionalFormatting sqref="B3652">
    <cfRule type="containsBlanks" dxfId="4058" priority="128">
      <formula>LEN(TRIM(B3652))=0</formula>
    </cfRule>
  </conditionalFormatting>
  <conditionalFormatting sqref="B3659">
    <cfRule type="containsBlanks" dxfId="4058" priority="130">
      <formula>LEN(TRIM(B3659))=0</formula>
    </cfRule>
  </conditionalFormatting>
  <conditionalFormatting sqref="B3660">
    <cfRule type="containsBlanks" dxfId="4058" priority="129">
      <formula>LEN(TRIM(B3660))=0</formula>
    </cfRule>
  </conditionalFormatting>
  <conditionalFormatting sqref="B3697">
    <cfRule type="containsBlanks" dxfId="4058" priority="125">
      <formula>LEN(TRIM(B3697))=0</formula>
    </cfRule>
  </conditionalFormatting>
  <conditionalFormatting sqref="B3705">
    <cfRule type="containsBlanks" dxfId="4058" priority="127">
      <formula>LEN(TRIM(B3705))=0</formula>
    </cfRule>
  </conditionalFormatting>
  <conditionalFormatting sqref="B3706">
    <cfRule type="containsBlanks" dxfId="4058" priority="126">
      <formula>LEN(TRIM(B3706))=0</formula>
    </cfRule>
  </conditionalFormatting>
  <conditionalFormatting sqref="B3742">
    <cfRule type="containsBlanks" dxfId="4058" priority="122">
      <formula>LEN(TRIM(B3742))=0</formula>
    </cfRule>
  </conditionalFormatting>
  <conditionalFormatting sqref="B3749">
    <cfRule type="containsBlanks" dxfId="4058" priority="124">
      <formula>LEN(TRIM(B3749))=0</formula>
    </cfRule>
  </conditionalFormatting>
  <conditionalFormatting sqref="B3750">
    <cfRule type="containsBlanks" dxfId="4058" priority="123">
      <formula>LEN(TRIM(B3750))=0</formula>
    </cfRule>
  </conditionalFormatting>
  <conditionalFormatting sqref="B3787">
    <cfRule type="containsBlanks" dxfId="4058" priority="119">
      <formula>LEN(TRIM(B3787))=0</formula>
    </cfRule>
  </conditionalFormatting>
  <conditionalFormatting sqref="B3794">
    <cfRule type="containsBlanks" dxfId="4058" priority="121">
      <formula>LEN(TRIM(B3794))=0</formula>
    </cfRule>
  </conditionalFormatting>
  <conditionalFormatting sqref="B3795">
    <cfRule type="containsBlanks" dxfId="4058" priority="120">
      <formula>LEN(TRIM(B3795))=0</formula>
    </cfRule>
  </conditionalFormatting>
  <conditionalFormatting sqref="B3832">
    <cfRule type="containsBlanks" dxfId="4058" priority="116">
      <formula>LEN(TRIM(B3832))=0</formula>
    </cfRule>
  </conditionalFormatting>
  <conditionalFormatting sqref="B3839">
    <cfRule type="containsBlanks" dxfId="4058" priority="118">
      <formula>LEN(TRIM(B3839))=0</formula>
    </cfRule>
  </conditionalFormatting>
  <conditionalFormatting sqref="B3840">
    <cfRule type="containsBlanks" dxfId="4058" priority="117">
      <formula>LEN(TRIM(B3840))=0</formula>
    </cfRule>
  </conditionalFormatting>
  <conditionalFormatting sqref="B3884">
    <cfRule type="containsBlanks" dxfId="4058" priority="115">
      <formula>LEN(TRIM(B3884))=0</formula>
    </cfRule>
  </conditionalFormatting>
  <conditionalFormatting sqref="B3885">
    <cfRule type="containsBlanks" dxfId="4058" priority="114">
      <formula>LEN(TRIM(B3885))=0</formula>
    </cfRule>
  </conditionalFormatting>
  <conditionalFormatting sqref="B3888">
    <cfRule type="containsBlanks" dxfId="4058" priority="113">
      <formula>LEN(TRIM(B3888))=0</formula>
    </cfRule>
  </conditionalFormatting>
  <conditionalFormatting sqref="B3922">
    <cfRule type="containsBlanks" dxfId="4058" priority="110">
      <formula>LEN(TRIM(B3922))=0</formula>
    </cfRule>
  </conditionalFormatting>
  <conditionalFormatting sqref="B3929">
    <cfRule type="containsBlanks" dxfId="4058" priority="112">
      <formula>LEN(TRIM(B3929))=0</formula>
    </cfRule>
  </conditionalFormatting>
  <conditionalFormatting sqref="B3930">
    <cfRule type="containsBlanks" dxfId="4058" priority="111">
      <formula>LEN(TRIM(B3930))=0</formula>
    </cfRule>
  </conditionalFormatting>
  <conditionalFormatting sqref="B3972">
    <cfRule type="containsBlanks" dxfId="4058" priority="107">
      <formula>LEN(TRIM(B3972))=0</formula>
    </cfRule>
  </conditionalFormatting>
  <conditionalFormatting sqref="B3974">
    <cfRule type="containsBlanks" dxfId="4058" priority="109">
      <formula>LEN(TRIM(B3974))=0</formula>
    </cfRule>
  </conditionalFormatting>
  <conditionalFormatting sqref="B3975">
    <cfRule type="containsBlanks" dxfId="4058" priority="108">
      <formula>LEN(TRIM(B3975))=0</formula>
    </cfRule>
  </conditionalFormatting>
  <conditionalFormatting sqref="B4013">
    <cfRule type="containsBlanks" dxfId="4058" priority="106">
      <formula>LEN(TRIM(B4013))=0</formula>
    </cfRule>
  </conditionalFormatting>
  <conditionalFormatting sqref="B4014">
    <cfRule type="containsBlanks" dxfId="4058" priority="105">
      <formula>LEN(TRIM(B4014))=0</formula>
    </cfRule>
  </conditionalFormatting>
  <conditionalFormatting sqref="B4016">
    <cfRule type="containsBlanks" dxfId="4058" priority="104">
      <formula>LEN(TRIM(B4016))=0</formula>
    </cfRule>
  </conditionalFormatting>
  <conditionalFormatting sqref="B4057">
    <cfRule type="containsBlanks" dxfId="4058" priority="103">
      <formula>LEN(TRIM(B4057))=0</formula>
    </cfRule>
  </conditionalFormatting>
  <conditionalFormatting sqref="B4066">
    <cfRule type="containsBlanks" dxfId="4058" priority="102">
      <formula>LEN(TRIM(B4066))=0</formula>
    </cfRule>
  </conditionalFormatting>
  <conditionalFormatting sqref="B4067">
    <cfRule type="containsBlanks" dxfId="4058" priority="101">
      <formula>LEN(TRIM(B4067))=0</formula>
    </cfRule>
  </conditionalFormatting>
  <conditionalFormatting sqref="B4103">
    <cfRule type="containsBlanks" dxfId="4058" priority="98">
      <formula>LEN(TRIM(B4103))=0</formula>
    </cfRule>
  </conditionalFormatting>
  <conditionalFormatting sqref="B4105">
    <cfRule type="containsBlanks" dxfId="4058" priority="100">
      <formula>LEN(TRIM(B4105))=0</formula>
    </cfRule>
  </conditionalFormatting>
  <conditionalFormatting sqref="B4106">
    <cfRule type="containsBlanks" dxfId="4058" priority="99">
      <formula>LEN(TRIM(B4106))=0</formula>
    </cfRule>
  </conditionalFormatting>
  <conditionalFormatting sqref="B4149">
    <cfRule type="containsBlanks" dxfId="4058" priority="95">
      <formula>LEN(TRIM(B4149))=0</formula>
    </cfRule>
  </conditionalFormatting>
  <conditionalFormatting sqref="B4157">
    <cfRule type="containsBlanks" dxfId="4058" priority="97">
      <formula>LEN(TRIM(B4157))=0</formula>
    </cfRule>
  </conditionalFormatting>
  <conditionalFormatting sqref="B4158">
    <cfRule type="containsBlanks" dxfId="4058" priority="96">
      <formula>LEN(TRIM(B4158))=0</formula>
    </cfRule>
  </conditionalFormatting>
  <conditionalFormatting sqref="B4193">
    <cfRule type="containsBlanks" dxfId="4058" priority="92">
      <formula>LEN(TRIM(B4193))=0</formula>
    </cfRule>
  </conditionalFormatting>
  <conditionalFormatting sqref="B4203">
    <cfRule type="containsBlanks" dxfId="4058" priority="94">
      <formula>LEN(TRIM(B4203))=0</formula>
    </cfRule>
  </conditionalFormatting>
  <conditionalFormatting sqref="B4204">
    <cfRule type="containsBlanks" dxfId="4058" priority="93">
      <formula>LEN(TRIM(B4204))=0</formula>
    </cfRule>
  </conditionalFormatting>
  <conditionalFormatting sqref="B4237">
    <cfRule type="containsBlanks" dxfId="4058" priority="91">
      <formula>LEN(TRIM(B4237))=0</formula>
    </cfRule>
  </conditionalFormatting>
  <conditionalFormatting sqref="B4253">
    <cfRule type="containsBlanks" dxfId="4058" priority="90">
      <formula>LEN(TRIM(B4253))=0</formula>
    </cfRule>
  </conditionalFormatting>
  <conditionalFormatting sqref="B4254">
    <cfRule type="containsBlanks" dxfId="4058" priority="89">
      <formula>LEN(TRIM(B4254))=0</formula>
    </cfRule>
  </conditionalFormatting>
  <conditionalFormatting sqref="B4282">
    <cfRule type="containsBlanks" dxfId="4058" priority="86">
      <formula>LEN(TRIM(B4282))=0</formula>
    </cfRule>
  </conditionalFormatting>
  <conditionalFormatting sqref="B4287">
    <cfRule type="containsBlanks" dxfId="4058" priority="88">
      <formula>LEN(TRIM(B4287))=0</formula>
    </cfRule>
  </conditionalFormatting>
  <conditionalFormatting sqref="B4288">
    <cfRule type="containsBlanks" dxfId="4058" priority="87">
      <formula>LEN(TRIM(B4288))=0</formula>
    </cfRule>
  </conditionalFormatting>
  <conditionalFormatting sqref="B4327">
    <cfRule type="containsBlanks" dxfId="4058" priority="83">
      <formula>LEN(TRIM(B4327))=0</formula>
    </cfRule>
  </conditionalFormatting>
  <conditionalFormatting sqref="B4342">
    <cfRule type="containsBlanks" dxfId="4058" priority="85">
      <formula>LEN(TRIM(B4342))=0</formula>
    </cfRule>
  </conditionalFormatting>
  <conditionalFormatting sqref="B4343">
    <cfRule type="containsBlanks" dxfId="4058" priority="84">
      <formula>LEN(TRIM(B4343))=0</formula>
    </cfRule>
  </conditionalFormatting>
  <conditionalFormatting sqref="B4373">
    <cfRule type="containsBlanks" dxfId="4058" priority="80">
      <formula>LEN(TRIM(B4373))=0</formula>
    </cfRule>
  </conditionalFormatting>
  <conditionalFormatting sqref="B4379">
    <cfRule type="containsBlanks" dxfId="4058" priority="82">
      <formula>LEN(TRIM(B4379))=0</formula>
    </cfRule>
  </conditionalFormatting>
  <conditionalFormatting sqref="B4380">
    <cfRule type="containsBlanks" dxfId="4058" priority="81">
      <formula>LEN(TRIM(B4380))=0</formula>
    </cfRule>
  </conditionalFormatting>
  <conditionalFormatting sqref="B4418">
    <cfRule type="containsBlanks" dxfId="4058" priority="77">
      <formula>LEN(TRIM(B4418))=0</formula>
    </cfRule>
  </conditionalFormatting>
  <conditionalFormatting sqref="B4424">
    <cfRule type="containsBlanks" dxfId="4058" priority="79">
      <formula>LEN(TRIM(B4424))=0</formula>
    </cfRule>
  </conditionalFormatting>
  <conditionalFormatting sqref="B4425">
    <cfRule type="containsBlanks" dxfId="4058" priority="78">
      <formula>LEN(TRIM(B4425))=0</formula>
    </cfRule>
  </conditionalFormatting>
  <conditionalFormatting sqref="B4467">
    <cfRule type="containsBlanks" dxfId="4058" priority="74">
      <formula>LEN(TRIM(B4467))=0</formula>
    </cfRule>
  </conditionalFormatting>
  <conditionalFormatting sqref="B4472">
    <cfRule type="containsBlanks" dxfId="4058" priority="76">
      <formula>LEN(TRIM(B4472))=0</formula>
    </cfRule>
  </conditionalFormatting>
  <conditionalFormatting sqref="B4473">
    <cfRule type="containsBlanks" dxfId="4058" priority="75">
      <formula>LEN(TRIM(B4473))=0</formula>
    </cfRule>
  </conditionalFormatting>
  <conditionalFormatting sqref="B4507">
    <cfRule type="containsBlanks" dxfId="4058" priority="73">
      <formula>LEN(TRIM(B4507))=0</formula>
    </cfRule>
  </conditionalFormatting>
  <conditionalFormatting sqref="B4524">
    <cfRule type="containsBlanks" dxfId="4058" priority="72">
      <formula>LEN(TRIM(B4524))=0</formula>
    </cfRule>
  </conditionalFormatting>
  <conditionalFormatting sqref="B4525">
    <cfRule type="containsBlanks" dxfId="4058" priority="71">
      <formula>LEN(TRIM(B4525))=0</formula>
    </cfRule>
  </conditionalFormatting>
  <conditionalFormatting sqref="B4554">
    <cfRule type="containsBlanks" dxfId="4058" priority="70">
      <formula>LEN(TRIM(B4554))=0</formula>
    </cfRule>
  </conditionalFormatting>
  <conditionalFormatting sqref="B4562">
    <cfRule type="containsBlanks" dxfId="4058" priority="69">
      <formula>LEN(TRIM(B4562))=0</formula>
    </cfRule>
  </conditionalFormatting>
  <conditionalFormatting sqref="B4563">
    <cfRule type="containsBlanks" dxfId="4058" priority="68">
      <formula>LEN(TRIM(B4563))=0</formula>
    </cfRule>
  </conditionalFormatting>
  <conditionalFormatting sqref="B4777">
    <cfRule type="containsBlanks" dxfId="4058" priority="66">
      <formula>LEN(TRIM(B4777))=0</formula>
    </cfRule>
  </conditionalFormatting>
  <conditionalFormatting sqref="B4828">
    <cfRule type="containsBlanks" dxfId="4058" priority="62">
      <formula>LEN(TRIM(B4828))=0</formula>
    </cfRule>
  </conditionalFormatting>
  <conditionalFormatting sqref="B4832">
    <cfRule type="containsBlanks" dxfId="4058" priority="64">
      <formula>LEN(TRIM(B4832))=0</formula>
    </cfRule>
  </conditionalFormatting>
  <conditionalFormatting sqref="B4833">
    <cfRule type="containsBlanks" dxfId="4058" priority="63">
      <formula>LEN(TRIM(B4833))=0</formula>
    </cfRule>
  </conditionalFormatting>
  <conditionalFormatting sqref="B4873">
    <cfRule type="containsBlanks" dxfId="4058" priority="59">
      <formula>LEN(TRIM(B4873))=0</formula>
    </cfRule>
  </conditionalFormatting>
  <conditionalFormatting sqref="B4879">
    <cfRule type="containsBlanks" dxfId="4058" priority="61">
      <formula>LEN(TRIM(B4879))=0</formula>
    </cfRule>
  </conditionalFormatting>
  <conditionalFormatting sqref="B4880">
    <cfRule type="containsBlanks" dxfId="4058" priority="60">
      <formula>LEN(TRIM(B4880))=0</formula>
    </cfRule>
  </conditionalFormatting>
  <conditionalFormatting sqref="B4917">
    <cfRule type="containsBlanks" dxfId="4058" priority="58">
      <formula>LEN(TRIM(B4917))=0</formula>
    </cfRule>
  </conditionalFormatting>
  <conditionalFormatting sqref="B4926">
    <cfRule type="containsBlanks" dxfId="4058" priority="57">
      <formula>LEN(TRIM(B4926))=0</formula>
    </cfRule>
  </conditionalFormatting>
  <conditionalFormatting sqref="B4927">
    <cfRule type="containsBlanks" dxfId="4058" priority="56">
      <formula>LEN(TRIM(B4927))=0</formula>
    </cfRule>
  </conditionalFormatting>
  <conditionalFormatting sqref="B4969">
    <cfRule type="containsBlanks" dxfId="4058" priority="55">
      <formula>LEN(TRIM(B4969))=0</formula>
    </cfRule>
  </conditionalFormatting>
  <conditionalFormatting sqref="B4970">
    <cfRule type="containsBlanks" dxfId="4058" priority="54">
      <formula>LEN(TRIM(B4970))=0</formula>
    </cfRule>
  </conditionalFormatting>
  <conditionalFormatting sqref="B4977">
    <cfRule type="containsBlanks" dxfId="4058" priority="53">
      <formula>LEN(TRIM(B4977))=0</formula>
    </cfRule>
  </conditionalFormatting>
  <conditionalFormatting sqref="B5009">
    <cfRule type="containsBlanks" dxfId="4058" priority="52">
      <formula>LEN(TRIM(B5009))=0</formula>
    </cfRule>
  </conditionalFormatting>
  <conditionalFormatting sqref="B5010">
    <cfRule type="containsBlanks" dxfId="4058" priority="51">
      <formula>LEN(TRIM(B5010))=0</formula>
    </cfRule>
  </conditionalFormatting>
  <conditionalFormatting sqref="B5015">
    <cfRule type="containsBlanks" dxfId="4058" priority="50">
      <formula>LEN(TRIM(B5015))=0</formula>
    </cfRule>
  </conditionalFormatting>
  <conditionalFormatting sqref="B5048">
    <cfRule type="containsBlanks" dxfId="4058" priority="49">
      <formula>LEN(TRIM(B5048))=0</formula>
    </cfRule>
  </conditionalFormatting>
  <conditionalFormatting sqref="B5053">
    <cfRule type="containsBlanks" dxfId="4058" priority="48">
      <formula>LEN(TRIM(B5053))=0</formula>
    </cfRule>
  </conditionalFormatting>
  <conditionalFormatting sqref="B5054">
    <cfRule type="containsBlanks" dxfId="4058" priority="47">
      <formula>LEN(TRIM(B5054))=0</formula>
    </cfRule>
  </conditionalFormatting>
  <conditionalFormatting sqref="B5092">
    <cfRule type="containsBlanks" dxfId="4058" priority="44">
      <formula>LEN(TRIM(B5092))=0</formula>
    </cfRule>
  </conditionalFormatting>
  <conditionalFormatting sqref="B5100">
    <cfRule type="containsBlanks" dxfId="4058" priority="46">
      <formula>LEN(TRIM(B5100))=0</formula>
    </cfRule>
  </conditionalFormatting>
  <conditionalFormatting sqref="B5101">
    <cfRule type="containsBlanks" dxfId="4058" priority="45">
      <formula>LEN(TRIM(B5101))=0</formula>
    </cfRule>
  </conditionalFormatting>
  <conditionalFormatting sqref="B5136">
    <cfRule type="containsBlanks" dxfId="4058" priority="41">
      <formula>LEN(TRIM(B5136))=0</formula>
    </cfRule>
  </conditionalFormatting>
  <conditionalFormatting sqref="B5148">
    <cfRule type="containsBlanks" dxfId="4058" priority="43">
      <formula>LEN(TRIM(B5148))=0</formula>
    </cfRule>
  </conditionalFormatting>
  <conditionalFormatting sqref="B5149">
    <cfRule type="containsBlanks" dxfId="4058" priority="42">
      <formula>LEN(TRIM(B5149))=0</formula>
    </cfRule>
  </conditionalFormatting>
  <conditionalFormatting sqref="B5184">
    <cfRule type="containsBlanks" dxfId="4058" priority="40">
      <formula>LEN(TRIM(B5184))=0</formula>
    </cfRule>
  </conditionalFormatting>
  <conditionalFormatting sqref="B5185">
    <cfRule type="containsBlanks" dxfId="4058" priority="39">
      <formula>LEN(TRIM(B5185))=0</formula>
    </cfRule>
  </conditionalFormatting>
  <conditionalFormatting sqref="B5191">
    <cfRule type="containsBlanks" dxfId="4058" priority="38">
      <formula>LEN(TRIM(B5191))=0</formula>
    </cfRule>
  </conditionalFormatting>
  <conditionalFormatting sqref="B5229">
    <cfRule type="containsBlanks" dxfId="4058" priority="37">
      <formula>LEN(TRIM(B5229))=0</formula>
    </cfRule>
  </conditionalFormatting>
  <conditionalFormatting sqref="B5234">
    <cfRule type="containsBlanks" dxfId="4058" priority="36">
      <formula>LEN(TRIM(B5234))=0</formula>
    </cfRule>
  </conditionalFormatting>
  <conditionalFormatting sqref="B5235">
    <cfRule type="containsBlanks" dxfId="4058" priority="35">
      <formula>LEN(TRIM(B5235))=0</formula>
    </cfRule>
  </conditionalFormatting>
  <conditionalFormatting sqref="B5268">
    <cfRule type="containsBlanks" dxfId="4058" priority="32">
      <formula>LEN(TRIM(B5268))=0</formula>
    </cfRule>
  </conditionalFormatting>
  <conditionalFormatting sqref="B5272">
    <cfRule type="containsBlanks" dxfId="4058" priority="34">
      <formula>LEN(TRIM(B5272))=0</formula>
    </cfRule>
  </conditionalFormatting>
  <conditionalFormatting sqref="B5273">
    <cfRule type="containsBlanks" dxfId="4058" priority="33">
      <formula>LEN(TRIM(B5273))=0</formula>
    </cfRule>
  </conditionalFormatting>
  <conditionalFormatting sqref="B5314">
    <cfRule type="containsBlanks" dxfId="4058" priority="29">
      <formula>LEN(TRIM(B5314))=0</formula>
    </cfRule>
  </conditionalFormatting>
  <conditionalFormatting sqref="B5319">
    <cfRule type="containsBlanks" dxfId="4058" priority="31">
      <formula>LEN(TRIM(B5319))=0</formula>
    </cfRule>
  </conditionalFormatting>
  <conditionalFormatting sqref="B5320">
    <cfRule type="containsBlanks" dxfId="4058" priority="30">
      <formula>LEN(TRIM(B5320))=0</formula>
    </cfRule>
  </conditionalFormatting>
  <conditionalFormatting sqref="B5356">
    <cfRule type="containsBlanks" dxfId="4058" priority="26">
      <formula>LEN(TRIM(B5356))=0</formula>
    </cfRule>
  </conditionalFormatting>
  <conditionalFormatting sqref="B5358">
    <cfRule type="containsBlanks" dxfId="4058" priority="28">
      <formula>LEN(TRIM(B5358))=0</formula>
    </cfRule>
  </conditionalFormatting>
  <conditionalFormatting sqref="B5359">
    <cfRule type="containsBlanks" dxfId="4058" priority="27">
      <formula>LEN(TRIM(B5359))=0</formula>
    </cfRule>
  </conditionalFormatting>
  <conditionalFormatting sqref="B5401">
    <cfRule type="containsBlanks" dxfId="4058" priority="25">
      <formula>LEN(TRIM(B5401))=0</formula>
    </cfRule>
  </conditionalFormatting>
  <conditionalFormatting sqref="B5407">
    <cfRule type="containsBlanks" dxfId="4058" priority="24">
      <formula>LEN(TRIM(B5407))=0</formula>
    </cfRule>
  </conditionalFormatting>
  <conditionalFormatting sqref="B5408">
    <cfRule type="containsBlanks" dxfId="4058" priority="23">
      <formula>LEN(TRIM(B5408))=0</formula>
    </cfRule>
  </conditionalFormatting>
  <conditionalFormatting sqref="B5444">
    <cfRule type="containsBlanks" dxfId="4058" priority="20">
      <formula>LEN(TRIM(B5444))=0</formula>
    </cfRule>
  </conditionalFormatting>
  <conditionalFormatting sqref="B5449">
    <cfRule type="containsBlanks" dxfId="4058" priority="22">
      <formula>LEN(TRIM(B5449))=0</formula>
    </cfRule>
  </conditionalFormatting>
  <conditionalFormatting sqref="B5450">
    <cfRule type="containsBlanks" dxfId="4058" priority="21">
      <formula>LEN(TRIM(B5450))=0</formula>
    </cfRule>
  </conditionalFormatting>
  <conditionalFormatting sqref="B5494">
    <cfRule type="containsBlanks" dxfId="4058" priority="17">
      <formula>LEN(TRIM(B5494))=0</formula>
    </cfRule>
  </conditionalFormatting>
  <conditionalFormatting sqref="B5496">
    <cfRule type="containsBlanks" dxfId="4058" priority="19">
      <formula>LEN(TRIM(B5496))=0</formula>
    </cfRule>
  </conditionalFormatting>
  <conditionalFormatting sqref="B5497">
    <cfRule type="containsBlanks" dxfId="4058" priority="18">
      <formula>LEN(TRIM(B5497))=0</formula>
    </cfRule>
  </conditionalFormatting>
  <conditionalFormatting sqref="B5537">
    <cfRule type="containsBlanks" dxfId="4058" priority="14">
      <formula>LEN(TRIM(B5537))=0</formula>
    </cfRule>
  </conditionalFormatting>
  <conditionalFormatting sqref="B5540">
    <cfRule type="containsBlanks" dxfId="4058" priority="16">
      <formula>LEN(TRIM(B5540))=0</formula>
    </cfRule>
  </conditionalFormatting>
  <conditionalFormatting sqref="B5541">
    <cfRule type="containsBlanks" dxfId="4058" priority="15">
      <formula>LEN(TRIM(B5541))=0</formula>
    </cfRule>
  </conditionalFormatting>
  <conditionalFormatting sqref="B5579">
    <cfRule type="containsBlanks" dxfId="4058" priority="13">
      <formula>LEN(TRIM(B5579))=0</formula>
    </cfRule>
  </conditionalFormatting>
  <conditionalFormatting sqref="B5580">
    <cfRule type="containsBlanks" dxfId="4058" priority="12">
      <formula>LEN(TRIM(B5580))=0</formula>
    </cfRule>
  </conditionalFormatting>
  <conditionalFormatting sqref="B5582">
    <cfRule type="containsBlanks" dxfId="4058" priority="11">
      <formula>LEN(TRIM(B5582))=0</formula>
    </cfRule>
  </conditionalFormatting>
  <conditionalFormatting sqref="B5621">
    <cfRule type="containsBlanks" dxfId="4058" priority="10">
      <formula>LEN(TRIM(B5621))=0</formula>
    </cfRule>
  </conditionalFormatting>
  <conditionalFormatting sqref="B5622">
    <cfRule type="containsBlanks" dxfId="4058" priority="9">
      <formula>LEN(TRIM(B5622))=0</formula>
    </cfRule>
  </conditionalFormatting>
  <conditionalFormatting sqref="B5632">
    <cfRule type="containsBlanks" dxfId="4058" priority="8">
      <formula>LEN(TRIM(B5632))=0</formula>
    </cfRule>
  </conditionalFormatting>
  <conditionalFormatting sqref="B5671">
    <cfRule type="containsBlanks" dxfId="4058" priority="6">
      <formula>LEN(TRIM(B5671))=0</formula>
    </cfRule>
  </conditionalFormatting>
  <conditionalFormatting sqref="B5672">
    <cfRule type="containsBlanks" dxfId="4058" priority="5">
      <formula>LEN(TRIM(B5672))=0</formula>
    </cfRule>
  </conditionalFormatting>
  <conditionalFormatting sqref="B5681">
    <cfRule type="containsBlanks" dxfId="4058" priority="7">
      <formula>LEN(TRIM(B5681))=0</formula>
    </cfRule>
  </conditionalFormatting>
  <conditionalFormatting sqref="B5708">
    <cfRule type="containsBlanks" dxfId="4058" priority="2">
      <formula>LEN(TRIM(B5708))=0</formula>
    </cfRule>
  </conditionalFormatting>
  <conditionalFormatting sqref="B5717">
    <cfRule type="containsBlanks" dxfId="4058" priority="4">
      <formula>LEN(TRIM(B5717))=0</formula>
    </cfRule>
  </conditionalFormatting>
  <conditionalFormatting sqref="B5718">
    <cfRule type="containsBlanks" dxfId="4058" priority="3">
      <formula>LEN(TRIM(B5718))=0</formula>
    </cfRule>
  </conditionalFormatting>
  <conditionalFormatting sqref="B6310">
    <cfRule type="containsBlanks" dxfId="4058" priority="1">
      <formula>LEN(TRIM(B6310))=0</formula>
    </cfRule>
  </conditionalFormatting>
  <conditionalFormatting sqref="B3064:B3092">
    <cfRule type="containsBlanks" dxfId="4058" priority="163">
      <formula>LEN(TRIM(B3064))=0</formula>
    </cfRule>
  </conditionalFormatting>
  <conditionalFormatting sqref="B3122:B3150">
    <cfRule type="containsBlanks" dxfId="4058" priority="161">
      <formula>LEN(TRIM(B3122))=0</formula>
    </cfRule>
  </conditionalFormatting>
  <conditionalFormatting sqref="B4647:B4677">
    <cfRule type="containsBlanks" dxfId="4058" priority="67">
      <formula>LEN(TRIM(B4647))=0</formula>
    </cfRule>
  </conditionalFormatting>
  <conditionalFormatting sqref="B4778:B4807">
    <cfRule type="containsBlanks" dxfId="4058" priority="65">
      <formula>LEN(TRIM(B4778))=0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10"/>
  <sheetViews>
    <sheetView showGridLines="0" tabSelected="1" zoomScale="75" zoomScaleNormal="75" topLeftCell="A3" workbookViewId="0">
      <pane xSplit="3" ySplit="3" topLeftCell="D55" activePane="bottomRight" state="frozen"/>
      <selection/>
      <selection pane="topRight"/>
      <selection pane="bottomLeft"/>
      <selection pane="bottomRight" activeCell="G69" sqref="G69"/>
    </sheetView>
  </sheetViews>
  <sheetFormatPr defaultColWidth="0.5" defaultRowHeight="13.5"/>
  <cols>
    <col min="1" max="1" width="19.75" style="307" hidden="1" customWidth="1"/>
    <col min="2" max="2" width="7.26666666666667" style="308" customWidth="1"/>
    <col min="3" max="3" width="22.35" style="309" customWidth="1"/>
    <col min="4" max="4" width="9.23333333333333" style="107" customWidth="1"/>
    <col min="5" max="5" width="10.9083333333333" style="108" customWidth="1"/>
    <col min="6" max="6" width="13.025" style="108" customWidth="1"/>
    <col min="7" max="7" width="11.5833333333333" style="310" customWidth="1"/>
    <col min="8" max="8" width="15.6333333333333" style="310" customWidth="1"/>
    <col min="9" max="9" width="12.575" style="310" customWidth="1"/>
    <col min="10" max="10" width="17.1333333333333" style="310" customWidth="1"/>
    <col min="11" max="11" width="13.4833333333333" style="109" customWidth="1"/>
    <col min="12" max="12" width="14.2333333333333" style="310" customWidth="1"/>
    <col min="13" max="13" width="13.75" style="107" customWidth="1"/>
    <col min="14" max="14" width="13.8833333333333" style="310" customWidth="1"/>
    <col min="15" max="15" width="9.84166666666667" style="109" customWidth="1"/>
    <col min="16" max="16" width="13.175" style="109" customWidth="1"/>
    <col min="17" max="17" width="14.3916666666667" style="311" customWidth="1"/>
    <col min="18" max="18" width="15.9833333333333" style="107" customWidth="1"/>
    <col min="19" max="19" width="15.7166666666667" style="310" customWidth="1"/>
    <col min="20" max="20" width="10.6" style="109" customWidth="1"/>
    <col min="21" max="21" width="10.5" style="109" customWidth="1"/>
    <col min="22" max="22" width="15.6333333333333" style="310" customWidth="1"/>
    <col min="23" max="23" width="14.9083333333333" style="107" customWidth="1"/>
    <col min="24" max="24" width="16.3416666666667" style="310" customWidth="1"/>
    <col min="25" max="25" width="9.91666666666667" style="109" customWidth="1"/>
    <col min="26" max="26" width="12.85" style="109" customWidth="1"/>
    <col min="27" max="27" width="10.575" style="108" customWidth="1"/>
    <col min="28" max="28" width="13.95" style="115" customWidth="1"/>
    <col min="29" max="29" width="27.1416666666667" style="108" customWidth="1"/>
    <col min="30" max="30" width="5.55833333333333" style="108" hidden="1" customWidth="1"/>
    <col min="31" max="31" width="5.24166666666667" style="108" hidden="1" customWidth="1"/>
    <col min="32" max="32" width="3.85833333333333" style="108" hidden="1" customWidth="1"/>
    <col min="33" max="33" width="12.45" style="310" hidden="1" customWidth="1"/>
    <col min="34" max="34" width="16.7833333333333" style="108" hidden="1" customWidth="1"/>
    <col min="35" max="35" width="8.56666666666667" style="108" customWidth="1"/>
    <col min="36" max="16379" width="0.5" customWidth="1"/>
    <col min="16380" max="16380" width="11.6333333333333" customWidth="1"/>
    <col min="16381" max="16381" width="9.25833333333333" customWidth="1"/>
    <col min="16382" max="16382" width="13.6333333333333" customWidth="1"/>
  </cols>
  <sheetData>
    <row r="1" ht="14.1" hidden="1" customHeight="1" spans="2:28">
      <c r="B1" s="313"/>
      <c r="C1" s="314"/>
      <c r="D1" s="342"/>
      <c r="E1" s="315"/>
      <c r="F1" s="315"/>
      <c r="G1" s="316"/>
      <c r="H1" s="316"/>
      <c r="I1" s="316"/>
      <c r="J1" s="316"/>
      <c r="K1" s="341"/>
      <c r="L1" s="316"/>
      <c r="M1" s="342"/>
      <c r="N1" s="316"/>
      <c r="O1" s="341"/>
      <c r="P1" s="341"/>
      <c r="Q1" s="355"/>
      <c r="R1" s="342"/>
      <c r="S1" s="316"/>
      <c r="T1" s="341"/>
      <c r="U1" s="341"/>
      <c r="V1" s="316"/>
      <c r="W1" s="342"/>
      <c r="X1" s="316"/>
      <c r="Y1" s="341"/>
      <c r="Z1" s="341"/>
      <c r="AA1" s="315"/>
      <c r="AB1" s="315"/>
    </row>
    <row r="2" ht="69.75" hidden="1" customHeight="1" spans="2:27">
      <c r="B2" s="317"/>
      <c r="C2" s="318"/>
      <c r="D2" s="344"/>
      <c r="E2" s="319"/>
      <c r="F2" s="319"/>
      <c r="G2" s="320"/>
      <c r="H2" s="320"/>
      <c r="I2" s="320"/>
      <c r="J2" s="320"/>
      <c r="K2" s="343"/>
      <c r="L2" s="320"/>
      <c r="M2" s="344"/>
      <c r="N2" s="320"/>
      <c r="O2" s="343"/>
      <c r="P2" s="343"/>
      <c r="Q2" s="356"/>
      <c r="R2" s="344"/>
      <c r="S2" s="320"/>
      <c r="T2" s="343"/>
      <c r="U2" s="343"/>
      <c r="V2" s="320"/>
      <c r="W2" s="344"/>
      <c r="X2" s="320"/>
      <c r="Y2" s="343"/>
      <c r="Z2" s="343"/>
      <c r="AA2" s="319"/>
    </row>
    <row r="3" ht="29" customHeight="1" spans="2:27">
      <c r="B3" s="321" t="s">
        <v>505</v>
      </c>
      <c r="C3" s="322"/>
      <c r="D3" s="323">
        <v>45414</v>
      </c>
      <c r="E3" s="323"/>
      <c r="F3" s="323"/>
      <c r="G3" s="320"/>
      <c r="H3" s="320"/>
      <c r="I3" s="320"/>
      <c r="J3" s="320"/>
      <c r="K3" s="343"/>
      <c r="L3" s="320"/>
      <c r="M3" s="344"/>
      <c r="N3" s="320"/>
      <c r="O3" s="343"/>
      <c r="P3" s="343"/>
      <c r="Q3" s="356"/>
      <c r="R3" s="344"/>
      <c r="S3" s="320"/>
      <c r="T3" s="343"/>
      <c r="U3" s="343"/>
      <c r="V3" s="320"/>
      <c r="W3" s="344"/>
      <c r="X3" s="320"/>
      <c r="Y3" s="343"/>
      <c r="Z3" s="343"/>
      <c r="AA3" s="319"/>
    </row>
    <row r="4" ht="40.15" customHeight="1" spans="2:34">
      <c r="B4" s="496" t="s">
        <v>506</v>
      </c>
      <c r="C4" s="496"/>
      <c r="D4" s="496"/>
      <c r="E4" s="496"/>
      <c r="F4" s="497"/>
      <c r="G4" s="498"/>
      <c r="H4" s="498"/>
      <c r="I4" s="498"/>
      <c r="J4" s="498"/>
      <c r="K4" s="496"/>
      <c r="L4" s="498"/>
      <c r="M4" s="496"/>
      <c r="N4" s="498"/>
      <c r="O4" s="496"/>
      <c r="P4" s="496"/>
      <c r="Q4" s="498"/>
      <c r="R4" s="496"/>
      <c r="S4" s="498"/>
      <c r="T4" s="496"/>
      <c r="U4" s="496"/>
      <c r="V4" s="498"/>
      <c r="W4" s="496"/>
      <c r="X4" s="498"/>
      <c r="Y4" s="496"/>
      <c r="Z4" s="496"/>
      <c r="AA4" s="497"/>
      <c r="AB4" s="497"/>
      <c r="AC4" s="540"/>
      <c r="AG4" s="365" t="s">
        <v>507</v>
      </c>
      <c r="AH4" s="365"/>
    </row>
    <row r="5" s="304" customFormat="1" ht="57.95" customHeight="1" spans="1:35">
      <c r="A5" s="325"/>
      <c r="B5" s="499" t="s">
        <v>1</v>
      </c>
      <c r="C5" s="500" t="s">
        <v>508</v>
      </c>
      <c r="D5" s="499" t="s">
        <v>4</v>
      </c>
      <c r="E5" s="500" t="s">
        <v>5</v>
      </c>
      <c r="F5" s="500" t="s">
        <v>509</v>
      </c>
      <c r="G5" s="501" t="s">
        <v>8</v>
      </c>
      <c r="H5" s="501" t="s">
        <v>9</v>
      </c>
      <c r="I5" s="501" t="s">
        <v>10</v>
      </c>
      <c r="J5" s="501" t="s">
        <v>417</v>
      </c>
      <c r="K5" s="527" t="s">
        <v>12</v>
      </c>
      <c r="L5" s="501" t="s">
        <v>510</v>
      </c>
      <c r="M5" s="499" t="s">
        <v>14</v>
      </c>
      <c r="N5" s="501" t="s">
        <v>511</v>
      </c>
      <c r="O5" s="527" t="s">
        <v>15</v>
      </c>
      <c r="P5" s="527" t="s">
        <v>512</v>
      </c>
      <c r="Q5" s="501" t="s">
        <v>513</v>
      </c>
      <c r="R5" s="499" t="s">
        <v>514</v>
      </c>
      <c r="S5" s="501" t="s">
        <v>515</v>
      </c>
      <c r="T5" s="527" t="s">
        <v>516</v>
      </c>
      <c r="U5" s="527" t="s">
        <v>517</v>
      </c>
      <c r="V5" s="501" t="s">
        <v>518</v>
      </c>
      <c r="W5" s="499" t="s">
        <v>17</v>
      </c>
      <c r="X5" s="501" t="s">
        <v>519</v>
      </c>
      <c r="Y5" s="527" t="s">
        <v>19</v>
      </c>
      <c r="Z5" s="527" t="s">
        <v>520</v>
      </c>
      <c r="AA5" s="500" t="s">
        <v>29</v>
      </c>
      <c r="AB5" s="500" t="s">
        <v>30</v>
      </c>
      <c r="AC5" s="501" t="s">
        <v>521</v>
      </c>
      <c r="AD5" s="309"/>
      <c r="AE5" s="309"/>
      <c r="AF5" s="309"/>
      <c r="AG5" s="304" t="s">
        <v>522</v>
      </c>
      <c r="AH5" s="309" t="s">
        <v>523</v>
      </c>
      <c r="AI5" s="309"/>
    </row>
    <row r="6" s="305" customFormat="1" ht="20.1" customHeight="1" spans="1:35">
      <c r="A6" s="192" t="s">
        <v>31</v>
      </c>
      <c r="B6" s="329" t="s">
        <v>524</v>
      </c>
      <c r="C6" s="187" t="s">
        <v>525</v>
      </c>
      <c r="D6" s="194">
        <v>100</v>
      </c>
      <c r="E6" s="330" t="str">
        <f>LOOKUP(1,0/(($D$3=数据提取表!$A:$A)*($A6=数据提取表!$B:$B)),数据提取表!E:E)</f>
        <v>晴</v>
      </c>
      <c r="F6" s="331">
        <f>LOOKUP(1,0/(($D$3=数据提取表!$A:$A)*($A6=数据提取表!$B:$B)),数据提取表!F:F)</f>
        <v>6.54</v>
      </c>
      <c r="G6" s="332">
        <f>LOOKUP(1,0/(($D$3=数据提取表!$A:$A)*($A6=数据提取表!$B:$B)),数据提取表!H:H)</f>
        <v>63.0998</v>
      </c>
      <c r="H6" s="332">
        <f>LOOKUP(1,0/(($D$3=数据提取表!$A:$A)*($A6=数据提取表!$B:$B)),数据提取表!I:I)</f>
        <v>62.475</v>
      </c>
      <c r="I6" s="332">
        <f>LOOKUP(1,0/(($D$3=数据提取表!$A:$A)*($A6=数据提取表!$B:$B)),数据提取表!J:J)</f>
        <v>62.3</v>
      </c>
      <c r="J6" s="332">
        <f>LOOKUP(1,0/(($D$3=数据提取表!$A:$A)*($A6=数据提取表!$B:$B)),数据提取表!K:K)</f>
        <v>0</v>
      </c>
      <c r="K6" s="346">
        <f t="shared" ref="K6:K24" si="0">J6/G6</f>
        <v>0</v>
      </c>
      <c r="L6" s="332">
        <f>LOOKUP(1,0/(($D$3=数据提取表!$A:$A)*($A6=数据提取表!$B:$B)),数据提取表!M:M)</f>
        <v>117.6</v>
      </c>
      <c r="M6" s="347">
        <f>计划电量!O3</f>
        <v>1501</v>
      </c>
      <c r="N6" s="348">
        <f>L6-M6/31*日报辅助图!$D$1</f>
        <v>20.7612903225806</v>
      </c>
      <c r="O6" s="349">
        <f t="shared" ref="O6:O24" si="1">L6/M6</f>
        <v>0.0783477681545636</v>
      </c>
      <c r="P6" s="346">
        <f t="shared" ref="P6:P26" si="2">N6/M6</f>
        <v>0.0138316391223056</v>
      </c>
      <c r="Q6" s="332">
        <f t="shared" ref="Q6:Q17" si="3">L6+AG6+AH6</f>
        <v>1401.575</v>
      </c>
      <c r="R6" s="357">
        <f>计划电量!H3</f>
        <v>4357.4</v>
      </c>
      <c r="S6" s="348">
        <f>Q6-(计划电量!N3+计划电量!O3/31*日报辅助图!$D$1)</f>
        <v>0.336290322580453</v>
      </c>
      <c r="T6" s="349">
        <f t="shared" ref="T6:T24" si="4">Q6/R6</f>
        <v>0.321653967962546</v>
      </c>
      <c r="U6" s="349">
        <f>S6/R6</f>
        <v>7.7176830812056e-5</v>
      </c>
      <c r="V6" s="332">
        <f t="array" ref="V6">LOOKUP(1,0/(($D$3=数据提取表!$A:$A)*($A6=数据提取表!$B:$B)),数据提取表!R:R)</f>
        <v>4740.6625</v>
      </c>
      <c r="W6" s="194">
        <f>计划电量!F3</f>
        <v>14972.4</v>
      </c>
      <c r="X6" s="348">
        <f>V6-(计划电量!G3+计划电量!N3+计划电量!O3/31*日报辅助图!$D$1)</f>
        <v>-219.576209677419</v>
      </c>
      <c r="Y6" s="349">
        <f t="shared" ref="Y6:Y24" si="5">V6/W6</f>
        <v>0.316626759904892</v>
      </c>
      <c r="Z6" s="349">
        <f t="shared" ref="Z6:Z24" si="6">X6/W6</f>
        <v>-0.0146653983113875</v>
      </c>
      <c r="AA6" s="330">
        <f t="array" ref="AA6">LOOKUP(1,0/(($D$3=数据提取表!$A:$A)*($A6=数据提取表!$B:$B)),数据提取表!AC:AC)</f>
        <v>0</v>
      </c>
      <c r="AB6" s="330">
        <f t="array" ref="AB6">LOOKUP(1,0/(($D$3=数据提取表!$A:$A)*($A6=数据提取表!$B:$B)),数据提取表!AD:AD)</f>
        <v>0</v>
      </c>
      <c r="AC6" s="541" t="s">
        <v>526</v>
      </c>
      <c r="AG6" s="332">
        <v>1283.975</v>
      </c>
      <c r="AH6" s="366"/>
      <c r="AI6" s="367"/>
    </row>
    <row r="7" s="305" customFormat="1" ht="20.1" customHeight="1" spans="1:34">
      <c r="A7" s="192" t="s">
        <v>45</v>
      </c>
      <c r="B7" s="329" t="s">
        <v>527</v>
      </c>
      <c r="C7" s="187" t="s">
        <v>528</v>
      </c>
      <c r="D7" s="194">
        <v>50</v>
      </c>
      <c r="E7" s="330" t="str">
        <f>LOOKUP(1,0/(($D$3=数据提取表!$A:$A)*($A7=数据提取表!$B:$B)),数据提取表!E:E)</f>
        <v>晴</v>
      </c>
      <c r="F7" s="331">
        <f>LOOKUP(1,0/(($D$3=数据提取表!$A:$A)*($A7=数据提取表!$B:$B)),数据提取表!F:F)</f>
        <v>7.51</v>
      </c>
      <c r="G7" s="332">
        <f>LOOKUP(1,0/(($D$3=数据提取表!$A:$A)*($A7=数据提取表!$B:$B)),数据提取表!H:H)</f>
        <v>31.9854</v>
      </c>
      <c r="H7" s="332">
        <f>LOOKUP(1,0/(($D$3=数据提取表!$A:$A)*($A7=数据提取表!$B:$B)),数据提取表!I:I)</f>
        <v>30.45</v>
      </c>
      <c r="I7" s="332">
        <f>LOOKUP(1,0/(($D$3=数据提取表!$A:$A)*($A7=数据提取表!$B:$B)),数据提取表!J:J)</f>
        <v>30.36</v>
      </c>
      <c r="J7" s="332">
        <f>LOOKUP(1,0/(($D$3=数据提取表!$A:$A)*($A7=数据提取表!$B:$B)),数据提取表!K:K)</f>
        <v>0.5354</v>
      </c>
      <c r="K7" s="346">
        <f t="shared" si="0"/>
        <v>0.0167388871172472</v>
      </c>
      <c r="L7" s="332">
        <f>LOOKUP(1,0/(($D$3=数据提取表!$A:$A)*($A7=数据提取表!$B:$B)),数据提取表!M:M)</f>
        <v>63.36</v>
      </c>
      <c r="M7" s="347">
        <f>计划电量!O4</f>
        <v>601</v>
      </c>
      <c r="N7" s="348">
        <f>L7-M7/31*日报辅助图!$D$1</f>
        <v>24.5858064516129</v>
      </c>
      <c r="O7" s="349">
        <f t="shared" si="1"/>
        <v>0.105424292845258</v>
      </c>
      <c r="P7" s="346">
        <f t="shared" si="2"/>
        <v>0.0409081638129998</v>
      </c>
      <c r="Q7" s="332">
        <f t="shared" si="3"/>
        <v>698.28</v>
      </c>
      <c r="R7" s="357">
        <f>计划电量!H4</f>
        <v>1964</v>
      </c>
      <c r="S7" s="348">
        <f>Q7-(计划电量!N4+计划电量!O4/31*日报辅助图!$D$1)</f>
        <v>56.5058064516129</v>
      </c>
      <c r="T7" s="349">
        <f t="shared" si="4"/>
        <v>0.355539714867617</v>
      </c>
      <c r="U7" s="349">
        <f t="shared" ref="U7:U24" si="7">S7/R7</f>
        <v>0.0287707772156888</v>
      </c>
      <c r="V7" s="332">
        <f t="array" ref="V7">LOOKUP(1,0/(($D$3=数据提取表!$A:$A)*($A7=数据提取表!$B:$B)),数据提取表!R:R)</f>
        <v>2123.44</v>
      </c>
      <c r="W7" s="538">
        <f>计划电量!F4</f>
        <v>7203</v>
      </c>
      <c r="X7" s="348">
        <f>V7-(计划电量!G4+计划电量!N4+计划电量!O4/31*日报辅助图!$D$1)</f>
        <v>-235.334193548387</v>
      </c>
      <c r="Y7" s="349">
        <f t="shared" si="5"/>
        <v>0.294799389143412</v>
      </c>
      <c r="Z7" s="349">
        <f t="shared" si="6"/>
        <v>-0.0326716914547254</v>
      </c>
      <c r="AA7" s="330">
        <f t="array" ref="AA7">LOOKUP(1,0/(($D$3=数据提取表!$A:$A)*($A7=数据提取表!$B:$B)),数据提取表!AC:AC)</f>
        <v>0</v>
      </c>
      <c r="AB7" s="330">
        <f t="array" ref="AB7">LOOKUP(1,0/(($D$3=数据提取表!$A:$A)*($A7=数据提取表!$B:$B)),数据提取表!AD:AD)</f>
        <v>0</v>
      </c>
      <c r="AC7" s="541"/>
      <c r="AG7" s="337">
        <v>634.92</v>
      </c>
      <c r="AH7" s="366"/>
    </row>
    <row r="8" s="305" customFormat="1" ht="20.1" customHeight="1" spans="1:35">
      <c r="A8" s="192" t="s">
        <v>50</v>
      </c>
      <c r="B8" s="329" t="s">
        <v>529</v>
      </c>
      <c r="C8" s="187" t="s">
        <v>530</v>
      </c>
      <c r="D8" s="194">
        <v>50</v>
      </c>
      <c r="E8" s="330" t="str">
        <f>LOOKUP(1,0/(($D$3=数据提取表!$A:$A)*($A8=数据提取表!$B:$B)),数据提取表!E:E)</f>
        <v>晴</v>
      </c>
      <c r="F8" s="331">
        <f>LOOKUP(1,0/(($D$3=数据提取表!$A:$A)*($A8=数据提取表!$B:$B)),数据提取表!F:F)</f>
        <v>7.51</v>
      </c>
      <c r="G8" s="332">
        <f>LOOKUP(1,0/(($D$3=数据提取表!$A:$A)*($A8=数据提取表!$B:$B)),数据提取表!H:H)</f>
        <v>32.0852</v>
      </c>
      <c r="H8" s="332">
        <f>LOOKUP(1,0/(($D$3=数据提取表!$A:$A)*($A8=数据提取表!$B:$B)),数据提取表!I:I)</f>
        <v>17.045</v>
      </c>
      <c r="I8" s="332">
        <f>LOOKUP(1,0/(($D$3=数据提取表!$A:$A)*($A8=数据提取表!$B:$B)),数据提取表!J:J)</f>
        <v>16.94</v>
      </c>
      <c r="J8" s="332">
        <f>LOOKUP(1,0/(($D$3=数据提取表!$A:$A)*($A8=数据提取表!$B:$B)),数据提取表!K:K)</f>
        <v>15.0402</v>
      </c>
      <c r="K8" s="346">
        <f t="shared" si="0"/>
        <v>0.468758181342176</v>
      </c>
      <c r="L8" s="332">
        <f>LOOKUP(1,0/(($D$3=数据提取表!$A:$A)*($A8=数据提取表!$B:$B)),数据提取表!M:M)</f>
        <v>30.66</v>
      </c>
      <c r="M8" s="347">
        <f>计划电量!O5</f>
        <v>656</v>
      </c>
      <c r="N8" s="348">
        <f>L8-M8/31*日报辅助图!$D$1</f>
        <v>-11.6625806451613</v>
      </c>
      <c r="O8" s="349">
        <f t="shared" si="1"/>
        <v>0.0467378048780488</v>
      </c>
      <c r="P8" s="346">
        <f t="shared" si="2"/>
        <v>-0.0177783241542093</v>
      </c>
      <c r="Q8" s="332">
        <f t="shared" si="3"/>
        <v>672</v>
      </c>
      <c r="R8" s="357">
        <f>计划电量!H5</f>
        <v>1954</v>
      </c>
      <c r="S8" s="348">
        <f>Q8-(计划电量!N5+计划电量!O5/31*日报辅助图!$D$1)</f>
        <v>27.6774193548387</v>
      </c>
      <c r="T8" s="349">
        <f t="shared" si="4"/>
        <v>0.343909928352098</v>
      </c>
      <c r="U8" s="349">
        <f t="shared" si="7"/>
        <v>0.0141644930168059</v>
      </c>
      <c r="V8" s="332">
        <f t="array" ref="V8">LOOKUP(1,0/(($D$3=数据提取表!$A:$A)*($A8=数据提取表!$B:$B)),数据提取表!R:R)</f>
        <v>1799.49</v>
      </c>
      <c r="W8" s="194">
        <f>计划电量!F5</f>
        <v>6762</v>
      </c>
      <c r="X8" s="348">
        <f>V8-(计划电量!G5+计划电量!N5+计划电量!O5/31*日报辅助图!$D$1)</f>
        <v>-420.832580645161</v>
      </c>
      <c r="Y8" s="349">
        <f t="shared" si="5"/>
        <v>0.26611801242236</v>
      </c>
      <c r="Z8" s="349">
        <f t="shared" si="6"/>
        <v>-0.0622349276316417</v>
      </c>
      <c r="AA8" s="330">
        <f t="array" ref="AA8">LOOKUP(1,0/(($D$3=数据提取表!$A:$A)*($A8=数据提取表!$B:$B)),数据提取表!AC:AC)</f>
        <v>0</v>
      </c>
      <c r="AB8" s="330">
        <f t="array" ref="AB8">LOOKUP(1,0/(($D$3=数据提取表!$A:$A)*($A8=数据提取表!$B:$B)),数据提取表!AD:AD)</f>
        <v>0</v>
      </c>
      <c r="AC8" s="541"/>
      <c r="AG8" s="332">
        <v>641.34</v>
      </c>
      <c r="AH8" s="366"/>
      <c r="AI8" s="367"/>
    </row>
    <row r="9" s="305" customFormat="1" ht="20.1" customHeight="1" spans="1:34">
      <c r="A9" s="192" t="s">
        <v>65</v>
      </c>
      <c r="B9" s="329" t="s">
        <v>531</v>
      </c>
      <c r="C9" s="187" t="s">
        <v>532</v>
      </c>
      <c r="D9" s="194">
        <v>50</v>
      </c>
      <c r="E9" s="330" t="str">
        <f>LOOKUP(1,0/(($D$3=数据提取表!$A:$A)*($A9=数据提取表!$B:$B)),数据提取表!E:E)</f>
        <v>小雨</v>
      </c>
      <c r="F9" s="331">
        <f>LOOKUP(1,0/(($D$3=数据提取表!$A:$A)*($A9=数据提取表!$B:$B)),数据提取表!G:G)</f>
        <v>2.91</v>
      </c>
      <c r="G9" s="332">
        <f>LOOKUP(1,0/(($D$3=数据提取表!$A:$A)*($A9=数据提取表!$B:$B)),数据提取表!H:H)</f>
        <v>8.5947</v>
      </c>
      <c r="H9" s="332">
        <f>LOOKUP(1,0/(($D$3=数据提取表!$A:$A)*($A9=数据提取表!$B:$B)),数据提取表!I:I)</f>
        <v>8.1943</v>
      </c>
      <c r="I9" s="332">
        <f>LOOKUP(1,0/(($D$3=数据提取表!$A:$A)*($A9=数据提取表!$B:$B)),数据提取表!J:J)</f>
        <v>7.92</v>
      </c>
      <c r="J9" s="332">
        <f>LOOKUP(1,0/(($D$3=数据提取表!$A:$A)*($A9=数据提取表!$B:$B)),数据提取表!K:K)</f>
        <v>0</v>
      </c>
      <c r="K9" s="346">
        <f t="shared" si="0"/>
        <v>0</v>
      </c>
      <c r="L9" s="332">
        <f>LOOKUP(1,0/(($D$3=数据提取表!$A:$A)*($A9=数据提取表!$B:$B)),数据提取表!M:M)</f>
        <v>22.44</v>
      </c>
      <c r="M9" s="347">
        <f>计划电量!O6</f>
        <v>1188</v>
      </c>
      <c r="N9" s="348">
        <f>L9-M9/31*日报辅助图!$D$1</f>
        <v>-54.2051612903226</v>
      </c>
      <c r="O9" s="349">
        <f t="shared" si="1"/>
        <v>0.0188888888888889</v>
      </c>
      <c r="P9" s="346">
        <f t="shared" si="2"/>
        <v>-0.0456272401433692</v>
      </c>
      <c r="Q9" s="332">
        <f t="shared" si="3"/>
        <v>1104.07</v>
      </c>
      <c r="R9" s="357">
        <f>计划电量!H6</f>
        <v>3712</v>
      </c>
      <c r="S9" s="348">
        <f>Q9-(计划电量!N6+计划电量!O6/31*日报辅助图!$D$1)</f>
        <v>-105.575161290323</v>
      </c>
      <c r="T9" s="349">
        <f t="shared" si="4"/>
        <v>0.297432650862069</v>
      </c>
      <c r="U9" s="349">
        <f t="shared" si="7"/>
        <v>-0.0284415843993326</v>
      </c>
      <c r="V9" s="332">
        <f t="array" ref="V9">LOOKUP(1,0/(($D$3=数据提取表!$A:$A)*($A9=数据提取表!$B:$B)),数据提取表!R:R)</f>
        <v>3883.022</v>
      </c>
      <c r="W9" s="538">
        <f>计划电量!F6</f>
        <v>12700</v>
      </c>
      <c r="X9" s="348">
        <f>V9-(计划电量!G6+计划电量!N6+计划电量!O6/31*日报辅助图!$D$1)</f>
        <v>135.376838709677</v>
      </c>
      <c r="Y9" s="349">
        <f t="shared" si="5"/>
        <v>0.305749763779528</v>
      </c>
      <c r="Z9" s="349">
        <f t="shared" si="6"/>
        <v>0.0106595935991872</v>
      </c>
      <c r="AA9" s="330">
        <f t="array" ref="AA9">LOOKUP(1,0/(($D$3=数据提取表!$A:$A)*($A9=数据提取表!$B:$B)),数据提取表!AC:AC)</f>
        <v>0</v>
      </c>
      <c r="AB9" s="330">
        <f t="array" ref="AB9">LOOKUP(1,0/(($D$3=数据提取表!$A:$A)*($A9=数据提取表!$B:$B)),数据提取表!AD:AD)</f>
        <v>0</v>
      </c>
      <c r="AC9" s="541"/>
      <c r="AG9" s="337">
        <v>1081.63</v>
      </c>
      <c r="AH9" s="366"/>
    </row>
    <row r="10" s="305" customFormat="1" ht="20.1" customHeight="1" spans="1:35">
      <c r="A10" s="192" t="s">
        <v>63</v>
      </c>
      <c r="B10" s="329" t="s">
        <v>533</v>
      </c>
      <c r="C10" s="187" t="s">
        <v>534</v>
      </c>
      <c r="D10" s="194">
        <v>50</v>
      </c>
      <c r="E10" s="330" t="str">
        <f>LOOKUP(1,0/(($D$3=数据提取表!$A:$A)*($A10=数据提取表!$B:$B)),数据提取表!E:E)</f>
        <v>晴</v>
      </c>
      <c r="F10" s="331">
        <f>LOOKUP(1,0/(($D$3=数据提取表!$A:$A)*($A10=数据提取表!$B:$B)),数据提取表!G:G)</f>
        <v>5.6</v>
      </c>
      <c r="G10" s="332">
        <f>LOOKUP(1,0/(($D$3=数据提取表!$A:$A)*($A10=数据提取表!$B:$B)),数据提取表!H:H)</f>
        <v>30.2427</v>
      </c>
      <c r="H10" s="332">
        <f>LOOKUP(1,0/(($D$3=数据提取表!$A:$A)*($A10=数据提取表!$B:$B)),数据提取表!I:I)</f>
        <v>27.0268</v>
      </c>
      <c r="I10" s="332">
        <f>LOOKUP(1,0/(($D$3=数据提取表!$A:$A)*($A10=数据提取表!$B:$B)),数据提取表!J:J)</f>
        <v>25.62</v>
      </c>
      <c r="J10" s="332">
        <f>LOOKUP(1,0/(($D$3=数据提取表!$A:$A)*($A10=数据提取表!$B:$B)),数据提取表!K:K)</f>
        <v>2.55</v>
      </c>
      <c r="K10" s="346">
        <f t="shared" si="0"/>
        <v>0.0843178684442857</v>
      </c>
      <c r="L10" s="332">
        <f>LOOKUP(1,0/(($D$3=数据提取表!$A:$A)*($A10=数据提取表!$B:$B)),数据提取表!M:M)</f>
        <v>31.71</v>
      </c>
      <c r="M10" s="347">
        <f>计划电量!O7</f>
        <v>1202</v>
      </c>
      <c r="N10" s="348">
        <f>L10-M10/31*日报辅助图!$D$1</f>
        <v>-45.8383870967742</v>
      </c>
      <c r="O10" s="349">
        <f t="shared" si="1"/>
        <v>0.0263810316139767</v>
      </c>
      <c r="P10" s="346">
        <f t="shared" si="2"/>
        <v>-0.0381350974182814</v>
      </c>
      <c r="Q10" s="332">
        <f t="shared" si="3"/>
        <v>1242.36</v>
      </c>
      <c r="R10" s="357">
        <f>计划电量!H7</f>
        <v>3439</v>
      </c>
      <c r="S10" s="348">
        <f>Q10-(计划电量!N7+计划电量!O7/31*日报辅助图!$D$1)</f>
        <v>-167.188387096774</v>
      </c>
      <c r="T10" s="349">
        <f t="shared" si="4"/>
        <v>0.361256179121838</v>
      </c>
      <c r="U10" s="349">
        <f t="shared" si="7"/>
        <v>-0.0486154077047904</v>
      </c>
      <c r="V10" s="332">
        <f t="array" ref="V10">LOOKUP(1,0/(($D$3=数据提取表!$A:$A)*($A10=数据提取表!$B:$B)),数据提取表!R:R)</f>
        <v>5143.32</v>
      </c>
      <c r="W10" s="194">
        <f>计划电量!F7</f>
        <v>12070</v>
      </c>
      <c r="X10" s="348">
        <f>V10-(计划电量!G7+计划电量!N7+计划电量!O7/31*日报辅助图!$D$1)</f>
        <v>241.771612903225</v>
      </c>
      <c r="Y10" s="349">
        <f t="shared" si="5"/>
        <v>0.426124275062138</v>
      </c>
      <c r="Z10" s="349">
        <f t="shared" si="6"/>
        <v>0.0200307881444263</v>
      </c>
      <c r="AA10" s="330">
        <f t="array" ref="AA10">LOOKUP(1,0/(($D$3=数据提取表!$A:$A)*($A10=数据提取表!$B:$B)),数据提取表!AC:AC)</f>
        <v>0</v>
      </c>
      <c r="AB10" s="330">
        <f t="array" ref="AB10">LOOKUP(1,0/(($D$3=数据提取表!$A:$A)*($A10=数据提取表!$B:$B)),数据提取表!AD:AD)</f>
        <v>0</v>
      </c>
      <c r="AC10" s="541"/>
      <c r="AG10" s="332">
        <v>1210.65</v>
      </c>
      <c r="AH10" s="366"/>
      <c r="AI10" s="367"/>
    </row>
    <row r="11" s="305" customFormat="1" ht="20.1" customHeight="1" spans="1:34">
      <c r="A11" s="192" t="s">
        <v>42</v>
      </c>
      <c r="B11" s="329" t="s">
        <v>535</v>
      </c>
      <c r="C11" s="187" t="s">
        <v>536</v>
      </c>
      <c r="D11" s="194">
        <v>30</v>
      </c>
      <c r="E11" s="330" t="str">
        <f>LOOKUP(1,0/(($D$3=数据提取表!$A:$A)*($A11=数据提取表!$B:$B)),数据提取表!E:E)</f>
        <v>多云</v>
      </c>
      <c r="F11" s="331">
        <f>LOOKUP(1,0/(($D$3=数据提取表!$A:$A)*($A11=数据提取表!$B:$B)),数据提取表!F:F)</f>
        <v>4.3</v>
      </c>
      <c r="G11" s="332">
        <f>LOOKUP(1,0/(($D$3=数据提取表!$A:$A)*($A11=数据提取表!$B:$B)),数据提取表!H:H)</f>
        <v>10.3087</v>
      </c>
      <c r="H11" s="332">
        <f>LOOKUP(1,0/(($D$3=数据提取表!$A:$A)*($A11=数据提取表!$B:$B)),数据提取表!I:I)</f>
        <v>10.1097</v>
      </c>
      <c r="I11" s="332">
        <f>LOOKUP(1,0/(($D$3=数据提取表!$A:$A)*($A11=数据提取表!$B:$B)),数据提取表!J:J)</f>
        <v>10.0898</v>
      </c>
      <c r="J11" s="332">
        <f>LOOKUP(1,0/(($D$3=数据提取表!$A:$A)*($A11=数据提取表!$B:$B)),数据提取表!K:K)</f>
        <v>0</v>
      </c>
      <c r="K11" s="346">
        <f t="shared" si="0"/>
        <v>0</v>
      </c>
      <c r="L11" s="332">
        <f>LOOKUP(1,0/(($D$3=数据提取表!$A:$A)*($A11=数据提取表!$B:$B)),数据提取表!M:M)</f>
        <v>17.2346</v>
      </c>
      <c r="M11" s="347">
        <f>计划电量!O8</f>
        <v>275</v>
      </c>
      <c r="N11" s="348">
        <f>L11-M11/31*日报辅助图!$D$1</f>
        <v>-0.507335483870968</v>
      </c>
      <c r="O11" s="349">
        <f t="shared" si="1"/>
        <v>0.0626712727272727</v>
      </c>
      <c r="P11" s="346">
        <f t="shared" si="2"/>
        <v>-0.00184485630498534</v>
      </c>
      <c r="Q11" s="332">
        <f t="shared" si="3"/>
        <v>284.2475</v>
      </c>
      <c r="R11" s="357">
        <f>计划电量!H8</f>
        <v>849</v>
      </c>
      <c r="S11" s="348">
        <f>Q11-(计划电量!N8+计划电量!O8/31*日报辅助图!$D$1)</f>
        <v>-82.494435483871</v>
      </c>
      <c r="T11" s="349">
        <f t="shared" si="4"/>
        <v>0.334802709069493</v>
      </c>
      <c r="U11" s="349">
        <f t="shared" si="7"/>
        <v>-0.0971665906759375</v>
      </c>
      <c r="V11" s="332">
        <f t="array" ref="V11">LOOKUP(1,0/(($D$3=数据提取表!$A:$A)*($A11=数据提取表!$B:$B)),数据提取表!R:R)</f>
        <v>1454.5002</v>
      </c>
      <c r="W11" s="538">
        <f>计划电量!F8</f>
        <v>3672</v>
      </c>
      <c r="X11" s="348">
        <f>V11-(计划电量!G8+计划电量!N8+计划电量!O8/31*日报辅助图!$D$1)</f>
        <v>-171.241735483871</v>
      </c>
      <c r="Y11" s="349">
        <f t="shared" si="5"/>
        <v>0.396105718954248</v>
      </c>
      <c r="Z11" s="349">
        <f t="shared" si="6"/>
        <v>-0.0466344595544311</v>
      </c>
      <c r="AA11" s="330">
        <f t="array" ref="AA11">LOOKUP(1,0/(($D$3=数据提取表!$A:$A)*($A11=数据提取表!$B:$B)),数据提取表!AC:AC)</f>
        <v>0</v>
      </c>
      <c r="AB11" s="330">
        <f t="array" ref="AB11">LOOKUP(1,0/(($D$3=数据提取表!$A:$A)*($A11=数据提取表!$B:$B)),数据提取表!AD:AD)</f>
        <v>0</v>
      </c>
      <c r="AC11" s="541"/>
      <c r="AG11" s="337">
        <v>267.0129</v>
      </c>
      <c r="AH11" s="366"/>
    </row>
    <row r="12" s="305" customFormat="1" ht="20.1" customHeight="1" spans="1:35">
      <c r="A12" s="192" t="s">
        <v>41</v>
      </c>
      <c r="B12" s="329" t="s">
        <v>537</v>
      </c>
      <c r="C12" s="187" t="s">
        <v>538</v>
      </c>
      <c r="D12" s="194">
        <v>20</v>
      </c>
      <c r="E12" s="330" t="str">
        <f>LOOKUP(1,0/(($D$3=数据提取表!$A:$A)*($A12=数据提取表!$B:$B)),数据提取表!E:E)</f>
        <v>阴</v>
      </c>
      <c r="F12" s="331">
        <f>LOOKUP(1,0/(($D$3=数据提取表!$A:$A)*($A12=数据提取表!$B:$B)),数据提取表!F:F)</f>
        <v>5.13</v>
      </c>
      <c r="G12" s="332">
        <f>LOOKUP(1,0/(($D$3=数据提取表!$A:$A)*($A12=数据提取表!$B:$B)),数据提取表!H:H)</f>
        <v>11.092</v>
      </c>
      <c r="H12" s="332">
        <f>LOOKUP(1,0/(($D$3=数据提取表!$A:$A)*($A12=数据提取表!$B:$B)),数据提取表!I:I)</f>
        <v>0</v>
      </c>
      <c r="I12" s="332">
        <f>LOOKUP(1,0/(($D$3=数据提取表!$A:$A)*($A12=数据提取表!$B:$B)),数据提取表!J:J)</f>
        <v>0</v>
      </c>
      <c r="J12" s="332">
        <f>LOOKUP(1,0/(($D$3=数据提取表!$A:$A)*($A12=数据提取表!$B:$B)),数据提取表!K:K)</f>
        <v>0</v>
      </c>
      <c r="K12" s="346">
        <f t="shared" si="0"/>
        <v>0</v>
      </c>
      <c r="L12" s="332">
        <f>LOOKUP(1,0/(($D$3=数据提取表!$A:$A)*($A12=数据提取表!$B:$B)),数据提取表!M:M)</f>
        <v>0</v>
      </c>
      <c r="M12" s="347">
        <f>计划电量!O9</f>
        <v>388</v>
      </c>
      <c r="N12" s="348">
        <f>L12-M12/31*日报辅助图!$D$1</f>
        <v>-25.0322580645161</v>
      </c>
      <c r="O12" s="349">
        <f t="shared" si="1"/>
        <v>0</v>
      </c>
      <c r="P12" s="346">
        <f t="shared" si="2"/>
        <v>-0.0645161290322581</v>
      </c>
      <c r="Q12" s="332">
        <f t="shared" si="3"/>
        <v>232.7277</v>
      </c>
      <c r="R12" s="357">
        <f>计划电量!H9</f>
        <v>1113</v>
      </c>
      <c r="S12" s="348">
        <f>Q12-(计划电量!N9+计划电量!O9/31*日报辅助图!$D$1)</f>
        <v>-109.304558064516</v>
      </c>
      <c r="T12" s="349">
        <f t="shared" si="4"/>
        <v>0.209099460916442</v>
      </c>
      <c r="U12" s="349">
        <f t="shared" si="7"/>
        <v>-0.0982071501028896</v>
      </c>
      <c r="V12" s="332">
        <f t="array" ref="V12">LOOKUP(1,0/(($D$3=数据提取表!$A:$A)*($A12=数据提取表!$B:$B)),数据提取表!R:R)</f>
        <v>1085.8112</v>
      </c>
      <c r="W12" s="194">
        <f>计划电量!F9</f>
        <v>4106</v>
      </c>
      <c r="X12" s="348">
        <f>V12-(计划电量!G9+计划电量!N9+计划电量!O9/31*日报辅助图!$D$1)</f>
        <v>-170.221058064516</v>
      </c>
      <c r="Y12" s="349">
        <f t="shared" si="5"/>
        <v>0.264445007306381</v>
      </c>
      <c r="Z12" s="349">
        <f t="shared" si="6"/>
        <v>-0.0414566629480068</v>
      </c>
      <c r="AA12" s="330">
        <f t="array" ref="AA12">LOOKUP(1,0/(($D$3=数据提取表!$A:$A)*($A12=数据提取表!$B:$B)),数据提取表!AC:AC)</f>
        <v>0</v>
      </c>
      <c r="AB12" s="330">
        <f t="array" ref="AB12">LOOKUP(1,0/(($D$3=数据提取表!$A:$A)*($A12=数据提取表!$B:$B)),数据提取表!AD:AD)</f>
        <v>0</v>
      </c>
      <c r="AC12" s="541"/>
      <c r="AG12" s="332">
        <v>232.7277</v>
      </c>
      <c r="AH12" s="366"/>
      <c r="AI12" s="367"/>
    </row>
    <row r="13" s="305" customFormat="1" ht="20.1" customHeight="1" spans="1:34">
      <c r="A13" s="192" t="s">
        <v>66</v>
      </c>
      <c r="B13" s="329" t="s">
        <v>539</v>
      </c>
      <c r="C13" s="187" t="s">
        <v>540</v>
      </c>
      <c r="D13" s="194">
        <v>80</v>
      </c>
      <c r="E13" s="330" t="str">
        <f>LOOKUP(1,0/(($D$3=数据提取表!$A:$A)*($A13=数据提取表!$B:$B)),数据提取表!E:E)</f>
        <v>阴</v>
      </c>
      <c r="F13" s="331">
        <f>LOOKUP(1,0/(($D$3=数据提取表!$A:$A)*($A13=数据提取表!$B:$B)),数据提取表!G:G)</f>
        <v>3.72</v>
      </c>
      <c r="G13" s="332">
        <f>LOOKUP(1,0/(($D$3=数据提取表!$A:$A)*($A13=数据提取表!$B:$B)),数据提取表!H:H)</f>
        <v>18.722</v>
      </c>
      <c r="H13" s="332">
        <f>LOOKUP(1,0/(($D$3=数据提取表!$A:$A)*($A13=数据提取表!$B:$B)),数据提取表!I:I)</f>
        <v>18.4729</v>
      </c>
      <c r="I13" s="332">
        <f>LOOKUP(1,0/(($D$3=数据提取表!$A:$A)*($A13=数据提取表!$B:$B)),数据提取表!J:J)</f>
        <v>17.5119</v>
      </c>
      <c r="J13" s="332">
        <f>LOOKUP(1,0/(($D$3=数据提取表!$A:$A)*($A13=数据提取表!$B:$B)),数据提取表!K:K)</f>
        <v>0</v>
      </c>
      <c r="K13" s="346">
        <f t="shared" si="0"/>
        <v>0</v>
      </c>
      <c r="L13" s="332">
        <f>LOOKUP(1,0/(($D$3=数据提取表!$A:$A)*($A13=数据提取表!$B:$B)),数据提取表!M:M)</f>
        <v>25.5375</v>
      </c>
      <c r="M13" s="347">
        <f>计划电量!O10</f>
        <v>1483</v>
      </c>
      <c r="N13" s="348">
        <f>L13-M13/31*日报辅助图!$D$1</f>
        <v>-70.1399193548387</v>
      </c>
      <c r="O13" s="349">
        <f t="shared" si="1"/>
        <v>0.01722016183412</v>
      </c>
      <c r="P13" s="346">
        <f t="shared" si="2"/>
        <v>-0.047295967198138</v>
      </c>
      <c r="Q13" s="332">
        <f t="shared" si="3"/>
        <v>1431.3361</v>
      </c>
      <c r="R13" s="357">
        <f>计划电量!H10</f>
        <v>4437</v>
      </c>
      <c r="S13" s="348">
        <f>Q13-(计划电量!N10+计划电量!O10/31*日报辅助图!$D$1)</f>
        <v>-305.341319354839</v>
      </c>
      <c r="T13" s="349">
        <f t="shared" si="4"/>
        <v>0.322590962361956</v>
      </c>
      <c r="U13" s="349">
        <f t="shared" si="7"/>
        <v>-0.0688170654394498</v>
      </c>
      <c r="V13" s="332">
        <f t="array" ref="V13">LOOKUP(1,0/(($D$3=数据提取表!$A:$A)*($A13=数据提取表!$B:$B)),数据提取表!R:R)</f>
        <v>7120.7777</v>
      </c>
      <c r="W13" s="538">
        <f>计划电量!F10</f>
        <v>18237</v>
      </c>
      <c r="X13" s="348">
        <f>V13-(计划电量!G10+计划电量!N10+计划电量!O10/31*日报辅助图!$D$1)</f>
        <v>-301.899719354839</v>
      </c>
      <c r="Y13" s="349">
        <f t="shared" si="5"/>
        <v>0.390457734276471</v>
      </c>
      <c r="Z13" s="349">
        <f t="shared" si="6"/>
        <v>-0.0165542424387147</v>
      </c>
      <c r="AA13" s="330">
        <f t="array" ref="AA13">LOOKUP(1,0/(($D$3=数据提取表!$A:$A)*($A13=数据提取表!$B:$B)),数据提取表!AC:AC)</f>
        <v>0</v>
      </c>
      <c r="AB13" s="330">
        <f t="array" ref="AB13">LOOKUP(1,0/(($D$3=数据提取表!$A:$A)*($A13=数据提取表!$B:$B)),数据提取表!AD:AD)</f>
        <v>0</v>
      </c>
      <c r="AC13" s="541"/>
      <c r="AG13" s="337">
        <v>1405.7986</v>
      </c>
      <c r="AH13" s="366"/>
    </row>
    <row r="14" s="305" customFormat="1" ht="20.1" customHeight="1" spans="1:35">
      <c r="A14" s="192" t="s">
        <v>46</v>
      </c>
      <c r="B14" s="329" t="s">
        <v>541</v>
      </c>
      <c r="C14" s="187" t="s">
        <v>542</v>
      </c>
      <c r="D14" s="194">
        <v>30</v>
      </c>
      <c r="E14" s="330" t="str">
        <f>LOOKUP(1,0/(($D$3=数据提取表!$A:$A)*($A14=数据提取表!$B:$B)),数据提取表!E:E)</f>
        <v>阴</v>
      </c>
      <c r="F14" s="331">
        <f>LOOKUP(1,0/(($D$3=数据提取表!$A:$A)*($A14=数据提取表!$B:$B)),数据提取表!F:F)</f>
        <v>3.6</v>
      </c>
      <c r="G14" s="332">
        <f>LOOKUP(1,0/(($D$3=数据提取表!$A:$A)*($A14=数据提取表!$B:$B)),数据提取表!H:H)</f>
        <v>8.9393</v>
      </c>
      <c r="H14" s="332">
        <f>LOOKUP(1,0/(($D$3=数据提取表!$A:$A)*($A14=数据提取表!$B:$B)),数据提取表!I:I)</f>
        <v>8.764</v>
      </c>
      <c r="I14" s="332">
        <f>LOOKUP(1,0/(($D$3=数据提取表!$A:$A)*($A14=数据提取表!$B:$B)),数据提取表!J:J)</f>
        <v>8.736</v>
      </c>
      <c r="J14" s="332">
        <f>LOOKUP(1,0/(($D$3=数据提取表!$A:$A)*($A14=数据提取表!$B:$B)),数据提取表!K:K)</f>
        <v>0</v>
      </c>
      <c r="K14" s="346">
        <f t="shared" si="0"/>
        <v>0</v>
      </c>
      <c r="L14" s="332">
        <f>LOOKUP(1,0/(($D$3=数据提取表!$A:$A)*($A14=数据提取表!$B:$B)),数据提取表!M:M)</f>
        <v>21.56</v>
      </c>
      <c r="M14" s="347">
        <f>计划电量!O11</f>
        <v>412</v>
      </c>
      <c r="N14" s="348">
        <f>L14-M14/31*日报辅助图!$D$1</f>
        <v>-5.02064516129033</v>
      </c>
      <c r="O14" s="349">
        <f t="shared" si="1"/>
        <v>0.0523300970873786</v>
      </c>
      <c r="P14" s="346">
        <f t="shared" si="2"/>
        <v>-0.0121860319448794</v>
      </c>
      <c r="Q14" s="332">
        <f t="shared" si="3"/>
        <v>402.584</v>
      </c>
      <c r="R14" s="357">
        <f>计划电量!H11</f>
        <v>1147</v>
      </c>
      <c r="S14" s="348">
        <f>Q14-(计划电量!N11+计划电量!O11/31*日报辅助图!$D$1)</f>
        <v>-38.9966451612903</v>
      </c>
      <c r="T14" s="349">
        <f t="shared" si="4"/>
        <v>0.35098866608544</v>
      </c>
      <c r="U14" s="349">
        <f t="shared" si="7"/>
        <v>-0.0339988187979863</v>
      </c>
      <c r="V14" s="332">
        <f t="array" ref="V14">LOOKUP(1,0/(($D$3=数据提取表!$A:$A)*($A14=数据提取表!$B:$B)),数据提取表!R:R)</f>
        <v>1724.912</v>
      </c>
      <c r="W14" s="194">
        <f>计划电量!F11</f>
        <v>4708</v>
      </c>
      <c r="X14" s="348">
        <f>V14-(计划电量!G11+计划电量!N11+计划电量!O11/31*日报辅助图!$D$1)</f>
        <v>-4.66864516129021</v>
      </c>
      <c r="Y14" s="349">
        <f t="shared" si="5"/>
        <v>0.366378929481733</v>
      </c>
      <c r="Z14" s="349">
        <f t="shared" si="6"/>
        <v>-0.000991640858387896</v>
      </c>
      <c r="AA14" s="330">
        <f t="array" ref="AA14">LOOKUP(1,0/(($D$3=数据提取表!$A:$A)*($A14=数据提取表!$B:$B)),数据提取表!AC:AC)</f>
        <v>0</v>
      </c>
      <c r="AB14" s="330">
        <f t="array" ref="AB14">LOOKUP(1,0/(($D$3=数据提取表!$A:$A)*($A14=数据提取表!$B:$B)),数据提取表!AD:AD)</f>
        <v>0</v>
      </c>
      <c r="AC14" s="541"/>
      <c r="AG14" s="332">
        <v>381.024</v>
      </c>
      <c r="AH14" s="366"/>
      <c r="AI14" s="367"/>
    </row>
    <row r="15" s="305" customFormat="1" ht="20.1" customHeight="1" spans="1:34">
      <c r="A15" s="192" t="s">
        <v>72</v>
      </c>
      <c r="B15" s="329" t="s">
        <v>543</v>
      </c>
      <c r="C15" s="187" t="s">
        <v>544</v>
      </c>
      <c r="D15" s="194">
        <v>20</v>
      </c>
      <c r="E15" s="330" t="str">
        <f>LOOKUP(1,0/(($D$3=数据提取表!$A:$A)*($A15=数据提取表!$B:$B)),数据提取表!E:E)</f>
        <v>晴</v>
      </c>
      <c r="F15" s="331">
        <f>LOOKUP(1,0/(($D$3=数据提取表!$A:$A)*($A15=数据提取表!$B:$B)),数据提取表!G:G)</f>
        <v>4.15</v>
      </c>
      <c r="G15" s="332">
        <f>LOOKUP(1,0/(($D$3=数据提取表!$A:$A)*($A15=数据提取表!$B:$B)),数据提取表!H:H)</f>
        <v>11.2686</v>
      </c>
      <c r="H15" s="332">
        <f>LOOKUP(1,0/(($D$3=数据提取表!$A:$A)*($A15=数据提取表!$B:$B)),数据提取表!I:I)</f>
        <v>11.046</v>
      </c>
      <c r="I15" s="332">
        <f>LOOKUP(1,0/(($D$3=数据提取表!$A:$A)*($A15=数据提取表!$B:$B)),数据提取表!J:J)</f>
        <v>11.0208</v>
      </c>
      <c r="J15" s="332">
        <f>LOOKUP(1,0/(($D$3=数据提取表!$A:$A)*($A15=数据提取表!$B:$B)),数据提取表!K:K)</f>
        <v>0.1658</v>
      </c>
      <c r="K15" s="346">
        <f t="shared" si="0"/>
        <v>0.0147134515379018</v>
      </c>
      <c r="L15" s="332">
        <f>LOOKUP(1,0/(($D$3=数据提取表!$A:$A)*($A15=数据提取表!$B:$B)),数据提取表!M:M)</f>
        <v>13.025</v>
      </c>
      <c r="M15" s="347">
        <f>计划电量!O12</f>
        <v>490</v>
      </c>
      <c r="N15" s="348">
        <f>L15-M15/31*日报辅助图!$D$1</f>
        <v>-18.5879032258064</v>
      </c>
      <c r="O15" s="349">
        <f t="shared" si="1"/>
        <v>0.0265816326530612</v>
      </c>
      <c r="P15" s="346">
        <f t="shared" si="2"/>
        <v>-0.0379344963791968</v>
      </c>
      <c r="Q15" s="332">
        <f t="shared" si="3"/>
        <v>442.084</v>
      </c>
      <c r="R15" s="357">
        <f>计划电量!H12</f>
        <v>1569</v>
      </c>
      <c r="S15" s="348">
        <f>Q15-(计划电量!N12+计划电量!O12/31*日报辅助图!$D$1)</f>
        <v>-221.528903225806</v>
      </c>
      <c r="T15" s="349">
        <f t="shared" si="4"/>
        <v>0.281761631612492</v>
      </c>
      <c r="U15" s="349">
        <f t="shared" si="7"/>
        <v>-0.141191142910011</v>
      </c>
      <c r="V15" s="332">
        <f t="array" ref="V15">LOOKUP(1,0/(($D$3=数据提取表!$A:$A)*($A15=数据提取表!$B:$B)),数据提取表!R:R)</f>
        <v>2070.2761</v>
      </c>
      <c r="W15" s="538">
        <f>计划电量!F12</f>
        <v>5372</v>
      </c>
      <c r="X15" s="348">
        <f>V15-(计划电量!G12+计划电量!N12+计划电量!O12/31*日报辅助图!$D$1)</f>
        <v>-15.3368032258063</v>
      </c>
      <c r="Y15" s="349">
        <f t="shared" si="5"/>
        <v>0.385382743857036</v>
      </c>
      <c r="Z15" s="349">
        <f t="shared" si="6"/>
        <v>-0.00285495220137869</v>
      </c>
      <c r="AA15" s="330">
        <f t="array" ref="AA15">LOOKUP(1,0/(($D$3=数据提取表!$A:$A)*($A15=数据提取表!$B:$B)),数据提取表!AC:AC)</f>
        <v>0</v>
      </c>
      <c r="AB15" s="330">
        <f t="array" ref="AB15">LOOKUP(1,0/(($D$3=数据提取表!$A:$A)*($A15=数据提取表!$B:$B)),数据提取表!AD:AD)</f>
        <v>0</v>
      </c>
      <c r="AC15" s="541"/>
      <c r="AG15" s="337">
        <v>429.059</v>
      </c>
      <c r="AH15" s="366"/>
    </row>
    <row r="16" s="305" customFormat="1" ht="20.1" customHeight="1" spans="1:35">
      <c r="A16" s="192" t="s">
        <v>47</v>
      </c>
      <c r="B16" s="329" t="s">
        <v>545</v>
      </c>
      <c r="C16" s="187" t="s">
        <v>546</v>
      </c>
      <c r="D16" s="194">
        <v>180</v>
      </c>
      <c r="E16" s="330" t="str">
        <f>LOOKUP(1,0/(($D$3=数据提取表!$A:$A)*($A16=数据提取表!$B:$B)),数据提取表!E:E)</f>
        <v>晴转多云</v>
      </c>
      <c r="F16" s="331">
        <f>LOOKUP(1,0/(($D$3=数据提取表!$A:$A)*($A16=数据提取表!$B:$B)),数据提取表!F:F)</f>
        <v>7.01</v>
      </c>
      <c r="G16" s="332">
        <f>LOOKUP(1,0/(($D$3=数据提取表!$A:$A)*($A16=数据提取表!$B:$B)),数据提取表!H:H)</f>
        <v>106.5716</v>
      </c>
      <c r="H16" s="332">
        <f>LOOKUP(1,0/(($D$3=数据提取表!$A:$A)*($A16=数据提取表!$B:$B)),数据提取表!I:I)</f>
        <v>71.1386</v>
      </c>
      <c r="I16" s="332">
        <f>LOOKUP(1,0/(($D$3=数据提取表!$A:$A)*($A16=数据提取表!$B:$B)),数据提取表!J:J)</f>
        <v>73.7961</v>
      </c>
      <c r="J16" s="332">
        <f>LOOKUP(1,0/(($D$3=数据提取表!$A:$A)*($A16=数据提取表!$B:$B)),数据提取表!K:K)</f>
        <v>35.43</v>
      </c>
      <c r="K16" s="346">
        <f t="shared" si="0"/>
        <v>0.332452548333702</v>
      </c>
      <c r="L16" s="332">
        <f>LOOKUP(1,0/(($D$3=数据提取表!$A:$A)*($A16=数据提取表!$B:$B)),数据提取表!M:M)</f>
        <v>161.273</v>
      </c>
      <c r="M16" s="347">
        <f>计划电量!O13</f>
        <v>2714</v>
      </c>
      <c r="N16" s="348">
        <f>L16-M16/31*日报辅助图!$D$1</f>
        <v>-13.8237741935484</v>
      </c>
      <c r="O16" s="349">
        <f t="shared" si="1"/>
        <v>0.0594226234340457</v>
      </c>
      <c r="P16" s="346">
        <f t="shared" si="2"/>
        <v>-0.00509350559821238</v>
      </c>
      <c r="Q16" s="332">
        <f t="shared" si="3"/>
        <v>1591.6719</v>
      </c>
      <c r="R16" s="357">
        <f>计划电量!H13</f>
        <v>7883</v>
      </c>
      <c r="S16" s="348">
        <f>Q16-(计划电量!N13+计划电量!O13/31*日报辅助图!$D$1)</f>
        <v>-1063.42487419355</v>
      </c>
      <c r="T16" s="349">
        <f t="shared" si="4"/>
        <v>0.201911949765318</v>
      </c>
      <c r="U16" s="349">
        <f t="shared" si="7"/>
        <v>-0.134901036939433</v>
      </c>
      <c r="V16" s="332">
        <f t="array" ref="V16">LOOKUP(1,0/(($D$3=数据提取表!$A:$A)*($A16=数据提取表!$B:$B)),数据提取表!R:R)</f>
        <v>5656.0056</v>
      </c>
      <c r="W16" s="194">
        <f>计划电量!F13</f>
        <v>24402</v>
      </c>
      <c r="X16" s="348">
        <f>V16-(计划电量!G13+计划电量!N13+计划电量!O13/31*日报辅助图!$D$1)</f>
        <v>-1737.09117419355</v>
      </c>
      <c r="Y16" s="349">
        <f t="shared" si="5"/>
        <v>0.231784509466437</v>
      </c>
      <c r="Z16" s="349">
        <f t="shared" si="6"/>
        <v>-0.0711864262844664</v>
      </c>
      <c r="AA16" s="330">
        <f t="array" ref="AA16">LOOKUP(1,0/(($D$3=数据提取表!$A:$A)*($A16=数据提取表!$B:$B)),数据提取表!AC:AC)</f>
        <v>0</v>
      </c>
      <c r="AB16" s="330">
        <f t="array" ref="AB16">LOOKUP(1,0/(($D$3=数据提取表!$A:$A)*($A16=数据提取表!$B:$B)),数据提取表!AD:AD)</f>
        <v>0</v>
      </c>
      <c r="AC16" s="541"/>
      <c r="AG16" s="332">
        <v>1430.3989</v>
      </c>
      <c r="AH16" s="366"/>
      <c r="AI16" s="367"/>
    </row>
    <row r="17" s="305" customFormat="1" ht="20.1" customHeight="1" spans="1:34">
      <c r="A17" s="192" t="s">
        <v>77</v>
      </c>
      <c r="B17" s="329" t="s">
        <v>547</v>
      </c>
      <c r="C17" s="187" t="s">
        <v>548</v>
      </c>
      <c r="D17" s="194">
        <v>100</v>
      </c>
      <c r="E17" s="330" t="str">
        <f>LOOKUP(1,0/(($D$3=数据提取表!$A:$A)*($A17=数据提取表!$B:$B)),数据提取表!E:E)</f>
        <v>阴</v>
      </c>
      <c r="F17" s="331">
        <f>LOOKUP(1,0/(($D$3=数据提取表!$A:$A)*($A17=数据提取表!$B:$B)),数据提取表!F:F)</f>
        <v>5.41</v>
      </c>
      <c r="G17" s="332">
        <f>LOOKUP(1,0/(($D$3=数据提取表!$A:$A)*($A17=数据提取表!$B:$B)),数据提取表!H:H)</f>
        <v>53.8407</v>
      </c>
      <c r="H17" s="332">
        <f>LOOKUP(1,0/(($D$3=数据提取表!$A:$A)*($A17=数据提取表!$B:$B)),数据提取表!I:I)</f>
        <v>34.7005</v>
      </c>
      <c r="I17" s="332">
        <f>LOOKUP(1,0/(($D$3=数据提取表!$A:$A)*($A17=数据提取表!$B:$B)),数据提取表!J:J)</f>
        <v>32.865</v>
      </c>
      <c r="J17" s="332">
        <f>LOOKUP(1,0/(($D$3=数据提取表!$A:$A)*($A17=数据提取表!$B:$B)),数据提取表!K:K)</f>
        <v>19.1402</v>
      </c>
      <c r="K17" s="346">
        <f t="shared" si="0"/>
        <v>0.355496863896643</v>
      </c>
      <c r="L17" s="332">
        <f>LOOKUP(1,0/(($D$3=数据提取表!$A:$A)*($A17=数据提取表!$B:$B)),数据提取表!M:M)</f>
        <v>96.467</v>
      </c>
      <c r="M17" s="347">
        <f>计划电量!O14</f>
        <v>2401</v>
      </c>
      <c r="N17" s="348">
        <f>L17-M17/31*日报辅助图!$D$1</f>
        <v>-58.4362258064516</v>
      </c>
      <c r="O17" s="349">
        <f t="shared" si="1"/>
        <v>0.0401778425655977</v>
      </c>
      <c r="P17" s="346">
        <f t="shared" si="2"/>
        <v>-0.0243382864666604</v>
      </c>
      <c r="Q17" s="332">
        <f t="shared" si="3"/>
        <v>1280.734</v>
      </c>
      <c r="R17" s="357">
        <f>计划电量!H14</f>
        <v>6761</v>
      </c>
      <c r="S17" s="348">
        <f>Q17-(计划电量!N14+计划电量!O14/31*日报辅助图!$D$1)</f>
        <v>-974.169225806452</v>
      </c>
      <c r="T17" s="349">
        <f t="shared" si="4"/>
        <v>0.189429670167135</v>
      </c>
      <c r="U17" s="349">
        <f t="shared" si="7"/>
        <v>-0.144086559060265</v>
      </c>
      <c r="V17" s="332">
        <f t="array" ref="V17">LOOKUP(1,0/(($D$3=数据提取表!$A:$A)*($A17=数据提取表!$B:$B)),数据提取表!R:R)</f>
        <v>3913.581</v>
      </c>
      <c r="W17" s="538">
        <f>计划电量!F14</f>
        <v>17591</v>
      </c>
      <c r="X17" s="348">
        <f>V17-(计划电量!G14+计划电量!N14+计划电量!O14/31*日报辅助图!$D$1)</f>
        <v>253.677774193548</v>
      </c>
      <c r="Y17" s="349">
        <f t="shared" si="5"/>
        <v>0.222476323119777</v>
      </c>
      <c r="Z17" s="349">
        <f t="shared" si="6"/>
        <v>0.0144208842131515</v>
      </c>
      <c r="AA17" s="330">
        <f t="array" ref="AA17">LOOKUP(1,0/(($D$3=数据提取表!$A:$A)*($A17=数据提取表!$B:$B)),数据提取表!AC:AC)</f>
        <v>0</v>
      </c>
      <c r="AB17" s="330">
        <f t="array" ref="AB17">LOOKUP(1,0/(($D$3=数据提取表!$A:$A)*($A17=数据提取表!$B:$B)),数据提取表!AD:AD)</f>
        <v>0</v>
      </c>
      <c r="AC17" s="541"/>
      <c r="AG17" s="337">
        <v>1184.267</v>
      </c>
      <c r="AH17" s="366"/>
    </row>
    <row r="18" s="305" customFormat="1" ht="26" customHeight="1" spans="1:34">
      <c r="A18" s="192"/>
      <c r="B18" s="502" t="s">
        <v>549</v>
      </c>
      <c r="C18" s="503"/>
      <c r="D18" s="504">
        <f t="shared" ref="D18:J18" si="8">SUM(D6:D17)</f>
        <v>760</v>
      </c>
      <c r="E18" s="505" t="s">
        <v>176</v>
      </c>
      <c r="F18" s="506" t="s">
        <v>176</v>
      </c>
      <c r="G18" s="507">
        <f t="shared" si="8"/>
        <v>386.7507</v>
      </c>
      <c r="H18" s="507">
        <f t="shared" si="8"/>
        <v>299.4228</v>
      </c>
      <c r="I18" s="507">
        <f t="shared" si="8"/>
        <v>297.1596</v>
      </c>
      <c r="J18" s="507">
        <f t="shared" si="8"/>
        <v>72.8616</v>
      </c>
      <c r="K18" s="528">
        <f t="shared" si="0"/>
        <v>0.188394229150717</v>
      </c>
      <c r="L18" s="507">
        <f t="shared" ref="L18:N18" si="9">SUM(L6:L17)</f>
        <v>600.8671</v>
      </c>
      <c r="M18" s="529">
        <f t="shared" si="9"/>
        <v>13311</v>
      </c>
      <c r="N18" s="530">
        <f t="shared" si="9"/>
        <v>-257.907093548387</v>
      </c>
      <c r="O18" s="531">
        <f t="shared" si="1"/>
        <v>0.0451406430771542</v>
      </c>
      <c r="P18" s="532">
        <f t="shared" si="2"/>
        <v>-0.0193754859551038</v>
      </c>
      <c r="Q18" s="507">
        <f t="shared" ref="Q18:W18" si="10">SUM(Q6:Q17)</f>
        <v>10783.6702</v>
      </c>
      <c r="R18" s="529">
        <f t="shared" si="10"/>
        <v>39185.4</v>
      </c>
      <c r="S18" s="530">
        <f t="shared" si="10"/>
        <v>-2983.50399354839</v>
      </c>
      <c r="T18" s="531">
        <f t="shared" si="4"/>
        <v>0.275196124066617</v>
      </c>
      <c r="U18" s="532">
        <f t="shared" si="7"/>
        <v>-0.0761381533313016</v>
      </c>
      <c r="V18" s="539">
        <f t="shared" si="10"/>
        <v>40715.7983</v>
      </c>
      <c r="W18" s="529">
        <f t="shared" si="10"/>
        <v>131795.4</v>
      </c>
      <c r="X18" s="530">
        <f t="shared" ref="W18:AB18" si="11">SUM(X6:X17)</f>
        <v>-2645.37589354839</v>
      </c>
      <c r="Y18" s="531">
        <f t="shared" si="5"/>
        <v>0.308931861810048</v>
      </c>
      <c r="Z18" s="532">
        <f t="shared" si="6"/>
        <v>-0.0200718378148887</v>
      </c>
      <c r="AA18" s="505">
        <f t="shared" si="11"/>
        <v>0</v>
      </c>
      <c r="AB18" s="505">
        <f t="shared" si="11"/>
        <v>0</v>
      </c>
      <c r="AC18" s="541"/>
      <c r="AG18" s="337">
        <v>10182.8031</v>
      </c>
      <c r="AH18" s="366"/>
    </row>
    <row r="19" s="305" customFormat="1" ht="20.1" customHeight="1" spans="1:35">
      <c r="A19" s="192" t="s">
        <v>81</v>
      </c>
      <c r="B19" s="329" t="s">
        <v>550</v>
      </c>
      <c r="C19" s="187" t="s">
        <v>551</v>
      </c>
      <c r="D19" s="194">
        <v>100</v>
      </c>
      <c r="E19" s="330" t="str">
        <f>LOOKUP(1,0/(($D$3=数据提取表!$A:$A)*($A19=数据提取表!$B:$B)),数据提取表!E:E)</f>
        <v>晴</v>
      </c>
      <c r="F19" s="331">
        <f t="array" ref="F19">LOOKUP(1,0/(($D$3=数据提取表!$A:$A)*($A19=数据提取表!$B:$B)),数据提取表!G:G)</f>
        <v>3.79</v>
      </c>
      <c r="G19" s="332">
        <f t="array" ref="G19">LOOKUP(1,0/(($D$3=数据提取表!$A:$A)*($A19=数据提取表!$B:$B)),数据提取表!H:H)</f>
        <v>0</v>
      </c>
      <c r="H19" s="332">
        <f t="array" ref="H19">LOOKUP(1,0/(($D$3=数据提取表!$A:$A)*($A19=数据提取表!$B:$B)),数据提取表!I:I)</f>
        <v>12.81</v>
      </c>
      <c r="I19" s="332">
        <f>LOOKUP(1,0/(($D$3=数据提取表!$A:$A)*($A19=数据提取表!$B:$B)),数据提取表!J:J)</f>
        <v>12.3464</v>
      </c>
      <c r="J19" s="332">
        <f>LOOKUP(1,0/(($D$3=数据提取表!$A:$A)*($A19=数据提取表!$B:$B)),数据提取表!K:K)</f>
        <v>0</v>
      </c>
      <c r="K19" s="346">
        <v>0</v>
      </c>
      <c r="L19" s="332">
        <f>LOOKUP(1,0/(($D$3=数据提取表!$A:$A)*($A19=数据提取表!$B:$B)),数据提取表!M:M)</f>
        <v>17.336</v>
      </c>
      <c r="M19" s="347">
        <f>计划电量!O15</f>
        <v>1500</v>
      </c>
      <c r="N19" s="348">
        <f>L19-M19/31*日报辅助图!$D$1</f>
        <v>-79.4381935483871</v>
      </c>
      <c r="O19" s="349">
        <f t="shared" si="1"/>
        <v>0.0115573333333333</v>
      </c>
      <c r="P19" s="346">
        <f t="shared" si="2"/>
        <v>-0.0529587956989247</v>
      </c>
      <c r="Q19" s="332">
        <f>L19+AG19+AH19</f>
        <v>354.6928</v>
      </c>
      <c r="R19" s="357">
        <f>计划电量!H15</f>
        <v>5346</v>
      </c>
      <c r="S19" s="348">
        <f>Q19-(计划电量!N15+计划电量!O15/31*日报辅助图!$D$1)</f>
        <v>-1982.08139354839</v>
      </c>
      <c r="T19" s="349">
        <f t="shared" si="4"/>
        <v>0.0663473251028807</v>
      </c>
      <c r="U19" s="349">
        <f t="shared" si="7"/>
        <v>-0.37075970698623</v>
      </c>
      <c r="V19" s="332">
        <f t="array" ref="V19">LOOKUP(1,0/(($D$3=数据提取表!$A:$A)*($A19=数据提取表!$B:$B)),数据提取表!R:R)</f>
        <v>660.7876</v>
      </c>
      <c r="W19" s="194">
        <f>计划电量!F15</f>
        <v>14500.6</v>
      </c>
      <c r="X19" s="348">
        <f>V19-(计划电量!G15+计划电量!N15+计划电量!O15/31*日报辅助图!$D$1)</f>
        <v>-3760.98659354839</v>
      </c>
      <c r="Y19" s="349">
        <f t="shared" si="5"/>
        <v>0.0455696729790491</v>
      </c>
      <c r="Z19" s="349">
        <f t="shared" si="6"/>
        <v>-0.259367653307338</v>
      </c>
      <c r="AA19" s="330">
        <f t="array" ref="AA19">LOOKUP(1,0/(($D$3=数据提取表!$A:$A)*($A19=数据提取表!$B:$B)),数据提取表!AC:AC)</f>
        <v>0</v>
      </c>
      <c r="AB19" s="330">
        <f t="array" ref="AB19">LOOKUP(1,0/(($D$3=数据提取表!$A:$A)*($A19=数据提取表!$B:$B)),数据提取表!AD:AD)</f>
        <v>0</v>
      </c>
      <c r="AC19" s="541"/>
      <c r="AG19" s="332">
        <v>337.3568</v>
      </c>
      <c r="AH19" s="366"/>
      <c r="AI19" s="367"/>
    </row>
    <row r="20" s="305" customFormat="1" ht="20.1" hidden="1" customHeight="1" spans="2:34">
      <c r="B20" s="329" t="s">
        <v>552</v>
      </c>
      <c r="C20" s="187" t="s">
        <v>553</v>
      </c>
      <c r="D20" s="194">
        <v>100</v>
      </c>
      <c r="E20" s="330" t="e">
        <f>LOOKUP(1,0/(($D$3=数据提取表!$A:$A)*($A20=数据提取表!$B:$B)),数据提取表!E:E)</f>
        <v>#N/A</v>
      </c>
      <c r="F20" s="331" t="e">
        <f>LOOKUP(1,0/(($D$3=数据提取表!$A:$A)*($A20=数据提取表!$B:$B)),数据提取表!F:F)</f>
        <v>#N/A</v>
      </c>
      <c r="G20" s="332" t="e">
        <f>LOOKUP(1,0/(($D$3=数据提取表!$A:$A)*($A20=数据提取表!$B:$B)),数据提取表!H:H)</f>
        <v>#N/A</v>
      </c>
      <c r="H20" s="332" t="e">
        <f>LOOKUP(1,0/(($D$3=数据提取表!$A:$A)*($A20=数据提取表!$B:$B)),数据提取表!I:I)</f>
        <v>#N/A</v>
      </c>
      <c r="I20" s="332" t="e">
        <f>LOOKUP(1,0/(($D$3=数据提取表!$A:$A)*($A20=数据提取表!$B:$B)),数据提取表!J:J)</f>
        <v>#N/A</v>
      </c>
      <c r="J20" s="332" t="e">
        <f>LOOKUP(1,0/(($D$3=数据提取表!$A:$A)*($A20=数据提取表!$B:$B)),数据提取表!K:K)</f>
        <v>#N/A</v>
      </c>
      <c r="K20" s="346" t="e">
        <f>J20/G20</f>
        <v>#N/A</v>
      </c>
      <c r="L20" s="332" t="e">
        <f>LOOKUP(1,0/(($D$3=数据提取表!$A:$A)*($A20=数据提取表!$B:$B)),数据提取表!M:M)</f>
        <v>#N/A</v>
      </c>
      <c r="M20" s="347">
        <f>计划电量!N16</f>
        <v>0</v>
      </c>
      <c r="N20" s="348" t="e">
        <f>L20-M20/31*日报辅助图!$D$1</f>
        <v>#N/A</v>
      </c>
      <c r="O20" s="349" t="e">
        <f t="shared" si="1"/>
        <v>#N/A</v>
      </c>
      <c r="P20" s="346" t="e">
        <f t="shared" si="2"/>
        <v>#N/A</v>
      </c>
      <c r="Q20" s="332" t="e">
        <f t="shared" ref="Q20:Q25" si="12">L20</f>
        <v>#N/A</v>
      </c>
      <c r="R20" s="357">
        <f>计划电量!H16</f>
        <v>0</v>
      </c>
      <c r="S20" s="348" t="e">
        <f>Q20-(计划电量!K16/31*日报辅助图!$D$1)</f>
        <v>#N/A</v>
      </c>
      <c r="T20" s="349" t="e">
        <f t="shared" si="4"/>
        <v>#N/A</v>
      </c>
      <c r="U20" s="349" t="e">
        <f t="shared" si="7"/>
        <v>#N/A</v>
      </c>
      <c r="V20" s="332" t="e">
        <f t="array" ref="V20">LOOKUP(1,0/(($D$3=数据提取表!$A:$A)*($A20=数据提取表!$B:$B)),数据提取表!R:R)</f>
        <v>#N/A</v>
      </c>
      <c r="W20" s="194">
        <v>5321.6</v>
      </c>
      <c r="X20" s="348" t="e">
        <f>V20-(计划电量!K16/31*日报辅助图!$D$1)</f>
        <v>#N/A</v>
      </c>
      <c r="Y20" s="349" t="e">
        <f t="shared" si="5"/>
        <v>#N/A</v>
      </c>
      <c r="Z20" s="349" t="e">
        <f t="shared" si="6"/>
        <v>#N/A</v>
      </c>
      <c r="AA20" s="330" t="e">
        <f t="array" ref="AA20">LOOKUP(1,0/(($D$3=数据提取表!$A:$A)*($A20=数据提取表!$B:$B)),数据提取表!AC:AC)</f>
        <v>#N/A</v>
      </c>
      <c r="AB20" s="330" t="e">
        <f t="array" ref="AB20">LOOKUP(1,0/(($D$3=数据提取表!$A:$A)*($A20=数据提取表!$B:$B)),数据提取表!AD:AD)</f>
        <v>#N/A</v>
      </c>
      <c r="AC20" s="541"/>
      <c r="AG20" s="366" t="e">
        <v>#N/A</v>
      </c>
      <c r="AH20" s="366"/>
    </row>
    <row r="21" s="305" customFormat="1" ht="20.1" hidden="1" customHeight="1" spans="1:35">
      <c r="A21" s="192"/>
      <c r="B21" s="329" t="s">
        <v>554</v>
      </c>
      <c r="C21" s="187" t="s">
        <v>555</v>
      </c>
      <c r="D21" s="194">
        <v>100</v>
      </c>
      <c r="E21" s="330" t="e">
        <f>LOOKUP(1,0/(($D$3=数据提取表!$A:$A)*($A21=数据提取表!$B:$B)),数据提取表!E:E)</f>
        <v>#N/A</v>
      </c>
      <c r="F21" s="331" t="e">
        <f>LOOKUP(1,0/(($D$3=数据提取表!$A:$A)*($A21=数据提取表!$B:$B)),数据提取表!F:F)</f>
        <v>#N/A</v>
      </c>
      <c r="G21" s="332" t="e">
        <f>LOOKUP(1,0/(($D$3=数据提取表!$A:$A)*($A21=数据提取表!$B:$B)),数据提取表!H:H)</f>
        <v>#N/A</v>
      </c>
      <c r="H21" s="332" t="e">
        <f>LOOKUP(1,0/(($D$3=数据提取表!$A:$A)*($A21=数据提取表!$B:$B)),数据提取表!I:I)</f>
        <v>#N/A</v>
      </c>
      <c r="I21" s="332" t="e">
        <f>LOOKUP(1,0/(($D$3=数据提取表!$A:$A)*($A21=数据提取表!$B:$B)),数据提取表!J:J)</f>
        <v>#N/A</v>
      </c>
      <c r="J21" s="332" t="e">
        <f>LOOKUP(1,0/(($D$3=数据提取表!$A:$A)*($A21=数据提取表!$B:$B)),数据提取表!K:K)</f>
        <v>#N/A</v>
      </c>
      <c r="K21" s="346" t="e">
        <f t="shared" ref="K21:K26" si="13">J21/G21</f>
        <v>#N/A</v>
      </c>
      <c r="L21" s="332" t="e">
        <f>LOOKUP(1,0/(($D$3=数据提取表!$A:$A)*($A21=数据提取表!$B:$B)),数据提取表!M:M)</f>
        <v>#N/A</v>
      </c>
      <c r="M21" s="347">
        <f>计划电量!N17</f>
        <v>0</v>
      </c>
      <c r="N21" s="348" t="e">
        <f>L21-M21/31*日报辅助图!$D$1</f>
        <v>#N/A</v>
      </c>
      <c r="O21" s="349" t="e">
        <f t="shared" ref="O21:O26" si="14">L21/M21</f>
        <v>#N/A</v>
      </c>
      <c r="P21" s="346" t="e">
        <f t="shared" si="2"/>
        <v>#N/A</v>
      </c>
      <c r="Q21" s="332" t="e">
        <f t="shared" si="12"/>
        <v>#N/A</v>
      </c>
      <c r="R21" s="357">
        <f>计划电量!H17</f>
        <v>0</v>
      </c>
      <c r="S21" s="348" t="e">
        <f>Q21-(计划电量!K17/31*日报辅助图!$D$1)</f>
        <v>#N/A</v>
      </c>
      <c r="T21" s="349" t="e">
        <f t="shared" ref="T21:T26" si="15">Q21/R21</f>
        <v>#N/A</v>
      </c>
      <c r="U21" s="349" t="e">
        <f t="shared" ref="U21:U26" si="16">S21/R21</f>
        <v>#N/A</v>
      </c>
      <c r="V21" s="332" t="e">
        <f t="array" ref="V21">LOOKUP(1,0/(($D$3=数据提取表!$A:$A)*($A21=数据提取表!$B:$B)),数据提取表!R:R)</f>
        <v>#N/A</v>
      </c>
      <c r="W21" s="194">
        <v>6763</v>
      </c>
      <c r="X21" s="348" t="e">
        <f>V21-(计划电量!K17/31*日报辅助图!$D$1)</f>
        <v>#N/A</v>
      </c>
      <c r="Y21" s="349" t="e">
        <f t="shared" ref="Y21:Y27" si="17">V21/W21</f>
        <v>#N/A</v>
      </c>
      <c r="Z21" s="349" t="e">
        <f t="shared" ref="Z21:Z26" si="18">X21/W21</f>
        <v>#N/A</v>
      </c>
      <c r="AA21" s="330" t="e">
        <f t="array" ref="AA21">LOOKUP(1,0/(($D$3=数据提取表!$A:$A)*($A21=数据提取表!$B:$B)),数据提取表!AC:AC)</f>
        <v>#N/A</v>
      </c>
      <c r="AB21" s="330" t="e">
        <f t="array" ref="AB21">LOOKUP(1,0/(($D$3=数据提取表!$A:$A)*($A21=数据提取表!$B:$B)),数据提取表!AD:AD)</f>
        <v>#N/A</v>
      </c>
      <c r="AC21" s="541"/>
      <c r="AG21" s="366" t="e">
        <v>#N/A</v>
      </c>
      <c r="AH21" s="366"/>
      <c r="AI21" s="367"/>
    </row>
    <row r="22" s="305" customFormat="1" ht="20.1" hidden="1" customHeight="1" spans="1:34">
      <c r="A22" s="192"/>
      <c r="B22" s="329" t="s">
        <v>556</v>
      </c>
      <c r="C22" s="187" t="s">
        <v>557</v>
      </c>
      <c r="D22" s="194">
        <v>40</v>
      </c>
      <c r="E22" s="330" t="e">
        <f>LOOKUP(1,0/(($D$3=数据提取表!$A:$A)*($A22=数据提取表!$B:$B)),数据提取表!E:E)</f>
        <v>#N/A</v>
      </c>
      <c r="F22" s="331" t="e">
        <f>LOOKUP(1,0/(($D$3=数据提取表!$A:$A)*($A22=数据提取表!$B:$B)),数据提取表!F:F)</f>
        <v>#N/A</v>
      </c>
      <c r="G22" s="332" t="e">
        <f>LOOKUP(1,0/(($D$3=数据提取表!$A:$A)*($A22=数据提取表!$B:$B)),数据提取表!H:H)</f>
        <v>#N/A</v>
      </c>
      <c r="H22" s="332" t="e">
        <f>LOOKUP(1,0/(($D$3=数据提取表!$A:$A)*($A22=数据提取表!$B:$B)),数据提取表!I:I)</f>
        <v>#N/A</v>
      </c>
      <c r="I22" s="332" t="e">
        <f>LOOKUP(1,0/(($D$3=数据提取表!$A:$A)*($A22=数据提取表!$B:$B)),数据提取表!J:J)</f>
        <v>#N/A</v>
      </c>
      <c r="J22" s="332" t="e">
        <f>LOOKUP(1,0/(($D$3=数据提取表!$A:$A)*($A22=数据提取表!$B:$B)),数据提取表!K:K)</f>
        <v>#N/A</v>
      </c>
      <c r="K22" s="346" t="e">
        <f t="shared" si="13"/>
        <v>#N/A</v>
      </c>
      <c r="L22" s="332" t="e">
        <f>LOOKUP(1,0/(($D$3=数据提取表!$A:$A)*($A22=数据提取表!$B:$B)),数据提取表!M:M)</f>
        <v>#N/A</v>
      </c>
      <c r="M22" s="347">
        <f>计划电量!N18</f>
        <v>124</v>
      </c>
      <c r="N22" s="348" t="e">
        <f>L22-M22/31*日报辅助图!$D$1</f>
        <v>#N/A</v>
      </c>
      <c r="O22" s="349" t="e">
        <f t="shared" si="14"/>
        <v>#N/A</v>
      </c>
      <c r="P22" s="346" t="e">
        <f t="shared" si="2"/>
        <v>#N/A</v>
      </c>
      <c r="Q22" s="332" t="e">
        <f t="shared" si="12"/>
        <v>#N/A</v>
      </c>
      <c r="R22" s="357">
        <f>计划电量!H18</f>
        <v>1109</v>
      </c>
      <c r="S22" s="348" t="e">
        <f>Q22-(计划电量!K18/31*日报辅助图!$D$1)</f>
        <v>#N/A</v>
      </c>
      <c r="T22" s="349" t="e">
        <f t="shared" si="15"/>
        <v>#N/A</v>
      </c>
      <c r="U22" s="349" t="e">
        <f t="shared" si="16"/>
        <v>#N/A</v>
      </c>
      <c r="V22" s="332" t="e">
        <f t="array" ref="V22">LOOKUP(1,0/(($D$3=数据提取表!$A:$A)*($A22=数据提取表!$B:$B)),数据提取表!R:R)</f>
        <v>#N/A</v>
      </c>
      <c r="W22" s="194">
        <v>6476</v>
      </c>
      <c r="X22" s="348" t="e">
        <f>V22-(计划电量!K18/31*日报辅助图!$D$1)</f>
        <v>#N/A</v>
      </c>
      <c r="Y22" s="349" t="e">
        <f t="shared" si="17"/>
        <v>#N/A</v>
      </c>
      <c r="Z22" s="349" t="e">
        <f t="shared" si="18"/>
        <v>#N/A</v>
      </c>
      <c r="AA22" s="330" t="e">
        <f t="array" ref="AA22">LOOKUP(1,0/(($D$3=数据提取表!$A:$A)*($A22=数据提取表!$B:$B)),数据提取表!AC:AC)</f>
        <v>#N/A</v>
      </c>
      <c r="AB22" s="330" t="e">
        <f t="array" ref="AB22">LOOKUP(1,0/(($D$3=数据提取表!$A:$A)*($A22=数据提取表!$B:$B)),数据提取表!AD:AD)</f>
        <v>#N/A</v>
      </c>
      <c r="AC22" s="541"/>
      <c r="AG22" s="366" t="e">
        <v>#N/A</v>
      </c>
      <c r="AH22" s="366"/>
    </row>
    <row r="23" s="305" customFormat="1" ht="20.1" hidden="1" customHeight="1" spans="1:35">
      <c r="A23" s="192"/>
      <c r="B23" s="329" t="s">
        <v>558</v>
      </c>
      <c r="C23" s="187" t="s">
        <v>559</v>
      </c>
      <c r="D23" s="194">
        <v>100</v>
      </c>
      <c r="E23" s="330" t="e">
        <f>LOOKUP(1,0/(($D$3=数据提取表!$A:$A)*($A23=数据提取表!$B:$B)),数据提取表!E:E)</f>
        <v>#N/A</v>
      </c>
      <c r="F23" s="331" t="e">
        <f>LOOKUP(1,0/(($D$3=数据提取表!$A:$A)*($A23=数据提取表!$B:$B)),数据提取表!F:F)</f>
        <v>#N/A</v>
      </c>
      <c r="G23" s="332" t="e">
        <f>LOOKUP(1,0/(($D$3=数据提取表!$A:$A)*($A23=数据提取表!$B:$B)),数据提取表!H:H)</f>
        <v>#N/A</v>
      </c>
      <c r="H23" s="332" t="e">
        <f>LOOKUP(1,0/(($D$3=数据提取表!$A:$A)*($A23=数据提取表!$B:$B)),数据提取表!I:I)</f>
        <v>#N/A</v>
      </c>
      <c r="I23" s="332" t="e">
        <f>LOOKUP(1,0/(($D$3=数据提取表!$A:$A)*($A23=数据提取表!$B:$B)),数据提取表!J:J)</f>
        <v>#N/A</v>
      </c>
      <c r="J23" s="332" t="e">
        <f>LOOKUP(1,0/(($D$3=数据提取表!$A:$A)*($A23=数据提取表!$B:$B)),数据提取表!K:K)</f>
        <v>#N/A</v>
      </c>
      <c r="K23" s="346" t="e">
        <f t="shared" si="13"/>
        <v>#N/A</v>
      </c>
      <c r="L23" s="332" t="e">
        <f>LOOKUP(1,0/(($D$3=数据提取表!$A:$A)*($A23=数据提取表!$B:$B)),数据提取表!M:M)</f>
        <v>#N/A</v>
      </c>
      <c r="M23" s="347">
        <f>计划电量!N19</f>
        <v>0</v>
      </c>
      <c r="N23" s="348" t="e">
        <f>L23-M23/31*日报辅助图!$D$1</f>
        <v>#N/A</v>
      </c>
      <c r="O23" s="349" t="e">
        <f t="shared" si="14"/>
        <v>#N/A</v>
      </c>
      <c r="P23" s="346" t="e">
        <f t="shared" si="2"/>
        <v>#N/A</v>
      </c>
      <c r="Q23" s="332" t="e">
        <f t="shared" si="12"/>
        <v>#N/A</v>
      </c>
      <c r="R23" s="357">
        <f>计划电量!H19</f>
        <v>0</v>
      </c>
      <c r="S23" s="348" t="e">
        <f>Q23-(计划电量!K19/31*日报辅助图!$D$1)</f>
        <v>#N/A</v>
      </c>
      <c r="T23" s="349" t="e">
        <f t="shared" si="15"/>
        <v>#N/A</v>
      </c>
      <c r="U23" s="349" t="e">
        <f t="shared" si="16"/>
        <v>#N/A</v>
      </c>
      <c r="V23" s="332" t="e">
        <f t="array" ref="V23">LOOKUP(1,0/(($D$3=数据提取表!$A:$A)*($A23=数据提取表!$B:$B)),数据提取表!R:R)</f>
        <v>#N/A</v>
      </c>
      <c r="W23" s="194">
        <v>6684</v>
      </c>
      <c r="X23" s="348" t="e">
        <f>V23-(计划电量!K19/31*日报辅助图!$D$1)</f>
        <v>#N/A</v>
      </c>
      <c r="Y23" s="349" t="e">
        <f t="shared" si="17"/>
        <v>#N/A</v>
      </c>
      <c r="Z23" s="349" t="e">
        <f t="shared" si="18"/>
        <v>#N/A</v>
      </c>
      <c r="AA23" s="330" t="e">
        <f t="array" ref="AA23">LOOKUP(1,0/(($D$3=数据提取表!$A:$A)*($A23=数据提取表!$B:$B)),数据提取表!AC:AC)</f>
        <v>#N/A</v>
      </c>
      <c r="AB23" s="330" t="e">
        <f t="array" ref="AB23">LOOKUP(1,0/(($D$3=数据提取表!$A:$A)*($A23=数据提取表!$B:$B)),数据提取表!AD:AD)</f>
        <v>#N/A</v>
      </c>
      <c r="AC23" s="541"/>
      <c r="AG23" s="366" t="e">
        <v>#N/A</v>
      </c>
      <c r="AH23" s="366"/>
      <c r="AI23" s="367"/>
    </row>
    <row r="24" s="305" customFormat="1" ht="20.1" hidden="1" customHeight="1" spans="1:34">
      <c r="A24" s="192"/>
      <c r="B24" s="329" t="s">
        <v>560</v>
      </c>
      <c r="C24" s="187" t="s">
        <v>561</v>
      </c>
      <c r="D24" s="194">
        <v>50</v>
      </c>
      <c r="E24" s="330" t="e">
        <f>LOOKUP(1,0/(($D$3=数据提取表!$A:$A)*($A24=数据提取表!$B:$B)),数据提取表!E:E)</f>
        <v>#N/A</v>
      </c>
      <c r="F24" s="331" t="e">
        <f>LOOKUP(1,0/(($D$3=数据提取表!$A:$A)*($A24=数据提取表!$B:$B)),数据提取表!F:F)</f>
        <v>#N/A</v>
      </c>
      <c r="G24" s="332" t="e">
        <f>LOOKUP(1,0/(($D$3=数据提取表!$A:$A)*($A24=数据提取表!$B:$B)),数据提取表!H:H)</f>
        <v>#N/A</v>
      </c>
      <c r="H24" s="332" t="e">
        <f>LOOKUP(1,0/(($D$3=数据提取表!$A:$A)*($A24=数据提取表!$B:$B)),数据提取表!I:I)</f>
        <v>#N/A</v>
      </c>
      <c r="I24" s="332" t="e">
        <f>LOOKUP(1,0/(($D$3=数据提取表!$A:$A)*($A24=数据提取表!$B:$B)),数据提取表!J:J)</f>
        <v>#N/A</v>
      </c>
      <c r="J24" s="332" t="e">
        <f>LOOKUP(1,0/(($D$3=数据提取表!$A:$A)*($A24=数据提取表!$B:$B)),数据提取表!K:K)</f>
        <v>#N/A</v>
      </c>
      <c r="K24" s="346" t="e">
        <f t="shared" si="13"/>
        <v>#N/A</v>
      </c>
      <c r="L24" s="332" t="e">
        <f>LOOKUP(1,0/(($D$3=数据提取表!$A:$A)*($A24=数据提取表!$B:$B)),数据提取表!M:M)</f>
        <v>#N/A</v>
      </c>
      <c r="M24" s="347">
        <f>计划电量!N20</f>
        <v>0</v>
      </c>
      <c r="N24" s="348" t="e">
        <f>L24-M24/31*日报辅助图!$D$1</f>
        <v>#N/A</v>
      </c>
      <c r="O24" s="349" t="e">
        <f t="shared" si="14"/>
        <v>#N/A</v>
      </c>
      <c r="P24" s="346" t="e">
        <f t="shared" si="2"/>
        <v>#N/A</v>
      </c>
      <c r="Q24" s="332" t="e">
        <f t="shared" si="12"/>
        <v>#N/A</v>
      </c>
      <c r="R24" s="357">
        <f>计划电量!H20</f>
        <v>0</v>
      </c>
      <c r="S24" s="348" t="e">
        <f>Q24-(计划电量!K20/31*日报辅助图!$D$1)</f>
        <v>#N/A</v>
      </c>
      <c r="T24" s="349" t="e">
        <f t="shared" si="15"/>
        <v>#N/A</v>
      </c>
      <c r="U24" s="349" t="e">
        <f t="shared" si="16"/>
        <v>#N/A</v>
      </c>
      <c r="V24" s="332" t="e">
        <f t="array" ref="V24">LOOKUP(1,0/(($D$3=数据提取表!$A:$A)*($A24=数据提取表!$B:$B)),数据提取表!R:R)</f>
        <v>#N/A</v>
      </c>
      <c r="W24" s="194">
        <v>3474</v>
      </c>
      <c r="X24" s="348" t="e">
        <f>V24-(计划电量!K20/31*日报辅助图!$D$1)</f>
        <v>#N/A</v>
      </c>
      <c r="Y24" s="349" t="e">
        <f t="shared" si="17"/>
        <v>#N/A</v>
      </c>
      <c r="Z24" s="349" t="e">
        <f t="shared" si="18"/>
        <v>#N/A</v>
      </c>
      <c r="AA24" s="330" t="e">
        <f t="array" ref="AA24">LOOKUP(1,0/(($D$3=数据提取表!$A:$A)*($A24=数据提取表!$B:$B)),数据提取表!AC:AC)</f>
        <v>#N/A</v>
      </c>
      <c r="AB24" s="330" t="e">
        <f t="array" ref="AB24">LOOKUP(1,0/(($D$3=数据提取表!$A:$A)*($A24=数据提取表!$B:$B)),数据提取表!AD:AD)</f>
        <v>#N/A</v>
      </c>
      <c r="AC24" s="541"/>
      <c r="AG24" s="366" t="e">
        <v>#N/A</v>
      </c>
      <c r="AH24" s="366"/>
    </row>
    <row r="25" s="305" customFormat="1" ht="20.1" hidden="1" customHeight="1" spans="1:35">
      <c r="A25" s="192"/>
      <c r="B25" s="508" t="s">
        <v>562</v>
      </c>
      <c r="C25" s="199" t="s">
        <v>563</v>
      </c>
      <c r="D25" s="194">
        <v>100</v>
      </c>
      <c r="E25" s="330" t="e">
        <f>LOOKUP(1,0/(($D$3=数据提取表!$A:$A)*($A25=数据提取表!$B:$B)),数据提取表!E:E)</f>
        <v>#N/A</v>
      </c>
      <c r="F25" s="331" t="e">
        <f>LOOKUP(1,0/(($D$3=数据提取表!$A:$A)*($A25=数据提取表!$B:$B)),数据提取表!F:F)</f>
        <v>#N/A</v>
      </c>
      <c r="G25" s="332" t="e">
        <f>LOOKUP(1,0/(($D$3=数据提取表!$A:$A)*($A25=数据提取表!$B:$B)),数据提取表!H:H)</f>
        <v>#N/A</v>
      </c>
      <c r="H25" s="332" t="e">
        <f>LOOKUP(1,0/(($D$3=数据提取表!$A:$A)*($A25=数据提取表!$B:$B)),数据提取表!I:I)</f>
        <v>#N/A</v>
      </c>
      <c r="I25" s="332" t="e">
        <f>LOOKUP(1,0/(($D$3=数据提取表!$A:$A)*($A25=数据提取表!$B:$B)),数据提取表!J:J)</f>
        <v>#N/A</v>
      </c>
      <c r="J25" s="332" t="e">
        <f>LOOKUP(1,0/(($D$3=数据提取表!$A:$A)*($A25=数据提取表!$B:$B)),数据提取表!K:K)</f>
        <v>#N/A</v>
      </c>
      <c r="K25" s="346" t="e">
        <f t="shared" si="13"/>
        <v>#N/A</v>
      </c>
      <c r="L25" s="332" t="e">
        <f>LOOKUP(1,0/(($D$3=数据提取表!$A:$A)*($A25=数据提取表!$B:$B)),数据提取表!M:M)</f>
        <v>#N/A</v>
      </c>
      <c r="M25" s="347">
        <f>计划电量!N21</f>
        <v>0</v>
      </c>
      <c r="N25" s="348" t="e">
        <f>L25-M25/31*日报辅助图!$D$1</f>
        <v>#N/A</v>
      </c>
      <c r="O25" s="349" t="e">
        <f t="shared" si="14"/>
        <v>#N/A</v>
      </c>
      <c r="P25" s="346" t="e">
        <f t="shared" si="2"/>
        <v>#N/A</v>
      </c>
      <c r="Q25" s="332" t="e">
        <f t="shared" si="12"/>
        <v>#N/A</v>
      </c>
      <c r="R25" s="357">
        <f>计划电量!H21</f>
        <v>0</v>
      </c>
      <c r="S25" s="348" t="e">
        <f>Q25-(计划电量!K21/31*日报辅助图!$D$1)</f>
        <v>#N/A</v>
      </c>
      <c r="T25" s="349" t="e">
        <f t="shared" si="15"/>
        <v>#N/A</v>
      </c>
      <c r="U25" s="349" t="e">
        <f t="shared" si="16"/>
        <v>#N/A</v>
      </c>
      <c r="V25" s="332" t="e">
        <f t="array" ref="V25">LOOKUP(1,0/(($D$3=数据提取表!$A:$A)*($A25=数据提取表!$B:$B)),数据提取表!R:R)</f>
        <v>#N/A</v>
      </c>
      <c r="W25" s="194">
        <v>3820</v>
      </c>
      <c r="X25" s="348" t="e">
        <f>V25-(计划电量!K21/31*日报辅助图!$D$1)</f>
        <v>#N/A</v>
      </c>
      <c r="Y25" s="349" t="e">
        <f t="shared" si="17"/>
        <v>#N/A</v>
      </c>
      <c r="Z25" s="349" t="e">
        <f t="shared" si="18"/>
        <v>#N/A</v>
      </c>
      <c r="AA25" s="330" t="e">
        <f t="array" ref="AA25">LOOKUP(1,0/(($D$3=数据提取表!$A:$A)*($A25=数据提取表!$B:$B)),数据提取表!AC:AC)</f>
        <v>#N/A</v>
      </c>
      <c r="AB25" s="330" t="e">
        <f t="array" ref="AB25">LOOKUP(1,0/(($D$3=数据提取表!$A:$A)*($A25=数据提取表!$B:$B)),数据提取表!AD:AD)</f>
        <v>#N/A</v>
      </c>
      <c r="AC25" s="541"/>
      <c r="AG25" s="366" t="e">
        <v>#N/A</v>
      </c>
      <c r="AH25" s="366"/>
      <c r="AI25" s="367"/>
    </row>
    <row r="26" s="305" customFormat="1" ht="26" customHeight="1" spans="1:35">
      <c r="A26" s="192"/>
      <c r="B26" s="509" t="s">
        <v>564</v>
      </c>
      <c r="C26" s="509"/>
      <c r="D26" s="504">
        <f>D19</f>
        <v>100</v>
      </c>
      <c r="E26" s="505" t="s">
        <v>176</v>
      </c>
      <c r="F26" s="506" t="s">
        <v>176</v>
      </c>
      <c r="G26" s="507">
        <f t="shared" ref="D26:J26" si="19">G19</f>
        <v>0</v>
      </c>
      <c r="H26" s="507">
        <f t="shared" si="19"/>
        <v>12.81</v>
      </c>
      <c r="I26" s="507">
        <f t="shared" si="19"/>
        <v>12.3464</v>
      </c>
      <c r="J26" s="507">
        <f t="shared" si="19"/>
        <v>0</v>
      </c>
      <c r="K26" s="528">
        <v>0</v>
      </c>
      <c r="L26" s="507">
        <f t="shared" ref="L26:S26" si="20">L19</f>
        <v>17.336</v>
      </c>
      <c r="M26" s="529">
        <f t="shared" si="20"/>
        <v>1500</v>
      </c>
      <c r="N26" s="530">
        <f t="shared" si="20"/>
        <v>-79.4381935483871</v>
      </c>
      <c r="O26" s="533">
        <f t="shared" si="14"/>
        <v>0.0115573333333333</v>
      </c>
      <c r="P26" s="532">
        <f t="shared" si="2"/>
        <v>-0.0529587956989247</v>
      </c>
      <c r="Q26" s="507">
        <f t="shared" si="20"/>
        <v>354.6928</v>
      </c>
      <c r="R26" s="529">
        <f t="shared" si="20"/>
        <v>5346</v>
      </c>
      <c r="S26" s="530">
        <f t="shared" si="20"/>
        <v>-1982.08139354839</v>
      </c>
      <c r="T26" s="533">
        <f t="shared" si="15"/>
        <v>0.0663473251028807</v>
      </c>
      <c r="U26" s="532">
        <f t="shared" si="16"/>
        <v>-0.37075970698623</v>
      </c>
      <c r="V26" s="507">
        <f t="shared" ref="V26:AB26" si="21">V19</f>
        <v>660.7876</v>
      </c>
      <c r="W26" s="529">
        <f t="shared" si="21"/>
        <v>14500.6</v>
      </c>
      <c r="X26" s="530">
        <f t="shared" si="21"/>
        <v>-3760.98659354839</v>
      </c>
      <c r="Y26" s="533">
        <f t="shared" si="17"/>
        <v>0.0455696729790491</v>
      </c>
      <c r="Z26" s="532">
        <f t="shared" si="18"/>
        <v>-0.259367653307338</v>
      </c>
      <c r="AA26" s="506">
        <f>AA19</f>
        <v>0</v>
      </c>
      <c r="AB26" s="506">
        <f t="shared" si="21"/>
        <v>0</v>
      </c>
      <c r="AC26" s="541"/>
      <c r="AG26" s="366">
        <v>337.3568</v>
      </c>
      <c r="AH26" s="366"/>
      <c r="AI26" s="367"/>
    </row>
    <row r="27" s="329" customFormat="1" ht="26" customHeight="1" spans="1:35">
      <c r="A27" s="510"/>
      <c r="B27" s="511" t="s">
        <v>565</v>
      </c>
      <c r="C27" s="512"/>
      <c r="D27" s="513">
        <f t="shared" ref="D27:J27" si="22">D18+D26</f>
        <v>860</v>
      </c>
      <c r="E27" s="514" t="s">
        <v>176</v>
      </c>
      <c r="F27" s="515" t="s">
        <v>176</v>
      </c>
      <c r="G27" s="516">
        <f t="shared" si="22"/>
        <v>386.7507</v>
      </c>
      <c r="H27" s="516">
        <f t="shared" si="22"/>
        <v>312.2328</v>
      </c>
      <c r="I27" s="516">
        <f t="shared" si="22"/>
        <v>309.506</v>
      </c>
      <c r="J27" s="516">
        <f t="shared" si="22"/>
        <v>72.8616</v>
      </c>
      <c r="K27" s="534">
        <f t="shared" ref="K27:K42" si="23">J27/G27</f>
        <v>0.188394229150717</v>
      </c>
      <c r="L27" s="516">
        <f t="shared" ref="L27:S27" si="24">L18+L26</f>
        <v>618.2031</v>
      </c>
      <c r="M27" s="513">
        <f t="shared" si="24"/>
        <v>14811</v>
      </c>
      <c r="N27" s="530">
        <f t="shared" si="24"/>
        <v>-337.345287096774</v>
      </c>
      <c r="O27" s="534">
        <f t="shared" ref="O27:O41" si="25">L27/M27</f>
        <v>0.0417394571602188</v>
      </c>
      <c r="P27" s="532">
        <f t="shared" ref="P27:P41" si="26">N27/M27</f>
        <v>-0.0227766718720393</v>
      </c>
      <c r="Q27" s="516">
        <f t="shared" si="24"/>
        <v>11138.363</v>
      </c>
      <c r="R27" s="513">
        <f t="shared" si="24"/>
        <v>44531.4</v>
      </c>
      <c r="S27" s="530">
        <f t="shared" si="24"/>
        <v>-4965.58538709677</v>
      </c>
      <c r="T27" s="534">
        <f t="shared" ref="T27:T41" si="27">Q27/R27</f>
        <v>0.250123800284743</v>
      </c>
      <c r="U27" s="532">
        <f t="shared" ref="U27:U41" si="28">S27/R27</f>
        <v>-0.111507506772677</v>
      </c>
      <c r="V27" s="516">
        <f t="shared" ref="V27:X27" si="29">V18+V26</f>
        <v>41376.5859</v>
      </c>
      <c r="W27" s="513">
        <f t="shared" si="29"/>
        <v>146296</v>
      </c>
      <c r="X27" s="530">
        <f t="shared" si="29"/>
        <v>-6406.36248709677</v>
      </c>
      <c r="Y27" s="534">
        <f t="shared" si="17"/>
        <v>0.282827868841253</v>
      </c>
      <c r="Z27" s="532">
        <f t="shared" ref="Z27:Z41" si="30">X27/W27</f>
        <v>-0.043790414550615</v>
      </c>
      <c r="AA27" s="515">
        <f>AA18+AA26</f>
        <v>0</v>
      </c>
      <c r="AB27" s="515">
        <f>AB18+AB26</f>
        <v>0</v>
      </c>
      <c r="AC27" s="541"/>
      <c r="AD27" s="510"/>
      <c r="AE27" s="510"/>
      <c r="AF27" s="510"/>
      <c r="AG27" s="547">
        <v>10520.1599</v>
      </c>
      <c r="AH27" s="547"/>
      <c r="AI27" s="510"/>
    </row>
    <row r="28" s="305" customFormat="1" ht="20.1" customHeight="1" spans="1:35">
      <c r="A28" s="192" t="s">
        <v>55</v>
      </c>
      <c r="B28" s="329" t="s">
        <v>566</v>
      </c>
      <c r="C28" s="187" t="s">
        <v>567</v>
      </c>
      <c r="D28" s="194">
        <v>100</v>
      </c>
      <c r="E28" s="330" t="str">
        <f>LOOKUP(1,0/(($D$3=数据提取表!$A:$A)*($A28=数据提取表!$B:$B)),数据提取表!E:E)</f>
        <v>晴</v>
      </c>
      <c r="F28" s="331">
        <f t="array" ref="F28">LOOKUP(1,0/(($D$3=数据提取表!$A:$A)*($A28=数据提取表!$B:$B)),数据提取表!G:G)</f>
        <v>7.19</v>
      </c>
      <c r="G28" s="332">
        <f>LOOKUP(1,0/(($D$3=数据提取表!$A:$A)*($A28=数据提取表!$B:$B)),数据提取表!H:H)</f>
        <v>127.2725</v>
      </c>
      <c r="H28" s="332">
        <f>LOOKUP(1,0/(($D$3=数据提取表!$A:$A)*($A28=数据提取表!$B:$B)),数据提取表!I:I)</f>
        <v>107.9536</v>
      </c>
      <c r="I28" s="332">
        <f>LOOKUP(1,0/(($D$3=数据提取表!$A:$A)*($A28=数据提取表!$B:$B)),数据提取表!J:J)</f>
        <v>105.8714</v>
      </c>
      <c r="J28" s="332">
        <f>LOOKUP(1,0/(($D$3=数据提取表!$A:$A)*($A28=数据提取表!$B:$B)),数据提取表!K:K)</f>
        <v>19.3189</v>
      </c>
      <c r="K28" s="346">
        <f t="shared" si="23"/>
        <v>0.151791628199336</v>
      </c>
      <c r="L28" s="332">
        <f>LOOKUP(1,0/(($D$3=数据提取表!$A:$A)*($A28=数据提取表!$B:$B)),数据提取表!M:M)</f>
        <v>165.21</v>
      </c>
      <c r="M28" s="347">
        <f>计划电量!O23</f>
        <v>2910</v>
      </c>
      <c r="N28" s="348">
        <f>L28-M28/31*日报辅助图!$D$1</f>
        <v>-22.531935483871</v>
      </c>
      <c r="O28" s="349">
        <f t="shared" si="25"/>
        <v>0.0567731958762887</v>
      </c>
      <c r="P28" s="346">
        <f t="shared" si="26"/>
        <v>-0.0077429331559694</v>
      </c>
      <c r="Q28" s="332">
        <f t="shared" ref="Q28:Q37" si="31">L28+AG28+AH28</f>
        <v>2726.2248</v>
      </c>
      <c r="R28" s="357">
        <f>计划电量!H23</f>
        <v>8100</v>
      </c>
      <c r="S28" s="348">
        <f>Q28-(计划电量!N23+计划电量!O23/31*日报辅助图!$D$1)</f>
        <v>-187.517135483871</v>
      </c>
      <c r="T28" s="349">
        <f t="shared" si="27"/>
        <v>0.336570962962963</v>
      </c>
      <c r="U28" s="349">
        <f t="shared" si="28"/>
        <v>-0.0231502636399841</v>
      </c>
      <c r="V28" s="332">
        <f t="array" ref="V28">LOOKUP(1,0/(($D$3=数据提取表!$A:$A)*($A28=数据提取表!$B:$B)),数据提取表!R:R)</f>
        <v>9085.0147</v>
      </c>
      <c r="W28" s="194">
        <f>计划电量!F23</f>
        <v>28860</v>
      </c>
      <c r="X28" s="348">
        <f>V28-(计划电量!G23+计划电量!N23+计划电量!O23/31*日报辅助图!$D$1)</f>
        <v>-928.727235483871</v>
      </c>
      <c r="Y28" s="349">
        <f t="shared" ref="Y27:Y41" si="32">V28/W28</f>
        <v>0.314796074151074</v>
      </c>
      <c r="Z28" s="349">
        <f t="shared" si="30"/>
        <v>-0.032180430889947</v>
      </c>
      <c r="AA28" s="330">
        <f t="array" ref="AA28">LOOKUP(1,0/(($D$3=数据提取表!$A:$A)*($A28=数据提取表!$B:$B)),数据提取表!AC:AC)</f>
        <v>0</v>
      </c>
      <c r="AB28" s="330">
        <f t="array" ref="AB28">LOOKUP(1,0/(($D$3=数据提取表!$A:$A)*($A28=数据提取表!$B:$B)),数据提取表!AD:AD)</f>
        <v>0</v>
      </c>
      <c r="AC28" s="541"/>
      <c r="AG28" s="332">
        <v>2561.0148</v>
      </c>
      <c r="AH28" s="366"/>
      <c r="AI28" s="367"/>
    </row>
    <row r="29" s="305" customFormat="1" ht="20.1" customHeight="1" spans="1:34">
      <c r="A29" s="192" t="s">
        <v>57</v>
      </c>
      <c r="B29" s="329" t="s">
        <v>568</v>
      </c>
      <c r="C29" s="187" t="s">
        <v>569</v>
      </c>
      <c r="D29" s="194">
        <v>20</v>
      </c>
      <c r="E29" s="330" t="str">
        <f>LOOKUP(1,0/(($D$3=数据提取表!$A:$A)*($A29=数据提取表!$B:$B)),数据提取表!E:E)</f>
        <v>晴</v>
      </c>
      <c r="F29" s="331">
        <f>LOOKUP(1,0/(($D$3=数据提取表!$A:$A)*($A29=数据提取表!$B:$B)),数据提取表!F:F)</f>
        <v>7.49</v>
      </c>
      <c r="G29" s="332">
        <f>LOOKUP(1,0/(($D$3=数据提取表!$A:$A)*($A29=数据提取表!$B:$B)),数据提取表!H:H)</f>
        <v>13.791</v>
      </c>
      <c r="H29" s="332">
        <f>LOOKUP(1,0/(($D$3=数据提取表!$A:$A)*($A29=数据提取表!$B:$B)),数据提取表!I:I)</f>
        <v>12.8608</v>
      </c>
      <c r="I29" s="332">
        <f>LOOKUP(1,0/(($D$3=数据提取表!$A:$A)*($A29=数据提取表!$B:$B)),数据提取表!J:J)</f>
        <v>12.6286</v>
      </c>
      <c r="J29" s="332">
        <f>LOOKUP(1,0/(($D$3=数据提取表!$A:$A)*($A29=数据提取表!$B:$B)),数据提取表!K:K)</f>
        <v>0.9302</v>
      </c>
      <c r="K29" s="346">
        <f t="shared" si="23"/>
        <v>0.0674497860923791</v>
      </c>
      <c r="L29" s="332">
        <f>LOOKUP(1,0/(($D$3=数据提取表!$A:$A)*($A29=数据提取表!$B:$B)),数据提取表!M:M)</f>
        <v>27.29</v>
      </c>
      <c r="M29" s="347">
        <f>计划电量!O24</f>
        <v>323</v>
      </c>
      <c r="N29" s="348">
        <f>L29-M29/31*日报辅助图!$D$1</f>
        <v>6.45129032258064</v>
      </c>
      <c r="O29" s="349">
        <f t="shared" si="25"/>
        <v>0.0844891640866873</v>
      </c>
      <c r="P29" s="346">
        <f t="shared" si="26"/>
        <v>0.0199730350544292</v>
      </c>
      <c r="Q29" s="332">
        <f t="shared" si="31"/>
        <v>303.3231</v>
      </c>
      <c r="R29" s="357">
        <f>计划电量!H24</f>
        <v>959</v>
      </c>
      <c r="S29" s="348">
        <f>Q29-(计划电量!N24+计划电量!O24/31*日报辅助图!$D$1)</f>
        <v>-29.5156096774193</v>
      </c>
      <c r="T29" s="349">
        <f t="shared" si="27"/>
        <v>0.316291032325339</v>
      </c>
      <c r="U29" s="349">
        <f t="shared" si="28"/>
        <v>-0.0307774866292172</v>
      </c>
      <c r="V29" s="332">
        <f t="array" ref="V29">LOOKUP(1,0/(($D$3=数据提取表!$A:$A)*($A29=数据提取表!$B:$B)),数据提取表!R:R)</f>
        <v>1111.2825</v>
      </c>
      <c r="W29" s="538">
        <f>计划电量!F24</f>
        <v>3541</v>
      </c>
      <c r="X29" s="348">
        <f>V29-(计划电量!G24+计划电量!N24+计划电量!O24/31*日报辅助图!$D$1)</f>
        <v>-66.5562096774192</v>
      </c>
      <c r="Y29" s="349">
        <f t="shared" si="32"/>
        <v>0.313832956791867</v>
      </c>
      <c r="Z29" s="349">
        <f t="shared" si="30"/>
        <v>-0.0187958796039026</v>
      </c>
      <c r="AA29" s="330">
        <f t="array" ref="AA29">LOOKUP(1,0/(($D$3=数据提取表!$A:$A)*($A29=数据提取表!$B:$B)),数据提取表!AC:AC)</f>
        <v>0</v>
      </c>
      <c r="AB29" s="330">
        <f t="array" ref="AB29">LOOKUP(1,0/(($D$3=数据提取表!$A:$A)*($A29=数据提取表!$B:$B)),数据提取表!AD:AD)</f>
        <v>0</v>
      </c>
      <c r="AC29" s="541"/>
      <c r="AG29" s="337">
        <v>276.0331</v>
      </c>
      <c r="AH29" s="366"/>
    </row>
    <row r="30" s="305" customFormat="1" ht="20.1" customHeight="1" spans="1:35">
      <c r="A30" s="192" t="s">
        <v>37</v>
      </c>
      <c r="B30" s="329" t="s">
        <v>570</v>
      </c>
      <c r="C30" s="187" t="s">
        <v>571</v>
      </c>
      <c r="D30" s="194">
        <v>100</v>
      </c>
      <c r="E30" s="330" t="str">
        <f>LOOKUP(1,0/(($D$3=数据提取表!$A:$A)*($A30=数据提取表!$B:$B)),数据提取表!E:E)</f>
        <v>晴</v>
      </c>
      <c r="F30" s="331">
        <f>LOOKUP(1,0/(($D$3=数据提取表!$A:$A)*($A30=数据提取表!$B:$B)),数据提取表!F:F)</f>
        <v>7.71</v>
      </c>
      <c r="G30" s="332">
        <f>LOOKUP(1,0/(($D$3=数据提取表!$A:$A)*($A30=数据提取表!$B:$B)),数据提取表!H:H)</f>
        <v>58.122</v>
      </c>
      <c r="H30" s="332">
        <f>LOOKUP(1,0/(($D$3=数据提取表!$A:$A)*($A30=数据提取表!$B:$B)),数据提取表!I:I)</f>
        <v>52.2362</v>
      </c>
      <c r="I30" s="332">
        <f>LOOKUP(1,0/(($D$3=数据提取表!$A:$A)*($A30=数据提取表!$B:$B)),数据提取表!J:J)</f>
        <v>49.924</v>
      </c>
      <c r="J30" s="332">
        <f>LOOKUP(1,0/(($D$3=数据提取表!$A:$A)*($A30=数据提取表!$B:$B)),数据提取表!K:K)</f>
        <v>5.8416</v>
      </c>
      <c r="K30" s="346">
        <f t="shared" si="23"/>
        <v>0.1005058325591</v>
      </c>
      <c r="L30" s="332">
        <f>LOOKUP(1,0/(($D$3=数据提取表!$A:$A)*($A30=数据提取表!$B:$B)),数据提取表!M:M)</f>
        <v>110.7</v>
      </c>
      <c r="M30" s="347">
        <f>计划电量!O25</f>
        <v>1575</v>
      </c>
      <c r="N30" s="348">
        <f>L30-M30/31*日报辅助图!$D$1</f>
        <v>9.08709677419355</v>
      </c>
      <c r="O30" s="349">
        <f t="shared" si="25"/>
        <v>0.0702857142857143</v>
      </c>
      <c r="P30" s="346">
        <f t="shared" si="26"/>
        <v>0.00576958525345623</v>
      </c>
      <c r="Q30" s="332">
        <f t="shared" si="31"/>
        <v>1392.563</v>
      </c>
      <c r="R30" s="357">
        <f>计划电量!H25</f>
        <v>4518</v>
      </c>
      <c r="S30" s="348">
        <f>Q30-(计划电量!N25+计划电量!O25/31*日报辅助图!$D$1)</f>
        <v>-97.0499032258062</v>
      </c>
      <c r="T30" s="349">
        <f t="shared" si="27"/>
        <v>0.308225542275343</v>
      </c>
      <c r="U30" s="349">
        <f t="shared" si="28"/>
        <v>-0.0214807222722015</v>
      </c>
      <c r="V30" s="332">
        <f t="array" ref="V30">LOOKUP(1,0/(($D$3=数据提取表!$A:$A)*($A30=数据提取表!$B:$B)),数据提取表!R:R)</f>
        <v>4631.556</v>
      </c>
      <c r="W30" s="194">
        <f>计划电量!F25</f>
        <v>15895</v>
      </c>
      <c r="X30" s="348">
        <f>V30-(计划电量!G25+计划电量!N25+计划电量!O25/31*日报辅助图!$D$1)</f>
        <v>-658.056903225807</v>
      </c>
      <c r="Y30" s="349">
        <f t="shared" si="32"/>
        <v>0.291384460522177</v>
      </c>
      <c r="Z30" s="349">
        <f t="shared" si="30"/>
        <v>-0.0414002455631209</v>
      </c>
      <c r="AA30" s="330">
        <f t="array" ref="AA30">LOOKUP(1,0/(($D$3=数据提取表!$A:$A)*($A30=数据提取表!$B:$B)),数据提取表!AC:AC)</f>
        <v>0</v>
      </c>
      <c r="AB30" s="330">
        <f t="array" ref="AB30">LOOKUP(1,0/(($D$3=数据提取表!$A:$A)*($A30=数据提取表!$B:$B)),数据提取表!AD:AD)</f>
        <v>0</v>
      </c>
      <c r="AC30" s="541"/>
      <c r="AG30" s="332">
        <v>1281.863</v>
      </c>
      <c r="AH30" s="366"/>
      <c r="AI30" s="367"/>
    </row>
    <row r="31" s="305" customFormat="1" ht="20.1" customHeight="1" spans="1:34">
      <c r="A31" s="192" t="s">
        <v>40</v>
      </c>
      <c r="B31" s="329" t="s">
        <v>572</v>
      </c>
      <c r="C31" s="187" t="s">
        <v>573</v>
      </c>
      <c r="D31" s="194">
        <v>30</v>
      </c>
      <c r="E31" s="330" t="str">
        <f>LOOKUP(1,0/(($D$3=数据提取表!$A:$A)*($A31=数据提取表!$B:$B)),数据提取表!E:E)</f>
        <v>晴</v>
      </c>
      <c r="F31" s="331">
        <f>LOOKUP(1,0/(($D$3=数据提取表!$A:$A)*($A31=数据提取表!$B:$B)),数据提取表!F:F)</f>
        <v>7.84</v>
      </c>
      <c r="G31" s="332">
        <f>LOOKUP(1,0/(($D$3=数据提取表!$A:$A)*($A31=数据提取表!$B:$B)),数据提取表!H:H)</f>
        <v>19.2399</v>
      </c>
      <c r="H31" s="332">
        <f>LOOKUP(1,0/(($D$3=数据提取表!$A:$A)*($A31=数据提取表!$B:$B)),数据提取表!I:I)</f>
        <v>19.2399</v>
      </c>
      <c r="I31" s="332">
        <f>LOOKUP(1,0/(($D$3=数据提取表!$A:$A)*($A31=数据提取表!$B:$B)),数据提取表!J:J)</f>
        <v>19.008</v>
      </c>
      <c r="J31" s="332">
        <f>LOOKUP(1,0/(($D$3=数据提取表!$A:$A)*($A31=数据提取表!$B:$B)),数据提取表!K:K)</f>
        <v>0</v>
      </c>
      <c r="K31" s="346">
        <f t="shared" si="23"/>
        <v>0</v>
      </c>
      <c r="L31" s="332">
        <f>LOOKUP(1,0/(($D$3=数据提取表!$A:$A)*($A31=数据提取表!$B:$B)),数据提取表!M:M)</f>
        <v>32.0496</v>
      </c>
      <c r="M31" s="347">
        <f>计划电量!O26</f>
        <v>468</v>
      </c>
      <c r="N31" s="348">
        <f>L31-M31/31*日报辅助图!$D$1</f>
        <v>1.85605161290322</v>
      </c>
      <c r="O31" s="349">
        <f t="shared" si="25"/>
        <v>0.0684820512820513</v>
      </c>
      <c r="P31" s="346">
        <f t="shared" si="26"/>
        <v>0.00396592224979321</v>
      </c>
      <c r="Q31" s="332">
        <f t="shared" si="31"/>
        <v>459.096</v>
      </c>
      <c r="R31" s="357">
        <f>计划电量!H26</f>
        <v>1279</v>
      </c>
      <c r="S31" s="348">
        <f>Q31-(计划电量!N26+计划电量!O26/31*日报辅助图!$D$1)</f>
        <v>27.9024516129032</v>
      </c>
      <c r="T31" s="349">
        <f t="shared" si="27"/>
        <v>0.35894917904613</v>
      </c>
      <c r="U31" s="349">
        <f t="shared" si="28"/>
        <v>0.0218158339428485</v>
      </c>
      <c r="V31" s="332">
        <f t="array" ref="V31">LOOKUP(1,0/(($D$3=数据提取表!$A:$A)*($A31=数据提取表!$B:$B)),数据提取表!R:R)</f>
        <v>1636.8528</v>
      </c>
      <c r="W31" s="538">
        <f>计划电量!F26</f>
        <v>4805</v>
      </c>
      <c r="X31" s="348">
        <f>V31-(计划电量!G26+计划电量!N26+计划电量!O26/31*日报辅助图!$D$1)</f>
        <v>-36.3407483870969</v>
      </c>
      <c r="Y31" s="349">
        <f t="shared" si="32"/>
        <v>0.340656149843913</v>
      </c>
      <c r="Z31" s="349">
        <f t="shared" si="30"/>
        <v>-0.0075631110066799</v>
      </c>
      <c r="AA31" s="330">
        <f t="array" ref="AA31">LOOKUP(1,0/(($D$3=数据提取表!$A:$A)*($A31=数据提取表!$B:$B)),数据提取表!AC:AC)</f>
        <v>0</v>
      </c>
      <c r="AB31" s="330">
        <f t="array" ref="AB31">LOOKUP(1,0/(($D$3=数据提取表!$A:$A)*($A31=数据提取表!$B:$B)),数据提取表!AD:AD)</f>
        <v>0</v>
      </c>
      <c r="AC31" s="541"/>
      <c r="AG31" s="337">
        <v>427.0464</v>
      </c>
      <c r="AH31" s="366"/>
    </row>
    <row r="32" s="305" customFormat="1" ht="20.1" customHeight="1" spans="1:35">
      <c r="A32" s="192" t="s">
        <v>60</v>
      </c>
      <c r="B32" s="329" t="s">
        <v>574</v>
      </c>
      <c r="C32" s="187" t="s">
        <v>575</v>
      </c>
      <c r="D32" s="194">
        <v>250</v>
      </c>
      <c r="E32" s="330" t="str">
        <f>LOOKUP(1,0/(($D$3=数据提取表!$A:$A)*($A32=数据提取表!$B:$B)),数据提取表!E:E)</f>
        <v>晴</v>
      </c>
      <c r="F32" s="331">
        <f t="array" ref="F32">LOOKUP(1,0/(($D$3=数据提取表!$A:$A)*($A32=数据提取表!$B:$B)),数据提取表!G:G)</f>
        <v>6.17</v>
      </c>
      <c r="G32" s="332">
        <f>LOOKUP(1,0/(($D$3=数据提取表!$A:$A)*($A32=数据提取表!$B:$B)),数据提取表!H:H)</f>
        <v>165.4552</v>
      </c>
      <c r="H32" s="332">
        <f>LOOKUP(1,0/(($D$3=数据提取表!$A:$A)*($A32=数据提取表!$B:$B)),数据提取表!I:I)</f>
        <v>129.7204</v>
      </c>
      <c r="I32" s="332">
        <f>LOOKUP(1,0/(($D$3=数据提取表!$A:$A)*($A32=数据提取表!$B:$B)),数据提取表!J:J)</f>
        <v>125.4</v>
      </c>
      <c r="J32" s="332">
        <f>LOOKUP(1,0/(($D$3=数据提取表!$A:$A)*($A32=数据提取表!$B:$B)),数据提取表!K:K)</f>
        <v>35.7348</v>
      </c>
      <c r="K32" s="346">
        <f t="shared" si="23"/>
        <v>0.215978706018306</v>
      </c>
      <c r="L32" s="332">
        <f>LOOKUP(1,0/(($D$3=数据提取表!$A:$A)*($A32=数据提取表!$B:$B)),数据提取表!M:M)</f>
        <v>277.2</v>
      </c>
      <c r="M32" s="347">
        <f>计划电量!O27</f>
        <v>5197</v>
      </c>
      <c r="N32" s="348">
        <f>L32-M32/31*日报辅助图!$D$1</f>
        <v>-58.0903225806452</v>
      </c>
      <c r="O32" s="349">
        <f t="shared" si="25"/>
        <v>0.0533384644987493</v>
      </c>
      <c r="P32" s="346">
        <f t="shared" si="26"/>
        <v>-0.0111776645335088</v>
      </c>
      <c r="Q32" s="332">
        <f t="shared" si="31"/>
        <v>5899.08</v>
      </c>
      <c r="R32" s="357">
        <f>计划电量!H27</f>
        <v>16303</v>
      </c>
      <c r="S32" s="348">
        <f>Q32-(计划电量!N27+计划电量!O27/31*日报辅助图!$D$1)</f>
        <v>-1186.21032258064</v>
      </c>
      <c r="T32" s="349">
        <f t="shared" si="27"/>
        <v>0.361840152119242</v>
      </c>
      <c r="U32" s="349">
        <f t="shared" si="28"/>
        <v>-0.0727602479654447</v>
      </c>
      <c r="V32" s="332">
        <f t="array" ref="V32">LOOKUP(1,0/(($D$3=数据提取表!$A:$A)*($A32=数据提取表!$B:$B)),数据提取表!R:R)</f>
        <v>20434.92</v>
      </c>
      <c r="W32" s="194">
        <f>计划电量!F27</f>
        <v>61425</v>
      </c>
      <c r="X32" s="348">
        <f>V32-(计划电量!G27+计划电量!N27+计划电量!O27/31*日报辅助图!$D$1)</f>
        <v>-3708.37032258065</v>
      </c>
      <c r="Y32" s="349">
        <f t="shared" si="32"/>
        <v>0.33268083028083</v>
      </c>
      <c r="Z32" s="349">
        <f t="shared" si="30"/>
        <v>-0.0603723292239421</v>
      </c>
      <c r="AA32" s="330">
        <f t="array" ref="AA32">LOOKUP(1,0/(($D$3=数据提取表!$A:$A)*($A32=数据提取表!$B:$B)),数据提取表!AC:AC)</f>
        <v>0</v>
      </c>
      <c r="AB32" s="330">
        <f t="array" ref="AB32">LOOKUP(1,0/(($D$3=数据提取表!$A:$A)*($A32=数据提取表!$B:$B)),数据提取表!AD:AD)</f>
        <v>0</v>
      </c>
      <c r="AC32" s="541"/>
      <c r="AG32" s="332">
        <v>5621.88</v>
      </c>
      <c r="AH32" s="366"/>
      <c r="AI32" s="367"/>
    </row>
    <row r="33" s="305" customFormat="1" ht="20.1" customHeight="1" spans="1:34">
      <c r="A33" s="192" t="s">
        <v>61</v>
      </c>
      <c r="B33" s="329" t="s">
        <v>576</v>
      </c>
      <c r="C33" s="187" t="s">
        <v>577</v>
      </c>
      <c r="D33" s="194">
        <v>335</v>
      </c>
      <c r="E33" s="330" t="str">
        <f>LOOKUP(1,0/(($D$3=数据提取表!$A:$A)*($A33=数据提取表!$B:$B)),数据提取表!E:E)</f>
        <v>晴</v>
      </c>
      <c r="F33" s="331">
        <f t="array" ref="F33">LOOKUP(1,0/(($D$3=数据提取表!$A:$A)*($A33=数据提取表!$B:$B)),数据提取表!G:G)</f>
        <v>7.69</v>
      </c>
      <c r="G33" s="332">
        <f>LOOKUP(1,0/(($D$3=数据提取表!$A:$A)*($A33=数据提取表!$B:$B)),数据提取表!H:H)</f>
        <v>308.3898</v>
      </c>
      <c r="H33" s="332">
        <f>LOOKUP(1,0/(($D$3=数据提取表!$A:$A)*($A33=数据提取表!$B:$B)),数据提取表!I:I)</f>
        <v>149.7069</v>
      </c>
      <c r="I33" s="332">
        <f>LOOKUP(1,0/(($D$3=数据提取表!$A:$A)*($A33=数据提取表!$B:$B)),数据提取表!J:J)</f>
        <v>145.64</v>
      </c>
      <c r="J33" s="332">
        <f>LOOKUP(1,0/(($D$3=数据提取表!$A:$A)*($A33=数据提取表!$B:$B)),数据提取表!K:K)</f>
        <v>158.6829</v>
      </c>
      <c r="K33" s="346">
        <f t="shared" si="23"/>
        <v>0.51455301050813</v>
      </c>
      <c r="L33" s="332">
        <f>LOOKUP(1,0/(($D$3=数据提取表!$A:$A)*($A33=数据提取表!$B:$B)),数据提取表!M:M)</f>
        <v>418.88</v>
      </c>
      <c r="M33" s="347">
        <f>计划电量!O28</f>
        <v>6720</v>
      </c>
      <c r="N33" s="348">
        <f>L33-M33/31*日报辅助图!$D$1</f>
        <v>-14.6683870967742</v>
      </c>
      <c r="O33" s="349">
        <f t="shared" si="25"/>
        <v>0.0623333333333333</v>
      </c>
      <c r="P33" s="346">
        <f t="shared" si="26"/>
        <v>-0.00218279569892473</v>
      </c>
      <c r="Q33" s="332">
        <f t="shared" si="31"/>
        <v>8425.56</v>
      </c>
      <c r="R33" s="357">
        <f>计划电量!H28</f>
        <v>21878</v>
      </c>
      <c r="S33" s="348">
        <f>Q33-(计划电量!N28+计划电量!O28/31*日报辅助图!$D$1)</f>
        <v>-1303.98838709678</v>
      </c>
      <c r="T33" s="349">
        <f t="shared" si="27"/>
        <v>0.385115641283481</v>
      </c>
      <c r="U33" s="349">
        <f t="shared" si="28"/>
        <v>-0.0596027236080435</v>
      </c>
      <c r="V33" s="332">
        <f t="array" ref="V33">LOOKUP(1,0/(($D$3=数据提取表!$A:$A)*($A33=数据提取表!$B:$B)),数据提取表!R:R)</f>
        <v>32351</v>
      </c>
      <c r="W33" s="538">
        <f>计划电量!F28</f>
        <v>83580</v>
      </c>
      <c r="X33" s="348">
        <f>V33-(计划电量!G28+计划电量!N28+计划电量!O28/31*日报辅助图!$D$1)</f>
        <v>1059.45161290323</v>
      </c>
      <c r="Y33" s="349">
        <f t="shared" si="32"/>
        <v>0.387066283799952</v>
      </c>
      <c r="Z33" s="349">
        <f t="shared" si="30"/>
        <v>0.0126758986947024</v>
      </c>
      <c r="AA33" s="330">
        <f t="array" ref="AA33">LOOKUP(1,0/(($D$3=数据提取表!$A:$A)*($A33=数据提取表!$B:$B)),数据提取表!AC:AC)</f>
        <v>0</v>
      </c>
      <c r="AB33" s="330">
        <f t="array" ref="AB33">LOOKUP(1,0/(($D$3=数据提取表!$A:$A)*($A33=数据提取表!$B:$B)),数据提取表!AD:AD)</f>
        <v>0</v>
      </c>
      <c r="AC33" s="541"/>
      <c r="AG33" s="337">
        <v>8006.68</v>
      </c>
      <c r="AH33" s="366"/>
    </row>
    <row r="34" s="305" customFormat="1" ht="20.1" customHeight="1" spans="1:35">
      <c r="A34" s="192" t="s">
        <v>62</v>
      </c>
      <c r="B34" s="329" t="s">
        <v>578</v>
      </c>
      <c r="C34" s="187" t="s">
        <v>579</v>
      </c>
      <c r="D34" s="194">
        <v>250</v>
      </c>
      <c r="E34" s="330" t="str">
        <f>LOOKUP(1,0/(($D$3=数据提取表!$A:$A)*($A34=数据提取表!$B:$B)),数据提取表!E:E)</f>
        <v>晴</v>
      </c>
      <c r="F34" s="331">
        <f t="array" ref="F34">LOOKUP(1,0/(($D$3=数据提取表!$A:$A)*($A34=数据提取表!$B:$B)),数据提取表!G:G)</f>
        <v>7.5</v>
      </c>
      <c r="G34" s="332">
        <f>LOOKUP(1,0/(($D$3=数据提取表!$A:$A)*($A34=数据提取表!$B:$B)),数据提取表!H:H)</f>
        <v>195.3072</v>
      </c>
      <c r="H34" s="332">
        <f>LOOKUP(1,0/(($D$3=数据提取表!$A:$A)*($A34=数据提取表!$B:$B)),数据提取表!I:I)</f>
        <v>140.085</v>
      </c>
      <c r="I34" s="332">
        <f>LOOKUP(1,0/(($D$3=数据提取表!$A:$A)*($A34=数据提取表!$B:$B)),数据提取表!J:J)</f>
        <v>135.96</v>
      </c>
      <c r="J34" s="332">
        <f>LOOKUP(1,0/(($D$3=数据提取表!$A:$A)*($A34=数据提取表!$B:$B)),数据提取表!K:K)</f>
        <v>55.2222</v>
      </c>
      <c r="K34" s="346">
        <f t="shared" si="23"/>
        <v>0.282745336577453</v>
      </c>
      <c r="L34" s="332">
        <f>LOOKUP(1,0/(($D$3=数据提取表!$A:$A)*($A34=数据提取表!$B:$B)),数据提取表!M:M)</f>
        <v>337.92</v>
      </c>
      <c r="M34" s="347">
        <f>计划电量!O29</f>
        <v>4629</v>
      </c>
      <c r="N34" s="348">
        <f>L34-M34/31*日报辅助图!$D$1</f>
        <v>39.2748387096775</v>
      </c>
      <c r="O34" s="349">
        <f t="shared" si="25"/>
        <v>0.07300064808814</v>
      </c>
      <c r="P34" s="346">
        <f t="shared" si="26"/>
        <v>0.00848451905588193</v>
      </c>
      <c r="Q34" s="332">
        <f t="shared" si="31"/>
        <v>6279.24</v>
      </c>
      <c r="R34" s="357">
        <f>计划电量!H29</f>
        <v>15988</v>
      </c>
      <c r="S34" s="348">
        <f>Q34-(计划电量!N29+计划电量!O29/31*日报辅助图!$D$1)</f>
        <v>-1014.40516129032</v>
      </c>
      <c r="T34" s="349">
        <f t="shared" si="27"/>
        <v>0.392747060295221</v>
      </c>
      <c r="U34" s="349">
        <f t="shared" si="28"/>
        <v>-0.0634479085120292</v>
      </c>
      <c r="V34" s="332">
        <f t="array" ref="V34">LOOKUP(1,0/(($D$3=数据提取表!$A:$A)*($A34=数据提取表!$B:$B)),数据提取表!R:R)</f>
        <v>22826.76</v>
      </c>
      <c r="W34" s="194">
        <f>计划电量!F29</f>
        <v>61280</v>
      </c>
      <c r="X34" s="348">
        <f>V34-(计划电量!G29+计划电量!N29+计划电量!O29/31*日报辅助图!$D$1)</f>
        <v>-846.885161290324</v>
      </c>
      <c r="Y34" s="349">
        <f t="shared" si="32"/>
        <v>0.372499347258486</v>
      </c>
      <c r="Z34" s="349">
        <f t="shared" si="30"/>
        <v>-0.0138199275667481</v>
      </c>
      <c r="AA34" s="330">
        <f t="array" ref="AA34">LOOKUP(1,0/(($D$3=数据提取表!$A:$A)*($A34=数据提取表!$B:$B)),数据提取表!AC:AC)</f>
        <v>0</v>
      </c>
      <c r="AB34" s="330">
        <f t="array" ref="AB34">LOOKUP(1,0/(($D$3=数据提取表!$A:$A)*($A34=数据提取表!$B:$B)),数据提取表!AD:AD)</f>
        <v>0</v>
      </c>
      <c r="AC34" s="541"/>
      <c r="AG34" s="332">
        <v>5941.32</v>
      </c>
      <c r="AH34" s="366"/>
      <c r="AI34" s="367"/>
    </row>
    <row r="35" s="305" customFormat="1" ht="20.1" customHeight="1" spans="1:34">
      <c r="A35" s="192" t="s">
        <v>64</v>
      </c>
      <c r="B35" s="329" t="s">
        <v>580</v>
      </c>
      <c r="C35" s="187" t="s">
        <v>581</v>
      </c>
      <c r="D35" s="194">
        <v>60</v>
      </c>
      <c r="E35" s="330" t="str">
        <f>LOOKUP(1,0/(($D$3=数据提取表!$A:$A)*($A35=数据提取表!$B:$B)),数据提取表!E:E)</f>
        <v>晴</v>
      </c>
      <c r="F35" s="331">
        <f t="array" ref="F35">LOOKUP(1,0/(($D$3=数据提取表!$A:$A)*($A35=数据提取表!$B:$B)),数据提取表!G:G)</f>
        <v>4.17</v>
      </c>
      <c r="G35" s="332">
        <f>LOOKUP(1,0/(($D$3=数据提取表!$A:$A)*($A35=数据提取表!$B:$B)),数据提取表!H:H)</f>
        <v>28.7016</v>
      </c>
      <c r="H35" s="332">
        <f>LOOKUP(1,0/(($D$3=数据提取表!$A:$A)*($A35=数据提取表!$B:$B)),数据提取表!I:I)</f>
        <v>28.7016</v>
      </c>
      <c r="I35" s="332">
        <f>LOOKUP(1,0/(($D$3=数据提取表!$A:$A)*($A35=数据提取表!$B:$B)),数据提取表!J:J)</f>
        <v>28.14</v>
      </c>
      <c r="J35" s="332">
        <f>LOOKUP(1,0/(($D$3=数据提取表!$A:$A)*($A35=数据提取表!$B:$B)),数据提取表!K:K)</f>
        <v>0</v>
      </c>
      <c r="K35" s="346">
        <f t="shared" si="23"/>
        <v>0</v>
      </c>
      <c r="L35" s="332">
        <f>LOOKUP(1,0/(($D$3=数据提取表!$A:$A)*($A35=数据提取表!$B:$B)),数据提取表!M:M)</f>
        <v>80.85</v>
      </c>
      <c r="M35" s="347">
        <f>计划电量!O30</f>
        <v>1011</v>
      </c>
      <c r="N35" s="348">
        <f>L35-M35/31*日报辅助图!$D$1</f>
        <v>15.6241935483871</v>
      </c>
      <c r="O35" s="349">
        <f t="shared" si="25"/>
        <v>0.0799703264094955</v>
      </c>
      <c r="P35" s="346">
        <f t="shared" si="26"/>
        <v>0.0154541973772375</v>
      </c>
      <c r="Q35" s="332">
        <f t="shared" si="31"/>
        <v>1379.7</v>
      </c>
      <c r="R35" s="357">
        <f>计划电量!H30</f>
        <v>3329</v>
      </c>
      <c r="S35" s="348">
        <f>Q35-(计划电量!N30+计划电量!O30/31*日报辅助图!$D$1)</f>
        <v>-74.5258064516131</v>
      </c>
      <c r="T35" s="349">
        <f t="shared" si="27"/>
        <v>0.414448783418444</v>
      </c>
      <c r="U35" s="349">
        <f t="shared" si="28"/>
        <v>-0.0223868448337678</v>
      </c>
      <c r="V35" s="332">
        <f t="array" ref="V35">LOOKUP(1,0/(($D$3=数据提取表!$A:$A)*($A35=数据提取表!$B:$B)),数据提取表!R:R)</f>
        <v>5431.23</v>
      </c>
      <c r="W35" s="538">
        <f>计划电量!F30</f>
        <v>14049</v>
      </c>
      <c r="X35" s="348">
        <f>V35-(计划电量!G30+计划电量!N30+计划电量!O30/31*日报辅助图!$D$1)</f>
        <v>45.0041935483869</v>
      </c>
      <c r="Y35" s="349">
        <f t="shared" si="32"/>
        <v>0.386591928251121</v>
      </c>
      <c r="Z35" s="349">
        <f t="shared" si="30"/>
        <v>0.00320337344639383</v>
      </c>
      <c r="AA35" s="330">
        <f t="array" ref="AA35">LOOKUP(1,0/(($D$3=数据提取表!$A:$A)*($A35=数据提取表!$B:$B)),数据提取表!AC:AC)</f>
        <v>0</v>
      </c>
      <c r="AB35" s="330">
        <f t="array" ref="AB35">LOOKUP(1,0/(($D$3=数据提取表!$A:$A)*($A35=数据提取表!$B:$B)),数据提取表!AD:AD)</f>
        <v>0</v>
      </c>
      <c r="AC35" s="541"/>
      <c r="AG35" s="337">
        <v>1298.85</v>
      </c>
      <c r="AH35" s="366"/>
    </row>
    <row r="36" s="305" customFormat="1" ht="20.1" customHeight="1" spans="1:35">
      <c r="A36" s="192" t="s">
        <v>59</v>
      </c>
      <c r="B36" s="329" t="s">
        <v>582</v>
      </c>
      <c r="C36" s="187" t="s">
        <v>583</v>
      </c>
      <c r="D36" s="194">
        <v>100</v>
      </c>
      <c r="E36" s="330" t="str">
        <f>LOOKUP(1,0/(($D$3=数据提取表!$A:$A)*($A36=数据提取表!$B:$B)),数据提取表!E:E)</f>
        <v>晴</v>
      </c>
      <c r="F36" s="331">
        <f t="array" ref="F36">LOOKUP(1,0/(($D$3=数据提取表!$A:$A)*($A36=数据提取表!$B:$B)),数据提取表!G:G)</f>
        <v>8.46</v>
      </c>
      <c r="G36" s="332">
        <f>LOOKUP(1,0/(($D$3=数据提取表!$A:$A)*($A36=数据提取表!$B:$B)),数据提取表!H:H)</f>
        <v>177.4575</v>
      </c>
      <c r="H36" s="332">
        <f>LOOKUP(1,0/(($D$3=数据提取表!$A:$A)*($A36=数据提取表!$B:$B)),数据提取表!I:I)</f>
        <v>131.3592</v>
      </c>
      <c r="I36" s="332">
        <f>LOOKUP(1,0/(($D$3=数据提取表!$A:$A)*($A36=数据提取表!$B:$B)),数据提取表!J:J)</f>
        <v>129.228</v>
      </c>
      <c r="J36" s="332">
        <f>LOOKUP(1,0/(($D$3=数据提取表!$A:$A)*($A36=数据提取表!$B:$B)),数据提取表!K:K)</f>
        <v>46.0983</v>
      </c>
      <c r="K36" s="346">
        <f t="shared" si="23"/>
        <v>0.259770931068002</v>
      </c>
      <c r="L36" s="332">
        <f>LOOKUP(1,0/(($D$3=数据提取表!$A:$A)*($A36=数据提取表!$B:$B)),数据提取表!M:M)</f>
        <v>212.256</v>
      </c>
      <c r="M36" s="347">
        <f>计划电量!O31</f>
        <v>2214</v>
      </c>
      <c r="N36" s="348">
        <f>L36-M36/31*日报辅助图!$D$1</f>
        <v>69.4172903225806</v>
      </c>
      <c r="O36" s="349">
        <f t="shared" si="25"/>
        <v>0.095869918699187</v>
      </c>
      <c r="P36" s="346">
        <f t="shared" si="26"/>
        <v>0.0313537896669289</v>
      </c>
      <c r="Q36" s="332">
        <f t="shared" si="31"/>
        <v>2569.512</v>
      </c>
      <c r="R36" s="357">
        <f>计划电量!H31</f>
        <v>7073</v>
      </c>
      <c r="S36" s="348">
        <f>Q36-(计划电量!N31+计划电量!O31/31*日报辅助图!$D$1)</f>
        <v>-536.32670967742</v>
      </c>
      <c r="T36" s="349">
        <f t="shared" si="27"/>
        <v>0.363284603421462</v>
      </c>
      <c r="U36" s="349">
        <f t="shared" si="28"/>
        <v>-0.0758273306485819</v>
      </c>
      <c r="V36" s="332">
        <f t="array" ref="V36">LOOKUP(1,0/(($D$3=数据提取表!$A:$A)*($A36=数据提取表!$B:$B)),数据提取表!R:R)</f>
        <v>9548.616</v>
      </c>
      <c r="W36" s="194">
        <f>计划电量!F31</f>
        <v>25315</v>
      </c>
      <c r="X36" s="348">
        <f>V36-(计划电量!G31+计划电量!N31+计划电量!O31/31*日报辅助图!$D$1)</f>
        <v>-120.222709677419</v>
      </c>
      <c r="Y36" s="349">
        <f t="shared" si="32"/>
        <v>0.377192020541181</v>
      </c>
      <c r="Z36" s="349">
        <f t="shared" si="30"/>
        <v>-0.004749070103789</v>
      </c>
      <c r="AA36" s="330">
        <f t="array" ref="AA36">LOOKUP(1,0/(($D$3=数据提取表!$A:$A)*($A36=数据提取表!$B:$B)),数据提取表!AC:AC)</f>
        <v>0</v>
      </c>
      <c r="AB36" s="330">
        <f t="array" ref="AB36">LOOKUP(1,0/(($D$3=数据提取表!$A:$A)*($A36=数据提取表!$B:$B)),数据提取表!AD:AD)</f>
        <v>0</v>
      </c>
      <c r="AC36" s="541"/>
      <c r="AG36" s="332">
        <v>2357.256</v>
      </c>
      <c r="AH36" s="366"/>
      <c r="AI36" s="367"/>
    </row>
    <row r="37" s="305" customFormat="1" ht="20.1" customHeight="1" spans="1:34">
      <c r="A37" s="192" t="s">
        <v>43</v>
      </c>
      <c r="B37" s="329" t="s">
        <v>584</v>
      </c>
      <c r="C37" s="187" t="s">
        <v>585</v>
      </c>
      <c r="D37" s="194">
        <v>378</v>
      </c>
      <c r="E37" s="330" t="str">
        <f>LOOKUP(1,0/(($D$3=数据提取表!$A:$A)*($A37=数据提取表!$B:$B)),数据提取表!E:E)</f>
        <v>晴</v>
      </c>
      <c r="F37" s="331">
        <f>LOOKUP(1,0/(($D$3=数据提取表!$A:$A)*($A37=数据提取表!$B:$B)),数据提取表!F:F)</f>
        <v>6.56</v>
      </c>
      <c r="G37" s="332">
        <f>LOOKUP(1,0/(($D$3=数据提取表!$A:$A)*($A37=数据提取表!$B:$B)),数据提取表!H:H)</f>
        <v>227.1155</v>
      </c>
      <c r="H37" s="332">
        <f>LOOKUP(1,0/(($D$3=数据提取表!$A:$A)*($A37=数据提取表!$B:$B)),数据提取表!I:I)</f>
        <v>208.8366</v>
      </c>
      <c r="I37" s="332">
        <f>LOOKUP(1,0/(($D$3=数据提取表!$A:$A)*($A37=数据提取表!$B:$B)),数据提取表!J:J)</f>
        <v>206.382</v>
      </c>
      <c r="J37" s="332">
        <f>LOOKUP(1,0/(($D$3=数据提取表!$A:$A)*($A37=数据提取表!$B:$B)),数据提取表!K:K)</f>
        <v>17.1153</v>
      </c>
      <c r="K37" s="346">
        <f t="shared" si="23"/>
        <v>0.0753594536700489</v>
      </c>
      <c r="L37" s="332">
        <f>LOOKUP(1,0/(($D$3=数据提取表!$A:$A)*($A37=数据提取表!$B:$B)),数据提取表!M:M)</f>
        <v>451.902</v>
      </c>
      <c r="M37" s="347">
        <f>计划电量!O32</f>
        <v>4972</v>
      </c>
      <c r="N37" s="348">
        <f>L37-M37/31*日报辅助图!$D$1</f>
        <v>131.127806451613</v>
      </c>
      <c r="O37" s="349">
        <f t="shared" si="25"/>
        <v>0.0908893805309735</v>
      </c>
      <c r="P37" s="346">
        <f t="shared" si="26"/>
        <v>0.0263732514987154</v>
      </c>
      <c r="Q37" s="332">
        <f t="shared" si="31"/>
        <v>5550.435</v>
      </c>
      <c r="R37" s="357">
        <f>计划电量!H32</f>
        <v>14920</v>
      </c>
      <c r="S37" s="348">
        <f>Q37-(计划电量!N32+计划电量!O32/31*日报辅助图!$D$1)</f>
        <v>492.660806451613</v>
      </c>
      <c r="T37" s="349">
        <f t="shared" si="27"/>
        <v>0.372013069705094</v>
      </c>
      <c r="U37" s="349">
        <f t="shared" si="28"/>
        <v>0.0330201612903226</v>
      </c>
      <c r="V37" s="332">
        <f t="array" ref="V37">LOOKUP(1,0/(($D$3=数据提取表!$A:$A)*($A37=数据提取表!$B:$B)),数据提取表!R:R)</f>
        <v>18582.466</v>
      </c>
      <c r="W37" s="538">
        <f>计划电量!F32</f>
        <v>57321</v>
      </c>
      <c r="X37" s="348">
        <f>V37-(计划电量!G32+计划电量!N32+计划电量!O32/31*日报辅助图!$D$1)</f>
        <v>878.691806451614</v>
      </c>
      <c r="Y37" s="349">
        <f t="shared" si="32"/>
        <v>0.32418251600635</v>
      </c>
      <c r="Z37" s="349">
        <f t="shared" si="30"/>
        <v>0.0153293174657039</v>
      </c>
      <c r="AA37" s="330">
        <f t="array" ref="AA37">LOOKUP(1,0/(($D$3=数据提取表!$A:$A)*($A37=数据提取表!$B:$B)),数据提取表!AC:AC)</f>
        <v>0</v>
      </c>
      <c r="AB37" s="330">
        <f t="array" ref="AB37">LOOKUP(1,0/(($D$3=数据提取表!$A:$A)*($A37=数据提取表!$B:$B)),数据提取表!AD:AD)</f>
        <v>0</v>
      </c>
      <c r="AC37" s="541"/>
      <c r="AG37" s="337">
        <v>5098.533</v>
      </c>
      <c r="AH37" s="366"/>
    </row>
    <row r="38" s="305" customFormat="1" ht="27" customHeight="1" spans="1:34">
      <c r="A38" s="517"/>
      <c r="B38" s="502" t="s">
        <v>549</v>
      </c>
      <c r="C38" s="503"/>
      <c r="D38" s="504">
        <f>SUM(D28:D37)</f>
        <v>1623</v>
      </c>
      <c r="E38" s="509" t="s">
        <v>176</v>
      </c>
      <c r="F38" s="518" t="s">
        <v>176</v>
      </c>
      <c r="G38" s="507">
        <f t="shared" ref="D38:J38" si="33">SUM(G28:G37)</f>
        <v>1320.8522</v>
      </c>
      <c r="H38" s="507">
        <f t="shared" si="33"/>
        <v>980.7002</v>
      </c>
      <c r="I38" s="507">
        <f t="shared" si="33"/>
        <v>958.182</v>
      </c>
      <c r="J38" s="507">
        <f t="shared" si="33"/>
        <v>338.9442</v>
      </c>
      <c r="K38" s="535">
        <f t="shared" si="23"/>
        <v>0.256610239964774</v>
      </c>
      <c r="L38" s="507">
        <f t="shared" ref="L38:S38" si="34">SUM(L28:L37)</f>
        <v>2114.2576</v>
      </c>
      <c r="M38" s="529">
        <f t="shared" si="34"/>
        <v>30019</v>
      </c>
      <c r="N38" s="530">
        <f t="shared" si="34"/>
        <v>177.547922580645</v>
      </c>
      <c r="O38" s="535">
        <f t="shared" si="25"/>
        <v>0.0704306472567374</v>
      </c>
      <c r="P38" s="532">
        <f t="shared" si="26"/>
        <v>0.00591451822447933</v>
      </c>
      <c r="Q38" s="507">
        <f t="shared" si="34"/>
        <v>34984.7339</v>
      </c>
      <c r="R38" s="529">
        <f t="shared" si="34"/>
        <v>94347</v>
      </c>
      <c r="S38" s="530">
        <f t="shared" si="34"/>
        <v>-3908.97577741936</v>
      </c>
      <c r="T38" s="535">
        <f t="shared" si="27"/>
        <v>0.370809182061963</v>
      </c>
      <c r="U38" s="532">
        <f t="shared" si="28"/>
        <v>-0.0414319032658098</v>
      </c>
      <c r="V38" s="507">
        <f t="shared" ref="V38:X38" si="35">SUM(V28:V37)</f>
        <v>125639.698</v>
      </c>
      <c r="W38" s="529">
        <f t="shared" si="35"/>
        <v>356071</v>
      </c>
      <c r="X38" s="530">
        <f t="shared" si="35"/>
        <v>-4382.01167741935</v>
      </c>
      <c r="Y38" s="535">
        <f t="shared" si="32"/>
        <v>0.352850128204768</v>
      </c>
      <c r="Z38" s="532">
        <f t="shared" si="30"/>
        <v>-0.0123065671661533</v>
      </c>
      <c r="AA38" s="506">
        <f>SUM(AA28:AA37)</f>
        <v>0</v>
      </c>
      <c r="AB38" s="506">
        <f>SUM(AB28:AB37)</f>
        <v>0</v>
      </c>
      <c r="AC38" s="541"/>
      <c r="AG38" s="337">
        <v>32870.4763</v>
      </c>
      <c r="AH38" s="366"/>
    </row>
    <row r="39" s="305" customFormat="1" ht="20.1" customHeight="1" spans="1:35">
      <c r="A39" s="173" t="s">
        <v>84</v>
      </c>
      <c r="B39" s="329" t="s">
        <v>586</v>
      </c>
      <c r="C39" s="187" t="s">
        <v>587</v>
      </c>
      <c r="D39" s="194">
        <v>33</v>
      </c>
      <c r="E39" s="330" t="str">
        <f>LOOKUP(1,0/(($D$3=数据提取表!$A:$A)*($A39=数据提取表!$B:$B)),数据提取表!E:E)</f>
        <v>晴</v>
      </c>
      <c r="F39" s="331">
        <f t="array" ref="F39">LOOKUP(1,0/(($D$3=数据提取表!$A:$A)*($A39=数据提取表!$B:$B)),数据提取表!G:G)</f>
        <v>6.55</v>
      </c>
      <c r="G39" s="332">
        <f>LOOKUP(1,0/(($D$3=数据提取表!$A:$A)*($A39=数据提取表!$B:$B)),数据提取表!H:H)</f>
        <v>41.4181</v>
      </c>
      <c r="H39" s="332">
        <f>LOOKUP(1,0/(($D$3=数据提取表!$A:$A)*($A39=数据提取表!$B:$B)),数据提取表!I:I)</f>
        <v>41.1979</v>
      </c>
      <c r="I39" s="332">
        <f>LOOKUP(1,0/(($D$3=数据提取表!$A:$A)*($A39=数据提取表!$B:$B)),数据提取表!J:J)</f>
        <v>40.26</v>
      </c>
      <c r="J39" s="332">
        <f>LOOKUP(1,0/(($D$3=数据提取表!$A:$A)*($A39=数据提取表!$B:$B)),数据提取表!K:K)</f>
        <v>0</v>
      </c>
      <c r="K39" s="346">
        <f t="shared" ref="K39:K44" si="36">J39/G39</f>
        <v>0</v>
      </c>
      <c r="L39" s="332">
        <f t="array" ref="L39">LOOKUP(1,0/(($D$3=数据提取表!$A:$A)*($A39=数据提取表!$B:$B)),数据提取表!M:M)</f>
        <v>76.56</v>
      </c>
      <c r="M39" s="347">
        <f>计划电量!O33</f>
        <v>1121</v>
      </c>
      <c r="N39" s="348">
        <f>L39-M39/31*日报辅助图!$D$1</f>
        <v>4.23741935483871</v>
      </c>
      <c r="O39" s="349">
        <f t="shared" ref="O39:O44" si="37">L39/M39</f>
        <v>0.0682961641391615</v>
      </c>
      <c r="P39" s="346">
        <f t="shared" ref="P39:P44" si="38">N39/M39</f>
        <v>0.0037800351069034</v>
      </c>
      <c r="Q39" s="332">
        <f>L39+AG39+AH39</f>
        <v>698.22</v>
      </c>
      <c r="R39" s="357">
        <f>计划电量!H33</f>
        <v>2850</v>
      </c>
      <c r="S39" s="348">
        <f>Q39-(计划电量!N33+计划电量!O33/31*日报辅助图!$D$1)</f>
        <v>-460.102580645161</v>
      </c>
      <c r="T39" s="349">
        <f t="shared" ref="T39:T44" si="39">Q39/R39</f>
        <v>0.244989473684211</v>
      </c>
      <c r="U39" s="349">
        <f t="shared" ref="U39:U44" si="40">S39/R39</f>
        <v>-0.161439501980758</v>
      </c>
      <c r="V39" s="332">
        <f t="array" ref="V39">LOOKUP(1,0/(($D$3=数据提取表!$A:$A)*($A39=数据提取表!$B:$B)),数据提取表!R:R)</f>
        <v>2345.64</v>
      </c>
      <c r="W39" s="194">
        <f>计划电量!F33</f>
        <v>7604</v>
      </c>
      <c r="X39" s="348">
        <f>V39-(计划电量!G33+计划电量!N33+计划电量!O33/31*日报辅助图!$D$1)</f>
        <v>-319.682580645162</v>
      </c>
      <c r="Y39" s="349">
        <f t="shared" ref="Y39:Y44" si="41">V39/W39</f>
        <v>0.308474487112046</v>
      </c>
      <c r="Z39" s="349">
        <f t="shared" ref="Z39:Z44" si="42">X39/W39</f>
        <v>-0.0420413704162496</v>
      </c>
      <c r="AA39" s="330">
        <f t="array" ref="AA39">LOOKUP(1,0/(($D$3=数据提取表!$A:$A)*($A39=数据提取表!$B:$B)),数据提取表!AC:AC)</f>
        <v>0</v>
      </c>
      <c r="AB39" s="330">
        <f t="array" ref="AB39">LOOKUP(1,0/(($D$3=数据提取表!$A:$A)*($A39=数据提取表!$B:$B)),数据提取表!AD:AD)</f>
        <v>0</v>
      </c>
      <c r="AC39" s="541"/>
      <c r="AG39" s="332">
        <v>621.66</v>
      </c>
      <c r="AH39" s="366"/>
      <c r="AI39" s="367"/>
    </row>
    <row r="40" s="305" customFormat="1" ht="20.1" hidden="1" customHeight="1" spans="1:34">
      <c r="A40" s="192"/>
      <c r="B40" s="329" t="s">
        <v>588</v>
      </c>
      <c r="C40" s="187" t="s">
        <v>589</v>
      </c>
      <c r="D40" s="194">
        <v>48</v>
      </c>
      <c r="E40" s="330" t="e">
        <f>LOOKUP(1,0/(($D$3=数据提取表!$A:$A)*($A40=数据提取表!$B:$B)),数据提取表!E:E)</f>
        <v>#N/A</v>
      </c>
      <c r="F40" s="331" t="e">
        <f>LOOKUP(1,0/(($D$3=数据提取表!$A:$A)*($A40=数据提取表!$B:$B)),数据提取表!F:F)</f>
        <v>#N/A</v>
      </c>
      <c r="G40" s="332" t="e">
        <f>LOOKUP(1,0/(($D$3=数据提取表!$A:$A)*($A40=数据提取表!$B:$B)),数据提取表!H:H)</f>
        <v>#N/A</v>
      </c>
      <c r="H40" s="332" t="e">
        <f>LOOKUP(1,0/(($D$3=数据提取表!$A:$A)*($A40=数据提取表!$B:$B)),数据提取表!I:I)</f>
        <v>#N/A</v>
      </c>
      <c r="I40" s="332" t="e">
        <f>LOOKUP(1,0/(($D$3=数据提取表!$A:$A)*($A40=数据提取表!$B:$B)),数据提取表!J:J)</f>
        <v>#N/A</v>
      </c>
      <c r="J40" s="332" t="e">
        <f>LOOKUP(1,0/(($D$3=数据提取表!$A:$A)*($A40=数据提取表!$B:$B)),数据提取表!K:K)</f>
        <v>#N/A</v>
      </c>
      <c r="K40" s="346" t="e">
        <f t="shared" si="36"/>
        <v>#N/A</v>
      </c>
      <c r="L40" s="332" t="e">
        <f>LOOKUP(1,0/(($D$3=数据提取表!$A:$A)*($A40=数据提取表!$B:$B)),数据提取表!M:M)</f>
        <v>#N/A</v>
      </c>
      <c r="M40" s="347">
        <v>0</v>
      </c>
      <c r="N40" s="348" t="e">
        <f>L40-M40/31*日报辅助图!$D$1</f>
        <v>#N/A</v>
      </c>
      <c r="O40" s="349" t="e">
        <f t="shared" si="37"/>
        <v>#N/A</v>
      </c>
      <c r="P40" s="346" t="e">
        <f t="shared" si="38"/>
        <v>#N/A</v>
      </c>
      <c r="Q40" s="332" t="e">
        <f>L40</f>
        <v>#N/A</v>
      </c>
      <c r="R40" s="357">
        <v>0</v>
      </c>
      <c r="S40" s="348" t="e">
        <f>Q40-(计划电量!K34/31*日报辅助图!$D$1)</f>
        <v>#N/A</v>
      </c>
      <c r="T40" s="349" t="e">
        <f t="shared" si="39"/>
        <v>#N/A</v>
      </c>
      <c r="U40" s="349" t="e">
        <f t="shared" si="40"/>
        <v>#N/A</v>
      </c>
      <c r="V40" s="332" t="e">
        <f t="array" ref="V40">LOOKUP(1,0/(($D$3=数据提取表!$A:$A)*($A40=数据提取表!$B:$B)),数据提取表!R:R)</f>
        <v>#N/A</v>
      </c>
      <c r="W40" s="194">
        <v>2912</v>
      </c>
      <c r="X40" s="348" t="e">
        <f>V40-(计划电量!K34/31*日报辅助图!$D$1)</f>
        <v>#N/A</v>
      </c>
      <c r="Y40" s="349" t="e">
        <f t="shared" si="41"/>
        <v>#N/A</v>
      </c>
      <c r="Z40" s="349" t="e">
        <f t="shared" si="42"/>
        <v>#N/A</v>
      </c>
      <c r="AA40" s="330" t="e">
        <f t="array" ref="AA40">LOOKUP(1,0/(($D$3=数据提取表!$A:$A)*($A40=数据提取表!$B:$B)),数据提取表!AC:AC)</f>
        <v>#N/A</v>
      </c>
      <c r="AB40" s="330" t="e">
        <f t="array" ref="AB40">LOOKUP(1,0/(($D$3=数据提取表!$A:$A)*($A40=数据提取表!$B:$B)),数据提取表!AD:AD)</f>
        <v>#N/A</v>
      </c>
      <c r="AC40" s="541"/>
      <c r="AG40" s="366" t="e">
        <v>#N/A</v>
      </c>
      <c r="AH40" s="366"/>
    </row>
    <row r="41" s="305" customFormat="1" ht="20.1" hidden="1" customHeight="1" spans="1:35">
      <c r="A41" s="192"/>
      <c r="B41" s="329" t="s">
        <v>590</v>
      </c>
      <c r="C41" s="187" t="s">
        <v>591</v>
      </c>
      <c r="D41" s="194">
        <v>100</v>
      </c>
      <c r="E41" s="330" t="e">
        <f>LOOKUP(1,0/(($D$3=数据提取表!$A:$A)*($A41=数据提取表!$B:$B)),数据提取表!E:E)</f>
        <v>#N/A</v>
      </c>
      <c r="F41" s="331" t="e">
        <f>LOOKUP(1,0/(($D$3=数据提取表!$A:$A)*($A41=数据提取表!$B:$B)),数据提取表!F:F)</f>
        <v>#N/A</v>
      </c>
      <c r="G41" s="332" t="e">
        <f>LOOKUP(1,0/(($D$3=数据提取表!$A:$A)*($A41=数据提取表!$B:$B)),数据提取表!H:H)</f>
        <v>#N/A</v>
      </c>
      <c r="H41" s="332" t="e">
        <f>LOOKUP(1,0/(($D$3=数据提取表!$A:$A)*($A41=数据提取表!$B:$B)),数据提取表!I:I)</f>
        <v>#N/A</v>
      </c>
      <c r="I41" s="332" t="e">
        <f>LOOKUP(1,0/(($D$3=数据提取表!$A:$A)*($A41=数据提取表!$B:$B)),数据提取表!J:J)</f>
        <v>#N/A</v>
      </c>
      <c r="J41" s="332" t="e">
        <f>LOOKUP(1,0/(($D$3=数据提取表!$A:$A)*($A41=数据提取表!$B:$B)),数据提取表!K:K)</f>
        <v>#N/A</v>
      </c>
      <c r="K41" s="346" t="e">
        <f t="shared" si="36"/>
        <v>#N/A</v>
      </c>
      <c r="L41" s="332" t="e">
        <f>LOOKUP(1,0/(($D$3=数据提取表!$A:$A)*($A41=数据提取表!$B:$B)),数据提取表!M:M)</f>
        <v>#N/A</v>
      </c>
      <c r="M41" s="347">
        <v>0</v>
      </c>
      <c r="N41" s="348" t="e">
        <f>L41-M41/31*日报辅助图!$D$1</f>
        <v>#N/A</v>
      </c>
      <c r="O41" s="349" t="e">
        <f t="shared" si="37"/>
        <v>#N/A</v>
      </c>
      <c r="P41" s="346" t="e">
        <f t="shared" si="38"/>
        <v>#N/A</v>
      </c>
      <c r="Q41" s="332" t="e">
        <f>L41</f>
        <v>#N/A</v>
      </c>
      <c r="R41" s="357">
        <v>0</v>
      </c>
      <c r="S41" s="348" t="e">
        <f>Q41-(计划电量!K35/31*日报辅助图!$D$1)</f>
        <v>#N/A</v>
      </c>
      <c r="T41" s="349" t="e">
        <f t="shared" si="39"/>
        <v>#N/A</v>
      </c>
      <c r="U41" s="349" t="e">
        <f t="shared" si="40"/>
        <v>#N/A</v>
      </c>
      <c r="V41" s="332" t="e">
        <f t="array" ref="V41">LOOKUP(1,0/(($D$3=数据提取表!$A:$A)*($A41=数据提取表!$B:$B)),数据提取表!R:R)</f>
        <v>#N/A</v>
      </c>
      <c r="W41" s="194">
        <v>4555</v>
      </c>
      <c r="X41" s="348" t="e">
        <f>V41-(计划电量!K35/31*日报辅助图!$D$1)</f>
        <v>#N/A</v>
      </c>
      <c r="Y41" s="349" t="e">
        <f t="shared" si="41"/>
        <v>#N/A</v>
      </c>
      <c r="Z41" s="349" t="e">
        <f t="shared" si="42"/>
        <v>#N/A</v>
      </c>
      <c r="AA41" s="330" t="e">
        <f t="array" ref="AA41">LOOKUP(1,0/(($D$3=数据提取表!$A:$A)*($A41=数据提取表!$B:$B)),数据提取表!AC:AC)</f>
        <v>#N/A</v>
      </c>
      <c r="AB41" s="330" t="e">
        <f t="array" ref="AB41">LOOKUP(1,0/(($D$3=数据提取表!$A:$A)*($A41=数据提取表!$B:$B)),数据提取表!AD:AD)</f>
        <v>#N/A</v>
      </c>
      <c r="AC41" s="541"/>
      <c r="AG41" s="366" t="e">
        <v>#N/A</v>
      </c>
      <c r="AH41" s="366"/>
      <c r="AI41" s="367"/>
    </row>
    <row r="42" s="305" customFormat="1" ht="20.1" hidden="1" customHeight="1" spans="1:34">
      <c r="A42" s="192"/>
      <c r="B42" s="508" t="s">
        <v>592</v>
      </c>
      <c r="C42" s="199" t="s">
        <v>593</v>
      </c>
      <c r="D42" s="194">
        <v>200</v>
      </c>
      <c r="E42" s="330" t="e">
        <f>LOOKUP(1,0/(($D$3=数据提取表!$A:$A)*($A42=数据提取表!$B:$B)),数据提取表!E:E)</f>
        <v>#N/A</v>
      </c>
      <c r="F42" s="331" t="e">
        <f>LOOKUP(1,0/(($D$3=数据提取表!$A:$A)*($A42=数据提取表!$B:$B)),数据提取表!F:F)</f>
        <v>#N/A</v>
      </c>
      <c r="G42" s="332" t="e">
        <f>LOOKUP(1,0/(($D$3=数据提取表!$A:$A)*($A42=数据提取表!$B:$B)),数据提取表!H:H)</f>
        <v>#N/A</v>
      </c>
      <c r="H42" s="332" t="e">
        <f>LOOKUP(1,0/(($D$3=数据提取表!$A:$A)*($A42=数据提取表!$B:$B)),数据提取表!I:I)</f>
        <v>#N/A</v>
      </c>
      <c r="I42" s="332" t="e">
        <f>LOOKUP(1,0/(($D$3=数据提取表!$A:$A)*($A42=数据提取表!$B:$B)),数据提取表!J:J)</f>
        <v>#N/A</v>
      </c>
      <c r="J42" s="332" t="e">
        <f>LOOKUP(1,0/(($D$3=数据提取表!$A:$A)*($A42=数据提取表!$B:$B)),数据提取表!K:K)</f>
        <v>#N/A</v>
      </c>
      <c r="K42" s="346" t="e">
        <f t="shared" si="36"/>
        <v>#N/A</v>
      </c>
      <c r="L42" s="332" t="e">
        <f>LOOKUP(1,0/(($D$3=数据提取表!$A:$A)*($A42=数据提取表!$B:$B)),数据提取表!M:M)</f>
        <v>#N/A</v>
      </c>
      <c r="M42" s="347">
        <v>0</v>
      </c>
      <c r="N42" s="348" t="e">
        <f>L42-M42/31*日报辅助图!$D$1</f>
        <v>#N/A</v>
      </c>
      <c r="O42" s="349" t="e">
        <f t="shared" si="37"/>
        <v>#N/A</v>
      </c>
      <c r="P42" s="346" t="e">
        <f t="shared" si="38"/>
        <v>#N/A</v>
      </c>
      <c r="Q42" s="332" t="e">
        <f>L42</f>
        <v>#N/A</v>
      </c>
      <c r="R42" s="357">
        <v>0</v>
      </c>
      <c r="S42" s="348" t="e">
        <f>Q42-(计划电量!K36/31*日报辅助图!$D$1)</f>
        <v>#N/A</v>
      </c>
      <c r="T42" s="349" t="e">
        <f t="shared" si="39"/>
        <v>#N/A</v>
      </c>
      <c r="U42" s="349" t="e">
        <f t="shared" si="40"/>
        <v>#N/A</v>
      </c>
      <c r="V42" s="332" t="e">
        <f t="array" ref="V42">LOOKUP(1,0/(($D$3=数据提取表!$A:$A)*($A42=数据提取表!$B:$B)),数据提取表!R:R)</f>
        <v>#N/A</v>
      </c>
      <c r="W42" s="194">
        <v>7411</v>
      </c>
      <c r="X42" s="348" t="e">
        <f>V42-(计划电量!K36/31*日报辅助图!$D$1)</f>
        <v>#N/A</v>
      </c>
      <c r="Y42" s="349" t="e">
        <f t="shared" si="41"/>
        <v>#N/A</v>
      </c>
      <c r="Z42" s="349" t="e">
        <f t="shared" si="42"/>
        <v>#N/A</v>
      </c>
      <c r="AA42" s="330" t="e">
        <f t="array" ref="AA42">LOOKUP(1,0/(($D$3=数据提取表!$A:$A)*($A42=数据提取表!$B:$B)),数据提取表!AC:AC)</f>
        <v>#N/A</v>
      </c>
      <c r="AB42" s="330" t="e">
        <f t="array" ref="AB42">LOOKUP(1,0/(($D$3=数据提取表!$A:$A)*($A42=数据提取表!$B:$B)),数据提取表!AD:AD)</f>
        <v>#N/A</v>
      </c>
      <c r="AC42" s="541"/>
      <c r="AG42" s="366" t="e">
        <v>#N/A</v>
      </c>
      <c r="AH42" s="366"/>
    </row>
    <row r="43" s="305" customFormat="1" ht="27" customHeight="1" spans="1:34">
      <c r="A43" s="192"/>
      <c r="B43" s="509" t="s">
        <v>564</v>
      </c>
      <c r="C43" s="509"/>
      <c r="D43" s="519">
        <f>D39</f>
        <v>33</v>
      </c>
      <c r="E43" s="509" t="s">
        <v>176</v>
      </c>
      <c r="F43" s="518" t="s">
        <v>176</v>
      </c>
      <c r="G43" s="520">
        <f t="shared" ref="D43:J43" si="43">G39</f>
        <v>41.4181</v>
      </c>
      <c r="H43" s="520">
        <f t="shared" si="43"/>
        <v>41.1979</v>
      </c>
      <c r="I43" s="520">
        <f t="shared" si="43"/>
        <v>40.26</v>
      </c>
      <c r="J43" s="520">
        <f t="shared" si="43"/>
        <v>0</v>
      </c>
      <c r="K43" s="535">
        <f t="shared" si="36"/>
        <v>0</v>
      </c>
      <c r="L43" s="520">
        <f t="shared" ref="L43:N43" si="44">L39</f>
        <v>76.56</v>
      </c>
      <c r="M43" s="536">
        <f t="shared" si="44"/>
        <v>1121</v>
      </c>
      <c r="N43" s="530">
        <f t="shared" si="44"/>
        <v>4.23741935483871</v>
      </c>
      <c r="O43" s="535">
        <f t="shared" si="37"/>
        <v>0.0682961641391615</v>
      </c>
      <c r="P43" s="532">
        <f t="shared" si="38"/>
        <v>0.0037800351069034</v>
      </c>
      <c r="Q43" s="520">
        <f t="shared" ref="Q43:S43" si="45">Q39</f>
        <v>698.22</v>
      </c>
      <c r="R43" s="536">
        <f t="shared" si="45"/>
        <v>2850</v>
      </c>
      <c r="S43" s="530">
        <f t="shared" si="45"/>
        <v>-460.102580645161</v>
      </c>
      <c r="T43" s="535">
        <f t="shared" si="39"/>
        <v>0.244989473684211</v>
      </c>
      <c r="U43" s="532">
        <f t="shared" si="40"/>
        <v>-0.161439501980758</v>
      </c>
      <c r="V43" s="520">
        <f t="shared" ref="V43:X43" si="46">V39</f>
        <v>2345.64</v>
      </c>
      <c r="W43" s="536">
        <f t="shared" si="46"/>
        <v>7604</v>
      </c>
      <c r="X43" s="530">
        <f t="shared" si="46"/>
        <v>-319.682580645162</v>
      </c>
      <c r="Y43" s="535">
        <f t="shared" si="41"/>
        <v>0.308474487112046</v>
      </c>
      <c r="Z43" s="532">
        <f t="shared" si="42"/>
        <v>-0.0420413704162496</v>
      </c>
      <c r="AA43" s="542">
        <f>AA39</f>
        <v>0</v>
      </c>
      <c r="AB43" s="542">
        <f>AB39</f>
        <v>0</v>
      </c>
      <c r="AC43" s="541"/>
      <c r="AG43" s="366">
        <v>621.66</v>
      </c>
      <c r="AH43" s="366"/>
    </row>
    <row r="44" s="329" customFormat="1" ht="27" customHeight="1" spans="1:35">
      <c r="A44" s="510"/>
      <c r="B44" s="511" t="s">
        <v>594</v>
      </c>
      <c r="C44" s="512"/>
      <c r="D44" s="513">
        <f t="shared" ref="D44:J44" si="47">D38+D43</f>
        <v>1656</v>
      </c>
      <c r="E44" s="514" t="s">
        <v>176</v>
      </c>
      <c r="F44" s="515" t="s">
        <v>176</v>
      </c>
      <c r="G44" s="516">
        <f t="shared" si="47"/>
        <v>1362.2703</v>
      </c>
      <c r="H44" s="516">
        <f t="shared" si="47"/>
        <v>1021.8981</v>
      </c>
      <c r="I44" s="516">
        <f t="shared" si="47"/>
        <v>998.442</v>
      </c>
      <c r="J44" s="516">
        <f t="shared" si="47"/>
        <v>338.9442</v>
      </c>
      <c r="K44" s="534">
        <f t="shared" si="36"/>
        <v>0.24880833121004</v>
      </c>
      <c r="L44" s="516">
        <f t="shared" ref="L44:N44" si="48">L38+L43</f>
        <v>2190.8176</v>
      </c>
      <c r="M44" s="513">
        <f t="shared" si="48"/>
        <v>31140</v>
      </c>
      <c r="N44" s="530">
        <f t="shared" si="48"/>
        <v>181.785341935484</v>
      </c>
      <c r="O44" s="534">
        <f t="shared" si="37"/>
        <v>0.0703538086062942</v>
      </c>
      <c r="P44" s="532">
        <f t="shared" si="38"/>
        <v>0.00583767957403609</v>
      </c>
      <c r="Q44" s="516">
        <f t="shared" ref="Q44:S44" si="49">Q38+Q43</f>
        <v>35682.9539</v>
      </c>
      <c r="R44" s="513">
        <f t="shared" si="49"/>
        <v>97197</v>
      </c>
      <c r="S44" s="530">
        <f t="shared" si="49"/>
        <v>-4369.07835806452</v>
      </c>
      <c r="T44" s="534">
        <f t="shared" si="39"/>
        <v>0.367119910079529</v>
      </c>
      <c r="U44" s="532">
        <f t="shared" si="40"/>
        <v>-0.0449507531926347</v>
      </c>
      <c r="V44" s="516">
        <f t="shared" ref="V44:X44" si="50">V38+V43</f>
        <v>127985.338</v>
      </c>
      <c r="W44" s="513">
        <f t="shared" si="50"/>
        <v>363675</v>
      </c>
      <c r="X44" s="530">
        <f t="shared" si="50"/>
        <v>-4701.69425806452</v>
      </c>
      <c r="Y44" s="534">
        <f t="shared" si="41"/>
        <v>0.351922287756926</v>
      </c>
      <c r="Z44" s="532">
        <f t="shared" si="42"/>
        <v>-0.0129282855793346</v>
      </c>
      <c r="AA44" s="515">
        <f>AA38+AA43</f>
        <v>0</v>
      </c>
      <c r="AB44" s="515">
        <f>AB38+AB43</f>
        <v>0</v>
      </c>
      <c r="AC44" s="541"/>
      <c r="AD44" s="543"/>
      <c r="AE44" s="543"/>
      <c r="AF44" s="543"/>
      <c r="AG44" s="547">
        <v>33492.1363</v>
      </c>
      <c r="AH44" s="547"/>
      <c r="AI44" s="543"/>
    </row>
    <row r="45" s="305" customFormat="1" ht="20.1" customHeight="1" spans="1:35">
      <c r="A45" s="192" t="s">
        <v>52</v>
      </c>
      <c r="B45" s="329" t="s">
        <v>595</v>
      </c>
      <c r="C45" s="187" t="s">
        <v>596</v>
      </c>
      <c r="D45" s="194">
        <v>150</v>
      </c>
      <c r="E45" s="330" t="str">
        <f>LOOKUP(1,0/(($D$3=数据提取表!$A:$A)*($A45=数据提取表!$B:$B)),数据提取表!E:E)</f>
        <v>晴</v>
      </c>
      <c r="F45" s="331">
        <f>LOOKUP(1,0/(($D$3=数据提取表!$A:$A)*($A45=数据提取表!$B:$B)),数据提取表!F:F)</f>
        <v>7.05</v>
      </c>
      <c r="G45" s="332">
        <f>LOOKUP(1,0/(($D$3=数据提取表!$A:$A)*($A45=数据提取表!$B:$B)),数据提取表!H:H)</f>
        <v>89.1229</v>
      </c>
      <c r="H45" s="332">
        <f>LOOKUP(1,0/(($D$3=数据提取表!$A:$A)*($A45=数据提取表!$B:$B)),数据提取表!I:I)</f>
        <v>88.9332</v>
      </c>
      <c r="I45" s="332">
        <f>LOOKUP(1,0/(($D$3=数据提取表!$A:$A)*($A45=数据提取表!$B:$B)),数据提取表!J:J)</f>
        <v>88.2</v>
      </c>
      <c r="J45" s="332">
        <f>LOOKUP(1,0/(($D$3=数据提取表!$A:$A)*($A45=数据提取表!$B:$B)),数据提取表!K:K)</f>
        <v>0</v>
      </c>
      <c r="K45" s="346">
        <f t="shared" ref="K45:K59" si="51">J45/G45</f>
        <v>0</v>
      </c>
      <c r="L45" s="332">
        <f>LOOKUP(1,0/(($D$3=数据提取表!$A:$A)*($A45=数据提取表!$B:$B)),数据提取表!M:M)</f>
        <v>189.525</v>
      </c>
      <c r="M45" s="347">
        <f>计划电量!O38</f>
        <v>2355</v>
      </c>
      <c r="N45" s="348">
        <f>L45-M45/31*日报辅助图!$D$1</f>
        <v>37.5895161290323</v>
      </c>
      <c r="O45" s="349">
        <f t="shared" ref="O44:O59" si="52">L45/M45</f>
        <v>0.0804777070063694</v>
      </c>
      <c r="P45" s="346">
        <f t="shared" ref="P44:P59" si="53">N45/M45</f>
        <v>0.0159615779741114</v>
      </c>
      <c r="Q45" s="332">
        <f t="shared" ref="Q45:Q55" si="54">L45+AG45+AH45</f>
        <v>2626.05</v>
      </c>
      <c r="R45" s="357">
        <f>计划电量!H38</f>
        <v>7024.6</v>
      </c>
      <c r="S45" s="348">
        <f>Q45-(计划电量!N38+计划电量!O38/31*日报辅助图!$D$1)</f>
        <v>169.514516129032</v>
      </c>
      <c r="T45" s="349">
        <f t="shared" ref="T44:T59" si="55">Q45/R45</f>
        <v>0.373836232668052</v>
      </c>
      <c r="U45" s="349">
        <f t="shared" ref="U44:U59" si="56">S45/R45</f>
        <v>0.0241315542705681</v>
      </c>
      <c r="V45" s="332">
        <f t="array" ref="V45">LOOKUP(1,0/(($D$3=数据提取表!$A:$A)*($A45=数据提取表!$B:$B)),数据提取表!R:R)</f>
        <v>9139.725</v>
      </c>
      <c r="W45" s="194">
        <f>计划电量!F38</f>
        <v>25455.6</v>
      </c>
      <c r="X45" s="348">
        <f>V45-(计划电量!G38+计划电量!N38+计划电量!O38/31*日报辅助图!$D$1)</f>
        <v>671.189516129032</v>
      </c>
      <c r="Y45" s="349">
        <f t="shared" ref="Y44:Y59" si="57">V45/W45</f>
        <v>0.35904575024749</v>
      </c>
      <c r="Z45" s="349">
        <f t="shared" ref="Z44:Z59" si="58">X45/W45</f>
        <v>0.0263670672122846</v>
      </c>
      <c r="AA45" s="330">
        <f t="array" ref="AA45">LOOKUP(1,0/(($D$3=数据提取表!$A:$A)*($A45=数据提取表!$B:$B)),数据提取表!AC:AC)</f>
        <v>0</v>
      </c>
      <c r="AB45" s="330">
        <f t="array" ref="AB45">LOOKUP(1,0/(($D$3=数据提取表!$A:$A)*($A45=数据提取表!$B:$B)),数据提取表!AD:AD)</f>
        <v>0</v>
      </c>
      <c r="AC45" s="541"/>
      <c r="AG45" s="332">
        <v>2436.525</v>
      </c>
      <c r="AH45" s="366"/>
      <c r="AI45" s="367"/>
    </row>
    <row r="46" s="305" customFormat="1" ht="20.1" customHeight="1" spans="1:34">
      <c r="A46" s="192" t="s">
        <v>75</v>
      </c>
      <c r="B46" s="329" t="s">
        <v>597</v>
      </c>
      <c r="C46" s="187" t="s">
        <v>598</v>
      </c>
      <c r="D46" s="194">
        <v>200</v>
      </c>
      <c r="E46" s="330" t="str">
        <f>LOOKUP(1,0/(($D$3=数据提取表!$A:$A)*($A46=数据提取表!$B:$B)),数据提取表!E:E)</f>
        <v>阴</v>
      </c>
      <c r="F46" s="331">
        <f t="array" ref="F46">LOOKUP(1,0/(($D$3=数据提取表!$A:$A)*($A46=数据提取表!$B:$B)),数据提取表!G:G)</f>
        <v>4.25</v>
      </c>
      <c r="G46" s="332">
        <f>LOOKUP(1,0/(($D$3=数据提取表!$A:$A)*($A46=数据提取表!$B:$B)),数据提取表!H:H)</f>
        <v>51.648</v>
      </c>
      <c r="H46" s="332">
        <f>LOOKUP(1,0/(($D$3=数据提取表!$A:$A)*($A46=数据提取表!$B:$B)),数据提取表!I:I)</f>
        <v>42.613</v>
      </c>
      <c r="I46" s="332">
        <f>LOOKUP(1,0/(($D$3=数据提取表!$A:$A)*($A46=数据提取表!$B:$B)),数据提取表!J:J)</f>
        <v>40.92</v>
      </c>
      <c r="J46" s="332">
        <f>LOOKUP(1,0/(($D$3=数据提取表!$A:$A)*($A46=数据提取表!$B:$B)),数据提取表!K:K)</f>
        <v>8.9025</v>
      </c>
      <c r="K46" s="346">
        <f t="shared" si="51"/>
        <v>0.172368726765799</v>
      </c>
      <c r="L46" s="332">
        <f>LOOKUP(1,0/(($D$3=数据提取表!$A:$A)*($A46=数据提取表!$B:$B)),数据提取表!M:M)</f>
        <v>65.34</v>
      </c>
      <c r="M46" s="347">
        <f>计划电量!O39</f>
        <v>4430</v>
      </c>
      <c r="N46" s="348">
        <f>L46-M46/31*日报辅助图!$D$1</f>
        <v>-220.466451612903</v>
      </c>
      <c r="O46" s="349">
        <f t="shared" si="52"/>
        <v>0.0147494356659142</v>
      </c>
      <c r="P46" s="346">
        <f t="shared" si="53"/>
        <v>-0.0497666933663438</v>
      </c>
      <c r="Q46" s="332">
        <f t="shared" si="54"/>
        <v>5150.64</v>
      </c>
      <c r="R46" s="357">
        <f>计划电量!H39</f>
        <v>13744</v>
      </c>
      <c r="S46" s="348">
        <f>Q46-(计划电量!N39+计划电量!O39/31*日报辅助图!$D$1)</f>
        <v>219.833548387097</v>
      </c>
      <c r="T46" s="349">
        <f t="shared" si="55"/>
        <v>0.374755529685681</v>
      </c>
      <c r="U46" s="349">
        <f t="shared" si="56"/>
        <v>0.0159948740095385</v>
      </c>
      <c r="V46" s="332">
        <f t="array" ref="V46">LOOKUP(1,0/(($D$3=数据提取表!$A:$A)*($A46=数据提取表!$B:$B)),数据提取表!R:R)</f>
        <v>13000.02</v>
      </c>
      <c r="W46" s="538">
        <f>计划电量!F39</f>
        <v>45530</v>
      </c>
      <c r="X46" s="348">
        <f>V46-(计划电量!G39+计划电量!N39+计划电量!O39/31*日报辅助图!$D$1)</f>
        <v>-942.786451612903</v>
      </c>
      <c r="Y46" s="349">
        <f t="shared" si="57"/>
        <v>0.28552646606633</v>
      </c>
      <c r="Z46" s="349">
        <f t="shared" si="58"/>
        <v>-0.020706928434283</v>
      </c>
      <c r="AA46" s="330">
        <f t="array" ref="AA46">LOOKUP(1,0/(($D$3=数据提取表!$A:$A)*($A46=数据提取表!$B:$B)),数据提取表!AC:AC)</f>
        <v>0</v>
      </c>
      <c r="AB46" s="330">
        <f t="array" ref="AB46">LOOKUP(1,0/(($D$3=数据提取表!$A:$A)*($A46=数据提取表!$B:$B)),数据提取表!AD:AD)</f>
        <v>0</v>
      </c>
      <c r="AC46" s="541"/>
      <c r="AG46" s="337">
        <v>5085.3</v>
      </c>
      <c r="AH46" s="366"/>
    </row>
    <row r="47" s="305" customFormat="1" ht="20.1" customHeight="1" spans="1:35">
      <c r="A47" s="192" t="s">
        <v>68</v>
      </c>
      <c r="B47" s="329" t="s">
        <v>599</v>
      </c>
      <c r="C47" s="187" t="s">
        <v>600</v>
      </c>
      <c r="D47" s="194">
        <v>200</v>
      </c>
      <c r="E47" s="330" t="str">
        <f>LOOKUP(1,0/(($D$3=数据提取表!$A:$A)*($A47=数据提取表!$B:$B)),数据提取表!E:E)</f>
        <v>晴</v>
      </c>
      <c r="F47" s="331">
        <f t="array" ref="F47">LOOKUP(1,0/(($D$3=数据提取表!$A:$A)*($A47=数据提取表!$B:$B)),数据提取表!G:G)</f>
        <v>7.45</v>
      </c>
      <c r="G47" s="332">
        <f>LOOKUP(1,0/(($D$3=数据提取表!$A:$A)*($A47=数据提取表!$B:$B)),数据提取表!H:H)</f>
        <v>226.0788</v>
      </c>
      <c r="H47" s="332">
        <f>LOOKUP(1,0/(($D$3=数据提取表!$A:$A)*($A47=数据提取表!$B:$B)),数据提取表!I:I)</f>
        <v>163.8568</v>
      </c>
      <c r="I47" s="332">
        <f>LOOKUP(1,0/(($D$3=数据提取表!$A:$A)*($A47=数据提取表!$B:$B)),数据提取表!J:J)</f>
        <v>158.4</v>
      </c>
      <c r="J47" s="332">
        <f>LOOKUP(1,0/(($D$3=数据提取表!$A:$A)*($A47=数据提取表!$B:$B)),数据提取表!K:K)</f>
        <v>60.8328</v>
      </c>
      <c r="K47" s="346">
        <f t="shared" si="51"/>
        <v>0.269077861347459</v>
      </c>
      <c r="L47" s="332">
        <f>LOOKUP(1,0/(($D$3=数据提取表!$A:$A)*($A47=数据提取表!$B:$B)),数据提取表!M:M)</f>
        <v>193.6</v>
      </c>
      <c r="M47" s="347">
        <f>计划电量!O40</f>
        <v>5863</v>
      </c>
      <c r="N47" s="348">
        <f>L47-M47/31*日报辅助图!$D$1</f>
        <v>-184.658064516129</v>
      </c>
      <c r="O47" s="349">
        <f t="shared" si="52"/>
        <v>0.0330206378986867</v>
      </c>
      <c r="P47" s="346">
        <f t="shared" si="53"/>
        <v>-0.0314954911335714</v>
      </c>
      <c r="Q47" s="332">
        <f t="shared" si="54"/>
        <v>5418.16</v>
      </c>
      <c r="R47" s="357">
        <f>计划电量!H40</f>
        <v>16564</v>
      </c>
      <c r="S47" s="348">
        <f>Q47-(计划电量!N40+计划电量!O40/31*日报辅助图!$D$1)</f>
        <v>-721.098064516128</v>
      </c>
      <c r="T47" s="349">
        <f t="shared" si="55"/>
        <v>0.327104564114948</v>
      </c>
      <c r="U47" s="349">
        <f t="shared" si="56"/>
        <v>-0.0435340536413987</v>
      </c>
      <c r="V47" s="332">
        <f t="array" ref="V47">LOOKUP(1,0/(($D$3=数据提取表!$A:$A)*($A47=数据提取表!$B:$B)),数据提取表!R:R)</f>
        <v>23840.08</v>
      </c>
      <c r="W47" s="194">
        <f>计划电量!F40</f>
        <v>59159</v>
      </c>
      <c r="X47" s="348">
        <f>V47-(计划电量!G40+计划电量!N40+计划电量!O40/31*日报辅助图!$D$1)</f>
        <v>1766.82193548387</v>
      </c>
      <c r="Y47" s="349">
        <f t="shared" si="57"/>
        <v>0.40298314711202</v>
      </c>
      <c r="Z47" s="349">
        <f t="shared" si="58"/>
        <v>0.0298656491063722</v>
      </c>
      <c r="AA47" s="330">
        <f t="array" ref="AA47">LOOKUP(1,0/(($D$3=数据提取表!$A:$A)*($A47=数据提取表!$B:$B)),数据提取表!AC:AC)</f>
        <v>0</v>
      </c>
      <c r="AB47" s="330">
        <f t="array" ref="AB47">LOOKUP(1,0/(($D$3=数据提取表!$A:$A)*($A47=数据提取表!$B:$B)),数据提取表!AD:AD)</f>
        <v>0</v>
      </c>
      <c r="AC47" s="541"/>
      <c r="AG47" s="332">
        <v>5224.56</v>
      </c>
      <c r="AH47" s="366"/>
      <c r="AI47" s="367"/>
    </row>
    <row r="48" s="305" customFormat="1" ht="20.1" customHeight="1" spans="1:34">
      <c r="A48" s="192" t="s">
        <v>70</v>
      </c>
      <c r="B48" s="329" t="s">
        <v>601</v>
      </c>
      <c r="C48" s="187" t="s">
        <v>602</v>
      </c>
      <c r="D48" s="194">
        <v>200</v>
      </c>
      <c r="E48" s="330" t="str">
        <f>LOOKUP(1,0/(($D$3=数据提取表!$A:$A)*($A48=数据提取表!$B:$B)),数据提取表!E:E)</f>
        <v>晴</v>
      </c>
      <c r="F48" s="331">
        <f t="array" ref="F48">LOOKUP(1,0/(($D$3=数据提取表!$A:$A)*($A48=数据提取表!$B:$B)),数据提取表!G:G)</f>
        <v>9.41</v>
      </c>
      <c r="G48" s="332">
        <f>LOOKUP(1,0/(($D$3=数据提取表!$A:$A)*($A48=数据提取表!$B:$B)),数据提取表!H:H)</f>
        <v>166.5902</v>
      </c>
      <c r="H48" s="332">
        <f>LOOKUP(1,0/(($D$3=数据提取表!$A:$A)*($A48=数据提取表!$B:$B)),数据提取表!I:I)</f>
        <v>65.7398</v>
      </c>
      <c r="I48" s="332">
        <f>LOOKUP(1,0/(($D$3=数据提取表!$A:$A)*($A48=数据提取表!$B:$B)),数据提取表!J:J)</f>
        <v>65.175</v>
      </c>
      <c r="J48" s="332">
        <f>LOOKUP(1,0/(($D$3=数据提取表!$A:$A)*($A48=数据提取表!$B:$B)),数据提取表!K:K)</f>
        <v>0</v>
      </c>
      <c r="K48" s="346">
        <f t="shared" si="51"/>
        <v>0</v>
      </c>
      <c r="L48" s="332">
        <f>LOOKUP(1,0/(($D$3=数据提取表!$A:$A)*($A48=数据提取表!$B:$B)),数据提取表!M:M)</f>
        <v>87.45</v>
      </c>
      <c r="M48" s="347">
        <f>计划电量!O41</f>
        <v>3600</v>
      </c>
      <c r="N48" s="348">
        <f>L48-M48/31*日报辅助图!$D$1</f>
        <v>-144.808064516129</v>
      </c>
      <c r="O48" s="349">
        <f t="shared" si="52"/>
        <v>0.0242916666666667</v>
      </c>
      <c r="P48" s="346">
        <f t="shared" si="53"/>
        <v>-0.0402244623655914</v>
      </c>
      <c r="Q48" s="332">
        <f t="shared" si="54"/>
        <v>3211.725</v>
      </c>
      <c r="R48" s="357">
        <f>计划电量!H41</f>
        <v>9815</v>
      </c>
      <c r="S48" s="348">
        <f>Q48-(计划电量!N41+计划电量!O41/31*日报辅助图!$D$1)</f>
        <v>-520.533064516129</v>
      </c>
      <c r="T48" s="349">
        <f t="shared" si="55"/>
        <v>0.327226184411615</v>
      </c>
      <c r="U48" s="349">
        <f t="shared" si="56"/>
        <v>-0.0530344436593101</v>
      </c>
      <c r="V48" s="332">
        <f t="array" ref="V48">LOOKUP(1,0/(($D$3=数据提取表!$A:$A)*($A48=数据提取表!$B:$B)),数据提取表!R:R)</f>
        <v>13647.975</v>
      </c>
      <c r="W48" s="538">
        <f>计划电量!F41</f>
        <v>30140</v>
      </c>
      <c r="X48" s="348">
        <f>V48-(计划电量!G41+计划电量!N41+计划电量!O41/31*日报辅助图!$D$1)</f>
        <v>2771.71693548387</v>
      </c>
      <c r="Y48" s="349">
        <f t="shared" si="57"/>
        <v>0.452819343065693</v>
      </c>
      <c r="Z48" s="349">
        <f t="shared" si="58"/>
        <v>0.0919614112635657</v>
      </c>
      <c r="AA48" s="330">
        <f t="array" ref="AA48">LOOKUP(1,0/(($D$3=数据提取表!$A:$A)*($A48=数据提取表!$B:$B)),数据提取表!AC:AC)</f>
        <v>0</v>
      </c>
      <c r="AB48" s="330">
        <f t="array" ref="AB48">LOOKUP(1,0/(($D$3=数据提取表!$A:$A)*($A48=数据提取表!$B:$B)),数据提取表!AD:AD)</f>
        <v>0</v>
      </c>
      <c r="AC48" s="541"/>
      <c r="AG48" s="337">
        <v>3124.275</v>
      </c>
      <c r="AH48" s="366"/>
    </row>
    <row r="49" s="305" customFormat="1" ht="20.1" customHeight="1" spans="1:35">
      <c r="A49" s="192" t="s">
        <v>73</v>
      </c>
      <c r="B49" s="329" t="s">
        <v>603</v>
      </c>
      <c r="C49" s="187" t="s">
        <v>604</v>
      </c>
      <c r="D49" s="194">
        <v>150</v>
      </c>
      <c r="E49" s="330" t="str">
        <f>LOOKUP(1,0/(($D$3=数据提取表!$A:$A)*($A49=数据提取表!$B:$B)),数据提取表!E:E)</f>
        <v>晴</v>
      </c>
      <c r="F49" s="331">
        <f t="array" ref="F49">LOOKUP(1,0/(($D$3=数据提取表!$A:$A)*($A49=数据提取表!$B:$B)),数据提取表!G:G)</f>
        <v>6.9</v>
      </c>
      <c r="G49" s="332">
        <f>LOOKUP(1,0/(($D$3=数据提取表!$A:$A)*($A49=数据提取表!$B:$B)),数据提取表!H:H)</f>
        <v>165.7698</v>
      </c>
      <c r="H49" s="332">
        <f>LOOKUP(1,0/(($D$3=数据提取表!$A:$A)*($A49=数据提取表!$B:$B)),数据提取表!I:I)</f>
        <v>96.9712</v>
      </c>
      <c r="I49" s="332">
        <f>LOOKUP(1,0/(($D$3=数据提取表!$A:$A)*($A49=数据提取表!$B:$B)),数据提取表!J:J)</f>
        <v>93.28</v>
      </c>
      <c r="J49" s="332">
        <f>LOOKUP(1,0/(($D$3=数据提取表!$A:$A)*($A49=数据提取表!$B:$B)),数据提取表!K:K)</f>
        <v>68.7986</v>
      </c>
      <c r="K49" s="346">
        <f t="shared" si="51"/>
        <v>0.415024932164966</v>
      </c>
      <c r="L49" s="332">
        <f>LOOKUP(1,0/(($D$3=数据提取表!$A:$A)*($A49=数据提取表!$B:$B)),数据提取表!M:M)</f>
        <v>117.92</v>
      </c>
      <c r="M49" s="347">
        <f>计划电量!O42</f>
        <v>2131</v>
      </c>
      <c r="N49" s="348">
        <f>L49-M49/31*日报辅助图!$D$1</f>
        <v>-19.5638709677419</v>
      </c>
      <c r="O49" s="349">
        <f t="shared" si="52"/>
        <v>0.0553355232285312</v>
      </c>
      <c r="P49" s="346">
        <f t="shared" si="53"/>
        <v>-0.00918060580372685</v>
      </c>
      <c r="Q49" s="332">
        <f t="shared" si="54"/>
        <v>2955.04</v>
      </c>
      <c r="R49" s="357">
        <f>计划电量!H42</f>
        <v>8168</v>
      </c>
      <c r="S49" s="348">
        <f>Q49-(计划电量!N42+计划电量!O42/31*日报辅助图!$D$1)</f>
        <v>-926.443870967742</v>
      </c>
      <c r="T49" s="349">
        <f t="shared" si="55"/>
        <v>0.361782566111655</v>
      </c>
      <c r="U49" s="349">
        <f t="shared" si="56"/>
        <v>-0.113423588512211</v>
      </c>
      <c r="V49" s="332">
        <f t="array" ref="V49">LOOKUP(1,0/(($D$3=数据提取表!$A:$A)*($A49=数据提取表!$B:$B)),数据提取表!R:R)</f>
        <v>16396.16</v>
      </c>
      <c r="W49" s="194">
        <f>计划电量!F42</f>
        <v>38110</v>
      </c>
      <c r="X49" s="348">
        <f>V49-(计划电量!G42+计划电量!N42+计划电量!O42/31*日报辅助图!$D$1)</f>
        <v>729.676129032257</v>
      </c>
      <c r="Y49" s="349">
        <f t="shared" si="57"/>
        <v>0.430232484912097</v>
      </c>
      <c r="Z49" s="349">
        <f t="shared" si="58"/>
        <v>0.0191465790877003</v>
      </c>
      <c r="AA49" s="330">
        <f t="array" ref="AA49">LOOKUP(1,0/(($D$3=数据提取表!$A:$A)*($A49=数据提取表!$B:$B)),数据提取表!AC:AC)</f>
        <v>0</v>
      </c>
      <c r="AB49" s="330">
        <f t="array" ref="AB49">LOOKUP(1,0/(($D$3=数据提取表!$A:$A)*($A49=数据提取表!$B:$B)),数据提取表!AD:AD)</f>
        <v>0</v>
      </c>
      <c r="AC49" s="541"/>
      <c r="AG49" s="332">
        <v>2837.12</v>
      </c>
      <c r="AH49" s="366"/>
      <c r="AI49" s="367"/>
    </row>
    <row r="50" s="305" customFormat="1" ht="20.1" customHeight="1" spans="1:34">
      <c r="A50" s="192" t="s">
        <v>67</v>
      </c>
      <c r="B50" s="329" t="s">
        <v>605</v>
      </c>
      <c r="C50" s="187" t="s">
        <v>606</v>
      </c>
      <c r="D50" s="194">
        <v>100</v>
      </c>
      <c r="E50" s="330" t="str">
        <f>LOOKUP(1,0/(($D$3=数据提取表!$A:$A)*($A50=数据提取表!$B:$B)),数据提取表!E:E)</f>
        <v>晴</v>
      </c>
      <c r="F50" s="331">
        <f t="array" ref="F50">LOOKUP(1,0/(($D$3=数据提取表!$A:$A)*($A50=数据提取表!$B:$B)),数据提取表!G:G)</f>
        <v>7.99</v>
      </c>
      <c r="G50" s="332">
        <f>LOOKUP(1,0/(($D$3=数据提取表!$A:$A)*($A50=数据提取表!$B:$B)),数据提取表!H:H)</f>
        <v>145.3671</v>
      </c>
      <c r="H50" s="332">
        <f>LOOKUP(1,0/(($D$3=数据提取表!$A:$A)*($A50=数据提取表!$B:$B)),数据提取表!I:I)</f>
        <v>104.3008</v>
      </c>
      <c r="I50" s="332">
        <f>LOOKUP(1,0/(($D$3=数据提取表!$A:$A)*($A50=数据提取表!$B:$B)),数据提取表!J:J)</f>
        <v>102.96</v>
      </c>
      <c r="J50" s="332">
        <f>LOOKUP(1,0/(($D$3=数据提取表!$A:$A)*($A50=数据提取表!$B:$B)),数据提取表!K:K)</f>
        <v>41.0663</v>
      </c>
      <c r="K50" s="346">
        <f t="shared" si="51"/>
        <v>0.282500648358535</v>
      </c>
      <c r="L50" s="332">
        <f>LOOKUP(1,0/(($D$3=数据提取表!$A:$A)*($A50=数据提取表!$B:$B)),数据提取表!M:M)</f>
        <v>148.5</v>
      </c>
      <c r="M50" s="347">
        <f>计划电量!O43</f>
        <v>3246</v>
      </c>
      <c r="N50" s="348">
        <f>L50-M50/31*日报辅助图!$D$1</f>
        <v>-60.9193548387097</v>
      </c>
      <c r="O50" s="349">
        <f t="shared" si="52"/>
        <v>0.0457486136783734</v>
      </c>
      <c r="P50" s="346">
        <f t="shared" si="53"/>
        <v>-0.0187675153538847</v>
      </c>
      <c r="Q50" s="332">
        <f t="shared" si="54"/>
        <v>2902.68</v>
      </c>
      <c r="R50" s="357">
        <f>计划电量!H43</f>
        <v>9635</v>
      </c>
      <c r="S50" s="348">
        <f>Q50-(计划电量!N43+计划电量!O43/31*日报辅助图!$D$1)</f>
        <v>-112.73935483871</v>
      </c>
      <c r="T50" s="349">
        <f t="shared" si="55"/>
        <v>0.30126414115205</v>
      </c>
      <c r="U50" s="349">
        <f t="shared" si="56"/>
        <v>-0.0117010228166798</v>
      </c>
      <c r="V50" s="332">
        <f t="array" ref="V50">LOOKUP(1,0/(($D$3=数据提取表!$A:$A)*($A50=数据提取表!$B:$B)),数据提取表!R:R)</f>
        <v>8720.58</v>
      </c>
      <c r="W50" s="538">
        <f>计划电量!F43</f>
        <v>27774</v>
      </c>
      <c r="X50" s="348">
        <f>V50-(计划电量!G43+计划电量!N43+计划电量!O43/31*日报辅助图!$D$1)</f>
        <v>404.16064516129</v>
      </c>
      <c r="Y50" s="349">
        <f t="shared" si="57"/>
        <v>0.31398358176712</v>
      </c>
      <c r="Z50" s="349">
        <f t="shared" si="58"/>
        <v>0.0145517622654745</v>
      </c>
      <c r="AA50" s="330">
        <f t="array" ref="AA50">LOOKUP(1,0/(($D$3=数据提取表!$A:$A)*($A50=数据提取表!$B:$B)),数据提取表!AC:AC)</f>
        <v>0</v>
      </c>
      <c r="AB50" s="330">
        <f t="array" ref="AB50">LOOKUP(1,0/(($D$3=数据提取表!$A:$A)*($A50=数据提取表!$B:$B)),数据提取表!AD:AD)</f>
        <v>0</v>
      </c>
      <c r="AC50" s="541"/>
      <c r="AG50" s="337">
        <v>2754.18</v>
      </c>
      <c r="AH50" s="366"/>
    </row>
    <row r="51" s="305" customFormat="1" ht="20.1" customHeight="1" spans="1:35">
      <c r="A51" s="192" t="s">
        <v>58</v>
      </c>
      <c r="B51" s="329" t="s">
        <v>607</v>
      </c>
      <c r="C51" s="187" t="s">
        <v>608</v>
      </c>
      <c r="D51" s="194">
        <v>15</v>
      </c>
      <c r="E51" s="330" t="str">
        <f>LOOKUP(1,0/(($D$3=数据提取表!$A:$A)*($A51=数据提取表!$B:$B)),数据提取表!E:E)</f>
        <v>晴</v>
      </c>
      <c r="F51" s="331">
        <f t="array" ref="F51">LOOKUP(1,0/(($D$3=数据提取表!$A:$A)*($A51=数据提取表!$B:$B)),数据提取表!G:G)</f>
        <v>4.57</v>
      </c>
      <c r="G51" s="332">
        <f>LOOKUP(1,0/(($D$3=数据提取表!$A:$A)*($A51=数据提取表!$B:$B)),数据提取表!H:H)</f>
        <v>7.045</v>
      </c>
      <c r="H51" s="332">
        <f>LOOKUP(1,0/(($D$3=数据提取表!$A:$A)*($A51=数据提取表!$B:$B)),数据提取表!I:I)</f>
        <v>6.1124</v>
      </c>
      <c r="I51" s="332">
        <f>LOOKUP(1,0/(($D$3=数据提取表!$A:$A)*($A51=数据提取表!$B:$B)),数据提取表!J:J)</f>
        <v>5.985</v>
      </c>
      <c r="J51" s="332">
        <f>LOOKUP(1,0/(($D$3=数据提取表!$A:$A)*($A51=数据提取表!$B:$B)),数据提取表!K:K)</f>
        <v>0.1324</v>
      </c>
      <c r="K51" s="346">
        <f t="shared" si="51"/>
        <v>0.0187934705464869</v>
      </c>
      <c r="L51" s="332">
        <f>LOOKUP(1,0/(($D$3=数据提取表!$A:$A)*($A51=数据提取表!$B:$B)),数据提取表!M:M)</f>
        <v>12.18</v>
      </c>
      <c r="M51" s="347">
        <f>计划电量!O44</f>
        <v>370</v>
      </c>
      <c r="N51" s="348">
        <f>L51-M51/31*日报辅助图!$D$1</f>
        <v>-11.6909677419355</v>
      </c>
      <c r="O51" s="349">
        <f t="shared" si="52"/>
        <v>0.0329189189189189</v>
      </c>
      <c r="P51" s="346">
        <f t="shared" si="53"/>
        <v>-0.0315972101133391</v>
      </c>
      <c r="Q51" s="332">
        <f t="shared" si="54"/>
        <v>294.42</v>
      </c>
      <c r="R51" s="357">
        <f>计划电量!H44</f>
        <v>1075</v>
      </c>
      <c r="S51" s="348">
        <f>Q51-(计划电量!N44+计划电量!O44/31*日报辅助图!$D$1)</f>
        <v>-104.450967741935</v>
      </c>
      <c r="T51" s="349">
        <f t="shared" si="55"/>
        <v>0.273879069767442</v>
      </c>
      <c r="U51" s="349">
        <f t="shared" si="56"/>
        <v>-0.0971636909227307</v>
      </c>
      <c r="V51" s="332">
        <f t="array" ref="V51">LOOKUP(1,0/(($D$3=数据提取表!$A:$A)*($A51=数据提取表!$B:$B)),数据提取表!R:R)</f>
        <v>900.375</v>
      </c>
      <c r="W51" s="194">
        <f>计划电量!F44</f>
        <v>3444</v>
      </c>
      <c r="X51" s="348">
        <f>V51-(计划电量!G44+计划电量!N44+计划电量!O44/31*日报辅助图!$D$1)</f>
        <v>-234.495967741935</v>
      </c>
      <c r="Y51" s="349">
        <f t="shared" si="57"/>
        <v>0.261432926829268</v>
      </c>
      <c r="Z51" s="349">
        <f t="shared" si="58"/>
        <v>-0.06808826008767</v>
      </c>
      <c r="AA51" s="330">
        <f t="array" ref="AA51">LOOKUP(1,0/(($D$3=数据提取表!$A:$A)*($A51=数据提取表!$B:$B)),数据提取表!AC:AC)</f>
        <v>0</v>
      </c>
      <c r="AB51" s="330">
        <f t="array" ref="AB51">LOOKUP(1,0/(($D$3=数据提取表!$A:$A)*($A51=数据提取表!$B:$B)),数据提取表!AD:AD)</f>
        <v>0</v>
      </c>
      <c r="AC51" s="541"/>
      <c r="AG51" s="332">
        <v>282.24</v>
      </c>
      <c r="AH51" s="366"/>
      <c r="AI51" s="367"/>
    </row>
    <row r="52" s="305" customFormat="1" ht="20.1" customHeight="1" spans="1:34">
      <c r="A52" s="192" t="s">
        <v>71</v>
      </c>
      <c r="B52" s="329" t="s">
        <v>609</v>
      </c>
      <c r="C52" s="187" t="s">
        <v>610</v>
      </c>
      <c r="D52" s="194">
        <v>50</v>
      </c>
      <c r="E52" s="330" t="str">
        <f>LOOKUP(1,0/(($D$3=数据提取表!$A:$A)*($A52=数据提取表!$B:$B)),数据提取表!E:E)</f>
        <v>晴</v>
      </c>
      <c r="F52" s="331">
        <f t="array" ref="F52">LOOKUP(1,0/(($D$3=数据提取表!$A:$A)*($A52=数据提取表!$B:$B)),数据提取表!G:G)</f>
        <v>11.9</v>
      </c>
      <c r="G52" s="332">
        <f>LOOKUP(1,0/(($D$3=数据提取表!$A:$A)*($A52=数据提取表!$B:$B)),数据提取表!H:H)</f>
        <v>89.9888</v>
      </c>
      <c r="H52" s="332">
        <f>LOOKUP(1,0/(($D$3=数据提取表!$A:$A)*($A52=数据提取表!$B:$B)),数据提取表!I:I)</f>
        <v>49.2946</v>
      </c>
      <c r="I52" s="332">
        <f>LOOKUP(1,0/(($D$3=数据提取表!$A:$A)*($A52=数据提取表!$B:$B)),数据提取表!J:J)</f>
        <v>47.718</v>
      </c>
      <c r="J52" s="332">
        <f>LOOKUP(1,0/(($D$3=数据提取表!$A:$A)*($A52=数据提取表!$B:$B)),数据提取表!K:K)</f>
        <v>40.6942</v>
      </c>
      <c r="K52" s="346">
        <f t="shared" si="51"/>
        <v>0.452214053304411</v>
      </c>
      <c r="L52" s="332">
        <f>LOOKUP(1,0/(($D$3=数据提取表!$A:$A)*($A52=数据提取表!$B:$B)),数据提取表!M:M)</f>
        <v>89.265</v>
      </c>
      <c r="M52" s="347">
        <f>计划电量!O45</f>
        <v>1329</v>
      </c>
      <c r="N52" s="348">
        <f>L52-M52/31*日报辅助图!$D$1</f>
        <v>3.52306451612904</v>
      </c>
      <c r="O52" s="349">
        <f t="shared" si="52"/>
        <v>0.0671670428893905</v>
      </c>
      <c r="P52" s="346">
        <f t="shared" si="53"/>
        <v>0.00265091385713246</v>
      </c>
      <c r="Q52" s="332">
        <f t="shared" si="54"/>
        <v>1847.967</v>
      </c>
      <c r="R52" s="357">
        <f>计划电量!H45</f>
        <v>3173</v>
      </c>
      <c r="S52" s="348">
        <f>Q52-(计划电量!N45+计划电量!O45/31*日报辅助图!$D$1)</f>
        <v>97.2250645161291</v>
      </c>
      <c r="T52" s="349">
        <f t="shared" si="55"/>
        <v>0.582403718878033</v>
      </c>
      <c r="U52" s="349">
        <f t="shared" si="56"/>
        <v>0.0306413692140338</v>
      </c>
      <c r="V52" s="332">
        <f t="array" ref="V52">LOOKUP(1,0/(($D$3=数据提取表!$A:$A)*($A52=数据提取表!$B:$B)),数据提取表!R:R)</f>
        <v>4563.8076</v>
      </c>
      <c r="W52" s="538">
        <f>计划电量!F45</f>
        <v>11882</v>
      </c>
      <c r="X52" s="348">
        <f>V52-(计划电量!G45+计划电量!N45+计划电量!O45/31*日报辅助图!$D$1)</f>
        <v>95.0656645161289</v>
      </c>
      <c r="Y52" s="349">
        <f t="shared" si="57"/>
        <v>0.384094226561185</v>
      </c>
      <c r="Z52" s="349">
        <f t="shared" si="58"/>
        <v>0.00800081337452692</v>
      </c>
      <c r="AA52" s="330">
        <f t="array" ref="AA52">LOOKUP(1,0/(($D$3=数据提取表!$A:$A)*($A52=数据提取表!$B:$B)),数据提取表!AC:AC)</f>
        <v>0</v>
      </c>
      <c r="AB52" s="330">
        <f t="array" ref="AB52">LOOKUP(1,0/(($D$3=数据提取表!$A:$A)*($A52=数据提取表!$B:$B)),数据提取表!AD:AD)</f>
        <v>0</v>
      </c>
      <c r="AC52" s="541"/>
      <c r="AG52" s="337">
        <v>1758.702</v>
      </c>
      <c r="AH52" s="366"/>
    </row>
    <row r="53" s="305" customFormat="1" ht="20.1" customHeight="1" spans="1:35">
      <c r="A53" s="192" t="s">
        <v>51</v>
      </c>
      <c r="B53" s="329" t="s">
        <v>611</v>
      </c>
      <c r="C53" s="187" t="s">
        <v>612</v>
      </c>
      <c r="D53" s="194">
        <v>115</v>
      </c>
      <c r="E53" s="330" t="str">
        <f>LOOKUP(1,0/(($D$3=数据提取表!$A:$A)*($A53=数据提取表!$B:$B)),数据提取表!E:E)</f>
        <v>晴</v>
      </c>
      <c r="F53" s="331">
        <f>LOOKUP(1,0/(($D$3=数据提取表!$A:$A)*($A53=数据提取表!$B:$B)),数据提取表!F:F)</f>
        <v>7.29</v>
      </c>
      <c r="G53" s="332">
        <f>LOOKUP(1,0/(($D$3=数据提取表!$A:$A)*($A53=数据提取表!$B:$B)),数据提取表!H:H)</f>
        <v>87.888</v>
      </c>
      <c r="H53" s="332">
        <f>LOOKUP(1,0/(($D$3=数据提取表!$A:$A)*($A53=数据提取表!$B:$B)),数据提取表!I:I)</f>
        <v>25.3546</v>
      </c>
      <c r="I53" s="332">
        <f>LOOKUP(1,0/(($D$3=数据提取表!$A:$A)*($A53=数据提取表!$B:$B)),数据提取表!J:J)</f>
        <v>24.3544</v>
      </c>
      <c r="J53" s="332">
        <f>LOOKUP(1,0/(($D$3=数据提取表!$A:$A)*($A53=数据提取表!$B:$B)),数据提取表!K:K)</f>
        <v>62.5334</v>
      </c>
      <c r="K53" s="346">
        <f t="shared" si="51"/>
        <v>0.711512379391953</v>
      </c>
      <c r="L53" s="332">
        <f>LOOKUP(1,0/(($D$3=数据提取表!$A:$A)*($A53=数据提取表!$B:$B)),数据提取表!M:M)</f>
        <v>48.398</v>
      </c>
      <c r="M53" s="347">
        <f>计划电量!O46</f>
        <v>1095</v>
      </c>
      <c r="N53" s="348">
        <f>L53-M53/31*日报辅助图!$D$1</f>
        <v>-22.2471612903226</v>
      </c>
      <c r="O53" s="349">
        <f t="shared" si="52"/>
        <v>0.0441990867579909</v>
      </c>
      <c r="P53" s="346">
        <f t="shared" si="53"/>
        <v>-0.0203170422742672</v>
      </c>
      <c r="Q53" s="332">
        <f t="shared" si="54"/>
        <v>688.5144</v>
      </c>
      <c r="R53" s="357">
        <f>计划电量!H46</f>
        <v>2850</v>
      </c>
      <c r="S53" s="348">
        <f>Q53-(计划电量!N46+计划电量!O46/31*日报辅助图!$D$1)</f>
        <v>-310.130761290323</v>
      </c>
      <c r="T53" s="349">
        <f t="shared" si="55"/>
        <v>0.241584</v>
      </c>
      <c r="U53" s="349">
        <f t="shared" si="56"/>
        <v>-0.108817810979061</v>
      </c>
      <c r="V53" s="332">
        <f t="array" ref="V53">LOOKUP(1,0/(($D$3=数据提取表!$A:$A)*($A53=数据提取表!$B:$B)),数据提取表!R:R)</f>
        <v>3580.7632</v>
      </c>
      <c r="W53" s="194">
        <f>计划电量!F46</f>
        <v>11688</v>
      </c>
      <c r="X53" s="348">
        <f>V53-(计划电量!G46+计划电量!N46+计划电量!O46/31*日报辅助图!$D$1)</f>
        <v>-614.881961290323</v>
      </c>
      <c r="Y53" s="349">
        <f t="shared" si="57"/>
        <v>0.306362354551677</v>
      </c>
      <c r="Z53" s="349">
        <f t="shared" si="58"/>
        <v>-0.0526079706785013</v>
      </c>
      <c r="AA53" s="330">
        <f t="array" ref="AA53">LOOKUP(1,0/(($D$3=数据提取表!$A:$A)*($A53=数据提取表!$B:$B)),数据提取表!AC:AC)</f>
        <v>0</v>
      </c>
      <c r="AB53" s="330">
        <f t="array" ref="AB53">LOOKUP(1,0/(($D$3=数据提取表!$A:$A)*($A53=数据提取表!$B:$B)),数据提取表!AD:AD)</f>
        <v>0</v>
      </c>
      <c r="AC53" s="541"/>
      <c r="AG53" s="332">
        <v>640.1164</v>
      </c>
      <c r="AH53" s="366"/>
      <c r="AI53" s="367"/>
    </row>
    <row r="54" s="305" customFormat="1" ht="20.1" customHeight="1" spans="1:34">
      <c r="A54" s="192" t="s">
        <v>49</v>
      </c>
      <c r="B54" s="329" t="s">
        <v>613</v>
      </c>
      <c r="C54" s="187" t="s">
        <v>614</v>
      </c>
      <c r="D54" s="194">
        <v>110</v>
      </c>
      <c r="E54" s="330" t="str">
        <f>LOOKUP(1,0/(($D$3=数据提取表!$A:$A)*($A54=数据提取表!$B:$B)),数据提取表!E:E)</f>
        <v>晴</v>
      </c>
      <c r="F54" s="331">
        <f>LOOKUP(1,0/(($D$3=数据提取表!$A:$A)*($A54=数据提取表!$B:$B)),数据提取表!F:F)</f>
        <v>9.5</v>
      </c>
      <c r="G54" s="332">
        <f>LOOKUP(1,0/(($D$3=数据提取表!$A:$A)*($A54=数据提取表!$B:$B)),数据提取表!H:H)</f>
        <v>90.0592</v>
      </c>
      <c r="H54" s="332">
        <f>LOOKUP(1,0/(($D$3=数据提取表!$A:$A)*($A54=数据提取表!$B:$B)),数据提取表!I:I)</f>
        <v>33.2979</v>
      </c>
      <c r="I54" s="332">
        <f>LOOKUP(1,0/(($D$3=数据提取表!$A:$A)*($A54=数据提取表!$B:$B)),数据提取表!J:J)</f>
        <v>31.4538</v>
      </c>
      <c r="J54" s="332">
        <f>LOOKUP(1,0/(($D$3=数据提取表!$A:$A)*($A54=数据提取表!$B:$B)),数据提取表!K:K)</f>
        <v>56.7613</v>
      </c>
      <c r="K54" s="346">
        <f t="shared" si="51"/>
        <v>0.630266535789792</v>
      </c>
      <c r="L54" s="332">
        <f>LOOKUP(1,0/(($D$3=数据提取表!$A:$A)*($A54=数据提取表!$B:$B)),数据提取表!M:M)</f>
        <v>64.8627</v>
      </c>
      <c r="M54" s="347">
        <f>计划电量!O47</f>
        <v>1281</v>
      </c>
      <c r="N54" s="348">
        <f>L54-M54/31*日报辅助图!$D$1</f>
        <v>-17.7824612903226</v>
      </c>
      <c r="O54" s="349">
        <f t="shared" si="52"/>
        <v>0.0506344262295082</v>
      </c>
      <c r="P54" s="346">
        <f t="shared" si="53"/>
        <v>-0.0138817028027499</v>
      </c>
      <c r="Q54" s="332">
        <f t="shared" si="54"/>
        <v>1325.4298</v>
      </c>
      <c r="R54" s="357">
        <f>计划电量!H47</f>
        <v>3700</v>
      </c>
      <c r="S54" s="348">
        <f>Q54-(计划电量!N47+计划电量!O47/31*日报辅助图!$D$1)</f>
        <v>140.784638709677</v>
      </c>
      <c r="T54" s="349">
        <f t="shared" si="55"/>
        <v>0.35822427027027</v>
      </c>
      <c r="U54" s="349">
        <f t="shared" si="56"/>
        <v>0.0380499023539668</v>
      </c>
      <c r="V54" s="332">
        <f t="array" ref="V54">LOOKUP(1,0/(($D$3=数据提取表!$A:$A)*($A54=数据提取表!$B:$B)),数据提取表!R:R)</f>
        <v>4298.5888</v>
      </c>
      <c r="W54" s="538">
        <f>计划电量!F47</f>
        <v>14225</v>
      </c>
      <c r="X54" s="348">
        <f>V54-(计划电量!G47+计划电量!N47+计划电量!O47/31*日报辅助图!$D$1)</f>
        <v>43.9436387096775</v>
      </c>
      <c r="Y54" s="349">
        <f t="shared" si="57"/>
        <v>0.302185504393673</v>
      </c>
      <c r="Z54" s="349">
        <f t="shared" si="58"/>
        <v>0.00308918374057487</v>
      </c>
      <c r="AA54" s="330">
        <f t="array" ref="AA54">LOOKUP(1,0/(($D$3=数据提取表!$A:$A)*($A54=数据提取表!$B:$B)),数据提取表!AC:AC)</f>
        <v>0</v>
      </c>
      <c r="AB54" s="330">
        <f t="array" ref="AB54">LOOKUP(1,0/(($D$3=数据提取表!$A:$A)*($A54=数据提取表!$B:$B)),数据提取表!AD:AD)</f>
        <v>0</v>
      </c>
      <c r="AC54" s="541"/>
      <c r="AG54" s="337">
        <v>1260.5671</v>
      </c>
      <c r="AH54" s="366"/>
    </row>
    <row r="55" s="305" customFormat="1" ht="20.1" customHeight="1" spans="1:35">
      <c r="A55" s="192" t="s">
        <v>74</v>
      </c>
      <c r="B55" s="329" t="s">
        <v>615</v>
      </c>
      <c r="C55" s="187" t="s">
        <v>616</v>
      </c>
      <c r="D55" s="194">
        <v>55</v>
      </c>
      <c r="E55" s="330" t="str">
        <f>LOOKUP(1,0/(($D$3=数据提取表!$A:$A)*($A55=数据提取表!$B:$B)),数据提取表!E:E)</f>
        <v>晴</v>
      </c>
      <c r="F55" s="331">
        <f t="array" ref="F55">LOOKUP(1,0/(($D$3=数据提取表!$A:$A)*($A55=数据提取表!$B:$B)),数据提取表!G:G)</f>
        <v>8.81</v>
      </c>
      <c r="G55" s="332">
        <f>LOOKUP(1,0/(($D$3=数据提取表!$A:$A)*($A55=数据提取表!$B:$B)),数据提取表!H:H)</f>
        <v>65.719</v>
      </c>
      <c r="H55" s="332">
        <f>LOOKUP(1,0/(($D$3=数据提取表!$A:$A)*($A55=数据提取表!$B:$B)),数据提取表!I:I)</f>
        <v>26.022</v>
      </c>
      <c r="I55" s="332">
        <f>LOOKUP(1,0/(($D$3=数据提取表!$A:$A)*($A55=数据提取表!$B:$B)),数据提取表!J:J)</f>
        <v>25.85</v>
      </c>
      <c r="J55" s="332">
        <f>LOOKUP(1,0/(($D$3=数据提取表!$A:$A)*($A55=数据提取表!$B:$B)),数据提取表!K:K)</f>
        <v>39.697</v>
      </c>
      <c r="K55" s="346">
        <f t="shared" si="51"/>
        <v>0.604041449200383</v>
      </c>
      <c r="L55" s="332">
        <f>LOOKUP(1,0/(($D$3=数据提取表!$A:$A)*($A55=数据提取表!$B:$B)),数据提取表!M:M)</f>
        <v>30.184</v>
      </c>
      <c r="M55" s="347">
        <f>计划电量!O48</f>
        <v>492</v>
      </c>
      <c r="N55" s="348">
        <f>L55-M55/31*日报辅助图!$D$1</f>
        <v>-1.55793548387097</v>
      </c>
      <c r="O55" s="349">
        <f t="shared" si="52"/>
        <v>0.061349593495935</v>
      </c>
      <c r="P55" s="346">
        <f t="shared" si="53"/>
        <v>-0.0031665355363231</v>
      </c>
      <c r="Q55" s="332">
        <f t="shared" si="54"/>
        <v>656.6604</v>
      </c>
      <c r="R55" s="357">
        <f>计划电量!H48</f>
        <v>1666</v>
      </c>
      <c r="S55" s="348">
        <f>Q55-(计划电量!N48+计划电量!O48/31*日报辅助图!$D$1)</f>
        <v>39.918464516129</v>
      </c>
      <c r="T55" s="349">
        <f t="shared" si="55"/>
        <v>0.394153901560624</v>
      </c>
      <c r="U55" s="349">
        <f t="shared" si="56"/>
        <v>0.0239606629748674</v>
      </c>
      <c r="V55" s="332">
        <f t="array" ref="V55">LOOKUP(1,0/(($D$3=数据提取表!$A:$A)*($A55=数据提取表!$B:$B)),数据提取表!R:R)</f>
        <v>1680.4568</v>
      </c>
      <c r="W55" s="194">
        <f>计划电量!F48</f>
        <v>5770</v>
      </c>
      <c r="X55" s="348">
        <f>V55-(计划电量!G48+计划电量!N48+计划电量!O48/31*日报辅助图!$D$1)</f>
        <v>19.714864516129</v>
      </c>
      <c r="Y55" s="349">
        <f t="shared" si="57"/>
        <v>0.291240346620451</v>
      </c>
      <c r="Z55" s="349">
        <f t="shared" si="58"/>
        <v>0.0034167876111142</v>
      </c>
      <c r="AA55" s="330">
        <f t="array" ref="AA55">LOOKUP(1,0/(($D$3=数据提取表!$A:$A)*($A55=数据提取表!$B:$B)),数据提取表!AC:AC)</f>
        <v>0</v>
      </c>
      <c r="AB55" s="330">
        <f t="array" ref="AB55">LOOKUP(1,0/(($D$3=数据提取表!$A:$A)*($A55=数据提取表!$B:$B)),数据提取表!AD:AD)</f>
        <v>0</v>
      </c>
      <c r="AC55" s="541"/>
      <c r="AG55" s="332">
        <v>626.4764</v>
      </c>
      <c r="AH55" s="366"/>
      <c r="AI55" s="367"/>
    </row>
    <row r="56" s="329" customFormat="1" ht="30" customHeight="1" spans="1:35">
      <c r="A56" s="510"/>
      <c r="B56" s="514" t="s">
        <v>617</v>
      </c>
      <c r="C56" s="521"/>
      <c r="D56" s="513">
        <f t="shared" ref="D56:N56" si="59">SUM(D45:D55)</f>
        <v>1345</v>
      </c>
      <c r="E56" s="514" t="s">
        <v>176</v>
      </c>
      <c r="F56" s="515" t="s">
        <v>176</v>
      </c>
      <c r="G56" s="516">
        <f t="shared" si="59"/>
        <v>1185.2768</v>
      </c>
      <c r="H56" s="516">
        <f t="shared" si="59"/>
        <v>702.4963</v>
      </c>
      <c r="I56" s="516">
        <f t="shared" si="59"/>
        <v>684.2962</v>
      </c>
      <c r="J56" s="516">
        <f t="shared" si="59"/>
        <v>379.4185</v>
      </c>
      <c r="K56" s="534">
        <f t="shared" si="51"/>
        <v>0.320109614901768</v>
      </c>
      <c r="L56" s="516">
        <f t="shared" si="59"/>
        <v>1047.2247</v>
      </c>
      <c r="M56" s="513">
        <f t="shared" si="59"/>
        <v>26192</v>
      </c>
      <c r="N56" s="530">
        <f t="shared" si="59"/>
        <v>-642.581751612903</v>
      </c>
      <c r="O56" s="534">
        <f t="shared" si="52"/>
        <v>0.0399826168295663</v>
      </c>
      <c r="P56" s="532">
        <f t="shared" si="53"/>
        <v>-0.0245335122026918</v>
      </c>
      <c r="Q56" s="516">
        <f t="shared" ref="Q56:S56" si="60">SUM(Q45:Q55)</f>
        <v>27077.2866</v>
      </c>
      <c r="R56" s="513">
        <f t="shared" si="60"/>
        <v>77414.6</v>
      </c>
      <c r="S56" s="530">
        <f t="shared" si="60"/>
        <v>-2028.1198516129</v>
      </c>
      <c r="T56" s="534">
        <f t="shared" si="55"/>
        <v>0.349769766943186</v>
      </c>
      <c r="U56" s="532">
        <f t="shared" si="56"/>
        <v>-0.0261981570868144</v>
      </c>
      <c r="V56" s="516">
        <f t="shared" ref="V56:X56" si="61">SUM(V45:V55)</f>
        <v>99768.5314</v>
      </c>
      <c r="W56" s="513">
        <f t="shared" si="61"/>
        <v>273177.6</v>
      </c>
      <c r="X56" s="530">
        <f t="shared" si="61"/>
        <v>4710.1249483871</v>
      </c>
      <c r="Y56" s="534">
        <f t="shared" si="57"/>
        <v>0.365214905614516</v>
      </c>
      <c r="Z56" s="532">
        <f t="shared" si="58"/>
        <v>0.0172419881732144</v>
      </c>
      <c r="AA56" s="515">
        <f>SUM(AA45:AA55)</f>
        <v>0</v>
      </c>
      <c r="AB56" s="515">
        <f>SUM(AB45:AB55)</f>
        <v>0</v>
      </c>
      <c r="AC56" s="541"/>
      <c r="AD56" s="510"/>
      <c r="AE56" s="510"/>
      <c r="AF56" s="510"/>
      <c r="AG56" s="547">
        <v>26030.0619</v>
      </c>
      <c r="AH56" s="547"/>
      <c r="AI56" s="510"/>
    </row>
    <row r="57" s="329" customFormat="1" ht="30" customHeight="1" spans="1:35">
      <c r="A57" s="510"/>
      <c r="B57" s="502" t="s">
        <v>618</v>
      </c>
      <c r="C57" s="503"/>
      <c r="D57" s="522">
        <f t="shared" ref="D57:J57" si="62">D18+D38+D56</f>
        <v>3728</v>
      </c>
      <c r="E57" s="509" t="s">
        <v>176</v>
      </c>
      <c r="F57" s="518" t="s">
        <v>176</v>
      </c>
      <c r="G57" s="523">
        <f t="shared" si="62"/>
        <v>2892.8797</v>
      </c>
      <c r="H57" s="523">
        <f t="shared" si="62"/>
        <v>1982.6193</v>
      </c>
      <c r="I57" s="523">
        <f t="shared" si="62"/>
        <v>1939.6378</v>
      </c>
      <c r="J57" s="523">
        <f t="shared" si="62"/>
        <v>791.2243</v>
      </c>
      <c r="K57" s="535">
        <f t="shared" si="51"/>
        <v>0.273507501884714</v>
      </c>
      <c r="L57" s="523">
        <f t="shared" ref="L57:N57" si="63">L18+L38+L56</f>
        <v>3762.3494</v>
      </c>
      <c r="M57" s="522">
        <f t="shared" si="63"/>
        <v>69522</v>
      </c>
      <c r="N57" s="530">
        <f t="shared" si="63"/>
        <v>-722.940922580645</v>
      </c>
      <c r="O57" s="535">
        <f t="shared" si="52"/>
        <v>0.0541173930554357</v>
      </c>
      <c r="P57" s="532">
        <f t="shared" si="53"/>
        <v>-0.0103987359768224</v>
      </c>
      <c r="Q57" s="523">
        <f t="shared" ref="Q57:S57" si="64">Q18+Q38+Q56</f>
        <v>72845.6907</v>
      </c>
      <c r="R57" s="522">
        <f t="shared" si="64"/>
        <v>210947</v>
      </c>
      <c r="S57" s="530">
        <f t="shared" si="64"/>
        <v>-8920.59962258065</v>
      </c>
      <c r="T57" s="535">
        <f t="shared" si="55"/>
        <v>0.345326981184847</v>
      </c>
      <c r="U57" s="532">
        <f t="shared" si="56"/>
        <v>-0.0422883455208211</v>
      </c>
      <c r="V57" s="523">
        <f t="shared" ref="V57:X57" si="65">V18+V38+V56</f>
        <v>266124.0277</v>
      </c>
      <c r="W57" s="522">
        <f t="shared" si="65"/>
        <v>761044</v>
      </c>
      <c r="X57" s="530">
        <f t="shared" si="65"/>
        <v>-2317.26262258064</v>
      </c>
      <c r="Y57" s="535">
        <f t="shared" si="57"/>
        <v>0.349682840545356</v>
      </c>
      <c r="Z57" s="532">
        <f t="shared" si="58"/>
        <v>-0.00304484710815754</v>
      </c>
      <c r="AA57" s="518">
        <f>AA18+AA38+AA56</f>
        <v>0</v>
      </c>
      <c r="AB57" s="518">
        <f>AB18+AB38+AB56</f>
        <v>0</v>
      </c>
      <c r="AC57" s="541"/>
      <c r="AD57" s="510"/>
      <c r="AE57" s="510"/>
      <c r="AF57" s="510"/>
      <c r="AG57" s="547">
        <v>69083.3413</v>
      </c>
      <c r="AH57" s="547"/>
      <c r="AI57" s="510"/>
    </row>
    <row r="58" s="329" customFormat="1" ht="30" customHeight="1" spans="1:35">
      <c r="A58" s="510"/>
      <c r="B58" s="502" t="s">
        <v>619</v>
      </c>
      <c r="C58" s="503"/>
      <c r="D58" s="522">
        <f t="shared" ref="D58:J58" si="66">D26+D43</f>
        <v>133</v>
      </c>
      <c r="E58" s="509" t="s">
        <v>176</v>
      </c>
      <c r="F58" s="518" t="s">
        <v>176</v>
      </c>
      <c r="G58" s="523">
        <f t="shared" si="66"/>
        <v>41.4181</v>
      </c>
      <c r="H58" s="523">
        <f t="shared" si="66"/>
        <v>54.0079</v>
      </c>
      <c r="I58" s="523">
        <f t="shared" si="66"/>
        <v>52.6064</v>
      </c>
      <c r="J58" s="523">
        <f t="shared" si="66"/>
        <v>0</v>
      </c>
      <c r="K58" s="535">
        <f t="shared" si="51"/>
        <v>0</v>
      </c>
      <c r="L58" s="523">
        <f t="shared" ref="L58:N58" si="67">L26+L43</f>
        <v>93.896</v>
      </c>
      <c r="M58" s="522">
        <f t="shared" si="67"/>
        <v>2621</v>
      </c>
      <c r="N58" s="530">
        <f t="shared" si="67"/>
        <v>-75.2007741935484</v>
      </c>
      <c r="O58" s="535">
        <f t="shared" si="52"/>
        <v>0.0358244944677604</v>
      </c>
      <c r="P58" s="532">
        <f t="shared" si="53"/>
        <v>-0.0286916345644977</v>
      </c>
      <c r="Q58" s="523">
        <f t="shared" ref="Q58:S58" si="68">Q26+Q43</f>
        <v>1052.9128</v>
      </c>
      <c r="R58" s="522">
        <f t="shared" si="68"/>
        <v>8196</v>
      </c>
      <c r="S58" s="530">
        <f t="shared" si="68"/>
        <v>-2442.18397419355</v>
      </c>
      <c r="T58" s="535">
        <f t="shared" si="55"/>
        <v>0.128466666666667</v>
      </c>
      <c r="U58" s="532">
        <f t="shared" si="56"/>
        <v>-0.29797266644626</v>
      </c>
      <c r="V58" s="523">
        <f t="shared" ref="V58:X58" si="69">V26+V43</f>
        <v>3006.4276</v>
      </c>
      <c r="W58" s="522">
        <f t="shared" si="69"/>
        <v>22104.6</v>
      </c>
      <c r="X58" s="530">
        <f t="shared" si="69"/>
        <v>-4080.66917419355</v>
      </c>
      <c r="Y58" s="535">
        <f t="shared" si="57"/>
        <v>0.136009138369389</v>
      </c>
      <c r="Z58" s="532">
        <f t="shared" si="58"/>
        <v>-0.184607238954496</v>
      </c>
      <c r="AA58" s="518">
        <f>AA26+AA43</f>
        <v>0</v>
      </c>
      <c r="AB58" s="518">
        <f>AB26+AB43</f>
        <v>0</v>
      </c>
      <c r="AC58" s="541"/>
      <c r="AD58" s="510"/>
      <c r="AE58" s="510"/>
      <c r="AF58" s="510"/>
      <c r="AG58" s="547">
        <v>959.0168</v>
      </c>
      <c r="AH58" s="547"/>
      <c r="AI58" s="510"/>
    </row>
    <row r="59" s="329" customFormat="1" ht="30" customHeight="1" spans="1:35">
      <c r="A59" s="510"/>
      <c r="B59" s="514" t="s">
        <v>620</v>
      </c>
      <c r="C59" s="521"/>
      <c r="D59" s="513">
        <f t="shared" ref="D59:J59" si="70">D57+D58</f>
        <v>3861</v>
      </c>
      <c r="E59" s="514" t="s">
        <v>176</v>
      </c>
      <c r="F59" s="515" t="s">
        <v>176</v>
      </c>
      <c r="G59" s="516">
        <f t="shared" si="70"/>
        <v>2934.2978</v>
      </c>
      <c r="H59" s="516">
        <f t="shared" si="70"/>
        <v>2036.6272</v>
      </c>
      <c r="I59" s="516">
        <f t="shared" si="70"/>
        <v>1992.2442</v>
      </c>
      <c r="J59" s="516">
        <f t="shared" si="70"/>
        <v>791.2243</v>
      </c>
      <c r="K59" s="534">
        <f t="shared" si="51"/>
        <v>0.26964689814374</v>
      </c>
      <c r="L59" s="516">
        <f t="shared" ref="L59:N59" si="71">L57+L58</f>
        <v>3856.2454</v>
      </c>
      <c r="M59" s="513">
        <f t="shared" si="71"/>
        <v>72143</v>
      </c>
      <c r="N59" s="530">
        <f t="shared" si="71"/>
        <v>-798.141696774194</v>
      </c>
      <c r="O59" s="534">
        <f t="shared" si="52"/>
        <v>0.0534528006875234</v>
      </c>
      <c r="P59" s="532">
        <f t="shared" si="53"/>
        <v>-0.0110633283447347</v>
      </c>
      <c r="Q59" s="516">
        <f t="shared" ref="Q59:S59" si="72">Q57+Q58</f>
        <v>73898.6035</v>
      </c>
      <c r="R59" s="513">
        <f t="shared" si="72"/>
        <v>219143</v>
      </c>
      <c r="S59" s="530">
        <f t="shared" si="72"/>
        <v>-11362.7835967742</v>
      </c>
      <c r="T59" s="534">
        <f t="shared" si="55"/>
        <v>0.337216354161438</v>
      </c>
      <c r="U59" s="532">
        <f t="shared" si="56"/>
        <v>-0.0518509995608995</v>
      </c>
      <c r="V59" s="516">
        <f t="shared" ref="V59:X59" si="73">V57+V58</f>
        <v>269130.4553</v>
      </c>
      <c r="W59" s="513">
        <f t="shared" si="73"/>
        <v>783148.6</v>
      </c>
      <c r="X59" s="530">
        <f t="shared" si="73"/>
        <v>-6397.93179677419</v>
      </c>
      <c r="Y59" s="534">
        <f t="shared" si="57"/>
        <v>0.343651837339682</v>
      </c>
      <c r="Z59" s="532">
        <f t="shared" si="58"/>
        <v>-0.008169499117759</v>
      </c>
      <c r="AA59" s="515">
        <f>AA57+AA58</f>
        <v>0</v>
      </c>
      <c r="AB59" s="515">
        <f>AB57+AB58</f>
        <v>0</v>
      </c>
      <c r="AC59" s="541"/>
      <c r="AD59" s="510"/>
      <c r="AE59" s="510"/>
      <c r="AF59" s="510"/>
      <c r="AG59" s="547">
        <v>70042.3581</v>
      </c>
      <c r="AH59" s="547"/>
      <c r="AI59" s="510"/>
    </row>
    <row r="60" ht="40.15" customHeight="1" spans="1:29">
      <c r="A60" s="369"/>
      <c r="B60" s="524" t="s">
        <v>621</v>
      </c>
      <c r="C60" s="524"/>
      <c r="D60" s="524"/>
      <c r="E60" s="524"/>
      <c r="F60" s="525"/>
      <c r="G60" s="526"/>
      <c r="H60" s="526"/>
      <c r="I60" s="526"/>
      <c r="J60" s="526"/>
      <c r="K60" s="537"/>
      <c r="L60" s="526"/>
      <c r="M60" s="524"/>
      <c r="N60" s="526"/>
      <c r="O60" s="537"/>
      <c r="P60" s="537"/>
      <c r="Q60" s="526"/>
      <c r="R60" s="524"/>
      <c r="S60" s="526"/>
      <c r="T60" s="537"/>
      <c r="U60" s="537"/>
      <c r="V60" s="526"/>
      <c r="W60" s="524"/>
      <c r="X60" s="526"/>
      <c r="Y60" s="537"/>
      <c r="Z60" s="537"/>
      <c r="AA60" s="525"/>
      <c r="AB60" s="544"/>
      <c r="AC60" s="545"/>
    </row>
    <row r="61" s="304" customFormat="1" ht="57.95" customHeight="1" spans="1:35">
      <c r="A61" s="325"/>
      <c r="B61" s="499" t="s">
        <v>1</v>
      </c>
      <c r="C61" s="500" t="s">
        <v>508</v>
      </c>
      <c r="D61" s="499" t="s">
        <v>4</v>
      </c>
      <c r="E61" s="500" t="s">
        <v>5</v>
      </c>
      <c r="F61" s="500" t="s">
        <v>509</v>
      </c>
      <c r="G61" s="501" t="s">
        <v>8</v>
      </c>
      <c r="H61" s="501" t="s">
        <v>9</v>
      </c>
      <c r="I61" s="501" t="s">
        <v>10</v>
      </c>
      <c r="J61" s="501" t="s">
        <v>11</v>
      </c>
      <c r="K61" s="527" t="s">
        <v>12</v>
      </c>
      <c r="L61" s="501" t="s">
        <v>510</v>
      </c>
      <c r="M61" s="499" t="s">
        <v>14</v>
      </c>
      <c r="N61" s="501" t="s">
        <v>511</v>
      </c>
      <c r="O61" s="527" t="s">
        <v>15</v>
      </c>
      <c r="P61" s="527" t="s">
        <v>512</v>
      </c>
      <c r="Q61" s="501" t="s">
        <v>513</v>
      </c>
      <c r="R61" s="499" t="s">
        <v>514</v>
      </c>
      <c r="S61" s="501" t="s">
        <v>515</v>
      </c>
      <c r="T61" s="527" t="s">
        <v>516</v>
      </c>
      <c r="U61" s="527" t="s">
        <v>517</v>
      </c>
      <c r="V61" s="501" t="s">
        <v>518</v>
      </c>
      <c r="W61" s="499" t="s">
        <v>17</v>
      </c>
      <c r="X61" s="501" t="s">
        <v>519</v>
      </c>
      <c r="Y61" s="527" t="s">
        <v>19</v>
      </c>
      <c r="Z61" s="527" t="s">
        <v>520</v>
      </c>
      <c r="AA61" s="500" t="s">
        <v>29</v>
      </c>
      <c r="AB61" s="500" t="s">
        <v>30</v>
      </c>
      <c r="AC61" s="501" t="s">
        <v>521</v>
      </c>
      <c r="AD61" s="309"/>
      <c r="AE61" s="309"/>
      <c r="AF61" s="309"/>
      <c r="AG61" s="386"/>
      <c r="AH61" s="309"/>
      <c r="AI61" s="309"/>
    </row>
    <row r="62" s="305" customFormat="1" ht="20.1" customHeight="1" spans="1:34">
      <c r="A62" s="192" t="s">
        <v>87</v>
      </c>
      <c r="B62" s="329" t="s">
        <v>622</v>
      </c>
      <c r="C62" s="187" t="s">
        <v>623</v>
      </c>
      <c r="D62" s="194">
        <v>100</v>
      </c>
      <c r="E62" s="330" t="str">
        <f>LOOKUP(1,0/(($D$3=数据提取表!$A:$A)*($A62=数据提取表!$B:$B)),数据提取表!E:E)</f>
        <v>晴</v>
      </c>
      <c r="F62" s="331">
        <f>LOOKUP(1,0/(($D$3=数据提取表!$A:$A)*($A62=数据提取表!$B:$B)),数据提取表!F:F)</f>
        <v>6.47</v>
      </c>
      <c r="G62" s="332">
        <f>LOOKUP(1,0/(($D$3=数据提取表!$A:$A)*($A62=数据提取表!$B:$B)),数据提取表!H:H)</f>
        <v>28.2394</v>
      </c>
      <c r="H62" s="332">
        <f>LOOKUP(1,0/(($D$3=数据提取表!$A:$A)*($A62=数据提取表!$B:$B)),数据提取表!I:I)</f>
        <v>10.9</v>
      </c>
      <c r="I62" s="332">
        <f>LOOKUP(1,0/(($D$3=数据提取表!$A:$A)*($A62=数据提取表!$B:$B)),数据提取表!J:J)</f>
        <v>10.5798</v>
      </c>
      <c r="J62" s="332">
        <f>LOOKUP(1,0/(($D$3=数据提取表!$A:$A)*($A62=数据提取表!$B:$B)),数据提取表!K:K)</f>
        <v>17.3394</v>
      </c>
      <c r="K62" s="346">
        <v>0</v>
      </c>
      <c r="L62" s="332">
        <f>LOOKUP(1,0/(($D$3=数据提取表!$A:$A)*($A62=数据提取表!$B:$B)),数据提取表!M:M)</f>
        <v>28.0973</v>
      </c>
      <c r="M62" s="347">
        <f>计划电量!O53</f>
        <v>299</v>
      </c>
      <c r="N62" s="348">
        <f>L62-M62/31*日报辅助图!$D$1</f>
        <v>8.80697741935484</v>
      </c>
      <c r="O62" s="349">
        <f t="shared" ref="O62:O71" si="74">L62/M62</f>
        <v>0.0939709030100334</v>
      </c>
      <c r="P62" s="346">
        <f t="shared" ref="P62:P71" si="75">N62/M62</f>
        <v>0.0294547739777754</v>
      </c>
      <c r="Q62" s="332">
        <f>L62+AG62+AH62</f>
        <v>410.2791</v>
      </c>
      <c r="R62" s="357">
        <f>计划电量!H53</f>
        <v>930</v>
      </c>
      <c r="S62" s="348">
        <f>Q62-(计划电量!N53+计划电量!O53/31*日报辅助图!$D$1)</f>
        <v>258.988777419355</v>
      </c>
      <c r="T62" s="349">
        <f t="shared" ref="T62:T71" si="76">Q62/R62</f>
        <v>0.441160322580645</v>
      </c>
      <c r="U62" s="349">
        <f t="shared" ref="U62:U71" si="77">S62/R62</f>
        <v>0.278482556364898</v>
      </c>
      <c r="V62" s="332">
        <f t="array" ref="V62">LOOKUP(1,0/(($D$3=数据提取表!$A:$A)*($A62=数据提取表!$B:$B)),数据提取表!R:R)</f>
        <v>863.7321</v>
      </c>
      <c r="W62" s="194">
        <f>计划电量!F53</f>
        <v>5723</v>
      </c>
      <c r="X62" s="348">
        <f>V62-(计划电量!G53+计划电量!N53+计划电量!O53/31*日报辅助图!$D$1)</f>
        <v>634.441777419355</v>
      </c>
      <c r="Y62" s="349">
        <f t="shared" ref="Y62:Y71" si="78">V62/W62</f>
        <v>0.150922959986021</v>
      </c>
      <c r="Z62" s="349">
        <f t="shared" ref="Z62:Z71" si="79">X62/W62</f>
        <v>0.110858252213761</v>
      </c>
      <c r="AA62" s="330">
        <f t="array" ref="AA62">LOOKUP(1,0/(($D$3=数据提取表!$A:$A)*($A62=数据提取表!$B:$B)),数据提取表!AC:AC)</f>
        <v>0</v>
      </c>
      <c r="AB62" s="330">
        <f t="array" ref="AB62">LOOKUP(1,0/(($D$3=数据提取表!$A:$A)*($A62=数据提取表!$B:$B)),数据提取表!AD:AD)</f>
        <v>0</v>
      </c>
      <c r="AC62" s="546" t="s">
        <v>176</v>
      </c>
      <c r="AG62" s="337">
        <v>382.1818</v>
      </c>
      <c r="AH62" s="366"/>
    </row>
    <row r="63" s="305" customFormat="1" ht="20.1" customHeight="1" spans="1:35">
      <c r="A63" s="192" t="s">
        <v>88</v>
      </c>
      <c r="B63" s="329" t="s">
        <v>624</v>
      </c>
      <c r="C63" s="187" t="s">
        <v>625</v>
      </c>
      <c r="D63" s="194">
        <v>50</v>
      </c>
      <c r="E63" s="330" t="str">
        <f>LOOKUP(1,0/(($D$3=数据提取表!$A:$A)*($A63=数据提取表!$B:$B)),数据提取表!E:E)</f>
        <v>多云转小雨</v>
      </c>
      <c r="F63" s="331">
        <f>LOOKUP(1,0/(($D$3=数据提取表!$A:$A)*($A63=数据提取表!$B:$B)),数据提取表!F:F)</f>
        <v>4.32</v>
      </c>
      <c r="G63" s="332">
        <f>LOOKUP(1,0/(($D$3=数据提取表!$A:$A)*($A63=数据提取表!$B:$B)),数据提取表!H:H)</f>
        <v>16.2531</v>
      </c>
      <c r="H63" s="332">
        <f>LOOKUP(1,0/(($D$3=数据提取表!$A:$A)*($A63=数据提取表!$B:$B)),数据提取表!I:I)</f>
        <v>9.3341</v>
      </c>
      <c r="I63" s="332">
        <f>LOOKUP(1,0/(($D$3=数据提取表!$A:$A)*($A63=数据提取表!$B:$B)),数据提取表!J:J)</f>
        <v>9.3142</v>
      </c>
      <c r="J63" s="332">
        <f>LOOKUP(1,0/(($D$3=数据提取表!$A:$A)*($A63=数据提取表!$B:$B)),数据提取表!K:K)</f>
        <v>6.72</v>
      </c>
      <c r="K63" s="346">
        <f t="shared" ref="K63:K71" si="80">J63/G63</f>
        <v>0.413459586171253</v>
      </c>
      <c r="L63" s="332">
        <f>LOOKUP(1,0/(($D$3=数据提取表!$A:$A)*($A63=数据提取表!$B:$B)),数据提取表!M:M)</f>
        <v>18.5264</v>
      </c>
      <c r="M63" s="347">
        <f>计划电量!O54</f>
        <v>516</v>
      </c>
      <c r="N63" s="348">
        <f>L63-M63/31*日报辅助图!$D$1</f>
        <v>-14.7639225806452</v>
      </c>
      <c r="O63" s="349">
        <f t="shared" si="74"/>
        <v>0.0359038759689922</v>
      </c>
      <c r="P63" s="346">
        <f t="shared" si="75"/>
        <v>-0.0286122530632658</v>
      </c>
      <c r="Q63" s="332">
        <f>L63+AG63+AH63</f>
        <v>376.8247</v>
      </c>
      <c r="R63" s="357">
        <f>计划电量!H54</f>
        <v>1432</v>
      </c>
      <c r="S63" s="348">
        <f>Q63-(计划电量!N54+计划电量!O54/31*日报辅助图!$D$1)</f>
        <v>-227.465622580645</v>
      </c>
      <c r="T63" s="349">
        <f t="shared" si="76"/>
        <v>0.263145740223464</v>
      </c>
      <c r="U63" s="349">
        <f t="shared" si="77"/>
        <v>-0.158844708506037</v>
      </c>
      <c r="V63" s="332">
        <f t="array" ref="V63">LOOKUP(1,0/(($D$3=数据提取表!$A:$A)*($A63=数据提取表!$B:$B)),数据提取表!R:R)</f>
        <v>1622.0242</v>
      </c>
      <c r="W63" s="194">
        <f>计划电量!F54</f>
        <v>6458</v>
      </c>
      <c r="X63" s="348">
        <f>V63-(计划电量!G54+计划电量!N54+计划电量!O54/31*日报辅助图!$D$1)</f>
        <v>-1028.26612258065</v>
      </c>
      <c r="Y63" s="349">
        <f t="shared" si="78"/>
        <v>0.251165097553422</v>
      </c>
      <c r="Z63" s="349">
        <f t="shared" si="79"/>
        <v>-0.159223617618558</v>
      </c>
      <c r="AA63" s="330">
        <f t="array" ref="AA63">LOOKUP(1,0/(($D$3=数据提取表!$A:$A)*($A63=数据提取表!$B:$B)),数据提取表!AC:AC)</f>
        <v>0</v>
      </c>
      <c r="AB63" s="330">
        <f t="array" ref="AB63">LOOKUP(1,0/(($D$3=数据提取表!$A:$A)*($A63=数据提取表!$B:$B)),数据提取表!AD:AD)</f>
        <v>0</v>
      </c>
      <c r="AC63" s="546"/>
      <c r="AG63" s="332">
        <v>358.2983</v>
      </c>
      <c r="AH63" s="366"/>
      <c r="AI63" s="367"/>
    </row>
    <row r="64" s="305" customFormat="1" ht="20.1" customHeight="1" spans="1:34">
      <c r="A64" s="192" t="s">
        <v>34</v>
      </c>
      <c r="B64" s="329" t="s">
        <v>626</v>
      </c>
      <c r="C64" s="187" t="s">
        <v>627</v>
      </c>
      <c r="D64" s="194">
        <v>10</v>
      </c>
      <c r="E64" s="330" t="str">
        <f>LOOKUP(1,0/(($D$3=数据提取表!$A:$A)*($A64=数据提取表!$B:$B)),数据提取表!E:E)</f>
        <v>晴</v>
      </c>
      <c r="F64" s="331">
        <f>LOOKUP(1,0/(($D$3=数据提取表!$A:$A)*($A64=数据提取表!$B:$B)),数据提取表!F:F)</f>
        <v>6.08</v>
      </c>
      <c r="G64" s="332">
        <f>LOOKUP(1,0/(($D$3=数据提取表!$A:$A)*($A64=数据提取表!$B:$B)),数据提取表!H:H)</f>
        <v>6.0444</v>
      </c>
      <c r="H64" s="332">
        <f>LOOKUP(1,0/(($D$3=数据提取表!$A:$A)*($A64=数据提取表!$B:$B)),数据提取表!I:I)</f>
        <v>4.0137</v>
      </c>
      <c r="I64" s="332">
        <f>LOOKUP(1,0/(($D$3=数据提取表!$A:$A)*($A64=数据提取表!$B:$B)),数据提取表!J:J)</f>
        <v>3.96</v>
      </c>
      <c r="J64" s="332">
        <f>LOOKUP(1,0/(($D$3=数据提取表!$A:$A)*($A64=数据提取表!$B:$B)),数据提取表!K:K)</f>
        <v>2.0307</v>
      </c>
      <c r="K64" s="346">
        <f t="shared" si="80"/>
        <v>0.335963867381378</v>
      </c>
      <c r="L64" s="332">
        <f>LOOKUP(1,0/(($D$3=数据提取表!$A:$A)*($A64=数据提取表!$B:$B)),数据提取表!M:M)</f>
        <v>8.58</v>
      </c>
      <c r="M64" s="347">
        <f>计划电量!O55</f>
        <v>101</v>
      </c>
      <c r="N64" s="348">
        <f>L64-M64/31*日报辅助图!$D$1</f>
        <v>2.06387096774194</v>
      </c>
      <c r="O64" s="349">
        <f t="shared" si="74"/>
        <v>0.084950495049505</v>
      </c>
      <c r="P64" s="346">
        <f t="shared" si="75"/>
        <v>0.0204343660172469</v>
      </c>
      <c r="Q64" s="332">
        <f>L64+AG64+AH64</f>
        <v>133.32</v>
      </c>
      <c r="R64" s="357">
        <f>计划电量!H55</f>
        <v>326</v>
      </c>
      <c r="S64" s="348">
        <f>Q64-(计划电量!N55+计划电量!O55/31*日报辅助图!$D$1)</f>
        <v>26.8038709677419</v>
      </c>
      <c r="T64" s="349">
        <f t="shared" si="76"/>
        <v>0.408957055214724</v>
      </c>
      <c r="U64" s="349">
        <f t="shared" si="77"/>
        <v>0.0822204630912329</v>
      </c>
      <c r="V64" s="332">
        <f t="array" ref="V64">LOOKUP(1,0/(($D$3=数据提取表!$A:$A)*($A64=数据提取表!$B:$B)),数据提取表!R:R)</f>
        <v>439.56</v>
      </c>
      <c r="W64" s="194">
        <f>计划电量!F55</f>
        <v>1258</v>
      </c>
      <c r="X64" s="348">
        <f>V64-(计划电量!G55+计划电量!N55+计划电量!O55/31*日报辅助图!$D$1)</f>
        <v>13.043870967742</v>
      </c>
      <c r="Y64" s="349">
        <f t="shared" si="78"/>
        <v>0.349411764705882</v>
      </c>
      <c r="Z64" s="349">
        <f t="shared" si="79"/>
        <v>0.0103687368583004</v>
      </c>
      <c r="AA64" s="330">
        <f t="array" ref="AA64">LOOKUP(1,0/(($D$3=数据提取表!$A:$A)*($A64=数据提取表!$B:$B)),数据提取表!AC:AC)</f>
        <v>0</v>
      </c>
      <c r="AB64" s="330">
        <f t="array" ref="AB64">LOOKUP(1,0/(($D$3=数据提取表!$A:$A)*($A64=数据提取表!$B:$B)),数据提取表!AD:AD)</f>
        <v>0</v>
      </c>
      <c r="AC64" s="546"/>
      <c r="AG64" s="337">
        <v>124.74</v>
      </c>
      <c r="AH64" s="366"/>
    </row>
    <row r="65" s="305" customFormat="1" ht="20.1" customHeight="1" spans="1:35">
      <c r="A65" s="192" t="s">
        <v>38</v>
      </c>
      <c r="B65" s="329" t="s">
        <v>628</v>
      </c>
      <c r="C65" s="187" t="s">
        <v>629</v>
      </c>
      <c r="D65" s="194">
        <v>5.48</v>
      </c>
      <c r="E65" s="330" t="str">
        <f>LOOKUP(1,0/(($D$3=数据提取表!$A:$A)*($A65=数据提取表!$B:$B)),数据提取表!E:E)</f>
        <v>晴天</v>
      </c>
      <c r="F65" s="331">
        <f>LOOKUP(1,0/(($D$3=数据提取表!$A:$A)*($A65=数据提取表!$B:$B)),数据提取表!F:F)</f>
        <v>7.83</v>
      </c>
      <c r="G65" s="332">
        <f>LOOKUP(1,0/(($D$3=数据提取表!$A:$A)*($A65=数据提取表!$B:$B)),数据提取表!H:H)</f>
        <v>3.19</v>
      </c>
      <c r="H65" s="332">
        <f>LOOKUP(1,0/(($D$3=数据提取表!$A:$A)*($A65=数据提取表!$B:$B)),数据提取表!I:I)</f>
        <v>1.69</v>
      </c>
      <c r="I65" s="332">
        <f>LOOKUP(1,0/(($D$3=数据提取表!$A:$A)*($A65=数据提取表!$B:$B)),数据提取表!J:J)</f>
        <v>1.512</v>
      </c>
      <c r="J65" s="332">
        <f>LOOKUP(1,0/(($D$3=数据提取表!$A:$A)*($A65=数据提取表!$B:$B)),数据提取表!K:K)</f>
        <v>1.5</v>
      </c>
      <c r="K65" s="346">
        <f t="shared" si="80"/>
        <v>0.470219435736677</v>
      </c>
      <c r="L65" s="332">
        <f>LOOKUP(1,0/(($D$3=数据提取表!$A:$A)*($A65=数据提取表!$B:$B)),数据提取表!M:M)</f>
        <v>3.528</v>
      </c>
      <c r="M65" s="347">
        <f>计划电量!O56</f>
        <v>57</v>
      </c>
      <c r="N65" s="348">
        <f>L65-M65/31*日报辅助图!$D$1</f>
        <v>-0.149419354838709</v>
      </c>
      <c r="O65" s="349">
        <f t="shared" si="74"/>
        <v>0.0618947368421053</v>
      </c>
      <c r="P65" s="346">
        <f t="shared" si="75"/>
        <v>-0.0026213921901528</v>
      </c>
      <c r="Q65" s="332">
        <f>L65+AG65+AH65</f>
        <v>59.472</v>
      </c>
      <c r="R65" s="357">
        <f>计划电量!H56</f>
        <v>174</v>
      </c>
      <c r="S65" s="348">
        <f>Q65-(计划电量!N56+计划电量!O56/31*日报辅助图!$D$1)</f>
        <v>5.79458064516129</v>
      </c>
      <c r="T65" s="349">
        <f t="shared" si="76"/>
        <v>0.341793103448276</v>
      </c>
      <c r="U65" s="349">
        <f t="shared" si="77"/>
        <v>0.0333021876158695</v>
      </c>
      <c r="V65" s="332">
        <f t="array" ref="V65">LOOKUP(1,0/(($D$3=数据提取表!$A:$A)*($A65=数据提取表!$B:$B)),数据提取表!R:R)</f>
        <v>184.724</v>
      </c>
      <c r="W65" s="194">
        <f>计划电量!F56</f>
        <v>554</v>
      </c>
      <c r="X65" s="348">
        <f>V65-(计划电量!G56+计划电量!N56+计划电量!O56/31*日报辅助图!$D$1)</f>
        <v>21.0465806451613</v>
      </c>
      <c r="Y65" s="349">
        <f t="shared" si="78"/>
        <v>0.333436823104693</v>
      </c>
      <c r="Z65" s="349">
        <f t="shared" si="79"/>
        <v>0.0379902177710492</v>
      </c>
      <c r="AA65" s="330">
        <f t="array" ref="AA65">LOOKUP(1,0/(($D$3=数据提取表!$A:$A)*($A65=数据提取表!$B:$B)),数据提取表!AC:AC)</f>
        <v>0</v>
      </c>
      <c r="AB65" s="330">
        <f t="array" ref="AB65">LOOKUP(1,0/(($D$3=数据提取表!$A:$A)*($A65=数据提取表!$B:$B)),数据提取表!AD:AD)</f>
        <v>0</v>
      </c>
      <c r="AC65" s="546"/>
      <c r="AG65" s="332">
        <v>55.944</v>
      </c>
      <c r="AH65" s="366"/>
      <c r="AI65" s="367"/>
    </row>
    <row r="66" s="175" customFormat="1" ht="30" customHeight="1" spans="1:35">
      <c r="A66" s="548"/>
      <c r="B66" s="514" t="s">
        <v>630</v>
      </c>
      <c r="C66" s="514"/>
      <c r="D66" s="513">
        <f>SUM(D62:D65)</f>
        <v>165.48</v>
      </c>
      <c r="E66" s="514" t="s">
        <v>176</v>
      </c>
      <c r="F66" s="515" t="s">
        <v>176</v>
      </c>
      <c r="G66" s="516">
        <f>SUM(G62:G65)</f>
        <v>53.7269</v>
      </c>
      <c r="H66" s="516">
        <f>SUM(H62:H65)</f>
        <v>25.9378</v>
      </c>
      <c r="I66" s="516">
        <f>SUM(I62:I65)</f>
        <v>25.366</v>
      </c>
      <c r="J66" s="516">
        <f>SUM(J62:J65)</f>
        <v>27.5901</v>
      </c>
      <c r="K66" s="534">
        <f t="shared" si="80"/>
        <v>0.513524882321519</v>
      </c>
      <c r="L66" s="516">
        <f>SUM(L62:L65)</f>
        <v>58.7317</v>
      </c>
      <c r="M66" s="513">
        <f>SUM(M62:M65)</f>
        <v>973</v>
      </c>
      <c r="N66" s="530">
        <f>L66-M66/30*日报辅助图!$D$1</f>
        <v>-6.13496666666666</v>
      </c>
      <c r="O66" s="534">
        <f t="shared" si="74"/>
        <v>0.0603614594039054</v>
      </c>
      <c r="P66" s="532">
        <f t="shared" si="75"/>
        <v>-0.00630520726276122</v>
      </c>
      <c r="Q66" s="516">
        <f>SUM(Q62:Q65)</f>
        <v>979.8958</v>
      </c>
      <c r="R66" s="513">
        <f>SUM(R62:R65)</f>
        <v>2862</v>
      </c>
      <c r="S66" s="530">
        <f>SUM(S62:S65)</f>
        <v>64.1216064516129</v>
      </c>
      <c r="T66" s="534">
        <f t="shared" si="76"/>
        <v>0.342381481481482</v>
      </c>
      <c r="U66" s="532">
        <f t="shared" si="77"/>
        <v>0.0224044746511576</v>
      </c>
      <c r="V66" s="516">
        <f>SUM(V62:V65)</f>
        <v>3110.0403</v>
      </c>
      <c r="W66" s="513">
        <f>SUM(W62:W65)</f>
        <v>13993</v>
      </c>
      <c r="X66" s="530">
        <f>SUM(X62:X65)</f>
        <v>-359.733893548387</v>
      </c>
      <c r="Y66" s="534">
        <f t="shared" si="78"/>
        <v>0.222256864146359</v>
      </c>
      <c r="Z66" s="532">
        <f t="shared" si="79"/>
        <v>-0.0257081321766874</v>
      </c>
      <c r="AA66" s="515">
        <f>SUM(AA62:AA65)</f>
        <v>0</v>
      </c>
      <c r="AB66" s="515">
        <f>SUM(AB62:AB65)</f>
        <v>0</v>
      </c>
      <c r="AC66" s="551"/>
      <c r="AD66" s="543"/>
      <c r="AE66" s="543"/>
      <c r="AF66" s="543"/>
      <c r="AG66" s="268">
        <v>921.1641</v>
      </c>
      <c r="AH66" s="543"/>
      <c r="AI66" s="543"/>
    </row>
    <row r="67" s="305" customFormat="1" ht="20.1" customHeight="1" spans="1:34">
      <c r="A67" s="201" t="s">
        <v>53</v>
      </c>
      <c r="B67" s="329" t="s">
        <v>631</v>
      </c>
      <c r="C67" s="187" t="s">
        <v>632</v>
      </c>
      <c r="D67" s="194">
        <v>100</v>
      </c>
      <c r="E67" s="330" t="str">
        <f>LOOKUP(1,0/(($D$3=数据提取表!$A:$A)*($A67=数据提取表!$B:$B)),数据提取表!E:E)</f>
        <v>晴</v>
      </c>
      <c r="F67" s="331">
        <f>LOOKUP(1,0/(($D$3=数据提取表!$A:$A)*($A67=数据提取表!$B:$B)),数据提取表!F:F)</f>
        <v>7.39</v>
      </c>
      <c r="G67" s="332">
        <f>LOOKUP(1,0/(($D$3=数据提取表!$A:$A)*($A67=数据提取表!$B:$B)),数据提取表!H:H)</f>
        <v>56.976</v>
      </c>
      <c r="H67" s="332">
        <f>LOOKUP(1,0/(($D$3=数据提取表!$A:$A)*($A67=数据提取表!$B:$B)),数据提取表!I:I)</f>
        <v>55.956</v>
      </c>
      <c r="I67" s="332">
        <f>LOOKUP(1,0/(($D$3=数据提取表!$A:$A)*($A67=数据提取表!$B:$B)),数据提取表!J:J)</f>
        <v>55.845</v>
      </c>
      <c r="J67" s="332">
        <f>LOOKUP(1,0/(($D$3=数据提取表!$A:$A)*($A67=数据提取表!$B:$B)),数据提取表!K:K)</f>
        <v>0</v>
      </c>
      <c r="K67" s="346">
        <f t="shared" si="80"/>
        <v>0</v>
      </c>
      <c r="L67" s="332">
        <f>LOOKUP(1,0/(($D$3=数据提取表!$A:$A)*($A67=数据提取表!$B:$B)),数据提取表!M:M)</f>
        <v>111.516</v>
      </c>
      <c r="M67" s="347">
        <f>计划电量!O60</f>
        <v>1437</v>
      </c>
      <c r="N67" s="348">
        <f>L67-M67/31*日报辅助图!$D$1</f>
        <v>18.8063225806452</v>
      </c>
      <c r="O67" s="349">
        <f t="shared" si="74"/>
        <v>0.0776033402922756</v>
      </c>
      <c r="P67" s="346">
        <f t="shared" si="75"/>
        <v>0.0130872112600175</v>
      </c>
      <c r="Q67" s="332">
        <f>L67+AG67+AH67</f>
        <v>1604.2896</v>
      </c>
      <c r="R67" s="357">
        <f>计划电量!H60</f>
        <v>4182</v>
      </c>
      <c r="S67" s="348">
        <f>Q67-(计划电量!N60+计划电量!O60/31*日报辅助图!$D$1)</f>
        <v>56.5799225806452</v>
      </c>
      <c r="T67" s="349">
        <f t="shared" si="76"/>
        <v>0.383617790530846</v>
      </c>
      <c r="U67" s="549">
        <f t="shared" si="77"/>
        <v>0.0135293932521868</v>
      </c>
      <c r="V67" s="332">
        <f t="array" ref="V67">LOOKUP(1,0/(($D$3=数据提取表!$A:$A)*($A67=数据提取表!$B:$B)),数据提取表!R:R)</f>
        <v>5061.3301</v>
      </c>
      <c r="W67" s="194">
        <v>15134</v>
      </c>
      <c r="X67" s="348">
        <f>V67-(计划电量!G60+计划电量!N60+计划电量!O60/31*日报辅助图!$D$1)</f>
        <v>-143.379577419355</v>
      </c>
      <c r="Y67" s="349">
        <f t="shared" si="78"/>
        <v>0.334434392758028</v>
      </c>
      <c r="Z67" s="349">
        <f t="shared" si="79"/>
        <v>-0.0094740040583689</v>
      </c>
      <c r="AA67" s="330">
        <f t="array" ref="AA67">LOOKUP(1,0/(($D$3=数据提取表!$A:$A)*($A67=数据提取表!$B:$B)),数据提取表!AC:AC)</f>
        <v>0</v>
      </c>
      <c r="AB67" s="552">
        <f t="array" ref="AB67">LOOKUP(1,0/(($D$3=数据提取表!$A:$A)*($A67=数据提取表!$B:$B)),数据提取表!AD:AD)</f>
        <v>0</v>
      </c>
      <c r="AC67" s="551"/>
      <c r="AG67" s="337">
        <v>1492.7736</v>
      </c>
      <c r="AH67" s="366"/>
    </row>
    <row r="68" s="305" customFormat="1" ht="20.1" customHeight="1" spans="1:34">
      <c r="A68" s="193" t="s">
        <v>36</v>
      </c>
      <c r="B68" s="329" t="s">
        <v>633</v>
      </c>
      <c r="C68" s="187" t="s">
        <v>634</v>
      </c>
      <c r="D68" s="407">
        <v>80</v>
      </c>
      <c r="E68" s="330" t="str">
        <f>LOOKUP(1,0/(($D$3=数据提取表!$A:$A)*($A68=数据提取表!$B:$B)),数据提取表!E:E)</f>
        <v>晴</v>
      </c>
      <c r="F68" s="331">
        <f>LOOKUP(1,0/(($D$3=数据提取表!$A:$A)*($A68=数据提取表!$B:$B)),数据提取表!F:F)</f>
        <v>7.22</v>
      </c>
      <c r="G68" s="332">
        <f>LOOKUP(1,0/(($D$3=数据提取表!$A:$A)*($A68=数据提取表!$B:$B)),数据提取表!H:H)</f>
        <v>52.1464</v>
      </c>
      <c r="H68" s="332">
        <f>LOOKUP(1,0/(($D$3=数据提取表!$A:$A)*($A68=数据提取表!$B:$B)),数据提取表!I:I)</f>
        <v>51.24</v>
      </c>
      <c r="I68" s="332">
        <f>LOOKUP(1,0/(($D$3=数据提取表!$A:$A)*($A68=数据提取表!$B:$B)),数据提取表!J:J)</f>
        <v>51.15</v>
      </c>
      <c r="J68" s="332">
        <f>LOOKUP(1,0/(($D$3=数据提取表!$A:$A)*($A68=数据提取表!$B:$B)),数据提取表!K:K)</f>
        <v>0</v>
      </c>
      <c r="K68" s="346">
        <f t="shared" si="80"/>
        <v>0</v>
      </c>
      <c r="L68" s="332">
        <f>LOOKUP(1,0/(($D$3=数据提取表!$A:$A)*($A68=数据提取表!$B:$B)),数据提取表!M:M)</f>
        <v>97.35</v>
      </c>
      <c r="M68" s="347">
        <f>计划电量!O61</f>
        <v>884</v>
      </c>
      <c r="N68" s="348">
        <f>L68-M68/31*日报辅助图!$D$1</f>
        <v>40.3177419354839</v>
      </c>
      <c r="O68" s="349">
        <f t="shared" si="74"/>
        <v>0.11012443438914</v>
      </c>
      <c r="P68" s="346">
        <f t="shared" si="75"/>
        <v>0.0456083053568822</v>
      </c>
      <c r="Q68" s="332">
        <f>L68+AG68+AH68</f>
        <v>1266.65</v>
      </c>
      <c r="R68" s="357">
        <f>计划电量!H61</f>
        <v>2834</v>
      </c>
      <c r="S68" s="348">
        <f>Q68-(计划电量!N61+计划电量!O61/31*日报辅助图!$D$1)</f>
        <v>355.617741935484</v>
      </c>
      <c r="T68" s="349">
        <f t="shared" si="76"/>
        <v>0.446947776993649</v>
      </c>
      <c r="U68" s="349">
        <f t="shared" si="77"/>
        <v>0.125482618890432</v>
      </c>
      <c r="V68" s="332">
        <f t="array" ref="V68">LOOKUP(1,0/(($D$3=数据提取表!$A:$A)*($A68=数据提取表!$B:$B)),数据提取表!R:R)</f>
        <v>4113.45</v>
      </c>
      <c r="W68" s="194">
        <v>9570</v>
      </c>
      <c r="X68" s="348">
        <f>V68-(计划电量!G61+计划电量!N61+计划电量!O61/31*日报辅助图!$D$1)</f>
        <v>1448.41774193548</v>
      </c>
      <c r="Y68" s="346">
        <f t="shared" si="78"/>
        <v>0.429827586206897</v>
      </c>
      <c r="Z68" s="349">
        <f t="shared" si="79"/>
        <v>0.151349816294199</v>
      </c>
      <c r="AA68" s="330">
        <f t="array" ref="AA68">LOOKUP(1,0/(($D$3=数据提取表!$A:$A)*($A68=数据提取表!$B:$B)),数据提取表!AC:AC)</f>
        <v>0</v>
      </c>
      <c r="AB68" s="552">
        <f t="array" ref="AB68">LOOKUP(1,0/(($D$3=数据提取表!$A:$A)*($A68=数据提取表!$B:$B)),数据提取表!AD:AD)</f>
        <v>0</v>
      </c>
      <c r="AC68" s="551"/>
      <c r="AG68" s="332">
        <v>1169.3</v>
      </c>
      <c r="AH68" s="366"/>
    </row>
    <row r="69" s="305" customFormat="1" ht="20.1" customHeight="1" spans="1:35">
      <c r="A69" s="192" t="s">
        <v>85</v>
      </c>
      <c r="B69" s="329" t="s">
        <v>635</v>
      </c>
      <c r="C69" s="187" t="s">
        <v>636</v>
      </c>
      <c r="D69" s="194">
        <v>60</v>
      </c>
      <c r="E69" s="330" t="str">
        <f>LOOKUP(1,0/(($D$3=数据提取表!$A:$A)*($A69=数据提取表!$B:$B)),数据提取表!E:E)</f>
        <v>多云转晴</v>
      </c>
      <c r="F69" s="331">
        <f>LOOKUP(1,0/(($D$3=数据提取表!$A:$A)*($A69=数据提取表!$B:$B)),数据提取表!F:F)</f>
        <v>4.24</v>
      </c>
      <c r="G69" s="332">
        <f>LOOKUP(1,0/(($D$3=数据提取表!$A:$A)*($A69=数据提取表!$B:$B)),数据提取表!H:H)</f>
        <v>34.0687</v>
      </c>
      <c r="H69" s="332">
        <f>LOOKUP(1,0/(($D$3=数据提取表!$A:$A)*($A69=数据提取表!$B:$B)),数据提取表!I:I)</f>
        <v>33.3585</v>
      </c>
      <c r="I69" s="332">
        <f>LOOKUP(1,0/(($D$3=数据提取表!$A:$A)*($A69=数据提取表!$B:$B)),数据提取表!J:J)</f>
        <v>32.56</v>
      </c>
      <c r="J69" s="332">
        <f>LOOKUP(1,0/(($D$3=数据提取表!$A:$A)*($A69=数据提取表!$B:$B)),数据提取表!K:K)</f>
        <v>0</v>
      </c>
      <c r="K69" s="346">
        <f t="shared" si="80"/>
        <v>0</v>
      </c>
      <c r="L69" s="332">
        <f>LOOKUP(1,0/(($D$3=数据提取表!$A:$A)*($A69=数据提取表!$B:$B)),数据提取表!M:M)</f>
        <v>66.88</v>
      </c>
      <c r="M69" s="347">
        <f>计划电量!O62</f>
        <v>619</v>
      </c>
      <c r="N69" s="348">
        <f>L69-M69/31*日报辅助图!$D$1</f>
        <v>26.9445161290323</v>
      </c>
      <c r="O69" s="349">
        <f t="shared" si="74"/>
        <v>0.108045234248788</v>
      </c>
      <c r="P69" s="346">
        <f t="shared" si="75"/>
        <v>0.0435291052165303</v>
      </c>
      <c r="Q69" s="332">
        <f>L69+AG69+AH69</f>
        <v>711.04</v>
      </c>
      <c r="R69" s="357">
        <f>计划电量!H62</f>
        <v>1637</v>
      </c>
      <c r="S69" s="348">
        <f>Q69-(计划电量!N62+计划电量!O62/31*日报辅助图!$D$1)</f>
        <v>249.104516129032</v>
      </c>
      <c r="T69" s="349">
        <f t="shared" si="76"/>
        <v>0.43435552840562</v>
      </c>
      <c r="U69" s="349">
        <f t="shared" si="77"/>
        <v>0.152171359883343</v>
      </c>
      <c r="V69" s="332">
        <f t="array" ref="V69">LOOKUP(1,0/(($D$3=数据提取表!$A:$A)*($A69=数据提取表!$B:$B)),数据提取表!R:R)</f>
        <v>1750.32</v>
      </c>
      <c r="W69" s="194">
        <f>计划电量!F62</f>
        <v>5420</v>
      </c>
      <c r="X69" s="348">
        <f>V69-(计划电量!G62+计划电量!N62+计划电量!O62/31*日报辅助图!$D$1)</f>
        <v>656.384516129032</v>
      </c>
      <c r="Y69" s="349">
        <f t="shared" si="78"/>
        <v>0.322937269372694</v>
      </c>
      <c r="Z69" s="349">
        <f t="shared" si="79"/>
        <v>0.121104154267349</v>
      </c>
      <c r="AA69" s="330">
        <f t="array" ref="AA69">LOOKUP(1,0/(($D$3=数据提取表!$A:$A)*($A69=数据提取表!$B:$B)),数据提取表!AC:AC)</f>
        <v>0</v>
      </c>
      <c r="AB69" s="330">
        <f t="array" ref="AB69">LOOKUP(1,0/(($D$3=数据提取表!$A:$A)*($A69=数据提取表!$B:$B)),数据提取表!AD:AD)</f>
        <v>0</v>
      </c>
      <c r="AC69" s="546"/>
      <c r="AG69" s="332">
        <v>644.16</v>
      </c>
      <c r="AH69" s="366"/>
      <c r="AI69" s="367"/>
    </row>
    <row r="70" s="305" customFormat="1" ht="20.1" hidden="1" customHeight="1" spans="1:34">
      <c r="A70" s="201" t="s">
        <v>191</v>
      </c>
      <c r="B70" s="329" t="s">
        <v>637</v>
      </c>
      <c r="C70" s="187" t="s">
        <v>638</v>
      </c>
      <c r="D70" s="194">
        <v>100</v>
      </c>
      <c r="E70" s="330" t="e">
        <f>LOOKUP(1,0/(($D$3=数据提取表!$A:$A)*($A70=数据提取表!$B:$B)),数据提取表!E:E)</f>
        <v>#N/A</v>
      </c>
      <c r="F70" s="331" t="e">
        <f t="array" ref="F70">LOOKUP(1,0/(($D$3=数据提取表!$A:$A)*($A70=数据提取表!$B:$B)),数据提取表!F:F)</f>
        <v>#N/A</v>
      </c>
      <c r="G70" s="332" t="e">
        <f>LOOKUP(1,0/(($D$3=数据提取表!$A:$A)*($A70=数据提取表!$B:$B)),数据提取表!H:H)</f>
        <v>#N/A</v>
      </c>
      <c r="H70" s="332" t="e">
        <f>LOOKUP(1,0/(($D$3=数据提取表!$A:$A)*($A70=数据提取表!$B:$B)),数据提取表!I:I)</f>
        <v>#N/A</v>
      </c>
      <c r="I70" s="332" t="e">
        <f>LOOKUP(1,0/(($D$3=数据提取表!$A:$A)*($A70=数据提取表!$B:$B)),数据提取表!J:J)</f>
        <v>#N/A</v>
      </c>
      <c r="J70" s="332" t="e">
        <f>LOOKUP(1,0/(($D$3=数据提取表!$A:$A)*($A70=数据提取表!$B:$B)),数据提取表!K:K)</f>
        <v>#N/A</v>
      </c>
      <c r="K70" s="346" t="e">
        <f t="shared" si="80"/>
        <v>#N/A</v>
      </c>
      <c r="L70" s="332" t="e">
        <f>LOOKUP(1,0/(($D$3=数据提取表!$A:$A)*($A70=数据提取表!$B:$B)),数据提取表!M:M)</f>
        <v>#N/A</v>
      </c>
      <c r="M70" s="347">
        <f>计划电量!O63</f>
        <v>1210</v>
      </c>
      <c r="N70" s="348" t="e">
        <f>L70-M70/31*日报辅助图!$D$1</f>
        <v>#N/A</v>
      </c>
      <c r="O70" s="349" t="e">
        <f t="shared" si="74"/>
        <v>#N/A</v>
      </c>
      <c r="P70" s="346" t="e">
        <f t="shared" si="75"/>
        <v>#N/A</v>
      </c>
      <c r="Q70" s="332" t="e">
        <f>L70+AG70+AH70</f>
        <v>#N/A</v>
      </c>
      <c r="R70" s="357">
        <f>计划电量!H63</f>
        <v>3644</v>
      </c>
      <c r="S70" s="348" t="e">
        <f>Q70-(计划电量!N63+计划电量!O63/31*日报辅助图!$D$1)</f>
        <v>#N/A</v>
      </c>
      <c r="T70" s="349" t="e">
        <f t="shared" si="76"/>
        <v>#N/A</v>
      </c>
      <c r="U70" s="549" t="e">
        <f t="shared" si="77"/>
        <v>#N/A</v>
      </c>
      <c r="V70" s="332" t="e">
        <f t="array" ref="V70">LOOKUP(1,0/(($D$3=数据提取表!$A:$A)*($A70=数据提取表!$B:$B)),数据提取表!R:R)</f>
        <v>#N/A</v>
      </c>
      <c r="W70" s="194">
        <v>11816</v>
      </c>
      <c r="X70" s="348" t="e">
        <f>V70-(计划电量!G63+计划电量!N63+计划电量!O63/31*日报辅助图!$D$1)</f>
        <v>#N/A</v>
      </c>
      <c r="Y70" s="349" t="e">
        <f t="shared" si="78"/>
        <v>#N/A</v>
      </c>
      <c r="Z70" s="349" t="e">
        <f t="shared" si="79"/>
        <v>#N/A</v>
      </c>
      <c r="AA70" s="330" t="e">
        <f t="array" ref="AA70">LOOKUP(1,0/(($D$3=数据提取表!$A:$A)*($A70=数据提取表!$B:$B)),数据提取表!AC:AC)</f>
        <v>#N/A</v>
      </c>
      <c r="AB70" s="552" t="e">
        <f t="array" ref="AB70">LOOKUP(1,0/(($D$3=数据提取表!$A:$A)*($A70=数据提取表!$B:$B)),数据提取表!AD:AD)</f>
        <v>#N/A</v>
      </c>
      <c r="AC70" s="551"/>
      <c r="AG70" s="366">
        <v>840.84</v>
      </c>
      <c r="AH70" s="366"/>
    </row>
    <row r="71" s="305" customFormat="1" ht="20.1" hidden="1" customHeight="1" spans="1:34">
      <c r="A71" s="201" t="s">
        <v>324</v>
      </c>
      <c r="B71" s="329" t="s">
        <v>639</v>
      </c>
      <c r="C71" s="187" t="s">
        <v>640</v>
      </c>
      <c r="D71" s="194">
        <v>100</v>
      </c>
      <c r="E71" s="330" t="e">
        <f>LOOKUP(1,0/(($D$3=数据提取表!$A:$A)*($A71=数据提取表!$B:$B)),数据提取表!E:E)</f>
        <v>#N/A</v>
      </c>
      <c r="F71" s="331" t="e">
        <f t="array" ref="F71">LOOKUP(1,0/(($D$3=数据提取表!$A:$A)*($A71=数据提取表!$B:$B)),数据提取表!G:G)</f>
        <v>#N/A</v>
      </c>
      <c r="G71" s="332" t="e">
        <f>LOOKUP(1,0/(($D$3=数据提取表!$A:$A)*($A71=数据提取表!$B:$B)),数据提取表!H:H)</f>
        <v>#N/A</v>
      </c>
      <c r="H71" s="332" t="e">
        <f>LOOKUP(1,0/(($D$3=数据提取表!$A:$A)*($A71=数据提取表!$B:$B)),数据提取表!I:I)</f>
        <v>#N/A</v>
      </c>
      <c r="I71" s="332" t="e">
        <f>LOOKUP(1,0/(($D$3=数据提取表!$A:$A)*($A71=数据提取表!$B:$B)),数据提取表!J:J)</f>
        <v>#N/A</v>
      </c>
      <c r="J71" s="332" t="e">
        <f>LOOKUP(1,0/(($D$3=数据提取表!$A:$A)*($A71=数据提取表!$B:$B)),数据提取表!K:K)</f>
        <v>#N/A</v>
      </c>
      <c r="K71" s="346" t="e">
        <f t="shared" si="80"/>
        <v>#N/A</v>
      </c>
      <c r="L71" s="332" t="e">
        <f>LOOKUP(1,0/(($D$3=数据提取表!$A:$A)*($A71=数据提取表!$B:$B)),数据提取表!M:M)</f>
        <v>#N/A</v>
      </c>
      <c r="M71" s="347">
        <f>计划电量!O64</f>
        <v>1600</v>
      </c>
      <c r="N71" s="348" t="e">
        <f>L71-M71/31*日报辅助图!$D$1</f>
        <v>#N/A</v>
      </c>
      <c r="O71" s="349" t="e">
        <f t="shared" si="74"/>
        <v>#N/A</v>
      </c>
      <c r="P71" s="346" t="e">
        <f t="shared" si="75"/>
        <v>#N/A</v>
      </c>
      <c r="Q71" s="332" t="e">
        <f t="shared" ref="Q71:Q76" si="81">L71+AG71+AH72</f>
        <v>#N/A</v>
      </c>
      <c r="R71" s="357">
        <f>计划电量!H64</f>
        <v>4900</v>
      </c>
      <c r="S71" s="348" t="e">
        <f>Q71-(计划电量!N64+计划电量!O64/31*日报辅助图!$D$1)</f>
        <v>#N/A</v>
      </c>
      <c r="T71" s="349" t="e">
        <f t="shared" si="76"/>
        <v>#N/A</v>
      </c>
      <c r="U71" s="549" t="e">
        <f t="shared" si="77"/>
        <v>#N/A</v>
      </c>
      <c r="V71" s="332" t="e">
        <f t="array" ref="V71">LOOKUP(1,0/(($D$3=数据提取表!$A:$A)*($A71=数据提取表!$B:$B)),数据提取表!R:R)</f>
        <v>#N/A</v>
      </c>
      <c r="W71" s="194">
        <f>计划电量!F64</f>
        <v>20500</v>
      </c>
      <c r="X71" s="348" t="e">
        <f>V71-(计划电量!G64+计划电量!N64+计划电量!O64/31*日报辅助图!$D$1)</f>
        <v>#N/A</v>
      </c>
      <c r="Y71" s="349" t="e">
        <f t="shared" si="78"/>
        <v>#N/A</v>
      </c>
      <c r="Z71" s="349" t="e">
        <f t="shared" si="79"/>
        <v>#N/A</v>
      </c>
      <c r="AA71" s="330" t="e">
        <f t="array" ref="AA71">LOOKUP(1,0/(($D$3=数据提取表!$A:$A)*($A71=数据提取表!$B:$B)),数据提取表!AC:AC)</f>
        <v>#N/A</v>
      </c>
      <c r="AB71" s="552" t="e">
        <f t="array" ref="AB71">LOOKUP(1,0/(($D$3=数据提取表!$A:$A)*($A71=数据提取表!$B:$B)),数据提取表!AD:AD)</f>
        <v>#N/A</v>
      </c>
      <c r="AC71" s="551"/>
      <c r="AG71" s="366">
        <v>840.84</v>
      </c>
      <c r="AH71" s="366"/>
    </row>
    <row r="72" s="305" customFormat="1" ht="20.1" hidden="1" customHeight="1" spans="1:34">
      <c r="A72" s="193" t="s">
        <v>188</v>
      </c>
      <c r="B72" s="329" t="s">
        <v>641</v>
      </c>
      <c r="C72" s="187" t="s">
        <v>642</v>
      </c>
      <c r="D72" s="407">
        <v>100</v>
      </c>
      <c r="E72" s="330" t="e">
        <f>LOOKUP(1,0/(($D$3=数据提取表!$A:$A)*($A72=数据提取表!$B:$B)),数据提取表!E:E)</f>
        <v>#N/A</v>
      </c>
      <c r="F72" s="331" t="e">
        <f>LOOKUP(1,0/(($D$3=数据提取表!$A:$A)*($A72=数据提取表!$B:$B)),数据提取表!F:F)</f>
        <v>#N/A</v>
      </c>
      <c r="G72" s="332" t="e">
        <f>LOOKUP(1,0/(($D$3=数据提取表!$A:$A)*($A72=数据提取表!$B:$B)),数据提取表!H:H)</f>
        <v>#N/A</v>
      </c>
      <c r="H72" s="332" t="e">
        <f>LOOKUP(1,0/(($D$3=数据提取表!$A:$A)*($A72=数据提取表!$B:$B)),数据提取表!I:I)</f>
        <v>#N/A</v>
      </c>
      <c r="I72" s="332" t="e">
        <f>LOOKUP(1,0/(($D$3=数据提取表!$A:$A)*($A72=数据提取表!$B:$B)),数据提取表!J:J)</f>
        <v>#N/A</v>
      </c>
      <c r="J72" s="332" t="e">
        <f>LOOKUP(1,0/(($D$3=数据提取表!$A:$A)*($A72=数据提取表!$B:$B)),数据提取表!K:K)</f>
        <v>#N/A</v>
      </c>
      <c r="K72" s="346" t="e">
        <f t="shared" ref="K72:K77" si="82">J72/G72</f>
        <v>#N/A</v>
      </c>
      <c r="L72" s="332" t="e">
        <f>LOOKUP(1,0/(($D$3=数据提取表!$A:$A)*($A72=数据提取表!$B:$B)),数据提取表!M:M)</f>
        <v>#N/A</v>
      </c>
      <c r="M72" s="347">
        <f>计划电量!O65</f>
        <v>1138</v>
      </c>
      <c r="N72" s="348" t="e">
        <f>L72-M72/31*日报辅助图!$D$1</f>
        <v>#N/A</v>
      </c>
      <c r="O72" s="349" t="e">
        <f t="shared" ref="O72:O77" si="83">L72/M72</f>
        <v>#N/A</v>
      </c>
      <c r="P72" s="346" t="e">
        <f t="shared" ref="P72:P77" si="84">N72/M72</f>
        <v>#N/A</v>
      </c>
      <c r="Q72" s="332" t="e">
        <f t="shared" si="81"/>
        <v>#N/A</v>
      </c>
      <c r="R72" s="357">
        <f>计划电量!H65</f>
        <v>3461</v>
      </c>
      <c r="S72" s="348" t="e">
        <f>Q72-(计划电量!N65+计划电量!O65/31*日报辅助图!$D$1)</f>
        <v>#N/A</v>
      </c>
      <c r="T72" s="349" t="e">
        <f t="shared" ref="T72:T77" si="85">Q72/R72</f>
        <v>#N/A</v>
      </c>
      <c r="U72" s="349" t="e">
        <f t="shared" ref="U72:U77" si="86">S72/R72</f>
        <v>#N/A</v>
      </c>
      <c r="V72" s="332" t="e">
        <f t="array" ref="V72">LOOKUP(1,0/(($D$3=数据提取表!$A:$A)*($A72=数据提取表!$B:$B)),数据提取表!R:R)</f>
        <v>#N/A</v>
      </c>
      <c r="W72" s="194">
        <v>11430</v>
      </c>
      <c r="X72" s="348" t="e">
        <f>V72-(计划电量!G65+计划电量!N65+计划电量!O65/31*日报辅助图!$D$1)</f>
        <v>#N/A</v>
      </c>
      <c r="Y72" s="346" t="e">
        <f t="shared" ref="Y72:Y77" si="87">V72/W72</f>
        <v>#N/A</v>
      </c>
      <c r="Z72" s="349" t="e">
        <f t="shared" ref="Z72:Z77" si="88">X72/W72</f>
        <v>#N/A</v>
      </c>
      <c r="AA72" s="330" t="e">
        <f t="array" ref="AA72">LOOKUP(1,0/(($D$3=数据提取表!$A:$A)*($A72=数据提取表!$B:$B)),数据提取表!AC:AC)</f>
        <v>#N/A</v>
      </c>
      <c r="AB72" s="552" t="e">
        <f t="array" ref="AB72">LOOKUP(1,0/(($D$3=数据提取表!$A:$A)*($A72=数据提取表!$B:$B)),数据提取表!AD:AD)</f>
        <v>#N/A</v>
      </c>
      <c r="AC72" s="551"/>
      <c r="AG72" s="366">
        <v>2143.0339</v>
      </c>
      <c r="AH72" s="366"/>
    </row>
    <row r="73" s="305" customFormat="1" ht="20.1" hidden="1" customHeight="1" spans="1:34">
      <c r="A73" s="201" t="s">
        <v>190</v>
      </c>
      <c r="B73" s="329" t="s">
        <v>643</v>
      </c>
      <c r="C73" s="187" t="s">
        <v>644</v>
      </c>
      <c r="D73" s="194">
        <v>200</v>
      </c>
      <c r="E73" s="330" t="e">
        <f>LOOKUP(1,0/(($D$3=数据提取表!$A:$A)*($A73=数据提取表!$B:$B)),数据提取表!E:E)</f>
        <v>#N/A</v>
      </c>
      <c r="F73" s="331" t="e">
        <f t="array" ref="F73">LOOKUP(1,0/(($D$3=数据提取表!$A:$A)*($A73=数据提取表!$B:$B)),数据提取表!G:G)</f>
        <v>#N/A</v>
      </c>
      <c r="G73" s="332" t="e">
        <f>LOOKUP(1,0/(($D$3=数据提取表!$A:$A)*($A73=数据提取表!$B:$B)),数据提取表!H:H)</f>
        <v>#N/A</v>
      </c>
      <c r="H73" s="332" t="e">
        <f>LOOKUP(1,0/(($D$3=数据提取表!$A:$A)*($A73=数据提取表!$B:$B)),数据提取表!I:I)</f>
        <v>#N/A</v>
      </c>
      <c r="I73" s="332" t="e">
        <f>LOOKUP(1,0/(($D$3=数据提取表!$A:$A)*($A73=数据提取表!$B:$B)),数据提取表!J:J)</f>
        <v>#N/A</v>
      </c>
      <c r="J73" s="332" t="e">
        <f>LOOKUP(1,0/(($D$3=数据提取表!$A:$A)*($A73=数据提取表!$B:$B)),数据提取表!K:K)</f>
        <v>#N/A</v>
      </c>
      <c r="K73" s="346" t="e">
        <f t="shared" si="82"/>
        <v>#N/A</v>
      </c>
      <c r="L73" s="332" t="e">
        <f>LOOKUP(1,0/(($D$3=数据提取表!$A:$A)*($A73=数据提取表!$B:$B)),数据提取表!M:M)</f>
        <v>#N/A</v>
      </c>
      <c r="M73" s="347">
        <f>计划电量!O66</f>
        <v>3232</v>
      </c>
      <c r="N73" s="348" t="e">
        <f>L73-M73/31*日报辅助图!$D$1</f>
        <v>#N/A</v>
      </c>
      <c r="O73" s="349" t="e">
        <f t="shared" si="83"/>
        <v>#N/A</v>
      </c>
      <c r="P73" s="346" t="e">
        <f t="shared" si="84"/>
        <v>#N/A</v>
      </c>
      <c r="Q73" s="332" t="e">
        <f t="shared" si="81"/>
        <v>#N/A</v>
      </c>
      <c r="R73" s="357">
        <f>计划电量!H66</f>
        <v>8470</v>
      </c>
      <c r="S73" s="348" t="e">
        <f>Q73-(计划电量!N66+计划电量!O66/31*日报辅助图!$D$1)</f>
        <v>#N/A</v>
      </c>
      <c r="T73" s="349" t="e">
        <f t="shared" si="85"/>
        <v>#N/A</v>
      </c>
      <c r="U73" s="549" t="e">
        <f t="shared" si="86"/>
        <v>#N/A</v>
      </c>
      <c r="V73" s="332" t="e">
        <f t="array" ref="V73">LOOKUP(1,0/(($D$3=数据提取表!$A:$A)*($A73=数据提取表!$B:$B)),数据提取表!R:R)</f>
        <v>#N/A</v>
      </c>
      <c r="W73" s="194">
        <v>25666</v>
      </c>
      <c r="X73" s="348" t="e">
        <f>V73-(计划电量!G66+计划电量!N66+计划电量!O66/31*日报辅助图!$D$1)</f>
        <v>#N/A</v>
      </c>
      <c r="Y73" s="349" t="e">
        <f t="shared" si="87"/>
        <v>#N/A</v>
      </c>
      <c r="Z73" s="349" t="e">
        <f t="shared" si="88"/>
        <v>#N/A</v>
      </c>
      <c r="AA73" s="330" t="e">
        <f t="array" ref="AA73">LOOKUP(1,0/(($D$3=数据提取表!$A:$A)*($A73=数据提取表!$B:$B)),数据提取表!AC:AC)</f>
        <v>#N/A</v>
      </c>
      <c r="AB73" s="552" t="e">
        <f t="array" ref="AB73">LOOKUP(1,0/(($D$3=数据提取表!$A:$A)*($A73=数据提取表!$B:$B)),数据提取表!AD:AD)</f>
        <v>#N/A</v>
      </c>
      <c r="AC73" s="551"/>
      <c r="AG73" s="366">
        <v>2143.0339</v>
      </c>
      <c r="AH73" s="366"/>
    </row>
    <row r="74" s="305" customFormat="1" ht="20.1" hidden="1" customHeight="1" spans="1:34">
      <c r="A74" s="193" t="s">
        <v>181</v>
      </c>
      <c r="B74" s="329" t="s">
        <v>645</v>
      </c>
      <c r="C74" s="187" t="s">
        <v>646</v>
      </c>
      <c r="D74" s="407">
        <v>100</v>
      </c>
      <c r="E74" s="330" t="e">
        <f>LOOKUP(1,0/(($D$3=数据提取表!$A:$A)*($A74=数据提取表!$B:$B)),数据提取表!E:E)</f>
        <v>#N/A</v>
      </c>
      <c r="F74" s="331" t="e">
        <f>LOOKUP(1,0/(($D$3=数据提取表!$A:$A)*($A74=数据提取表!$B:$B)),数据提取表!F:F)</f>
        <v>#N/A</v>
      </c>
      <c r="G74" s="332" t="e">
        <f>LOOKUP(1,0/(($D$3=数据提取表!$A:$A)*($A74=数据提取表!$B:$B)),数据提取表!H:H)</f>
        <v>#N/A</v>
      </c>
      <c r="H74" s="332" t="e">
        <f>LOOKUP(1,0/(($D$3=数据提取表!$A:$A)*($A74=数据提取表!$B:$B)),数据提取表!I:I)</f>
        <v>#N/A</v>
      </c>
      <c r="I74" s="332" t="e">
        <f>LOOKUP(1,0/(($D$3=数据提取表!$A:$A)*($A74=数据提取表!$B:$B)),数据提取表!J:J)</f>
        <v>#N/A</v>
      </c>
      <c r="J74" s="332" t="e">
        <f>LOOKUP(1,0/(($D$3=数据提取表!$A:$A)*($A74=数据提取表!$B:$B)),数据提取表!K:K)</f>
        <v>#N/A</v>
      </c>
      <c r="K74" s="346" t="e">
        <f t="shared" si="82"/>
        <v>#N/A</v>
      </c>
      <c r="L74" s="332" t="e">
        <f>LOOKUP(1,0/(($D$3=数据提取表!$A:$A)*($A74=数据提取表!$B:$B)),数据提取表!M:M)</f>
        <v>#N/A</v>
      </c>
      <c r="M74" s="347">
        <f>计划电量!O67</f>
        <v>1155</v>
      </c>
      <c r="N74" s="348" t="e">
        <f>L74-M74/31*日报辅助图!$D$1</f>
        <v>#N/A</v>
      </c>
      <c r="O74" s="349" t="e">
        <f t="shared" si="83"/>
        <v>#N/A</v>
      </c>
      <c r="P74" s="346" t="e">
        <f t="shared" si="84"/>
        <v>#N/A</v>
      </c>
      <c r="Q74" s="332" t="e">
        <f t="shared" si="81"/>
        <v>#N/A</v>
      </c>
      <c r="R74" s="357">
        <f>计划电量!H67</f>
        <v>3511</v>
      </c>
      <c r="S74" s="348" t="e">
        <f>Q74-(计划电量!N67+计划电量!O67/31*日报辅助图!$D$1)</f>
        <v>#N/A</v>
      </c>
      <c r="T74" s="349" t="e">
        <f t="shared" si="85"/>
        <v>#N/A</v>
      </c>
      <c r="U74" s="349" t="e">
        <f t="shared" si="86"/>
        <v>#N/A</v>
      </c>
      <c r="V74" s="332" t="e">
        <f t="array" ref="V74">LOOKUP(1,0/(($D$3=数据提取表!$A:$A)*($A74=数据提取表!$B:$B)),数据提取表!R:R)</f>
        <v>#N/A</v>
      </c>
      <c r="W74" s="194">
        <v>11388</v>
      </c>
      <c r="X74" s="348" t="e">
        <f>V74-(计划电量!G67+计划电量!N67+计划电量!O67/31*日报辅助图!$D$1)</f>
        <v>#N/A</v>
      </c>
      <c r="Y74" s="346" t="e">
        <f t="shared" si="87"/>
        <v>#N/A</v>
      </c>
      <c r="Z74" s="349" t="e">
        <f t="shared" si="88"/>
        <v>#N/A</v>
      </c>
      <c r="AA74" s="330" t="e">
        <f t="array" ref="AA74">LOOKUP(1,0/(($D$3=数据提取表!$A:$A)*($A74=数据提取表!$B:$B)),数据提取表!AC:AC)</f>
        <v>#N/A</v>
      </c>
      <c r="AB74" s="552" t="e">
        <f t="array" ref="AB74">LOOKUP(1,0/(($D$3=数据提取表!$A:$A)*($A74=数据提取表!$B:$B)),数据提取表!AD:AD)</f>
        <v>#N/A</v>
      </c>
      <c r="AC74" s="551"/>
      <c r="AG74" s="366">
        <v>810.48</v>
      </c>
      <c r="AH74" s="366"/>
    </row>
    <row r="75" s="305" customFormat="1" ht="20.1" hidden="1" customHeight="1" spans="1:34">
      <c r="A75" s="201" t="s">
        <v>185</v>
      </c>
      <c r="B75" s="329" t="s">
        <v>647</v>
      </c>
      <c r="C75" s="187" t="s">
        <v>648</v>
      </c>
      <c r="D75" s="194">
        <v>150</v>
      </c>
      <c r="E75" s="330" t="e">
        <f>LOOKUP(1,0/(($D$3=数据提取表!$A:$A)*($A75=数据提取表!$B:$B)),数据提取表!E:E)</f>
        <v>#N/A</v>
      </c>
      <c r="F75" s="331" t="e">
        <f>LOOKUP(1,0/(($D$3=数据提取表!$A:$A)*($A75=数据提取表!$B:$B)),数据提取表!F:F)</f>
        <v>#N/A</v>
      </c>
      <c r="G75" s="332" t="e">
        <f>LOOKUP(1,0/(($D$3=数据提取表!$A:$A)*($A75=数据提取表!$B:$B)),数据提取表!H:H)</f>
        <v>#N/A</v>
      </c>
      <c r="H75" s="332" t="e">
        <f>LOOKUP(1,0/(($D$3=数据提取表!$A:$A)*($A75=数据提取表!$B:$B)),数据提取表!I:I)</f>
        <v>#N/A</v>
      </c>
      <c r="I75" s="332" t="e">
        <f>LOOKUP(1,0/(($D$3=数据提取表!$A:$A)*($A75=数据提取表!$B:$B)),数据提取表!J:J)</f>
        <v>#N/A</v>
      </c>
      <c r="J75" s="332" t="e">
        <f>LOOKUP(1,0/(($D$3=数据提取表!$A:$A)*($A75=数据提取表!$B:$B)),数据提取表!K:K)</f>
        <v>#N/A</v>
      </c>
      <c r="K75" s="346" t="e">
        <f t="shared" si="82"/>
        <v>#N/A</v>
      </c>
      <c r="L75" s="332" t="e">
        <f>LOOKUP(1,0/(($D$3=数据提取表!$A:$A)*($A75=数据提取表!$B:$B)),数据提取表!M:M)</f>
        <v>#N/A</v>
      </c>
      <c r="M75" s="347">
        <f>计划电量!O68</f>
        <v>2160</v>
      </c>
      <c r="N75" s="348" t="e">
        <f>L75-M75/31*日报辅助图!$D$1</f>
        <v>#N/A</v>
      </c>
      <c r="O75" s="349" t="e">
        <f t="shared" si="83"/>
        <v>#N/A</v>
      </c>
      <c r="P75" s="346" t="e">
        <f t="shared" si="84"/>
        <v>#N/A</v>
      </c>
      <c r="Q75" s="332" t="e">
        <f t="shared" si="81"/>
        <v>#N/A</v>
      </c>
      <c r="R75" s="357">
        <f>计划电量!H68</f>
        <v>6031</v>
      </c>
      <c r="S75" s="348" t="e">
        <f>Q75-(计划电量!N68+计划电量!O68/31*日报辅助图!$D$1)</f>
        <v>#N/A</v>
      </c>
      <c r="T75" s="349" t="e">
        <f t="shared" si="85"/>
        <v>#N/A</v>
      </c>
      <c r="U75" s="549" t="e">
        <f t="shared" si="86"/>
        <v>#N/A</v>
      </c>
      <c r="V75" s="332" t="e">
        <f t="array" ref="V75">LOOKUP(1,0/(($D$3=数据提取表!$A:$A)*($A75=数据提取表!$B:$B)),数据提取表!R:R)</f>
        <v>#N/A</v>
      </c>
      <c r="W75" s="194">
        <v>21210</v>
      </c>
      <c r="X75" s="348" t="e">
        <f>V75-(计划电量!G68+计划电量!N68+计划电量!O68/31*日报辅助图!$D$1)</f>
        <v>#N/A</v>
      </c>
      <c r="Y75" s="349" t="e">
        <f t="shared" si="87"/>
        <v>#N/A</v>
      </c>
      <c r="Z75" s="349" t="e">
        <f t="shared" si="88"/>
        <v>#N/A</v>
      </c>
      <c r="AA75" s="330" t="e">
        <f t="array" ref="AA75">LOOKUP(1,0/(($D$3=数据提取表!$A:$A)*($A75=数据提取表!$B:$B)),数据提取表!AC:AC)</f>
        <v>#N/A</v>
      </c>
      <c r="AB75" s="552" t="e">
        <f t="array" ref="AB75">LOOKUP(1,0/(($D$3=数据提取表!$A:$A)*($A75=数据提取表!$B:$B)),数据提取表!AD:AD)</f>
        <v>#N/A</v>
      </c>
      <c r="AC75" s="551"/>
      <c r="AG75" s="366">
        <v>1433.311</v>
      </c>
      <c r="AH75" s="366"/>
    </row>
    <row r="76" s="305" customFormat="1" ht="20.1" hidden="1" customHeight="1" spans="1:34">
      <c r="A76" s="193" t="s">
        <v>187</v>
      </c>
      <c r="B76" s="329" t="s">
        <v>649</v>
      </c>
      <c r="C76" s="187" t="s">
        <v>650</v>
      </c>
      <c r="D76" s="407">
        <v>100</v>
      </c>
      <c r="E76" s="330" t="e">
        <f>LOOKUP(1,0/(($D$3=数据提取表!$A:$A)*($A76=数据提取表!$B:$B)),数据提取表!E:E)</f>
        <v>#N/A</v>
      </c>
      <c r="F76" s="331" t="e">
        <f>LOOKUP(1,0/(($D$3=数据提取表!$A:$A)*($A76=数据提取表!$B:$B)),数据提取表!F:F)</f>
        <v>#N/A</v>
      </c>
      <c r="G76" s="332" t="e">
        <f>LOOKUP(1,0/(($D$3=数据提取表!$A:$A)*($A76=数据提取表!$B:$B)),数据提取表!H:H)</f>
        <v>#N/A</v>
      </c>
      <c r="H76" s="332" t="e">
        <f>LOOKUP(1,0/(($D$3=数据提取表!$A:$A)*($A76=数据提取表!$B:$B)),数据提取表!I:I)</f>
        <v>#N/A</v>
      </c>
      <c r="I76" s="332" t="e">
        <f>LOOKUP(1,0/(($D$3=数据提取表!$A:$A)*($A76=数据提取表!$B:$B)),数据提取表!J:J)</f>
        <v>#N/A</v>
      </c>
      <c r="J76" s="332" t="e">
        <f>LOOKUP(1,0/(($D$3=数据提取表!$A:$A)*($A76=数据提取表!$B:$B)),数据提取表!K:K)</f>
        <v>#N/A</v>
      </c>
      <c r="K76" s="346" t="e">
        <f t="shared" si="82"/>
        <v>#N/A</v>
      </c>
      <c r="L76" s="332" t="e">
        <f>LOOKUP(1,0/(($D$3=数据提取表!$A:$A)*($A76=数据提取表!$B:$B)),数据提取表!M:M)</f>
        <v>#N/A</v>
      </c>
      <c r="M76" s="347">
        <f>计划电量!O69</f>
        <v>1084</v>
      </c>
      <c r="N76" s="348" t="e">
        <f>L76-M76/31*日报辅助图!$D$1</f>
        <v>#N/A</v>
      </c>
      <c r="O76" s="349" t="e">
        <f t="shared" si="83"/>
        <v>#N/A</v>
      </c>
      <c r="P76" s="346" t="e">
        <f t="shared" si="84"/>
        <v>#N/A</v>
      </c>
      <c r="Q76" s="332" t="e">
        <f t="shared" si="81"/>
        <v>#N/A</v>
      </c>
      <c r="R76" s="357">
        <f>计划电量!H69</f>
        <v>3169</v>
      </c>
      <c r="S76" s="348" t="e">
        <f>Q76-(计划电量!N69+计划电量!O69/31*日报辅助图!$D$1)</f>
        <v>#N/A</v>
      </c>
      <c r="T76" s="349" t="e">
        <f t="shared" si="85"/>
        <v>#N/A</v>
      </c>
      <c r="U76" s="349" t="e">
        <f t="shared" si="86"/>
        <v>#N/A</v>
      </c>
      <c r="V76" s="332" t="e">
        <f t="array" ref="V76">LOOKUP(1,0/(($D$3=数据提取表!$A:$A)*($A76=数据提取表!$B:$B)),数据提取表!R:R)</f>
        <v>#N/A</v>
      </c>
      <c r="W76" s="194">
        <v>11210</v>
      </c>
      <c r="X76" s="348" t="e">
        <f>V76-(计划电量!G69+计划电量!N69+计划电量!O69/31*日报辅助图!$D$1)</f>
        <v>#N/A</v>
      </c>
      <c r="Y76" s="346" t="e">
        <f t="shared" si="87"/>
        <v>#N/A</v>
      </c>
      <c r="Z76" s="349" t="e">
        <f t="shared" si="88"/>
        <v>#N/A</v>
      </c>
      <c r="AA76" s="330" t="e">
        <f t="array" ref="AA76">LOOKUP(1,0/(($D$3=数据提取表!$A:$A)*($A76=数据提取表!$B:$B)),数据提取表!AC:AC)</f>
        <v>#N/A</v>
      </c>
      <c r="AB76" s="552" t="e">
        <f t="array" ref="AB76">LOOKUP(1,0/(($D$3=数据提取表!$A:$A)*($A76=数据提取表!$B:$B)),数据提取表!AD:AD)</f>
        <v>#N/A</v>
      </c>
      <c r="AC76" s="551"/>
      <c r="AG76" s="366">
        <v>993.564</v>
      </c>
      <c r="AH76" s="366"/>
    </row>
    <row r="77" s="329" customFormat="1" ht="30" customHeight="1" spans="1:35">
      <c r="A77" s="510"/>
      <c r="B77" s="514" t="s">
        <v>651</v>
      </c>
      <c r="C77" s="521"/>
      <c r="D77" s="513">
        <f>SUM(D67:D76)</f>
        <v>1090</v>
      </c>
      <c r="E77" s="514" t="s">
        <v>176</v>
      </c>
      <c r="F77" s="515" t="s">
        <v>176</v>
      </c>
      <c r="G77" s="516">
        <f t="shared" ref="G77:J77" si="89">SUM(G67:G69)</f>
        <v>143.1911</v>
      </c>
      <c r="H77" s="516">
        <f t="shared" si="89"/>
        <v>140.5545</v>
      </c>
      <c r="I77" s="516">
        <f t="shared" si="89"/>
        <v>139.555</v>
      </c>
      <c r="J77" s="516">
        <f t="shared" si="89"/>
        <v>0</v>
      </c>
      <c r="K77" s="534">
        <f t="shared" si="82"/>
        <v>0</v>
      </c>
      <c r="L77" s="516">
        <f t="shared" ref="L77:N77" si="90">SUM(L67:L69)</f>
        <v>275.746</v>
      </c>
      <c r="M77" s="513">
        <f t="shared" si="90"/>
        <v>2940</v>
      </c>
      <c r="N77" s="516">
        <f t="shared" si="90"/>
        <v>86.0685806451613</v>
      </c>
      <c r="O77" s="534">
        <f t="shared" si="83"/>
        <v>0.093791156462585</v>
      </c>
      <c r="P77" s="532">
        <f t="shared" si="84"/>
        <v>0.029275027430327</v>
      </c>
      <c r="Q77" s="516">
        <f t="shared" ref="Q77:S77" si="91">SUM(Q67:Q69)</f>
        <v>3581.9796</v>
      </c>
      <c r="R77" s="513">
        <f t="shared" si="91"/>
        <v>8653</v>
      </c>
      <c r="S77" s="516">
        <f t="shared" si="91"/>
        <v>661.302180645161</v>
      </c>
      <c r="T77" s="534">
        <f t="shared" si="85"/>
        <v>0.413958118571594</v>
      </c>
      <c r="U77" s="532">
        <f t="shared" si="86"/>
        <v>0.0764246135034278</v>
      </c>
      <c r="V77" s="516">
        <f t="shared" ref="V77:AB77" si="92">SUM(V67:V69)</f>
        <v>10925.1001</v>
      </c>
      <c r="W77" s="513">
        <f t="shared" si="92"/>
        <v>30124</v>
      </c>
      <c r="X77" s="530">
        <f t="shared" si="92"/>
        <v>1961.42268064516</v>
      </c>
      <c r="Y77" s="534">
        <f t="shared" si="87"/>
        <v>0.362670963351481</v>
      </c>
      <c r="Z77" s="532">
        <f t="shared" si="88"/>
        <v>0.0651116279592737</v>
      </c>
      <c r="AA77" s="530">
        <f t="shared" si="92"/>
        <v>0</v>
      </c>
      <c r="AB77" s="530">
        <f t="shared" si="92"/>
        <v>0</v>
      </c>
      <c r="AC77" s="551"/>
      <c r="AD77" s="553"/>
      <c r="AE77" s="510"/>
      <c r="AF77" s="510"/>
      <c r="AG77" s="547"/>
      <c r="AH77" s="108"/>
      <c r="AI77" s="510"/>
    </row>
    <row r="78" ht="22" customHeight="1" spans="1:28">
      <c r="A78" s="373"/>
      <c r="B78" s="374"/>
      <c r="C78" s="375"/>
      <c r="D78" s="380"/>
      <c r="E78" s="376"/>
      <c r="F78" s="376"/>
      <c r="G78" s="377"/>
      <c r="H78" s="377"/>
      <c r="I78" s="377"/>
      <c r="J78" s="377"/>
      <c r="K78" s="379"/>
      <c r="L78" s="377"/>
      <c r="M78" s="380"/>
      <c r="N78" s="377"/>
      <c r="O78" s="379"/>
      <c r="P78" s="379"/>
      <c r="Q78" s="377"/>
      <c r="R78" s="380"/>
      <c r="S78" s="377"/>
      <c r="T78" s="379"/>
      <c r="U78" s="379"/>
      <c r="V78" s="377"/>
      <c r="W78" s="380"/>
      <c r="X78" s="377"/>
      <c r="Y78" s="379"/>
      <c r="Z78" s="379"/>
      <c r="AA78" s="376"/>
      <c r="AB78" s="554"/>
    </row>
    <row r="79" spans="17:17">
      <c r="Q79" s="550"/>
    </row>
    <row r="80" spans="17:17">
      <c r="Q80" s="550"/>
    </row>
    <row r="81" spans="17:17">
      <c r="Q81" s="550"/>
    </row>
    <row r="82" spans="17:17">
      <c r="Q82" s="550"/>
    </row>
    <row r="83" spans="17:17">
      <c r="Q83" s="550"/>
    </row>
    <row r="84" spans="17:17">
      <c r="Q84" s="550"/>
    </row>
    <row r="85" spans="17:17">
      <c r="Q85" s="550"/>
    </row>
    <row r="86" spans="17:17">
      <c r="Q86" s="550"/>
    </row>
    <row r="87" spans="17:17">
      <c r="Q87" s="550"/>
    </row>
    <row r="88" spans="17:17">
      <c r="Q88" s="550"/>
    </row>
    <row r="89" spans="17:17">
      <c r="Q89" s="550"/>
    </row>
    <row r="90" spans="17:17">
      <c r="Q90" s="550"/>
    </row>
    <row r="91" spans="17:17">
      <c r="Q91" s="550"/>
    </row>
    <row r="92" spans="17:17">
      <c r="Q92" s="550"/>
    </row>
    <row r="93" spans="17:17">
      <c r="Q93" s="550"/>
    </row>
    <row r="94" spans="17:17">
      <c r="Q94" s="550"/>
    </row>
    <row r="95" spans="17:17">
      <c r="Q95" s="550"/>
    </row>
    <row r="96" spans="17:17">
      <c r="Q96" s="550"/>
    </row>
    <row r="97" spans="17:17">
      <c r="Q97" s="550"/>
    </row>
    <row r="98" spans="17:17">
      <c r="Q98" s="550"/>
    </row>
    <row r="99" spans="17:17">
      <c r="Q99" s="550"/>
    </row>
    <row r="100" spans="17:17">
      <c r="Q100" s="550"/>
    </row>
    <row r="101" spans="17:17">
      <c r="Q101" s="550"/>
    </row>
    <row r="102" spans="17:17">
      <c r="Q102" s="550"/>
    </row>
    <row r="103" spans="17:17">
      <c r="Q103" s="550"/>
    </row>
    <row r="104" spans="17:17">
      <c r="Q104" s="550"/>
    </row>
    <row r="105" spans="17:17">
      <c r="Q105" s="550"/>
    </row>
    <row r="106" spans="17:17">
      <c r="Q106" s="550"/>
    </row>
    <row r="107" spans="17:17">
      <c r="Q107" s="550"/>
    </row>
    <row r="108" spans="17:17">
      <c r="Q108" s="550"/>
    </row>
    <row r="109" spans="17:17">
      <c r="Q109" s="550"/>
    </row>
    <row r="110" spans="17:17">
      <c r="Q110" s="550"/>
    </row>
  </sheetData>
  <mergeCells count="21">
    <mergeCell ref="B3:C3"/>
    <mergeCell ref="D3:F3"/>
    <mergeCell ref="G3:AB3"/>
    <mergeCell ref="B4:AC4"/>
    <mergeCell ref="AG4:AH4"/>
    <mergeCell ref="B18:C18"/>
    <mergeCell ref="B26:C26"/>
    <mergeCell ref="B27:C27"/>
    <mergeCell ref="B38:C38"/>
    <mergeCell ref="B43:C43"/>
    <mergeCell ref="B44:C44"/>
    <mergeCell ref="B56:C56"/>
    <mergeCell ref="B57:C57"/>
    <mergeCell ref="B58:C58"/>
    <mergeCell ref="B59:C59"/>
    <mergeCell ref="B60:AC60"/>
    <mergeCell ref="B66:C66"/>
    <mergeCell ref="B77:C77"/>
    <mergeCell ref="B78:AB78"/>
    <mergeCell ref="AC6:AC59"/>
    <mergeCell ref="AC62:AC77"/>
  </mergeCells>
  <conditionalFormatting sqref="AH9">
    <cfRule type="containsBlanks" dxfId="4058" priority="30">
      <formula>LEN(TRIM(AH9))=0</formula>
    </cfRule>
  </conditionalFormatting>
  <conditionalFormatting sqref="N18">
    <cfRule type="cellIs" dxfId="4059" priority="177" operator="lessThan">
      <formula>0</formula>
    </cfRule>
    <cfRule type="cellIs" dxfId="4060" priority="176" operator="greaterThan">
      <formula>0</formula>
    </cfRule>
  </conditionalFormatting>
  <conditionalFormatting sqref="P18">
    <cfRule type="cellIs" dxfId="4059" priority="153" operator="lessThan">
      <formula>0</formula>
    </cfRule>
    <cfRule type="cellIs" dxfId="4060" priority="152" operator="greaterThan">
      <formula>0</formula>
    </cfRule>
  </conditionalFormatting>
  <conditionalFormatting sqref="S18">
    <cfRule type="cellIs" dxfId="4059" priority="129" operator="lessThan">
      <formula>0</formula>
    </cfRule>
    <cfRule type="cellIs" dxfId="4060" priority="128" operator="greaterThan">
      <formula>0</formula>
    </cfRule>
  </conditionalFormatting>
  <conditionalFormatting sqref="U18">
    <cfRule type="cellIs" dxfId="4059" priority="79" operator="lessThan">
      <formula>0</formula>
    </cfRule>
    <cfRule type="cellIs" dxfId="4060" priority="78" operator="greaterThan">
      <formula>0</formula>
    </cfRule>
  </conditionalFormatting>
  <conditionalFormatting sqref="X18">
    <cfRule type="cellIs" dxfId="4059" priority="121" operator="lessThan">
      <formula>0</formula>
    </cfRule>
    <cfRule type="cellIs" dxfId="4060" priority="120" operator="greaterThan">
      <formula>0</formula>
    </cfRule>
  </conditionalFormatting>
  <conditionalFormatting sqref="Z18">
    <cfRule type="cellIs" dxfId="4059" priority="73" operator="lessThan">
      <formula>0</formula>
    </cfRule>
    <cfRule type="cellIs" dxfId="4060" priority="72" operator="greaterThan">
      <formula>0</formula>
    </cfRule>
  </conditionalFormatting>
  <conditionalFormatting sqref="S19">
    <cfRule type="cellIs" dxfId="4059" priority="8" operator="lessThan">
      <formula>0</formula>
    </cfRule>
    <cfRule type="cellIs" dxfId="4060" priority="7" operator="greaterThan">
      <formula>0</formula>
    </cfRule>
  </conditionalFormatting>
  <conditionalFormatting sqref="E20">
    <cfRule type="containsBlanks" dxfId="4061" priority="314">
      <formula>LEN(TRIM(E20))=0</formula>
    </cfRule>
  </conditionalFormatting>
  <conditionalFormatting sqref="F20">
    <cfRule type="cellIs" dxfId="4059" priority="313" operator="lessThan">
      <formula>0</formula>
    </cfRule>
  </conditionalFormatting>
  <conditionalFormatting sqref="G20">
    <cfRule type="cellIs" dxfId="4059" priority="312" operator="lessThan">
      <formula>0</formula>
    </cfRule>
  </conditionalFormatting>
  <conditionalFormatting sqref="I20">
    <cfRule type="cellIs" dxfId="4059" priority="311" operator="lessThan">
      <formula>0</formula>
    </cfRule>
  </conditionalFormatting>
  <conditionalFormatting sqref="J20">
    <cfRule type="cellIs" dxfId="4059" priority="310" operator="lessThan">
      <formula>0</formula>
    </cfRule>
  </conditionalFormatting>
  <conditionalFormatting sqref="AA20">
    <cfRule type="cellIs" dxfId="4059" priority="309" operator="lessThan">
      <formula>0</formula>
    </cfRule>
  </conditionalFormatting>
  <conditionalFormatting sqref="AB20">
    <cfRule type="cellIs" dxfId="4059" priority="308" operator="lessThan">
      <formula>0</formula>
    </cfRule>
  </conditionalFormatting>
  <conditionalFormatting sqref="N26">
    <cfRule type="cellIs" dxfId="4059" priority="175" operator="lessThan">
      <formula>0</formula>
    </cfRule>
    <cfRule type="cellIs" dxfId="4060" priority="174" operator="greaterThan">
      <formula>0</formula>
    </cfRule>
  </conditionalFormatting>
  <conditionalFormatting sqref="P26">
    <cfRule type="cellIs" dxfId="4059" priority="151" operator="lessThan">
      <formula>0</formula>
    </cfRule>
    <cfRule type="cellIs" dxfId="4060" priority="150" operator="greaterThan">
      <formula>0</formula>
    </cfRule>
  </conditionalFormatting>
  <conditionalFormatting sqref="S26">
    <cfRule type="cellIs" dxfId="4059" priority="125" operator="lessThan">
      <formula>0</formula>
    </cfRule>
    <cfRule type="cellIs" dxfId="4060" priority="124" operator="greaterThan">
      <formula>0</formula>
    </cfRule>
  </conditionalFormatting>
  <conditionalFormatting sqref="U26">
    <cfRule type="cellIs" dxfId="4059" priority="77" operator="lessThan">
      <formula>0</formula>
    </cfRule>
    <cfRule type="cellIs" dxfId="4060" priority="76" operator="greaterThan">
      <formula>0</formula>
    </cfRule>
  </conditionalFormatting>
  <conditionalFormatting sqref="X26">
    <cfRule type="cellIs" dxfId="4059" priority="119" operator="lessThan">
      <formula>0</formula>
    </cfRule>
    <cfRule type="cellIs" dxfId="4060" priority="118" operator="greaterThan">
      <formula>0</formula>
    </cfRule>
  </conditionalFormatting>
  <conditionalFormatting sqref="Z26">
    <cfRule type="cellIs" dxfId="4059" priority="71" operator="lessThan">
      <formula>0</formula>
    </cfRule>
    <cfRule type="cellIs" dxfId="4060" priority="70" operator="greaterThan">
      <formula>0</formula>
    </cfRule>
  </conditionalFormatting>
  <conditionalFormatting sqref="N27">
    <cfRule type="cellIs" dxfId="4059" priority="173" operator="lessThan">
      <formula>0</formula>
    </cfRule>
    <cfRule type="cellIs" dxfId="4060" priority="172" operator="greaterThan">
      <formula>0</formula>
    </cfRule>
  </conditionalFormatting>
  <conditionalFormatting sqref="P27">
    <cfRule type="cellIs" dxfId="4059" priority="149" operator="lessThan">
      <formula>0</formula>
    </cfRule>
    <cfRule type="cellIs" dxfId="4060" priority="148" operator="greaterThan">
      <formula>0</formula>
    </cfRule>
  </conditionalFormatting>
  <conditionalFormatting sqref="S27">
    <cfRule type="cellIs" dxfId="4059" priority="123" operator="lessThan">
      <formula>0</formula>
    </cfRule>
    <cfRule type="cellIs" dxfId="4060" priority="122" operator="greaterThan">
      <formula>0</formula>
    </cfRule>
  </conditionalFormatting>
  <conditionalFormatting sqref="U27">
    <cfRule type="cellIs" dxfId="4059" priority="75" operator="lessThan">
      <formula>0</formula>
    </cfRule>
    <cfRule type="cellIs" dxfId="4060" priority="74" operator="greaterThan">
      <formula>0</formula>
    </cfRule>
  </conditionalFormatting>
  <conditionalFormatting sqref="X27">
    <cfRule type="cellIs" dxfId="4059" priority="117" operator="lessThan">
      <formula>0</formula>
    </cfRule>
    <cfRule type="cellIs" dxfId="4060" priority="116" operator="greaterThan">
      <formula>0</formula>
    </cfRule>
  </conditionalFormatting>
  <conditionalFormatting sqref="Z27">
    <cfRule type="cellIs" dxfId="4059" priority="69" operator="lessThan">
      <formula>0</formula>
    </cfRule>
    <cfRule type="cellIs" dxfId="4060" priority="68" operator="greaterThan">
      <formula>0</formula>
    </cfRule>
  </conditionalFormatting>
  <conditionalFormatting sqref="N38">
    <cfRule type="cellIs" dxfId="4059" priority="171" operator="lessThan">
      <formula>0</formula>
    </cfRule>
    <cfRule type="cellIs" dxfId="4060" priority="170" operator="greaterThan">
      <formula>0</formula>
    </cfRule>
  </conditionalFormatting>
  <conditionalFormatting sqref="P38">
    <cfRule type="cellIs" dxfId="4059" priority="147" operator="lessThan">
      <formula>0</formula>
    </cfRule>
    <cfRule type="cellIs" dxfId="4060" priority="146" operator="greaterThan">
      <formula>0</formula>
    </cfRule>
  </conditionalFormatting>
  <conditionalFormatting sqref="S38">
    <cfRule type="cellIs" dxfId="4059" priority="115" operator="lessThan">
      <formula>0</formula>
    </cfRule>
    <cfRule type="cellIs" dxfId="4060" priority="114" operator="greaterThan">
      <formula>0</formula>
    </cfRule>
  </conditionalFormatting>
  <conditionalFormatting sqref="U38">
    <cfRule type="cellIs" dxfId="4059" priority="67" operator="lessThan">
      <formula>0</formula>
    </cfRule>
    <cfRule type="cellIs" dxfId="4060" priority="66" operator="greaterThan">
      <formula>0</formula>
    </cfRule>
  </conditionalFormatting>
  <conditionalFormatting sqref="X38">
    <cfRule type="cellIs" dxfId="4059" priority="109" operator="lessThan">
      <formula>0</formula>
    </cfRule>
    <cfRule type="cellIs" dxfId="4060" priority="108" operator="greaterThan">
      <formula>0</formula>
    </cfRule>
  </conditionalFormatting>
  <conditionalFormatting sqref="Z38">
    <cfRule type="cellIs" dxfId="4059" priority="61" operator="lessThan">
      <formula>0</formula>
    </cfRule>
    <cfRule type="cellIs" dxfId="4060" priority="60" operator="greaterThan">
      <formula>0</formula>
    </cfRule>
  </conditionalFormatting>
  <conditionalFormatting sqref="E39">
    <cfRule type="containsBlanks" dxfId="4061" priority="307">
      <formula>LEN(TRIM(E39))=0</formula>
    </cfRule>
  </conditionalFormatting>
  <conditionalFormatting sqref="F39">
    <cfRule type="cellIs" dxfId="4059" priority="306" operator="lessThan">
      <formula>0</formula>
    </cfRule>
  </conditionalFormatting>
  <conditionalFormatting sqref="G39">
    <cfRule type="cellIs" dxfId="4059" priority="305" operator="lessThan">
      <formula>0</formula>
    </cfRule>
  </conditionalFormatting>
  <conditionalFormatting sqref="I39">
    <cfRule type="cellIs" dxfId="4059" priority="304" operator="lessThan">
      <formula>0</formula>
    </cfRule>
  </conditionalFormatting>
  <conditionalFormatting sqref="J39">
    <cfRule type="cellIs" dxfId="4059" priority="303" operator="lessThan">
      <formula>0</formula>
    </cfRule>
  </conditionalFormatting>
  <conditionalFormatting sqref="AA39">
    <cfRule type="cellIs" dxfId="4059" priority="302" operator="lessThan">
      <formula>0</formula>
    </cfRule>
  </conditionalFormatting>
  <conditionalFormatting sqref="AB39">
    <cfRule type="cellIs" dxfId="4059" priority="301" operator="lessThan">
      <formula>0</formula>
    </cfRule>
  </conditionalFormatting>
  <conditionalFormatting sqref="N43">
    <cfRule type="cellIs" dxfId="4059" priority="169" operator="lessThan">
      <formula>0</formula>
    </cfRule>
    <cfRule type="cellIs" dxfId="4060" priority="168" operator="greaterThan">
      <formula>0</formula>
    </cfRule>
  </conditionalFormatting>
  <conditionalFormatting sqref="P43">
    <cfRule type="cellIs" dxfId="4059" priority="145" operator="lessThan">
      <formula>0</formula>
    </cfRule>
    <cfRule type="cellIs" dxfId="4060" priority="144" operator="greaterThan">
      <formula>0</formula>
    </cfRule>
  </conditionalFormatting>
  <conditionalFormatting sqref="S43">
    <cfRule type="cellIs" dxfId="4059" priority="113" operator="lessThan">
      <formula>0</formula>
    </cfRule>
    <cfRule type="cellIs" dxfId="4060" priority="112" operator="greaterThan">
      <formula>0</formula>
    </cfRule>
  </conditionalFormatting>
  <conditionalFormatting sqref="U43">
    <cfRule type="cellIs" dxfId="4059" priority="65" operator="lessThan">
      <formula>0</formula>
    </cfRule>
    <cfRule type="cellIs" dxfId="4060" priority="64" operator="greaterThan">
      <formula>0</formula>
    </cfRule>
  </conditionalFormatting>
  <conditionalFormatting sqref="X43">
    <cfRule type="cellIs" dxfId="4059" priority="107" operator="lessThan">
      <formula>0</formula>
    </cfRule>
    <cfRule type="cellIs" dxfId="4060" priority="106" operator="greaterThan">
      <formula>0</formula>
    </cfRule>
  </conditionalFormatting>
  <conditionalFormatting sqref="Z43">
    <cfRule type="cellIs" dxfId="4059" priority="59" operator="lessThan">
      <formula>0</formula>
    </cfRule>
    <cfRule type="cellIs" dxfId="4060" priority="58" operator="greaterThan">
      <formula>0</formula>
    </cfRule>
  </conditionalFormatting>
  <conditionalFormatting sqref="N44">
    <cfRule type="cellIs" dxfId="4059" priority="167" operator="lessThan">
      <formula>0</formula>
    </cfRule>
    <cfRule type="cellIs" dxfId="4060" priority="166" operator="greaterThan">
      <formula>0</formula>
    </cfRule>
  </conditionalFormatting>
  <conditionalFormatting sqref="P44">
    <cfRule type="cellIs" dxfId="4059" priority="143" operator="lessThan">
      <formula>0</formula>
    </cfRule>
    <cfRule type="cellIs" dxfId="4060" priority="142" operator="greaterThan">
      <formula>0</formula>
    </cfRule>
  </conditionalFormatting>
  <conditionalFormatting sqref="S44">
    <cfRule type="cellIs" dxfId="4059" priority="111" operator="lessThan">
      <formula>0</formula>
    </cfRule>
    <cfRule type="cellIs" dxfId="4060" priority="110" operator="greaterThan">
      <formula>0</formula>
    </cfRule>
  </conditionalFormatting>
  <conditionalFormatting sqref="U44">
    <cfRule type="cellIs" dxfId="4059" priority="63" operator="lessThan">
      <formula>0</formula>
    </cfRule>
    <cfRule type="cellIs" dxfId="4060" priority="62" operator="greaterThan">
      <formula>0</formula>
    </cfRule>
  </conditionalFormatting>
  <conditionalFormatting sqref="X44">
    <cfRule type="cellIs" dxfId="4059" priority="105" operator="lessThan">
      <formula>0</formula>
    </cfRule>
    <cfRule type="cellIs" dxfId="4060" priority="104" operator="greaterThan">
      <formula>0</formula>
    </cfRule>
  </conditionalFormatting>
  <conditionalFormatting sqref="Z44">
    <cfRule type="cellIs" dxfId="4059" priority="57" operator="lessThan">
      <formula>0</formula>
    </cfRule>
    <cfRule type="cellIs" dxfId="4060" priority="56" operator="greaterThan">
      <formula>0</formula>
    </cfRule>
  </conditionalFormatting>
  <conditionalFormatting sqref="N56">
    <cfRule type="containsBlanks" dxfId="4058" priority="29">
      <formula>LEN(TRIM(N56))=0</formula>
    </cfRule>
    <cfRule type="cellIs" dxfId="4059" priority="28" operator="lessThan">
      <formula>0</formula>
    </cfRule>
    <cfRule type="cellIs" dxfId="4060" priority="27" operator="greaterThan">
      <formula>0</formula>
    </cfRule>
  </conditionalFormatting>
  <conditionalFormatting sqref="P56">
    <cfRule type="cellIs" dxfId="4059" priority="141" operator="lessThan">
      <formula>0</formula>
    </cfRule>
    <cfRule type="cellIs" dxfId="4060" priority="140" operator="greaterThan">
      <formula>0</formula>
    </cfRule>
  </conditionalFormatting>
  <conditionalFormatting sqref="S56">
    <cfRule type="cellIs" dxfId="4059" priority="103" operator="lessThan">
      <formula>0</formula>
    </cfRule>
    <cfRule type="cellIs" dxfId="4060" priority="102" operator="greaterThan">
      <formula>0</formula>
    </cfRule>
  </conditionalFormatting>
  <conditionalFormatting sqref="U56">
    <cfRule type="cellIs" dxfId="4059" priority="55" operator="lessThan">
      <formula>0</formula>
    </cfRule>
    <cfRule type="cellIs" dxfId="4060" priority="54" operator="greaterThan">
      <formula>0</formula>
    </cfRule>
  </conditionalFormatting>
  <conditionalFormatting sqref="X56">
    <cfRule type="cellIs" dxfId="4059" priority="95" operator="lessThan">
      <formula>0</formula>
    </cfRule>
    <cfRule type="cellIs" dxfId="4060" priority="94" operator="greaterThan">
      <formula>0</formula>
    </cfRule>
  </conditionalFormatting>
  <conditionalFormatting sqref="Z56">
    <cfRule type="cellIs" dxfId="4059" priority="47" operator="lessThan">
      <formula>0</formula>
    </cfRule>
    <cfRule type="cellIs" dxfId="4060" priority="46" operator="greaterThan">
      <formula>0</formula>
    </cfRule>
  </conditionalFormatting>
  <conditionalFormatting sqref="N57">
    <cfRule type="cellIs" dxfId="4059" priority="25" operator="lessThan">
      <formula>0</formula>
    </cfRule>
    <cfRule type="cellIs" dxfId="4060" priority="24" operator="greaterThan">
      <formula>0</formula>
    </cfRule>
  </conditionalFormatting>
  <conditionalFormatting sqref="P57">
    <cfRule type="cellIs" dxfId="4059" priority="139" operator="lessThan">
      <formula>0</formula>
    </cfRule>
    <cfRule type="cellIs" dxfId="4060" priority="138" operator="greaterThan">
      <formula>0</formula>
    </cfRule>
  </conditionalFormatting>
  <conditionalFormatting sqref="S57">
    <cfRule type="cellIs" dxfId="4059" priority="101" operator="lessThan">
      <formula>0</formula>
    </cfRule>
    <cfRule type="cellIs" dxfId="4060" priority="100" operator="greaterThan">
      <formula>0</formula>
    </cfRule>
  </conditionalFormatting>
  <conditionalFormatting sqref="U57">
    <cfRule type="cellIs" dxfId="4059" priority="53" operator="lessThan">
      <formula>0</formula>
    </cfRule>
    <cfRule type="cellIs" dxfId="4060" priority="52" operator="greaterThan">
      <formula>0</formula>
    </cfRule>
  </conditionalFormatting>
  <conditionalFormatting sqref="X57">
    <cfRule type="cellIs" dxfId="4059" priority="93" operator="lessThan">
      <formula>0</formula>
    </cfRule>
    <cfRule type="cellIs" dxfId="4060" priority="92" operator="greaterThan">
      <formula>0</formula>
    </cfRule>
  </conditionalFormatting>
  <conditionalFormatting sqref="Z57">
    <cfRule type="cellIs" dxfId="4059" priority="45" operator="lessThan">
      <formula>0</formula>
    </cfRule>
    <cfRule type="cellIs" dxfId="4060" priority="44" operator="greaterThan">
      <formula>0</formula>
    </cfRule>
  </conditionalFormatting>
  <conditionalFormatting sqref="N58">
    <cfRule type="cellIs" dxfId="4059" priority="23" operator="lessThan">
      <formula>0</formula>
    </cfRule>
    <cfRule type="cellIs" dxfId="4060" priority="22" operator="greaterThan">
      <formula>0</formula>
    </cfRule>
  </conditionalFormatting>
  <conditionalFormatting sqref="P58">
    <cfRule type="cellIs" dxfId="4059" priority="137" operator="lessThan">
      <formula>0</formula>
    </cfRule>
    <cfRule type="cellIs" dxfId="4060" priority="136" operator="greaterThan">
      <formula>0</formula>
    </cfRule>
  </conditionalFormatting>
  <conditionalFormatting sqref="S58">
    <cfRule type="cellIs" dxfId="4059" priority="99" operator="lessThan">
      <formula>0</formula>
    </cfRule>
    <cfRule type="cellIs" dxfId="4060" priority="98" operator="greaterThan">
      <formula>0</formula>
    </cfRule>
  </conditionalFormatting>
  <conditionalFormatting sqref="U58">
    <cfRule type="cellIs" dxfId="4059" priority="51" operator="lessThan">
      <formula>0</formula>
    </cfRule>
    <cfRule type="cellIs" dxfId="4060" priority="50" operator="greaterThan">
      <formula>0</formula>
    </cfRule>
  </conditionalFormatting>
  <conditionalFormatting sqref="X58">
    <cfRule type="cellIs" dxfId="4059" priority="91" operator="lessThan">
      <formula>0</formula>
    </cfRule>
    <cfRule type="cellIs" dxfId="4060" priority="90" operator="greaterThan">
      <formula>0</formula>
    </cfRule>
  </conditionalFormatting>
  <conditionalFormatting sqref="Z58">
    <cfRule type="cellIs" dxfId="4059" priority="43" operator="lessThan">
      <formula>0</formula>
    </cfRule>
    <cfRule type="cellIs" dxfId="4060" priority="42" operator="greaterThan">
      <formula>0</formula>
    </cfRule>
  </conditionalFormatting>
  <conditionalFormatting sqref="N59">
    <cfRule type="cellIs" dxfId="4059" priority="21" operator="lessThan">
      <formula>0</formula>
    </cfRule>
    <cfRule type="cellIs" dxfId="4060" priority="20" operator="greaterThan">
      <formula>0</formula>
    </cfRule>
  </conditionalFormatting>
  <conditionalFormatting sqref="P59">
    <cfRule type="cellIs" dxfId="4059" priority="135" operator="lessThan">
      <formula>0</formula>
    </cfRule>
    <cfRule type="cellIs" dxfId="4060" priority="134" operator="greaterThan">
      <formula>0</formula>
    </cfRule>
  </conditionalFormatting>
  <conditionalFormatting sqref="S59">
    <cfRule type="cellIs" dxfId="4059" priority="97" operator="lessThan">
      <formula>0</formula>
    </cfRule>
    <cfRule type="cellIs" dxfId="4060" priority="96" operator="greaterThan">
      <formula>0</formula>
    </cfRule>
  </conditionalFormatting>
  <conditionalFormatting sqref="U59">
    <cfRule type="cellIs" dxfId="4059" priority="49" operator="lessThan">
      <formula>0</formula>
    </cfRule>
    <cfRule type="cellIs" dxfId="4060" priority="48" operator="greaterThan">
      <formula>0</formula>
    </cfRule>
  </conditionalFormatting>
  <conditionalFormatting sqref="X59">
    <cfRule type="cellIs" dxfId="4059" priority="89" operator="lessThan">
      <formula>0</formula>
    </cfRule>
    <cfRule type="cellIs" dxfId="4060" priority="88" operator="greaterThan">
      <formula>0</formula>
    </cfRule>
  </conditionalFormatting>
  <conditionalFormatting sqref="Z59">
    <cfRule type="cellIs" dxfId="4059" priority="41" operator="lessThan">
      <formula>0</formula>
    </cfRule>
    <cfRule type="cellIs" dxfId="4060" priority="40" operator="greaterThan">
      <formula>0</formula>
    </cfRule>
  </conditionalFormatting>
  <conditionalFormatting sqref="E65">
    <cfRule type="containsBlanks" dxfId="4061" priority="232">
      <formula>LEN(TRIM(E65))=0</formula>
    </cfRule>
  </conditionalFormatting>
  <conditionalFormatting sqref="F65">
    <cfRule type="cellIs" dxfId="4059" priority="231" operator="lessThan">
      <formula>0</formula>
    </cfRule>
  </conditionalFormatting>
  <conditionalFormatting sqref="G65">
    <cfRule type="cellIs" dxfId="4059" priority="230" operator="lessThan">
      <formula>0</formula>
    </cfRule>
  </conditionalFormatting>
  <conditionalFormatting sqref="I65">
    <cfRule type="cellIs" dxfId="4059" priority="229" operator="lessThan">
      <formula>0</formula>
    </cfRule>
  </conditionalFormatting>
  <conditionalFormatting sqref="J65">
    <cfRule type="cellIs" dxfId="4059" priority="228" operator="lessThan">
      <formula>0</formula>
    </cfRule>
  </conditionalFormatting>
  <conditionalFormatting sqref="P65">
    <cfRule type="cellIs" dxfId="4062" priority="224" operator="greaterThan">
      <formula>0</formula>
    </cfRule>
    <cfRule type="cellIs" dxfId="4059" priority="225" operator="lessThan">
      <formula>0</formula>
    </cfRule>
  </conditionalFormatting>
  <conditionalFormatting sqref="U65">
    <cfRule type="cellIs" dxfId="4063" priority="182" operator="greaterThan">
      <formula>0</formula>
    </cfRule>
    <cfRule type="cellIs" dxfId="4059" priority="183" operator="lessThan">
      <formula>0</formula>
    </cfRule>
  </conditionalFormatting>
  <conditionalFormatting sqref="Z65">
    <cfRule type="cellIs" dxfId="4063" priority="180" operator="greaterThan">
      <formula>0</formula>
    </cfRule>
    <cfRule type="cellIs" dxfId="4059" priority="181" operator="lessThan">
      <formula>0</formula>
    </cfRule>
  </conditionalFormatting>
  <conditionalFormatting sqref="AA65">
    <cfRule type="cellIs" dxfId="4059" priority="215" operator="lessThan">
      <formula>0</formula>
    </cfRule>
  </conditionalFormatting>
  <conditionalFormatting sqref="AB65">
    <cfRule type="cellIs" dxfId="4059" priority="214" operator="lessThan">
      <formula>0</formula>
    </cfRule>
  </conditionalFormatting>
  <conditionalFormatting sqref="N66">
    <cfRule type="cellIs" dxfId="4060" priority="156" operator="greaterThan">
      <formula>0</formula>
    </cfRule>
    <cfRule type="cellIs" dxfId="4059" priority="157" operator="lessThan">
      <formula>0</formula>
    </cfRule>
  </conditionalFormatting>
  <conditionalFormatting sqref="P66">
    <cfRule type="cellIs" dxfId="4060" priority="132" operator="greaterThan">
      <formula>0</formula>
    </cfRule>
    <cfRule type="cellIs" dxfId="4059" priority="133" operator="lessThan">
      <formula>0</formula>
    </cfRule>
  </conditionalFormatting>
  <conditionalFormatting sqref="S66">
    <cfRule type="cellIs" dxfId="4060" priority="86" operator="greaterThan">
      <formula>0</formula>
    </cfRule>
    <cfRule type="cellIs" dxfId="4059" priority="87" operator="lessThan">
      <formula>0</formula>
    </cfRule>
  </conditionalFormatting>
  <conditionalFormatting sqref="U66">
    <cfRule type="cellIs" dxfId="4060" priority="38" operator="greaterThan">
      <formula>0</formula>
    </cfRule>
    <cfRule type="cellIs" dxfId="4059" priority="39" operator="lessThan">
      <formula>0</formula>
    </cfRule>
  </conditionalFormatting>
  <conditionalFormatting sqref="X66">
    <cfRule type="cellIs" dxfId="4060" priority="82" operator="greaterThan">
      <formula>0</formula>
    </cfRule>
    <cfRule type="cellIs" dxfId="4059" priority="83" operator="lessThan">
      <formula>0</formula>
    </cfRule>
  </conditionalFormatting>
  <conditionalFormatting sqref="Z66">
    <cfRule type="cellIs" dxfId="4060" priority="34" operator="greaterThan">
      <formula>0</formula>
    </cfRule>
    <cfRule type="cellIs" dxfId="4059" priority="35" operator="lessThan">
      <formula>0</formula>
    </cfRule>
  </conditionalFormatting>
  <conditionalFormatting sqref="AH70">
    <cfRule type="containsBlanks" dxfId="4058" priority="16">
      <formula>LEN(TRIM(AH70))=0</formula>
    </cfRule>
  </conditionalFormatting>
  <conditionalFormatting sqref="AH71">
    <cfRule type="containsBlanks" dxfId="4058" priority="17">
      <formula>LEN(TRIM(AH71))=0</formula>
    </cfRule>
  </conditionalFormatting>
  <conditionalFormatting sqref="E72">
    <cfRule type="containsBlanks" dxfId="4061" priority="299">
      <formula>LEN(TRIM(E72))=0</formula>
    </cfRule>
  </conditionalFormatting>
  <conditionalFormatting sqref="G72">
    <cfRule type="cellIs" dxfId="4059" priority="287" operator="lessThan">
      <formula>0</formula>
    </cfRule>
  </conditionalFormatting>
  <conditionalFormatting sqref="I72">
    <cfRule type="cellIs" dxfId="4059" priority="281" operator="lessThan">
      <formula>0</formula>
    </cfRule>
  </conditionalFormatting>
  <conditionalFormatting sqref="J72">
    <cfRule type="cellIs" dxfId="4059" priority="275" operator="lessThan">
      <formula>0</formula>
    </cfRule>
  </conditionalFormatting>
  <conditionalFormatting sqref="E73">
    <cfRule type="containsBlanks" dxfId="4061" priority="298">
      <formula>LEN(TRIM(E73))=0</formula>
    </cfRule>
  </conditionalFormatting>
  <conditionalFormatting sqref="G73">
    <cfRule type="cellIs" dxfId="4059" priority="286" operator="lessThan">
      <formula>0</formula>
    </cfRule>
  </conditionalFormatting>
  <conditionalFormatting sqref="I73">
    <cfRule type="cellIs" dxfId="4059" priority="280" operator="lessThan">
      <formula>0</formula>
    </cfRule>
  </conditionalFormatting>
  <conditionalFormatting sqref="J73">
    <cfRule type="cellIs" dxfId="4059" priority="274" operator="lessThan">
      <formula>0</formula>
    </cfRule>
  </conditionalFormatting>
  <conditionalFormatting sqref="E74">
    <cfRule type="containsBlanks" dxfId="4061" priority="297">
      <formula>LEN(TRIM(E74))=0</formula>
    </cfRule>
  </conditionalFormatting>
  <conditionalFormatting sqref="F74">
    <cfRule type="cellIs" dxfId="4059" priority="291" operator="lessThan">
      <formula>0</formula>
    </cfRule>
  </conditionalFormatting>
  <conditionalFormatting sqref="G74">
    <cfRule type="cellIs" dxfId="4059" priority="285" operator="lessThan">
      <formula>0</formula>
    </cfRule>
  </conditionalFormatting>
  <conditionalFormatting sqref="I74">
    <cfRule type="cellIs" dxfId="4059" priority="279" operator="lessThan">
      <formula>0</formula>
    </cfRule>
  </conditionalFormatting>
  <conditionalFormatting sqref="J74">
    <cfRule type="cellIs" dxfId="4059" priority="273" operator="lessThan">
      <formula>0</formula>
    </cfRule>
  </conditionalFormatting>
  <conditionalFormatting sqref="E75">
    <cfRule type="containsBlanks" dxfId="4061" priority="296">
      <formula>LEN(TRIM(E75))=0</formula>
    </cfRule>
  </conditionalFormatting>
  <conditionalFormatting sqref="F75">
    <cfRule type="cellIs" dxfId="4059" priority="290" operator="lessThan">
      <formula>0</formula>
    </cfRule>
  </conditionalFormatting>
  <conditionalFormatting sqref="G75">
    <cfRule type="cellIs" dxfId="4059" priority="284" operator="lessThan">
      <formula>0</formula>
    </cfRule>
  </conditionalFormatting>
  <conditionalFormatting sqref="I75">
    <cfRule type="cellIs" dxfId="4059" priority="278" operator="lessThan">
      <formula>0</formula>
    </cfRule>
  </conditionalFormatting>
  <conditionalFormatting sqref="J75">
    <cfRule type="cellIs" dxfId="4059" priority="272" operator="lessThan">
      <formula>0</formula>
    </cfRule>
  </conditionalFormatting>
  <conditionalFormatting sqref="E76">
    <cfRule type="containsBlanks" dxfId="4061" priority="295">
      <formula>LEN(TRIM(E76))=0</formula>
    </cfRule>
  </conditionalFormatting>
  <conditionalFormatting sqref="F76">
    <cfRule type="cellIs" dxfId="4059" priority="289" operator="lessThan">
      <formula>0</formula>
    </cfRule>
  </conditionalFormatting>
  <conditionalFormatting sqref="G76">
    <cfRule type="cellIs" dxfId="4059" priority="283" operator="lessThan">
      <formula>0</formula>
    </cfRule>
  </conditionalFormatting>
  <conditionalFormatting sqref="I76">
    <cfRule type="cellIs" dxfId="4059" priority="277" operator="lessThan">
      <formula>0</formula>
    </cfRule>
  </conditionalFormatting>
  <conditionalFormatting sqref="J76">
    <cfRule type="cellIs" dxfId="4059" priority="271" operator="lessThan">
      <formula>0</formula>
    </cfRule>
  </conditionalFormatting>
  <conditionalFormatting sqref="P77">
    <cfRule type="cellIs" dxfId="4060" priority="130" operator="greaterThan">
      <formula>0</formula>
    </cfRule>
    <cfRule type="cellIs" dxfId="4059" priority="131" operator="lessThan">
      <formula>0</formula>
    </cfRule>
  </conditionalFormatting>
  <conditionalFormatting sqref="U77">
    <cfRule type="cellIs" dxfId="4060" priority="36" operator="greaterThan">
      <formula>0</formula>
    </cfRule>
    <cfRule type="cellIs" dxfId="4059" priority="37" operator="lessThan">
      <formula>0</formula>
    </cfRule>
  </conditionalFormatting>
  <conditionalFormatting sqref="X77">
    <cfRule type="cellIs" dxfId="4060" priority="80" operator="greaterThan">
      <formula>0</formula>
    </cfRule>
    <cfRule type="cellIs" dxfId="4059" priority="81" operator="lessThan">
      <formula>0</formula>
    </cfRule>
  </conditionalFormatting>
  <conditionalFormatting sqref="Z77">
    <cfRule type="cellIs" dxfId="4060" priority="32" operator="greaterThan">
      <formula>0</formula>
    </cfRule>
    <cfRule type="cellIs" dxfId="4059" priority="33" operator="lessThan">
      <formula>0</formula>
    </cfRule>
  </conditionalFormatting>
  <conditionalFormatting sqref="AA77">
    <cfRule type="cellIs" dxfId="4059" priority="4" operator="lessThan">
      <formula>0</formula>
    </cfRule>
    <cfRule type="cellIs" dxfId="4060" priority="3" operator="greaterThan">
      <formula>0</formula>
    </cfRule>
  </conditionalFormatting>
  <conditionalFormatting sqref="AB77">
    <cfRule type="cellIs" dxfId="4059" priority="2" operator="lessThan">
      <formula>0</formula>
    </cfRule>
    <cfRule type="cellIs" dxfId="4060" priority="1" operator="greaterThan">
      <formula>0</formula>
    </cfRule>
  </conditionalFormatting>
  <conditionalFormatting sqref="E63:E64">
    <cfRule type="containsBlanks" dxfId="4061" priority="251">
      <formula>LEN(TRIM(E63))=0</formula>
    </cfRule>
  </conditionalFormatting>
  <conditionalFormatting sqref="E70:E71">
    <cfRule type="containsBlanks" dxfId="4061" priority="300">
      <formula>LEN(TRIM(E70))=0</formula>
    </cfRule>
  </conditionalFormatting>
  <conditionalFormatting sqref="F63:F64">
    <cfRule type="cellIs" dxfId="4059" priority="250" operator="lessThan">
      <formula>0</formula>
    </cfRule>
  </conditionalFormatting>
  <conditionalFormatting sqref="F72:F73">
    <cfRule type="cellIs" dxfId="4059" priority="293" operator="lessThan">
      <formula>0</formula>
    </cfRule>
  </conditionalFormatting>
  <conditionalFormatting sqref="G63:G64">
    <cfRule type="cellIs" dxfId="4059" priority="249" operator="lessThan">
      <formula>0</formula>
    </cfRule>
  </conditionalFormatting>
  <conditionalFormatting sqref="G70:G71">
    <cfRule type="cellIs" dxfId="4059" priority="288" operator="lessThan">
      <formula>0</formula>
    </cfRule>
  </conditionalFormatting>
  <conditionalFormatting sqref="I63:I64">
    <cfRule type="cellIs" dxfId="4059" priority="248" operator="lessThan">
      <formula>0</formula>
    </cfRule>
  </conditionalFormatting>
  <conditionalFormatting sqref="I70:I71">
    <cfRule type="cellIs" dxfId="4059" priority="282" operator="lessThan">
      <formula>0</formula>
    </cfRule>
  </conditionalFormatting>
  <conditionalFormatting sqref="J63:J64">
    <cfRule type="cellIs" dxfId="4059" priority="247" operator="lessThan">
      <formula>0</formula>
    </cfRule>
  </conditionalFormatting>
  <conditionalFormatting sqref="J70:J71">
    <cfRule type="cellIs" dxfId="4059" priority="276" operator="lessThan">
      <formula>0</formula>
    </cfRule>
  </conditionalFormatting>
  <conditionalFormatting sqref="N57:N59">
    <cfRule type="containsBlanks" dxfId="4058" priority="26">
      <formula>LEN(TRIM(N57))=0</formula>
    </cfRule>
  </conditionalFormatting>
  <conditionalFormatting sqref="N62:N65">
    <cfRule type="cellIs" dxfId="4059" priority="14" operator="lessThan">
      <formula>0</formula>
    </cfRule>
    <cfRule type="cellIs" dxfId="4060" priority="13" operator="greaterThan">
      <formula>0</formula>
    </cfRule>
  </conditionalFormatting>
  <conditionalFormatting sqref="N67:N76">
    <cfRule type="cellIs" dxfId="4059" priority="12" operator="lessThan">
      <formula>0</formula>
    </cfRule>
    <cfRule type="cellIs" dxfId="4060" priority="11" operator="greaterThan">
      <formula>0</formula>
    </cfRule>
  </conditionalFormatting>
  <conditionalFormatting sqref="P63:P64">
    <cfRule type="cellIs" dxfId="4062" priority="243" operator="greaterThan">
      <formula>0</formula>
    </cfRule>
    <cfRule type="cellIs" dxfId="4059" priority="244" operator="lessThan">
      <formula>0</formula>
    </cfRule>
  </conditionalFormatting>
  <conditionalFormatting sqref="U63:U64">
    <cfRule type="cellIs" dxfId="4063" priority="239" operator="greaterThan">
      <formula>0</formula>
    </cfRule>
    <cfRule type="cellIs" dxfId="4059" priority="240" operator="lessThan">
      <formula>0</formula>
    </cfRule>
  </conditionalFormatting>
  <conditionalFormatting sqref="Z63:Z64">
    <cfRule type="cellIs" dxfId="4063" priority="235" operator="greaterThan">
      <formula>0</formula>
    </cfRule>
    <cfRule type="cellIs" dxfId="4059" priority="236" operator="lessThan">
      <formula>0</formula>
    </cfRule>
  </conditionalFormatting>
  <conditionalFormatting sqref="AA63:AA64">
    <cfRule type="cellIs" dxfId="4059" priority="234" operator="lessThan">
      <formula>0</formula>
    </cfRule>
  </conditionalFormatting>
  <conditionalFormatting sqref="AB63:AB64">
    <cfRule type="cellIs" dxfId="4059" priority="233" operator="lessThan">
      <formula>0</formula>
    </cfRule>
  </conditionalFormatting>
  <conditionalFormatting sqref="A6:AB45 A46:M59 N46:AB55 O56:AB59 AD6:AG77 AI6:XFD77 A60:AC62 A63:AB77">
    <cfRule type="containsBlanks" dxfId="4058" priority="178">
      <formula>LEN(TRIM(A6))=0</formula>
    </cfRule>
  </conditionalFormatting>
  <conditionalFormatting sqref="D6:M17">
    <cfRule type="containsBlanks" dxfId="4064" priority="179">
      <formula>LEN(TRIM(D6))=0</formula>
    </cfRule>
  </conditionalFormatting>
  <conditionalFormatting sqref="E6:E17 E19 E21:E25 E28:E37 E40:E42 E45:E55 E67:E69 E62">
    <cfRule type="containsBlanks" dxfId="4061" priority="333">
      <formula>LEN(TRIM(E6))=0</formula>
    </cfRule>
  </conditionalFormatting>
  <conditionalFormatting sqref="F6:F17 F19 F21:F25 F28:F37 F40:F42 F45:F55 F67:F71 F62">
    <cfRule type="cellIs" dxfId="4059" priority="332" operator="lessThan">
      <formula>0</formula>
    </cfRule>
  </conditionalFormatting>
  <conditionalFormatting sqref="G6:G17 G19 G21:G25 G28:G37 G40:G42 G45:G55 G67:G69 G62">
    <cfRule type="cellIs" dxfId="4059" priority="331" operator="lessThan">
      <formula>0</formula>
    </cfRule>
  </conditionalFormatting>
  <conditionalFormatting sqref="I6:I17 I19 I21:I25 I28:I37 I40:I42 I45:I55 I67:I69 I62">
    <cfRule type="cellIs" dxfId="4059" priority="330" operator="lessThan">
      <formula>0</formula>
    </cfRule>
  </conditionalFormatting>
  <conditionalFormatting sqref="J6:J17 J19 J21:J25 J28:J37 J40:J42 J45:J55 J67:J69 J62">
    <cfRule type="cellIs" dxfId="4059" priority="329" operator="lessThan">
      <formula>0</formula>
    </cfRule>
  </conditionalFormatting>
  <conditionalFormatting sqref="N6:N17 N19:N25 N28:N37 N39:N42 N45:N55">
    <cfRule type="cellIs" dxfId="4060" priority="327" operator="greaterThan">
      <formula>0</formula>
    </cfRule>
    <cfRule type="cellIs" dxfId="4059" priority="328" operator="lessThan">
      <formula>0</formula>
    </cfRule>
  </conditionalFormatting>
  <conditionalFormatting sqref="P6:P17 P19:P25 P28:P37 P39:P42 P45:P55 P67:P76 P62">
    <cfRule type="cellIs" dxfId="4060" priority="325" operator="greaterThan">
      <formula>0</formula>
    </cfRule>
    <cfRule type="cellIs" dxfId="4059" priority="326" operator="lessThan">
      <formula>0</formula>
    </cfRule>
  </conditionalFormatting>
  <conditionalFormatting sqref="S6:S17 S20:S25 S28:S37 S39:S42 S45:S55 S67:S76 S62:S65">
    <cfRule type="cellIs" dxfId="4060" priority="323" operator="greaterThan">
      <formula>0</formula>
    </cfRule>
    <cfRule type="cellIs" dxfId="4059" priority="324" operator="lessThan">
      <formula>0</formula>
    </cfRule>
  </conditionalFormatting>
  <conditionalFormatting sqref="U6:U17 U19:U25 U28:U37 U39:U42 U45:U55 U67:U76 U62">
    <cfRule type="cellIs" dxfId="4060" priority="321" operator="greaterThan">
      <formula>0</formula>
    </cfRule>
    <cfRule type="cellIs" dxfId="4059" priority="322" operator="lessThan">
      <formula>0</formula>
    </cfRule>
  </conditionalFormatting>
  <conditionalFormatting sqref="X6:X17 X19:X25 X28:X37 X39:X42 X45:X55 X67:X76 X62:X65">
    <cfRule type="cellIs" dxfId="4060" priority="319" operator="greaterThan">
      <formula>0</formula>
    </cfRule>
    <cfRule type="cellIs" dxfId="4059" priority="320" operator="lessThan">
      <formula>0</formula>
    </cfRule>
  </conditionalFormatting>
  <conditionalFormatting sqref="Z6:Z17 Z19:Z25 Z28:Z37 Z39:Z42 Z45:Z55 Z67:Z76 Z62">
    <cfRule type="cellIs" dxfId="4060" priority="317" operator="greaterThan">
      <formula>0</formula>
    </cfRule>
    <cfRule type="cellIs" dxfId="4059" priority="318" operator="lessThan">
      <formula>0</formula>
    </cfRule>
  </conditionalFormatting>
  <conditionalFormatting sqref="AA6:AA17 AA19 AA21:AA25 AA28:AA37 AA40:AA42 AA45:AA55 AA67:AA76 AA62">
    <cfRule type="cellIs" dxfId="4059" priority="316" operator="lessThan">
      <formula>0</formula>
    </cfRule>
  </conditionalFormatting>
  <conditionalFormatting sqref="AB6:AB17 AB19 AB21:AB25 AB28:AB37 AB40:AB42 AB45:AB55 AB67:AB76 AB62">
    <cfRule type="cellIs" dxfId="4059" priority="315" operator="lessThan">
      <formula>0</formula>
    </cfRule>
  </conditionalFormatting>
  <conditionalFormatting sqref="AC6:AC8 AC9 AC10:AC59">
    <cfRule type="containsBlanks" dxfId="4058" priority="15">
      <formula>LEN(TRIM(AC6))=0</formula>
    </cfRule>
  </conditionalFormatting>
  <conditionalFormatting sqref="AH6:AH8 AH10:AH69 AH72:AH76">
    <cfRule type="containsBlanks" dxfId="4058" priority="31">
      <formula>LEN(TRIM(AH6))=0</formula>
    </cfRule>
  </conditionalFormatting>
  <pageMargins left="0.75" right="0.75" top="1" bottom="1" header="0.5" footer="0.5"/>
  <pageSetup paperSize="9" orientation="portrait"/>
  <headerFooter/>
  <ignoredErrors>
    <ignoredError sqref="G18:L18 K6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C64"/>
  <sheetViews>
    <sheetView zoomScale="85" zoomScaleNormal="85" workbookViewId="0">
      <pane xSplit="3" ySplit="2" topLeftCell="D7" activePane="bottomRight" state="frozen"/>
      <selection/>
      <selection pane="topRight"/>
      <selection pane="bottomLeft"/>
      <selection pane="bottomRight" activeCell="F27" sqref="F27"/>
    </sheetView>
  </sheetViews>
  <sheetFormatPr defaultColWidth="15.1333333333333" defaultRowHeight="20.1" customHeight="1"/>
  <cols>
    <col min="1" max="1" width="20.9" style="173" customWidth="1"/>
    <col min="2" max="2" width="12.9333333333333" style="173" customWidth="1"/>
    <col min="3" max="3" width="16.9" style="173" customWidth="1"/>
    <col min="4" max="4" width="10.6833333333333" style="173" customWidth="1"/>
    <col min="5" max="5" width="10.9083333333333" style="176" customWidth="1"/>
    <col min="6" max="6" width="15.5" style="173" customWidth="1"/>
    <col min="7" max="7" width="14.6083333333333" style="173" customWidth="1"/>
    <col min="8" max="8" width="15.8666666666667" style="173" customWidth="1"/>
    <col min="9" max="9" width="16.025" style="426" customWidth="1"/>
    <col min="10" max="10" width="16.8916666666667" style="176" customWidth="1"/>
    <col min="11" max="11" width="12.9416666666667" style="178" customWidth="1"/>
    <col min="12" max="12" width="11.5833333333333" style="178" customWidth="1"/>
    <col min="13" max="13" width="15.725" style="179" customWidth="1"/>
    <col min="14" max="14" width="11.2666666666667" style="178" customWidth="1"/>
    <col min="15" max="15" width="17.25" style="426" customWidth="1"/>
    <col min="16" max="16" width="13.1416666666667" style="173" customWidth="1"/>
    <col min="17" max="17" width="14.8583333333333" style="173" customWidth="1"/>
    <col min="18" max="19" width="10.6833333333333" style="173" hidden="1" customWidth="1"/>
    <col min="20" max="20" width="14.1166666666667" style="427" hidden="1" customWidth="1"/>
    <col min="21" max="21" width="10.6833333333333" style="428" hidden="1" customWidth="1"/>
    <col min="22" max="22" width="10.6833333333333" style="428" customWidth="1"/>
    <col min="23" max="23" width="13.3083333333333" style="427" hidden="1" customWidth="1"/>
    <col min="24" max="24" width="13" style="426" hidden="1" customWidth="1"/>
    <col min="25" max="25" width="12.6916666666667" style="427" hidden="1" customWidth="1"/>
    <col min="26" max="26" width="10.6833333333333" style="427" customWidth="1"/>
    <col min="27" max="27" width="10.6833333333333" style="178" customWidth="1"/>
    <col min="28" max="28" width="15.3833333333333" style="178"/>
    <col min="29" max="29" width="15.1333333333333" style="178" hidden="1" customWidth="1"/>
    <col min="30" max="30" width="15.1333333333333" style="178"/>
    <col min="31" max="31" width="15.1333333333333" style="178" hidden="1" customWidth="1"/>
    <col min="32" max="32" width="15.1333333333333" style="178"/>
    <col min="33" max="33" width="17.1083333333333" style="173" hidden="1" customWidth="1"/>
    <col min="34" max="34" width="15.1333333333333" style="173" hidden="1" customWidth="1"/>
    <col min="35" max="35" width="17.1083333333333" style="173" hidden="1" customWidth="1"/>
    <col min="36" max="37" width="15.1333333333333" style="173" hidden="1" customWidth="1"/>
    <col min="38" max="38" width="17.1083333333333" style="173"/>
    <col min="39" max="16384" width="15.1333333333333" style="173"/>
  </cols>
  <sheetData>
    <row r="1" s="418" customFormat="1" ht="33" customHeight="1" spans="1:159">
      <c r="A1" s="429"/>
      <c r="B1" s="429" t="s">
        <v>652</v>
      </c>
      <c r="C1" s="429"/>
      <c r="D1" s="430">
        <v>45413</v>
      </c>
      <c r="E1" s="431"/>
      <c r="F1" s="430"/>
      <c r="G1" s="432" t="s">
        <v>653</v>
      </c>
      <c r="H1" s="430">
        <v>45414</v>
      </c>
      <c r="I1" s="452"/>
      <c r="J1" s="431">
        <f>H1-D1+1</f>
        <v>2</v>
      </c>
      <c r="K1" s="453" t="s">
        <v>654</v>
      </c>
      <c r="L1" s="453" t="s">
        <v>522</v>
      </c>
      <c r="M1" s="432">
        <v>30</v>
      </c>
      <c r="N1" s="429" t="s">
        <v>655</v>
      </c>
      <c r="O1" s="429">
        <f>MONTH(D1)</f>
        <v>5</v>
      </c>
      <c r="P1" s="429" t="s">
        <v>656</v>
      </c>
      <c r="Q1" s="429">
        <f>MONTH(H1)</f>
        <v>5</v>
      </c>
      <c r="R1" s="429" t="s">
        <v>657</v>
      </c>
      <c r="S1" s="429">
        <f>Q1-O1+1</f>
        <v>1</v>
      </c>
      <c r="T1" s="477"/>
      <c r="U1" s="478"/>
      <c r="V1" s="478"/>
      <c r="W1" s="453"/>
      <c r="X1" s="452"/>
      <c r="Y1" s="477"/>
      <c r="Z1" s="477"/>
      <c r="AA1" s="453"/>
      <c r="AB1" s="453"/>
      <c r="AC1" s="453"/>
      <c r="AD1" s="453"/>
      <c r="AE1" s="453"/>
      <c r="AF1" s="45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="419" customFormat="1" ht="58" customHeight="1" spans="1:159">
      <c r="A2" s="246"/>
      <c r="B2" s="246" t="s">
        <v>1</v>
      </c>
      <c r="C2" s="246" t="s">
        <v>508</v>
      </c>
      <c r="D2" s="246" t="s">
        <v>658</v>
      </c>
      <c r="E2" s="433" t="str">
        <f>O1&amp;"至"&amp;Q1&amp;"月计划电量"</f>
        <v>5至5月计划电量</v>
      </c>
      <c r="F2" s="433" t="s">
        <v>659</v>
      </c>
      <c r="G2" s="434" t="s">
        <v>660</v>
      </c>
      <c r="H2" s="434" t="s">
        <v>661</v>
      </c>
      <c r="I2" s="454" t="s">
        <v>662</v>
      </c>
      <c r="J2" s="433" t="s">
        <v>663</v>
      </c>
      <c r="K2" s="455" t="str">
        <f>O1&amp;"至"&amp;Q1&amp;"月电量完成率"</f>
        <v>5至5月电量完成率</v>
      </c>
      <c r="L2" s="455" t="s">
        <v>664</v>
      </c>
      <c r="M2" s="456" t="s">
        <v>665</v>
      </c>
      <c r="N2" s="457" t="s">
        <v>666</v>
      </c>
      <c r="O2" s="458" t="s">
        <v>667</v>
      </c>
      <c r="P2" s="459" t="s">
        <v>668</v>
      </c>
      <c r="Q2" s="479" t="s">
        <v>669</v>
      </c>
      <c r="R2" s="480" t="s">
        <v>670</v>
      </c>
      <c r="S2" s="480" t="s">
        <v>671</v>
      </c>
      <c r="T2" s="480" t="s">
        <v>406</v>
      </c>
      <c r="U2" s="480" t="s">
        <v>407</v>
      </c>
      <c r="V2" s="459" t="s">
        <v>672</v>
      </c>
      <c r="W2" s="480" t="s">
        <v>408</v>
      </c>
      <c r="X2" s="480" t="s">
        <v>25</v>
      </c>
      <c r="Y2" s="448" t="s">
        <v>26</v>
      </c>
      <c r="Z2" s="459" t="s">
        <v>27</v>
      </c>
      <c r="AA2" s="459" t="s">
        <v>28</v>
      </c>
      <c r="AB2" s="459" t="s">
        <v>673</v>
      </c>
      <c r="AC2" s="485" t="s">
        <v>674</v>
      </c>
      <c r="AD2" s="459" t="s">
        <v>675</v>
      </c>
      <c r="AE2" s="485" t="s">
        <v>676</v>
      </c>
      <c r="AF2" s="459" t="s">
        <v>677</v>
      </c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3"/>
      <c r="AV2" s="423"/>
      <c r="AW2" s="423"/>
      <c r="AX2" s="423"/>
      <c r="AY2" s="423"/>
      <c r="AZ2" s="423"/>
      <c r="BA2" s="423"/>
      <c r="BB2" s="423"/>
      <c r="BC2" s="423"/>
      <c r="BD2" s="423"/>
      <c r="BE2" s="423"/>
      <c r="BF2" s="423"/>
      <c r="BG2" s="423"/>
      <c r="BH2" s="423"/>
      <c r="BI2" s="423"/>
      <c r="BJ2" s="423"/>
      <c r="BK2" s="423"/>
      <c r="BL2" s="423"/>
      <c r="BM2" s="423"/>
      <c r="BN2" s="423"/>
      <c r="BO2" s="423"/>
      <c r="BP2" s="423"/>
      <c r="BQ2" s="423"/>
      <c r="BR2" s="423"/>
      <c r="BS2" s="423"/>
      <c r="BT2" s="423"/>
      <c r="BU2" s="423"/>
      <c r="BV2" s="423"/>
      <c r="BW2" s="423"/>
      <c r="BX2" s="423"/>
      <c r="BY2" s="423"/>
      <c r="BZ2" s="423"/>
      <c r="CA2" s="423"/>
      <c r="CB2" s="423"/>
      <c r="CC2" s="423"/>
      <c r="CD2" s="423"/>
      <c r="CE2" s="423"/>
      <c r="CF2" s="423"/>
      <c r="CG2" s="423"/>
      <c r="CH2" s="423"/>
      <c r="CI2" s="423"/>
      <c r="CJ2" s="423"/>
      <c r="CK2" s="423"/>
      <c r="CL2" s="423"/>
      <c r="CM2" s="423"/>
      <c r="CN2" s="423"/>
      <c r="CO2" s="423"/>
      <c r="CP2" s="423"/>
      <c r="CQ2" s="423"/>
      <c r="CR2" s="423"/>
      <c r="CS2" s="423"/>
      <c r="CT2" s="423"/>
      <c r="CU2" s="423"/>
      <c r="CV2" s="423"/>
      <c r="CW2" s="423"/>
      <c r="CX2" s="423"/>
      <c r="CY2" s="423"/>
      <c r="CZ2" s="423"/>
      <c r="DA2" s="423"/>
      <c r="DB2" s="423"/>
      <c r="DC2" s="423"/>
      <c r="DD2" s="423"/>
      <c r="DE2" s="423"/>
      <c r="DF2" s="423"/>
      <c r="DG2" s="423"/>
      <c r="DH2" s="423"/>
      <c r="DI2" s="423"/>
      <c r="DJ2" s="423"/>
      <c r="DK2" s="423"/>
      <c r="DL2" s="423"/>
      <c r="DM2" s="423"/>
      <c r="DN2" s="423"/>
      <c r="DO2" s="423"/>
      <c r="DP2" s="423"/>
      <c r="DQ2" s="423"/>
      <c r="DR2" s="423"/>
      <c r="DS2" s="423"/>
      <c r="DT2" s="423"/>
      <c r="DU2" s="423"/>
      <c r="DV2" s="423"/>
      <c r="DW2" s="423"/>
      <c r="DX2" s="423"/>
      <c r="DY2" s="423"/>
      <c r="DZ2" s="423"/>
      <c r="EA2" s="423"/>
      <c r="EB2" s="423"/>
      <c r="EC2" s="423"/>
      <c r="ED2" s="423"/>
      <c r="EE2" s="423"/>
      <c r="EF2" s="423"/>
      <c r="EG2" s="423"/>
      <c r="EH2" s="423"/>
      <c r="EI2" s="423"/>
      <c r="EJ2" s="423"/>
      <c r="EK2" s="423"/>
      <c r="EL2" s="423"/>
      <c r="EM2" s="423"/>
      <c r="EN2" s="423"/>
      <c r="EO2" s="423"/>
      <c r="EP2" s="423"/>
      <c r="EQ2" s="423"/>
      <c r="ER2" s="423"/>
      <c r="ES2" s="423"/>
      <c r="ET2" s="423"/>
      <c r="EU2" s="423"/>
      <c r="EV2" s="423"/>
      <c r="EW2" s="423"/>
      <c r="EX2" s="423"/>
      <c r="EY2" s="423"/>
      <c r="EZ2" s="423"/>
      <c r="FA2" s="423"/>
      <c r="FB2" s="423"/>
      <c r="FC2" s="423"/>
    </row>
    <row r="3" s="420" customFormat="1" customHeight="1" spans="1:37">
      <c r="A3" s="435" t="s">
        <v>31</v>
      </c>
      <c r="B3" s="193" t="s">
        <v>524</v>
      </c>
      <c r="C3" s="188" t="s">
        <v>525</v>
      </c>
      <c r="D3" s="195">
        <v>100</v>
      </c>
      <c r="E3" s="195">
        <f t="array" ref="E3">SUMPRODUCT((计划电量!$K$2:$V$2&gt;=自由分析表!$O$1)*(计划电量!$K$2:$V$2&lt;=自由分析表!$Q$1)*计划电量!K3:V3)</f>
        <v>1501</v>
      </c>
      <c r="F3" s="196">
        <f>SUMIFS(数据提取表!F:F,数据提取表!$B:$B,$A3,数据提取表!$A:$A,"&gt;="&amp;$D$1,数据提取表!$A:$A,"&lt;="&amp;$H$1)</f>
        <v>12.35</v>
      </c>
      <c r="G3" s="196">
        <f>SUMIFS(数据提取表!H:H,数据提取表!$B:$B,$A3,数据提取表!$A:$A,"&gt;="&amp;$D$1,数据提取表!$A:$A,"&lt;="&amp;$H$1)</f>
        <v>119.1294</v>
      </c>
      <c r="H3" s="252">
        <f>SUMIFS(数据提取表!I:I,数据提取表!$B:$B,$A3,数据提取表!$A:$A,"&gt;="&amp;$D$1,数据提取表!$A:$A,"&lt;="&amp;$H$1)</f>
        <v>117.9499</v>
      </c>
      <c r="I3" s="252">
        <f>SUMIFS(数据提取表!J:J,数据提取表!$B:$B,$A3,数据提取表!$A:$A,"&gt;="&amp;$D$1,数据提取表!$A:$A,"&lt;="&amp;$H$1)</f>
        <v>117.6</v>
      </c>
      <c r="J3" s="195">
        <f>计划电量!F3</f>
        <v>14972.4</v>
      </c>
      <c r="K3" s="233">
        <f>I3/E3</f>
        <v>0.0783477681545636</v>
      </c>
      <c r="L3" s="233">
        <f>I3/J3</f>
        <v>0.00785445219203334</v>
      </c>
      <c r="M3" s="196">
        <f>I3-E3</f>
        <v>-1383.4</v>
      </c>
      <c r="N3" s="460">
        <f>SUMIFS(数据提取表!K:K,数据提取表!$B:$B,$A3,数据提取表!$A:$A,"&gt;="&amp;$D$1,数据提取表!$A:$A,"&lt;="&amp;$H$1)</f>
        <v>0</v>
      </c>
      <c r="O3" s="461">
        <f t="shared" ref="O3:O47" si="0">N3/G3</f>
        <v>0</v>
      </c>
      <c r="P3" s="460">
        <f>R3+U3</f>
        <v>0</v>
      </c>
      <c r="Q3" s="252">
        <f>S3+T3</f>
        <v>0.004</v>
      </c>
      <c r="R3" s="460">
        <f>SUMIFS(数据提取表!U:U,数据提取表!$B:$B,$A3,数据提取表!$A:$A,"&gt;="&amp;$D$1,数据提取表!$A:$A,"&lt;="&amp;$H$1)</f>
        <v>0</v>
      </c>
      <c r="S3" s="460">
        <f>SUMIFS(数据提取表!T:T,数据提取表!$B:$B,$A3,数据提取表!$A:$A,"&gt;="&amp;$D$1,数据提取表!$A:$A,"&lt;="&amp;$H$1)</f>
        <v>0.004</v>
      </c>
      <c r="T3" s="481">
        <f>SUMIFS(数据提取表!V:V,数据提取表!$B:$B,$A3,数据提取表!$A:$A,"&gt;="&amp;$D$1,数据提取表!$A:$A,"&lt;="&amp;$H$1)</f>
        <v>0</v>
      </c>
      <c r="U3" s="481">
        <f>SUMIFS(数据提取表!W:W,数据提取表!$B:$B,$A3,数据提取表!$A:$A,"&gt;="&amp;$D$1,数据提取表!$A:$A,"&lt;="&amp;$H$1)</f>
        <v>0</v>
      </c>
      <c r="V3" s="481">
        <f>W3+X3+Y3</f>
        <v>0</v>
      </c>
      <c r="W3" s="481">
        <f>SUMIFS(数据提取表!X:X,数据提取表!$B:$B,$A3,数据提取表!$A:$A,"&gt;="&amp;$D$1,数据提取表!$A:$A,"&lt;="&amp;$H$1)</f>
        <v>0</v>
      </c>
      <c r="X3" s="481">
        <f>SUMIFS(数据提取表!Y:Y,数据提取表!$B:$B,$A3,数据提取表!$A:$A,"&gt;="&amp;$D$1,数据提取表!$A:$A,"&lt;="&amp;$H$1)</f>
        <v>0</v>
      </c>
      <c r="Y3" s="481">
        <f>SUMIFS(数据提取表!Z:Z,数据提取表!$B:$B,$A3,数据提取表!$A:$A,"&gt;="&amp;$D$1,数据提取表!$A:$A,"&lt;="&amp;$H$1)</f>
        <v>0</v>
      </c>
      <c r="Z3" s="481">
        <f>SUMIFS(数据提取表!AA:AA,数据提取表!$B:$B,$A3,数据提取表!$A:$A,"&gt;="&amp;$D$1,数据提取表!$A:$A,"&lt;="&amp;$H$1)</f>
        <v>0</v>
      </c>
      <c r="AA3" s="248">
        <f>SUMIFS(数据提取表!AB:AB,数据提取表!$B:$B,$A3,数据提取表!$A:$A,"&gt;="&amp;$D$1,数据提取表!$A:$A,"&lt;="&amp;$H$1)/$J$1</f>
        <v>1</v>
      </c>
      <c r="AB3" s="486">
        <f>Q3/(Q3+P3+H3)</f>
        <v>3.39115535815263e-5</v>
      </c>
      <c r="AC3" s="248">
        <v>0.0037</v>
      </c>
      <c r="AD3" s="248">
        <f>P3/(P3+Q3+H3)</f>
        <v>0</v>
      </c>
      <c r="AE3" s="248">
        <v>0.0121207480006707</v>
      </c>
      <c r="AF3" s="248">
        <f>(P3+Q3+V3)/(G3-N3)</f>
        <v>3.35769339894266e-5</v>
      </c>
      <c r="AG3" s="420">
        <f>P3+Q3+V3</f>
        <v>0.004</v>
      </c>
      <c r="AH3" s="420">
        <v>0</v>
      </c>
      <c r="AK3" s="420">
        <v>311</v>
      </c>
    </row>
    <row r="4" s="420" customFormat="1" customHeight="1" spans="1:37">
      <c r="A4" s="435" t="s">
        <v>45</v>
      </c>
      <c r="B4" s="193" t="s">
        <v>527</v>
      </c>
      <c r="C4" s="188" t="s">
        <v>528</v>
      </c>
      <c r="D4" s="195">
        <v>50</v>
      </c>
      <c r="E4" s="195">
        <f t="array" ref="E4">SUMPRODUCT((计划电量!$K$2:$V$2&gt;=自由分析表!$O$1)*(计划电量!$K$2:$V$2&lt;=自由分析表!$Q$1)*计划电量!K4:V4)</f>
        <v>601</v>
      </c>
      <c r="F4" s="196">
        <f>SUMIFS(数据提取表!F:F,数据提取表!$B:$B,$A4,数据提取表!$A:$A,"&gt;="&amp;$D$1,数据提取表!$A:$A,"&lt;="&amp;$H$1)</f>
        <v>15.3</v>
      </c>
      <c r="G4" s="196">
        <f>SUMIFS(数据提取表!H:H,数据提取表!$B:$B,$A4,数据提取表!$A:$A,"&gt;="&amp;$D$1,数据提取表!$A:$A,"&lt;="&amp;$H$1)</f>
        <v>65.1954</v>
      </c>
      <c r="H4" s="252">
        <f>SUMIFS(数据提取表!I:I,数据提取表!$B:$B,$A4,数据提取表!$A:$A,"&gt;="&amp;$D$1,数据提取表!$A:$A,"&lt;="&amp;$H$1)</f>
        <v>63.546</v>
      </c>
      <c r="I4" s="252">
        <f>SUMIFS(数据提取表!J:J,数据提取表!$B:$B,$A4,数据提取表!$A:$A,"&gt;="&amp;$D$1,数据提取表!$A:$A,"&lt;="&amp;$H$1)</f>
        <v>63.36</v>
      </c>
      <c r="J4" s="195">
        <f>计划电量!F4</f>
        <v>7203</v>
      </c>
      <c r="K4" s="233">
        <f t="shared" ref="K4:K47" si="1">I4/E4</f>
        <v>0.105424292845258</v>
      </c>
      <c r="L4" s="233">
        <f t="shared" ref="L4:L47" si="2">I4/J4</f>
        <v>0.0087963348604748</v>
      </c>
      <c r="M4" s="196">
        <f t="shared" ref="M4:M46" si="3">I4-E4</f>
        <v>-537.64</v>
      </c>
      <c r="N4" s="460">
        <f>SUMIFS(数据提取表!K:K,数据提取表!$B:$B,$A4,数据提取表!$A:$A,"&gt;="&amp;$D$1,数据提取表!$A:$A,"&lt;="&amp;$H$1)</f>
        <v>0.5354</v>
      </c>
      <c r="O4" s="461">
        <f t="shared" si="0"/>
        <v>0.00821223583258941</v>
      </c>
      <c r="P4" s="460">
        <f t="shared" ref="P4:P47" si="4">R4+U4</f>
        <v>0</v>
      </c>
      <c r="Q4" s="252">
        <f>S4+T4</f>
        <v>0</v>
      </c>
      <c r="R4" s="460">
        <f>SUMIFS(数据提取表!U:U,数据提取表!$B:$B,$A4,数据提取表!$A:$A,"&gt;="&amp;$D$1,数据提取表!$A:$A,"&lt;="&amp;$H$1)</f>
        <v>0</v>
      </c>
      <c r="S4" s="460">
        <f>SUMIFS(数据提取表!T:T,数据提取表!$B:$B,$A4,数据提取表!$A:$A,"&gt;="&amp;$D$1,数据提取表!$A:$A,"&lt;="&amp;$H$1)</f>
        <v>0</v>
      </c>
      <c r="T4" s="481">
        <f>SUMIFS(数据提取表!V:V,数据提取表!$B:$B,$A4,数据提取表!$A:$A,"&gt;="&amp;$D$1,数据提取表!$A:$A,"&lt;="&amp;$H$1)</f>
        <v>0</v>
      </c>
      <c r="U4" s="481">
        <f>SUMIFS(数据提取表!W:W,数据提取表!$B:$B,$A4,数据提取表!$A:$A,"&gt;="&amp;$D$1,数据提取表!$A:$A,"&lt;="&amp;$H$1)</f>
        <v>0</v>
      </c>
      <c r="V4" s="481">
        <f t="shared" ref="V4:V35" si="5">W4+X4+Y4</f>
        <v>0</v>
      </c>
      <c r="W4" s="481">
        <f>SUMIFS(数据提取表!X:X,数据提取表!$B:$B,$A4,数据提取表!$A:$A,"&gt;="&amp;$D$1,数据提取表!$A:$A,"&lt;="&amp;$H$1)</f>
        <v>0</v>
      </c>
      <c r="X4" s="481">
        <f>SUMIFS(数据提取表!Y:Y,数据提取表!$B:$B,$A4,数据提取表!$A:$A,"&gt;="&amp;$D$1,数据提取表!$A:$A,"&lt;="&amp;$H$1)</f>
        <v>0</v>
      </c>
      <c r="Y4" s="481">
        <f>SUMIFS(数据提取表!Z:Z,数据提取表!$B:$B,$A4,数据提取表!$A:$A,"&gt;="&amp;$D$1,数据提取表!$A:$A,"&lt;="&amp;$H$1)</f>
        <v>0</v>
      </c>
      <c r="Z4" s="481">
        <f>SUMIFS(数据提取表!AA:AA,数据提取表!$B:$B,$A4,数据提取表!$A:$A,"&gt;="&amp;$D$1,数据提取表!$A:$A,"&lt;="&amp;$H$1)</f>
        <v>0</v>
      </c>
      <c r="AA4" s="248">
        <f>SUMIFS(数据提取表!AB:AB,数据提取表!$B:$B,$A4,数据提取表!$A:$A,"&gt;="&amp;$D$1,数据提取表!$A:$A,"&lt;="&amp;$H$1)/$J$1</f>
        <v>1</v>
      </c>
      <c r="AB4" s="486">
        <f t="shared" ref="AB4:AB35" si="6">Q4/(Q4+P4+H4)</f>
        <v>0</v>
      </c>
      <c r="AC4" s="248">
        <v>0.0016</v>
      </c>
      <c r="AD4" s="248">
        <f t="shared" ref="AD4:AD35" si="7">P4/(P4+Q4+H4)</f>
        <v>0</v>
      </c>
      <c r="AE4" s="248">
        <v>0.0121641783952788</v>
      </c>
      <c r="AF4" s="248">
        <f t="shared" ref="AF4:AF35" si="8">(P4+Q4+V4)/(G4-N4)</f>
        <v>0</v>
      </c>
      <c r="AG4" s="420">
        <f t="shared" ref="AG4:AG47" si="9">P4+Q4+V4</f>
        <v>0</v>
      </c>
      <c r="AH4" s="420">
        <v>0.014</v>
      </c>
      <c r="AK4" s="420">
        <v>0.016</v>
      </c>
    </row>
    <row r="5" s="420" customFormat="1" customHeight="1" spans="1:37">
      <c r="A5" s="435" t="s">
        <v>50</v>
      </c>
      <c r="B5" s="193" t="s">
        <v>529</v>
      </c>
      <c r="C5" s="188" t="s">
        <v>530</v>
      </c>
      <c r="D5" s="195">
        <v>50</v>
      </c>
      <c r="E5" s="195">
        <f t="array" ref="E5">SUMPRODUCT((计划电量!$K$2:$V$2&gt;=自由分析表!$O$1)*(计划电量!$K$2:$V$2&lt;=自由分析表!$Q$1)*计划电量!K5:V5)</f>
        <v>656</v>
      </c>
      <c r="F5" s="196">
        <f>SUMIFS(数据提取表!F:F,数据提取表!$B:$B,$A5,数据提取表!$A:$A,"&gt;="&amp;$D$1,数据提取表!$A:$A,"&lt;="&amp;$H$1)</f>
        <v>14.57</v>
      </c>
      <c r="G5" s="196">
        <f>SUMIFS(数据提取表!H:H,数据提取表!$B:$B,$A5,数据提取表!$A:$A,"&gt;="&amp;$D$1,数据提取表!$A:$A,"&lt;="&amp;$H$1)</f>
        <v>62.1781</v>
      </c>
      <c r="H5" s="252">
        <f>SUMIFS(数据提取表!I:I,数据提取表!$B:$B,$A5,数据提取表!$A:$A,"&gt;="&amp;$D$1,数据提取表!$A:$A,"&lt;="&amp;$H$1)</f>
        <v>30.835</v>
      </c>
      <c r="I5" s="252">
        <f>SUMIFS(数据提取表!J:J,数据提取表!$B:$B,$A5,数据提取表!$A:$A,"&gt;="&amp;$D$1,数据提取表!$A:$A,"&lt;="&amp;$H$1)</f>
        <v>30.66</v>
      </c>
      <c r="J5" s="195">
        <f>计划电量!F5</f>
        <v>6762</v>
      </c>
      <c r="K5" s="233">
        <f t="shared" si="1"/>
        <v>0.0467378048780488</v>
      </c>
      <c r="L5" s="233">
        <f t="shared" si="2"/>
        <v>0.00453416149068323</v>
      </c>
      <c r="M5" s="196">
        <f t="shared" si="3"/>
        <v>-625.34</v>
      </c>
      <c r="N5" s="460">
        <f>SUMIFS(数据提取表!K:K,数据提取表!$B:$B,$A5,数据提取表!$A:$A,"&gt;="&amp;$D$1,数据提取表!$A:$A,"&lt;="&amp;$H$1)</f>
        <v>31.3431</v>
      </c>
      <c r="O5" s="461">
        <f t="shared" si="0"/>
        <v>0.504085843729545</v>
      </c>
      <c r="P5" s="460">
        <f t="shared" si="4"/>
        <v>0</v>
      </c>
      <c r="Q5" s="252">
        <f>S5+T5</f>
        <v>0</v>
      </c>
      <c r="R5" s="460">
        <f>SUMIFS(数据提取表!U:U,数据提取表!$B:$B,$A5,数据提取表!$A:$A,"&gt;="&amp;$D$1,数据提取表!$A:$A,"&lt;="&amp;$H$1)</f>
        <v>0</v>
      </c>
      <c r="S5" s="460">
        <f>SUMIFS(数据提取表!T:T,数据提取表!$B:$B,$A5,数据提取表!$A:$A,"&gt;="&amp;$D$1,数据提取表!$A:$A,"&lt;="&amp;$H$1)</f>
        <v>0</v>
      </c>
      <c r="T5" s="481">
        <f>SUMIFS(数据提取表!V:V,数据提取表!$B:$B,$A5,数据提取表!$A:$A,"&gt;="&amp;$D$1,数据提取表!$A:$A,"&lt;="&amp;$H$1)</f>
        <v>0</v>
      </c>
      <c r="U5" s="481">
        <f>SUMIFS(数据提取表!W:W,数据提取表!$B:$B,$A5,数据提取表!$A:$A,"&gt;="&amp;$D$1,数据提取表!$A:$A,"&lt;="&amp;$H$1)</f>
        <v>0</v>
      </c>
      <c r="V5" s="481">
        <f t="shared" si="5"/>
        <v>0</v>
      </c>
      <c r="W5" s="481">
        <f>SUMIFS(数据提取表!X:X,数据提取表!$B:$B,$A5,数据提取表!$A:$A,"&gt;="&amp;$D$1,数据提取表!$A:$A,"&lt;="&amp;$H$1)</f>
        <v>0</v>
      </c>
      <c r="X5" s="481">
        <f>SUMIFS(数据提取表!Y:Y,数据提取表!$B:$B,$A5,数据提取表!$A:$A,"&gt;="&amp;$D$1,数据提取表!$A:$A,"&lt;="&amp;$H$1)</f>
        <v>0</v>
      </c>
      <c r="Y5" s="481">
        <f>SUMIFS(数据提取表!Z:Z,数据提取表!$B:$B,$A5,数据提取表!$A:$A,"&gt;="&amp;$D$1,数据提取表!$A:$A,"&lt;="&amp;$H$1)</f>
        <v>0</v>
      </c>
      <c r="Z5" s="481">
        <f>SUMIFS(数据提取表!AA:AA,数据提取表!$B:$B,$A5,数据提取表!$A:$A,"&gt;="&amp;$D$1,数据提取表!$A:$A,"&lt;="&amp;$H$1)</f>
        <v>0</v>
      </c>
      <c r="AA5" s="248">
        <f>SUMIFS(数据提取表!AB:AB,数据提取表!$B:$B,$A5,数据提取表!$A:$A,"&gt;="&amp;$D$1,数据提取表!$A:$A,"&lt;="&amp;$H$1)/$J$1</f>
        <v>1</v>
      </c>
      <c r="AB5" s="486">
        <f t="shared" si="6"/>
        <v>0</v>
      </c>
      <c r="AC5" s="248">
        <v>0.00343016509259743</v>
      </c>
      <c r="AD5" s="248">
        <f t="shared" si="7"/>
        <v>0</v>
      </c>
      <c r="AE5" s="248">
        <v>0.0003</v>
      </c>
      <c r="AF5" s="248">
        <f t="shared" si="8"/>
        <v>0</v>
      </c>
      <c r="AG5" s="420">
        <f t="shared" si="9"/>
        <v>0</v>
      </c>
      <c r="AH5" s="420">
        <v>0</v>
      </c>
      <c r="AK5" s="420">
        <v>54.875</v>
      </c>
    </row>
    <row r="6" s="420" customFormat="1" customHeight="1" spans="1:37">
      <c r="A6" s="435" t="s">
        <v>65</v>
      </c>
      <c r="B6" s="193" t="s">
        <v>531</v>
      </c>
      <c r="C6" s="188" t="s">
        <v>532</v>
      </c>
      <c r="D6" s="195">
        <v>50</v>
      </c>
      <c r="E6" s="195">
        <f t="array" ref="E6">SUMPRODUCT((计划电量!$K$2:$V$2&gt;=自由分析表!$O$1)*(计划电量!$K$2:$V$2&lt;=自由分析表!$Q$1)*计划电量!K6:V6)</f>
        <v>1188</v>
      </c>
      <c r="F6" s="196">
        <f>SUMIFS(数据提取表!G:G,数据提取表!$B:$B,$A6,数据提取表!$A:$A,"&gt;="&amp;$D$1,数据提取表!$A:$A,"&lt;="&amp;$H$1)/$J$1</f>
        <v>3.42</v>
      </c>
      <c r="G6" s="196">
        <f>SUMIFS(数据提取表!H:H,数据提取表!$B:$B,$A6,数据提取表!$A:$A,"&gt;="&amp;$D$1,数据提取表!$A:$A,"&lt;="&amp;$H$1)</f>
        <v>23.6737</v>
      </c>
      <c r="H6" s="252">
        <f>SUMIFS(数据提取表!I:I,数据提取表!$B:$B,$A6,数据提取表!$A:$A,"&gt;="&amp;$D$1,数据提取表!$A:$A,"&lt;="&amp;$H$1)</f>
        <v>23.1263</v>
      </c>
      <c r="I6" s="252">
        <f>SUMIFS(数据提取表!J:J,数据提取表!$B:$B,$A6,数据提取表!$A:$A,"&gt;="&amp;$D$1,数据提取表!$A:$A,"&lt;="&amp;$H$1)</f>
        <v>22.44</v>
      </c>
      <c r="J6" s="195">
        <f>计划电量!F6</f>
        <v>12700</v>
      </c>
      <c r="K6" s="233">
        <f t="shared" si="1"/>
        <v>0.0188888888888889</v>
      </c>
      <c r="L6" s="233">
        <f t="shared" si="2"/>
        <v>0.00176692913385827</v>
      </c>
      <c r="M6" s="196">
        <f t="shared" si="3"/>
        <v>-1165.56</v>
      </c>
      <c r="N6" s="460">
        <f>SUMIFS(数据提取表!K:K,数据提取表!$B:$B,$A6,数据提取表!$A:$A,"&gt;="&amp;$D$1,数据提取表!$A:$A,"&lt;="&amp;$H$1)</f>
        <v>0</v>
      </c>
      <c r="O6" s="461">
        <f t="shared" si="0"/>
        <v>0</v>
      </c>
      <c r="P6" s="460">
        <f t="shared" si="4"/>
        <v>0</v>
      </c>
      <c r="Q6" s="252">
        <f>S6+T6</f>
        <v>0</v>
      </c>
      <c r="R6" s="460">
        <f>SUMIFS(数据提取表!U:U,数据提取表!$B:$B,$A6,数据提取表!$A:$A,"&gt;="&amp;$D$1,数据提取表!$A:$A,"&lt;="&amp;$H$1)</f>
        <v>0</v>
      </c>
      <c r="S6" s="460">
        <f>SUMIFS(数据提取表!T:T,数据提取表!$B:$B,$A6,数据提取表!$A:$A,"&gt;="&amp;$D$1,数据提取表!$A:$A,"&lt;="&amp;$H$1)</f>
        <v>0</v>
      </c>
      <c r="T6" s="481">
        <f>SUMIFS(数据提取表!V:V,数据提取表!$B:$B,$A6,数据提取表!$A:$A,"&gt;="&amp;$D$1,数据提取表!$A:$A,"&lt;="&amp;$H$1)</f>
        <v>0</v>
      </c>
      <c r="U6" s="481">
        <f>SUMIFS(数据提取表!W:W,数据提取表!$B:$B,$A6,数据提取表!$A:$A,"&gt;="&amp;$D$1,数据提取表!$A:$A,"&lt;="&amp;$H$1)</f>
        <v>0</v>
      </c>
      <c r="V6" s="481">
        <f t="shared" si="5"/>
        <v>0</v>
      </c>
      <c r="W6" s="481">
        <f>SUMIFS(数据提取表!X:X,数据提取表!$B:$B,$A6,数据提取表!$A:$A,"&gt;="&amp;$D$1,数据提取表!$A:$A,"&lt;="&amp;$H$1)</f>
        <v>0</v>
      </c>
      <c r="X6" s="481">
        <f>SUMIFS(数据提取表!Y:Y,数据提取表!$B:$B,$A6,数据提取表!$A:$A,"&gt;="&amp;$D$1,数据提取表!$A:$A,"&lt;="&amp;$H$1)</f>
        <v>0</v>
      </c>
      <c r="Y6" s="481">
        <f>SUMIFS(数据提取表!Z:Z,数据提取表!$B:$B,$A6,数据提取表!$A:$A,"&gt;="&amp;$D$1,数据提取表!$A:$A,"&lt;="&amp;$H$1)</f>
        <v>0</v>
      </c>
      <c r="Z6" s="481">
        <f>SUMIFS(数据提取表!AA:AA,数据提取表!$B:$B,$A6,数据提取表!$A:$A,"&gt;="&amp;$D$1,数据提取表!$A:$A,"&lt;="&amp;$H$1)</f>
        <v>0</v>
      </c>
      <c r="AA6" s="248">
        <f>SUMIFS(数据提取表!AB:AB,数据提取表!$B:$B,$A6,数据提取表!$A:$A,"&gt;="&amp;$D$1,数据提取表!$A:$A,"&lt;="&amp;$H$1)/$J$1</f>
        <v>1</v>
      </c>
      <c r="AB6" s="486">
        <f t="shared" si="6"/>
        <v>0</v>
      </c>
      <c r="AC6" s="248">
        <v>0.00345673869252829</v>
      </c>
      <c r="AD6" s="248">
        <f t="shared" si="7"/>
        <v>0</v>
      </c>
      <c r="AE6" s="248">
        <v>0.0111620847393646</v>
      </c>
      <c r="AF6" s="248">
        <f t="shared" si="8"/>
        <v>0</v>
      </c>
      <c r="AG6" s="420">
        <f t="shared" si="9"/>
        <v>0</v>
      </c>
      <c r="AH6" s="420">
        <v>1.87</v>
      </c>
      <c r="AK6" s="420">
        <v>294.0177</v>
      </c>
    </row>
    <row r="7" s="420" customFormat="1" customHeight="1" spans="1:37">
      <c r="A7" s="435" t="s">
        <v>63</v>
      </c>
      <c r="B7" s="193" t="s">
        <v>533</v>
      </c>
      <c r="C7" s="188" t="s">
        <v>534</v>
      </c>
      <c r="D7" s="195">
        <v>50</v>
      </c>
      <c r="E7" s="195">
        <f t="array" ref="E7">SUMPRODUCT((计划电量!$K$2:$V$2&gt;=自由分析表!$O$1)*(计划电量!$K$2:$V$2&lt;=自由分析表!$Q$1)*计划电量!K7:V7)</f>
        <v>1202</v>
      </c>
      <c r="F7" s="196">
        <f>SUMIFS(数据提取表!G:G,数据提取表!$B:$B,$A7,数据提取表!$A:$A,"&gt;="&amp;$D$1,数据提取表!$A:$A,"&lt;="&amp;$H$1)/$J$1</f>
        <v>4.705</v>
      </c>
      <c r="G7" s="196">
        <f>SUMIFS(数据提取表!H:H,数据提取表!$B:$B,$A7,数据提取表!$A:$A,"&gt;="&amp;$D$1,数据提取表!$A:$A,"&lt;="&amp;$H$1)</f>
        <v>37.725</v>
      </c>
      <c r="H7" s="252">
        <f>SUMIFS(数据提取表!I:I,数据提取表!$B:$B,$A7,数据提取表!$A:$A,"&gt;="&amp;$D$1,数据提取表!$A:$A,"&lt;="&amp;$H$1)</f>
        <v>33.9957</v>
      </c>
      <c r="I7" s="252">
        <f>SUMIFS(数据提取表!J:J,数据提取表!$B:$B,$A7,数据提取表!$A:$A,"&gt;="&amp;$D$1,数据提取表!$A:$A,"&lt;="&amp;$H$1)</f>
        <v>31.71</v>
      </c>
      <c r="J7" s="195">
        <f>计划电量!F7</f>
        <v>12070</v>
      </c>
      <c r="K7" s="233">
        <f t="shared" si="1"/>
        <v>0.0263810316139767</v>
      </c>
      <c r="L7" s="233">
        <f t="shared" si="2"/>
        <v>0.00262717481358741</v>
      </c>
      <c r="M7" s="196">
        <f t="shared" si="3"/>
        <v>-1170.29</v>
      </c>
      <c r="N7" s="460">
        <f>SUMIFS(数据提取表!K:K,数据提取表!$B:$B,$A7,数据提取表!$A:$A,"&gt;="&amp;$D$1,数据提取表!$A:$A,"&lt;="&amp;$H$1)</f>
        <v>2.55</v>
      </c>
      <c r="O7" s="461">
        <f t="shared" si="0"/>
        <v>0.0675944333996024</v>
      </c>
      <c r="P7" s="460">
        <f t="shared" si="4"/>
        <v>0</v>
      </c>
      <c r="Q7" s="252">
        <f t="shared" ref="Q7:Q47" si="10">S7+T7</f>
        <v>0</v>
      </c>
      <c r="R7" s="460">
        <f>SUMIFS(数据提取表!U:U,数据提取表!$B:$B,$A7,数据提取表!$A:$A,"&gt;="&amp;$D$1,数据提取表!$A:$A,"&lt;="&amp;$H$1)</f>
        <v>0</v>
      </c>
      <c r="S7" s="460">
        <f>SUMIFS(数据提取表!T:T,数据提取表!$B:$B,$A7,数据提取表!$A:$A,"&gt;="&amp;$D$1,数据提取表!$A:$A,"&lt;="&amp;$H$1)</f>
        <v>0</v>
      </c>
      <c r="T7" s="481">
        <f>SUMIFS(数据提取表!V:V,数据提取表!$B:$B,$A7,数据提取表!$A:$A,"&gt;="&amp;$D$1,数据提取表!$A:$A,"&lt;="&amp;$H$1)</f>
        <v>0</v>
      </c>
      <c r="U7" s="481">
        <f>SUMIFS(数据提取表!W:W,数据提取表!$B:$B,$A7,数据提取表!$A:$A,"&gt;="&amp;$D$1,数据提取表!$A:$A,"&lt;="&amp;$H$1)</f>
        <v>0</v>
      </c>
      <c r="V7" s="481">
        <f t="shared" si="5"/>
        <v>0</v>
      </c>
      <c r="W7" s="481">
        <f>SUMIFS(数据提取表!X:X,数据提取表!$B:$B,$A7,数据提取表!$A:$A,"&gt;="&amp;$D$1,数据提取表!$A:$A,"&lt;="&amp;$H$1)</f>
        <v>0</v>
      </c>
      <c r="X7" s="481">
        <f>SUMIFS(数据提取表!Y:Y,数据提取表!$B:$B,$A7,数据提取表!$A:$A,"&gt;="&amp;$D$1,数据提取表!$A:$A,"&lt;="&amp;$H$1)</f>
        <v>0</v>
      </c>
      <c r="Y7" s="481">
        <f>SUMIFS(数据提取表!Z:Z,数据提取表!$B:$B,$A7,数据提取表!$A:$A,"&gt;="&amp;$D$1,数据提取表!$A:$A,"&lt;="&amp;$H$1)</f>
        <v>0</v>
      </c>
      <c r="Z7" s="481">
        <f>SUMIFS(数据提取表!AA:AA,数据提取表!$B:$B,$A7,数据提取表!$A:$A,"&gt;="&amp;$D$1,数据提取表!$A:$A,"&lt;="&amp;$H$1)</f>
        <v>0</v>
      </c>
      <c r="AA7" s="248">
        <f>SUMIFS(数据提取表!AB:AB,数据提取表!$B:$B,$A7,数据提取表!$A:$A,"&gt;="&amp;$D$1,数据提取表!$A:$A,"&lt;="&amp;$H$1)/$J$1</f>
        <v>1</v>
      </c>
      <c r="AB7" s="486">
        <f t="shared" si="6"/>
        <v>0</v>
      </c>
      <c r="AC7" s="248">
        <v>0.00152677643516154</v>
      </c>
      <c r="AD7" s="248">
        <f t="shared" si="7"/>
        <v>0</v>
      </c>
      <c r="AE7" s="248">
        <v>0.00409138620811135</v>
      </c>
      <c r="AF7" s="248">
        <f t="shared" si="8"/>
        <v>0</v>
      </c>
      <c r="AG7" s="420">
        <f t="shared" si="9"/>
        <v>0</v>
      </c>
      <c r="AH7" s="420">
        <v>0.11</v>
      </c>
      <c r="AK7" s="420">
        <v>3.85</v>
      </c>
    </row>
    <row r="8" s="420" customFormat="1" customHeight="1" spans="1:37">
      <c r="A8" s="435" t="s">
        <v>42</v>
      </c>
      <c r="B8" s="193" t="s">
        <v>535</v>
      </c>
      <c r="C8" s="188" t="s">
        <v>536</v>
      </c>
      <c r="D8" s="195">
        <v>30</v>
      </c>
      <c r="E8" s="195">
        <f t="array" ref="E8">SUMPRODUCT((计划电量!$K$2:$V$2&gt;=自由分析表!$O$1)*(计划电量!$K$2:$V$2&lt;=自由分析表!$Q$1)*计划电量!K8:V8)</f>
        <v>275</v>
      </c>
      <c r="F8" s="196">
        <f>SUMIFS(数据提取表!F:F,数据提取表!$B:$B,$A8,数据提取表!$A:$A,"&gt;="&amp;$D$1,数据提取表!$A:$A,"&lt;="&amp;$H$1)</f>
        <v>7.38</v>
      </c>
      <c r="G8" s="196">
        <f>SUMIFS(数据提取表!H:H,数据提取表!$B:$B,$A8,数据提取表!$A:$A,"&gt;="&amp;$D$1,数据提取表!$A:$A,"&lt;="&amp;$H$1)</f>
        <v>17.6889</v>
      </c>
      <c r="H8" s="252">
        <f>SUMIFS(数据提取表!I:I,数据提取表!$B:$B,$A8,数据提取表!$A:$A,"&gt;="&amp;$D$1,数据提取表!$A:$A,"&lt;="&amp;$H$1)</f>
        <v>17.2759</v>
      </c>
      <c r="I8" s="252">
        <f>SUMIFS(数据提取表!J:J,数据提取表!$B:$B,$A8,数据提取表!$A:$A,"&gt;="&amp;$D$1,数据提取表!$A:$A,"&lt;="&amp;$H$1)</f>
        <v>17.2346</v>
      </c>
      <c r="J8" s="195">
        <f>计划电量!F8</f>
        <v>3672</v>
      </c>
      <c r="K8" s="233">
        <f t="shared" si="1"/>
        <v>0.0626712727272727</v>
      </c>
      <c r="L8" s="233">
        <f t="shared" si="2"/>
        <v>0.00469351851851852</v>
      </c>
      <c r="M8" s="196">
        <f t="shared" si="3"/>
        <v>-257.7654</v>
      </c>
      <c r="N8" s="460">
        <f>SUMIFS(数据提取表!K:K,数据提取表!$B:$B,$A8,数据提取表!$A:$A,"&gt;="&amp;$D$1,数据提取表!$A:$A,"&lt;="&amp;$H$1)</f>
        <v>0</v>
      </c>
      <c r="O8" s="461">
        <f t="shared" si="0"/>
        <v>0</v>
      </c>
      <c r="P8" s="460">
        <f t="shared" si="4"/>
        <v>0</v>
      </c>
      <c r="Q8" s="252">
        <f t="shared" si="10"/>
        <v>0</v>
      </c>
      <c r="R8" s="460">
        <f>SUMIFS(数据提取表!U:U,数据提取表!$B:$B,$A8,数据提取表!$A:$A,"&gt;="&amp;$D$1,数据提取表!$A:$A,"&lt;="&amp;$H$1)</f>
        <v>0</v>
      </c>
      <c r="S8" s="460">
        <f>SUMIFS(数据提取表!T:T,数据提取表!$B:$B,$A8,数据提取表!$A:$A,"&gt;="&amp;$D$1,数据提取表!$A:$A,"&lt;="&amp;$H$1)</f>
        <v>0</v>
      </c>
      <c r="T8" s="481">
        <f>SUMIFS(数据提取表!V:V,数据提取表!$B:$B,$A8,数据提取表!$A:$A,"&gt;="&amp;$D$1,数据提取表!$A:$A,"&lt;="&amp;$H$1)</f>
        <v>0</v>
      </c>
      <c r="U8" s="481">
        <f>SUMIFS(数据提取表!W:W,数据提取表!$B:$B,$A8,数据提取表!$A:$A,"&gt;="&amp;$D$1,数据提取表!$A:$A,"&lt;="&amp;$H$1)</f>
        <v>0</v>
      </c>
      <c r="V8" s="481">
        <f t="shared" si="5"/>
        <v>0</v>
      </c>
      <c r="W8" s="481">
        <f>SUMIFS(数据提取表!X:X,数据提取表!$B:$B,$A8,数据提取表!$A:$A,"&gt;="&amp;$D$1,数据提取表!$A:$A,"&lt;="&amp;$H$1)</f>
        <v>0</v>
      </c>
      <c r="X8" s="481">
        <f>SUMIFS(数据提取表!Y:Y,数据提取表!$B:$B,$A8,数据提取表!$A:$A,"&gt;="&amp;$D$1,数据提取表!$A:$A,"&lt;="&amp;$H$1)</f>
        <v>0</v>
      </c>
      <c r="Y8" s="481">
        <f>SUMIFS(数据提取表!Z:Z,数据提取表!$B:$B,$A8,数据提取表!$A:$A,"&gt;="&amp;$D$1,数据提取表!$A:$A,"&lt;="&amp;$H$1)</f>
        <v>0</v>
      </c>
      <c r="Z8" s="481">
        <f>SUMIFS(数据提取表!AA:AA,数据提取表!$B:$B,$A8,数据提取表!$A:$A,"&gt;="&amp;$D$1,数据提取表!$A:$A,"&lt;="&amp;$H$1)</f>
        <v>0</v>
      </c>
      <c r="AA8" s="248">
        <f>SUMIFS(数据提取表!AB:AB,数据提取表!$B:$B,$A8,数据提取表!$A:$A,"&gt;="&amp;$D$1,数据提取表!$A:$A,"&lt;="&amp;$H$1)/$J$1</f>
        <v>1</v>
      </c>
      <c r="AB8" s="486">
        <f t="shared" si="6"/>
        <v>0</v>
      </c>
      <c r="AC8" s="248">
        <v>0.00376702549815076</v>
      </c>
      <c r="AD8" s="248">
        <f t="shared" si="7"/>
        <v>0</v>
      </c>
      <c r="AE8" s="248">
        <v>0.0003</v>
      </c>
      <c r="AF8" s="248">
        <f t="shared" si="8"/>
        <v>0</v>
      </c>
      <c r="AG8" s="420">
        <f t="shared" si="9"/>
        <v>0</v>
      </c>
      <c r="AH8" s="420">
        <v>11.376</v>
      </c>
      <c r="AK8" s="420">
        <v>11.376</v>
      </c>
    </row>
    <row r="9" s="420" customFormat="1" customHeight="1" spans="1:37">
      <c r="A9" s="435" t="s">
        <v>41</v>
      </c>
      <c r="B9" s="193" t="s">
        <v>537</v>
      </c>
      <c r="C9" s="188" t="s">
        <v>538</v>
      </c>
      <c r="D9" s="195">
        <v>20</v>
      </c>
      <c r="E9" s="195">
        <f t="array" ref="E9">SUMPRODUCT((计划电量!$K$2:$V$2&gt;=自由分析表!$O$1)*(计划电量!$K$2:$V$2&lt;=自由分析表!$Q$1)*计划电量!K9:V9)</f>
        <v>388</v>
      </c>
      <c r="F9" s="196">
        <f>SUMIFS(数据提取表!F:F,数据提取表!$B:$B,$A9,数据提取表!$A:$A,"&gt;="&amp;$D$1,数据提取表!$A:$A,"&lt;="&amp;$H$1)</f>
        <v>12.51</v>
      </c>
      <c r="G9" s="196">
        <f>SUMIFS(数据提取表!H:H,数据提取表!$B:$B,$A9,数据提取表!$A:$A,"&gt;="&amp;$D$1,数据提取表!$A:$A,"&lt;="&amp;$H$1)</f>
        <v>26.9146</v>
      </c>
      <c r="H9" s="252">
        <f>SUMIFS(数据提取表!I:I,数据提取表!$B:$B,$A9,数据提取表!$A:$A,"&gt;="&amp;$D$1,数据提取表!$A:$A,"&lt;="&amp;$H$1)</f>
        <v>0</v>
      </c>
      <c r="I9" s="252">
        <f>SUMIFS(数据提取表!J:J,数据提取表!$B:$B,$A9,数据提取表!$A:$A,"&gt;="&amp;$D$1,数据提取表!$A:$A,"&lt;="&amp;$H$1)</f>
        <v>0</v>
      </c>
      <c r="J9" s="195">
        <f>计划电量!F9</f>
        <v>4106</v>
      </c>
      <c r="K9" s="233">
        <f t="shared" si="1"/>
        <v>0</v>
      </c>
      <c r="L9" s="233">
        <f t="shared" si="2"/>
        <v>0</v>
      </c>
      <c r="M9" s="196">
        <f t="shared" si="3"/>
        <v>-388</v>
      </c>
      <c r="N9" s="460">
        <f>SUMIFS(数据提取表!K:K,数据提取表!$B:$B,$A9,数据提取表!$A:$A,"&gt;="&amp;$D$1,数据提取表!$A:$A,"&lt;="&amp;$H$1)</f>
        <v>0</v>
      </c>
      <c r="O9" s="461">
        <f t="shared" si="0"/>
        <v>0</v>
      </c>
      <c r="P9" s="460">
        <f t="shared" si="4"/>
        <v>26.9146</v>
      </c>
      <c r="Q9" s="252">
        <f t="shared" si="10"/>
        <v>0</v>
      </c>
      <c r="R9" s="460">
        <f>SUMIFS(数据提取表!U:U,数据提取表!$B:$B,$A9,数据提取表!$A:$A,"&gt;="&amp;$D$1,数据提取表!$A:$A,"&lt;="&amp;$H$1)</f>
        <v>0</v>
      </c>
      <c r="S9" s="460">
        <f>SUMIFS(数据提取表!T:T,数据提取表!$B:$B,$A9,数据提取表!$A:$A,"&gt;="&amp;$D$1,数据提取表!$A:$A,"&lt;="&amp;$H$1)</f>
        <v>0</v>
      </c>
      <c r="T9" s="481">
        <f>SUMIFS(数据提取表!V:V,数据提取表!$B:$B,$A9,数据提取表!$A:$A,"&gt;="&amp;$D$1,数据提取表!$A:$A,"&lt;="&amp;$H$1)</f>
        <v>0</v>
      </c>
      <c r="U9" s="481">
        <f>SUMIFS(数据提取表!W:W,数据提取表!$B:$B,$A9,数据提取表!$A:$A,"&gt;="&amp;$D$1,数据提取表!$A:$A,"&lt;="&amp;$H$1)</f>
        <v>26.9146</v>
      </c>
      <c r="V9" s="481">
        <f t="shared" si="5"/>
        <v>0</v>
      </c>
      <c r="W9" s="481">
        <f>SUMIFS(数据提取表!X:X,数据提取表!$B:$B,$A9,数据提取表!$A:$A,"&gt;="&amp;$D$1,数据提取表!$A:$A,"&lt;="&amp;$H$1)</f>
        <v>0</v>
      </c>
      <c r="X9" s="481">
        <f>SUMIFS(数据提取表!Y:Y,数据提取表!$B:$B,$A9,数据提取表!$A:$A,"&gt;="&amp;$D$1,数据提取表!$A:$A,"&lt;="&amp;$H$1)</f>
        <v>0</v>
      </c>
      <c r="Y9" s="481">
        <f>SUMIFS(数据提取表!Z:Z,数据提取表!$B:$B,$A9,数据提取表!$A:$A,"&gt;="&amp;$D$1,数据提取表!$A:$A,"&lt;="&amp;$H$1)</f>
        <v>0</v>
      </c>
      <c r="Z9" s="481">
        <f>SUMIFS(数据提取表!AA:AA,数据提取表!$B:$B,$A9,数据提取表!$A:$A,"&gt;="&amp;$D$1,数据提取表!$A:$A,"&lt;="&amp;$H$1)</f>
        <v>0</v>
      </c>
      <c r="AA9" s="248">
        <f>SUMIFS(数据提取表!AB:AB,数据提取表!$B:$B,$A9,数据提取表!$A:$A,"&gt;="&amp;$D$1,数据提取表!$A:$A,"&lt;="&amp;$H$1)/$J$1</f>
        <v>1</v>
      </c>
      <c r="AB9" s="486">
        <f t="shared" si="6"/>
        <v>0</v>
      </c>
      <c r="AC9" s="248">
        <v>0.0005</v>
      </c>
      <c r="AD9" s="248">
        <f t="shared" si="7"/>
        <v>1</v>
      </c>
      <c r="AE9" s="248">
        <v>0.0003</v>
      </c>
      <c r="AF9" s="248">
        <f t="shared" si="8"/>
        <v>1</v>
      </c>
      <c r="AG9" s="420">
        <f t="shared" si="9"/>
        <v>26.9146</v>
      </c>
      <c r="AH9" s="420">
        <v>0</v>
      </c>
      <c r="AK9" s="420">
        <v>0.187</v>
      </c>
    </row>
    <row r="10" s="420" customFormat="1" customHeight="1" spans="1:37">
      <c r="A10" s="435" t="s">
        <v>66</v>
      </c>
      <c r="B10" s="193" t="s">
        <v>539</v>
      </c>
      <c r="C10" s="188" t="s">
        <v>540</v>
      </c>
      <c r="D10" s="195">
        <v>80</v>
      </c>
      <c r="E10" s="195">
        <f t="array" ref="E10">SUMPRODUCT((计划电量!$K$2:$V$2&gt;=自由分析表!$O$1)*(计划电量!$K$2:$V$2&lt;=自由分析表!$Q$1)*计划电量!K10:V10)</f>
        <v>1483</v>
      </c>
      <c r="F10" s="196">
        <f>SUMIFS(数据提取表!G:G,数据提取表!$B:$B,$A10,数据提取表!$A:$A,"&gt;="&amp;$D$1,数据提取表!$A:$A,"&lt;="&amp;$H$1)/$J$1</f>
        <v>3.38</v>
      </c>
      <c r="G10" s="196">
        <f>SUMIFS(数据提取表!H:H,数据提取表!$B:$B,$A10,数据提取表!$A:$A,"&gt;="&amp;$D$1,数据提取表!$A:$A,"&lt;="&amp;$H$1)</f>
        <v>28.179</v>
      </c>
      <c r="H10" s="252">
        <f>SUMIFS(数据提取表!I:I,数据提取表!$B:$B,$A10,数据提取表!$A:$A,"&gt;="&amp;$D$1,数据提取表!$A:$A,"&lt;="&amp;$H$1)</f>
        <v>27.2015</v>
      </c>
      <c r="I10" s="252">
        <f>SUMIFS(数据提取表!J:J,数据提取表!$B:$B,$A10,数据提取表!$A:$A,"&gt;="&amp;$D$1,数据提取表!$A:$A,"&lt;="&amp;$H$1)</f>
        <v>25.5375</v>
      </c>
      <c r="J10" s="195">
        <f>计划电量!F10</f>
        <v>18237</v>
      </c>
      <c r="K10" s="233">
        <f t="shared" si="1"/>
        <v>0.01722016183412</v>
      </c>
      <c r="L10" s="233">
        <f t="shared" si="2"/>
        <v>0.00140031255140648</v>
      </c>
      <c r="M10" s="196">
        <f t="shared" si="3"/>
        <v>-1457.4625</v>
      </c>
      <c r="N10" s="460">
        <f>SUMIFS(数据提取表!K:K,数据提取表!$B:$B,$A10,数据提取表!$A:$A,"&gt;="&amp;$D$1,数据提取表!$A:$A,"&lt;="&amp;$H$1)</f>
        <v>0</v>
      </c>
      <c r="O10" s="461">
        <f t="shared" si="0"/>
        <v>0</v>
      </c>
      <c r="P10" s="460">
        <f t="shared" si="4"/>
        <v>0</v>
      </c>
      <c r="Q10" s="252">
        <f t="shared" si="10"/>
        <v>0</v>
      </c>
      <c r="R10" s="460">
        <f>SUMIFS(数据提取表!U:U,数据提取表!$B:$B,$A10,数据提取表!$A:$A,"&gt;="&amp;$D$1,数据提取表!$A:$A,"&lt;="&amp;$H$1)</f>
        <v>0</v>
      </c>
      <c r="S10" s="460">
        <f>SUMIFS(数据提取表!T:T,数据提取表!$B:$B,$A10,数据提取表!$A:$A,"&gt;="&amp;$D$1,数据提取表!$A:$A,"&lt;="&amp;$H$1)</f>
        <v>0</v>
      </c>
      <c r="T10" s="481">
        <f>SUMIFS(数据提取表!V:V,数据提取表!$B:$B,$A10,数据提取表!$A:$A,"&gt;="&amp;$D$1,数据提取表!$A:$A,"&lt;="&amp;$H$1)</f>
        <v>0</v>
      </c>
      <c r="U10" s="481">
        <f>SUMIFS(数据提取表!W:W,数据提取表!$B:$B,$A10,数据提取表!$A:$A,"&gt;="&amp;$D$1,数据提取表!$A:$A,"&lt;="&amp;$H$1)</f>
        <v>0</v>
      </c>
      <c r="V10" s="481">
        <f t="shared" si="5"/>
        <v>0</v>
      </c>
      <c r="W10" s="481">
        <f>SUMIFS(数据提取表!X:X,数据提取表!$B:$B,$A10,数据提取表!$A:$A,"&gt;="&amp;$D$1,数据提取表!$A:$A,"&lt;="&amp;$H$1)</f>
        <v>0</v>
      </c>
      <c r="X10" s="481">
        <f>SUMIFS(数据提取表!Y:Y,数据提取表!$B:$B,$A10,数据提取表!$A:$A,"&gt;="&amp;$D$1,数据提取表!$A:$A,"&lt;="&amp;$H$1)</f>
        <v>0</v>
      </c>
      <c r="Y10" s="481">
        <f>SUMIFS(数据提取表!Z:Z,数据提取表!$B:$B,$A10,数据提取表!$A:$A,"&gt;="&amp;$D$1,数据提取表!$A:$A,"&lt;="&amp;$H$1)</f>
        <v>0</v>
      </c>
      <c r="Z10" s="481">
        <f>SUMIFS(数据提取表!AA:AA,数据提取表!$B:$B,$A10,数据提取表!$A:$A,"&gt;="&amp;$D$1,数据提取表!$A:$A,"&lt;="&amp;$H$1)</f>
        <v>0</v>
      </c>
      <c r="AA10" s="248">
        <f>SUMIFS(数据提取表!AB:AB,数据提取表!$B:$B,$A10,数据提取表!$A:$A,"&gt;="&amp;$D$1,数据提取表!$A:$A,"&lt;="&amp;$H$1)/$J$1</f>
        <v>0.9858</v>
      </c>
      <c r="AB10" s="486">
        <f t="shared" si="6"/>
        <v>0</v>
      </c>
      <c r="AC10" s="248">
        <v>0.0053</v>
      </c>
      <c r="AD10" s="248">
        <f t="shared" si="7"/>
        <v>0</v>
      </c>
      <c r="AE10" s="248">
        <v>0.00311711238849574</v>
      </c>
      <c r="AF10" s="248">
        <f t="shared" si="8"/>
        <v>0</v>
      </c>
      <c r="AG10" s="420">
        <f t="shared" si="9"/>
        <v>0</v>
      </c>
      <c r="AH10" s="420">
        <v>11.9804</v>
      </c>
      <c r="AK10" s="420">
        <v>28.6367</v>
      </c>
    </row>
    <row r="11" s="420" customFormat="1" customHeight="1" spans="1:37">
      <c r="A11" s="435" t="s">
        <v>46</v>
      </c>
      <c r="B11" s="193" t="s">
        <v>541</v>
      </c>
      <c r="C11" s="188" t="s">
        <v>542</v>
      </c>
      <c r="D11" s="195">
        <v>30</v>
      </c>
      <c r="E11" s="195">
        <f t="array" ref="E11">SUMPRODUCT((计划电量!$K$2:$V$2&gt;=自由分析表!$O$1)*(计划电量!$K$2:$V$2&lt;=自由分析表!$Q$1)*计划电量!K11:V11)</f>
        <v>412</v>
      </c>
      <c r="F11" s="196">
        <f>SUMIFS(数据提取表!F:F,数据提取表!$B:$B,$A11,数据提取表!$A:$A,"&gt;="&amp;$D$1,数据提取表!$A:$A,"&lt;="&amp;$H$1)</f>
        <v>8.88</v>
      </c>
      <c r="G11" s="196">
        <f>SUMIFS(数据提取表!H:H,数据提取表!$B:$B,$A11,数据提取表!$A:$A,"&gt;="&amp;$D$1,数据提取表!$A:$A,"&lt;="&amp;$H$1)</f>
        <v>23.9492</v>
      </c>
      <c r="H11" s="252">
        <f>SUMIFS(数据提取表!I:I,数据提取表!$B:$B,$A11,数据提取表!$A:$A,"&gt;="&amp;$D$1,数据提取表!$A:$A,"&lt;="&amp;$H$1)</f>
        <v>21.616</v>
      </c>
      <c r="I11" s="252">
        <f>SUMIFS(数据提取表!J:J,数据提取表!$B:$B,$A11,数据提取表!$A:$A,"&gt;="&amp;$D$1,数据提取表!$A:$A,"&lt;="&amp;$H$1)</f>
        <v>21.56</v>
      </c>
      <c r="J11" s="195">
        <f>计划电量!F11</f>
        <v>4708</v>
      </c>
      <c r="K11" s="233">
        <f t="shared" si="1"/>
        <v>0.0523300970873786</v>
      </c>
      <c r="L11" s="233">
        <f t="shared" si="2"/>
        <v>0.00457943925233645</v>
      </c>
      <c r="M11" s="196">
        <f t="shared" si="3"/>
        <v>-390.44</v>
      </c>
      <c r="N11" s="460">
        <f>SUMIFS(数据提取表!K:K,数据提取表!$B:$B,$A11,数据提取表!$A:$A,"&gt;="&amp;$D$1,数据提取表!$A:$A,"&lt;="&amp;$H$1)</f>
        <v>1.8636</v>
      </c>
      <c r="O11" s="461">
        <f t="shared" si="0"/>
        <v>0.0778147077981728</v>
      </c>
      <c r="P11" s="460">
        <f t="shared" si="4"/>
        <v>0</v>
      </c>
      <c r="Q11" s="252">
        <f t="shared" si="10"/>
        <v>0</v>
      </c>
      <c r="R11" s="460">
        <f>SUMIFS(数据提取表!U:U,数据提取表!$B:$B,$A11,数据提取表!$A:$A,"&gt;="&amp;$D$1,数据提取表!$A:$A,"&lt;="&amp;$H$1)</f>
        <v>0</v>
      </c>
      <c r="S11" s="460">
        <f>SUMIFS(数据提取表!T:T,数据提取表!$B:$B,$A11,数据提取表!$A:$A,"&gt;="&amp;$D$1,数据提取表!$A:$A,"&lt;="&amp;$H$1)</f>
        <v>0</v>
      </c>
      <c r="T11" s="481">
        <f>SUMIFS(数据提取表!V:V,数据提取表!$B:$B,$A11,数据提取表!$A:$A,"&gt;="&amp;$D$1,数据提取表!$A:$A,"&lt;="&amp;$H$1)</f>
        <v>0</v>
      </c>
      <c r="U11" s="481">
        <f>SUMIFS(数据提取表!W:W,数据提取表!$B:$B,$A11,数据提取表!$A:$A,"&gt;="&amp;$D$1,数据提取表!$A:$A,"&lt;="&amp;$H$1)</f>
        <v>0</v>
      </c>
      <c r="V11" s="481">
        <f t="shared" si="5"/>
        <v>0</v>
      </c>
      <c r="W11" s="481">
        <f>SUMIFS(数据提取表!X:X,数据提取表!$B:$B,$A11,数据提取表!$A:$A,"&gt;="&amp;$D$1,数据提取表!$A:$A,"&lt;="&amp;$H$1)</f>
        <v>0</v>
      </c>
      <c r="X11" s="481">
        <f>SUMIFS(数据提取表!Y:Y,数据提取表!$B:$B,$A11,数据提取表!$A:$A,"&gt;="&amp;$D$1,数据提取表!$A:$A,"&lt;="&amp;$H$1)</f>
        <v>0</v>
      </c>
      <c r="Y11" s="481">
        <f>SUMIFS(数据提取表!Z:Z,数据提取表!$B:$B,$A11,数据提取表!$A:$A,"&gt;="&amp;$D$1,数据提取表!$A:$A,"&lt;="&amp;$H$1)</f>
        <v>0</v>
      </c>
      <c r="Z11" s="481">
        <f>SUMIFS(数据提取表!AA:AA,数据提取表!$B:$B,$A11,数据提取表!$A:$A,"&gt;="&amp;$D$1,数据提取表!$A:$A,"&lt;="&amp;$H$1)</f>
        <v>0</v>
      </c>
      <c r="AA11" s="248">
        <f>SUMIFS(数据提取表!AB:AB,数据提取表!$B:$B,$A11,数据提取表!$A:$A,"&gt;="&amp;$D$1,数据提取表!$A:$A,"&lt;="&amp;$H$1)/$J$1</f>
        <v>1</v>
      </c>
      <c r="AB11" s="486">
        <f t="shared" si="6"/>
        <v>0</v>
      </c>
      <c r="AC11" s="248">
        <v>0.0005</v>
      </c>
      <c r="AD11" s="248">
        <f t="shared" si="7"/>
        <v>0</v>
      </c>
      <c r="AE11" s="248">
        <v>0.0003</v>
      </c>
      <c r="AF11" s="248">
        <f t="shared" si="8"/>
        <v>0</v>
      </c>
      <c r="AG11" s="420">
        <f t="shared" si="9"/>
        <v>0</v>
      </c>
      <c r="AH11" s="420">
        <v>0</v>
      </c>
      <c r="AK11" s="420">
        <v>0</v>
      </c>
    </row>
    <row r="12" s="420" customFormat="1" customHeight="1" spans="1:37">
      <c r="A12" s="435" t="s">
        <v>72</v>
      </c>
      <c r="B12" s="193" t="s">
        <v>543</v>
      </c>
      <c r="C12" s="188" t="s">
        <v>544</v>
      </c>
      <c r="D12" s="195">
        <v>20</v>
      </c>
      <c r="E12" s="195">
        <f t="array" ref="E12">SUMPRODUCT((计划电量!$K$2:$V$2&gt;=自由分析表!$O$1)*(计划电量!$K$2:$V$2&lt;=自由分析表!$Q$1)*计划电量!K12:V12)</f>
        <v>490</v>
      </c>
      <c r="F12" s="196">
        <f>SUMIFS(数据提取表!G:G,数据提取表!$B:$B,$A12,数据提取表!$A:$A,"&gt;="&amp;$D$1,数据提取表!$A:$A,"&lt;="&amp;$H$1)/$J$1</f>
        <v>3.415</v>
      </c>
      <c r="G12" s="196">
        <f>SUMIFS(数据提取表!H:H,数据提取表!$B:$B,$A12,数据提取表!$A:$A,"&gt;="&amp;$D$1,数据提取表!$A:$A,"&lt;="&amp;$H$1)</f>
        <v>13.308</v>
      </c>
      <c r="H12" s="252">
        <f>SUMIFS(数据提取表!I:I,数据提取表!$B:$B,$A12,数据提取表!$A:$A,"&gt;="&amp;$D$1,数据提取表!$A:$A,"&lt;="&amp;$H$1)</f>
        <v>13.062</v>
      </c>
      <c r="I12" s="252">
        <f>SUMIFS(数据提取表!J:J,数据提取表!$B:$B,$A12,数据提取表!$A:$A,"&gt;="&amp;$D$1,数据提取表!$A:$A,"&lt;="&amp;$H$1)</f>
        <v>13.025</v>
      </c>
      <c r="J12" s="195">
        <f>计划电量!F12</f>
        <v>5372</v>
      </c>
      <c r="K12" s="233">
        <f t="shared" si="1"/>
        <v>0.0265816326530612</v>
      </c>
      <c r="L12" s="233">
        <f t="shared" si="2"/>
        <v>0.00242460908413998</v>
      </c>
      <c r="M12" s="196">
        <f t="shared" si="3"/>
        <v>-476.975</v>
      </c>
      <c r="N12" s="460">
        <f>SUMIFS(数据提取表!K:K,数据提取表!$B:$B,$A12,数据提取表!$A:$A,"&gt;="&amp;$D$1,数据提取表!$A:$A,"&lt;="&amp;$H$1)</f>
        <v>0.1658</v>
      </c>
      <c r="O12" s="461">
        <f t="shared" si="0"/>
        <v>0.012458671475804</v>
      </c>
      <c r="P12" s="460">
        <f t="shared" si="4"/>
        <v>0</v>
      </c>
      <c r="Q12" s="252">
        <f t="shared" si="10"/>
        <v>0</v>
      </c>
      <c r="R12" s="460">
        <f>SUMIFS(数据提取表!U:U,数据提取表!$B:$B,$A12,数据提取表!$A:$A,"&gt;="&amp;$D$1,数据提取表!$A:$A,"&lt;="&amp;$H$1)</f>
        <v>0</v>
      </c>
      <c r="S12" s="460">
        <f>SUMIFS(数据提取表!T:T,数据提取表!$B:$B,$A12,数据提取表!$A:$A,"&gt;="&amp;$D$1,数据提取表!$A:$A,"&lt;="&amp;$H$1)</f>
        <v>0</v>
      </c>
      <c r="T12" s="481">
        <f>SUMIFS(数据提取表!V:V,数据提取表!$B:$B,$A12,数据提取表!$A:$A,"&gt;="&amp;$D$1,数据提取表!$A:$A,"&lt;="&amp;$H$1)</f>
        <v>0</v>
      </c>
      <c r="U12" s="481">
        <f>SUMIFS(数据提取表!W:W,数据提取表!$B:$B,$A12,数据提取表!$A:$A,"&gt;="&amp;$D$1,数据提取表!$A:$A,"&lt;="&amp;$H$1)</f>
        <v>0</v>
      </c>
      <c r="V12" s="481">
        <f t="shared" si="5"/>
        <v>0</v>
      </c>
      <c r="W12" s="481">
        <f>SUMIFS(数据提取表!X:X,数据提取表!$B:$B,$A12,数据提取表!$A:$A,"&gt;="&amp;$D$1,数据提取表!$A:$A,"&lt;="&amp;$H$1)</f>
        <v>0</v>
      </c>
      <c r="X12" s="481">
        <f>SUMIFS(数据提取表!Y:Y,数据提取表!$B:$B,$A12,数据提取表!$A:$A,"&gt;="&amp;$D$1,数据提取表!$A:$A,"&lt;="&amp;$H$1)</f>
        <v>0</v>
      </c>
      <c r="Y12" s="481">
        <f>SUMIFS(数据提取表!Z:Z,数据提取表!$B:$B,$A12,数据提取表!$A:$A,"&gt;="&amp;$D$1,数据提取表!$A:$A,"&lt;="&amp;$H$1)</f>
        <v>0</v>
      </c>
      <c r="Z12" s="481">
        <f>SUMIFS(数据提取表!AA:AA,数据提取表!$B:$B,$A12,数据提取表!$A:$A,"&gt;="&amp;$D$1,数据提取表!$A:$A,"&lt;="&amp;$H$1)</f>
        <v>0</v>
      </c>
      <c r="AA12" s="248">
        <f>SUMIFS(数据提取表!AB:AB,数据提取表!$B:$B,$A12,数据提取表!$A:$A,"&gt;="&amp;$D$1,数据提取表!$A:$A,"&lt;="&amp;$H$1)/$J$1</f>
        <v>1</v>
      </c>
      <c r="AB12" s="486">
        <f t="shared" si="6"/>
        <v>0</v>
      </c>
      <c r="AC12" s="248">
        <v>0.00373372030527629</v>
      </c>
      <c r="AD12" s="248">
        <f t="shared" si="7"/>
        <v>0</v>
      </c>
      <c r="AE12" s="248">
        <v>0.00407097049820853</v>
      </c>
      <c r="AF12" s="248">
        <f t="shared" si="8"/>
        <v>0</v>
      </c>
      <c r="AG12" s="420">
        <f t="shared" si="9"/>
        <v>0</v>
      </c>
      <c r="AH12" s="420">
        <v>3.4624</v>
      </c>
      <c r="AK12" s="420">
        <v>15.659</v>
      </c>
    </row>
    <row r="13" s="420" customFormat="1" ht="19" customHeight="1" spans="1:37">
      <c r="A13" s="193" t="s">
        <v>47</v>
      </c>
      <c r="B13" s="193" t="s">
        <v>545</v>
      </c>
      <c r="C13" s="188" t="s">
        <v>546</v>
      </c>
      <c r="D13" s="195">
        <v>180</v>
      </c>
      <c r="E13" s="195">
        <f t="array" ref="E13">SUMPRODUCT((计划电量!$K$2:$V$2&gt;=自由分析表!$O$1)*(计划电量!$K$2:$V$2&lt;=自由分析表!$Q$1)*计划电量!K13:V13)</f>
        <v>2714</v>
      </c>
      <c r="F13" s="196">
        <f>SUMIFS(数据提取表!F:F,数据提取表!$B:$B,$A13,数据提取表!$A:$A,"&gt;="&amp;$D$1,数据提取表!$A:$A,"&lt;="&amp;$H$1)</f>
        <v>14.15</v>
      </c>
      <c r="G13" s="196">
        <f>SUMIFS(数据提取表!H:H,数据提取表!$B:$B,$A13,数据提取表!$A:$A,"&gt;="&amp;$D$1,数据提取表!$A:$A,"&lt;="&amp;$H$1)</f>
        <v>206.8939</v>
      </c>
      <c r="H13" s="252">
        <f>SUMIFS(数据提取表!I:I,数据提取表!$B:$B,$A13,数据提取表!$A:$A,"&gt;="&amp;$D$1,数据提取表!$A:$A,"&lt;="&amp;$H$1)</f>
        <v>165.6619</v>
      </c>
      <c r="I13" s="252">
        <f>SUMIFS(数据提取表!J:J,数据提取表!$B:$B,$A13,数据提取表!$A:$A,"&gt;="&amp;$D$1,数据提取表!$A:$A,"&lt;="&amp;$H$1)</f>
        <v>161.273</v>
      </c>
      <c r="J13" s="195">
        <f>计划电量!F13</f>
        <v>24402</v>
      </c>
      <c r="K13" s="233">
        <f t="shared" si="1"/>
        <v>0.0594226234340457</v>
      </c>
      <c r="L13" s="233">
        <f t="shared" si="2"/>
        <v>0.00660900745840505</v>
      </c>
      <c r="M13" s="196">
        <f t="shared" si="3"/>
        <v>-2552.727</v>
      </c>
      <c r="N13" s="460">
        <f>SUMIFS(数据提取表!K:K,数据提取表!$B:$B,$A13,数据提取表!$A:$A,"&gt;="&amp;$D$1,数据提取表!$A:$A,"&lt;="&amp;$H$1)</f>
        <v>41.23</v>
      </c>
      <c r="O13" s="461">
        <f t="shared" si="0"/>
        <v>0.199280887450041</v>
      </c>
      <c r="P13" s="460">
        <f t="shared" si="4"/>
        <v>0</v>
      </c>
      <c r="Q13" s="252">
        <f t="shared" si="10"/>
        <v>0</v>
      </c>
      <c r="R13" s="460">
        <f>SUMIFS(数据提取表!U:U,数据提取表!$B:$B,$A13,数据提取表!$A:$A,"&gt;="&amp;$D$1,数据提取表!$A:$A,"&lt;="&amp;$H$1)</f>
        <v>0</v>
      </c>
      <c r="S13" s="460">
        <f>SUMIFS(数据提取表!T:T,数据提取表!$B:$B,$A13,数据提取表!$A:$A,"&gt;="&amp;$D$1,数据提取表!$A:$A,"&lt;="&amp;$H$1)</f>
        <v>0</v>
      </c>
      <c r="T13" s="481">
        <f>SUMIFS(数据提取表!V:V,数据提取表!$B:$B,$A13,数据提取表!$A:$A,"&gt;="&amp;$D$1,数据提取表!$A:$A,"&lt;="&amp;$H$1)</f>
        <v>0</v>
      </c>
      <c r="U13" s="481">
        <f>SUMIFS(数据提取表!W:W,数据提取表!$B:$B,$A13,数据提取表!$A:$A,"&gt;="&amp;$D$1,数据提取表!$A:$A,"&lt;="&amp;$H$1)</f>
        <v>0</v>
      </c>
      <c r="V13" s="481">
        <f t="shared" si="5"/>
        <v>0</v>
      </c>
      <c r="W13" s="481">
        <f>SUMIFS(数据提取表!X:X,数据提取表!$B:$B,$A13,数据提取表!$A:$A,"&gt;="&amp;$D$1,数据提取表!$A:$A,"&lt;="&amp;$H$1)</f>
        <v>0</v>
      </c>
      <c r="X13" s="481">
        <f>SUMIFS(数据提取表!Y:Y,数据提取表!$B:$B,$A13,数据提取表!$A:$A,"&gt;="&amp;$D$1,数据提取表!$A:$A,"&lt;="&amp;$H$1)</f>
        <v>0</v>
      </c>
      <c r="Y13" s="481">
        <f>SUMIFS(数据提取表!Z:Z,数据提取表!$B:$B,$A13,数据提取表!$A:$A,"&gt;="&amp;$D$1,数据提取表!$A:$A,"&lt;="&amp;$H$1)</f>
        <v>0</v>
      </c>
      <c r="Z13" s="481">
        <f>SUMIFS(数据提取表!AA:AA,数据提取表!$B:$B,$A13,数据提取表!$A:$A,"&gt;="&amp;$D$1,数据提取表!$A:$A,"&lt;="&amp;$H$1)</f>
        <v>0</v>
      </c>
      <c r="AA13" s="248">
        <f>SUMIFS(数据提取表!AB:AB,数据提取表!$B:$B,$A13,数据提取表!$A:$A,"&gt;="&amp;$D$1,数据提取表!$A:$A,"&lt;="&amp;$H$1)/$J$1</f>
        <v>1</v>
      </c>
      <c r="AB13" s="486">
        <f t="shared" si="6"/>
        <v>0</v>
      </c>
      <c r="AC13" s="248">
        <v>0.002</v>
      </c>
      <c r="AD13" s="248">
        <f t="shared" si="7"/>
        <v>0</v>
      </c>
      <c r="AE13" s="248">
        <v>0.0003</v>
      </c>
      <c r="AF13" s="248">
        <f t="shared" si="8"/>
        <v>0</v>
      </c>
      <c r="AG13" s="420">
        <f t="shared" si="9"/>
        <v>0</v>
      </c>
      <c r="AH13" s="420">
        <v>0</v>
      </c>
      <c r="AK13" s="420">
        <v>0</v>
      </c>
    </row>
    <row r="14" s="420" customFormat="1" customHeight="1" spans="1:33">
      <c r="A14" s="435" t="s">
        <v>77</v>
      </c>
      <c r="B14" s="193" t="s">
        <v>547</v>
      </c>
      <c r="C14" s="188" t="s">
        <v>548</v>
      </c>
      <c r="D14" s="436">
        <v>100</v>
      </c>
      <c r="E14" s="195">
        <f t="array" ref="E14">SUMPRODUCT((计划电量!$K$2:$V$2&gt;=自由分析表!$O$1)*(计划电量!$K$2:$V$2&lt;=自由分析表!$Q$1)*计划电量!K14:V14)</f>
        <v>2401</v>
      </c>
      <c r="F14" s="196">
        <f>SUMIFS(数据提取表!F:F,数据提取表!$B:$B,$A14,数据提取表!$A:$A,"&gt;="&amp;$D$1,数据提取表!$A:$A,"&lt;="&amp;$H$1)</f>
        <v>12.96</v>
      </c>
      <c r="G14" s="196">
        <f>SUMIFS(数据提取表!H:H,数据提取表!$B:$B,$A14,数据提取表!$A:$A,"&gt;="&amp;$D$1,数据提取表!$A:$A,"&lt;="&amp;$H$1)</f>
        <v>133.0693</v>
      </c>
      <c r="H14" s="252">
        <f>SUMIFS(数据提取表!I:I,数据提取表!$B:$B,$A14,数据提取表!$A:$A,"&gt;="&amp;$D$1,数据提取表!$A:$A,"&lt;="&amp;$H$1)</f>
        <v>105.4095</v>
      </c>
      <c r="I14" s="252">
        <f>SUMIFS(数据提取表!J:J,数据提取表!$B:$B,$A14,数据提取表!$A:$A,"&gt;="&amp;$D$1,数据提取表!$A:$A,"&lt;="&amp;$H$1)</f>
        <v>96.467</v>
      </c>
      <c r="J14" s="195">
        <f>计划电量!F14</f>
        <v>17591</v>
      </c>
      <c r="K14" s="233">
        <f t="shared" si="1"/>
        <v>0.0401778425655977</v>
      </c>
      <c r="L14" s="233">
        <f t="shared" si="2"/>
        <v>0.00548388380421807</v>
      </c>
      <c r="M14" s="196">
        <f t="shared" si="3"/>
        <v>-2304.533</v>
      </c>
      <c r="N14" s="460">
        <f>SUMIFS(数据提取表!K:K,数据提取表!$B:$B,$A14,数据提取表!$A:$A,"&gt;="&amp;$D$1,数据提取表!$A:$A,"&lt;="&amp;$H$1)</f>
        <v>27.6598</v>
      </c>
      <c r="O14" s="461">
        <f t="shared" si="0"/>
        <v>0.207860114992714</v>
      </c>
      <c r="P14" s="460">
        <f t="shared" si="4"/>
        <v>0</v>
      </c>
      <c r="Q14" s="252">
        <f t="shared" si="10"/>
        <v>0</v>
      </c>
      <c r="R14" s="460">
        <f>SUMIFS(数据提取表!U:U,数据提取表!$B:$B,$A14,数据提取表!$A:$A,"&gt;="&amp;$D$1,数据提取表!$A:$A,"&lt;="&amp;$H$1)</f>
        <v>0</v>
      </c>
      <c r="S14" s="460">
        <f>SUMIFS(数据提取表!T:T,数据提取表!$B:$B,$A14,数据提取表!$A:$A,"&gt;="&amp;$D$1,数据提取表!$A:$A,"&lt;="&amp;$H$1)</f>
        <v>0</v>
      </c>
      <c r="T14" s="481">
        <f>SUMIFS(数据提取表!V:V,数据提取表!$B:$B,$A14,数据提取表!$A:$A,"&gt;="&amp;$D$1,数据提取表!$A:$A,"&lt;="&amp;$H$1)</f>
        <v>0</v>
      </c>
      <c r="U14" s="481">
        <f>SUMIFS(数据提取表!W:W,数据提取表!$B:$B,$A14,数据提取表!$A:$A,"&gt;="&amp;$D$1,数据提取表!$A:$A,"&lt;="&amp;$H$1)</f>
        <v>0</v>
      </c>
      <c r="V14" s="481">
        <f t="shared" si="5"/>
        <v>0</v>
      </c>
      <c r="W14" s="481">
        <f>SUMIFS(数据提取表!X:X,数据提取表!$B:$B,$A14,数据提取表!$A:$A,"&gt;="&amp;$D$1,数据提取表!$A:$A,"&lt;="&amp;$H$1)</f>
        <v>0</v>
      </c>
      <c r="X14" s="481">
        <f>SUMIFS(数据提取表!Y:Y,数据提取表!$B:$B,$A14,数据提取表!$A:$A,"&gt;="&amp;$D$1,数据提取表!$A:$A,"&lt;="&amp;$H$1)</f>
        <v>0</v>
      </c>
      <c r="Y14" s="481">
        <f>SUMIFS(数据提取表!Z:Z,数据提取表!$B:$B,$A14,数据提取表!$A:$A,"&gt;="&amp;$D$1,数据提取表!$A:$A,"&lt;="&amp;$H$1)</f>
        <v>0</v>
      </c>
      <c r="Z14" s="481">
        <f>SUMIFS(数据提取表!AA:AA,数据提取表!$B:$B,$A14,数据提取表!$A:$A,"&gt;="&amp;$D$1,数据提取表!$A:$A,"&lt;="&amp;$H$1)</f>
        <v>27.6598</v>
      </c>
      <c r="AA14" s="248">
        <f>SUMIFS(数据提取表!AB:AB,数据提取表!$B:$B,$A14,数据提取表!$A:$A,"&gt;="&amp;$D$1,数据提取表!$A:$A,"&lt;="&amp;$H$1)/$J$1</f>
        <v>1</v>
      </c>
      <c r="AB14" s="486">
        <f t="shared" si="6"/>
        <v>0</v>
      </c>
      <c r="AC14" s="248">
        <v>0.002</v>
      </c>
      <c r="AD14" s="248">
        <f t="shared" si="7"/>
        <v>0</v>
      </c>
      <c r="AE14" s="248">
        <v>0.005</v>
      </c>
      <c r="AF14" s="248">
        <f t="shared" si="8"/>
        <v>0</v>
      </c>
      <c r="AG14" s="420">
        <f t="shared" si="9"/>
        <v>0</v>
      </c>
    </row>
    <row r="15" s="420" customFormat="1" customHeight="1" spans="1:32">
      <c r="A15" s="435" t="s">
        <v>81</v>
      </c>
      <c r="B15" s="193" t="s">
        <v>550</v>
      </c>
      <c r="C15" s="188" t="s">
        <v>551</v>
      </c>
      <c r="D15" s="436">
        <v>25</v>
      </c>
      <c r="E15" s="195">
        <f t="array" ref="E15">SUMPRODUCT((计划电量!$K$2:$V$2&gt;=自由分析表!$O$1)*(计划电量!$K$2:$V$2&lt;=自由分析表!$Q$1)*计划电量!K15:V15)</f>
        <v>1500</v>
      </c>
      <c r="F15" s="196">
        <f>SUMIFS(数据提取表!G:G,数据提取表!$B:$B,$A15,数据提取表!$A:$A,"&gt;="&amp;$D$1,数据提取表!$A:$A,"&lt;="&amp;$H$1)/$J$1</f>
        <v>3.225</v>
      </c>
      <c r="G15" s="196">
        <f>SUMIFS(数据提取表!H:H,数据提取表!$B:$B,$A15,数据提取表!$A:$A,"&gt;="&amp;$D$1,数据提取表!$A:$A,"&lt;="&amp;$H$1)</f>
        <v>0</v>
      </c>
      <c r="H15" s="252">
        <f>SUMIFS(数据提取表!I:I,数据提取表!$B:$B,$A15,数据提取表!$A:$A,"&gt;="&amp;$D$1,数据提取表!$A:$A,"&lt;="&amp;$H$1)</f>
        <v>18.06</v>
      </c>
      <c r="I15" s="252">
        <f>SUMIFS(数据提取表!J:J,数据提取表!$B:$B,$A15,数据提取表!$A:$A,"&gt;="&amp;$D$1,数据提取表!$A:$A,"&lt;="&amp;$H$1)</f>
        <v>17.336</v>
      </c>
      <c r="J15" s="195">
        <f>计划电量!F15</f>
        <v>14500.6</v>
      </c>
      <c r="K15" s="233">
        <f t="shared" si="1"/>
        <v>0.0115573333333333</v>
      </c>
      <c r="L15" s="233">
        <f t="shared" si="2"/>
        <v>0.00119553673641091</v>
      </c>
      <c r="M15" s="196">
        <f t="shared" si="3"/>
        <v>-1482.664</v>
      </c>
      <c r="N15" s="460">
        <f>SUMIFS(数据提取表!K:K,数据提取表!$B:$B,$A15,数据提取表!$A:$A,"&gt;="&amp;$D$1,数据提取表!$A:$A,"&lt;="&amp;$H$1)</f>
        <v>0</v>
      </c>
      <c r="O15" s="461" t="e">
        <f t="shared" si="0"/>
        <v>#DIV/0!</v>
      </c>
      <c r="P15" s="460">
        <f t="shared" si="4"/>
        <v>0</v>
      </c>
      <c r="Q15" s="252">
        <f t="shared" si="10"/>
        <v>0</v>
      </c>
      <c r="R15" s="460">
        <f>SUMIFS(数据提取表!U:U,数据提取表!$B:$B,$A15,数据提取表!$A:$A,"&gt;="&amp;$D$1,数据提取表!$A:$A,"&lt;="&amp;$H$1)</f>
        <v>0</v>
      </c>
      <c r="S15" s="460">
        <f>SUMIFS(数据提取表!T:T,数据提取表!$B:$B,$A15,数据提取表!$A:$A,"&gt;="&amp;$D$1,数据提取表!$A:$A,"&lt;="&amp;$H$1)</f>
        <v>0</v>
      </c>
      <c r="T15" s="481">
        <f>SUMIFS(数据提取表!V:V,数据提取表!$B:$B,$A15,数据提取表!$A:$A,"&gt;="&amp;$D$1,数据提取表!$A:$A,"&lt;="&amp;$H$1)</f>
        <v>0</v>
      </c>
      <c r="U15" s="481">
        <f>SUMIFS(数据提取表!W:W,数据提取表!$B:$B,$A15,数据提取表!$A:$A,"&gt;="&amp;$D$1,数据提取表!$A:$A,"&lt;="&amp;$H$1)</f>
        <v>0</v>
      </c>
      <c r="V15" s="481">
        <f t="shared" si="5"/>
        <v>0</v>
      </c>
      <c r="W15" s="481">
        <f>SUMIFS(数据提取表!X:X,数据提取表!$B:$B,$A15,数据提取表!$A:$A,"&gt;="&amp;$D$1,数据提取表!$A:$A,"&lt;="&amp;$H$1)</f>
        <v>0</v>
      </c>
      <c r="X15" s="481">
        <f>SUMIFS(数据提取表!Y:Y,数据提取表!$B:$B,$A15,数据提取表!$A:$A,"&gt;="&amp;$D$1,数据提取表!$A:$A,"&lt;="&amp;$H$1)</f>
        <v>0</v>
      </c>
      <c r="Y15" s="481">
        <f>SUMIFS(数据提取表!Z:Z,数据提取表!$B:$B,$A15,数据提取表!$A:$A,"&gt;="&amp;$D$1,数据提取表!$A:$A,"&lt;="&amp;$H$1)</f>
        <v>0</v>
      </c>
      <c r="Z15" s="481">
        <f>SUMIFS(数据提取表!AA:AA,数据提取表!$B:$B,$A15,数据提取表!$A:$A,"&gt;="&amp;$D$1,数据提取表!$A:$A,"&lt;="&amp;$H$1)</f>
        <v>0</v>
      </c>
      <c r="AA15" s="248">
        <f>SUMIFS(数据提取表!AB:AB,数据提取表!$B:$B,$A15,数据提取表!$A:$A,"&gt;="&amp;$D$1,数据提取表!$A:$A,"&lt;="&amp;$H$1)/$J$1</f>
        <v>1</v>
      </c>
      <c r="AB15" s="486">
        <f t="shared" si="6"/>
        <v>0</v>
      </c>
      <c r="AC15" s="248" t="s">
        <v>176</v>
      </c>
      <c r="AD15" s="248">
        <f t="shared" si="7"/>
        <v>0</v>
      </c>
      <c r="AE15" s="248" t="s">
        <v>176</v>
      </c>
      <c r="AF15" s="248" t="e">
        <f t="shared" si="8"/>
        <v>#DIV/0!</v>
      </c>
    </row>
    <row r="16" s="420" customFormat="1" hidden="1" customHeight="1" spans="1:33">
      <c r="A16" s="435"/>
      <c r="B16" s="193" t="s">
        <v>552</v>
      </c>
      <c r="C16" s="437" t="s">
        <v>553</v>
      </c>
      <c r="D16" s="436">
        <v>100</v>
      </c>
      <c r="E16" s="195">
        <f t="array" ref="E16">SUMPRODUCT((计划电量!$K$2:$V$2&gt;=自由分析表!$O$1)*(计划电量!$K$2:$V$2&lt;=自由分析表!$Q$1)*计划电量!K16:V16)</f>
        <v>0</v>
      </c>
      <c r="F16" s="196">
        <f>SUMIFS(数据提取表!F:F,数据提取表!$B:$B,$A16,数据提取表!$A:$A,"&gt;="&amp;$D$1,数据提取表!$A:$A,"&lt;="&amp;$H$1)</f>
        <v>0</v>
      </c>
      <c r="G16" s="196">
        <f>SUMIFS(数据提取表!H:H,数据提取表!$B:$B,$A16,数据提取表!$A:$A,"&gt;="&amp;$D$1,数据提取表!$A:$A,"&lt;="&amp;$H$1)</f>
        <v>0</v>
      </c>
      <c r="H16" s="252">
        <f>SUMIFS(数据提取表!I:I,数据提取表!$B:$B,$A16,数据提取表!$A:$A,"&gt;="&amp;$D$1,数据提取表!$A:$A,"&lt;="&amp;$H$1)</f>
        <v>0</v>
      </c>
      <c r="I16" s="252">
        <f>SUMIFS(数据提取表!J:J,数据提取表!$B:$B,$A16,数据提取表!$A:$A,"&gt;="&amp;$D$1,数据提取表!$A:$A,"&lt;="&amp;$H$1)</f>
        <v>0</v>
      </c>
      <c r="J16" s="195">
        <f>计划电量!F16</f>
        <v>5321.6</v>
      </c>
      <c r="K16" s="233" t="e">
        <f t="shared" si="1"/>
        <v>#DIV/0!</v>
      </c>
      <c r="L16" s="233">
        <f t="shared" si="2"/>
        <v>0</v>
      </c>
      <c r="M16" s="196">
        <f t="shared" si="3"/>
        <v>0</v>
      </c>
      <c r="N16" s="460">
        <f>SUMIFS(数据提取表!K:K,数据提取表!$B:$B,$A16,数据提取表!$A:$A,"&gt;="&amp;$D$1,数据提取表!$A:$A,"&lt;="&amp;$H$1)</f>
        <v>0</v>
      </c>
      <c r="O16" s="461" t="e">
        <f t="shared" si="0"/>
        <v>#DIV/0!</v>
      </c>
      <c r="P16" s="460">
        <f t="shared" si="4"/>
        <v>0</v>
      </c>
      <c r="Q16" s="252">
        <f t="shared" si="10"/>
        <v>0</v>
      </c>
      <c r="R16" s="460">
        <f>SUMIFS(数据提取表!U:U,数据提取表!$B:$B,$A16,数据提取表!$A:$A,"&gt;="&amp;$D$1,数据提取表!$A:$A,"&lt;="&amp;$H$1)</f>
        <v>0</v>
      </c>
      <c r="S16" s="460">
        <f>SUMIFS(数据提取表!T:T,数据提取表!$B:$B,$A16,数据提取表!$A:$A,"&gt;="&amp;$D$1,数据提取表!$A:$A,"&lt;="&amp;$H$1)</f>
        <v>0</v>
      </c>
      <c r="T16" s="481">
        <f>SUMIFS(数据提取表!V:V,数据提取表!$B:$B,$A16,数据提取表!$A:$A,"&gt;="&amp;$D$1,数据提取表!$A:$A,"&lt;="&amp;$H$1)</f>
        <v>0</v>
      </c>
      <c r="U16" s="481">
        <f>SUMIFS(数据提取表!W:W,数据提取表!$B:$B,$A16,数据提取表!$A:$A,"&gt;="&amp;$D$1,数据提取表!$A:$A,"&lt;="&amp;$H$1)</f>
        <v>0</v>
      </c>
      <c r="V16" s="481">
        <f t="shared" si="5"/>
        <v>0</v>
      </c>
      <c r="W16" s="481">
        <f>SUMIFS(数据提取表!X:X,数据提取表!$B:$B,$A16,数据提取表!$A:$A,"&gt;="&amp;$D$1,数据提取表!$A:$A,"&lt;="&amp;$H$1)</f>
        <v>0</v>
      </c>
      <c r="X16" s="481">
        <f>SUMIFS(数据提取表!Y:Y,数据提取表!$B:$B,$A16,数据提取表!$A:$A,"&gt;="&amp;$D$1,数据提取表!$A:$A,"&lt;="&amp;$H$1)</f>
        <v>0</v>
      </c>
      <c r="Y16" s="481">
        <f>SUMIFS(数据提取表!Z:Z,数据提取表!$B:$B,$A16,数据提取表!$A:$A,"&gt;="&amp;$D$1,数据提取表!$A:$A,"&lt;="&amp;$H$1)</f>
        <v>0</v>
      </c>
      <c r="Z16" s="481">
        <f>SUMIFS(数据提取表!AA:AA,数据提取表!$B:$B,$A16,数据提取表!$A:$A,"&gt;="&amp;$D$1,数据提取表!$A:$A,"&lt;="&amp;$H$1)</f>
        <v>0</v>
      </c>
      <c r="AA16" s="248">
        <f>SUMIFS(数据提取表!AB:AB,数据提取表!$B:$B,$A16,数据提取表!$A:$A,"&gt;="&amp;$D$1,数据提取表!$A:$A,"&lt;="&amp;$H$1)/$J$1</f>
        <v>0</v>
      </c>
      <c r="AB16" s="248" t="s">
        <v>176</v>
      </c>
      <c r="AC16" s="248" t="s">
        <v>176</v>
      </c>
      <c r="AD16" s="248" t="s">
        <v>176</v>
      </c>
      <c r="AE16" s="248" t="s">
        <v>176</v>
      </c>
      <c r="AF16" s="248" t="s">
        <v>176</v>
      </c>
      <c r="AG16" s="420">
        <f t="shared" si="9"/>
        <v>0</v>
      </c>
    </row>
    <row r="17" s="420" customFormat="1" hidden="1" customHeight="1" spans="1:33">
      <c r="A17" s="435"/>
      <c r="B17" s="193" t="s">
        <v>554</v>
      </c>
      <c r="C17" s="437" t="s">
        <v>555</v>
      </c>
      <c r="D17" s="436">
        <v>100</v>
      </c>
      <c r="E17" s="195">
        <f t="array" ref="E17">SUMPRODUCT((计划电量!$K$2:$V$2&gt;=自由分析表!$O$1)*(计划电量!$K$2:$V$2&lt;=自由分析表!$Q$1)*计划电量!K17:V17)</f>
        <v>0</v>
      </c>
      <c r="F17" s="196">
        <f>SUMIFS(数据提取表!F:F,数据提取表!$B:$B,$A17,数据提取表!$A:$A,"&gt;="&amp;$D$1,数据提取表!$A:$A,"&lt;="&amp;$H$1)</f>
        <v>0</v>
      </c>
      <c r="G17" s="196">
        <f>SUMIFS(数据提取表!H:H,数据提取表!$B:$B,$A17,数据提取表!$A:$A,"&gt;="&amp;$D$1,数据提取表!$A:$A,"&lt;="&amp;$H$1)</f>
        <v>0</v>
      </c>
      <c r="H17" s="252">
        <f>SUMIFS(数据提取表!I:I,数据提取表!$B:$B,$A17,数据提取表!$A:$A,"&gt;="&amp;$D$1,数据提取表!$A:$A,"&lt;="&amp;$H$1)</f>
        <v>0</v>
      </c>
      <c r="I17" s="252">
        <f>SUMIFS(数据提取表!J:J,数据提取表!$B:$B,$A17,数据提取表!$A:$A,"&gt;="&amp;$D$1,数据提取表!$A:$A,"&lt;="&amp;$H$1)</f>
        <v>0</v>
      </c>
      <c r="J17" s="195">
        <f>计划电量!F17</f>
        <v>6763</v>
      </c>
      <c r="K17" s="233" t="e">
        <f t="shared" si="1"/>
        <v>#DIV/0!</v>
      </c>
      <c r="L17" s="233">
        <f t="shared" si="2"/>
        <v>0</v>
      </c>
      <c r="M17" s="196">
        <f t="shared" si="3"/>
        <v>0</v>
      </c>
      <c r="N17" s="460">
        <f>SUMIFS(数据提取表!K:K,数据提取表!$B:$B,$A17,数据提取表!$A:$A,"&gt;="&amp;$D$1,数据提取表!$A:$A,"&lt;="&amp;$H$1)</f>
        <v>0</v>
      </c>
      <c r="O17" s="461" t="e">
        <f t="shared" si="0"/>
        <v>#DIV/0!</v>
      </c>
      <c r="P17" s="460">
        <f t="shared" si="4"/>
        <v>0</v>
      </c>
      <c r="Q17" s="252">
        <f t="shared" si="10"/>
        <v>0</v>
      </c>
      <c r="R17" s="460">
        <f>SUMIFS(数据提取表!U:U,数据提取表!$B:$B,$A17,数据提取表!$A:$A,"&gt;="&amp;$D$1,数据提取表!$A:$A,"&lt;="&amp;$H$1)</f>
        <v>0</v>
      </c>
      <c r="S17" s="460">
        <f>SUMIFS(数据提取表!T:T,数据提取表!$B:$B,$A17,数据提取表!$A:$A,"&gt;="&amp;$D$1,数据提取表!$A:$A,"&lt;="&amp;$H$1)</f>
        <v>0</v>
      </c>
      <c r="T17" s="481">
        <f>SUMIFS(数据提取表!V:V,数据提取表!$B:$B,$A17,数据提取表!$A:$A,"&gt;="&amp;$D$1,数据提取表!$A:$A,"&lt;="&amp;$H$1)</f>
        <v>0</v>
      </c>
      <c r="U17" s="481">
        <f>SUMIFS(数据提取表!W:W,数据提取表!$B:$B,$A17,数据提取表!$A:$A,"&gt;="&amp;$D$1,数据提取表!$A:$A,"&lt;="&amp;$H$1)</f>
        <v>0</v>
      </c>
      <c r="V17" s="481">
        <f t="shared" si="5"/>
        <v>0</v>
      </c>
      <c r="W17" s="481">
        <f>SUMIFS(数据提取表!X:X,数据提取表!$B:$B,$A17,数据提取表!$A:$A,"&gt;="&amp;$D$1,数据提取表!$A:$A,"&lt;="&amp;$H$1)</f>
        <v>0</v>
      </c>
      <c r="X17" s="481">
        <f>SUMIFS(数据提取表!Y:Y,数据提取表!$B:$B,$A17,数据提取表!$A:$A,"&gt;="&amp;$D$1,数据提取表!$A:$A,"&lt;="&amp;$H$1)</f>
        <v>0</v>
      </c>
      <c r="Y17" s="481">
        <f>SUMIFS(数据提取表!Z:Z,数据提取表!$B:$B,$A17,数据提取表!$A:$A,"&gt;="&amp;$D$1,数据提取表!$A:$A,"&lt;="&amp;$H$1)</f>
        <v>0</v>
      </c>
      <c r="Z17" s="481">
        <f>SUMIFS(数据提取表!AA:AA,数据提取表!$B:$B,$A17,数据提取表!$A:$A,"&gt;="&amp;$D$1,数据提取表!$A:$A,"&lt;="&amp;$H$1)</f>
        <v>0</v>
      </c>
      <c r="AA17" s="248">
        <f>SUMIFS(数据提取表!AB:AB,数据提取表!$B:$B,$A17,数据提取表!$A:$A,"&gt;="&amp;$D$1,数据提取表!$A:$A,"&lt;="&amp;$H$1)/$J$1</f>
        <v>0</v>
      </c>
      <c r="AB17" s="248" t="s">
        <v>176</v>
      </c>
      <c r="AC17" s="248" t="s">
        <v>176</v>
      </c>
      <c r="AD17" s="248" t="s">
        <v>176</v>
      </c>
      <c r="AE17" s="248" t="s">
        <v>176</v>
      </c>
      <c r="AF17" s="248" t="s">
        <v>176</v>
      </c>
      <c r="AG17" s="420">
        <f t="shared" si="9"/>
        <v>0</v>
      </c>
    </row>
    <row r="18" s="420" customFormat="1" hidden="1" customHeight="1" spans="1:33">
      <c r="A18" s="435"/>
      <c r="B18" s="193" t="s">
        <v>556</v>
      </c>
      <c r="C18" s="437" t="s">
        <v>557</v>
      </c>
      <c r="D18" s="436">
        <v>40</v>
      </c>
      <c r="E18" s="195">
        <v>0</v>
      </c>
      <c r="F18" s="196">
        <f>SUMIFS(数据提取表!F:F,数据提取表!$B:$B,$A18,数据提取表!$A:$A,"&gt;="&amp;$D$1,数据提取表!$A:$A,"&lt;="&amp;$H$1)</f>
        <v>0</v>
      </c>
      <c r="G18" s="196">
        <f>SUMIFS(数据提取表!H:H,数据提取表!$B:$B,$A18,数据提取表!$A:$A,"&gt;="&amp;$D$1,数据提取表!$A:$A,"&lt;="&amp;$H$1)</f>
        <v>0</v>
      </c>
      <c r="H18" s="252">
        <f>SUMIFS(数据提取表!I:I,数据提取表!$B:$B,$A18,数据提取表!$A:$A,"&gt;="&amp;$D$1,数据提取表!$A:$A,"&lt;="&amp;$H$1)</f>
        <v>0</v>
      </c>
      <c r="I18" s="252">
        <f>SUMIFS(数据提取表!J:J,数据提取表!$B:$B,$A18,数据提取表!$A:$A,"&gt;="&amp;$D$1,数据提取表!$A:$A,"&lt;="&amp;$H$1)</f>
        <v>0</v>
      </c>
      <c r="J18" s="195">
        <f>计划电量!F18</f>
        <v>6476</v>
      </c>
      <c r="K18" s="233" t="e">
        <f t="shared" si="1"/>
        <v>#DIV/0!</v>
      </c>
      <c r="L18" s="233">
        <f t="shared" si="2"/>
        <v>0</v>
      </c>
      <c r="M18" s="196">
        <f t="shared" si="3"/>
        <v>0</v>
      </c>
      <c r="N18" s="460">
        <f>SUMIFS(数据提取表!K:K,数据提取表!$B:$B,$A18,数据提取表!$A:$A,"&gt;="&amp;$D$1,数据提取表!$A:$A,"&lt;="&amp;$H$1)</f>
        <v>0</v>
      </c>
      <c r="O18" s="461" t="e">
        <f t="shared" si="0"/>
        <v>#DIV/0!</v>
      </c>
      <c r="P18" s="460">
        <f t="shared" si="4"/>
        <v>0</v>
      </c>
      <c r="Q18" s="252">
        <f t="shared" si="10"/>
        <v>0</v>
      </c>
      <c r="R18" s="460">
        <f>SUMIFS(数据提取表!U:U,数据提取表!$B:$B,$A18,数据提取表!$A:$A,"&gt;="&amp;$D$1,数据提取表!$A:$A,"&lt;="&amp;$H$1)</f>
        <v>0</v>
      </c>
      <c r="S18" s="460">
        <f>SUMIFS(数据提取表!T:T,数据提取表!$B:$B,$A18,数据提取表!$A:$A,"&gt;="&amp;$D$1,数据提取表!$A:$A,"&lt;="&amp;$H$1)</f>
        <v>0</v>
      </c>
      <c r="T18" s="481">
        <f>SUMIFS(数据提取表!V:V,数据提取表!$B:$B,$A18,数据提取表!$A:$A,"&gt;="&amp;$D$1,数据提取表!$A:$A,"&lt;="&amp;$H$1)</f>
        <v>0</v>
      </c>
      <c r="U18" s="481">
        <f>SUMIFS(数据提取表!W:W,数据提取表!$B:$B,$A18,数据提取表!$A:$A,"&gt;="&amp;$D$1,数据提取表!$A:$A,"&lt;="&amp;$H$1)</f>
        <v>0</v>
      </c>
      <c r="V18" s="481">
        <f t="shared" si="5"/>
        <v>0</v>
      </c>
      <c r="W18" s="481">
        <f>SUMIFS(数据提取表!X:X,数据提取表!$B:$B,$A18,数据提取表!$A:$A,"&gt;="&amp;$D$1,数据提取表!$A:$A,"&lt;="&amp;$H$1)</f>
        <v>0</v>
      </c>
      <c r="X18" s="481">
        <f>SUMIFS(数据提取表!Y:Y,数据提取表!$B:$B,$A18,数据提取表!$A:$A,"&gt;="&amp;$D$1,数据提取表!$A:$A,"&lt;="&amp;$H$1)</f>
        <v>0</v>
      </c>
      <c r="Y18" s="481">
        <f>SUMIFS(数据提取表!Z:Z,数据提取表!$B:$B,$A18,数据提取表!$A:$A,"&gt;="&amp;$D$1,数据提取表!$A:$A,"&lt;="&amp;$H$1)</f>
        <v>0</v>
      </c>
      <c r="Z18" s="481">
        <f>SUMIFS(数据提取表!AA:AA,数据提取表!$B:$B,$A18,数据提取表!$A:$A,"&gt;="&amp;$D$1,数据提取表!$A:$A,"&lt;="&amp;$H$1)</f>
        <v>0</v>
      </c>
      <c r="AA18" s="248">
        <f>SUMIFS(数据提取表!AB:AB,数据提取表!$B:$B,$A18,数据提取表!$A:$A,"&gt;="&amp;$D$1,数据提取表!$A:$A,"&lt;="&amp;$H$1)/$J$1</f>
        <v>0</v>
      </c>
      <c r="AB18" s="248" t="s">
        <v>176</v>
      </c>
      <c r="AC18" s="248" t="s">
        <v>176</v>
      </c>
      <c r="AD18" s="248" t="s">
        <v>176</v>
      </c>
      <c r="AE18" s="248" t="s">
        <v>176</v>
      </c>
      <c r="AF18" s="248" t="s">
        <v>176</v>
      </c>
      <c r="AG18" s="420">
        <f t="shared" si="9"/>
        <v>0</v>
      </c>
    </row>
    <row r="19" s="420" customFormat="1" hidden="1" customHeight="1" spans="1:33">
      <c r="A19" s="435"/>
      <c r="B19" s="193" t="s">
        <v>558</v>
      </c>
      <c r="C19" s="437" t="s">
        <v>559</v>
      </c>
      <c r="D19" s="436">
        <v>100</v>
      </c>
      <c r="E19" s="195">
        <f t="array" ref="E19">SUMPRODUCT((计划电量!$K$2:$V$2&gt;=自由分析表!$O$1)*(计划电量!$K$2:$V$2&lt;=自由分析表!$Q$1)*计划电量!K19:V19)</f>
        <v>0</v>
      </c>
      <c r="F19" s="196">
        <f>SUMIFS(数据提取表!F:F,数据提取表!$B:$B,$A19,数据提取表!$A:$A,"&gt;="&amp;$D$1,数据提取表!$A:$A,"&lt;="&amp;$H$1)</f>
        <v>0</v>
      </c>
      <c r="G19" s="196">
        <f>SUMIFS(数据提取表!H:H,数据提取表!$B:$B,$A19,数据提取表!$A:$A,"&gt;="&amp;$D$1,数据提取表!$A:$A,"&lt;="&amp;$H$1)</f>
        <v>0</v>
      </c>
      <c r="H19" s="252">
        <f>SUMIFS(数据提取表!I:I,数据提取表!$B:$B,$A19,数据提取表!$A:$A,"&gt;="&amp;$D$1,数据提取表!$A:$A,"&lt;="&amp;$H$1)</f>
        <v>0</v>
      </c>
      <c r="I19" s="252">
        <f>SUMIFS(数据提取表!J:J,数据提取表!$B:$B,$A19,数据提取表!$A:$A,"&gt;="&amp;$D$1,数据提取表!$A:$A,"&lt;="&amp;$H$1)</f>
        <v>0</v>
      </c>
      <c r="J19" s="195">
        <f>计划电量!F19</f>
        <v>6684</v>
      </c>
      <c r="K19" s="233" t="e">
        <f t="shared" si="1"/>
        <v>#DIV/0!</v>
      </c>
      <c r="L19" s="233">
        <f t="shared" si="2"/>
        <v>0</v>
      </c>
      <c r="M19" s="196">
        <f t="shared" si="3"/>
        <v>0</v>
      </c>
      <c r="N19" s="460">
        <f>SUMIFS(数据提取表!K:K,数据提取表!$B:$B,$A19,数据提取表!$A:$A,"&gt;="&amp;$D$1,数据提取表!$A:$A,"&lt;="&amp;$H$1)</f>
        <v>0</v>
      </c>
      <c r="O19" s="461" t="e">
        <f t="shared" si="0"/>
        <v>#DIV/0!</v>
      </c>
      <c r="P19" s="460">
        <f t="shared" si="4"/>
        <v>0</v>
      </c>
      <c r="Q19" s="252">
        <f t="shared" si="10"/>
        <v>0</v>
      </c>
      <c r="R19" s="460">
        <f>SUMIFS(数据提取表!U:U,数据提取表!$B:$B,$A19,数据提取表!$A:$A,"&gt;="&amp;$D$1,数据提取表!$A:$A,"&lt;="&amp;$H$1)</f>
        <v>0</v>
      </c>
      <c r="S19" s="460">
        <f>SUMIFS(数据提取表!T:T,数据提取表!$B:$B,$A19,数据提取表!$A:$A,"&gt;="&amp;$D$1,数据提取表!$A:$A,"&lt;="&amp;$H$1)</f>
        <v>0</v>
      </c>
      <c r="T19" s="481">
        <f>SUMIFS(数据提取表!V:V,数据提取表!$B:$B,$A19,数据提取表!$A:$A,"&gt;="&amp;$D$1,数据提取表!$A:$A,"&lt;="&amp;$H$1)</f>
        <v>0</v>
      </c>
      <c r="U19" s="481">
        <f>SUMIFS(数据提取表!W:W,数据提取表!$B:$B,$A19,数据提取表!$A:$A,"&gt;="&amp;$D$1,数据提取表!$A:$A,"&lt;="&amp;$H$1)</f>
        <v>0</v>
      </c>
      <c r="V19" s="481">
        <f t="shared" si="5"/>
        <v>0</v>
      </c>
      <c r="W19" s="481">
        <f>SUMIFS(数据提取表!X:X,数据提取表!$B:$B,$A19,数据提取表!$A:$A,"&gt;="&amp;$D$1,数据提取表!$A:$A,"&lt;="&amp;$H$1)</f>
        <v>0</v>
      </c>
      <c r="X19" s="481">
        <f>SUMIFS(数据提取表!Y:Y,数据提取表!$B:$B,$A19,数据提取表!$A:$A,"&gt;="&amp;$D$1,数据提取表!$A:$A,"&lt;="&amp;$H$1)</f>
        <v>0</v>
      </c>
      <c r="Y19" s="481">
        <f>SUMIFS(数据提取表!Z:Z,数据提取表!$B:$B,$A19,数据提取表!$A:$A,"&gt;="&amp;$D$1,数据提取表!$A:$A,"&lt;="&amp;$H$1)</f>
        <v>0</v>
      </c>
      <c r="Z19" s="481">
        <f>SUMIFS(数据提取表!AA:AA,数据提取表!$B:$B,$A19,数据提取表!$A:$A,"&gt;="&amp;$D$1,数据提取表!$A:$A,"&lt;="&amp;$H$1)</f>
        <v>0</v>
      </c>
      <c r="AA19" s="248">
        <f>SUMIFS(数据提取表!AB:AB,数据提取表!$B:$B,$A19,数据提取表!$A:$A,"&gt;="&amp;$D$1,数据提取表!$A:$A,"&lt;="&amp;$H$1)/$J$1</f>
        <v>0</v>
      </c>
      <c r="AB19" s="248" t="s">
        <v>176</v>
      </c>
      <c r="AC19" s="248" t="s">
        <v>176</v>
      </c>
      <c r="AD19" s="248" t="s">
        <v>176</v>
      </c>
      <c r="AE19" s="248" t="s">
        <v>176</v>
      </c>
      <c r="AF19" s="248" t="s">
        <v>176</v>
      </c>
      <c r="AG19" s="420">
        <f t="shared" si="9"/>
        <v>0</v>
      </c>
    </row>
    <row r="20" s="420" customFormat="1" hidden="1" customHeight="1" spans="1:33">
      <c r="A20" s="435"/>
      <c r="B20" s="193" t="s">
        <v>560</v>
      </c>
      <c r="C20" s="437" t="s">
        <v>561</v>
      </c>
      <c r="D20" s="436">
        <v>50</v>
      </c>
      <c r="E20" s="195">
        <f t="array" ref="E20">SUMPRODUCT((计划电量!$K$2:$V$2&gt;=自由分析表!$O$1)*(计划电量!$K$2:$V$2&lt;=自由分析表!$Q$1)*计划电量!K20:V20)</f>
        <v>0</v>
      </c>
      <c r="F20" s="196">
        <f>SUMIFS(数据提取表!F:F,数据提取表!$B:$B,$A20,数据提取表!$A:$A,"&gt;="&amp;$D$1,数据提取表!$A:$A,"&lt;="&amp;$H$1)</f>
        <v>0</v>
      </c>
      <c r="G20" s="196">
        <f>SUMIFS(数据提取表!H:H,数据提取表!$B:$B,$A20,数据提取表!$A:$A,"&gt;="&amp;$D$1,数据提取表!$A:$A,"&lt;="&amp;$H$1)</f>
        <v>0</v>
      </c>
      <c r="H20" s="252">
        <f>SUMIFS(数据提取表!I:I,数据提取表!$B:$B,$A20,数据提取表!$A:$A,"&gt;="&amp;$D$1,数据提取表!$A:$A,"&lt;="&amp;$H$1)</f>
        <v>0</v>
      </c>
      <c r="I20" s="252">
        <f>SUMIFS(数据提取表!J:J,数据提取表!$B:$B,$A20,数据提取表!$A:$A,"&gt;="&amp;$D$1,数据提取表!$A:$A,"&lt;="&amp;$H$1)</f>
        <v>0</v>
      </c>
      <c r="J20" s="195">
        <f>计划电量!F20</f>
        <v>3474</v>
      </c>
      <c r="K20" s="233" t="e">
        <f t="shared" si="1"/>
        <v>#DIV/0!</v>
      </c>
      <c r="L20" s="233">
        <f t="shared" si="2"/>
        <v>0</v>
      </c>
      <c r="M20" s="196">
        <f t="shared" si="3"/>
        <v>0</v>
      </c>
      <c r="N20" s="460">
        <f>SUMIFS(数据提取表!K:K,数据提取表!$B:$B,$A20,数据提取表!$A:$A,"&gt;="&amp;$D$1,数据提取表!$A:$A,"&lt;="&amp;$H$1)</f>
        <v>0</v>
      </c>
      <c r="O20" s="461" t="e">
        <f t="shared" si="0"/>
        <v>#DIV/0!</v>
      </c>
      <c r="P20" s="460">
        <f t="shared" si="4"/>
        <v>0</v>
      </c>
      <c r="Q20" s="252">
        <f t="shared" si="10"/>
        <v>0</v>
      </c>
      <c r="R20" s="460">
        <f>SUMIFS(数据提取表!U:U,数据提取表!$B:$B,$A20,数据提取表!$A:$A,"&gt;="&amp;$D$1,数据提取表!$A:$A,"&lt;="&amp;$H$1)</f>
        <v>0</v>
      </c>
      <c r="S20" s="460">
        <f>SUMIFS(数据提取表!T:T,数据提取表!$B:$B,$A20,数据提取表!$A:$A,"&gt;="&amp;$D$1,数据提取表!$A:$A,"&lt;="&amp;$H$1)</f>
        <v>0</v>
      </c>
      <c r="T20" s="481">
        <f>SUMIFS(数据提取表!V:V,数据提取表!$B:$B,$A20,数据提取表!$A:$A,"&gt;="&amp;$D$1,数据提取表!$A:$A,"&lt;="&amp;$H$1)</f>
        <v>0</v>
      </c>
      <c r="U20" s="481">
        <f>SUMIFS(数据提取表!W:W,数据提取表!$B:$B,$A20,数据提取表!$A:$A,"&gt;="&amp;$D$1,数据提取表!$A:$A,"&lt;="&amp;$H$1)</f>
        <v>0</v>
      </c>
      <c r="V20" s="481">
        <f t="shared" si="5"/>
        <v>0</v>
      </c>
      <c r="W20" s="481">
        <f>SUMIFS(数据提取表!X:X,数据提取表!$B:$B,$A20,数据提取表!$A:$A,"&gt;="&amp;$D$1,数据提取表!$A:$A,"&lt;="&amp;$H$1)</f>
        <v>0</v>
      </c>
      <c r="X20" s="481">
        <f>SUMIFS(数据提取表!Y:Y,数据提取表!$B:$B,$A20,数据提取表!$A:$A,"&gt;="&amp;$D$1,数据提取表!$A:$A,"&lt;="&amp;$H$1)</f>
        <v>0</v>
      </c>
      <c r="Y20" s="481">
        <f>SUMIFS(数据提取表!Z:Z,数据提取表!$B:$B,$A20,数据提取表!$A:$A,"&gt;="&amp;$D$1,数据提取表!$A:$A,"&lt;="&amp;$H$1)</f>
        <v>0</v>
      </c>
      <c r="Z20" s="481">
        <f>SUMIFS(数据提取表!AA:AA,数据提取表!$B:$B,$A20,数据提取表!$A:$A,"&gt;="&amp;$D$1,数据提取表!$A:$A,"&lt;="&amp;$H$1)</f>
        <v>0</v>
      </c>
      <c r="AA20" s="248">
        <f>SUMIFS(数据提取表!AB:AB,数据提取表!$B:$B,$A20,数据提取表!$A:$A,"&gt;="&amp;$D$1,数据提取表!$A:$A,"&lt;="&amp;$H$1)/$J$1</f>
        <v>0</v>
      </c>
      <c r="AB20" s="248" t="s">
        <v>176</v>
      </c>
      <c r="AC20" s="248" t="s">
        <v>176</v>
      </c>
      <c r="AD20" s="248" t="s">
        <v>176</v>
      </c>
      <c r="AE20" s="248" t="s">
        <v>176</v>
      </c>
      <c r="AF20" s="248" t="s">
        <v>176</v>
      </c>
      <c r="AG20" s="420">
        <f t="shared" si="9"/>
        <v>0</v>
      </c>
    </row>
    <row r="21" s="420" customFormat="1" hidden="1" customHeight="1" spans="1:33">
      <c r="A21" s="435"/>
      <c r="B21" s="193" t="s">
        <v>562</v>
      </c>
      <c r="C21" s="437" t="s">
        <v>563</v>
      </c>
      <c r="D21" s="436">
        <v>100</v>
      </c>
      <c r="E21" s="195">
        <f t="array" ref="E21">SUMPRODUCT((计划电量!$K$2:$V$2&gt;=自由分析表!$O$1)*(计划电量!$K$2:$V$2&lt;=自由分析表!$Q$1)*计划电量!K21:V21)</f>
        <v>0</v>
      </c>
      <c r="F21" s="196">
        <f>SUMIFS(数据提取表!F:F,数据提取表!$B:$B,$A21,数据提取表!$A:$A,"&gt;="&amp;$D$1,数据提取表!$A:$A,"&lt;="&amp;$H$1)</f>
        <v>0</v>
      </c>
      <c r="G21" s="196">
        <f>SUMIFS(数据提取表!H:H,数据提取表!$B:$B,$A21,数据提取表!$A:$A,"&gt;="&amp;$D$1,数据提取表!$A:$A,"&lt;="&amp;$H$1)</f>
        <v>0</v>
      </c>
      <c r="H21" s="252">
        <f>SUMIFS(数据提取表!I:I,数据提取表!$B:$B,$A21,数据提取表!$A:$A,"&gt;="&amp;$D$1,数据提取表!$A:$A,"&lt;="&amp;$H$1)</f>
        <v>0</v>
      </c>
      <c r="I21" s="252">
        <f>SUMIFS(数据提取表!J:J,数据提取表!$B:$B,$A21,数据提取表!$A:$A,"&gt;="&amp;$D$1,数据提取表!$A:$A,"&lt;="&amp;$H$1)</f>
        <v>0</v>
      </c>
      <c r="J21" s="195">
        <f>计划电量!F21</f>
        <v>3820</v>
      </c>
      <c r="K21" s="233" t="e">
        <f t="shared" si="1"/>
        <v>#DIV/0!</v>
      </c>
      <c r="L21" s="233">
        <f t="shared" si="2"/>
        <v>0</v>
      </c>
      <c r="M21" s="196">
        <f t="shared" si="3"/>
        <v>0</v>
      </c>
      <c r="N21" s="460">
        <f>SUMIFS(数据提取表!K:K,数据提取表!$B:$B,$A21,数据提取表!$A:$A,"&gt;="&amp;$D$1,数据提取表!$A:$A,"&lt;="&amp;$H$1)</f>
        <v>0</v>
      </c>
      <c r="O21" s="461" t="e">
        <f t="shared" si="0"/>
        <v>#DIV/0!</v>
      </c>
      <c r="P21" s="460">
        <f t="shared" si="4"/>
        <v>0</v>
      </c>
      <c r="Q21" s="252">
        <f t="shared" si="10"/>
        <v>0</v>
      </c>
      <c r="R21" s="460">
        <f>SUMIFS(数据提取表!U:U,数据提取表!$B:$B,$A21,数据提取表!$A:$A,"&gt;="&amp;$D$1,数据提取表!$A:$A,"&lt;="&amp;$H$1)</f>
        <v>0</v>
      </c>
      <c r="S21" s="460">
        <f>SUMIFS(数据提取表!T:T,数据提取表!$B:$B,$A21,数据提取表!$A:$A,"&gt;="&amp;$D$1,数据提取表!$A:$A,"&lt;="&amp;$H$1)</f>
        <v>0</v>
      </c>
      <c r="T21" s="481">
        <f>SUMIFS(数据提取表!V:V,数据提取表!$B:$B,$A21,数据提取表!$A:$A,"&gt;="&amp;$D$1,数据提取表!$A:$A,"&lt;="&amp;$H$1)</f>
        <v>0</v>
      </c>
      <c r="U21" s="481">
        <f>SUMIFS(数据提取表!W:W,数据提取表!$B:$B,$A21,数据提取表!$A:$A,"&gt;="&amp;$D$1,数据提取表!$A:$A,"&lt;="&amp;$H$1)</f>
        <v>0</v>
      </c>
      <c r="V21" s="481">
        <f t="shared" si="5"/>
        <v>0</v>
      </c>
      <c r="W21" s="481">
        <f>SUMIFS(数据提取表!X:X,数据提取表!$B:$B,$A21,数据提取表!$A:$A,"&gt;="&amp;$D$1,数据提取表!$A:$A,"&lt;="&amp;$H$1)</f>
        <v>0</v>
      </c>
      <c r="X21" s="481">
        <f>SUMIFS(数据提取表!Y:Y,数据提取表!$B:$B,$A21,数据提取表!$A:$A,"&gt;="&amp;$D$1,数据提取表!$A:$A,"&lt;="&amp;$H$1)</f>
        <v>0</v>
      </c>
      <c r="Y21" s="481">
        <f>SUMIFS(数据提取表!Z:Z,数据提取表!$B:$B,$A21,数据提取表!$A:$A,"&gt;="&amp;$D$1,数据提取表!$A:$A,"&lt;="&amp;$H$1)</f>
        <v>0</v>
      </c>
      <c r="Z21" s="481">
        <f>SUMIFS(数据提取表!AA:AA,数据提取表!$B:$B,$A21,数据提取表!$A:$A,"&gt;="&amp;$D$1,数据提取表!$A:$A,"&lt;="&amp;$H$1)</f>
        <v>0</v>
      </c>
      <c r="AA21" s="248">
        <f>SUMIFS(数据提取表!AB:AB,数据提取表!$B:$B,$A21,数据提取表!$A:$A,"&gt;="&amp;$D$1,数据提取表!$A:$A,"&lt;="&amp;$H$1)/$J$1</f>
        <v>0</v>
      </c>
      <c r="AB21" s="248" t="s">
        <v>176</v>
      </c>
      <c r="AC21" s="248" t="s">
        <v>176</v>
      </c>
      <c r="AD21" s="248" t="s">
        <v>176</v>
      </c>
      <c r="AE21" s="248" t="s">
        <v>176</v>
      </c>
      <c r="AF21" s="248" t="s">
        <v>176</v>
      </c>
      <c r="AG21" s="420">
        <f t="shared" si="9"/>
        <v>0</v>
      </c>
    </row>
    <row r="22" s="420" customFormat="1" customHeight="1" spans="1:37">
      <c r="A22" s="435" t="s">
        <v>55</v>
      </c>
      <c r="B22" s="193" t="s">
        <v>566</v>
      </c>
      <c r="C22" s="188" t="s">
        <v>567</v>
      </c>
      <c r="D22" s="436">
        <v>100</v>
      </c>
      <c r="E22" s="195">
        <f t="array" ref="E22">SUMPRODUCT((计划电量!$K$2:$V$2&gt;=自由分析表!$O$1)*(计划电量!$K$2:$V$2&lt;=自由分析表!$Q$1)*计划电量!K23:V23)</f>
        <v>2910</v>
      </c>
      <c r="F22" s="196">
        <f>SUMIFS(数据提取表!G:G,数据提取表!$B:$B,$A22,数据提取表!$A:$A,"&gt;="&amp;$D$1,数据提取表!$A:$A,"&lt;="&amp;$H$1)/$J$1</f>
        <v>6.44</v>
      </c>
      <c r="G22" s="196">
        <f>SUMIFS(数据提取表!H:H,数据提取表!$B:$B,$A22,数据提取表!$A:$A,"&gt;="&amp;$D$1,数据提取表!$A:$A,"&lt;="&amp;$H$1)</f>
        <v>195.218</v>
      </c>
      <c r="H22" s="252">
        <f>SUMIFS(数据提取表!I:I,数据提取表!$B:$B,$A22,数据提取表!$A:$A,"&gt;="&amp;$D$1,数据提取表!$A:$A,"&lt;="&amp;$H$1)</f>
        <v>168.2212</v>
      </c>
      <c r="I22" s="252">
        <f>SUMIFS(数据提取表!J:J,数据提取表!$B:$B,$A22,数据提取表!$A:$A,"&gt;="&amp;$D$1,数据提取表!$A:$A,"&lt;="&amp;$H$1)</f>
        <v>165.21</v>
      </c>
      <c r="J22" s="195">
        <f>计划电量!F23</f>
        <v>28860</v>
      </c>
      <c r="K22" s="233">
        <f t="shared" si="1"/>
        <v>0.0567731958762887</v>
      </c>
      <c r="L22" s="233">
        <f t="shared" si="2"/>
        <v>0.00572453222453222</v>
      </c>
      <c r="M22" s="196">
        <f t="shared" si="3"/>
        <v>-2744.79</v>
      </c>
      <c r="N22" s="460">
        <f>SUMIFS(数据提取表!K:K,数据提取表!$B:$B,$A22,数据提取表!$A:$A,"&gt;="&amp;$D$1,数据提取表!$A:$A,"&lt;="&amp;$H$1)</f>
        <v>26.9968</v>
      </c>
      <c r="O22" s="461">
        <f t="shared" si="0"/>
        <v>0.138290526488336</v>
      </c>
      <c r="P22" s="460">
        <f t="shared" si="4"/>
        <v>0</v>
      </c>
      <c r="Q22" s="252">
        <f t="shared" si="10"/>
        <v>0</v>
      </c>
      <c r="R22" s="460">
        <f>SUMIFS(数据提取表!U:U,数据提取表!$B:$B,$A22,数据提取表!$A:$A,"&gt;="&amp;$D$1,数据提取表!$A:$A,"&lt;="&amp;$H$1)</f>
        <v>0</v>
      </c>
      <c r="S22" s="460">
        <f>SUMIFS(数据提取表!T:T,数据提取表!$B:$B,$A22,数据提取表!$A:$A,"&gt;="&amp;$D$1,数据提取表!$A:$A,"&lt;="&amp;$H$1)</f>
        <v>0</v>
      </c>
      <c r="T22" s="481">
        <f>SUMIFS(数据提取表!V:V,数据提取表!$B:$B,$A22,数据提取表!$A:$A,"&gt;="&amp;$D$1,数据提取表!$A:$A,"&lt;="&amp;$H$1)</f>
        <v>0</v>
      </c>
      <c r="U22" s="481">
        <f>SUMIFS(数据提取表!W:W,数据提取表!$B:$B,$A22,数据提取表!$A:$A,"&gt;="&amp;$D$1,数据提取表!$A:$A,"&lt;="&amp;$H$1)</f>
        <v>0</v>
      </c>
      <c r="V22" s="481">
        <f t="shared" si="5"/>
        <v>0</v>
      </c>
      <c r="W22" s="481">
        <f>SUMIFS(数据提取表!X:X,数据提取表!$B:$B,$A22,数据提取表!$A:$A,"&gt;="&amp;$D$1,数据提取表!$A:$A,"&lt;="&amp;$H$1)</f>
        <v>0</v>
      </c>
      <c r="X22" s="481">
        <f>SUMIFS(数据提取表!Y:Y,数据提取表!$B:$B,$A22,数据提取表!$A:$A,"&gt;="&amp;$D$1,数据提取表!$A:$A,"&lt;="&amp;$H$1)</f>
        <v>0</v>
      </c>
      <c r="Y22" s="481">
        <f>SUMIFS(数据提取表!Z:Z,数据提取表!$B:$B,$A22,数据提取表!$A:$A,"&gt;="&amp;$D$1,数据提取表!$A:$A,"&lt;="&amp;$H$1)</f>
        <v>0</v>
      </c>
      <c r="Z22" s="481">
        <f>SUMIFS(数据提取表!AA:AA,数据提取表!$B:$B,$A22,数据提取表!$A:$A,"&gt;="&amp;$D$1,数据提取表!$A:$A,"&lt;="&amp;$H$1)</f>
        <v>0</v>
      </c>
      <c r="AA22" s="248">
        <f>SUMIFS(数据提取表!AB:AB,数据提取表!$B:$B,$A22,数据提取表!$A:$A,"&gt;="&amp;$D$1,数据提取表!$A:$A,"&lt;="&amp;$H$1)/$J$1</f>
        <v>1</v>
      </c>
      <c r="AB22" s="486">
        <f t="shared" si="6"/>
        <v>0</v>
      </c>
      <c r="AC22" s="248">
        <v>0.008</v>
      </c>
      <c r="AD22" s="248">
        <f t="shared" si="7"/>
        <v>0</v>
      </c>
      <c r="AE22" s="248">
        <v>0.0043</v>
      </c>
      <c r="AF22" s="248">
        <f t="shared" si="8"/>
        <v>0</v>
      </c>
      <c r="AG22" s="420">
        <f t="shared" si="9"/>
        <v>0</v>
      </c>
      <c r="AH22" s="420">
        <v>15.8272</v>
      </c>
      <c r="AK22" s="420">
        <v>29.9618</v>
      </c>
    </row>
    <row r="23" s="420" customFormat="1" customHeight="1" spans="1:37">
      <c r="A23" s="435" t="s">
        <v>57</v>
      </c>
      <c r="B23" s="193" t="s">
        <v>568</v>
      </c>
      <c r="C23" s="188" t="s">
        <v>569</v>
      </c>
      <c r="D23" s="436">
        <v>20</v>
      </c>
      <c r="E23" s="195">
        <f t="array" ref="E23">SUMPRODUCT((计划电量!$K$2:$V$2&gt;=自由分析表!$O$1)*(计划电量!$K$2:$V$2&lt;=自由分析表!$Q$1)*计划电量!K24:V24)</f>
        <v>323</v>
      </c>
      <c r="F23" s="196">
        <f>SUMIFS(数据提取表!F:F,数据提取表!$B:$B,$A23,数据提取表!$A:$A,"&gt;="&amp;$D$1,数据提取表!$A:$A,"&lt;="&amp;$H$1)</f>
        <v>15.66</v>
      </c>
      <c r="G23" s="196">
        <f>SUMIFS(数据提取表!H:H,数据提取表!$B:$B,$A23,数据提取表!$A:$A,"&gt;="&amp;$D$1,数据提取表!$A:$A,"&lt;="&amp;$H$1)</f>
        <v>28.7524</v>
      </c>
      <c r="H23" s="252">
        <f>SUMIFS(数据提取表!I:I,数据提取表!$B:$B,$A23,数据提取表!$A:$A,"&gt;="&amp;$D$1,数据提取表!$A:$A,"&lt;="&amp;$H$1)</f>
        <v>27.8222</v>
      </c>
      <c r="I23" s="252">
        <f>SUMIFS(数据提取表!J:J,数据提取表!$B:$B,$A23,数据提取表!$A:$A,"&gt;="&amp;$D$1,数据提取表!$A:$A,"&lt;="&amp;$H$1)</f>
        <v>27.29</v>
      </c>
      <c r="J23" s="195">
        <f>计划电量!F24</f>
        <v>3541</v>
      </c>
      <c r="K23" s="233">
        <f t="shared" si="1"/>
        <v>0.0844891640866873</v>
      </c>
      <c r="L23" s="233">
        <f t="shared" si="2"/>
        <v>0.00770686246822931</v>
      </c>
      <c r="M23" s="196">
        <f t="shared" si="3"/>
        <v>-295.71</v>
      </c>
      <c r="N23" s="460">
        <f>SUMIFS(数据提取表!K:K,数据提取表!$B:$B,$A23,数据提取表!$A:$A,"&gt;="&amp;$D$1,数据提取表!$A:$A,"&lt;="&amp;$H$1)</f>
        <v>0.9302</v>
      </c>
      <c r="O23" s="461">
        <f t="shared" si="0"/>
        <v>0.032352081913162</v>
      </c>
      <c r="P23" s="460">
        <f t="shared" si="4"/>
        <v>0</v>
      </c>
      <c r="Q23" s="252">
        <f t="shared" si="10"/>
        <v>0</v>
      </c>
      <c r="R23" s="460">
        <f>SUMIFS(数据提取表!U:U,数据提取表!$B:$B,$A23,数据提取表!$A:$A,"&gt;="&amp;$D$1,数据提取表!$A:$A,"&lt;="&amp;$H$1)</f>
        <v>0</v>
      </c>
      <c r="S23" s="460">
        <f>SUMIFS(数据提取表!T:T,数据提取表!$B:$B,$A23,数据提取表!$A:$A,"&gt;="&amp;$D$1,数据提取表!$A:$A,"&lt;="&amp;$H$1)</f>
        <v>0</v>
      </c>
      <c r="T23" s="481">
        <f>SUMIFS(数据提取表!V:V,数据提取表!$B:$B,$A23,数据提取表!$A:$A,"&gt;="&amp;$D$1,数据提取表!$A:$A,"&lt;="&amp;$H$1)</f>
        <v>0</v>
      </c>
      <c r="U23" s="481">
        <f>SUMIFS(数据提取表!W:W,数据提取表!$B:$B,$A23,数据提取表!$A:$A,"&gt;="&amp;$D$1,数据提取表!$A:$A,"&lt;="&amp;$H$1)</f>
        <v>0</v>
      </c>
      <c r="V23" s="481">
        <f t="shared" si="5"/>
        <v>0</v>
      </c>
      <c r="W23" s="481">
        <f>SUMIFS(数据提取表!X:X,数据提取表!$B:$B,$A23,数据提取表!$A:$A,"&gt;="&amp;$D$1,数据提取表!$A:$A,"&lt;="&amp;$H$1)</f>
        <v>0</v>
      </c>
      <c r="X23" s="481">
        <f>SUMIFS(数据提取表!Y:Y,数据提取表!$B:$B,$A23,数据提取表!$A:$A,"&gt;="&amp;$D$1,数据提取表!$A:$A,"&lt;="&amp;$H$1)</f>
        <v>0</v>
      </c>
      <c r="Y23" s="481">
        <f>SUMIFS(数据提取表!Z:Z,数据提取表!$B:$B,$A23,数据提取表!$A:$A,"&gt;="&amp;$D$1,数据提取表!$A:$A,"&lt;="&amp;$H$1)</f>
        <v>0</v>
      </c>
      <c r="Z23" s="481">
        <f>SUMIFS(数据提取表!AA:AA,数据提取表!$B:$B,$A23,数据提取表!$A:$A,"&gt;="&amp;$D$1,数据提取表!$A:$A,"&lt;="&amp;$H$1)</f>
        <v>0</v>
      </c>
      <c r="AA23" s="248">
        <f>SUMIFS(数据提取表!AB:AB,数据提取表!$B:$B,$A23,数据提取表!$A:$A,"&gt;="&amp;$D$1,数据提取表!$A:$A,"&lt;="&amp;$H$1)/$J$1</f>
        <v>1</v>
      </c>
      <c r="AB23" s="486">
        <f t="shared" si="6"/>
        <v>0</v>
      </c>
      <c r="AC23" s="248">
        <v>0.000610205175634755</v>
      </c>
      <c r="AD23" s="248">
        <f t="shared" si="7"/>
        <v>0</v>
      </c>
      <c r="AE23" s="248">
        <v>0.000289819561664184</v>
      </c>
      <c r="AF23" s="248">
        <f t="shared" si="8"/>
        <v>0</v>
      </c>
      <c r="AG23" s="420">
        <f t="shared" si="9"/>
        <v>0</v>
      </c>
      <c r="AH23" s="420">
        <v>0</v>
      </c>
      <c r="AK23" s="420">
        <v>0</v>
      </c>
    </row>
    <row r="24" s="420" customFormat="1" customHeight="1" spans="1:37">
      <c r="A24" s="435" t="s">
        <v>37</v>
      </c>
      <c r="B24" s="193" t="s">
        <v>570</v>
      </c>
      <c r="C24" s="188" t="s">
        <v>571</v>
      </c>
      <c r="D24" s="436">
        <v>100</v>
      </c>
      <c r="E24" s="195">
        <f t="array" ref="E24">SUMPRODUCT((计划电量!$K$2:$V$2&gt;=自由分析表!$O$1)*(计划电量!$K$2:$V$2&lt;=自由分析表!$Q$1)*计划电量!K25:V25)</f>
        <v>1575</v>
      </c>
      <c r="F24" s="196">
        <f>SUMIFS(数据提取表!F:F,数据提取表!$B:$B,$A24,数据提取表!$A:$A,"&gt;="&amp;$D$1,数据提取表!$A:$A,"&lt;="&amp;$H$1)</f>
        <v>16.69</v>
      </c>
      <c r="G24" s="196">
        <f>SUMIFS(数据提取表!H:H,数据提取表!$B:$B,$A24,数据提取表!$A:$A,"&gt;="&amp;$D$1,数据提取表!$A:$A,"&lt;="&amp;$H$1)</f>
        <v>124.152</v>
      </c>
      <c r="H24" s="252">
        <f>SUMIFS(数据提取表!I:I,数据提取表!$B:$B,$A24,数据提取表!$A:$A,"&gt;="&amp;$D$1,数据提取表!$A:$A,"&lt;="&amp;$H$1)</f>
        <v>116.1459</v>
      </c>
      <c r="I24" s="252">
        <f>SUMIFS(数据提取表!J:J,数据提取表!$B:$B,$A24,数据提取表!$A:$A,"&gt;="&amp;$D$1,数据提取表!$A:$A,"&lt;="&amp;$H$1)</f>
        <v>110.7</v>
      </c>
      <c r="J24" s="195">
        <f>计划电量!F25</f>
        <v>15895</v>
      </c>
      <c r="K24" s="233">
        <f t="shared" si="1"/>
        <v>0.0702857142857143</v>
      </c>
      <c r="L24" s="233">
        <f t="shared" si="2"/>
        <v>0.00696445423089022</v>
      </c>
      <c r="M24" s="196">
        <f t="shared" si="3"/>
        <v>-1464.3</v>
      </c>
      <c r="N24" s="460">
        <f>SUMIFS(数据提取表!K:K,数据提取表!$B:$B,$A24,数据提取表!$A:$A,"&gt;="&amp;$D$1,数据提取表!$A:$A,"&lt;="&amp;$H$1)</f>
        <v>7.8548</v>
      </c>
      <c r="O24" s="461">
        <f t="shared" si="0"/>
        <v>0.0632676074489336</v>
      </c>
      <c r="P24" s="460">
        <f t="shared" si="4"/>
        <v>0</v>
      </c>
      <c r="Q24" s="252">
        <f t="shared" si="10"/>
        <v>0.0979</v>
      </c>
      <c r="R24" s="460">
        <f>SUMIFS(数据提取表!U:U,数据提取表!$B:$B,$A24,数据提取表!$A:$A,"&gt;="&amp;$D$1,数据提取表!$A:$A,"&lt;="&amp;$H$1)</f>
        <v>0</v>
      </c>
      <c r="S24" s="460">
        <f>SUMIFS(数据提取表!T:T,数据提取表!$B:$B,$A24,数据提取表!$A:$A,"&gt;="&amp;$D$1,数据提取表!$A:$A,"&lt;="&amp;$H$1)</f>
        <v>0.0979</v>
      </c>
      <c r="T24" s="481">
        <f>SUMIFS(数据提取表!V:V,数据提取表!$B:$B,$A24,数据提取表!$A:$A,"&gt;="&amp;$D$1,数据提取表!$A:$A,"&lt;="&amp;$H$1)</f>
        <v>0</v>
      </c>
      <c r="U24" s="481">
        <f>SUMIFS(数据提取表!W:W,数据提取表!$B:$B,$A24,数据提取表!$A:$A,"&gt;="&amp;$D$1,数据提取表!$A:$A,"&lt;="&amp;$H$1)</f>
        <v>0</v>
      </c>
      <c r="V24" s="481">
        <f t="shared" si="5"/>
        <v>0.0534</v>
      </c>
      <c r="W24" s="481">
        <f>SUMIFS(数据提取表!X:X,数据提取表!$B:$B,$A24,数据提取表!$A:$A,"&gt;="&amp;$D$1,数据提取表!$A:$A,"&lt;="&amp;$H$1)</f>
        <v>0</v>
      </c>
      <c r="X24" s="481">
        <f>SUMIFS(数据提取表!Y:Y,数据提取表!$B:$B,$A24,数据提取表!$A:$A,"&gt;="&amp;$D$1,数据提取表!$A:$A,"&lt;="&amp;$H$1)</f>
        <v>0.0534</v>
      </c>
      <c r="Y24" s="481">
        <f>SUMIFS(数据提取表!Z:Z,数据提取表!$B:$B,$A24,数据提取表!$A:$A,"&gt;="&amp;$D$1,数据提取表!$A:$A,"&lt;="&amp;$H$1)</f>
        <v>0</v>
      </c>
      <c r="Z24" s="481">
        <f>SUMIFS(数据提取表!AA:AA,数据提取表!$B:$B,$A24,数据提取表!$A:$A,"&gt;="&amp;$D$1,数据提取表!$A:$A,"&lt;="&amp;$H$1)</f>
        <v>0</v>
      </c>
      <c r="AA24" s="248">
        <f>SUMIFS(数据提取表!AB:AB,数据提取表!$B:$B,$A24,数据提取表!$A:$A,"&gt;="&amp;$D$1,数据提取表!$A:$A,"&lt;="&amp;$H$1)/$J$1</f>
        <v>0.99925</v>
      </c>
      <c r="AB24" s="486">
        <f t="shared" si="6"/>
        <v>0.000842195454725327</v>
      </c>
      <c r="AC24" s="248">
        <v>0.0017105951475762</v>
      </c>
      <c r="AD24" s="248">
        <f t="shared" si="7"/>
        <v>0</v>
      </c>
      <c r="AE24" s="248">
        <v>0.00037481457768847</v>
      </c>
      <c r="AF24" s="248">
        <f t="shared" si="8"/>
        <v>0.00130097715164252</v>
      </c>
      <c r="AG24" s="420">
        <f t="shared" si="9"/>
        <v>0.1513</v>
      </c>
      <c r="AH24" s="420">
        <v>99.7766</v>
      </c>
      <c r="AK24" s="420">
        <v>102.3821</v>
      </c>
    </row>
    <row r="25" s="420" customFormat="1" customHeight="1" spans="1:37">
      <c r="A25" s="435" t="s">
        <v>40</v>
      </c>
      <c r="B25" s="193" t="s">
        <v>572</v>
      </c>
      <c r="C25" s="188" t="s">
        <v>573</v>
      </c>
      <c r="D25" s="436">
        <v>30</v>
      </c>
      <c r="E25" s="195">
        <f t="array" ref="E25">SUMPRODUCT((计划电量!$K$2:$V$2&gt;=自由分析表!$O$1)*(计划电量!$K$2:$V$2&lt;=自由分析表!$Q$1)*计划电量!K26:V26)</f>
        <v>468</v>
      </c>
      <c r="F25" s="196">
        <f>SUMIFS(数据提取表!F:F,数据提取表!$B:$B,$A25,数据提取表!$A:$A,"&gt;="&amp;$D$1,数据提取表!$A:$A,"&lt;="&amp;$H$1)</f>
        <v>15.87</v>
      </c>
      <c r="G25" s="196">
        <f>SUMIFS(数据提取表!H:H,数据提取表!$B:$B,$A25,数据提取表!$A:$A,"&gt;="&amp;$D$1,数据提取表!$A:$A,"&lt;="&amp;$H$1)</f>
        <v>40.529</v>
      </c>
      <c r="H25" s="252">
        <f>SUMIFS(数据提取表!I:I,数据提取表!$B:$B,$A25,数据提取表!$A:$A,"&gt;="&amp;$D$1,数据提取表!$A:$A,"&lt;="&amp;$H$1)</f>
        <v>32.4</v>
      </c>
      <c r="I25" s="252">
        <f>SUMIFS(数据提取表!J:J,数据提取表!$B:$B,$A25,数据提取表!$A:$A,"&gt;="&amp;$D$1,数据提取表!$A:$A,"&lt;="&amp;$H$1)</f>
        <v>32.0496</v>
      </c>
      <c r="J25" s="195">
        <f>计划电量!F26</f>
        <v>4805</v>
      </c>
      <c r="K25" s="233">
        <f t="shared" si="1"/>
        <v>0.0684820512820513</v>
      </c>
      <c r="L25" s="233">
        <f t="shared" si="2"/>
        <v>0.00667005202913632</v>
      </c>
      <c r="M25" s="196">
        <f t="shared" si="3"/>
        <v>-435.9504</v>
      </c>
      <c r="N25" s="460">
        <f>SUMIFS(数据提取表!K:K,数据提取表!$B:$B,$A25,数据提取表!$A:$A,"&gt;="&amp;$D$1,数据提取表!$A:$A,"&lt;="&amp;$H$1)</f>
        <v>8.129</v>
      </c>
      <c r="O25" s="461">
        <f t="shared" si="0"/>
        <v>0.200572429618298</v>
      </c>
      <c r="P25" s="460">
        <f t="shared" si="4"/>
        <v>0</v>
      </c>
      <c r="Q25" s="252">
        <f t="shared" si="10"/>
        <v>0</v>
      </c>
      <c r="R25" s="460">
        <f>SUMIFS(数据提取表!U:U,数据提取表!$B:$B,$A25,数据提取表!$A:$A,"&gt;="&amp;$D$1,数据提取表!$A:$A,"&lt;="&amp;$H$1)</f>
        <v>0</v>
      </c>
      <c r="S25" s="460">
        <f>SUMIFS(数据提取表!T:T,数据提取表!$B:$B,$A25,数据提取表!$A:$A,"&gt;="&amp;$D$1,数据提取表!$A:$A,"&lt;="&amp;$H$1)</f>
        <v>0</v>
      </c>
      <c r="T25" s="481">
        <f>SUMIFS(数据提取表!V:V,数据提取表!$B:$B,$A25,数据提取表!$A:$A,"&gt;="&amp;$D$1,数据提取表!$A:$A,"&lt;="&amp;$H$1)</f>
        <v>0</v>
      </c>
      <c r="U25" s="481">
        <f>SUMIFS(数据提取表!W:W,数据提取表!$B:$B,$A25,数据提取表!$A:$A,"&gt;="&amp;$D$1,数据提取表!$A:$A,"&lt;="&amp;$H$1)</f>
        <v>0</v>
      </c>
      <c r="V25" s="481">
        <f t="shared" si="5"/>
        <v>0</v>
      </c>
      <c r="W25" s="481">
        <f>SUMIFS(数据提取表!X:X,数据提取表!$B:$B,$A25,数据提取表!$A:$A,"&gt;="&amp;$D$1,数据提取表!$A:$A,"&lt;="&amp;$H$1)</f>
        <v>0</v>
      </c>
      <c r="X25" s="481">
        <f>SUMIFS(数据提取表!Y:Y,数据提取表!$B:$B,$A25,数据提取表!$A:$A,"&gt;="&amp;$D$1,数据提取表!$A:$A,"&lt;="&amp;$H$1)</f>
        <v>0</v>
      </c>
      <c r="Y25" s="481">
        <f>SUMIFS(数据提取表!Z:Z,数据提取表!$B:$B,$A25,数据提取表!$A:$A,"&gt;="&amp;$D$1,数据提取表!$A:$A,"&lt;="&amp;$H$1)</f>
        <v>0</v>
      </c>
      <c r="Z25" s="481">
        <f>SUMIFS(数据提取表!AA:AA,数据提取表!$B:$B,$A25,数据提取表!$A:$A,"&gt;="&amp;$D$1,数据提取表!$A:$A,"&lt;="&amp;$H$1)</f>
        <v>0</v>
      </c>
      <c r="AA25" s="248">
        <f>SUMIFS(数据提取表!AB:AB,数据提取表!$B:$B,$A25,数据提取表!$A:$A,"&gt;="&amp;$D$1,数据提取表!$A:$A,"&lt;="&amp;$H$1)/$J$1</f>
        <v>1</v>
      </c>
      <c r="AB25" s="486">
        <f t="shared" si="6"/>
        <v>0</v>
      </c>
      <c r="AC25" s="248">
        <v>0.000957475223367266</v>
      </c>
      <c r="AD25" s="248">
        <f t="shared" si="7"/>
        <v>0</v>
      </c>
      <c r="AE25" s="248">
        <v>0.0081</v>
      </c>
      <c r="AF25" s="248">
        <f t="shared" si="8"/>
        <v>0</v>
      </c>
      <c r="AG25" s="420">
        <f t="shared" si="9"/>
        <v>0</v>
      </c>
      <c r="AH25" s="420">
        <v>0</v>
      </c>
      <c r="AK25" s="420">
        <v>0.1584</v>
      </c>
    </row>
    <row r="26" s="420" customFormat="1" customHeight="1" spans="1:37">
      <c r="A26" s="435" t="s">
        <v>60</v>
      </c>
      <c r="B26" s="193" t="s">
        <v>574</v>
      </c>
      <c r="C26" s="188" t="s">
        <v>575</v>
      </c>
      <c r="D26" s="436">
        <v>250</v>
      </c>
      <c r="E26" s="195">
        <f t="array" ref="E26">SUMPRODUCT((计划电量!$K$2:$V$2&gt;=自由分析表!$O$1)*(计划电量!$K$2:$V$2&lt;=自由分析表!$Q$1)*计划电量!K27:V27)</f>
        <v>5197</v>
      </c>
      <c r="F26" s="196">
        <f>SUMIFS(数据提取表!G:G,数据提取表!$B:$B,$A26,数据提取表!$A:$A,"&gt;="&amp;$D$1,数据提取表!$A:$A,"&lt;="&amp;$H$1)/$J$1</f>
        <v>6.94</v>
      </c>
      <c r="G26" s="196">
        <f>SUMIFS(数据提取表!H:H,数据提取表!$B:$B,$A26,数据提取表!$A:$A,"&gt;="&amp;$D$1,数据提取表!$A:$A,"&lt;="&amp;$H$1)</f>
        <v>424.9676</v>
      </c>
      <c r="H26" s="252">
        <f>SUMIFS(数据提取表!I:I,数据提取表!$B:$B,$A26,数据提取表!$A:$A,"&gt;="&amp;$D$1,数据提取表!$A:$A,"&lt;="&amp;$H$1)</f>
        <v>287.1827</v>
      </c>
      <c r="I26" s="252">
        <f>SUMIFS(数据提取表!J:J,数据提取表!$B:$B,$A26,数据提取表!$A:$A,"&gt;="&amp;$D$1,数据提取表!$A:$A,"&lt;="&amp;$H$1)</f>
        <v>277.2</v>
      </c>
      <c r="J26" s="195">
        <f>计划电量!F27</f>
        <v>61425</v>
      </c>
      <c r="K26" s="233">
        <f t="shared" si="1"/>
        <v>0.0533384644987493</v>
      </c>
      <c r="L26" s="233">
        <f t="shared" si="2"/>
        <v>0.00451282051282051</v>
      </c>
      <c r="M26" s="196">
        <f t="shared" si="3"/>
        <v>-4919.8</v>
      </c>
      <c r="N26" s="460">
        <f>SUMIFS(数据提取表!K:K,数据提取表!$B:$B,$A26,数据提取表!$A:$A,"&gt;="&amp;$D$1,数据提取表!$A:$A,"&lt;="&amp;$H$1)</f>
        <v>137.7849</v>
      </c>
      <c r="O26" s="461">
        <f t="shared" si="0"/>
        <v>0.324224482054632</v>
      </c>
      <c r="P26" s="460">
        <f t="shared" si="4"/>
        <v>0</v>
      </c>
      <c r="Q26" s="252">
        <f t="shared" si="10"/>
        <v>0</v>
      </c>
      <c r="R26" s="460">
        <f>SUMIFS(数据提取表!U:U,数据提取表!$B:$B,$A26,数据提取表!$A:$A,"&gt;="&amp;$D$1,数据提取表!$A:$A,"&lt;="&amp;$H$1)</f>
        <v>0</v>
      </c>
      <c r="S26" s="460">
        <f>SUMIFS(数据提取表!T:T,数据提取表!$B:$B,$A26,数据提取表!$A:$A,"&gt;="&amp;$D$1,数据提取表!$A:$A,"&lt;="&amp;$H$1)</f>
        <v>0</v>
      </c>
      <c r="T26" s="481">
        <f>SUMIFS(数据提取表!V:V,数据提取表!$B:$B,$A26,数据提取表!$A:$A,"&gt;="&amp;$D$1,数据提取表!$A:$A,"&lt;="&amp;$H$1)</f>
        <v>0</v>
      </c>
      <c r="U26" s="481">
        <f>SUMIFS(数据提取表!W:W,数据提取表!$B:$B,$A26,数据提取表!$A:$A,"&gt;="&amp;$D$1,数据提取表!$A:$A,"&lt;="&amp;$H$1)</f>
        <v>0</v>
      </c>
      <c r="V26" s="481">
        <f t="shared" si="5"/>
        <v>0</v>
      </c>
      <c r="W26" s="481">
        <f>SUMIFS(数据提取表!X:X,数据提取表!$B:$B,$A26,数据提取表!$A:$A,"&gt;="&amp;$D$1,数据提取表!$A:$A,"&lt;="&amp;$H$1)</f>
        <v>0</v>
      </c>
      <c r="X26" s="481">
        <f>SUMIFS(数据提取表!Y:Y,数据提取表!$B:$B,$A26,数据提取表!$A:$A,"&gt;="&amp;$D$1,数据提取表!$A:$A,"&lt;="&amp;$H$1)</f>
        <v>0</v>
      </c>
      <c r="Y26" s="481">
        <f>SUMIFS(数据提取表!Z:Z,数据提取表!$B:$B,$A26,数据提取表!$A:$A,"&gt;="&amp;$D$1,数据提取表!$A:$A,"&lt;="&amp;$H$1)</f>
        <v>0</v>
      </c>
      <c r="Z26" s="481">
        <f>SUMIFS(数据提取表!AA:AA,数据提取表!$B:$B,$A26,数据提取表!$A:$A,"&gt;="&amp;$D$1,数据提取表!$A:$A,"&lt;="&amp;$H$1)</f>
        <v>0</v>
      </c>
      <c r="AA26" s="248">
        <f>SUMIFS(数据提取表!AB:AB,数据提取表!$B:$B,$A26,数据提取表!$A:$A,"&gt;="&amp;$D$1,数据提取表!$A:$A,"&lt;="&amp;$H$1)/$J$1</f>
        <v>1</v>
      </c>
      <c r="AB26" s="486">
        <f t="shared" si="6"/>
        <v>0</v>
      </c>
      <c r="AC26" s="248">
        <v>0.00173347895497437</v>
      </c>
      <c r="AD26" s="248">
        <f t="shared" si="7"/>
        <v>0</v>
      </c>
      <c r="AE26" s="248">
        <v>0.00203626502175751</v>
      </c>
      <c r="AF26" s="248">
        <f t="shared" si="8"/>
        <v>0</v>
      </c>
      <c r="AG26" s="420">
        <f t="shared" si="9"/>
        <v>0</v>
      </c>
      <c r="AH26" s="420">
        <v>20.2309</v>
      </c>
      <c r="AK26" s="420">
        <v>271.2966</v>
      </c>
    </row>
    <row r="27" s="420" customFormat="1" customHeight="1" spans="1:37">
      <c r="A27" s="435" t="s">
        <v>61</v>
      </c>
      <c r="B27" s="193" t="s">
        <v>576</v>
      </c>
      <c r="C27" s="188" t="s">
        <v>577</v>
      </c>
      <c r="D27" s="436">
        <v>335</v>
      </c>
      <c r="E27" s="195">
        <f t="array" ref="E27">SUMPRODUCT((计划电量!$K$2:$V$2&gt;=自由分析表!$O$1)*(计划电量!$K$2:$V$2&lt;=自由分析表!$Q$1)*计划电量!K28:V28)</f>
        <v>6720</v>
      </c>
      <c r="F27" s="196">
        <f>SUMIFS(数据提取表!G:G,数据提取表!$B:$B,$A27,数据提取表!$A:$A,"&gt;="&amp;$D$1,数据提取表!$A:$A,"&lt;="&amp;$H$1)/$J$1</f>
        <v>8.41</v>
      </c>
      <c r="G27" s="196">
        <f>SUMIFS(数据提取表!H:H,数据提取表!$B:$B,$A27,数据提取表!$A:$A,"&gt;="&amp;$D$1,数据提取表!$A:$A,"&lt;="&amp;$H$1)</f>
        <v>736.4444</v>
      </c>
      <c r="H27" s="252">
        <f>SUMIFS(数据提取表!I:I,数据提取表!$B:$B,$A27,数据提取表!$A:$A,"&gt;="&amp;$D$1,数据提取表!$A:$A,"&lt;="&amp;$H$1)</f>
        <v>427.4358</v>
      </c>
      <c r="I27" s="252">
        <f>SUMIFS(数据提取表!J:J,数据提取表!$B:$B,$A27,数据提取表!$A:$A,"&gt;="&amp;$D$1,数据提取表!$A:$A,"&lt;="&amp;$H$1)</f>
        <v>418.88</v>
      </c>
      <c r="J27" s="195">
        <f>计划电量!F28</f>
        <v>83580</v>
      </c>
      <c r="K27" s="233">
        <f t="shared" si="1"/>
        <v>0.0623333333333333</v>
      </c>
      <c r="L27" s="233">
        <f t="shared" si="2"/>
        <v>0.00501172529313233</v>
      </c>
      <c r="M27" s="196">
        <f t="shared" si="3"/>
        <v>-6301.12</v>
      </c>
      <c r="N27" s="460">
        <f>SUMIFS(数据提取表!K:K,数据提取表!$B:$B,$A27,数据提取表!$A:$A,"&gt;="&amp;$D$1,数据提取表!$A:$A,"&lt;="&amp;$H$1)</f>
        <v>309.0086</v>
      </c>
      <c r="O27" s="461">
        <f t="shared" si="0"/>
        <v>0.41959528784522</v>
      </c>
      <c r="P27" s="460">
        <f t="shared" si="4"/>
        <v>0</v>
      </c>
      <c r="Q27" s="252">
        <f t="shared" si="10"/>
        <v>0</v>
      </c>
      <c r="R27" s="460">
        <f>SUMIFS(数据提取表!U:U,数据提取表!$B:$B,$A27,数据提取表!$A:$A,"&gt;="&amp;$D$1,数据提取表!$A:$A,"&lt;="&amp;$H$1)</f>
        <v>0</v>
      </c>
      <c r="S27" s="460">
        <f>SUMIFS(数据提取表!T:T,数据提取表!$B:$B,$A27,数据提取表!$A:$A,"&gt;="&amp;$D$1,数据提取表!$A:$A,"&lt;="&amp;$H$1)</f>
        <v>0</v>
      </c>
      <c r="T27" s="481">
        <f>SUMIFS(数据提取表!V:V,数据提取表!$B:$B,$A27,数据提取表!$A:$A,"&gt;="&amp;$D$1,数据提取表!$A:$A,"&lt;="&amp;$H$1)</f>
        <v>0</v>
      </c>
      <c r="U27" s="481">
        <f>SUMIFS(数据提取表!W:W,数据提取表!$B:$B,$A27,数据提取表!$A:$A,"&gt;="&amp;$D$1,数据提取表!$A:$A,"&lt;="&amp;$H$1)</f>
        <v>0</v>
      </c>
      <c r="V27" s="481">
        <f t="shared" si="5"/>
        <v>0</v>
      </c>
      <c r="W27" s="481">
        <f>SUMIFS(数据提取表!X:X,数据提取表!$B:$B,$A27,数据提取表!$A:$A,"&gt;="&amp;$D$1,数据提取表!$A:$A,"&lt;="&amp;$H$1)</f>
        <v>0</v>
      </c>
      <c r="X27" s="481">
        <f>SUMIFS(数据提取表!Y:Y,数据提取表!$B:$B,$A27,数据提取表!$A:$A,"&gt;="&amp;$D$1,数据提取表!$A:$A,"&lt;="&amp;$H$1)</f>
        <v>0</v>
      </c>
      <c r="Y27" s="481">
        <f>SUMIFS(数据提取表!Z:Z,数据提取表!$B:$B,$A27,数据提取表!$A:$A,"&gt;="&amp;$D$1,数据提取表!$A:$A,"&lt;="&amp;$H$1)</f>
        <v>0</v>
      </c>
      <c r="Z27" s="481">
        <f>SUMIFS(数据提取表!AA:AA,数据提取表!$B:$B,$A27,数据提取表!$A:$A,"&gt;="&amp;$D$1,数据提取表!$A:$A,"&lt;="&amp;$H$1)</f>
        <v>0</v>
      </c>
      <c r="AA27" s="248">
        <f>SUMIFS(数据提取表!AB:AB,数据提取表!$B:$B,$A27,数据提取表!$A:$A,"&gt;="&amp;$D$1,数据提取表!$A:$A,"&lt;="&amp;$H$1)/$J$1</f>
        <v>1</v>
      </c>
      <c r="AB27" s="486">
        <f t="shared" si="6"/>
        <v>0</v>
      </c>
      <c r="AC27" s="248">
        <v>0.00234385884370023</v>
      </c>
      <c r="AD27" s="248">
        <f t="shared" si="7"/>
        <v>0</v>
      </c>
      <c r="AE27" s="248">
        <v>0.00236679630991057</v>
      </c>
      <c r="AF27" s="248">
        <f t="shared" si="8"/>
        <v>0</v>
      </c>
      <c r="AG27" s="420">
        <f t="shared" si="9"/>
        <v>0</v>
      </c>
      <c r="AH27" s="420">
        <v>6.3467</v>
      </c>
      <c r="AK27" s="420">
        <v>216.1119</v>
      </c>
    </row>
    <row r="28" s="420" customFormat="1" ht="18" customHeight="1" spans="1:37">
      <c r="A28" s="435" t="s">
        <v>62</v>
      </c>
      <c r="B28" s="193" t="s">
        <v>578</v>
      </c>
      <c r="C28" s="188" t="s">
        <v>579</v>
      </c>
      <c r="D28" s="436">
        <v>250</v>
      </c>
      <c r="E28" s="195">
        <f t="array" ref="E28">SUMPRODUCT((计划电量!$K$2:$V$2&gt;=自由分析表!$O$1)*(计划电量!$K$2:$V$2&lt;=自由分析表!$Q$1)*计划电量!K29:V29)</f>
        <v>4629</v>
      </c>
      <c r="F28" s="196">
        <f>SUMIFS(数据提取表!G:G,数据提取表!$B:$B,$A28,数据提取表!$A:$A,"&gt;="&amp;$D$1,数据提取表!$A:$A,"&lt;="&amp;$H$1)/$J$1</f>
        <v>8.21</v>
      </c>
      <c r="G28" s="196">
        <f>SUMIFS(数据提取表!H:H,数据提取表!$B:$B,$A28,数据提取表!$A:$A,"&gt;="&amp;$D$1,数据提取表!$A:$A,"&lt;="&amp;$H$1)</f>
        <v>461.2388</v>
      </c>
      <c r="H28" s="252">
        <f>SUMIFS(数据提取表!I:I,数据提取表!$B:$B,$A28,数据提取表!$A:$A,"&gt;="&amp;$D$1,数据提取表!$A:$A,"&lt;="&amp;$H$1)</f>
        <v>345.891</v>
      </c>
      <c r="I28" s="252">
        <f>SUMIFS(数据提取表!J:J,数据提取表!$B:$B,$A28,数据提取表!$A:$A,"&gt;="&amp;$D$1,数据提取表!$A:$A,"&lt;="&amp;$H$1)</f>
        <v>337.92</v>
      </c>
      <c r="J28" s="195">
        <f>计划电量!F29</f>
        <v>61280</v>
      </c>
      <c r="K28" s="233">
        <f t="shared" si="1"/>
        <v>0.07300064808814</v>
      </c>
      <c r="L28" s="233">
        <f t="shared" si="2"/>
        <v>0.00551436031331593</v>
      </c>
      <c r="M28" s="196">
        <f t="shared" si="3"/>
        <v>-4291.08</v>
      </c>
      <c r="N28" s="460">
        <f>SUMIFS(数据提取表!K:K,数据提取表!$B:$B,$A28,数据提取表!$A:$A,"&gt;="&amp;$D$1,数据提取表!$A:$A,"&lt;="&amp;$H$1)</f>
        <v>115.3478</v>
      </c>
      <c r="O28" s="461">
        <f t="shared" si="0"/>
        <v>0.250082603631785</v>
      </c>
      <c r="P28" s="460">
        <f t="shared" si="4"/>
        <v>0</v>
      </c>
      <c r="Q28" s="252">
        <f t="shared" si="10"/>
        <v>0</v>
      </c>
      <c r="R28" s="460">
        <f>SUMIFS(数据提取表!U:U,数据提取表!$B:$B,$A28,数据提取表!$A:$A,"&gt;="&amp;$D$1,数据提取表!$A:$A,"&lt;="&amp;$H$1)</f>
        <v>0</v>
      </c>
      <c r="S28" s="460">
        <f>SUMIFS(数据提取表!T:T,数据提取表!$B:$B,$A28,数据提取表!$A:$A,"&gt;="&amp;$D$1,数据提取表!$A:$A,"&lt;="&amp;$H$1)</f>
        <v>0</v>
      </c>
      <c r="T28" s="481">
        <f>SUMIFS(数据提取表!V:V,数据提取表!$B:$B,$A28,数据提取表!$A:$A,"&gt;="&amp;$D$1,数据提取表!$A:$A,"&lt;="&amp;$H$1)</f>
        <v>0</v>
      </c>
      <c r="U28" s="481">
        <f>SUMIFS(数据提取表!W:W,数据提取表!$B:$B,$A28,数据提取表!$A:$A,"&gt;="&amp;$D$1,数据提取表!$A:$A,"&lt;="&amp;$H$1)</f>
        <v>0</v>
      </c>
      <c r="V28" s="481">
        <f t="shared" si="5"/>
        <v>0</v>
      </c>
      <c r="W28" s="481">
        <f>SUMIFS(数据提取表!X:X,数据提取表!$B:$B,$A28,数据提取表!$A:$A,"&gt;="&amp;$D$1,数据提取表!$A:$A,"&lt;="&amp;$H$1)</f>
        <v>0</v>
      </c>
      <c r="X28" s="481">
        <f>SUMIFS(数据提取表!Y:Y,数据提取表!$B:$B,$A28,数据提取表!$A:$A,"&gt;="&amp;$D$1,数据提取表!$A:$A,"&lt;="&amp;$H$1)</f>
        <v>0</v>
      </c>
      <c r="Y28" s="481">
        <f>SUMIFS(数据提取表!Z:Z,数据提取表!$B:$B,$A28,数据提取表!$A:$A,"&gt;="&amp;$D$1,数据提取表!$A:$A,"&lt;="&amp;$H$1)</f>
        <v>0</v>
      </c>
      <c r="Z28" s="481">
        <f>SUMIFS(数据提取表!AA:AA,数据提取表!$B:$B,$A28,数据提取表!$A:$A,"&gt;="&amp;$D$1,数据提取表!$A:$A,"&lt;="&amp;$H$1)</f>
        <v>0</v>
      </c>
      <c r="AA28" s="248">
        <f>SUMIFS(数据提取表!AB:AB,数据提取表!$B:$B,$A28,数据提取表!$A:$A,"&gt;="&amp;$D$1,数据提取表!$A:$A,"&lt;="&amp;$H$1)/$J$1</f>
        <v>1</v>
      </c>
      <c r="AB28" s="486">
        <f t="shared" si="6"/>
        <v>0</v>
      </c>
      <c r="AC28" s="248">
        <v>0.00257286030377425</v>
      </c>
      <c r="AD28" s="248">
        <f t="shared" si="7"/>
        <v>0</v>
      </c>
      <c r="AE28" s="248">
        <v>0.00233632034087785</v>
      </c>
      <c r="AF28" s="248">
        <f t="shared" si="8"/>
        <v>0</v>
      </c>
      <c r="AG28" s="420">
        <f t="shared" si="9"/>
        <v>0</v>
      </c>
      <c r="AH28" s="420">
        <v>4.3998</v>
      </c>
      <c r="AK28" s="420">
        <v>288.2715</v>
      </c>
    </row>
    <row r="29" s="420" customFormat="1" customHeight="1" spans="1:37">
      <c r="A29" s="435" t="s">
        <v>64</v>
      </c>
      <c r="B29" s="193" t="s">
        <v>580</v>
      </c>
      <c r="C29" s="188" t="s">
        <v>581</v>
      </c>
      <c r="D29" s="436">
        <v>60</v>
      </c>
      <c r="E29" s="195">
        <f t="array" ref="E29">SUMPRODUCT((计划电量!$K$2:$V$2&gt;=自由分析表!$O$1)*(计划电量!$K$2:$V$2&lt;=自由分析表!$Q$1)*计划电量!K30:V30)</f>
        <v>1011</v>
      </c>
      <c r="F29" s="196">
        <f>SUMIFS(数据提取表!G:G,数据提取表!$B:$B,$A29,数据提取表!$A:$A,"&gt;="&amp;$D$1,数据提取表!$A:$A,"&lt;="&amp;$H$1)/$J$1</f>
        <v>4.995</v>
      </c>
      <c r="G29" s="196">
        <f>SUMIFS(数据提取表!H:H,数据提取表!$B:$B,$A29,数据提取表!$A:$A,"&gt;="&amp;$D$1,数据提取表!$A:$A,"&lt;="&amp;$H$1)</f>
        <v>82.3135</v>
      </c>
      <c r="H29" s="252">
        <f>SUMIFS(数据提取表!I:I,数据提取表!$B:$B,$A29,数据提取表!$A:$A,"&gt;="&amp;$D$1,数据提取表!$A:$A,"&lt;="&amp;$H$1)</f>
        <v>82.3135</v>
      </c>
      <c r="I29" s="252">
        <f>SUMIFS(数据提取表!J:J,数据提取表!$B:$B,$A29,数据提取表!$A:$A,"&gt;="&amp;$D$1,数据提取表!$A:$A,"&lt;="&amp;$H$1)</f>
        <v>80.85</v>
      </c>
      <c r="J29" s="195">
        <f>计划电量!F30</f>
        <v>14049</v>
      </c>
      <c r="K29" s="233">
        <f t="shared" si="1"/>
        <v>0.0799703264094955</v>
      </c>
      <c r="L29" s="233">
        <f t="shared" si="2"/>
        <v>0.00575485799701046</v>
      </c>
      <c r="M29" s="196">
        <f t="shared" si="3"/>
        <v>-930.15</v>
      </c>
      <c r="N29" s="460">
        <f>SUMIFS(数据提取表!K:K,数据提取表!$B:$B,$A29,数据提取表!$A:$A,"&gt;="&amp;$D$1,数据提取表!$A:$A,"&lt;="&amp;$H$1)</f>
        <v>0</v>
      </c>
      <c r="O29" s="461">
        <f t="shared" si="0"/>
        <v>0</v>
      </c>
      <c r="P29" s="460">
        <f t="shared" si="4"/>
        <v>0</v>
      </c>
      <c r="Q29" s="252">
        <f t="shared" si="10"/>
        <v>0</v>
      </c>
      <c r="R29" s="460">
        <f>SUMIFS(数据提取表!U:U,数据提取表!$B:$B,$A29,数据提取表!$A:$A,"&gt;="&amp;$D$1,数据提取表!$A:$A,"&lt;="&amp;$H$1)</f>
        <v>0</v>
      </c>
      <c r="S29" s="460">
        <f>SUMIFS(数据提取表!T:T,数据提取表!$B:$B,$A29,数据提取表!$A:$A,"&gt;="&amp;$D$1,数据提取表!$A:$A,"&lt;="&amp;$H$1)</f>
        <v>0</v>
      </c>
      <c r="T29" s="481">
        <f>SUMIFS(数据提取表!V:V,数据提取表!$B:$B,$A29,数据提取表!$A:$A,"&gt;="&amp;$D$1,数据提取表!$A:$A,"&lt;="&amp;$H$1)</f>
        <v>0</v>
      </c>
      <c r="U29" s="481">
        <f>SUMIFS(数据提取表!W:W,数据提取表!$B:$B,$A29,数据提取表!$A:$A,"&gt;="&amp;$D$1,数据提取表!$A:$A,"&lt;="&amp;$H$1)</f>
        <v>0</v>
      </c>
      <c r="V29" s="481">
        <f t="shared" si="5"/>
        <v>0</v>
      </c>
      <c r="W29" s="481">
        <f>SUMIFS(数据提取表!X:X,数据提取表!$B:$B,$A29,数据提取表!$A:$A,"&gt;="&amp;$D$1,数据提取表!$A:$A,"&lt;="&amp;$H$1)</f>
        <v>0</v>
      </c>
      <c r="X29" s="481">
        <f>SUMIFS(数据提取表!Y:Y,数据提取表!$B:$B,$A29,数据提取表!$A:$A,"&gt;="&amp;$D$1,数据提取表!$A:$A,"&lt;="&amp;$H$1)</f>
        <v>0</v>
      </c>
      <c r="Y29" s="481">
        <f>SUMIFS(数据提取表!Z:Z,数据提取表!$B:$B,$A29,数据提取表!$A:$A,"&gt;="&amp;$D$1,数据提取表!$A:$A,"&lt;="&amp;$H$1)</f>
        <v>0</v>
      </c>
      <c r="Z29" s="481">
        <f>SUMIFS(数据提取表!AA:AA,数据提取表!$B:$B,$A29,数据提取表!$A:$A,"&gt;="&amp;$D$1,数据提取表!$A:$A,"&lt;="&amp;$H$1)</f>
        <v>0</v>
      </c>
      <c r="AA29" s="248">
        <f>SUMIFS(数据提取表!AB:AB,数据提取表!$B:$B,$A29,数据提取表!$A:$A,"&gt;="&amp;$D$1,数据提取表!$A:$A,"&lt;="&amp;$H$1)/$J$1</f>
        <v>1</v>
      </c>
      <c r="AB29" s="486">
        <f t="shared" si="6"/>
        <v>0</v>
      </c>
      <c r="AC29" s="248">
        <v>0.0023</v>
      </c>
      <c r="AD29" s="248">
        <f t="shared" si="7"/>
        <v>0</v>
      </c>
      <c r="AE29" s="248">
        <v>0.0012</v>
      </c>
      <c r="AF29" s="248">
        <f t="shared" si="8"/>
        <v>0</v>
      </c>
      <c r="AG29" s="420">
        <f t="shared" si="9"/>
        <v>0</v>
      </c>
      <c r="AH29" s="420">
        <v>2.2482</v>
      </c>
      <c r="AK29" s="420">
        <v>50.541166</v>
      </c>
    </row>
    <row r="30" s="420" customFormat="1" customHeight="1" spans="1:37">
      <c r="A30" s="435" t="s">
        <v>59</v>
      </c>
      <c r="B30" s="193" t="s">
        <v>582</v>
      </c>
      <c r="C30" s="188" t="s">
        <v>583</v>
      </c>
      <c r="D30" s="436">
        <v>100</v>
      </c>
      <c r="E30" s="195">
        <f t="array" ref="E30">SUMPRODUCT((计划电量!$K$2:$V$2&gt;=自由分析表!$O$1)*(计划电量!$K$2:$V$2&lt;=自由分析表!$Q$1)*计划电量!K31:V31)</f>
        <v>2214</v>
      </c>
      <c r="F30" s="196">
        <f>SUMIFS(数据提取表!G:G,数据提取表!$B:$B,$A30,数据提取表!$A:$A,"&gt;="&amp;$D$1,数据提取表!$A:$A,"&lt;="&amp;$H$1)/$J$1</f>
        <v>7.685</v>
      </c>
      <c r="G30" s="196">
        <f>SUMIFS(数据提取表!H:H,数据提取表!$B:$B,$A30,数据提取表!$A:$A,"&gt;="&amp;$D$1,数据提取表!$A:$A,"&lt;="&amp;$H$1)</f>
        <v>294.4073</v>
      </c>
      <c r="H30" s="252">
        <f>SUMIFS(数据提取表!I:I,数据提取表!$B:$B,$A30,数据提取表!$A:$A,"&gt;="&amp;$D$1,数据提取表!$A:$A,"&lt;="&amp;$H$1)</f>
        <v>216.0406</v>
      </c>
      <c r="I30" s="252">
        <f>SUMIFS(数据提取表!J:J,数据提取表!$B:$B,$A30,数据提取表!$A:$A,"&gt;="&amp;$D$1,数据提取表!$A:$A,"&lt;="&amp;$H$1)</f>
        <v>212.256</v>
      </c>
      <c r="J30" s="195">
        <f>计划电量!F31</f>
        <v>25315</v>
      </c>
      <c r="K30" s="233">
        <f t="shared" si="1"/>
        <v>0.095869918699187</v>
      </c>
      <c r="L30" s="233">
        <f t="shared" si="2"/>
        <v>0.00838459411416157</v>
      </c>
      <c r="M30" s="196">
        <f t="shared" si="3"/>
        <v>-2001.744</v>
      </c>
      <c r="N30" s="460">
        <f>SUMIFS(数据提取表!K:K,数据提取表!$B:$B,$A30,数据提取表!$A:$A,"&gt;="&amp;$D$1,数据提取表!$A:$A,"&lt;="&amp;$H$1)</f>
        <v>78.3667</v>
      </c>
      <c r="O30" s="461">
        <f t="shared" si="0"/>
        <v>0.266184636046728</v>
      </c>
      <c r="P30" s="460">
        <f t="shared" si="4"/>
        <v>0</v>
      </c>
      <c r="Q30" s="252">
        <f t="shared" si="10"/>
        <v>0</v>
      </c>
      <c r="R30" s="460">
        <f>SUMIFS(数据提取表!U:U,数据提取表!$B:$B,$A30,数据提取表!$A:$A,"&gt;="&amp;$D$1,数据提取表!$A:$A,"&lt;="&amp;$H$1)</f>
        <v>0</v>
      </c>
      <c r="S30" s="460">
        <f>SUMIFS(数据提取表!T:T,数据提取表!$B:$B,$A30,数据提取表!$A:$A,"&gt;="&amp;$D$1,数据提取表!$A:$A,"&lt;="&amp;$H$1)</f>
        <v>0</v>
      </c>
      <c r="T30" s="481">
        <f>SUMIFS(数据提取表!V:V,数据提取表!$B:$B,$A30,数据提取表!$A:$A,"&gt;="&amp;$D$1,数据提取表!$A:$A,"&lt;="&amp;$H$1)</f>
        <v>0</v>
      </c>
      <c r="U30" s="481">
        <f>SUMIFS(数据提取表!W:W,数据提取表!$B:$B,$A30,数据提取表!$A:$A,"&gt;="&amp;$D$1,数据提取表!$A:$A,"&lt;="&amp;$H$1)</f>
        <v>0</v>
      </c>
      <c r="V30" s="481">
        <f t="shared" si="5"/>
        <v>0</v>
      </c>
      <c r="W30" s="481">
        <f>SUMIFS(数据提取表!X:X,数据提取表!$B:$B,$A30,数据提取表!$A:$A,"&gt;="&amp;$D$1,数据提取表!$A:$A,"&lt;="&amp;$H$1)</f>
        <v>0</v>
      </c>
      <c r="X30" s="481">
        <f>SUMIFS(数据提取表!Y:Y,数据提取表!$B:$B,$A30,数据提取表!$A:$A,"&gt;="&amp;$D$1,数据提取表!$A:$A,"&lt;="&amp;$H$1)</f>
        <v>0</v>
      </c>
      <c r="Y30" s="481">
        <f>SUMIFS(数据提取表!Z:Z,数据提取表!$B:$B,$A30,数据提取表!$A:$A,"&gt;="&amp;$D$1,数据提取表!$A:$A,"&lt;="&amp;$H$1)</f>
        <v>0</v>
      </c>
      <c r="Z30" s="481">
        <f>SUMIFS(数据提取表!AA:AA,数据提取表!$B:$B,$A30,数据提取表!$A:$A,"&gt;="&amp;$D$1,数据提取表!$A:$A,"&lt;="&amp;$H$1)</f>
        <v>0</v>
      </c>
      <c r="AA30" s="248">
        <f>SUMIFS(数据提取表!AB:AB,数据提取表!$B:$B,$A30,数据提取表!$A:$A,"&gt;="&amp;$D$1,数据提取表!$A:$A,"&lt;="&amp;$H$1)/$J$1</f>
        <v>1</v>
      </c>
      <c r="AB30" s="486">
        <f t="shared" si="6"/>
        <v>0</v>
      </c>
      <c r="AC30" s="248">
        <v>0.004</v>
      </c>
      <c r="AD30" s="248">
        <f t="shared" si="7"/>
        <v>0</v>
      </c>
      <c r="AE30" s="248">
        <v>0.0107108156399296</v>
      </c>
      <c r="AF30" s="248">
        <f t="shared" si="8"/>
        <v>0</v>
      </c>
      <c r="AG30" s="420">
        <f t="shared" si="9"/>
        <v>0</v>
      </c>
      <c r="AH30" s="420">
        <v>52.9593</v>
      </c>
      <c r="AK30" s="420">
        <v>345.6546</v>
      </c>
    </row>
    <row r="31" s="420" customFormat="1" customHeight="1" spans="1:37">
      <c r="A31" s="438" t="s">
        <v>43</v>
      </c>
      <c r="B31" s="193" t="s">
        <v>584</v>
      </c>
      <c r="C31" s="188" t="s">
        <v>585</v>
      </c>
      <c r="D31" s="436">
        <v>378</v>
      </c>
      <c r="E31" s="195">
        <f t="array" ref="E31">SUMPRODUCT((计划电量!$K$2:$V$2&gt;=自由分析表!$O$1)*(计划电量!$K$2:$V$2&lt;=自由分析表!$Q$1)*计划电量!K32:V32)</f>
        <v>4972</v>
      </c>
      <c r="F31" s="196">
        <f>SUMIFS(数据提取表!F:F,数据提取表!$B:$B,$A31,数据提取表!$A:$A,"&gt;="&amp;$D$1,数据提取表!$A:$A,"&lt;="&amp;$H$1)</f>
        <v>14.19</v>
      </c>
      <c r="G31" s="196">
        <f>SUMIFS(数据提取表!H:H,数据提取表!$B:$B,$A31,数据提取表!$A:$A,"&gt;="&amp;$D$1,数据提取表!$A:$A,"&lt;="&amp;$H$1)</f>
        <v>479.8859</v>
      </c>
      <c r="H31" s="252">
        <f>SUMIFS(数据提取表!I:I,数据提取表!$B:$B,$A31,数据提取表!$A:$A,"&gt;="&amp;$D$1,数据提取表!$A:$A,"&lt;="&amp;$H$1)</f>
        <v>461.607</v>
      </c>
      <c r="I31" s="252">
        <f>SUMIFS(数据提取表!J:J,数据提取表!$B:$B,$A31,数据提取表!$A:$A,"&gt;="&amp;$D$1,数据提取表!$A:$A,"&lt;="&amp;$H$1)</f>
        <v>451.902</v>
      </c>
      <c r="J31" s="195">
        <f>计划电量!F32</f>
        <v>57321</v>
      </c>
      <c r="K31" s="233">
        <f t="shared" si="1"/>
        <v>0.0908893805309735</v>
      </c>
      <c r="L31" s="233">
        <f t="shared" si="2"/>
        <v>0.00788370754173863</v>
      </c>
      <c r="M31" s="196">
        <f t="shared" si="3"/>
        <v>-4520.098</v>
      </c>
      <c r="N31" s="460">
        <f>SUMIFS(数据提取表!K:K,数据提取表!$B:$B,$A31,数据提取表!$A:$A,"&gt;="&amp;$D$1,数据提取表!$A:$A,"&lt;="&amp;$H$1)</f>
        <v>17.1153</v>
      </c>
      <c r="O31" s="461">
        <f t="shared" si="0"/>
        <v>0.0356653529516079</v>
      </c>
      <c r="P31" s="460">
        <f t="shared" si="4"/>
        <v>0</v>
      </c>
      <c r="Q31" s="252">
        <f t="shared" si="10"/>
        <v>0.031</v>
      </c>
      <c r="R31" s="460">
        <f>SUMIFS(数据提取表!U:U,数据提取表!$B:$B,$A31,数据提取表!$A:$A,"&gt;="&amp;$D$1,数据提取表!$A:$A,"&lt;="&amp;$H$1)</f>
        <v>0</v>
      </c>
      <c r="S31" s="460">
        <f>SUMIFS(数据提取表!T:T,数据提取表!$B:$B,$A31,数据提取表!$A:$A,"&gt;="&amp;$D$1,数据提取表!$A:$A,"&lt;="&amp;$H$1)</f>
        <v>0.031</v>
      </c>
      <c r="T31" s="481">
        <f>SUMIFS(数据提取表!V:V,数据提取表!$B:$B,$A31,数据提取表!$A:$A,"&gt;="&amp;$D$1,数据提取表!$A:$A,"&lt;="&amp;$H$1)</f>
        <v>0</v>
      </c>
      <c r="U31" s="481">
        <f>SUMIFS(数据提取表!W:W,数据提取表!$B:$B,$A31,数据提取表!$A:$A,"&gt;="&amp;$D$1,数据提取表!$A:$A,"&lt;="&amp;$H$1)</f>
        <v>0</v>
      </c>
      <c r="V31" s="481">
        <f t="shared" si="5"/>
        <v>0</v>
      </c>
      <c r="W31" s="481">
        <f>SUMIFS(数据提取表!X:X,数据提取表!$B:$B,$A31,数据提取表!$A:$A,"&gt;="&amp;$D$1,数据提取表!$A:$A,"&lt;="&amp;$H$1)</f>
        <v>0</v>
      </c>
      <c r="X31" s="481">
        <f>SUMIFS(数据提取表!Y:Y,数据提取表!$B:$B,$A31,数据提取表!$A:$A,"&gt;="&amp;$D$1,数据提取表!$A:$A,"&lt;="&amp;$H$1)</f>
        <v>0</v>
      </c>
      <c r="Y31" s="481">
        <f>SUMIFS(数据提取表!Z:Z,数据提取表!$B:$B,$A31,数据提取表!$A:$A,"&gt;="&amp;$D$1,数据提取表!$A:$A,"&lt;="&amp;$H$1)</f>
        <v>0</v>
      </c>
      <c r="Z31" s="481">
        <f>SUMIFS(数据提取表!AA:AA,数据提取表!$B:$B,$A31,数据提取表!$A:$A,"&gt;="&amp;$D$1,数据提取表!$A:$A,"&lt;="&amp;$H$1)</f>
        <v>0</v>
      </c>
      <c r="AA31" s="248">
        <f>SUMIFS(数据提取表!AB:AB,数据提取表!$B:$B,$A31,数据提取表!$A:$A,"&gt;="&amp;$D$1,数据提取表!$A:$A,"&lt;="&amp;$H$1)/$J$1</f>
        <v>1</v>
      </c>
      <c r="AB31" s="486">
        <f t="shared" si="6"/>
        <v>6.71521841789454e-5</v>
      </c>
      <c r="AC31" s="248">
        <v>0.001</v>
      </c>
      <c r="AD31" s="248">
        <f t="shared" si="7"/>
        <v>0</v>
      </c>
      <c r="AE31" s="248">
        <v>0.00587790248538878</v>
      </c>
      <c r="AF31" s="248">
        <f t="shared" si="8"/>
        <v>6.6987833712859e-5</v>
      </c>
      <c r="AG31" s="420">
        <f t="shared" si="9"/>
        <v>0.031</v>
      </c>
      <c r="AH31" s="420">
        <v>11.4721</v>
      </c>
      <c r="AK31" s="420">
        <v>14.7121</v>
      </c>
    </row>
    <row r="32" s="420" customFormat="1" customHeight="1" spans="1:32">
      <c r="A32" s="420" t="s">
        <v>84</v>
      </c>
      <c r="B32" s="193" t="s">
        <v>586</v>
      </c>
      <c r="C32" s="188" t="s">
        <v>587</v>
      </c>
      <c r="D32" s="436">
        <v>33</v>
      </c>
      <c r="E32" s="195">
        <f t="array" ref="E32">SUMPRODUCT((计划电量!$K$2:$V$2&gt;=自由分析表!$O$1)*(计划电量!$K$2:$V$2&lt;=自由分析表!$Q$1)*计划电量!K33:V33)</f>
        <v>1121</v>
      </c>
      <c r="F32" s="196">
        <f>SUMIFS(数据提取表!G:G,数据提取表!$B:$B,$A32,数据提取表!$A:$A,"&gt;="&amp;$D$1,数据提取表!$A:$A,"&lt;="&amp;$H$1)/$J$1</f>
        <v>6.255</v>
      </c>
      <c r="G32" s="196">
        <f>SUMIFS(数据提取表!H:H,数据提取表!$B:$B,$A32,数据提取表!$A:$A,"&gt;="&amp;$D$1,数据提取表!$A:$A,"&lt;="&amp;$H$1)</f>
        <v>79.1453</v>
      </c>
      <c r="H32" s="252">
        <f>SUMIFS(数据提取表!I:I,数据提取表!$B:$B,$A32,数据提取表!$A:$A,"&gt;="&amp;$D$1,数据提取表!$A:$A,"&lt;="&amp;$H$1)</f>
        <v>77.6838</v>
      </c>
      <c r="I32" s="252">
        <f>SUMIFS(数据提取表!J:J,数据提取表!$B:$B,$A32,数据提取表!$A:$A,"&gt;="&amp;$D$1,数据提取表!$A:$A,"&lt;="&amp;$H$1)</f>
        <v>76.56</v>
      </c>
      <c r="J32" s="195">
        <f>计划电量!F33</f>
        <v>7604</v>
      </c>
      <c r="K32" s="233">
        <f t="shared" si="1"/>
        <v>0.0682961641391615</v>
      </c>
      <c r="L32" s="233">
        <f t="shared" si="2"/>
        <v>0.0100683850604945</v>
      </c>
      <c r="M32" s="196">
        <f t="shared" si="3"/>
        <v>-1044.44</v>
      </c>
      <c r="N32" s="460">
        <f>SUMIFS(数据提取表!K:K,数据提取表!$B:$B,$A32,数据提取表!$A:$A,"&gt;="&amp;$D$1,数据提取表!$A:$A,"&lt;="&amp;$H$1)</f>
        <v>1.2413</v>
      </c>
      <c r="O32" s="461">
        <f t="shared" si="0"/>
        <v>0.0156838119256608</v>
      </c>
      <c r="P32" s="460">
        <f t="shared" si="4"/>
        <v>0</v>
      </c>
      <c r="Q32" s="252">
        <f t="shared" si="10"/>
        <v>0</v>
      </c>
      <c r="R32" s="460">
        <f>SUMIFS(数据提取表!U:U,数据提取表!$B:$B,$A32,数据提取表!$A:$A,"&gt;="&amp;$D$1,数据提取表!$A:$A,"&lt;="&amp;$H$1)</f>
        <v>0</v>
      </c>
      <c r="S32" s="460">
        <f>SUMIFS(数据提取表!T:T,数据提取表!$B:$B,$A32,数据提取表!$A:$A,"&gt;="&amp;$D$1,数据提取表!$A:$A,"&lt;="&amp;$H$1)</f>
        <v>0</v>
      </c>
      <c r="T32" s="481">
        <f>SUMIFS(数据提取表!V:V,数据提取表!$B:$B,$A32,数据提取表!$A:$A,"&gt;="&amp;$D$1,数据提取表!$A:$A,"&lt;="&amp;$H$1)</f>
        <v>0</v>
      </c>
      <c r="U32" s="481">
        <f>SUMIFS(数据提取表!W:W,数据提取表!$B:$B,$A32,数据提取表!$A:$A,"&gt;="&amp;$D$1,数据提取表!$A:$A,"&lt;="&amp;$H$1)</f>
        <v>0</v>
      </c>
      <c r="V32" s="481">
        <f t="shared" si="5"/>
        <v>0</v>
      </c>
      <c r="W32" s="481">
        <f>SUMIFS(数据提取表!X:X,数据提取表!$B:$B,$A32,数据提取表!$A:$A,"&gt;="&amp;$D$1,数据提取表!$A:$A,"&lt;="&amp;$H$1)</f>
        <v>0</v>
      </c>
      <c r="X32" s="481">
        <f>SUMIFS(数据提取表!Y:Y,数据提取表!$B:$B,$A32,数据提取表!$A:$A,"&gt;="&amp;$D$1,数据提取表!$A:$A,"&lt;="&amp;$H$1)</f>
        <v>0</v>
      </c>
      <c r="Y32" s="481">
        <f>SUMIFS(数据提取表!Z:Z,数据提取表!$B:$B,$A32,数据提取表!$A:$A,"&gt;="&amp;$D$1,数据提取表!$A:$A,"&lt;="&amp;$H$1)</f>
        <v>0</v>
      </c>
      <c r="Z32" s="481">
        <f>SUMIFS(数据提取表!AA:AA,数据提取表!$B:$B,$A32,数据提取表!$A:$A,"&gt;="&amp;$D$1,数据提取表!$A:$A,"&lt;="&amp;$H$1)</f>
        <v>0</v>
      </c>
      <c r="AA32" s="248">
        <f>SUMIFS(数据提取表!AB:AB,数据提取表!$B:$B,$A32,数据提取表!$A:$A,"&gt;="&amp;$D$1,数据提取表!$A:$A,"&lt;="&amp;$H$1)/$J$1</f>
        <v>1</v>
      </c>
      <c r="AB32" s="486">
        <f t="shared" si="6"/>
        <v>0</v>
      </c>
      <c r="AC32" s="248" t="s">
        <v>176</v>
      </c>
      <c r="AD32" s="248">
        <f t="shared" si="7"/>
        <v>0</v>
      </c>
      <c r="AE32" s="248" t="s">
        <v>176</v>
      </c>
      <c r="AF32" s="248">
        <f t="shared" si="8"/>
        <v>0</v>
      </c>
    </row>
    <row r="33" s="420" customFormat="1" hidden="1" customHeight="1" spans="2:33">
      <c r="B33" s="193" t="s">
        <v>588</v>
      </c>
      <c r="C33" s="439" t="s">
        <v>589</v>
      </c>
      <c r="D33" s="436">
        <v>48</v>
      </c>
      <c r="E33" s="195">
        <f t="array" ref="E33">SUMPRODUCT((计划电量!$K$2:$V$2&gt;=自由分析表!$O$1)*(计划电量!$K$2:$V$2&lt;=自由分析表!$Q$1)*计划电量!K34:V34)</f>
        <v>0</v>
      </c>
      <c r="F33" s="196">
        <f>SUMIFS(数据提取表!G:G,数据提取表!$B:$B,$A33,数据提取表!$A:$A,"&gt;="&amp;$D$1,数据提取表!$A:$A,"&lt;="&amp;$H$1)</f>
        <v>0</v>
      </c>
      <c r="G33" s="196">
        <f>SUMIFS(数据提取表!H:H,数据提取表!$B:$B,$A33,数据提取表!$A:$A,"&gt;="&amp;$D$1,数据提取表!$A:$A,"&lt;="&amp;$H$1)</f>
        <v>0</v>
      </c>
      <c r="H33" s="252">
        <f>SUMIFS(数据提取表!I:I,数据提取表!$B:$B,$A33,数据提取表!$A:$A,"&gt;="&amp;$D$1,数据提取表!$A:$A,"&lt;="&amp;$H$1)</f>
        <v>0</v>
      </c>
      <c r="I33" s="252">
        <f>SUMIFS(数据提取表!J:J,数据提取表!$B:$B,$A33,数据提取表!$A:$A,"&gt;="&amp;$D$1,数据提取表!$A:$A,"&lt;="&amp;$H$1)</f>
        <v>0</v>
      </c>
      <c r="J33" s="195">
        <f>计划电量!F34</f>
        <v>2912</v>
      </c>
      <c r="K33" s="233" t="e">
        <f t="shared" si="1"/>
        <v>#DIV/0!</v>
      </c>
      <c r="L33" s="233">
        <f t="shared" si="2"/>
        <v>0</v>
      </c>
      <c r="M33" s="196">
        <f t="shared" si="3"/>
        <v>0</v>
      </c>
      <c r="N33" s="460">
        <f>SUMIFS(数据提取表!K:K,数据提取表!$B:$B,$A33,数据提取表!$A:$A,"&gt;="&amp;$D$1,数据提取表!$A:$A,"&lt;="&amp;$H$1)</f>
        <v>0</v>
      </c>
      <c r="O33" s="461" t="e">
        <f t="shared" si="0"/>
        <v>#DIV/0!</v>
      </c>
      <c r="P33" s="460">
        <f t="shared" si="4"/>
        <v>0</v>
      </c>
      <c r="Q33" s="252">
        <f t="shared" si="10"/>
        <v>0</v>
      </c>
      <c r="R33" s="460">
        <f>SUMIFS(数据提取表!U:U,数据提取表!$B:$B,$A33,数据提取表!$A:$A,"&gt;="&amp;$D$1,数据提取表!$A:$A,"&lt;="&amp;$H$1)</f>
        <v>0</v>
      </c>
      <c r="S33" s="460">
        <f>SUMIFS(数据提取表!T:T,数据提取表!$B:$B,$A33,数据提取表!$A:$A,"&gt;="&amp;$D$1,数据提取表!$A:$A,"&lt;="&amp;$H$1)</f>
        <v>0</v>
      </c>
      <c r="T33" s="481">
        <f>SUMIFS(数据提取表!V:V,数据提取表!$B:$B,$A33,数据提取表!$A:$A,"&gt;="&amp;$D$1,数据提取表!$A:$A,"&lt;="&amp;$H$1)</f>
        <v>0</v>
      </c>
      <c r="U33" s="481">
        <f>SUMIFS(数据提取表!W:W,数据提取表!$B:$B,$A33,数据提取表!$A:$A,"&gt;="&amp;$D$1,数据提取表!$A:$A,"&lt;="&amp;$H$1)</f>
        <v>0</v>
      </c>
      <c r="V33" s="481">
        <f t="shared" si="5"/>
        <v>0</v>
      </c>
      <c r="W33" s="481">
        <f>SUMIFS(数据提取表!X:X,数据提取表!$B:$B,$A33,数据提取表!$A:$A,"&gt;="&amp;$D$1,数据提取表!$A:$A,"&lt;="&amp;$H$1)</f>
        <v>0</v>
      </c>
      <c r="X33" s="481">
        <f>SUMIFS(数据提取表!Y:Y,数据提取表!$B:$B,$A33,数据提取表!$A:$A,"&gt;="&amp;$D$1,数据提取表!$A:$A,"&lt;="&amp;$H$1)</f>
        <v>0</v>
      </c>
      <c r="Y33" s="481">
        <f>SUMIFS(数据提取表!Z:Z,数据提取表!$B:$B,$A33,数据提取表!$A:$A,"&gt;="&amp;$D$1,数据提取表!$A:$A,"&lt;="&amp;$H$1)</f>
        <v>0</v>
      </c>
      <c r="Z33" s="481">
        <f>SUMIFS(数据提取表!AA:AA,数据提取表!$B:$B,$A33,数据提取表!$A:$A,"&gt;="&amp;$D$1,数据提取表!$A:$A,"&lt;="&amp;$H$1)</f>
        <v>0</v>
      </c>
      <c r="AA33" s="248">
        <f>SUMIFS(数据提取表!AB:AB,数据提取表!$B:$B,$A33,数据提取表!$A:$A,"&gt;="&amp;$D$1,数据提取表!$A:$A,"&lt;="&amp;$H$1)/$J$1</f>
        <v>0</v>
      </c>
      <c r="AB33" s="486" t="s">
        <v>176</v>
      </c>
      <c r="AC33" s="248" t="s">
        <v>176</v>
      </c>
      <c r="AD33" s="248" t="s">
        <v>176</v>
      </c>
      <c r="AE33" s="248" t="s">
        <v>176</v>
      </c>
      <c r="AF33" s="248" t="s">
        <v>176</v>
      </c>
      <c r="AG33" s="420">
        <f t="shared" si="9"/>
        <v>0</v>
      </c>
    </row>
    <row r="34" s="421" customFormat="1" hidden="1" customHeight="1" spans="1:159">
      <c r="A34" s="438"/>
      <c r="B34" s="193" t="s">
        <v>590</v>
      </c>
      <c r="C34" s="439" t="s">
        <v>591</v>
      </c>
      <c r="D34" s="436">
        <v>100</v>
      </c>
      <c r="E34" s="195">
        <f t="array" ref="E34">SUMPRODUCT((计划电量!$K$2:$V$2&gt;=自由分析表!$O$1)*(计划电量!$K$2:$V$2&lt;=自由分析表!$Q$1)*计划电量!K35:V35)</f>
        <v>0</v>
      </c>
      <c r="F34" s="196">
        <f>SUMIFS(数据提取表!F:F,数据提取表!$B:$B,$A34,数据提取表!$A:$A,"&gt;="&amp;$D$1,数据提取表!$A:$A,"&lt;="&amp;$H$1)</f>
        <v>0</v>
      </c>
      <c r="G34" s="196">
        <f>SUMIFS(数据提取表!H:H,数据提取表!$B:$B,$A34,数据提取表!$A:$A,"&gt;="&amp;$D$1,数据提取表!$A:$A,"&lt;="&amp;$H$1)</f>
        <v>0</v>
      </c>
      <c r="H34" s="252">
        <f>SUMIFS(数据提取表!I:I,数据提取表!$B:$B,$A34,数据提取表!$A:$A,"&gt;="&amp;$D$1,数据提取表!$A:$A,"&lt;="&amp;$H$1)</f>
        <v>0</v>
      </c>
      <c r="I34" s="252">
        <f>SUMIFS(数据提取表!J:J,数据提取表!$B:$B,$A34,数据提取表!$A:$A,"&gt;="&amp;$D$1,数据提取表!$A:$A,"&lt;="&amp;$H$1)</f>
        <v>0</v>
      </c>
      <c r="J34" s="195">
        <f>计划电量!F35</f>
        <v>4555</v>
      </c>
      <c r="K34" s="233" t="e">
        <f t="shared" si="1"/>
        <v>#DIV/0!</v>
      </c>
      <c r="L34" s="233">
        <f t="shared" si="2"/>
        <v>0</v>
      </c>
      <c r="M34" s="196">
        <f t="shared" si="3"/>
        <v>0</v>
      </c>
      <c r="N34" s="460">
        <f>SUMIFS(数据提取表!K:K,数据提取表!$B:$B,$A34,数据提取表!$A:$A,"&gt;="&amp;$D$1,数据提取表!$A:$A,"&lt;="&amp;$H$1)</f>
        <v>0</v>
      </c>
      <c r="O34" s="461" t="e">
        <f t="shared" si="0"/>
        <v>#DIV/0!</v>
      </c>
      <c r="P34" s="460">
        <f t="shared" si="4"/>
        <v>0</v>
      </c>
      <c r="Q34" s="252">
        <f t="shared" si="10"/>
        <v>0</v>
      </c>
      <c r="R34" s="460">
        <f>SUMIFS(数据提取表!U:U,数据提取表!$B:$B,$A34,数据提取表!$A:$A,"&gt;="&amp;$D$1,数据提取表!$A:$A,"&lt;="&amp;$H$1)</f>
        <v>0</v>
      </c>
      <c r="S34" s="460">
        <f>SUMIFS(数据提取表!T:T,数据提取表!$B:$B,$A34,数据提取表!$A:$A,"&gt;="&amp;$D$1,数据提取表!$A:$A,"&lt;="&amp;$H$1)</f>
        <v>0</v>
      </c>
      <c r="T34" s="481">
        <f>SUMIFS(数据提取表!V:V,数据提取表!$B:$B,$A34,数据提取表!$A:$A,"&gt;="&amp;$D$1,数据提取表!$A:$A,"&lt;="&amp;$H$1)</f>
        <v>0</v>
      </c>
      <c r="U34" s="481">
        <f>SUMIFS(数据提取表!W:W,数据提取表!$B:$B,$A34,数据提取表!$A:$A,"&gt;="&amp;$D$1,数据提取表!$A:$A,"&lt;="&amp;$H$1)</f>
        <v>0</v>
      </c>
      <c r="V34" s="481">
        <f t="shared" si="5"/>
        <v>0</v>
      </c>
      <c r="W34" s="481">
        <f>SUMIFS(数据提取表!X:X,数据提取表!$B:$B,$A34,数据提取表!$A:$A,"&gt;="&amp;$D$1,数据提取表!$A:$A,"&lt;="&amp;$H$1)</f>
        <v>0</v>
      </c>
      <c r="X34" s="481">
        <f>SUMIFS(数据提取表!Y:Y,数据提取表!$B:$B,$A34,数据提取表!$A:$A,"&gt;="&amp;$D$1,数据提取表!$A:$A,"&lt;="&amp;$H$1)</f>
        <v>0</v>
      </c>
      <c r="Y34" s="481">
        <f>SUMIFS(数据提取表!Z:Z,数据提取表!$B:$B,$A34,数据提取表!$A:$A,"&gt;="&amp;$D$1,数据提取表!$A:$A,"&lt;="&amp;$H$1)</f>
        <v>0</v>
      </c>
      <c r="Z34" s="481">
        <f>SUMIFS(数据提取表!AA:AA,数据提取表!$B:$B,$A34,数据提取表!$A:$A,"&gt;="&amp;$D$1,数据提取表!$A:$A,"&lt;="&amp;$H$1)</f>
        <v>0</v>
      </c>
      <c r="AA34" s="248">
        <f>SUMIFS(数据提取表!AB:AB,数据提取表!$B:$B,$A34,数据提取表!$A:$A,"&gt;="&amp;$D$1,数据提取表!$A:$A,"&lt;="&amp;$H$1)/$J$1</f>
        <v>0</v>
      </c>
      <c r="AB34" s="486" t="s">
        <v>176</v>
      </c>
      <c r="AC34" s="248" t="s">
        <v>176</v>
      </c>
      <c r="AD34" s="248" t="s">
        <v>176</v>
      </c>
      <c r="AE34" s="248" t="s">
        <v>176</v>
      </c>
      <c r="AF34" s="248" t="s">
        <v>176</v>
      </c>
      <c r="AG34" s="420">
        <f t="shared" si="9"/>
        <v>0</v>
      </c>
      <c r="AH34" s="424"/>
      <c r="AI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4"/>
      <c r="DF34" s="424"/>
      <c r="DG34" s="424"/>
      <c r="DH34" s="424"/>
      <c r="DI34" s="424"/>
      <c r="DJ34" s="424"/>
      <c r="DK34" s="424"/>
      <c r="DL34" s="424"/>
      <c r="DM34" s="424"/>
      <c r="DN34" s="424"/>
      <c r="DO34" s="424"/>
      <c r="DP34" s="424"/>
      <c r="DQ34" s="424"/>
      <c r="DR34" s="424"/>
      <c r="DS34" s="424"/>
      <c r="DT34" s="424"/>
      <c r="DU34" s="424"/>
      <c r="DV34" s="424"/>
      <c r="DW34" s="424"/>
      <c r="DX34" s="424"/>
      <c r="DY34" s="424"/>
      <c r="DZ34" s="424"/>
      <c r="EA34" s="424"/>
      <c r="EB34" s="424"/>
      <c r="EC34" s="424"/>
      <c r="ED34" s="424"/>
      <c r="EE34" s="424"/>
      <c r="EF34" s="424"/>
      <c r="EG34" s="424"/>
      <c r="EH34" s="424"/>
      <c r="EI34" s="424"/>
      <c r="EJ34" s="424"/>
      <c r="EK34" s="424"/>
      <c r="EL34" s="424"/>
      <c r="EM34" s="424"/>
      <c r="EN34" s="424"/>
      <c r="EO34" s="424"/>
      <c r="EP34" s="424"/>
      <c r="EQ34" s="424"/>
      <c r="ER34" s="424"/>
      <c r="ES34" s="424"/>
      <c r="ET34" s="424"/>
      <c r="EU34" s="424"/>
      <c r="EV34" s="424"/>
      <c r="EW34" s="424"/>
      <c r="EX34" s="424"/>
      <c r="EY34" s="424"/>
      <c r="EZ34" s="424"/>
      <c r="FA34" s="424"/>
      <c r="FB34" s="424"/>
      <c r="FC34" s="424"/>
    </row>
    <row r="35" s="421" customFormat="1" hidden="1" customHeight="1" spans="1:159">
      <c r="A35" s="438"/>
      <c r="B35" s="193" t="s">
        <v>592</v>
      </c>
      <c r="C35" s="439" t="s">
        <v>593</v>
      </c>
      <c r="D35" s="436">
        <v>200</v>
      </c>
      <c r="E35" s="195">
        <f t="array" ref="E35">SUMPRODUCT((计划电量!$K$2:$V$2&gt;=自由分析表!$O$1)*(计划电量!$K$2:$V$2&lt;=自由分析表!$Q$1)*计划电量!K36:V36)</f>
        <v>0</v>
      </c>
      <c r="F35" s="196">
        <f>SUMIFS(数据提取表!F:F,数据提取表!$B:$B,$A35,数据提取表!$A:$A,"&gt;="&amp;$D$1,数据提取表!$A:$A,"&lt;="&amp;$H$1)</f>
        <v>0</v>
      </c>
      <c r="G35" s="196">
        <f>SUMIFS(数据提取表!H:H,数据提取表!$B:$B,$A35,数据提取表!$A:$A,"&gt;="&amp;$D$1,数据提取表!$A:$A,"&lt;="&amp;$H$1)</f>
        <v>0</v>
      </c>
      <c r="H35" s="252">
        <f>SUMIFS(数据提取表!I:I,数据提取表!$B:$B,$A35,数据提取表!$A:$A,"&gt;="&amp;$D$1,数据提取表!$A:$A,"&lt;="&amp;$H$1)</f>
        <v>0</v>
      </c>
      <c r="I35" s="252">
        <f>SUMIFS(数据提取表!J:J,数据提取表!$B:$B,$A35,数据提取表!$A:$A,"&gt;="&amp;$D$1,数据提取表!$A:$A,"&lt;="&amp;$H$1)</f>
        <v>0</v>
      </c>
      <c r="J35" s="195">
        <f>计划电量!F36</f>
        <v>7411</v>
      </c>
      <c r="K35" s="233" t="e">
        <f t="shared" si="1"/>
        <v>#DIV/0!</v>
      </c>
      <c r="L35" s="233">
        <f t="shared" si="2"/>
        <v>0</v>
      </c>
      <c r="M35" s="196">
        <f t="shared" si="3"/>
        <v>0</v>
      </c>
      <c r="N35" s="460">
        <f>SUMIFS(数据提取表!K:K,数据提取表!$B:$B,$A35,数据提取表!$A:$A,"&gt;="&amp;$D$1,数据提取表!$A:$A,"&lt;="&amp;$H$1)</f>
        <v>0</v>
      </c>
      <c r="O35" s="461" t="e">
        <f t="shared" si="0"/>
        <v>#DIV/0!</v>
      </c>
      <c r="P35" s="460">
        <f t="shared" si="4"/>
        <v>0</v>
      </c>
      <c r="Q35" s="252">
        <f t="shared" si="10"/>
        <v>0</v>
      </c>
      <c r="R35" s="460">
        <f>SUMIFS(数据提取表!U:U,数据提取表!$B:$B,$A35,数据提取表!$A:$A,"&gt;="&amp;$D$1,数据提取表!$A:$A,"&lt;="&amp;$H$1)</f>
        <v>0</v>
      </c>
      <c r="S35" s="460">
        <f>SUMIFS(数据提取表!T:T,数据提取表!$B:$B,$A35,数据提取表!$A:$A,"&gt;="&amp;$D$1,数据提取表!$A:$A,"&lt;="&amp;$H$1)</f>
        <v>0</v>
      </c>
      <c r="T35" s="481">
        <f>SUMIFS(数据提取表!V:V,数据提取表!$B:$B,$A35,数据提取表!$A:$A,"&gt;="&amp;$D$1,数据提取表!$A:$A,"&lt;="&amp;$H$1)</f>
        <v>0</v>
      </c>
      <c r="U35" s="481">
        <f>SUMIFS(数据提取表!W:W,数据提取表!$B:$B,$A35,数据提取表!$A:$A,"&gt;="&amp;$D$1,数据提取表!$A:$A,"&lt;="&amp;$H$1)</f>
        <v>0</v>
      </c>
      <c r="V35" s="481">
        <f t="shared" si="5"/>
        <v>0</v>
      </c>
      <c r="W35" s="481">
        <f>SUMIFS(数据提取表!X:X,数据提取表!$B:$B,$A35,数据提取表!$A:$A,"&gt;="&amp;$D$1,数据提取表!$A:$A,"&lt;="&amp;$H$1)</f>
        <v>0</v>
      </c>
      <c r="X35" s="481">
        <f>SUMIFS(数据提取表!Y:Y,数据提取表!$B:$B,$A35,数据提取表!$A:$A,"&gt;="&amp;$D$1,数据提取表!$A:$A,"&lt;="&amp;$H$1)</f>
        <v>0</v>
      </c>
      <c r="Y35" s="481">
        <f>SUMIFS(数据提取表!Z:Z,数据提取表!$B:$B,$A35,数据提取表!$A:$A,"&gt;="&amp;$D$1,数据提取表!$A:$A,"&lt;="&amp;$H$1)</f>
        <v>0</v>
      </c>
      <c r="Z35" s="481">
        <f>SUMIFS(数据提取表!AA:AA,数据提取表!$B:$B,$A35,数据提取表!$A:$A,"&gt;="&amp;$D$1,数据提取表!$A:$A,"&lt;="&amp;$H$1)</f>
        <v>0</v>
      </c>
      <c r="AA35" s="248">
        <f>SUMIFS(数据提取表!AB:AB,数据提取表!$B:$B,$A35,数据提取表!$A:$A,"&gt;="&amp;$D$1,数据提取表!$A:$A,"&lt;="&amp;$H$1)/$J$1</f>
        <v>0</v>
      </c>
      <c r="AB35" s="486" t="s">
        <v>176</v>
      </c>
      <c r="AC35" s="248" t="s">
        <v>176</v>
      </c>
      <c r="AD35" s="248" t="s">
        <v>176</v>
      </c>
      <c r="AE35" s="248" t="s">
        <v>176</v>
      </c>
      <c r="AF35" s="248" t="s">
        <v>176</v>
      </c>
      <c r="AG35" s="420">
        <f t="shared" si="9"/>
        <v>0</v>
      </c>
      <c r="AH35" s="424"/>
      <c r="AI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4"/>
      <c r="DF35" s="424"/>
      <c r="DG35" s="424"/>
      <c r="DH35" s="424"/>
      <c r="DI35" s="424"/>
      <c r="DJ35" s="424"/>
      <c r="DK35" s="424"/>
      <c r="DL35" s="424"/>
      <c r="DM35" s="424"/>
      <c r="DN35" s="424"/>
      <c r="DO35" s="424"/>
      <c r="DP35" s="424"/>
      <c r="DQ35" s="424"/>
      <c r="DR35" s="424"/>
      <c r="DS35" s="424"/>
      <c r="DT35" s="424"/>
      <c r="DU35" s="424"/>
      <c r="DV35" s="424"/>
      <c r="DW35" s="424"/>
      <c r="DX35" s="424"/>
      <c r="DY35" s="424"/>
      <c r="DZ35" s="424"/>
      <c r="EA35" s="424"/>
      <c r="EB35" s="424"/>
      <c r="EC35" s="424"/>
      <c r="ED35" s="424"/>
      <c r="EE35" s="424"/>
      <c r="EF35" s="424"/>
      <c r="EG35" s="424"/>
      <c r="EH35" s="424"/>
      <c r="EI35" s="424"/>
      <c r="EJ35" s="424"/>
      <c r="EK35" s="424"/>
      <c r="EL35" s="424"/>
      <c r="EM35" s="424"/>
      <c r="EN35" s="424"/>
      <c r="EO35" s="424"/>
      <c r="EP35" s="424"/>
      <c r="EQ35" s="424"/>
      <c r="ER35" s="424"/>
      <c r="ES35" s="424"/>
      <c r="ET35" s="424"/>
      <c r="EU35" s="424"/>
      <c r="EV35" s="424"/>
      <c r="EW35" s="424"/>
      <c r="EX35" s="424"/>
      <c r="EY35" s="424"/>
      <c r="EZ35" s="424"/>
      <c r="FA35" s="424"/>
      <c r="FB35" s="424"/>
      <c r="FC35" s="424"/>
    </row>
    <row r="36" s="421" customFormat="1" customHeight="1" spans="1:159">
      <c r="A36" s="435" t="s">
        <v>52</v>
      </c>
      <c r="B36" s="193" t="s">
        <v>595</v>
      </c>
      <c r="C36" s="188" t="s">
        <v>596</v>
      </c>
      <c r="D36" s="436">
        <v>150</v>
      </c>
      <c r="E36" s="195">
        <f t="array" ref="E36">SUMPRODUCT((计划电量!$K$2:$V$2&gt;=自由分析表!$O$1)*(计划电量!$K$2:$V$2&lt;=自由分析表!$Q$1)*计划电量!K38:V38)</f>
        <v>2355</v>
      </c>
      <c r="F36" s="196">
        <f>SUMIFS(数据提取表!F:F,数据提取表!$B:$B,$A36,数据提取表!$A:$A,"&gt;="&amp;$D$1,数据提取表!$A:$A,"&lt;="&amp;$H$1)</f>
        <v>15.48</v>
      </c>
      <c r="G36" s="196">
        <f>SUMIFS(数据提取表!H:H,数据提取表!$B:$B,$A36,数据提取表!$A:$A,"&gt;="&amp;$D$1,数据提取表!$A:$A,"&lt;="&amp;$H$1)</f>
        <v>191.0713</v>
      </c>
      <c r="H36" s="252">
        <f>SUMIFS(数据提取表!I:I,数据提取表!$B:$B,$A36,数据提取表!$A:$A,"&gt;="&amp;$D$1,数据提取表!$A:$A,"&lt;="&amp;$H$1)</f>
        <v>190.8816</v>
      </c>
      <c r="I36" s="252">
        <f>SUMIFS(数据提取表!J:J,数据提取表!$B:$B,$A36,数据提取表!$A:$A,"&gt;="&amp;$D$1,数据提取表!$A:$A,"&lt;="&amp;$H$1)</f>
        <v>189.525</v>
      </c>
      <c r="J36" s="195">
        <f>计划电量!F38</f>
        <v>25455.6</v>
      </c>
      <c r="K36" s="233">
        <f t="shared" si="1"/>
        <v>0.0804777070063694</v>
      </c>
      <c r="L36" s="233">
        <f t="shared" si="2"/>
        <v>0.00744531655117145</v>
      </c>
      <c r="M36" s="196">
        <f t="shared" si="3"/>
        <v>-2165.475</v>
      </c>
      <c r="N36" s="460">
        <f>SUMIFS(数据提取表!K:K,数据提取表!$B:$B,$A36,数据提取表!$A:$A,"&gt;="&amp;$D$1,数据提取表!$A:$A,"&lt;="&amp;$H$1)</f>
        <v>0</v>
      </c>
      <c r="O36" s="461">
        <f t="shared" si="0"/>
        <v>0</v>
      </c>
      <c r="P36" s="460">
        <f t="shared" si="4"/>
        <v>0</v>
      </c>
      <c r="Q36" s="252">
        <f t="shared" si="10"/>
        <v>0.1897</v>
      </c>
      <c r="R36" s="460">
        <f>SUMIFS(数据提取表!U:U,数据提取表!$B:$B,$A36,数据提取表!$A:$A,"&gt;="&amp;$D$1,数据提取表!$A:$A,"&lt;="&amp;$H$1)</f>
        <v>0</v>
      </c>
      <c r="S36" s="460">
        <f>SUMIFS(数据提取表!T:T,数据提取表!$B:$B,$A36,数据提取表!$A:$A,"&gt;="&amp;$D$1,数据提取表!$A:$A,"&lt;="&amp;$H$1)</f>
        <v>0.1897</v>
      </c>
      <c r="T36" s="481">
        <f>SUMIFS(数据提取表!V:V,数据提取表!$B:$B,$A36,数据提取表!$A:$A,"&gt;="&amp;$D$1,数据提取表!$A:$A,"&lt;="&amp;$H$1)</f>
        <v>0</v>
      </c>
      <c r="U36" s="481">
        <f>SUMIFS(数据提取表!W:W,数据提取表!$B:$B,$A36,数据提取表!$A:$A,"&gt;="&amp;$D$1,数据提取表!$A:$A,"&lt;="&amp;$H$1)</f>
        <v>0</v>
      </c>
      <c r="V36" s="481">
        <f t="shared" ref="V36:V64" si="11">W36+X36+Y36</f>
        <v>0</v>
      </c>
      <c r="W36" s="481">
        <f>SUMIFS(数据提取表!X:X,数据提取表!$B:$B,$A36,数据提取表!$A:$A,"&gt;="&amp;$D$1,数据提取表!$A:$A,"&lt;="&amp;$H$1)</f>
        <v>0</v>
      </c>
      <c r="X36" s="481">
        <f>SUMIFS(数据提取表!Y:Y,数据提取表!$B:$B,$A36,数据提取表!$A:$A,"&gt;="&amp;$D$1,数据提取表!$A:$A,"&lt;="&amp;$H$1)</f>
        <v>0</v>
      </c>
      <c r="Y36" s="481">
        <f>SUMIFS(数据提取表!Z:Z,数据提取表!$B:$B,$A36,数据提取表!$A:$A,"&gt;="&amp;$D$1,数据提取表!$A:$A,"&lt;="&amp;$H$1)</f>
        <v>0</v>
      </c>
      <c r="Z36" s="481">
        <f>SUMIFS(数据提取表!AA:AA,数据提取表!$B:$B,$A36,数据提取表!$A:$A,"&gt;="&amp;$D$1,数据提取表!$A:$A,"&lt;="&amp;$H$1)</f>
        <v>0</v>
      </c>
      <c r="AA36" s="248">
        <f>SUMIFS(数据提取表!AB:AB,数据提取表!$B:$B,$A36,数据提取表!$A:$A,"&gt;="&amp;$D$1,数据提取表!$A:$A,"&lt;="&amp;$H$1)/$J$1</f>
        <v>0.99965</v>
      </c>
      <c r="AB36" s="486">
        <f t="shared" ref="AB36:AB64" si="12">Q36/(Q36+P36+H36)</f>
        <v>0.000992823097974421</v>
      </c>
      <c r="AC36" s="487">
        <v>0.0049</v>
      </c>
      <c r="AD36" s="248">
        <f t="shared" ref="AD36:AD64" si="13">P36/(P36+Q36+H36)</f>
        <v>0</v>
      </c>
      <c r="AE36" s="487">
        <v>0.0007</v>
      </c>
      <c r="AF36" s="248">
        <f t="shared" ref="AF36:AF64" si="14">(P36+Q36+V36)/(G36-N36)</f>
        <v>0.000992823097974421</v>
      </c>
      <c r="AG36" s="420">
        <f t="shared" si="9"/>
        <v>0.1897</v>
      </c>
      <c r="AH36" s="424">
        <v>2.5405</v>
      </c>
      <c r="AI36" s="424"/>
      <c r="AK36" s="424">
        <v>19.4994</v>
      </c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4"/>
      <c r="DF36" s="424"/>
      <c r="DG36" s="424"/>
      <c r="DH36" s="424"/>
      <c r="DI36" s="424"/>
      <c r="DJ36" s="424"/>
      <c r="DK36" s="424"/>
      <c r="DL36" s="424"/>
      <c r="DM36" s="424"/>
      <c r="DN36" s="424"/>
      <c r="DO36" s="424"/>
      <c r="DP36" s="424"/>
      <c r="DQ36" s="424"/>
      <c r="DR36" s="424"/>
      <c r="DS36" s="424"/>
      <c r="DT36" s="424"/>
      <c r="DU36" s="424"/>
      <c r="DV36" s="424"/>
      <c r="DW36" s="424"/>
      <c r="DX36" s="424"/>
      <c r="DY36" s="424"/>
      <c r="DZ36" s="424"/>
      <c r="EA36" s="424"/>
      <c r="EB36" s="424"/>
      <c r="EC36" s="424"/>
      <c r="ED36" s="424"/>
      <c r="EE36" s="424"/>
      <c r="EF36" s="424"/>
      <c r="EG36" s="424"/>
      <c r="EH36" s="424"/>
      <c r="EI36" s="424"/>
      <c r="EJ36" s="424"/>
      <c r="EK36" s="424"/>
      <c r="EL36" s="424"/>
      <c r="EM36" s="424"/>
      <c r="EN36" s="424"/>
      <c r="EO36" s="424"/>
      <c r="EP36" s="424"/>
      <c r="EQ36" s="424"/>
      <c r="ER36" s="424"/>
      <c r="ES36" s="424"/>
      <c r="ET36" s="424"/>
      <c r="EU36" s="424"/>
      <c r="EV36" s="424"/>
      <c r="EW36" s="424"/>
      <c r="EX36" s="424"/>
      <c r="EY36" s="424"/>
      <c r="EZ36" s="424"/>
      <c r="FA36" s="424"/>
      <c r="FB36" s="424"/>
      <c r="FC36" s="424"/>
    </row>
    <row r="37" s="421" customFormat="1" ht="19" customHeight="1" spans="1:159">
      <c r="A37" s="435" t="s">
        <v>75</v>
      </c>
      <c r="B37" s="193" t="s">
        <v>597</v>
      </c>
      <c r="C37" s="188" t="s">
        <v>598</v>
      </c>
      <c r="D37" s="436">
        <v>200</v>
      </c>
      <c r="E37" s="195">
        <f t="array" ref="E37">SUMPRODUCT((计划电量!$K$2:$V$2&gt;=自由分析表!$O$1)*(计划电量!$K$2:$V$2&lt;=自由分析表!$Q$1)*计划电量!K39:V39)</f>
        <v>4430</v>
      </c>
      <c r="F37" s="196">
        <f>SUMIFS(数据提取表!G:G,数据提取表!$B:$B,$A37,数据提取表!$A:$A,"&gt;="&amp;$D$1,数据提取表!$A:$A,"&lt;="&amp;$H$1)/$J$1</f>
        <v>3.74</v>
      </c>
      <c r="G37" s="196">
        <f>SUMIFS(数据提取表!H:H,数据提取表!$B:$B,$A37,数据提取表!$A:$A,"&gt;="&amp;$D$1,数据提取表!$A:$A,"&lt;="&amp;$H$1)</f>
        <v>77.5718</v>
      </c>
      <c r="H37" s="252">
        <f>SUMIFS(数据提取表!I:I,数据提取表!$B:$B,$A37,数据提取表!$A:$A,"&gt;="&amp;$D$1,数据提取表!$A:$A,"&lt;="&amp;$H$1)</f>
        <v>68.5368</v>
      </c>
      <c r="I37" s="252">
        <f>SUMIFS(数据提取表!J:J,数据提取表!$B:$B,$A37,数据提取表!$A:$A,"&gt;="&amp;$D$1,数据提取表!$A:$A,"&lt;="&amp;$H$1)</f>
        <v>65.34</v>
      </c>
      <c r="J37" s="195">
        <f>计划电量!F39</f>
        <v>45530</v>
      </c>
      <c r="K37" s="233">
        <f t="shared" si="1"/>
        <v>0.0147494356659142</v>
      </c>
      <c r="L37" s="233">
        <f t="shared" si="2"/>
        <v>0.00143509773775533</v>
      </c>
      <c r="M37" s="196">
        <f t="shared" si="3"/>
        <v>-4364.66</v>
      </c>
      <c r="N37" s="460">
        <f>SUMIFS(数据提取表!K:K,数据提取表!$B:$B,$A37,数据提取表!$A:$A,"&gt;="&amp;$D$1,数据提取表!$A:$A,"&lt;="&amp;$H$1)</f>
        <v>8.9025</v>
      </c>
      <c r="O37" s="461">
        <f t="shared" si="0"/>
        <v>0.114764643852534</v>
      </c>
      <c r="P37" s="460">
        <f t="shared" si="4"/>
        <v>0.1325</v>
      </c>
      <c r="Q37" s="252">
        <f t="shared" si="10"/>
        <v>0</v>
      </c>
      <c r="R37" s="460">
        <f>SUMIFS(数据提取表!U:U,数据提取表!$B:$B,$A37,数据提取表!$A:$A,"&gt;="&amp;$D$1,数据提取表!$A:$A,"&lt;="&amp;$H$1)</f>
        <v>0.1325</v>
      </c>
      <c r="S37" s="460">
        <f>SUMIFS(数据提取表!T:T,数据提取表!$B:$B,$A37,数据提取表!$A:$A,"&gt;="&amp;$D$1,数据提取表!$A:$A,"&lt;="&amp;$H$1)</f>
        <v>0</v>
      </c>
      <c r="T37" s="481">
        <f>SUMIFS(数据提取表!V:V,数据提取表!$B:$B,$A37,数据提取表!$A:$A,"&gt;="&amp;$D$1,数据提取表!$A:$A,"&lt;="&amp;$H$1)</f>
        <v>0</v>
      </c>
      <c r="U37" s="481">
        <f>SUMIFS(数据提取表!W:W,数据提取表!$B:$B,$A37,数据提取表!$A:$A,"&gt;="&amp;$D$1,数据提取表!$A:$A,"&lt;="&amp;$H$1)</f>
        <v>0</v>
      </c>
      <c r="V37" s="481">
        <f t="shared" si="11"/>
        <v>0</v>
      </c>
      <c r="W37" s="481">
        <f>SUMIFS(数据提取表!X:X,数据提取表!$B:$B,$A37,数据提取表!$A:$A,"&gt;="&amp;$D$1,数据提取表!$A:$A,"&lt;="&amp;$H$1)</f>
        <v>0</v>
      </c>
      <c r="X37" s="481">
        <f>SUMIFS(数据提取表!Y:Y,数据提取表!$B:$B,$A37,数据提取表!$A:$A,"&gt;="&amp;$D$1,数据提取表!$A:$A,"&lt;="&amp;$H$1)</f>
        <v>0</v>
      </c>
      <c r="Y37" s="481">
        <f>SUMIFS(数据提取表!Z:Z,数据提取表!$B:$B,$A37,数据提取表!$A:$A,"&gt;="&amp;$D$1,数据提取表!$A:$A,"&lt;="&amp;$H$1)</f>
        <v>0</v>
      </c>
      <c r="Z37" s="481">
        <f>SUMIFS(数据提取表!AA:AA,数据提取表!$B:$B,$A37,数据提取表!$A:$A,"&gt;="&amp;$D$1,数据提取表!$A:$A,"&lt;="&amp;$H$1)</f>
        <v>0</v>
      </c>
      <c r="AA37" s="248">
        <f>SUMIFS(数据提取表!AB:AB,数据提取表!$B:$B,$A37,数据提取表!$A:$A,"&gt;="&amp;$D$1,数据提取表!$A:$A,"&lt;="&amp;$H$1)/$J$1</f>
        <v>1</v>
      </c>
      <c r="AB37" s="486">
        <f t="shared" si="12"/>
        <v>0</v>
      </c>
      <c r="AC37" s="487">
        <v>0.004</v>
      </c>
      <c r="AD37" s="248">
        <f t="shared" si="13"/>
        <v>0.00192953765365309</v>
      </c>
      <c r="AE37" s="487">
        <v>0.00458607292737525</v>
      </c>
      <c r="AF37" s="248">
        <f t="shared" si="14"/>
        <v>0.00192953765365309</v>
      </c>
      <c r="AG37" s="420">
        <f t="shared" si="9"/>
        <v>0.1325</v>
      </c>
      <c r="AH37" s="424">
        <v>42.9838</v>
      </c>
      <c r="AI37" s="424"/>
      <c r="AK37" s="424">
        <v>95.3795</v>
      </c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4"/>
      <c r="DF37" s="424"/>
      <c r="DG37" s="424"/>
      <c r="DH37" s="424"/>
      <c r="DI37" s="424"/>
      <c r="DJ37" s="424"/>
      <c r="DK37" s="424"/>
      <c r="DL37" s="424"/>
      <c r="DM37" s="424"/>
      <c r="DN37" s="424"/>
      <c r="DO37" s="424"/>
      <c r="DP37" s="424"/>
      <c r="DQ37" s="424"/>
      <c r="DR37" s="424"/>
      <c r="DS37" s="424"/>
      <c r="DT37" s="424"/>
      <c r="DU37" s="424"/>
      <c r="DV37" s="424"/>
      <c r="DW37" s="424"/>
      <c r="DX37" s="424"/>
      <c r="DY37" s="424"/>
      <c r="DZ37" s="424"/>
      <c r="EA37" s="424"/>
      <c r="EB37" s="424"/>
      <c r="EC37" s="424"/>
      <c r="ED37" s="424"/>
      <c r="EE37" s="424"/>
      <c r="EF37" s="424"/>
      <c r="EG37" s="424"/>
      <c r="EH37" s="424"/>
      <c r="EI37" s="424"/>
      <c r="EJ37" s="424"/>
      <c r="EK37" s="424"/>
      <c r="EL37" s="424"/>
      <c r="EM37" s="424"/>
      <c r="EN37" s="424"/>
      <c r="EO37" s="424"/>
      <c r="EP37" s="424"/>
      <c r="EQ37" s="424"/>
      <c r="ER37" s="424"/>
      <c r="ES37" s="424"/>
      <c r="ET37" s="424"/>
      <c r="EU37" s="424"/>
      <c r="EV37" s="424"/>
      <c r="EW37" s="424"/>
      <c r="EX37" s="424"/>
      <c r="EY37" s="424"/>
      <c r="EZ37" s="424"/>
      <c r="FA37" s="424"/>
      <c r="FB37" s="424"/>
      <c r="FC37" s="424"/>
    </row>
    <row r="38" s="421" customFormat="1" customHeight="1" spans="1:159">
      <c r="A38" s="435" t="s">
        <v>68</v>
      </c>
      <c r="B38" s="193" t="s">
        <v>599</v>
      </c>
      <c r="C38" s="188" t="s">
        <v>600</v>
      </c>
      <c r="D38" s="436">
        <v>200</v>
      </c>
      <c r="E38" s="195">
        <f t="array" ref="E38">SUMPRODUCT((计划电量!$K$2:$V$2&gt;=自由分析表!$O$1)*(计划电量!$K$2:$V$2&lt;=自由分析表!$Q$1)*计划电量!K40:V40)</f>
        <v>5863</v>
      </c>
      <c r="F38" s="196">
        <f>SUMIFS(数据提取表!G:G,数据提取表!$B:$B,$A38,数据提取表!$A:$A,"&gt;="&amp;$D$1,数据提取表!$A:$A,"&lt;="&amp;$H$1)/$J$1</f>
        <v>5.6</v>
      </c>
      <c r="G38" s="196">
        <f>SUMIFS(数据提取表!H:H,数据提取表!$B:$B,$A38,数据提取表!$A:$A,"&gt;="&amp;$D$1,数据提取表!$A:$A,"&lt;="&amp;$H$1)</f>
        <v>261.6502</v>
      </c>
      <c r="H38" s="252">
        <f>SUMIFS(数据提取表!I:I,数据提取表!$B:$B,$A38,数据提取表!$A:$A,"&gt;="&amp;$D$1,数据提取表!$A:$A,"&lt;="&amp;$H$1)</f>
        <v>199.309</v>
      </c>
      <c r="I38" s="252">
        <f>SUMIFS(数据提取表!J:J,数据提取表!$B:$B,$A38,数据提取表!$A:$A,"&gt;="&amp;$D$1,数据提取表!$A:$A,"&lt;="&amp;$H$1)</f>
        <v>193.6</v>
      </c>
      <c r="J38" s="195">
        <f>计划电量!F40</f>
        <v>59159</v>
      </c>
      <c r="K38" s="233">
        <f t="shared" si="1"/>
        <v>0.0330206378986867</v>
      </c>
      <c r="L38" s="233">
        <f t="shared" si="2"/>
        <v>0.00327253672306834</v>
      </c>
      <c r="M38" s="196">
        <f t="shared" si="3"/>
        <v>-5669.4</v>
      </c>
      <c r="N38" s="460">
        <f>SUMIFS(数据提取表!K:K,数据提取表!$B:$B,$A38,数据提取表!$A:$A,"&gt;="&amp;$D$1,数据提取表!$A:$A,"&lt;="&amp;$H$1)</f>
        <v>60.8328</v>
      </c>
      <c r="O38" s="461">
        <f t="shared" si="0"/>
        <v>0.232496669217146</v>
      </c>
      <c r="P38" s="460">
        <f t="shared" si="4"/>
        <v>0.6624</v>
      </c>
      <c r="Q38" s="252">
        <f t="shared" si="10"/>
        <v>0.846</v>
      </c>
      <c r="R38" s="460">
        <f>SUMIFS(数据提取表!U:U,数据提取表!$B:$B,$A38,数据提取表!$A:$A,"&gt;="&amp;$D$1,数据提取表!$A:$A,"&lt;="&amp;$H$1)</f>
        <v>0.6624</v>
      </c>
      <c r="S38" s="460">
        <f>SUMIFS(数据提取表!T:T,数据提取表!$B:$B,$A38,数据提取表!$A:$A,"&gt;="&amp;$D$1,数据提取表!$A:$A,"&lt;="&amp;$H$1)</f>
        <v>0.7268</v>
      </c>
      <c r="T38" s="481">
        <f>SUMIFS(数据提取表!V:V,数据提取表!$B:$B,$A38,数据提取表!$A:$A,"&gt;="&amp;$D$1,数据提取表!$A:$A,"&lt;="&amp;$H$1)</f>
        <v>0.1192</v>
      </c>
      <c r="U38" s="481">
        <f>SUMIFS(数据提取表!W:W,数据提取表!$B:$B,$A38,数据提取表!$A:$A,"&gt;="&amp;$D$1,数据提取表!$A:$A,"&lt;="&amp;$H$1)</f>
        <v>0</v>
      </c>
      <c r="V38" s="481">
        <f t="shared" si="11"/>
        <v>0</v>
      </c>
      <c r="W38" s="481">
        <f>SUMIFS(数据提取表!X:X,数据提取表!$B:$B,$A38,数据提取表!$A:$A,"&gt;="&amp;$D$1,数据提取表!$A:$A,"&lt;="&amp;$H$1)</f>
        <v>0</v>
      </c>
      <c r="X38" s="481">
        <f>SUMIFS(数据提取表!Y:Y,数据提取表!$B:$B,$A38,数据提取表!$A:$A,"&gt;="&amp;$D$1,数据提取表!$A:$A,"&lt;="&amp;$H$1)</f>
        <v>0</v>
      </c>
      <c r="Y38" s="481">
        <f>SUMIFS(数据提取表!Z:Z,数据提取表!$B:$B,$A38,数据提取表!$A:$A,"&gt;="&amp;$D$1,数据提取表!$A:$A,"&lt;="&amp;$H$1)</f>
        <v>0</v>
      </c>
      <c r="Z38" s="481">
        <f>SUMIFS(数据提取表!AA:AA,数据提取表!$B:$B,$A38,数据提取表!$A:$A,"&gt;="&amp;$D$1,数据提取表!$A:$A,"&lt;="&amp;$H$1)</f>
        <v>0</v>
      </c>
      <c r="AA38" s="248">
        <f>SUMIFS(数据提取表!AB:AB,数据提取表!$B:$B,$A38,数据提取表!$A:$A,"&gt;="&amp;$D$1,数据提取表!$A:$A,"&lt;="&amp;$H$1)/$J$1</f>
        <v>0.9773</v>
      </c>
      <c r="AB38" s="486">
        <f t="shared" si="12"/>
        <v>0.00421278235850081</v>
      </c>
      <c r="AC38" s="487">
        <v>0.0035</v>
      </c>
      <c r="AD38" s="248">
        <f t="shared" si="13"/>
        <v>0.00329851895303893</v>
      </c>
      <c r="AE38" s="487">
        <v>0.0065</v>
      </c>
      <c r="AF38" s="248">
        <f t="shared" si="14"/>
        <v>0.00751130131153974</v>
      </c>
      <c r="AG38" s="420">
        <f t="shared" si="9"/>
        <v>1.5084</v>
      </c>
      <c r="AH38" s="424">
        <v>237.3201</v>
      </c>
      <c r="AI38" s="424"/>
      <c r="AK38" s="424">
        <v>1402.6688</v>
      </c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4"/>
      <c r="DF38" s="424"/>
      <c r="DG38" s="424"/>
      <c r="DH38" s="424"/>
      <c r="DI38" s="424"/>
      <c r="DJ38" s="424"/>
      <c r="DK38" s="424"/>
      <c r="DL38" s="424"/>
      <c r="DM38" s="424"/>
      <c r="DN38" s="424"/>
      <c r="DO38" s="424"/>
      <c r="DP38" s="424"/>
      <c r="DQ38" s="424"/>
      <c r="DR38" s="424"/>
      <c r="DS38" s="424"/>
      <c r="DT38" s="424"/>
      <c r="DU38" s="424"/>
      <c r="DV38" s="424"/>
      <c r="DW38" s="424"/>
      <c r="DX38" s="424"/>
      <c r="DY38" s="424"/>
      <c r="DZ38" s="424"/>
      <c r="EA38" s="424"/>
      <c r="EB38" s="424"/>
      <c r="EC38" s="424"/>
      <c r="ED38" s="424"/>
      <c r="EE38" s="424"/>
      <c r="EF38" s="424"/>
      <c r="EG38" s="424"/>
      <c r="EH38" s="424"/>
      <c r="EI38" s="424"/>
      <c r="EJ38" s="424"/>
      <c r="EK38" s="424"/>
      <c r="EL38" s="424"/>
      <c r="EM38" s="424"/>
      <c r="EN38" s="424"/>
      <c r="EO38" s="424"/>
      <c r="EP38" s="424"/>
      <c r="EQ38" s="424"/>
      <c r="ER38" s="424"/>
      <c r="ES38" s="424"/>
      <c r="ET38" s="424"/>
      <c r="EU38" s="424"/>
      <c r="EV38" s="424"/>
      <c r="EW38" s="424"/>
      <c r="EX38" s="424"/>
      <c r="EY38" s="424"/>
      <c r="EZ38" s="424"/>
      <c r="FA38" s="424"/>
      <c r="FB38" s="424"/>
      <c r="FC38" s="424"/>
    </row>
    <row r="39" s="420" customFormat="1" customHeight="1" spans="1:32">
      <c r="A39" s="435" t="s">
        <v>70</v>
      </c>
      <c r="B39" s="193" t="s">
        <v>601</v>
      </c>
      <c r="C39" s="188" t="s">
        <v>602</v>
      </c>
      <c r="D39" s="436">
        <v>200</v>
      </c>
      <c r="E39" s="195">
        <f t="array" ref="E39">SUMPRODUCT((计划电量!$K$2:$V$2&gt;=自由分析表!$O$1)*(计划电量!$K$2:$V$2&lt;=自由分析表!$Q$1)*计划电量!K41:V41)</f>
        <v>3600</v>
      </c>
      <c r="F39" s="196">
        <f>SUMIFS(数据提取表!G:G,数据提取表!$B:$B,$A39,数据提取表!$A:$A,"&gt;="&amp;$D$1,数据提取表!$A:$A,"&lt;="&amp;$H$1)/$J$1</f>
        <v>6.98</v>
      </c>
      <c r="G39" s="196">
        <f>SUMIFS(数据提取表!H:H,数据提取表!$B:$B,$A39,数据提取表!$A:$A,"&gt;="&amp;$D$1,数据提取表!$A:$A,"&lt;="&amp;$H$1)</f>
        <v>200.6476</v>
      </c>
      <c r="H39" s="252">
        <f>SUMIFS(数据提取表!I:I,数据提取表!$B:$B,$A39,数据提取表!$A:$A,"&gt;="&amp;$D$1,数据提取表!$A:$A,"&lt;="&amp;$H$1)</f>
        <v>90.029</v>
      </c>
      <c r="I39" s="252">
        <f>SUMIFS(数据提取表!J:J,数据提取表!$B:$B,$A39,数据提取表!$A:$A,"&gt;="&amp;$D$1,数据提取表!$A:$A,"&lt;="&amp;$H$1)</f>
        <v>87.45</v>
      </c>
      <c r="J39" s="195">
        <f>计划电量!F41</f>
        <v>30140</v>
      </c>
      <c r="K39" s="233">
        <f t="shared" si="1"/>
        <v>0.0242916666666667</v>
      </c>
      <c r="L39" s="233">
        <f t="shared" si="2"/>
        <v>0.0029014598540146</v>
      </c>
      <c r="M39" s="196">
        <f t="shared" si="3"/>
        <v>-3512.55</v>
      </c>
      <c r="N39" s="460">
        <f>SUMIFS(数据提取表!K:K,数据提取表!$B:$B,$A39,数据提取表!$A:$A,"&gt;="&amp;$D$1,数据提取表!$A:$A,"&lt;="&amp;$H$1)</f>
        <v>0</v>
      </c>
      <c r="O39" s="461">
        <f t="shared" si="0"/>
        <v>0</v>
      </c>
      <c r="P39" s="460">
        <f t="shared" si="4"/>
        <v>0</v>
      </c>
      <c r="Q39" s="252">
        <f t="shared" si="10"/>
        <v>30.3544</v>
      </c>
      <c r="R39" s="460">
        <f>SUMIFS(数据提取表!U:U,数据提取表!$B:$B,$A39,数据提取表!$A:$A,"&gt;="&amp;$D$1,数据提取表!$A:$A,"&lt;="&amp;$H$1)</f>
        <v>0</v>
      </c>
      <c r="S39" s="460">
        <f>SUMIFS(数据提取表!T:T,数据提取表!$B:$B,$A39,数据提取表!$A:$A,"&gt;="&amp;$D$1,数据提取表!$A:$A,"&lt;="&amp;$H$1)</f>
        <v>30.3544</v>
      </c>
      <c r="T39" s="481">
        <f>SUMIFS(数据提取表!V:V,数据提取表!$B:$B,$A39,数据提取表!$A:$A,"&gt;="&amp;$D$1,数据提取表!$A:$A,"&lt;="&amp;$H$1)</f>
        <v>0</v>
      </c>
      <c r="U39" s="481">
        <f>SUMIFS(数据提取表!W:W,数据提取表!$B:$B,$A39,数据提取表!$A:$A,"&gt;="&amp;$D$1,数据提取表!$A:$A,"&lt;="&amp;$H$1)</f>
        <v>0</v>
      </c>
      <c r="V39" s="481">
        <f t="shared" si="11"/>
        <v>80.2642</v>
      </c>
      <c r="W39" s="481">
        <f>SUMIFS(数据提取表!X:X,数据提取表!$B:$B,$A39,数据提取表!$A:$A,"&gt;="&amp;$D$1,数据提取表!$A:$A,"&lt;="&amp;$H$1)</f>
        <v>0</v>
      </c>
      <c r="X39" s="481">
        <f>SUMIFS(数据提取表!Y:Y,数据提取表!$B:$B,$A39,数据提取表!$A:$A,"&gt;="&amp;$D$1,数据提取表!$A:$A,"&lt;="&amp;$H$1)</f>
        <v>80.2642</v>
      </c>
      <c r="Y39" s="481">
        <f>SUMIFS(数据提取表!Z:Z,数据提取表!$B:$B,$A39,数据提取表!$A:$A,"&gt;="&amp;$D$1,数据提取表!$A:$A,"&lt;="&amp;$H$1)</f>
        <v>0</v>
      </c>
      <c r="Z39" s="481">
        <f>SUMIFS(数据提取表!AA:AA,数据提取表!$B:$B,$A39,数据提取表!$A:$A,"&gt;="&amp;$D$1,数据提取表!$A:$A,"&lt;="&amp;$H$1)</f>
        <v>0</v>
      </c>
      <c r="AA39" s="248">
        <f>SUMIFS(数据提取表!AB:AB,数据提取表!$B:$B,$A39,数据提取表!$A:$A,"&gt;="&amp;$D$1,数据提取表!$A:$A,"&lt;="&amp;$H$1)/$J$1</f>
        <v>0.6416</v>
      </c>
      <c r="AB39" s="486">
        <f t="shared" si="12"/>
        <v>0.252147721363577</v>
      </c>
      <c r="AC39" s="248">
        <v>0.25</v>
      </c>
      <c r="AD39" s="248">
        <f t="shared" si="13"/>
        <v>0</v>
      </c>
      <c r="AE39" s="248">
        <v>0.04</v>
      </c>
      <c r="AF39" s="248">
        <f t="shared" si="14"/>
        <v>0.5513078651327</v>
      </c>
    </row>
    <row r="40" s="420" customFormat="1" customHeight="1" spans="1:37">
      <c r="A40" s="435" t="s">
        <v>73</v>
      </c>
      <c r="B40" s="193" t="s">
        <v>603</v>
      </c>
      <c r="C40" s="188" t="s">
        <v>604</v>
      </c>
      <c r="D40" s="436">
        <v>150</v>
      </c>
      <c r="E40" s="195">
        <f t="array" ref="E40">SUMPRODUCT((计划电量!$K$2:$V$2&gt;=自由分析表!$O$1)*(计划电量!$K$2:$V$2&lt;=自由分析表!$Q$1)*计划电量!K42:V42)</f>
        <v>2131</v>
      </c>
      <c r="F40" s="196">
        <f>SUMIFS(数据提取表!G:G,数据提取表!$B:$B,$A40,数据提取表!$A:$A,"&gt;="&amp;$D$1,数据提取表!$A:$A,"&lt;="&amp;$H$1)/$J$1</f>
        <v>5.42</v>
      </c>
      <c r="G40" s="196">
        <f>SUMIFS(数据提取表!H:H,数据提取表!$B:$B,$A40,数据提取表!$A:$A,"&gt;="&amp;$D$1,数据提取表!$A:$A,"&lt;="&amp;$H$1)</f>
        <v>191.3231</v>
      </c>
      <c r="H40" s="252">
        <f>SUMIFS(数据提取表!I:I,数据提取表!$B:$B,$A40,数据提取表!$A:$A,"&gt;="&amp;$D$1,数据提取表!$A:$A,"&lt;="&amp;$H$1)</f>
        <v>122.253</v>
      </c>
      <c r="I40" s="252">
        <f>SUMIFS(数据提取表!J:J,数据提取表!$B:$B,$A40,数据提取表!$A:$A,"&gt;="&amp;$D$1,数据提取表!$A:$A,"&lt;="&amp;$H$1)</f>
        <v>117.92</v>
      </c>
      <c r="J40" s="195">
        <f>计划电量!F42</f>
        <v>38110</v>
      </c>
      <c r="K40" s="233">
        <f t="shared" si="1"/>
        <v>0.0553355232285312</v>
      </c>
      <c r="L40" s="233">
        <f t="shared" si="2"/>
        <v>0.00309420099711362</v>
      </c>
      <c r="M40" s="196">
        <f t="shared" si="3"/>
        <v>-2013.08</v>
      </c>
      <c r="N40" s="460">
        <f>SUMIFS(数据提取表!K:K,数据提取表!$B:$B,$A40,数据提取表!$A:$A,"&gt;="&amp;$D$1,数据提取表!$A:$A,"&lt;="&amp;$H$1)</f>
        <v>68.7986</v>
      </c>
      <c r="O40" s="461">
        <f t="shared" si="0"/>
        <v>0.359593797089844</v>
      </c>
      <c r="P40" s="460">
        <f t="shared" si="4"/>
        <v>0.2715</v>
      </c>
      <c r="Q40" s="252">
        <f t="shared" si="10"/>
        <v>0</v>
      </c>
      <c r="R40" s="460">
        <f>SUMIFS(数据提取表!U:U,数据提取表!$B:$B,$A40,数据提取表!$A:$A,"&gt;="&amp;$D$1,数据提取表!$A:$A,"&lt;="&amp;$H$1)</f>
        <v>0.2715</v>
      </c>
      <c r="S40" s="460">
        <f>SUMIFS(数据提取表!T:T,数据提取表!$B:$B,$A40,数据提取表!$A:$A,"&gt;="&amp;$D$1,数据提取表!$A:$A,"&lt;="&amp;$H$1)</f>
        <v>0</v>
      </c>
      <c r="T40" s="481">
        <f>SUMIFS(数据提取表!V:V,数据提取表!$B:$B,$A40,数据提取表!$A:$A,"&gt;="&amp;$D$1,数据提取表!$A:$A,"&lt;="&amp;$H$1)</f>
        <v>0</v>
      </c>
      <c r="U40" s="481">
        <f>SUMIFS(数据提取表!W:W,数据提取表!$B:$B,$A40,数据提取表!$A:$A,"&gt;="&amp;$D$1,数据提取表!$A:$A,"&lt;="&amp;$H$1)</f>
        <v>0</v>
      </c>
      <c r="V40" s="481">
        <f t="shared" si="11"/>
        <v>0</v>
      </c>
      <c r="W40" s="481">
        <f>SUMIFS(数据提取表!X:X,数据提取表!$B:$B,$A40,数据提取表!$A:$A,"&gt;="&amp;$D$1,数据提取表!$A:$A,"&lt;="&amp;$H$1)</f>
        <v>0</v>
      </c>
      <c r="X40" s="481">
        <f>SUMIFS(数据提取表!Y:Y,数据提取表!$B:$B,$A40,数据提取表!$A:$A,"&gt;="&amp;$D$1,数据提取表!$A:$A,"&lt;="&amp;$H$1)</f>
        <v>0</v>
      </c>
      <c r="Y40" s="481">
        <f>SUMIFS(数据提取表!Z:Z,数据提取表!$B:$B,$A40,数据提取表!$A:$A,"&gt;="&amp;$D$1,数据提取表!$A:$A,"&lt;="&amp;$H$1)</f>
        <v>0</v>
      </c>
      <c r="Z40" s="481">
        <f>SUMIFS(数据提取表!AA:AA,数据提取表!$B:$B,$A40,数据提取表!$A:$A,"&gt;="&amp;$D$1,数据提取表!$A:$A,"&lt;="&amp;$H$1)</f>
        <v>0</v>
      </c>
      <c r="AA40" s="248">
        <f>SUMIFS(数据提取表!AB:AB,数据提取表!$B:$B,$A40,数据提取表!$A:$A,"&gt;="&amp;$D$1,数据提取表!$A:$A,"&lt;="&amp;$H$1)/$J$1</f>
        <v>1</v>
      </c>
      <c r="AB40" s="486">
        <f t="shared" si="12"/>
        <v>0</v>
      </c>
      <c r="AC40" s="248">
        <v>0.0039</v>
      </c>
      <c r="AD40" s="248">
        <f t="shared" si="13"/>
        <v>0.00221588335394146</v>
      </c>
      <c r="AE40" s="248">
        <v>0.0044</v>
      </c>
      <c r="AF40" s="248">
        <f t="shared" si="14"/>
        <v>0.00221588335394146</v>
      </c>
      <c r="AG40" s="420">
        <f t="shared" si="9"/>
        <v>0.2715</v>
      </c>
      <c r="AH40" s="420">
        <v>30.2358</v>
      </c>
      <c r="AK40" s="420">
        <v>238.8474</v>
      </c>
    </row>
    <row r="41" s="420" customFormat="1" customHeight="1" spans="1:37">
      <c r="A41" s="435" t="s">
        <v>67</v>
      </c>
      <c r="B41" s="193" t="s">
        <v>605</v>
      </c>
      <c r="C41" s="188" t="s">
        <v>606</v>
      </c>
      <c r="D41" s="436">
        <v>100</v>
      </c>
      <c r="E41" s="195">
        <f t="array" ref="E41">SUMPRODUCT((计划电量!$K$2:$V$2&gt;=自由分析表!$O$1)*(计划电量!$K$2:$V$2&lt;=自由分析表!$Q$1)*计划电量!K43:V43)</f>
        <v>3246</v>
      </c>
      <c r="F41" s="196">
        <f>SUMIFS(数据提取表!G:G,数据提取表!$B:$B,$A41,数据提取表!$A:$A,"&gt;="&amp;$D$1,数据提取表!$A:$A,"&lt;="&amp;$H$1)/$J$1</f>
        <v>6.315</v>
      </c>
      <c r="G41" s="196">
        <f>SUMIFS(数据提取表!H:H,数据提取表!$B:$B,$A41,数据提取表!$A:$A,"&gt;="&amp;$D$1,数据提取表!$A:$A,"&lt;="&amp;$H$1)</f>
        <v>191.5687</v>
      </c>
      <c r="H41" s="252">
        <f>SUMIFS(数据提取表!I:I,数据提取表!$B:$B,$A41,数据提取表!$A:$A,"&gt;="&amp;$D$1,数据提取表!$A:$A,"&lt;="&amp;$H$1)</f>
        <v>150.5024</v>
      </c>
      <c r="I41" s="252">
        <f>SUMIFS(数据提取表!J:J,数据提取表!$B:$B,$A41,数据提取表!$A:$A,"&gt;="&amp;$D$1,数据提取表!$A:$A,"&lt;="&amp;$H$1)</f>
        <v>148.5</v>
      </c>
      <c r="J41" s="195">
        <f>计划电量!F43</f>
        <v>27774</v>
      </c>
      <c r="K41" s="233">
        <f t="shared" si="1"/>
        <v>0.0457486136783734</v>
      </c>
      <c r="L41" s="233">
        <f t="shared" si="2"/>
        <v>0.00534672715489307</v>
      </c>
      <c r="M41" s="196">
        <f t="shared" si="3"/>
        <v>-3097.5</v>
      </c>
      <c r="N41" s="460">
        <f>SUMIFS(数据提取表!K:K,数据提取表!$B:$B,$A41,数据提取表!$A:$A,"&gt;="&amp;$D$1,数据提取表!$A:$A,"&lt;="&amp;$H$1)</f>
        <v>41.0663</v>
      </c>
      <c r="O41" s="461">
        <f t="shared" si="0"/>
        <v>0.214368526800046</v>
      </c>
      <c r="P41" s="460">
        <f t="shared" si="4"/>
        <v>0</v>
      </c>
      <c r="Q41" s="252">
        <f t="shared" si="10"/>
        <v>0</v>
      </c>
      <c r="R41" s="460">
        <f>SUMIFS(数据提取表!U:U,数据提取表!$B:$B,$A41,数据提取表!$A:$A,"&gt;="&amp;$D$1,数据提取表!$A:$A,"&lt;="&amp;$H$1)</f>
        <v>0</v>
      </c>
      <c r="S41" s="460">
        <f>SUMIFS(数据提取表!T:T,数据提取表!$B:$B,$A41,数据提取表!$A:$A,"&gt;="&amp;$D$1,数据提取表!$A:$A,"&lt;="&amp;$H$1)</f>
        <v>0</v>
      </c>
      <c r="T41" s="481">
        <f>SUMIFS(数据提取表!V:V,数据提取表!$B:$B,$A41,数据提取表!$A:$A,"&gt;="&amp;$D$1,数据提取表!$A:$A,"&lt;="&amp;$H$1)</f>
        <v>0</v>
      </c>
      <c r="U41" s="481">
        <f>SUMIFS(数据提取表!W:W,数据提取表!$B:$B,$A41,数据提取表!$A:$A,"&gt;="&amp;$D$1,数据提取表!$A:$A,"&lt;="&amp;$H$1)</f>
        <v>0</v>
      </c>
      <c r="V41" s="481">
        <f t="shared" si="11"/>
        <v>0</v>
      </c>
      <c r="W41" s="481">
        <f>SUMIFS(数据提取表!X:X,数据提取表!$B:$B,$A41,数据提取表!$A:$A,"&gt;="&amp;$D$1,数据提取表!$A:$A,"&lt;="&amp;$H$1)</f>
        <v>0</v>
      </c>
      <c r="X41" s="481">
        <f>SUMIFS(数据提取表!Y:Y,数据提取表!$B:$B,$A41,数据提取表!$A:$A,"&gt;="&amp;$D$1,数据提取表!$A:$A,"&lt;="&amp;$H$1)</f>
        <v>0</v>
      </c>
      <c r="Y41" s="481">
        <f>SUMIFS(数据提取表!Z:Z,数据提取表!$B:$B,$A41,数据提取表!$A:$A,"&gt;="&amp;$D$1,数据提取表!$A:$A,"&lt;="&amp;$H$1)</f>
        <v>0</v>
      </c>
      <c r="Z41" s="481">
        <f>SUMIFS(数据提取表!AA:AA,数据提取表!$B:$B,$A41,数据提取表!$A:$A,"&gt;="&amp;$D$1,数据提取表!$A:$A,"&lt;="&amp;$H$1)</f>
        <v>0</v>
      </c>
      <c r="AA41" s="248">
        <f>SUMIFS(数据提取表!AB:AB,数据提取表!$B:$B,$A41,数据提取表!$A:$A,"&gt;="&amp;$D$1,数据提取表!$A:$A,"&lt;="&amp;$H$1)/$J$1</f>
        <v>1</v>
      </c>
      <c r="AB41" s="486">
        <f t="shared" si="12"/>
        <v>0</v>
      </c>
      <c r="AC41" s="248">
        <v>0.004</v>
      </c>
      <c r="AD41" s="248">
        <f t="shared" si="13"/>
        <v>0</v>
      </c>
      <c r="AE41" s="248">
        <v>0.003</v>
      </c>
      <c r="AF41" s="248">
        <f t="shared" si="14"/>
        <v>0</v>
      </c>
      <c r="AG41" s="420">
        <f t="shared" si="9"/>
        <v>0</v>
      </c>
      <c r="AH41" s="420">
        <v>2.7798</v>
      </c>
      <c r="AK41" s="420">
        <v>137.6855</v>
      </c>
    </row>
    <row r="42" s="420" customFormat="1" customHeight="1" spans="1:37">
      <c r="A42" s="435" t="s">
        <v>58</v>
      </c>
      <c r="B42" s="193" t="s">
        <v>607</v>
      </c>
      <c r="C42" s="188" t="s">
        <v>608</v>
      </c>
      <c r="D42" s="436">
        <v>15</v>
      </c>
      <c r="E42" s="195">
        <f t="array" ref="E42">SUMPRODUCT((计划电量!$K$2:$V$2&gt;=自由分析表!$O$1)*(计划电量!$K$2:$V$2&lt;=自由分析表!$Q$1)*计划电量!K44:V44)</f>
        <v>370</v>
      </c>
      <c r="F42" s="196">
        <f>SUMIFS(数据提取表!G:G,数据提取表!$B:$B,$A42,数据提取表!$A:$A,"&gt;="&amp;$D$1,数据提取表!$A:$A,"&lt;="&amp;$H$1)/$J$1</f>
        <v>4.395</v>
      </c>
      <c r="G42" s="196">
        <f>SUMIFS(数据提取表!H:H,数据提取表!$B:$B,$A42,数据提取表!$A:$A,"&gt;="&amp;$D$1,数据提取表!$A:$A,"&lt;="&amp;$H$1)</f>
        <v>13.2452</v>
      </c>
      <c r="H42" s="252">
        <f>SUMIFS(数据提取表!I:I,数据提取表!$B:$B,$A42,数据提取表!$A:$A,"&gt;="&amp;$D$1,数据提取表!$A:$A,"&lt;="&amp;$H$1)</f>
        <v>12.3126</v>
      </c>
      <c r="I42" s="252">
        <f>SUMIFS(数据提取表!J:J,数据提取表!$B:$B,$A42,数据提取表!$A:$A,"&gt;="&amp;$D$1,数据提取表!$A:$A,"&lt;="&amp;$H$1)</f>
        <v>12.18</v>
      </c>
      <c r="J42" s="195">
        <f>计划电量!F44</f>
        <v>3444</v>
      </c>
      <c r="K42" s="233">
        <f t="shared" si="1"/>
        <v>0.0329189189189189</v>
      </c>
      <c r="L42" s="233">
        <f t="shared" si="2"/>
        <v>0.00353658536585366</v>
      </c>
      <c r="M42" s="196">
        <f t="shared" si="3"/>
        <v>-357.82</v>
      </c>
      <c r="N42" s="460">
        <f>SUMIFS(数据提取表!K:K,数据提取表!$B:$B,$A42,数据提取表!$A:$A,"&gt;="&amp;$D$1,数据提取表!$A:$A,"&lt;="&amp;$H$1)</f>
        <v>0.1324</v>
      </c>
      <c r="O42" s="461">
        <f t="shared" si="0"/>
        <v>0.00999607404946698</v>
      </c>
      <c r="P42" s="460">
        <f t="shared" si="4"/>
        <v>0</v>
      </c>
      <c r="Q42" s="252">
        <f t="shared" si="10"/>
        <v>0</v>
      </c>
      <c r="R42" s="460">
        <f>SUMIFS(数据提取表!U:U,数据提取表!$B:$B,$A42,数据提取表!$A:$A,"&gt;="&amp;$D$1,数据提取表!$A:$A,"&lt;="&amp;$H$1)</f>
        <v>0</v>
      </c>
      <c r="S42" s="460">
        <f>SUMIFS(数据提取表!T:T,数据提取表!$B:$B,$A42,数据提取表!$A:$A,"&gt;="&amp;$D$1,数据提取表!$A:$A,"&lt;="&amp;$H$1)</f>
        <v>0</v>
      </c>
      <c r="T42" s="481">
        <f>SUMIFS(数据提取表!V:V,数据提取表!$B:$B,$A42,数据提取表!$A:$A,"&gt;="&amp;$D$1,数据提取表!$A:$A,"&lt;="&amp;$H$1)</f>
        <v>0</v>
      </c>
      <c r="U42" s="481">
        <f>SUMIFS(数据提取表!W:W,数据提取表!$B:$B,$A42,数据提取表!$A:$A,"&gt;="&amp;$D$1,数据提取表!$A:$A,"&lt;="&amp;$H$1)</f>
        <v>0</v>
      </c>
      <c r="V42" s="481">
        <f t="shared" si="11"/>
        <v>0</v>
      </c>
      <c r="W42" s="481">
        <f>SUMIFS(数据提取表!X:X,数据提取表!$B:$B,$A42,数据提取表!$A:$A,"&gt;="&amp;$D$1,数据提取表!$A:$A,"&lt;="&amp;$H$1)</f>
        <v>0</v>
      </c>
      <c r="X42" s="481">
        <f>SUMIFS(数据提取表!Y:Y,数据提取表!$B:$B,$A42,数据提取表!$A:$A,"&gt;="&amp;$D$1,数据提取表!$A:$A,"&lt;="&amp;$H$1)</f>
        <v>0</v>
      </c>
      <c r="Y42" s="481">
        <f>SUMIFS(数据提取表!Z:Z,数据提取表!$B:$B,$A42,数据提取表!$A:$A,"&gt;="&amp;$D$1,数据提取表!$A:$A,"&lt;="&amp;$H$1)</f>
        <v>0</v>
      </c>
      <c r="Z42" s="481">
        <f>SUMIFS(数据提取表!AA:AA,数据提取表!$B:$B,$A42,数据提取表!$A:$A,"&gt;="&amp;$D$1,数据提取表!$A:$A,"&lt;="&amp;$H$1)</f>
        <v>0</v>
      </c>
      <c r="AA42" s="248">
        <f>SUMIFS(数据提取表!AB:AB,数据提取表!$B:$B,$A42,数据提取表!$A:$A,"&gt;="&amp;$D$1,数据提取表!$A:$A,"&lt;="&amp;$H$1)/$J$1</f>
        <v>1</v>
      </c>
      <c r="AB42" s="486">
        <f t="shared" si="12"/>
        <v>0</v>
      </c>
      <c r="AC42" s="248">
        <v>0.001</v>
      </c>
      <c r="AD42" s="248">
        <f t="shared" si="13"/>
        <v>0</v>
      </c>
      <c r="AE42" s="248">
        <v>0.0027</v>
      </c>
      <c r="AF42" s="248">
        <f t="shared" si="14"/>
        <v>0</v>
      </c>
      <c r="AG42" s="420">
        <f t="shared" si="9"/>
        <v>0</v>
      </c>
      <c r="AH42" s="420">
        <v>0</v>
      </c>
      <c r="AK42" s="420">
        <v>0.4458</v>
      </c>
    </row>
    <row r="43" s="420" customFormat="1" customHeight="1" spans="1:37">
      <c r="A43" s="435" t="s">
        <v>71</v>
      </c>
      <c r="B43" s="193" t="s">
        <v>609</v>
      </c>
      <c r="C43" s="188" t="s">
        <v>610</v>
      </c>
      <c r="D43" s="436">
        <v>50</v>
      </c>
      <c r="E43" s="195">
        <f t="array" ref="E43">SUMPRODUCT((计划电量!$K$2:$V$2&gt;=自由分析表!$O$1)*(计划电量!$K$2:$V$2&lt;=自由分析表!$Q$1)*计划电量!K45:V45)</f>
        <v>1329</v>
      </c>
      <c r="F43" s="196">
        <f>SUMIFS(数据提取表!G:G,数据提取表!$B:$B,$A43,数据提取表!$A:$A,"&gt;="&amp;$D$1,数据提取表!$A:$A,"&lt;="&amp;$H$1)/$J$1</f>
        <v>9.225</v>
      </c>
      <c r="G43" s="196">
        <f>SUMIFS(数据提取表!H:H,数据提取表!$B:$B,$A43,数据提取表!$A:$A,"&gt;="&amp;$D$1,数据提取表!$A:$A,"&lt;="&amp;$H$1)</f>
        <v>131.816</v>
      </c>
      <c r="H43" s="252">
        <f>SUMIFS(数据提取表!I:I,数据提取表!$B:$B,$A43,数据提取表!$A:$A,"&gt;="&amp;$D$1,数据提取表!$A:$A,"&lt;="&amp;$H$1)</f>
        <v>91.1218</v>
      </c>
      <c r="I43" s="252">
        <f>SUMIFS(数据提取表!J:J,数据提取表!$B:$B,$A43,数据提取表!$A:$A,"&gt;="&amp;$D$1,数据提取表!$A:$A,"&lt;="&amp;$H$1)</f>
        <v>89.265</v>
      </c>
      <c r="J43" s="195">
        <f>计划电量!F45</f>
        <v>11882</v>
      </c>
      <c r="K43" s="233">
        <f t="shared" si="1"/>
        <v>0.0671670428893905</v>
      </c>
      <c r="L43" s="233">
        <f t="shared" si="2"/>
        <v>0.00751262413735061</v>
      </c>
      <c r="M43" s="196">
        <f t="shared" si="3"/>
        <v>-1239.735</v>
      </c>
      <c r="N43" s="460">
        <f>SUMIFS(数据提取表!K:K,数据提取表!$B:$B,$A43,数据提取表!$A:$A,"&gt;="&amp;$D$1,数据提取表!$A:$A,"&lt;="&amp;$H$1)</f>
        <v>40.6942</v>
      </c>
      <c r="O43" s="461">
        <f t="shared" si="0"/>
        <v>0.308719730533471</v>
      </c>
      <c r="P43" s="460">
        <f t="shared" si="4"/>
        <v>0</v>
      </c>
      <c r="Q43" s="252">
        <f t="shared" si="10"/>
        <v>0</v>
      </c>
      <c r="R43" s="460">
        <f>SUMIFS(数据提取表!U:U,数据提取表!$B:$B,$A43,数据提取表!$A:$A,"&gt;="&amp;$D$1,数据提取表!$A:$A,"&lt;="&amp;$H$1)</f>
        <v>0</v>
      </c>
      <c r="S43" s="460">
        <f>SUMIFS(数据提取表!T:T,数据提取表!$B:$B,$A43,数据提取表!$A:$A,"&gt;="&amp;$D$1,数据提取表!$A:$A,"&lt;="&amp;$H$1)</f>
        <v>0</v>
      </c>
      <c r="T43" s="481">
        <f>SUMIFS(数据提取表!V:V,数据提取表!$B:$B,$A43,数据提取表!$A:$A,"&gt;="&amp;$D$1,数据提取表!$A:$A,"&lt;="&amp;$H$1)</f>
        <v>0</v>
      </c>
      <c r="U43" s="481">
        <f>SUMIFS(数据提取表!W:W,数据提取表!$B:$B,$A43,数据提取表!$A:$A,"&gt;="&amp;$D$1,数据提取表!$A:$A,"&lt;="&amp;$H$1)</f>
        <v>0</v>
      </c>
      <c r="V43" s="481">
        <f t="shared" si="11"/>
        <v>0</v>
      </c>
      <c r="W43" s="481">
        <f>SUMIFS(数据提取表!X:X,数据提取表!$B:$B,$A43,数据提取表!$A:$A,"&gt;="&amp;$D$1,数据提取表!$A:$A,"&lt;="&amp;$H$1)</f>
        <v>0</v>
      </c>
      <c r="X43" s="481">
        <f>SUMIFS(数据提取表!Y:Y,数据提取表!$B:$B,$A43,数据提取表!$A:$A,"&gt;="&amp;$D$1,数据提取表!$A:$A,"&lt;="&amp;$H$1)</f>
        <v>0</v>
      </c>
      <c r="Y43" s="481">
        <f>SUMIFS(数据提取表!Z:Z,数据提取表!$B:$B,$A43,数据提取表!$A:$A,"&gt;="&amp;$D$1,数据提取表!$A:$A,"&lt;="&amp;$H$1)</f>
        <v>0</v>
      </c>
      <c r="Z43" s="481">
        <f>SUMIFS(数据提取表!AA:AA,数据提取表!$B:$B,$A43,数据提取表!$A:$A,"&gt;="&amp;$D$1,数据提取表!$A:$A,"&lt;="&amp;$H$1)</f>
        <v>0</v>
      </c>
      <c r="AA43" s="248">
        <f>SUMIFS(数据提取表!AB:AB,数据提取表!$B:$B,$A43,数据提取表!$A:$A,"&gt;="&amp;$D$1,数据提取表!$A:$A,"&lt;="&amp;$H$1)/$J$1</f>
        <v>1</v>
      </c>
      <c r="AB43" s="486">
        <f t="shared" si="12"/>
        <v>0</v>
      </c>
      <c r="AC43" s="248">
        <v>0.00138492541959581</v>
      </c>
      <c r="AD43" s="248">
        <f t="shared" si="13"/>
        <v>0</v>
      </c>
      <c r="AE43" s="248">
        <v>0.0079986616058585</v>
      </c>
      <c r="AF43" s="248">
        <f t="shared" si="14"/>
        <v>0</v>
      </c>
      <c r="AG43" s="420">
        <f t="shared" si="9"/>
        <v>0</v>
      </c>
      <c r="AH43" s="420">
        <v>3.0785</v>
      </c>
      <c r="AK43" s="420">
        <v>74.4785</v>
      </c>
    </row>
    <row r="44" s="420" customFormat="1" customHeight="1" spans="1:37">
      <c r="A44" s="435" t="s">
        <v>51</v>
      </c>
      <c r="B44" s="193" t="s">
        <v>611</v>
      </c>
      <c r="C44" s="188" t="s">
        <v>612</v>
      </c>
      <c r="D44" s="436">
        <v>115</v>
      </c>
      <c r="E44" s="195">
        <f t="array" ref="E44">SUMPRODUCT((计划电量!$K$2:$V$2&gt;=自由分析表!$O$1)*(计划电量!$K$2:$V$2&lt;=自由分析表!$Q$1)*计划电量!K46:V46)</f>
        <v>1095</v>
      </c>
      <c r="F44" s="196">
        <f>SUMIFS(数据提取表!F:F,数据提取表!$B:$B,$A44,数据提取表!$A:$A,"&gt;="&amp;$D$1,数据提取表!$A:$A,"&lt;="&amp;$H$1)</f>
        <v>11.54</v>
      </c>
      <c r="G44" s="196">
        <f>SUMIFS(数据提取表!H:H,数据提取表!$B:$B,$A44,数据提取表!$A:$A,"&gt;="&amp;$D$1,数据提取表!$A:$A,"&lt;="&amp;$H$1)</f>
        <v>140.3952</v>
      </c>
      <c r="H44" s="252">
        <f>SUMIFS(数据提取表!I:I,数据提取表!$B:$B,$A44,数据提取表!$A:$A,"&gt;="&amp;$D$1,数据提取表!$A:$A,"&lt;="&amp;$H$1)</f>
        <v>50.453</v>
      </c>
      <c r="I44" s="252">
        <f>SUMIFS(数据提取表!J:J,数据提取表!$B:$B,$A44,数据提取表!$A:$A,"&gt;="&amp;$D$1,数据提取表!$A:$A,"&lt;="&amp;$H$1)</f>
        <v>48.398</v>
      </c>
      <c r="J44" s="195">
        <f>计划电量!F46</f>
        <v>11688</v>
      </c>
      <c r="K44" s="233">
        <f t="shared" si="1"/>
        <v>0.0441990867579909</v>
      </c>
      <c r="L44" s="233">
        <f t="shared" si="2"/>
        <v>0.00414082819986311</v>
      </c>
      <c r="M44" s="196">
        <f t="shared" si="3"/>
        <v>-1046.602</v>
      </c>
      <c r="N44" s="460">
        <f>SUMIFS(数据提取表!K:K,数据提取表!$B:$B,$A44,数据提取表!$A:$A,"&gt;="&amp;$D$1,数据提取表!$A:$A,"&lt;="&amp;$H$1)</f>
        <v>89.9422</v>
      </c>
      <c r="O44" s="461">
        <f t="shared" si="0"/>
        <v>0.640635862194719</v>
      </c>
      <c r="P44" s="460">
        <f t="shared" si="4"/>
        <v>0</v>
      </c>
      <c r="Q44" s="252">
        <f t="shared" si="10"/>
        <v>0</v>
      </c>
      <c r="R44" s="460">
        <f>SUMIFS(数据提取表!U:U,数据提取表!$B:$B,$A44,数据提取表!$A:$A,"&gt;="&amp;$D$1,数据提取表!$A:$A,"&lt;="&amp;$H$1)</f>
        <v>0</v>
      </c>
      <c r="S44" s="460">
        <f>SUMIFS(数据提取表!T:T,数据提取表!$B:$B,$A44,数据提取表!$A:$A,"&gt;="&amp;$D$1,数据提取表!$A:$A,"&lt;="&amp;$H$1)</f>
        <v>0</v>
      </c>
      <c r="T44" s="481">
        <f>SUMIFS(数据提取表!V:V,数据提取表!$B:$B,$A44,数据提取表!$A:$A,"&gt;="&amp;$D$1,数据提取表!$A:$A,"&lt;="&amp;$H$1)</f>
        <v>0</v>
      </c>
      <c r="U44" s="481">
        <f>SUMIFS(数据提取表!W:W,数据提取表!$B:$B,$A44,数据提取表!$A:$A,"&gt;="&amp;$D$1,数据提取表!$A:$A,"&lt;="&amp;$H$1)</f>
        <v>0</v>
      </c>
      <c r="V44" s="481">
        <f t="shared" si="11"/>
        <v>0</v>
      </c>
      <c r="W44" s="481">
        <f>SUMIFS(数据提取表!X:X,数据提取表!$B:$B,$A44,数据提取表!$A:$A,"&gt;="&amp;$D$1,数据提取表!$A:$A,"&lt;="&amp;$H$1)</f>
        <v>0</v>
      </c>
      <c r="X44" s="481">
        <f>SUMIFS(数据提取表!Y:Y,数据提取表!$B:$B,$A44,数据提取表!$A:$A,"&gt;="&amp;$D$1,数据提取表!$A:$A,"&lt;="&amp;$H$1)</f>
        <v>0</v>
      </c>
      <c r="Y44" s="481">
        <f>SUMIFS(数据提取表!Z:Z,数据提取表!$B:$B,$A44,数据提取表!$A:$A,"&gt;="&amp;$D$1,数据提取表!$A:$A,"&lt;="&amp;$H$1)</f>
        <v>0</v>
      </c>
      <c r="Z44" s="481">
        <f>SUMIFS(数据提取表!AA:AA,数据提取表!$B:$B,$A44,数据提取表!$A:$A,"&gt;="&amp;$D$1,数据提取表!$A:$A,"&lt;="&amp;$H$1)</f>
        <v>0</v>
      </c>
      <c r="AA44" s="248">
        <f>SUMIFS(数据提取表!AB:AB,数据提取表!$B:$B,$A44,数据提取表!$A:$A,"&gt;="&amp;$D$1,数据提取表!$A:$A,"&lt;="&amp;$H$1)/$J$1</f>
        <v>1</v>
      </c>
      <c r="AB44" s="486">
        <f t="shared" si="12"/>
        <v>0</v>
      </c>
      <c r="AC44" s="248">
        <v>0.0015</v>
      </c>
      <c r="AD44" s="248">
        <f t="shared" si="13"/>
        <v>0</v>
      </c>
      <c r="AE44" s="248">
        <v>0.00972406979548337</v>
      </c>
      <c r="AF44" s="248">
        <f t="shared" si="14"/>
        <v>0</v>
      </c>
      <c r="AG44" s="420">
        <f t="shared" si="9"/>
        <v>0</v>
      </c>
      <c r="AH44" s="420">
        <v>0</v>
      </c>
      <c r="AK44" s="420">
        <v>0</v>
      </c>
    </row>
    <row r="45" s="420" customFormat="1" customHeight="1" spans="1:37">
      <c r="A45" s="435" t="s">
        <v>49</v>
      </c>
      <c r="B45" s="193" t="s">
        <v>613</v>
      </c>
      <c r="C45" s="188" t="s">
        <v>614</v>
      </c>
      <c r="D45" s="436">
        <v>110</v>
      </c>
      <c r="E45" s="195">
        <f t="array" ref="E45">SUMPRODUCT((计划电量!$K$2:$V$2&gt;=自由分析表!$O$1)*(计划电量!$K$2:$V$2&lt;=自由分析表!$Q$1)*计划电量!K47:V47)</f>
        <v>1281</v>
      </c>
      <c r="F45" s="196">
        <f>SUMIFS(数据提取表!F:F,数据提取表!$B:$B,$A45,数据提取表!$A:$A,"&gt;="&amp;$D$1,数据提取表!$A:$A,"&lt;="&amp;$H$1)</f>
        <v>16.01</v>
      </c>
      <c r="G45" s="196">
        <f>SUMIFS(数据提取表!H:H,数据提取表!$B:$B,$A45,数据提取表!$A:$A,"&gt;="&amp;$D$1,数据提取表!$A:$A,"&lt;="&amp;$H$1)</f>
        <v>150.1904</v>
      </c>
      <c r="H45" s="252">
        <f>SUMIFS(数据提取表!I:I,数据提取表!$B:$B,$A45,数据提取表!$A:$A,"&gt;="&amp;$D$1,数据提取表!$A:$A,"&lt;="&amp;$H$1)</f>
        <v>68.7558</v>
      </c>
      <c r="I45" s="252">
        <f>SUMIFS(数据提取表!J:J,数据提取表!$B:$B,$A45,数据提取表!$A:$A,"&gt;="&amp;$D$1,数据提取表!$A:$A,"&lt;="&amp;$H$1)</f>
        <v>64.8627</v>
      </c>
      <c r="J45" s="195">
        <f>计划电量!F47</f>
        <v>14225</v>
      </c>
      <c r="K45" s="233">
        <f t="shared" si="1"/>
        <v>0.0506344262295082</v>
      </c>
      <c r="L45" s="233">
        <f t="shared" si="2"/>
        <v>0.00455976801405975</v>
      </c>
      <c r="M45" s="196">
        <f t="shared" si="3"/>
        <v>-1216.1373</v>
      </c>
      <c r="N45" s="460">
        <f>SUMIFS(数据提取表!K:K,数据提取表!$B:$B,$A45,数据提取表!$A:$A,"&gt;="&amp;$D$1,数据提取表!$A:$A,"&lt;="&amp;$H$1)</f>
        <v>81.4346</v>
      </c>
      <c r="O45" s="461">
        <f t="shared" si="0"/>
        <v>0.542209089262696</v>
      </c>
      <c r="P45" s="460">
        <f t="shared" si="4"/>
        <v>0</v>
      </c>
      <c r="Q45" s="252">
        <f t="shared" si="10"/>
        <v>0</v>
      </c>
      <c r="R45" s="460">
        <f>SUMIFS(数据提取表!U:U,数据提取表!$B:$B,$A45,数据提取表!$A:$A,"&gt;="&amp;$D$1,数据提取表!$A:$A,"&lt;="&amp;$H$1)</f>
        <v>0</v>
      </c>
      <c r="S45" s="460">
        <f>SUMIFS(数据提取表!T:T,数据提取表!$B:$B,$A45,数据提取表!$A:$A,"&gt;="&amp;$D$1,数据提取表!$A:$A,"&lt;="&amp;$H$1)</f>
        <v>0</v>
      </c>
      <c r="T45" s="481">
        <f>SUMIFS(数据提取表!V:V,数据提取表!$B:$B,$A45,数据提取表!$A:$A,"&gt;="&amp;$D$1,数据提取表!$A:$A,"&lt;="&amp;$H$1)</f>
        <v>0</v>
      </c>
      <c r="U45" s="481">
        <f>SUMIFS(数据提取表!W:W,数据提取表!$B:$B,$A45,数据提取表!$A:$A,"&gt;="&amp;$D$1,数据提取表!$A:$A,"&lt;="&amp;$H$1)</f>
        <v>0</v>
      </c>
      <c r="V45" s="481">
        <f t="shared" si="11"/>
        <v>0</v>
      </c>
      <c r="W45" s="481">
        <f>SUMIFS(数据提取表!X:X,数据提取表!$B:$B,$A45,数据提取表!$A:$A,"&gt;="&amp;$D$1,数据提取表!$A:$A,"&lt;="&amp;$H$1)</f>
        <v>0</v>
      </c>
      <c r="X45" s="481">
        <f>SUMIFS(数据提取表!Y:Y,数据提取表!$B:$B,$A45,数据提取表!$A:$A,"&gt;="&amp;$D$1,数据提取表!$A:$A,"&lt;="&amp;$H$1)</f>
        <v>0</v>
      </c>
      <c r="Y45" s="481">
        <f>SUMIFS(数据提取表!Z:Z,数据提取表!$B:$B,$A45,数据提取表!$A:$A,"&gt;="&amp;$D$1,数据提取表!$A:$A,"&lt;="&amp;$H$1)</f>
        <v>0</v>
      </c>
      <c r="Z45" s="481">
        <f>SUMIFS(数据提取表!AA:AA,数据提取表!$B:$B,$A45,数据提取表!$A:$A,"&gt;="&amp;$D$1,数据提取表!$A:$A,"&lt;="&amp;$H$1)</f>
        <v>0</v>
      </c>
      <c r="AA45" s="248">
        <f>SUMIFS(数据提取表!AB:AB,数据提取表!$B:$B,$A45,数据提取表!$A:$A,"&gt;="&amp;$D$1,数据提取表!$A:$A,"&lt;="&amp;$H$1)/$J$1</f>
        <v>1</v>
      </c>
      <c r="AB45" s="486">
        <f t="shared" si="12"/>
        <v>0</v>
      </c>
      <c r="AC45" s="248">
        <v>0.001</v>
      </c>
      <c r="AD45" s="248">
        <f t="shared" si="13"/>
        <v>0</v>
      </c>
      <c r="AE45" s="248">
        <v>0.00734153475027975</v>
      </c>
      <c r="AF45" s="248">
        <f t="shared" si="14"/>
        <v>0</v>
      </c>
      <c r="AG45" s="420">
        <f t="shared" si="9"/>
        <v>0</v>
      </c>
      <c r="AH45" s="420">
        <v>0</v>
      </c>
      <c r="AK45" s="420">
        <v>0</v>
      </c>
    </row>
    <row r="46" s="420" customFormat="1" customHeight="1" spans="1:37">
      <c r="A46" s="193" t="s">
        <v>74</v>
      </c>
      <c r="B46" s="193" t="s">
        <v>615</v>
      </c>
      <c r="C46" s="188" t="s">
        <v>616</v>
      </c>
      <c r="D46" s="436">
        <v>55</v>
      </c>
      <c r="E46" s="195">
        <f t="array" ref="E46">SUMPRODUCT((计划电量!$K$2:$V$2&gt;=自由分析表!$O$1)*(计划电量!$K$2:$V$2&lt;=自由分析表!$Q$1)*计划电量!K48:V48)</f>
        <v>492</v>
      </c>
      <c r="F46" s="196">
        <f>SUMIFS(数据提取表!G:G,数据提取表!$B:$B,$A46,数据提取表!$A:$A,"&gt;="&amp;$D$1,数据提取表!$A:$A,"&lt;="&amp;$H$1)/$J$1</f>
        <v>5.83</v>
      </c>
      <c r="G46" s="196">
        <f>SUMIFS(数据提取表!H:H,数据提取表!$B:$B,$A46,数据提取表!$A:$A,"&gt;="&amp;$D$1,数据提取表!$A:$A,"&lt;="&amp;$H$1)</f>
        <v>69.0993</v>
      </c>
      <c r="H46" s="252">
        <f>SUMIFS(数据提取表!I:I,数据提取表!$B:$B,$A46,数据提取表!$A:$A,"&gt;="&amp;$D$1,数据提取表!$A:$A,"&lt;="&amp;$H$1)</f>
        <v>29.4023</v>
      </c>
      <c r="I46" s="252">
        <f>SUMIFS(数据提取表!J:J,数据提取表!$B:$B,$A46,数据提取表!$A:$A,"&gt;="&amp;$D$1,数据提取表!$A:$A,"&lt;="&amp;$H$1)</f>
        <v>30.184</v>
      </c>
      <c r="J46" s="195">
        <f>计划电量!F48</f>
        <v>5770</v>
      </c>
      <c r="K46" s="233">
        <f t="shared" si="1"/>
        <v>0.061349593495935</v>
      </c>
      <c r="L46" s="233">
        <f t="shared" si="2"/>
        <v>0.00523119584055459</v>
      </c>
      <c r="M46" s="196">
        <f t="shared" si="3"/>
        <v>-461.816</v>
      </c>
      <c r="N46" s="460">
        <f>SUMIFS(数据提取表!K:K,数据提取表!$B:$B,$A46,数据提取表!$A:$A,"&gt;="&amp;$D$1,数据提取表!$A:$A,"&lt;="&amp;$H$1)</f>
        <v>39.697</v>
      </c>
      <c r="O46" s="461">
        <f t="shared" si="0"/>
        <v>0.574492071554994</v>
      </c>
      <c r="P46" s="460">
        <f t="shared" si="4"/>
        <v>0</v>
      </c>
      <c r="Q46" s="252">
        <f t="shared" si="10"/>
        <v>0</v>
      </c>
      <c r="R46" s="460">
        <f>SUMIFS(数据提取表!U:U,数据提取表!$B:$B,$A46,数据提取表!$A:$A,"&gt;="&amp;$D$1,数据提取表!$A:$A,"&lt;="&amp;$H$1)</f>
        <v>0</v>
      </c>
      <c r="S46" s="460">
        <f>SUMIFS(数据提取表!T:T,数据提取表!$B:$B,$A46,数据提取表!$A:$A,"&gt;="&amp;$D$1,数据提取表!$A:$A,"&lt;="&amp;$H$1)</f>
        <v>0</v>
      </c>
      <c r="T46" s="481">
        <f>SUMIFS(数据提取表!V:V,数据提取表!$B:$B,$A46,数据提取表!$A:$A,"&gt;="&amp;$D$1,数据提取表!$A:$A,"&lt;="&amp;$H$1)</f>
        <v>0</v>
      </c>
      <c r="U46" s="481">
        <f>SUMIFS(数据提取表!W:W,数据提取表!$B:$B,$A46,数据提取表!$A:$A,"&gt;="&amp;$D$1,数据提取表!$A:$A,"&lt;="&amp;$H$1)</f>
        <v>0</v>
      </c>
      <c r="V46" s="481">
        <f t="shared" si="11"/>
        <v>0</v>
      </c>
      <c r="W46" s="481">
        <f>SUMIFS(数据提取表!X:X,数据提取表!$B:$B,$A46,数据提取表!$A:$A,"&gt;="&amp;$D$1,数据提取表!$A:$A,"&lt;="&amp;$H$1)</f>
        <v>0</v>
      </c>
      <c r="X46" s="481">
        <f>SUMIFS(数据提取表!Y:Y,数据提取表!$B:$B,$A46,数据提取表!$A:$A,"&gt;="&amp;$D$1,数据提取表!$A:$A,"&lt;="&amp;$H$1)</f>
        <v>0</v>
      </c>
      <c r="Y46" s="481">
        <f>SUMIFS(数据提取表!Z:Z,数据提取表!$B:$B,$A46,数据提取表!$A:$A,"&gt;="&amp;$D$1,数据提取表!$A:$A,"&lt;="&amp;$H$1)</f>
        <v>0</v>
      </c>
      <c r="Z46" s="481">
        <f>SUMIFS(数据提取表!AA:AA,数据提取表!$B:$B,$A46,数据提取表!$A:$A,"&gt;="&amp;$D$1,数据提取表!$A:$A,"&lt;="&amp;$H$1)</f>
        <v>0</v>
      </c>
      <c r="AA46" s="248">
        <f>SUMIFS(数据提取表!AB:AB,数据提取表!$B:$B,$A46,数据提取表!$A:$A,"&gt;="&amp;$D$1,数据提取表!$A:$A,"&lt;="&amp;$H$1)/$J$1</f>
        <v>1</v>
      </c>
      <c r="AB46" s="486">
        <f t="shared" si="12"/>
        <v>0</v>
      </c>
      <c r="AC46" s="248">
        <v>0.004</v>
      </c>
      <c r="AD46" s="248">
        <f t="shared" si="13"/>
        <v>0</v>
      </c>
      <c r="AE46" s="248">
        <v>0.0131919384776549</v>
      </c>
      <c r="AF46" s="248">
        <f t="shared" si="14"/>
        <v>0</v>
      </c>
      <c r="AG46" s="420">
        <f t="shared" si="9"/>
        <v>0</v>
      </c>
      <c r="AH46" s="420">
        <v>0</v>
      </c>
      <c r="AK46" s="420">
        <v>0</v>
      </c>
    </row>
    <row r="47" s="422" customFormat="1" ht="31" customHeight="1" spans="1:37">
      <c r="A47" s="440"/>
      <c r="B47" s="441" t="s">
        <v>620</v>
      </c>
      <c r="C47" s="442"/>
      <c r="D47" s="441">
        <f>SUM(D3:D46)</f>
        <v>4624</v>
      </c>
      <c r="E47" s="443">
        <f>SUM(E3:E46)</f>
        <v>72143</v>
      </c>
      <c r="F47" s="444"/>
      <c r="G47" s="441">
        <f>SUM(G3:G46)</f>
        <v>5323.5375</v>
      </c>
      <c r="H47" s="441">
        <f t="shared" ref="H47:M47" si="15">SUM(H3:H46)</f>
        <v>3954.0407</v>
      </c>
      <c r="I47" s="462">
        <f t="shared" si="15"/>
        <v>3856.2454</v>
      </c>
      <c r="J47" s="443">
        <f t="shared" si="15"/>
        <v>830565.2</v>
      </c>
      <c r="K47" s="463">
        <f t="shared" si="1"/>
        <v>0.0534528006875234</v>
      </c>
      <c r="L47" s="463">
        <f t="shared" si="2"/>
        <v>0.0046429171364271</v>
      </c>
      <c r="M47" s="444">
        <f>SUM(M3:M46)</f>
        <v>-68286.7546</v>
      </c>
      <c r="N47" s="464">
        <f>SUM(N3:N46)</f>
        <v>1239.6237</v>
      </c>
      <c r="O47" s="465">
        <f t="shared" si="0"/>
        <v>0.232857136819267</v>
      </c>
      <c r="P47" s="466">
        <f t="shared" si="4"/>
        <v>27.981</v>
      </c>
      <c r="Q47" s="482">
        <f t="shared" si="10"/>
        <v>31.523</v>
      </c>
      <c r="R47" s="464">
        <f t="shared" ref="Q47:Z47" si="16">SUM(R3:R46)</f>
        <v>1.0664</v>
      </c>
      <c r="S47" s="464">
        <f t="shared" si="16"/>
        <v>31.4038</v>
      </c>
      <c r="T47" s="464">
        <f t="shared" si="16"/>
        <v>0.1192</v>
      </c>
      <c r="U47" s="464">
        <f t="shared" si="16"/>
        <v>26.9146</v>
      </c>
      <c r="V47" s="464">
        <f t="shared" si="16"/>
        <v>80.3176</v>
      </c>
      <c r="W47" s="464">
        <f t="shared" si="16"/>
        <v>0</v>
      </c>
      <c r="X47" s="464">
        <f t="shared" si="16"/>
        <v>80.3176</v>
      </c>
      <c r="Y47" s="464">
        <f t="shared" si="16"/>
        <v>0</v>
      </c>
      <c r="Z47" s="464">
        <f t="shared" si="16"/>
        <v>27.6598</v>
      </c>
      <c r="AA47" s="488">
        <f>AVERAGE(AA3:AA46)</f>
        <v>0.786445454545455</v>
      </c>
      <c r="AB47" s="489">
        <f t="shared" si="12"/>
        <v>0.0078541544585264</v>
      </c>
      <c r="AC47" s="488" t="s">
        <v>176</v>
      </c>
      <c r="AD47" s="488">
        <f t="shared" si="13"/>
        <v>0.00697164279745034</v>
      </c>
      <c r="AE47" s="488" t="s">
        <v>176</v>
      </c>
      <c r="AF47" s="488">
        <f t="shared" si="14"/>
        <v>0.0342371575031775</v>
      </c>
      <c r="AG47" s="422">
        <f t="shared" ref="AG47:AK47" si="17">SUM(AG3:AG46)</f>
        <v>29.203</v>
      </c>
      <c r="AH47" s="422">
        <f t="shared" si="17"/>
        <v>561.0121</v>
      </c>
      <c r="AI47" s="422">
        <f>AH47-AG47</f>
        <v>531.8091</v>
      </c>
      <c r="AJ47" s="494">
        <f>AI47/AH47</f>
        <v>0.947945864269238</v>
      </c>
      <c r="AK47" s="422">
        <f t="shared" si="17"/>
        <v>4007.712466</v>
      </c>
    </row>
    <row r="48" s="423" customFormat="1" ht="57" customHeight="1" spans="1:38">
      <c r="A48" s="246"/>
      <c r="B48" s="246" t="s">
        <v>1</v>
      </c>
      <c r="C48" s="246" t="s">
        <v>508</v>
      </c>
      <c r="D48" s="246" t="s">
        <v>658</v>
      </c>
      <c r="E48" s="437" t="str">
        <f>O1&amp;"至"&amp;Q1&amp;"月计划电量"</f>
        <v>5至5月计划电量</v>
      </c>
      <c r="F48" s="437" t="s">
        <v>659</v>
      </c>
      <c r="G48" s="445" t="s">
        <v>660</v>
      </c>
      <c r="H48" s="445" t="s">
        <v>661</v>
      </c>
      <c r="I48" s="467" t="s">
        <v>662</v>
      </c>
      <c r="J48" s="468" t="s">
        <v>663</v>
      </c>
      <c r="K48" s="455" t="str">
        <f>O1&amp;"至"&amp;Q1&amp;"月电量完成率"</f>
        <v>5至5月电量完成率</v>
      </c>
      <c r="L48" s="455" t="s">
        <v>664</v>
      </c>
      <c r="M48" s="456" t="s">
        <v>678</v>
      </c>
      <c r="N48" s="469" t="s">
        <v>666</v>
      </c>
      <c r="O48" s="470" t="s">
        <v>667</v>
      </c>
      <c r="P48" s="471" t="s">
        <v>668</v>
      </c>
      <c r="Q48" s="483" t="s">
        <v>669</v>
      </c>
      <c r="R48" s="484" t="s">
        <v>670</v>
      </c>
      <c r="S48" s="484" t="s">
        <v>671</v>
      </c>
      <c r="T48" s="484" t="s">
        <v>406</v>
      </c>
      <c r="U48" s="484" t="s">
        <v>407</v>
      </c>
      <c r="V48" s="459" t="s">
        <v>672</v>
      </c>
      <c r="W48" s="484" t="s">
        <v>408</v>
      </c>
      <c r="X48" s="484" t="s">
        <v>25</v>
      </c>
      <c r="Y48" s="448" t="s">
        <v>26</v>
      </c>
      <c r="Z48" s="459" t="s">
        <v>27</v>
      </c>
      <c r="AA48" s="459" t="s">
        <v>28</v>
      </c>
      <c r="AB48" s="459" t="s">
        <v>673</v>
      </c>
      <c r="AC48" s="490" t="s">
        <v>674</v>
      </c>
      <c r="AD48" s="459" t="s">
        <v>675</v>
      </c>
      <c r="AE48" s="485" t="s">
        <v>676</v>
      </c>
      <c r="AF48" s="459" t="s">
        <v>677</v>
      </c>
      <c r="AG48" s="495">
        <f>AG47/(AG47+H47)</f>
        <v>0.00733146204436349</v>
      </c>
      <c r="AH48" s="495">
        <v>0.00939715404567433</v>
      </c>
      <c r="AI48" s="495">
        <f>(AH48-AG48)/AH48</f>
        <v>0.219821021478488</v>
      </c>
      <c r="AK48" s="495">
        <v>0.017678782023098</v>
      </c>
      <c r="AL48" s="495">
        <f>(AK48-AG48)/AK48</f>
        <v>0.585295976001929</v>
      </c>
    </row>
    <row r="49" s="421" customFormat="1" customHeight="1" spans="1:159">
      <c r="A49" s="435" t="s">
        <v>87</v>
      </c>
      <c r="B49" s="193" t="s">
        <v>624</v>
      </c>
      <c r="C49" s="188" t="s">
        <v>623</v>
      </c>
      <c r="D49" s="195">
        <v>27.82</v>
      </c>
      <c r="E49" s="195">
        <f t="array" ref="E49">SUMPRODUCT((计划电量!$K$2:$V$2&gt;=自由分析表!$O$1)*(计划电量!$K$2:$V$2&lt;=自由分析表!$Q$1)*计划电量!K53:V53)</f>
        <v>299</v>
      </c>
      <c r="F49" s="196">
        <f>SUMIFS(数据提取表!F:F,数据提取表!$B:$B,$A49,数据提取表!$A:$A,"&gt;="&amp;$D$1,数据提取表!$A:$A,"&lt;="&amp;$H$1)</f>
        <v>13.1</v>
      </c>
      <c r="G49" s="196">
        <f>SUMIFS(数据提取表!H:H,数据提取表!$B:$B,$A49,数据提取表!$A:$A,"&gt;="&amp;$D$1,数据提取表!$A:$A,"&lt;="&amp;$H$1)</f>
        <v>257.1594</v>
      </c>
      <c r="H49" s="252">
        <f>SUMIFS(数据提取表!I:I,数据提取表!$B:$B,$A49,数据提取表!$A:$A,"&gt;="&amp;$D$1,数据提取表!$A:$A,"&lt;="&amp;$H$1)</f>
        <v>29.76</v>
      </c>
      <c r="I49" s="252">
        <f>SUMIFS(数据提取表!J:J,数据提取表!$B:$B,$A49,数据提取表!$A:$A,"&gt;="&amp;$D$1,数据提取表!$A:$A,"&lt;="&amp;$H$1)</f>
        <v>28.0973</v>
      </c>
      <c r="J49" s="195">
        <f>计划电量!F53</f>
        <v>5723</v>
      </c>
      <c r="K49" s="233">
        <f t="shared" ref="K49:K54" si="18">I49/E49</f>
        <v>0.0939709030100334</v>
      </c>
      <c r="L49" s="233">
        <f>I49/J49</f>
        <v>0.00490954045081251</v>
      </c>
      <c r="M49" s="196">
        <f>I49-E49</f>
        <v>-270.9027</v>
      </c>
      <c r="N49" s="460">
        <f>SUMIFS(数据提取表!K:K,数据提取表!$B:$B,$A49,数据提取表!$A:$A,"&gt;="&amp;$D$1,数据提取表!$A:$A,"&lt;="&amp;$H$1)</f>
        <v>27.3994</v>
      </c>
      <c r="O49" s="461">
        <f t="shared" ref="O49:O58" si="19">N49/G49</f>
        <v>0.106546367739231</v>
      </c>
      <c r="P49" s="460">
        <f>R49+U49</f>
        <v>0</v>
      </c>
      <c r="Q49" s="252">
        <f t="shared" ref="Q49:Q54" si="20">S49+T49</f>
        <v>0</v>
      </c>
      <c r="R49" s="460">
        <f>SUMIFS(数据提取表!U:U,数据提取表!$B:$B,$A49,数据提取表!$A:$A,"&gt;="&amp;$D$1,数据提取表!$A:$A,"&lt;="&amp;$H$1)</f>
        <v>0</v>
      </c>
      <c r="S49" s="460">
        <f>SUMIFS(数据提取表!T:T,数据提取表!$B:$B,$A49,数据提取表!$A:$A,"&gt;="&amp;$D$1,数据提取表!$A:$A,"&lt;="&amp;$H$1)</f>
        <v>0</v>
      </c>
      <c r="T49" s="481">
        <f>SUMIFS(数据提取表!V:V,数据提取表!$B:$B,$A49,数据提取表!$A:$A,"&gt;="&amp;$D$1,数据提取表!$A:$A,"&lt;="&amp;$H$1)</f>
        <v>0</v>
      </c>
      <c r="U49" s="481">
        <f>SUMIFS(数据提取表!W:W,数据提取表!$B:$B,$A49,数据提取表!$A:$A,"&gt;="&amp;$D$1,数据提取表!$A:$A,"&lt;="&amp;$H$1)</f>
        <v>0</v>
      </c>
      <c r="V49" s="481">
        <f t="shared" si="11"/>
        <v>0</v>
      </c>
      <c r="W49" s="481">
        <f>SUMIFS(数据提取表!X:X,数据提取表!$B:$B,$A49,数据提取表!$A:$A,"&gt;="&amp;$D$1,数据提取表!$A:$A,"&lt;="&amp;$H$1)</f>
        <v>0</v>
      </c>
      <c r="X49" s="481">
        <f>SUMIFS(数据提取表!Y:Y,数据提取表!$B:$B,$A49,数据提取表!$A:$A,"&gt;="&amp;$D$1,数据提取表!$A:$A,"&lt;="&amp;$H$1)</f>
        <v>0</v>
      </c>
      <c r="Y49" s="481">
        <f>SUMIFS(数据提取表!Z:Z,数据提取表!$B:$B,$A49,数据提取表!$A:$A,"&gt;="&amp;$D$1,数据提取表!$A:$A,"&lt;="&amp;$H$1)</f>
        <v>0</v>
      </c>
      <c r="Z49" s="481">
        <f>SUMIFS(数据提取表!AA:AA,数据提取表!$B:$B,$A49,数据提取表!$A:$A,"&gt;="&amp;$D$1,数据提取表!$A:$A,"&lt;="&amp;$H$1)</f>
        <v>0</v>
      </c>
      <c r="AA49" s="248">
        <f>SUMIFS(数据提取表!AB:AB,数据提取表!$B:$B,$A49,数据提取表!$A:$A,"&gt;="&amp;$D$1,数据提取表!$A:$A,"&lt;="&amp;$H$1)/$J$1</f>
        <v>1</v>
      </c>
      <c r="AB49" s="486">
        <f t="shared" si="12"/>
        <v>0</v>
      </c>
      <c r="AC49" s="487" t="s">
        <v>176</v>
      </c>
      <c r="AD49" s="248">
        <f t="shared" si="13"/>
        <v>0</v>
      </c>
      <c r="AE49" s="487" t="s">
        <v>176</v>
      </c>
      <c r="AF49" s="248">
        <f t="shared" si="14"/>
        <v>0</v>
      </c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4"/>
      <c r="DF49" s="424"/>
      <c r="DG49" s="424"/>
      <c r="DH49" s="424"/>
      <c r="DI49" s="424"/>
      <c r="DJ49" s="424"/>
      <c r="DK49" s="424"/>
      <c r="DL49" s="424"/>
      <c r="DM49" s="424"/>
      <c r="DN49" s="424"/>
      <c r="DO49" s="424"/>
      <c r="DP49" s="424"/>
      <c r="DQ49" s="424"/>
      <c r="DR49" s="424"/>
      <c r="DS49" s="424"/>
      <c r="DT49" s="424"/>
      <c r="DU49" s="424"/>
      <c r="DV49" s="424"/>
      <c r="DW49" s="424"/>
      <c r="DX49" s="424"/>
      <c r="DY49" s="424"/>
      <c r="DZ49" s="424"/>
      <c r="EA49" s="424"/>
      <c r="EB49" s="424"/>
      <c r="EC49" s="424"/>
      <c r="ED49" s="424"/>
      <c r="EE49" s="424"/>
      <c r="EF49" s="424"/>
      <c r="EG49" s="424"/>
      <c r="EH49" s="424"/>
      <c r="EI49" s="424"/>
      <c r="EJ49" s="424"/>
      <c r="EK49" s="424"/>
      <c r="EL49" s="424"/>
      <c r="EM49" s="424"/>
      <c r="EN49" s="424"/>
      <c r="EO49" s="424"/>
      <c r="EP49" s="424"/>
      <c r="EQ49" s="424"/>
      <c r="ER49" s="424"/>
      <c r="ES49" s="424"/>
      <c r="ET49" s="424"/>
      <c r="EU49" s="424"/>
      <c r="EV49" s="424"/>
      <c r="EW49" s="424"/>
      <c r="EX49" s="424"/>
      <c r="EY49" s="424"/>
      <c r="EZ49" s="424"/>
      <c r="FA49" s="424"/>
      <c r="FB49" s="424"/>
      <c r="FC49" s="424"/>
    </row>
    <row r="50" s="421" customFormat="1" customHeight="1" spans="1:159">
      <c r="A50" s="435" t="s">
        <v>88</v>
      </c>
      <c r="B50" s="193" t="s">
        <v>626</v>
      </c>
      <c r="C50" s="188" t="s">
        <v>625</v>
      </c>
      <c r="D50" s="195">
        <v>50</v>
      </c>
      <c r="E50" s="195">
        <f t="array" ref="E50">SUMPRODUCT((计划电量!$K$2:$V$2&gt;=自由分析表!$O$1)*(计划电量!$K$2:$V$2&lt;=自由分析表!$Q$1)*计划电量!K54:V54)</f>
        <v>516</v>
      </c>
      <c r="F50" s="196">
        <f>SUMIFS(数据提取表!F:F,数据提取表!$B:$B,$A50,数据提取表!$A:$A,"&gt;="&amp;$D$1,数据提取表!$A:$A,"&lt;="&amp;$H$1)</f>
        <v>9.68</v>
      </c>
      <c r="G50" s="196">
        <f>SUMIFS(数据提取表!H:H,数据提取表!$B:$B,$A50,数据提取表!$A:$A,"&gt;="&amp;$D$1,数据提取表!$A:$A,"&lt;="&amp;$H$1)</f>
        <v>36.4207</v>
      </c>
      <c r="H50" s="252">
        <f>SUMIFS(数据提取表!I:I,数据提取表!$B:$B,$A50,数据提取表!$A:$A,"&gt;="&amp;$D$1,数据提取表!$A:$A,"&lt;="&amp;$H$1)</f>
        <v>18.5677</v>
      </c>
      <c r="I50" s="252">
        <f>SUMIFS(数据提取表!J:J,数据提取表!$B:$B,$A50,数据提取表!$A:$A,"&gt;="&amp;$D$1,数据提取表!$A:$A,"&lt;="&amp;$H$1)</f>
        <v>18.5264</v>
      </c>
      <c r="J50" s="195">
        <f>计划电量!F54</f>
        <v>6458</v>
      </c>
      <c r="K50" s="233">
        <f t="shared" si="18"/>
        <v>0.0359038759689922</v>
      </c>
      <c r="L50" s="233">
        <f t="shared" ref="L50:L64" si="21">I50/J50</f>
        <v>0.00286875193558377</v>
      </c>
      <c r="M50" s="196">
        <f>I50-E50</f>
        <v>-497.4736</v>
      </c>
      <c r="N50" s="460">
        <f>SUMIFS(数据提取表!K:K,数据提取表!$B:$B,$A50,数据提取表!$A:$A,"&gt;="&amp;$D$1,数据提取表!$A:$A,"&lt;="&amp;$H$1)</f>
        <v>17.44</v>
      </c>
      <c r="O50" s="461">
        <f t="shared" si="19"/>
        <v>0.478848566886414</v>
      </c>
      <c r="P50" s="460">
        <f t="shared" ref="P50:P64" si="22">R50+U50</f>
        <v>0</v>
      </c>
      <c r="Q50" s="252">
        <f t="shared" si="20"/>
        <v>0</v>
      </c>
      <c r="R50" s="460">
        <f>SUMIFS(数据提取表!U:U,数据提取表!$B:$B,$A50,数据提取表!$A:$A,"&gt;="&amp;$D$1,数据提取表!$A:$A,"&lt;="&amp;$H$1)</f>
        <v>0</v>
      </c>
      <c r="S50" s="460">
        <f>SUMIFS(数据提取表!T:T,数据提取表!$B:$B,$A50,数据提取表!$A:$A,"&gt;="&amp;$D$1,数据提取表!$A:$A,"&lt;="&amp;$H$1)</f>
        <v>0</v>
      </c>
      <c r="T50" s="481">
        <f>SUMIFS(数据提取表!V:V,数据提取表!$B:$B,$A50,数据提取表!$A:$A,"&gt;="&amp;$D$1,数据提取表!$A:$A,"&lt;="&amp;$H$1)</f>
        <v>0</v>
      </c>
      <c r="U50" s="481">
        <f>SUMIFS(数据提取表!W:W,数据提取表!$B:$B,$A50,数据提取表!$A:$A,"&gt;="&amp;$D$1,数据提取表!$A:$A,"&lt;="&amp;$H$1)</f>
        <v>0</v>
      </c>
      <c r="V50" s="481">
        <f t="shared" si="11"/>
        <v>0</v>
      </c>
      <c r="W50" s="481">
        <f>SUMIFS(数据提取表!X:X,数据提取表!$B:$B,$A50,数据提取表!$A:$A,"&gt;="&amp;$D$1,数据提取表!$A:$A,"&lt;="&amp;$H$1)</f>
        <v>0</v>
      </c>
      <c r="X50" s="481">
        <f>SUMIFS(数据提取表!Y:Y,数据提取表!$B:$B,$A50,数据提取表!$A:$A,"&gt;="&amp;$D$1,数据提取表!$A:$A,"&lt;="&amp;$H$1)</f>
        <v>0</v>
      </c>
      <c r="Y50" s="481">
        <f>SUMIFS(数据提取表!Z:Z,数据提取表!$B:$B,$A50,数据提取表!$A:$A,"&gt;="&amp;$D$1,数据提取表!$A:$A,"&lt;="&amp;$H$1)</f>
        <v>0</v>
      </c>
      <c r="Z50" s="481">
        <f>SUMIFS(数据提取表!AA:AA,数据提取表!$B:$B,$A50,数据提取表!$A:$A,"&gt;="&amp;$D$1,数据提取表!$A:$A,"&lt;="&amp;$H$1)</f>
        <v>0</v>
      </c>
      <c r="AA50" s="248">
        <f>SUMIFS(数据提取表!AB:AB,数据提取表!$B:$B,$A50,数据提取表!$A:$A,"&gt;="&amp;$D$1,数据提取表!$A:$A,"&lt;="&amp;$H$1)/$J$1</f>
        <v>1</v>
      </c>
      <c r="AB50" s="486">
        <f t="shared" si="12"/>
        <v>0</v>
      </c>
      <c r="AC50" s="487" t="s">
        <v>176</v>
      </c>
      <c r="AD50" s="248">
        <f t="shared" si="13"/>
        <v>0</v>
      </c>
      <c r="AE50" s="487" t="s">
        <v>176</v>
      </c>
      <c r="AF50" s="248">
        <f t="shared" si="14"/>
        <v>0</v>
      </c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4"/>
      <c r="DF50" s="424"/>
      <c r="DG50" s="424"/>
      <c r="DH50" s="424"/>
      <c r="DI50" s="424"/>
      <c r="DJ50" s="424"/>
      <c r="DK50" s="424"/>
      <c r="DL50" s="424"/>
      <c r="DM50" s="424"/>
      <c r="DN50" s="424"/>
      <c r="DO50" s="424"/>
      <c r="DP50" s="424"/>
      <c r="DQ50" s="424"/>
      <c r="DR50" s="424"/>
      <c r="DS50" s="424"/>
      <c r="DT50" s="424"/>
      <c r="DU50" s="424"/>
      <c r="DV50" s="424"/>
      <c r="DW50" s="424"/>
      <c r="DX50" s="424"/>
      <c r="DY50" s="424"/>
      <c r="DZ50" s="424"/>
      <c r="EA50" s="424"/>
      <c r="EB50" s="424"/>
      <c r="EC50" s="424"/>
      <c r="ED50" s="424"/>
      <c r="EE50" s="424"/>
      <c r="EF50" s="424"/>
      <c r="EG50" s="424"/>
      <c r="EH50" s="424"/>
      <c r="EI50" s="424"/>
      <c r="EJ50" s="424"/>
      <c r="EK50" s="424"/>
      <c r="EL50" s="424"/>
      <c r="EM50" s="424"/>
      <c r="EN50" s="424"/>
      <c r="EO50" s="424"/>
      <c r="EP50" s="424"/>
      <c r="EQ50" s="424"/>
      <c r="ER50" s="424"/>
      <c r="ES50" s="424"/>
      <c r="ET50" s="424"/>
      <c r="EU50" s="424"/>
      <c r="EV50" s="424"/>
      <c r="EW50" s="424"/>
      <c r="EX50" s="424"/>
      <c r="EY50" s="424"/>
      <c r="EZ50" s="424"/>
      <c r="FA50" s="424"/>
      <c r="FB50" s="424"/>
      <c r="FC50" s="424"/>
    </row>
    <row r="51" s="420" customFormat="1" customHeight="1" spans="1:32">
      <c r="A51" s="435" t="s">
        <v>34</v>
      </c>
      <c r="B51" s="193" t="s">
        <v>628</v>
      </c>
      <c r="C51" s="188" t="s">
        <v>627</v>
      </c>
      <c r="D51" s="195">
        <v>10</v>
      </c>
      <c r="E51" s="195">
        <f t="array" ref="E51">SUMPRODUCT((计划电量!$K$2:$V$2&gt;=自由分析表!$O$1)*(计划电量!$K$2:$V$2&lt;=自由分析表!$Q$1)*计划电量!K55:V55)</f>
        <v>101</v>
      </c>
      <c r="F51" s="196">
        <f>SUMIFS(数据提取表!F:F,数据提取表!$B:$B,$A51,数据提取表!$A:$A,"&gt;="&amp;$D$1,数据提取表!$A:$A,"&lt;="&amp;$H$1)</f>
        <v>12.09</v>
      </c>
      <c r="G51" s="196">
        <f>SUMIFS(数据提取表!H:H,数据提取表!$B:$B,$A51,数据提取表!$A:$A,"&gt;="&amp;$D$1,数据提取表!$A:$A,"&lt;="&amp;$H$1)</f>
        <v>11.5074</v>
      </c>
      <c r="H51" s="252">
        <f>SUMIFS(数据提取表!I:I,数据提取表!$B:$B,$A51,数据提取表!$A:$A,"&gt;="&amp;$D$1,数据提取表!$A:$A,"&lt;="&amp;$H$1)</f>
        <v>8.6755</v>
      </c>
      <c r="I51" s="252">
        <f>SUMIFS(数据提取表!J:J,数据提取表!$B:$B,$A51,数据提取表!$A:$A,"&gt;="&amp;$D$1,数据提取表!$A:$A,"&lt;="&amp;$H$1)</f>
        <v>8.58</v>
      </c>
      <c r="J51" s="195">
        <f>计划电量!F55</f>
        <v>1258</v>
      </c>
      <c r="K51" s="233">
        <f t="shared" si="18"/>
        <v>0.084950495049505</v>
      </c>
      <c r="L51" s="233">
        <f t="shared" si="21"/>
        <v>0.00682034976152623</v>
      </c>
      <c r="M51" s="196">
        <f>I51-E51</f>
        <v>-92.42</v>
      </c>
      <c r="N51" s="460">
        <f>SUMIFS(数据提取表!K:K,数据提取表!$B:$B,$A51,数据提取表!$A:$A,"&gt;="&amp;$D$1,数据提取表!$A:$A,"&lt;="&amp;$H$1)</f>
        <v>2.8319</v>
      </c>
      <c r="O51" s="461">
        <f t="shared" si="19"/>
        <v>0.246093817891096</v>
      </c>
      <c r="P51" s="460">
        <f t="shared" si="22"/>
        <v>0</v>
      </c>
      <c r="Q51" s="252">
        <f t="shared" si="20"/>
        <v>0</v>
      </c>
      <c r="R51" s="460">
        <f>SUMIFS(数据提取表!U:U,数据提取表!$B:$B,$A51,数据提取表!$A:$A,"&gt;="&amp;$D$1,数据提取表!$A:$A,"&lt;="&amp;$H$1)</f>
        <v>0</v>
      </c>
      <c r="S51" s="460">
        <f>SUMIFS(数据提取表!T:T,数据提取表!$B:$B,$A51,数据提取表!$A:$A,"&gt;="&amp;$D$1,数据提取表!$A:$A,"&lt;="&amp;$H$1)</f>
        <v>0</v>
      </c>
      <c r="T51" s="481">
        <f>SUMIFS(数据提取表!V:V,数据提取表!$B:$B,$A51,数据提取表!$A:$A,"&gt;="&amp;$D$1,数据提取表!$A:$A,"&lt;="&amp;$H$1)</f>
        <v>0</v>
      </c>
      <c r="U51" s="481">
        <f>SUMIFS(数据提取表!W:W,数据提取表!$B:$B,$A51,数据提取表!$A:$A,"&gt;="&amp;$D$1,数据提取表!$A:$A,"&lt;="&amp;$H$1)</f>
        <v>0</v>
      </c>
      <c r="V51" s="481">
        <f t="shared" si="11"/>
        <v>0</v>
      </c>
      <c r="W51" s="481">
        <f>SUMIFS(数据提取表!X:X,数据提取表!$B:$B,$A51,数据提取表!$A:$A,"&gt;="&amp;$D$1,数据提取表!$A:$A,"&lt;="&amp;$H$1)</f>
        <v>0</v>
      </c>
      <c r="X51" s="481">
        <f>SUMIFS(数据提取表!Y:Y,数据提取表!$B:$B,$A51,数据提取表!$A:$A,"&gt;="&amp;$D$1,数据提取表!$A:$A,"&lt;="&amp;$H$1)</f>
        <v>0</v>
      </c>
      <c r="Y51" s="481">
        <f>SUMIFS(数据提取表!Z:Z,数据提取表!$B:$B,$A51,数据提取表!$A:$A,"&gt;="&amp;$D$1,数据提取表!$A:$A,"&lt;="&amp;$H$1)</f>
        <v>0</v>
      </c>
      <c r="Z51" s="481">
        <f>SUMIFS(数据提取表!AA:AA,数据提取表!$B:$B,$A51,数据提取表!$A:$A,"&gt;="&amp;$D$1,数据提取表!$A:$A,"&lt;="&amp;$H$1)</f>
        <v>0</v>
      </c>
      <c r="AA51" s="248">
        <f>SUMIFS(数据提取表!AB:AB,数据提取表!$B:$B,$A51,数据提取表!$A:$A,"&gt;="&amp;$D$1,数据提取表!$A:$A,"&lt;="&amp;$H$1)/$J$1</f>
        <v>1</v>
      </c>
      <c r="AB51" s="486">
        <f t="shared" si="12"/>
        <v>0</v>
      </c>
      <c r="AC51" s="487" t="s">
        <v>176</v>
      </c>
      <c r="AD51" s="248">
        <f t="shared" si="13"/>
        <v>0</v>
      </c>
      <c r="AE51" s="487" t="s">
        <v>176</v>
      </c>
      <c r="AF51" s="248">
        <f t="shared" si="14"/>
        <v>0</v>
      </c>
    </row>
    <row r="52" s="420" customFormat="1" customHeight="1" spans="1:32">
      <c r="A52" s="435" t="s">
        <v>38</v>
      </c>
      <c r="B52" s="193" t="s">
        <v>679</v>
      </c>
      <c r="C52" s="188" t="s">
        <v>629</v>
      </c>
      <c r="D52" s="195">
        <v>5.48</v>
      </c>
      <c r="E52" s="195">
        <f t="array" ref="E52">SUMPRODUCT((计划电量!$K$2:$V$2&gt;=自由分析表!$O$1)*(计划电量!$K$2:$V$2&lt;=自由分析表!$Q$1)*计划电量!K56:V56)</f>
        <v>57</v>
      </c>
      <c r="F52" s="196">
        <f>SUMIFS(数据提取表!F:F,数据提取表!$B:$B,$A52,数据提取表!$A:$A,"&gt;="&amp;$D$1,数据提取表!$A:$A,"&lt;="&amp;$H$1)</f>
        <v>14.99</v>
      </c>
      <c r="G52" s="196">
        <f>SUMIFS(数据提取表!H:H,数据提取表!$B:$B,$A52,数据提取表!$A:$A,"&gt;="&amp;$D$1,数据提取表!$A:$A,"&lt;="&amp;$H$1)</f>
        <v>6.8</v>
      </c>
      <c r="H52" s="252">
        <f>SUMIFS(数据提取表!I:I,数据提取表!$B:$B,$A52,数据提取表!$A:$A,"&gt;="&amp;$D$1,数据提取表!$A:$A,"&lt;="&amp;$H$1)</f>
        <v>3.9</v>
      </c>
      <c r="I52" s="252">
        <f>SUMIFS(数据提取表!J:J,数据提取表!$B:$B,$A52,数据提取表!$A:$A,"&gt;="&amp;$D$1,数据提取表!$A:$A,"&lt;="&amp;$H$1)</f>
        <v>3.528</v>
      </c>
      <c r="J52" s="195">
        <f>计划电量!F56</f>
        <v>554</v>
      </c>
      <c r="K52" s="233">
        <f t="shared" si="18"/>
        <v>0.0618947368421053</v>
      </c>
      <c r="L52" s="233">
        <f t="shared" si="21"/>
        <v>0.00636823104693141</v>
      </c>
      <c r="M52" s="196">
        <f>I52-E52</f>
        <v>-53.472</v>
      </c>
      <c r="N52" s="460">
        <f>SUMIFS(数据提取表!K:K,数据提取表!$B:$B,$A52,数据提取表!$A:$A,"&gt;="&amp;$D$1,数据提取表!$A:$A,"&lt;="&amp;$H$1)</f>
        <v>2.9</v>
      </c>
      <c r="O52" s="461">
        <f t="shared" si="19"/>
        <v>0.426470588235294</v>
      </c>
      <c r="P52" s="460">
        <f t="shared" si="22"/>
        <v>0</v>
      </c>
      <c r="Q52" s="252">
        <f t="shared" si="20"/>
        <v>0</v>
      </c>
      <c r="R52" s="460">
        <f>SUMIFS(数据提取表!U:U,数据提取表!$B:$B,$A52,数据提取表!$A:$A,"&gt;="&amp;$D$1,数据提取表!$A:$A,"&lt;="&amp;$H$1)</f>
        <v>0</v>
      </c>
      <c r="S52" s="460">
        <f>SUMIFS(数据提取表!T:T,数据提取表!$B:$B,$A52,数据提取表!$A:$A,"&gt;="&amp;$D$1,数据提取表!$A:$A,"&lt;="&amp;$H$1)</f>
        <v>0</v>
      </c>
      <c r="T52" s="481">
        <f>SUMIFS(数据提取表!V:V,数据提取表!$B:$B,$A52,数据提取表!$A:$A,"&gt;="&amp;$D$1,数据提取表!$A:$A,"&lt;="&amp;$H$1)</f>
        <v>0</v>
      </c>
      <c r="U52" s="481">
        <f>SUMIFS(数据提取表!W:W,数据提取表!$B:$B,$A52,数据提取表!$A:$A,"&gt;="&amp;$D$1,数据提取表!$A:$A,"&lt;="&amp;$H$1)</f>
        <v>0</v>
      </c>
      <c r="V52" s="481">
        <f t="shared" si="11"/>
        <v>0</v>
      </c>
      <c r="W52" s="481">
        <f>SUMIFS(数据提取表!X:X,数据提取表!$B:$B,$A52,数据提取表!$A:$A,"&gt;="&amp;$D$1,数据提取表!$A:$A,"&lt;="&amp;$H$1)</f>
        <v>0</v>
      </c>
      <c r="X52" s="481">
        <f>SUMIFS(数据提取表!Y:Y,数据提取表!$B:$B,$A52,数据提取表!$A:$A,"&gt;="&amp;$D$1,数据提取表!$A:$A,"&lt;="&amp;$H$1)</f>
        <v>0</v>
      </c>
      <c r="Y52" s="481">
        <f>SUMIFS(数据提取表!Z:Z,数据提取表!$B:$B,$A52,数据提取表!$A:$A,"&gt;="&amp;$D$1,数据提取表!$A:$A,"&lt;="&amp;$H$1)</f>
        <v>0</v>
      </c>
      <c r="Z52" s="481">
        <f>SUMIFS(数据提取表!AA:AA,数据提取表!$B:$B,$A52,数据提取表!$A:$A,"&gt;="&amp;$D$1,数据提取表!$A:$A,"&lt;="&amp;$H$1)</f>
        <v>0</v>
      </c>
      <c r="AA52" s="248">
        <f>SUMIFS(数据提取表!AB:AB,数据提取表!$B:$B,$A52,数据提取表!$A:$A,"&gt;="&amp;$D$1,数据提取表!$A:$A,"&lt;="&amp;$H$1)/$J$1</f>
        <v>1</v>
      </c>
      <c r="AB52" s="486">
        <f t="shared" si="12"/>
        <v>0</v>
      </c>
      <c r="AC52" s="487" t="s">
        <v>176</v>
      </c>
      <c r="AD52" s="248">
        <f t="shared" si="13"/>
        <v>0</v>
      </c>
      <c r="AE52" s="487" t="s">
        <v>176</v>
      </c>
      <c r="AF52" s="248">
        <f t="shared" si="14"/>
        <v>0</v>
      </c>
    </row>
    <row r="53" s="422" customFormat="1" ht="32" customHeight="1" spans="1:32">
      <c r="A53" s="440"/>
      <c r="B53" s="441" t="s">
        <v>630</v>
      </c>
      <c r="C53" s="442"/>
      <c r="D53" s="441">
        <f>SUM(D49:D52)</f>
        <v>93.3</v>
      </c>
      <c r="E53" s="443">
        <f>SUM(E49:E52)</f>
        <v>973</v>
      </c>
      <c r="F53" s="444"/>
      <c r="G53" s="441">
        <f>SUM(G49:G52)</f>
        <v>311.8875</v>
      </c>
      <c r="H53" s="441">
        <f>SUM(H49:H52)</f>
        <v>60.9032</v>
      </c>
      <c r="I53" s="462">
        <f>SUM(I49:I52)</f>
        <v>58.7317</v>
      </c>
      <c r="J53" s="443">
        <f>SUM(J49:J52)</f>
        <v>13993</v>
      </c>
      <c r="K53" s="463">
        <f t="shared" ref="K53:K64" si="23">I53/E53</f>
        <v>0.0603614594039054</v>
      </c>
      <c r="L53" s="463">
        <f t="shared" si="21"/>
        <v>0.00419722003859072</v>
      </c>
      <c r="M53" s="444">
        <f>SUM(M49:M52)</f>
        <v>-914.2683</v>
      </c>
      <c r="N53" s="441">
        <f>SUM(N49:N52)</f>
        <v>50.5713</v>
      </c>
      <c r="O53" s="465">
        <f t="shared" si="19"/>
        <v>0.162145966093543</v>
      </c>
      <c r="P53" s="466">
        <f t="shared" si="22"/>
        <v>0</v>
      </c>
      <c r="Q53" s="462">
        <f t="shared" ref="P53:Z53" si="24">SUM(Q49:Q52)</f>
        <v>0</v>
      </c>
      <c r="R53" s="443">
        <f t="shared" si="24"/>
        <v>0</v>
      </c>
      <c r="S53" s="443">
        <f t="shared" si="24"/>
        <v>0</v>
      </c>
      <c r="T53" s="443">
        <f t="shared" si="24"/>
        <v>0</v>
      </c>
      <c r="U53" s="443">
        <f t="shared" si="24"/>
        <v>0</v>
      </c>
      <c r="V53" s="464">
        <f t="shared" si="24"/>
        <v>0</v>
      </c>
      <c r="W53" s="443">
        <f t="shared" si="24"/>
        <v>0</v>
      </c>
      <c r="X53" s="443">
        <f t="shared" si="24"/>
        <v>0</v>
      </c>
      <c r="Y53" s="443">
        <f t="shared" si="24"/>
        <v>0</v>
      </c>
      <c r="Z53" s="443">
        <f t="shared" si="24"/>
        <v>0</v>
      </c>
      <c r="AA53" s="488">
        <f>AVERAGE(AA49:AA52)</f>
        <v>1</v>
      </c>
      <c r="AB53" s="489">
        <f t="shared" si="12"/>
        <v>0</v>
      </c>
      <c r="AC53" s="488" t="s">
        <v>176</v>
      </c>
      <c r="AD53" s="488">
        <f t="shared" si="13"/>
        <v>0</v>
      </c>
      <c r="AE53" s="488" t="s">
        <v>176</v>
      </c>
      <c r="AF53" s="488">
        <f t="shared" si="14"/>
        <v>0</v>
      </c>
    </row>
    <row r="54" s="420" customFormat="1" customHeight="1" spans="1:32">
      <c r="A54" s="193" t="s">
        <v>53</v>
      </c>
      <c r="B54" s="193" t="s">
        <v>631</v>
      </c>
      <c r="C54" s="188" t="s">
        <v>680</v>
      </c>
      <c r="D54" s="446">
        <v>100</v>
      </c>
      <c r="E54" s="195">
        <f t="array" ref="E54">SUMPRODUCT((计划电量!$K$2:$V$2&gt;=自由分析表!$O$1)*(计划电量!$K$2:$V$2&lt;=自由分析表!$Q$1)*计划电量!K60:V60)</f>
        <v>1437</v>
      </c>
      <c r="F54" s="196">
        <f>SUMIFS(数据提取表!F:F,数据提取表!$B:$B,$A54,数据提取表!$A:$A,"&gt;="&amp;$D$1,数据提取表!$A:$A,"&lt;="&amp;$H$1)</f>
        <v>14.71</v>
      </c>
      <c r="G54" s="196">
        <f>SUMIFS(数据提取表!H:H,数据提取表!$B:$B,$A54,数据提取表!$A:$A,"&gt;="&amp;$D$1,数据提取表!$A:$A,"&lt;="&amp;$H$1)</f>
        <v>113.76</v>
      </c>
      <c r="H54" s="196">
        <f>SUMIFS(数据提取表!I:I,数据提取表!$B:$B,$A54,数据提取表!$A:$A,"&gt;="&amp;$D$1,数据提取表!$A:$A,"&lt;="&amp;$H$1)</f>
        <v>111.708</v>
      </c>
      <c r="I54" s="252">
        <f>SUMIFS(数据提取表!J:J,数据提取表!$B:$B,$A54,数据提取表!$A:$A,"&gt;="&amp;$D$1,数据提取表!$A:$A,"&lt;="&amp;$H$1)</f>
        <v>111.516</v>
      </c>
      <c r="J54" s="195">
        <f>计划电量!F60</f>
        <v>15134</v>
      </c>
      <c r="K54" s="233">
        <f t="shared" si="23"/>
        <v>0.0776033402922756</v>
      </c>
      <c r="L54" s="233">
        <f t="shared" si="21"/>
        <v>0.0073685740716268</v>
      </c>
      <c r="M54" s="196">
        <f>I54-E54</f>
        <v>-1325.484</v>
      </c>
      <c r="N54" s="460">
        <f>SUMIFS(数据提取表!K:K,数据提取表!$B:$B,$A54,数据提取表!$A:$A,"&gt;="&amp;$D$1,数据提取表!$A:$A,"&lt;="&amp;$H$1)</f>
        <v>0</v>
      </c>
      <c r="O54" s="461">
        <f t="shared" si="19"/>
        <v>0</v>
      </c>
      <c r="P54" s="460">
        <f t="shared" si="22"/>
        <v>0</v>
      </c>
      <c r="Q54" s="252">
        <f>S54+T54</f>
        <v>0</v>
      </c>
      <c r="R54" s="460">
        <f>SUMIFS(数据提取表!U:U,数据提取表!$B:$B,$A54,数据提取表!$A:$A,"&gt;="&amp;$D$1,数据提取表!$A:$A,"&lt;="&amp;$H$1)</f>
        <v>0</v>
      </c>
      <c r="S54" s="460">
        <f>SUMIFS(数据提取表!T:T,数据提取表!$B:$B,$A54,数据提取表!$A:$A,"&gt;="&amp;$D$1,数据提取表!$A:$A,"&lt;="&amp;$H$1)</f>
        <v>0</v>
      </c>
      <c r="T54" s="481">
        <f>SUMIFS(数据提取表!V:V,数据提取表!$B:$B,$A54,数据提取表!$A:$A,"&gt;="&amp;$D$1,数据提取表!$A:$A,"&lt;="&amp;$H$1)</f>
        <v>0</v>
      </c>
      <c r="U54" s="481">
        <f>SUMIFS(数据提取表!W:W,数据提取表!$B:$B,$A54,数据提取表!$A:$A,"&gt;="&amp;$D$1,数据提取表!$A:$A,"&lt;="&amp;$H$1)</f>
        <v>0</v>
      </c>
      <c r="V54" s="481">
        <f t="shared" si="11"/>
        <v>0</v>
      </c>
      <c r="W54" s="481">
        <f>SUMIFS(数据提取表!X:X,数据提取表!$B:$B,$A54,数据提取表!$A:$A,"&gt;="&amp;$D$1,数据提取表!$A:$A,"&lt;="&amp;$H$1)</f>
        <v>0</v>
      </c>
      <c r="X54" s="481">
        <f>SUMIFS(数据提取表!Y:Y,数据提取表!$B:$B,$A54,数据提取表!$A:$A,"&gt;="&amp;$D$1,数据提取表!$A:$A,"&lt;="&amp;$H$1)</f>
        <v>0</v>
      </c>
      <c r="Y54" s="481">
        <f>SUMIFS(数据提取表!Z:Z,数据提取表!$B:$B,$A54,数据提取表!$A:$A,"&gt;="&amp;$D$1,数据提取表!$A:$A,"&lt;="&amp;$H$1)</f>
        <v>0</v>
      </c>
      <c r="Z54" s="481">
        <f>SUMIFS(数据提取表!AA:AA,数据提取表!$B:$B,$A54,数据提取表!$A:$A,"&gt;="&amp;$D$1,数据提取表!$A:$A,"&lt;="&amp;$H$1)</f>
        <v>0</v>
      </c>
      <c r="AA54" s="248">
        <f>SUMIFS(数据提取表!AB:AB,数据提取表!$B:$B,$A54,数据提取表!$A:$A,"&gt;="&amp;$D$1,数据提取表!$A:$A,"&lt;="&amp;$H$1)/$J$1</f>
        <v>1</v>
      </c>
      <c r="AB54" s="486">
        <f t="shared" si="12"/>
        <v>0</v>
      </c>
      <c r="AC54" s="487" t="s">
        <v>176</v>
      </c>
      <c r="AD54" s="248">
        <f t="shared" si="13"/>
        <v>0</v>
      </c>
      <c r="AE54" s="487" t="s">
        <v>176</v>
      </c>
      <c r="AF54" s="248">
        <f t="shared" si="14"/>
        <v>0</v>
      </c>
    </row>
    <row r="55" s="420" customFormat="1" customHeight="1" spans="1:32">
      <c r="A55" s="193" t="s">
        <v>36</v>
      </c>
      <c r="B55" s="193" t="s">
        <v>633</v>
      </c>
      <c r="C55" s="188" t="s">
        <v>634</v>
      </c>
      <c r="D55" s="446">
        <v>80</v>
      </c>
      <c r="E55" s="195">
        <f t="array" ref="E55">SUMPRODUCT((计划电量!$K$2:$V$2&gt;=自由分析表!$O$1)*(计划电量!$K$2:$V$2&lt;=自由分析表!$Q$1)*计划电量!K61:V61)</f>
        <v>884</v>
      </c>
      <c r="F55" s="196">
        <f>SUMIFS(数据提取表!F:F,数据提取表!$B:$B,$A55,数据提取表!$A:$A,"&gt;="&amp;$D$1,数据提取表!$A:$A,"&lt;="&amp;$H$1)</f>
        <v>14.02</v>
      </c>
      <c r="G55" s="196">
        <f>SUMIFS(数据提取表!H:H,数据提取表!$B:$B,$A55,数据提取表!$A:$A,"&gt;="&amp;$D$1,数据提取表!$A:$A,"&lt;="&amp;$H$1)</f>
        <v>99.1439</v>
      </c>
      <c r="H55" s="196">
        <f>SUMIFS(数据提取表!I:I,数据提取表!$B:$B,$A55,数据提取表!$A:$A,"&gt;="&amp;$D$1,数据提取表!$A:$A,"&lt;="&amp;$H$1)</f>
        <v>97.72</v>
      </c>
      <c r="I55" s="252">
        <f>SUMIFS(数据提取表!J:J,数据提取表!$B:$B,$A55,数据提取表!$A:$A,"&gt;="&amp;$D$1,数据提取表!$A:$A,"&lt;="&amp;$H$1)</f>
        <v>97.35</v>
      </c>
      <c r="J55" s="195">
        <f>计划电量!F61</f>
        <v>9570</v>
      </c>
      <c r="K55" s="233">
        <f t="shared" si="23"/>
        <v>0.11012443438914</v>
      </c>
      <c r="L55" s="233">
        <f t="shared" si="21"/>
        <v>0.0101724137931034</v>
      </c>
      <c r="M55" s="196">
        <f t="shared" ref="M55:M63" si="25">I55-E55</f>
        <v>-786.65</v>
      </c>
      <c r="N55" s="460">
        <f>SUMIFS(数据提取表!K:K,数据提取表!$B:$B,$A55,数据提取表!$A:$A,"&gt;="&amp;$D$1,数据提取表!$A:$A,"&lt;="&amp;$H$1)</f>
        <v>0</v>
      </c>
      <c r="O55" s="461">
        <f t="shared" si="19"/>
        <v>0</v>
      </c>
      <c r="P55" s="460">
        <f t="shared" si="22"/>
        <v>0</v>
      </c>
      <c r="Q55" s="252">
        <f t="shared" ref="Q55:Q63" si="26">S55+T55</f>
        <v>0</v>
      </c>
      <c r="R55" s="460">
        <f>SUMIFS(数据提取表!U:U,数据提取表!$B:$B,$A55,数据提取表!$A:$A,"&gt;="&amp;$D$1,数据提取表!$A:$A,"&lt;="&amp;$H$1)</f>
        <v>0</v>
      </c>
      <c r="S55" s="460">
        <f>SUMIFS(数据提取表!T:T,数据提取表!$B:$B,$A55,数据提取表!$A:$A,"&gt;="&amp;$D$1,数据提取表!$A:$A,"&lt;="&amp;$H$1)</f>
        <v>0</v>
      </c>
      <c r="T55" s="481">
        <f>SUMIFS(数据提取表!V:V,数据提取表!$B:$B,$A55,数据提取表!$A:$A,"&gt;="&amp;$D$1,数据提取表!$A:$A,"&lt;="&amp;$H$1)</f>
        <v>0</v>
      </c>
      <c r="U55" s="481">
        <f>SUMIFS(数据提取表!W:W,数据提取表!$B:$B,$A55,数据提取表!$A:$A,"&gt;="&amp;$D$1,数据提取表!$A:$A,"&lt;="&amp;$H$1)</f>
        <v>0</v>
      </c>
      <c r="V55" s="481">
        <f t="shared" si="11"/>
        <v>0</v>
      </c>
      <c r="W55" s="481">
        <f>SUMIFS(数据提取表!X:X,数据提取表!$B:$B,$A55,数据提取表!$A:$A,"&gt;="&amp;$D$1,数据提取表!$A:$A,"&lt;="&amp;$H$1)</f>
        <v>0</v>
      </c>
      <c r="X55" s="481">
        <f>SUMIFS(数据提取表!Y:Y,数据提取表!$B:$B,$A55,数据提取表!$A:$A,"&gt;="&amp;$D$1,数据提取表!$A:$A,"&lt;="&amp;$H$1)</f>
        <v>0</v>
      </c>
      <c r="Y55" s="481">
        <f>SUMIFS(数据提取表!Z:Z,数据提取表!$B:$B,$A55,数据提取表!$A:$A,"&gt;="&amp;$D$1,数据提取表!$A:$A,"&lt;="&amp;$H$1)</f>
        <v>0</v>
      </c>
      <c r="Z55" s="481">
        <f>SUMIFS(数据提取表!AA:AA,数据提取表!$B:$B,$A55,数据提取表!$A:$A,"&gt;="&amp;$D$1,数据提取表!$A:$A,"&lt;="&amp;$H$1)</f>
        <v>0</v>
      </c>
      <c r="AA55" s="248">
        <f>SUMIFS(数据提取表!AB:AB,数据提取表!$B:$B,$A55,数据提取表!$A:$A,"&gt;="&amp;$D$1,数据提取表!$A:$A,"&lt;="&amp;$H$1)/$J$1</f>
        <v>1</v>
      </c>
      <c r="AB55" s="486">
        <f t="shared" si="12"/>
        <v>0</v>
      </c>
      <c r="AC55" s="487" t="s">
        <v>176</v>
      </c>
      <c r="AD55" s="248">
        <f t="shared" si="13"/>
        <v>0</v>
      </c>
      <c r="AE55" s="487" t="s">
        <v>176</v>
      </c>
      <c r="AF55" s="248">
        <f t="shared" si="14"/>
        <v>0</v>
      </c>
    </row>
    <row r="56" s="423" customFormat="1" customHeight="1" spans="1:32">
      <c r="A56" s="435" t="s">
        <v>85</v>
      </c>
      <c r="B56" s="193" t="s">
        <v>635</v>
      </c>
      <c r="C56" s="188" t="s">
        <v>636</v>
      </c>
      <c r="D56" s="195">
        <v>60</v>
      </c>
      <c r="E56" s="195">
        <f t="array" ref="E56">SUMPRODUCT((计划电量!$K$2:$V$2&gt;=自由分析表!$O$1)*(计划电量!$K$2:$V$2&lt;=自由分析表!$Q$1)*计划电量!K62:V62)</f>
        <v>619</v>
      </c>
      <c r="F56" s="196">
        <f>SUMIFS(数据提取表!F:F,数据提取表!$B:$B,$A56,数据提取表!$A:$A,"&gt;="&amp;$D$1,数据提取表!$A:$A,"&lt;="&amp;$H$1)</f>
        <v>9.05</v>
      </c>
      <c r="G56" s="196">
        <f>SUMIFS(数据提取表!H:H,数据提取表!$B:$B,$A56,数据提取表!$A:$A,"&gt;="&amp;$D$1,数据提取表!$A:$A,"&lt;="&amp;$H$1)</f>
        <v>70.9763</v>
      </c>
      <c r="H56" s="252">
        <f>SUMIFS(数据提取表!I:I,数据提取表!$B:$B,$A56,数据提取表!$A:$A,"&gt;="&amp;$D$1,数据提取表!$A:$A,"&lt;="&amp;$H$1)</f>
        <v>70.9821</v>
      </c>
      <c r="I56" s="252">
        <f>SUMIFS(数据提取表!J:J,数据提取表!$B:$B,$A56,数据提取表!$A:$A,"&gt;="&amp;$D$1,数据提取表!$A:$A,"&lt;="&amp;$H$1)</f>
        <v>66.88</v>
      </c>
      <c r="J56" s="195">
        <f>计划电量!F62</f>
        <v>5420</v>
      </c>
      <c r="K56" s="233">
        <f t="shared" si="23"/>
        <v>0.108045234248788</v>
      </c>
      <c r="L56" s="233">
        <f t="shared" si="21"/>
        <v>0.0123394833948339</v>
      </c>
      <c r="M56" s="196">
        <f t="shared" si="25"/>
        <v>-552.12</v>
      </c>
      <c r="N56" s="460">
        <f>SUMIFS(数据提取表!K:K,数据提取表!$B:$B,$A56,数据提取表!$A:$A,"&gt;="&amp;$D$1,数据提取表!$A:$A,"&lt;="&amp;$H$1)</f>
        <v>0</v>
      </c>
      <c r="O56" s="461">
        <f t="shared" si="19"/>
        <v>0</v>
      </c>
      <c r="P56" s="460">
        <f t="shared" si="22"/>
        <v>0</v>
      </c>
      <c r="Q56" s="252">
        <f t="shared" si="26"/>
        <v>0</v>
      </c>
      <c r="R56" s="460">
        <f>SUMIFS(数据提取表!U:U,数据提取表!$B:$B,$A56,数据提取表!$A:$A,"&gt;="&amp;$D$1,数据提取表!$A:$A,"&lt;="&amp;$H$1)</f>
        <v>0</v>
      </c>
      <c r="S56" s="460">
        <f>SUMIFS(数据提取表!T:T,数据提取表!$B:$B,$A56,数据提取表!$A:$A,"&gt;="&amp;$D$1,数据提取表!$A:$A,"&lt;="&amp;$H$1)</f>
        <v>0</v>
      </c>
      <c r="T56" s="481">
        <f>SUMIFS(数据提取表!V:V,数据提取表!$B:$B,$A56,数据提取表!$A:$A,"&gt;="&amp;$D$1,数据提取表!$A:$A,"&lt;="&amp;$H$1)</f>
        <v>0</v>
      </c>
      <c r="U56" s="481">
        <f>SUMIFS(数据提取表!W:W,数据提取表!$B:$B,$A56,数据提取表!$A:$A,"&gt;="&amp;$D$1,数据提取表!$A:$A,"&lt;="&amp;$H$1)</f>
        <v>0</v>
      </c>
      <c r="V56" s="481">
        <f t="shared" si="11"/>
        <v>0</v>
      </c>
      <c r="W56" s="481">
        <f>SUMIFS(数据提取表!X:X,数据提取表!$B:$B,$A56,数据提取表!$A:$A,"&gt;="&amp;$D$1,数据提取表!$A:$A,"&lt;="&amp;$H$1)</f>
        <v>0</v>
      </c>
      <c r="X56" s="481">
        <f>SUMIFS(数据提取表!Y:Y,数据提取表!$B:$B,$A56,数据提取表!$A:$A,"&gt;="&amp;$D$1,数据提取表!$A:$A,"&lt;="&amp;$H$1)</f>
        <v>0</v>
      </c>
      <c r="Y56" s="481">
        <f>SUMIFS(数据提取表!Z:Z,数据提取表!$B:$B,$A56,数据提取表!$A:$A,"&gt;="&amp;$D$1,数据提取表!$A:$A,"&lt;="&amp;$H$1)</f>
        <v>0</v>
      </c>
      <c r="Z56" s="481">
        <f>SUMIFS(数据提取表!AA:AA,数据提取表!$B:$B,$A56,数据提取表!$A:$A,"&gt;="&amp;$D$1,数据提取表!$A:$A,"&lt;="&amp;$H$1)</f>
        <v>0</v>
      </c>
      <c r="AA56" s="248">
        <f>SUMIFS(数据提取表!AB:AB,数据提取表!$B:$B,$A56,数据提取表!$A:$A,"&gt;="&amp;$D$1,数据提取表!$A:$A,"&lt;="&amp;$H$1)/$J$1</f>
        <v>1</v>
      </c>
      <c r="AB56" s="486">
        <f t="shared" si="12"/>
        <v>0</v>
      </c>
      <c r="AC56" s="487" t="s">
        <v>176</v>
      </c>
      <c r="AD56" s="248">
        <f t="shared" si="13"/>
        <v>0</v>
      </c>
      <c r="AE56" s="487" t="s">
        <v>176</v>
      </c>
      <c r="AF56" s="248">
        <f t="shared" si="14"/>
        <v>0</v>
      </c>
    </row>
    <row r="57" s="420" customFormat="1" customHeight="1" spans="1:32">
      <c r="A57" s="447" t="s">
        <v>191</v>
      </c>
      <c r="B57" s="193" t="s">
        <v>637</v>
      </c>
      <c r="C57" s="448" t="s">
        <v>638</v>
      </c>
      <c r="D57" s="449">
        <v>100</v>
      </c>
      <c r="E57" s="450">
        <f t="array" ref="E57">SUMPRODUCT((计划电量!$K$2:$V$2&gt;=自由分析表!$O$1)*(计划电量!$K$2:$V$2&lt;=自由分析表!$Q$1)*计划电量!K63:V63)</f>
        <v>1210</v>
      </c>
      <c r="F57" s="451">
        <f>SUMIFS(数据提取表!F:F,数据提取表!$B:$B,$A57,数据提取表!$A:$A,"&gt;="&amp;$D$1,数据提取表!$A:$A,"&lt;="&amp;$H$1)</f>
        <v>0</v>
      </c>
      <c r="G57" s="451">
        <f>SUMIFS(数据提取表!H:H,数据提取表!$B:$B,$A57,数据提取表!$A:$A,"&gt;="&amp;$D$1,数据提取表!$A:$A,"&lt;="&amp;$H$1)</f>
        <v>0</v>
      </c>
      <c r="H57" s="451">
        <f>SUMIFS(数据提取表!I:I,数据提取表!$B:$B,$A57,数据提取表!$A:$A,"&gt;="&amp;$D$1,数据提取表!$A:$A,"&lt;="&amp;$H$1)</f>
        <v>0</v>
      </c>
      <c r="I57" s="472">
        <f>SUMIFS(数据提取表!J:J,数据提取表!$B:$B,$A57,数据提取表!$A:$A,"&gt;="&amp;$D$1,数据提取表!$A:$A,"&lt;="&amp;$H$1)</f>
        <v>0</v>
      </c>
      <c r="J57" s="450">
        <f>计划电量!F63</f>
        <v>11816</v>
      </c>
      <c r="K57" s="473">
        <f t="shared" si="23"/>
        <v>0</v>
      </c>
      <c r="L57" s="473">
        <f t="shared" si="21"/>
        <v>0</v>
      </c>
      <c r="M57" s="451">
        <f t="shared" si="25"/>
        <v>-1210</v>
      </c>
      <c r="N57" s="474">
        <f>SUMIFS(数据提取表!K:K,数据提取表!$B:$B,$A57,数据提取表!$A:$A,"&gt;="&amp;$D$1,数据提取表!$A:$A,"&lt;="&amp;$H$1)</f>
        <v>0</v>
      </c>
      <c r="O57" s="475" t="e">
        <f t="shared" si="19"/>
        <v>#DIV/0!</v>
      </c>
      <c r="P57" s="460">
        <f t="shared" si="22"/>
        <v>0</v>
      </c>
      <c r="Q57" s="252">
        <f t="shared" si="26"/>
        <v>0</v>
      </c>
      <c r="R57" s="460">
        <f>SUMIFS(数据提取表!U:U,数据提取表!$B:$B,$A57,数据提取表!$A:$A,"&gt;="&amp;$D$1,数据提取表!$A:$A,"&lt;="&amp;$H$1)</f>
        <v>0</v>
      </c>
      <c r="S57" s="460">
        <f>SUMIFS(数据提取表!T:T,数据提取表!$B:$B,$A57,数据提取表!$A:$A,"&gt;="&amp;$D$1,数据提取表!$A:$A,"&lt;="&amp;$H$1)</f>
        <v>0</v>
      </c>
      <c r="T57" s="481">
        <f>SUMIFS(数据提取表!V:V,数据提取表!$B:$B,$A57,数据提取表!$A:$A,"&gt;="&amp;$D$1,数据提取表!$A:$A,"&lt;="&amp;$H$1)</f>
        <v>0</v>
      </c>
      <c r="U57" s="481">
        <f>SUMIFS(数据提取表!W:W,数据提取表!$B:$B,$A57,数据提取表!$A:$A,"&gt;="&amp;$D$1,数据提取表!$A:$A,"&lt;="&amp;$H$1)</f>
        <v>0</v>
      </c>
      <c r="V57" s="481">
        <f t="shared" si="11"/>
        <v>0</v>
      </c>
      <c r="W57" s="481">
        <f>SUMIFS(数据提取表!X:X,数据提取表!$B:$B,$A57,数据提取表!$A:$A,"&gt;="&amp;$D$1,数据提取表!$A:$A,"&lt;="&amp;$H$1)</f>
        <v>0</v>
      </c>
      <c r="X57" s="481">
        <f>SUMIFS(数据提取表!Y:Y,数据提取表!$B:$B,$A57,数据提取表!$A:$A,"&gt;="&amp;$D$1,数据提取表!$A:$A,"&lt;="&amp;$H$1)</f>
        <v>0</v>
      </c>
      <c r="Y57" s="481">
        <f>SUMIFS(数据提取表!Z:Z,数据提取表!$B:$B,$A57,数据提取表!$A:$A,"&gt;="&amp;$D$1,数据提取表!$A:$A,"&lt;="&amp;$H$1)</f>
        <v>0</v>
      </c>
      <c r="Z57" s="491">
        <f>SUMIFS(数据提取表!AA:AA,数据提取表!$B:$B,$A57,数据提取表!$A:$A,"&gt;="&amp;$D$1,数据提取表!$A:$A,"&lt;="&amp;$H$1)</f>
        <v>0</v>
      </c>
      <c r="AA57" s="492">
        <f>SUMIFS(数据提取表!AB:AB,数据提取表!$B:$B,$A57,数据提取表!$A:$A,"&gt;="&amp;$D$1,数据提取表!$A:$A,"&lt;="&amp;$H$1)/$J$1</f>
        <v>0</v>
      </c>
      <c r="AB57" s="486" t="e">
        <f t="shared" si="12"/>
        <v>#DIV/0!</v>
      </c>
      <c r="AC57" s="487" t="s">
        <v>176</v>
      </c>
      <c r="AD57" s="248" t="e">
        <f t="shared" si="13"/>
        <v>#DIV/0!</v>
      </c>
      <c r="AE57" s="487" t="s">
        <v>176</v>
      </c>
      <c r="AF57" s="248" t="e">
        <f t="shared" si="14"/>
        <v>#DIV/0!</v>
      </c>
    </row>
    <row r="58" s="424" customFormat="1" customHeight="1" spans="1:32">
      <c r="A58" s="447" t="s">
        <v>324</v>
      </c>
      <c r="B58" s="193" t="s">
        <v>639</v>
      </c>
      <c r="C58" s="448" t="s">
        <v>640</v>
      </c>
      <c r="D58" s="449">
        <v>100</v>
      </c>
      <c r="E58" s="450">
        <f t="array" ref="E58">SUMPRODUCT((计划电量!$K$2:$V$2&gt;=自由分析表!$O$1)*(计划电量!$K$2:$V$2&lt;=自由分析表!$Q$1)*计划电量!K64:V64)</f>
        <v>1600</v>
      </c>
      <c r="F58" s="451">
        <f>SUMIFS(数据提取表!G:G,数据提取表!$B:$B,$A58,数据提取表!$A:$A,"&gt;="&amp;$D$1,数据提取表!$A:$A,"&lt;="&amp;$H$1)/$J$1</f>
        <v>0</v>
      </c>
      <c r="G58" s="451">
        <f>SUMIFS(数据提取表!H:H,数据提取表!$B:$B,$A58,数据提取表!$A:$A,"&gt;="&amp;$D$1,数据提取表!$A:$A,"&lt;="&amp;$H$1)</f>
        <v>0</v>
      </c>
      <c r="H58" s="451">
        <f>SUMIFS(数据提取表!I:I,数据提取表!$B:$B,$A58,数据提取表!$A:$A,"&gt;="&amp;$D$1,数据提取表!$A:$A,"&lt;="&amp;$H$1)</f>
        <v>0</v>
      </c>
      <c r="I58" s="472">
        <f>SUMIFS(数据提取表!J:J,数据提取表!$B:$B,$A58,数据提取表!$A:$A,"&gt;="&amp;$D$1,数据提取表!$A:$A,"&lt;="&amp;$H$1)</f>
        <v>0</v>
      </c>
      <c r="J58" s="450">
        <f>计划电量!F64</f>
        <v>20500</v>
      </c>
      <c r="K58" s="473">
        <f t="shared" si="23"/>
        <v>0</v>
      </c>
      <c r="L58" s="473">
        <f t="shared" si="21"/>
        <v>0</v>
      </c>
      <c r="M58" s="451">
        <f t="shared" si="25"/>
        <v>-1600</v>
      </c>
      <c r="N58" s="474">
        <f>SUMIFS(数据提取表!K:K,数据提取表!$B:$B,$A58,数据提取表!$A:$A,"&gt;="&amp;$D$1,数据提取表!$A:$A,"&lt;="&amp;$H$1)</f>
        <v>0</v>
      </c>
      <c r="O58" s="475" t="e">
        <f t="shared" si="19"/>
        <v>#DIV/0!</v>
      </c>
      <c r="P58" s="460">
        <f t="shared" si="22"/>
        <v>0</v>
      </c>
      <c r="Q58" s="252">
        <f t="shared" si="26"/>
        <v>0</v>
      </c>
      <c r="R58" s="460">
        <f>SUMIFS(数据提取表!U:U,数据提取表!$B:$B,$A58,数据提取表!$A:$A,"&gt;="&amp;$D$1,数据提取表!$A:$A,"&lt;="&amp;$H$1)</f>
        <v>0</v>
      </c>
      <c r="S58" s="460">
        <f>SUMIFS(数据提取表!T:T,数据提取表!$B:$B,$A58,数据提取表!$A:$A,"&gt;="&amp;$D$1,数据提取表!$A:$A,"&lt;="&amp;$H$1)</f>
        <v>0</v>
      </c>
      <c r="T58" s="481">
        <f>SUMIFS(数据提取表!V:V,数据提取表!$B:$B,$A58,数据提取表!$A:$A,"&gt;="&amp;$D$1,数据提取表!$A:$A,"&lt;="&amp;$H$1)</f>
        <v>0</v>
      </c>
      <c r="U58" s="481">
        <f>SUMIFS(数据提取表!W:W,数据提取表!$B:$B,$A58,数据提取表!$A:$A,"&gt;="&amp;$D$1,数据提取表!$A:$A,"&lt;="&amp;$H$1)</f>
        <v>0</v>
      </c>
      <c r="V58" s="481">
        <f t="shared" si="11"/>
        <v>0</v>
      </c>
      <c r="W58" s="481">
        <f>SUMIFS(数据提取表!X:X,数据提取表!$B:$B,$A58,数据提取表!$A:$A,"&gt;="&amp;$D$1,数据提取表!$A:$A,"&lt;="&amp;$H$1)</f>
        <v>0</v>
      </c>
      <c r="X58" s="481">
        <f>SUMIFS(数据提取表!Y:Y,数据提取表!$B:$B,$A58,数据提取表!$A:$A,"&gt;="&amp;$D$1,数据提取表!$A:$A,"&lt;="&amp;$H$1)</f>
        <v>0</v>
      </c>
      <c r="Y58" s="481">
        <f>SUMIFS(数据提取表!Z:Z,数据提取表!$B:$B,$A58,数据提取表!$A:$A,"&gt;="&amp;$D$1,数据提取表!$A:$A,"&lt;="&amp;$H$1)</f>
        <v>0</v>
      </c>
      <c r="Z58" s="491">
        <f>SUMIFS(数据提取表!AA:AA,数据提取表!$B:$B,$A58,数据提取表!$A:$A,"&gt;="&amp;$D$1,数据提取表!$A:$A,"&lt;="&amp;$H$1)</f>
        <v>0</v>
      </c>
      <c r="AA58" s="492">
        <f>SUMIFS(数据提取表!AB:AB,数据提取表!$B:$B,$A58,数据提取表!$A:$A,"&gt;="&amp;$D$1,数据提取表!$A:$A,"&lt;="&amp;$H$1)/$J$1</f>
        <v>0</v>
      </c>
      <c r="AB58" s="486" t="e">
        <f t="shared" si="12"/>
        <v>#DIV/0!</v>
      </c>
      <c r="AC58" s="487" t="s">
        <v>176</v>
      </c>
      <c r="AD58" s="248" t="e">
        <f t="shared" si="13"/>
        <v>#DIV/0!</v>
      </c>
      <c r="AE58" s="487" t="s">
        <v>176</v>
      </c>
      <c r="AF58" s="248" t="e">
        <f t="shared" si="14"/>
        <v>#DIV/0!</v>
      </c>
    </row>
    <row r="59" s="425" customFormat="1" customHeight="1" spans="1:32">
      <c r="A59" s="447" t="s">
        <v>188</v>
      </c>
      <c r="B59" s="193" t="s">
        <v>641</v>
      </c>
      <c r="C59" s="448" t="s">
        <v>642</v>
      </c>
      <c r="D59" s="449">
        <v>100</v>
      </c>
      <c r="E59" s="450">
        <f t="array" ref="E59">SUMPRODUCT((计划电量!$K$2:$V$2&gt;=自由分析表!$O$1)*(计划电量!$K$2:$V$2&lt;=自由分析表!$Q$1)*计划电量!K65:V65)</f>
        <v>1138</v>
      </c>
      <c r="F59" s="451">
        <f>SUMIFS(数据提取表!F:F,数据提取表!$B:$B,$A59,数据提取表!$A:$A,"&gt;="&amp;$D$1,数据提取表!$A:$A,"&lt;="&amp;$H$1)</f>
        <v>0</v>
      </c>
      <c r="G59" s="451">
        <f>SUMIFS(数据提取表!H:H,数据提取表!$B:$B,$A59,数据提取表!$A:$A,"&gt;="&amp;$D$1,数据提取表!$A:$A,"&lt;="&amp;$H$1)</f>
        <v>0</v>
      </c>
      <c r="H59" s="451">
        <f>SUMIFS(数据提取表!I:I,数据提取表!$B:$B,$A59,数据提取表!$A:$A,"&gt;="&amp;$D$1,数据提取表!$A:$A,"&lt;="&amp;$H$1)</f>
        <v>0</v>
      </c>
      <c r="I59" s="252">
        <f>SUMIFS(数据提取表!J:J,数据提取表!$B:$B,$A59,数据提取表!$A:$A,"&gt;="&amp;$D$1,数据提取表!$A:$A,"&lt;="&amp;$H$1)</f>
        <v>0</v>
      </c>
      <c r="J59" s="450">
        <f>计划电量!F65</f>
        <v>11430</v>
      </c>
      <c r="K59" s="473">
        <f t="shared" si="23"/>
        <v>0</v>
      </c>
      <c r="L59" s="473">
        <f t="shared" si="21"/>
        <v>0</v>
      </c>
      <c r="M59" s="451">
        <f t="shared" si="25"/>
        <v>-1138</v>
      </c>
      <c r="N59" s="474">
        <f>SUMIFS(数据提取表!K:K,数据提取表!$B:$B,$A59,数据提取表!$A:$A,"&gt;="&amp;$D$1,数据提取表!$A:$A,"&lt;="&amp;$H$1)</f>
        <v>0</v>
      </c>
      <c r="O59" s="475" t="e">
        <f t="shared" ref="O59:O64" si="27">N59/G59</f>
        <v>#DIV/0!</v>
      </c>
      <c r="P59" s="460">
        <f t="shared" si="22"/>
        <v>0</v>
      </c>
      <c r="Q59" s="252">
        <f t="shared" si="26"/>
        <v>0</v>
      </c>
      <c r="R59" s="460">
        <f>SUMIFS(数据提取表!U:U,数据提取表!$B:$B,$A59,数据提取表!$A:$A,"&gt;="&amp;$D$1,数据提取表!$A:$A,"&lt;="&amp;$H$1)</f>
        <v>0</v>
      </c>
      <c r="S59" s="460">
        <f>SUMIFS(数据提取表!T:T,数据提取表!$B:$B,$A59,数据提取表!$A:$A,"&gt;="&amp;$D$1,数据提取表!$A:$A,"&lt;="&amp;$H$1)</f>
        <v>0</v>
      </c>
      <c r="T59" s="481">
        <f>SUMIFS(数据提取表!V:V,数据提取表!$B:$B,$A59,数据提取表!$A:$A,"&gt;="&amp;$D$1,数据提取表!$A:$A,"&lt;="&amp;$H$1)</f>
        <v>0</v>
      </c>
      <c r="U59" s="481">
        <f>SUMIFS(数据提取表!W:W,数据提取表!$B:$B,$A59,数据提取表!$A:$A,"&gt;="&amp;$D$1,数据提取表!$A:$A,"&lt;="&amp;$H$1)</f>
        <v>0</v>
      </c>
      <c r="V59" s="481">
        <f t="shared" si="11"/>
        <v>0</v>
      </c>
      <c r="W59" s="481">
        <f>SUMIFS(数据提取表!X:X,数据提取表!$B:$B,$A59,数据提取表!$A:$A,"&gt;="&amp;$D$1,数据提取表!$A:$A,"&lt;="&amp;$H$1)</f>
        <v>0</v>
      </c>
      <c r="X59" s="481">
        <f>SUMIFS(数据提取表!Y:Y,数据提取表!$B:$B,$A59,数据提取表!$A:$A,"&gt;="&amp;$D$1,数据提取表!$A:$A,"&lt;="&amp;$H$1)</f>
        <v>0</v>
      </c>
      <c r="Y59" s="481">
        <f>SUMIFS(数据提取表!Z:Z,数据提取表!$B:$B,$A59,数据提取表!$A:$A,"&gt;="&amp;$D$1,数据提取表!$A:$A,"&lt;="&amp;$H$1)</f>
        <v>0</v>
      </c>
      <c r="Z59" s="491">
        <f>SUMIFS(数据提取表!AA:AA,数据提取表!$B:$B,$A59,数据提取表!$A:$A,"&gt;="&amp;$D$1,数据提取表!$A:$A,"&lt;="&amp;$H$1)</f>
        <v>0</v>
      </c>
      <c r="AA59" s="492">
        <f>SUMIFS(数据提取表!AB:AB,数据提取表!$B:$B,$A59,数据提取表!$A:$A,"&gt;="&amp;$D$1,数据提取表!$A:$A,"&lt;="&amp;$H$1)/$J$1</f>
        <v>0</v>
      </c>
      <c r="AB59" s="486" t="e">
        <f t="shared" si="12"/>
        <v>#DIV/0!</v>
      </c>
      <c r="AC59" s="487" t="s">
        <v>176</v>
      </c>
      <c r="AD59" s="248" t="e">
        <f t="shared" si="13"/>
        <v>#DIV/0!</v>
      </c>
      <c r="AE59" s="487" t="s">
        <v>176</v>
      </c>
      <c r="AF59" s="248" t="e">
        <f t="shared" si="14"/>
        <v>#DIV/0!</v>
      </c>
    </row>
    <row r="60" s="420" customFormat="1" customHeight="1" spans="1:32">
      <c r="A60" s="447" t="s">
        <v>190</v>
      </c>
      <c r="B60" s="193" t="s">
        <v>643</v>
      </c>
      <c r="C60" s="448" t="s">
        <v>644</v>
      </c>
      <c r="D60" s="449">
        <v>200</v>
      </c>
      <c r="E60" s="450">
        <f t="array" ref="E60">SUMPRODUCT((计划电量!$K$2:$V$2&gt;=自由分析表!$O$1)*(计划电量!$K$2:$V$2&lt;=自由分析表!$Q$1)*计划电量!K66:V66)</f>
        <v>3232</v>
      </c>
      <c r="F60" s="451">
        <f>SUMIFS(数据提取表!G:G,数据提取表!$B:$B,$A60,数据提取表!$A:$A,"&gt;="&amp;$D$1,数据提取表!$A:$A,"&lt;="&amp;$H$1)/$J$1</f>
        <v>0</v>
      </c>
      <c r="G60" s="451">
        <f>SUMIFS(数据提取表!H:H,数据提取表!$B:$B,$A60,数据提取表!$A:$A,"&gt;="&amp;$D$1,数据提取表!$A:$A,"&lt;="&amp;$H$1)</f>
        <v>0</v>
      </c>
      <c r="H60" s="451">
        <f>SUMIFS(数据提取表!I:I,数据提取表!$B:$B,$A60,数据提取表!$A:$A,"&gt;="&amp;$D$1,数据提取表!$A:$A,"&lt;="&amp;$H$1)</f>
        <v>0</v>
      </c>
      <c r="I60" s="252">
        <f>SUMIFS(数据提取表!J:J,数据提取表!$B:$B,$A60,数据提取表!$A:$A,"&gt;="&amp;$D$1,数据提取表!$A:$A,"&lt;="&amp;$H$1)</f>
        <v>0</v>
      </c>
      <c r="J60" s="450">
        <f>计划电量!F66</f>
        <v>25666</v>
      </c>
      <c r="K60" s="473">
        <f t="shared" si="23"/>
        <v>0</v>
      </c>
      <c r="L60" s="473">
        <f t="shared" si="21"/>
        <v>0</v>
      </c>
      <c r="M60" s="451">
        <f t="shared" si="25"/>
        <v>-3232</v>
      </c>
      <c r="N60" s="474">
        <f>SUMIFS(数据提取表!K:K,数据提取表!$B:$B,$A60,数据提取表!$A:$A,"&gt;="&amp;$D$1,数据提取表!$A:$A,"&lt;="&amp;$H$1)</f>
        <v>0</v>
      </c>
      <c r="O60" s="475" t="e">
        <f t="shared" si="27"/>
        <v>#DIV/0!</v>
      </c>
      <c r="P60" s="460">
        <f t="shared" si="22"/>
        <v>0</v>
      </c>
      <c r="Q60" s="252">
        <f t="shared" si="26"/>
        <v>0</v>
      </c>
      <c r="R60" s="460">
        <f>SUMIFS(数据提取表!U:U,数据提取表!$B:$B,$A60,数据提取表!$A:$A,"&gt;="&amp;$D$1,数据提取表!$A:$A,"&lt;="&amp;$H$1)</f>
        <v>0</v>
      </c>
      <c r="S60" s="460">
        <f>SUMIFS(数据提取表!T:T,数据提取表!$B:$B,$A60,数据提取表!$A:$A,"&gt;="&amp;$D$1,数据提取表!$A:$A,"&lt;="&amp;$H$1)</f>
        <v>0</v>
      </c>
      <c r="T60" s="481">
        <f>SUMIFS(数据提取表!V:V,数据提取表!$B:$B,$A60,数据提取表!$A:$A,"&gt;="&amp;$D$1,数据提取表!$A:$A,"&lt;="&amp;$H$1)</f>
        <v>0</v>
      </c>
      <c r="U60" s="481">
        <f>SUMIFS(数据提取表!W:W,数据提取表!$B:$B,$A60,数据提取表!$A:$A,"&gt;="&amp;$D$1,数据提取表!$A:$A,"&lt;="&amp;$H$1)</f>
        <v>0</v>
      </c>
      <c r="V60" s="481">
        <f t="shared" si="11"/>
        <v>0</v>
      </c>
      <c r="W60" s="481">
        <f>SUMIFS(数据提取表!X:X,数据提取表!$B:$B,$A60,数据提取表!$A:$A,"&gt;="&amp;$D$1,数据提取表!$A:$A,"&lt;="&amp;$H$1)</f>
        <v>0</v>
      </c>
      <c r="X60" s="481">
        <f>SUMIFS(数据提取表!Y:Y,数据提取表!$B:$B,$A60,数据提取表!$A:$A,"&gt;="&amp;$D$1,数据提取表!$A:$A,"&lt;="&amp;$H$1)</f>
        <v>0</v>
      </c>
      <c r="Y60" s="481">
        <f>SUMIFS(数据提取表!Z:Z,数据提取表!$B:$B,$A60,数据提取表!$A:$A,"&gt;="&amp;$D$1,数据提取表!$A:$A,"&lt;="&amp;$H$1)</f>
        <v>0</v>
      </c>
      <c r="Z60" s="491">
        <f>SUMIFS(数据提取表!AA:AA,数据提取表!$B:$B,$A60,数据提取表!$A:$A,"&gt;="&amp;$D$1,数据提取表!$A:$A,"&lt;="&amp;$H$1)</f>
        <v>0</v>
      </c>
      <c r="AA60" s="492">
        <f>SUMIFS(数据提取表!AB:AB,数据提取表!$B:$B,$A60,数据提取表!$A:$A,"&gt;="&amp;$D$1,数据提取表!$A:$A,"&lt;="&amp;$H$1)/$J$1</f>
        <v>0</v>
      </c>
      <c r="AB60" s="486" t="e">
        <f t="shared" si="12"/>
        <v>#DIV/0!</v>
      </c>
      <c r="AC60" s="487" t="s">
        <v>176</v>
      </c>
      <c r="AD60" s="248" t="e">
        <f t="shared" si="13"/>
        <v>#DIV/0!</v>
      </c>
      <c r="AE60" s="487" t="s">
        <v>176</v>
      </c>
      <c r="AF60" s="248" t="e">
        <f t="shared" si="14"/>
        <v>#DIV/0!</v>
      </c>
    </row>
    <row r="61" s="420" customFormat="1" customHeight="1" spans="1:32">
      <c r="A61" s="447" t="s">
        <v>181</v>
      </c>
      <c r="B61" s="193" t="s">
        <v>645</v>
      </c>
      <c r="C61" s="448" t="s">
        <v>646</v>
      </c>
      <c r="D61" s="449">
        <v>100</v>
      </c>
      <c r="E61" s="450">
        <f t="array" ref="E61">SUMPRODUCT((计划电量!$K$2:$V$2&gt;=自由分析表!$O$1)*(计划电量!$K$2:$V$2&lt;=自由分析表!$Q$1)*计划电量!K67:V67)</f>
        <v>1155</v>
      </c>
      <c r="F61" s="451">
        <f>SUMIFS(数据提取表!F:F,数据提取表!$B:$B,$A61,数据提取表!$A:$A,"&gt;="&amp;$D$1,数据提取表!$A:$A,"&lt;="&amp;$H$1)</f>
        <v>0</v>
      </c>
      <c r="G61" s="451">
        <f>SUMIFS(数据提取表!H:H,数据提取表!$B:$B,$A61,数据提取表!$A:$A,"&gt;="&amp;$D$1,数据提取表!$A:$A,"&lt;="&amp;$H$1)</f>
        <v>0</v>
      </c>
      <c r="H61" s="451">
        <f>SUMIFS(数据提取表!I:I,数据提取表!$B:$B,$A61,数据提取表!$A:$A,"&gt;="&amp;$D$1,数据提取表!$A:$A,"&lt;="&amp;$H$1)</f>
        <v>0</v>
      </c>
      <c r="I61" s="472">
        <f>SUMIFS(数据提取表!J:J,数据提取表!$B:$B,$A61,数据提取表!$A:$A,"&gt;="&amp;$D$1,数据提取表!$A:$A,"&lt;="&amp;$H$1)</f>
        <v>0</v>
      </c>
      <c r="J61" s="450">
        <f>计划电量!F67</f>
        <v>11388</v>
      </c>
      <c r="K61" s="473">
        <f t="shared" si="23"/>
        <v>0</v>
      </c>
      <c r="L61" s="473">
        <f t="shared" si="21"/>
        <v>0</v>
      </c>
      <c r="M61" s="451">
        <f t="shared" si="25"/>
        <v>-1155</v>
      </c>
      <c r="N61" s="474">
        <f>SUMIFS(数据提取表!K:K,数据提取表!$B:$B,$A61,数据提取表!$A:$A,"&gt;="&amp;$D$1,数据提取表!$A:$A,"&lt;="&amp;$H$1)</f>
        <v>0</v>
      </c>
      <c r="O61" s="475" t="e">
        <f t="shared" si="27"/>
        <v>#DIV/0!</v>
      </c>
      <c r="P61" s="460">
        <f t="shared" si="22"/>
        <v>0</v>
      </c>
      <c r="Q61" s="252">
        <f t="shared" si="26"/>
        <v>0</v>
      </c>
      <c r="R61" s="460">
        <f>SUMIFS(数据提取表!U:U,数据提取表!$B:$B,$A61,数据提取表!$A:$A,"&gt;="&amp;$D$1,数据提取表!$A:$A,"&lt;="&amp;$H$1)</f>
        <v>0</v>
      </c>
      <c r="S61" s="460">
        <f>SUMIFS(数据提取表!T:T,数据提取表!$B:$B,$A61,数据提取表!$A:$A,"&gt;="&amp;$D$1,数据提取表!$A:$A,"&lt;="&amp;$H$1)</f>
        <v>0</v>
      </c>
      <c r="T61" s="481">
        <f>SUMIFS(数据提取表!V:V,数据提取表!$B:$B,$A61,数据提取表!$A:$A,"&gt;="&amp;$D$1,数据提取表!$A:$A,"&lt;="&amp;$H$1)</f>
        <v>0</v>
      </c>
      <c r="U61" s="481">
        <f>SUMIFS(数据提取表!W:W,数据提取表!$B:$B,$A61,数据提取表!$A:$A,"&gt;="&amp;$D$1,数据提取表!$A:$A,"&lt;="&amp;$H$1)</f>
        <v>0</v>
      </c>
      <c r="V61" s="481">
        <f t="shared" si="11"/>
        <v>0</v>
      </c>
      <c r="W61" s="481">
        <f>SUMIFS(数据提取表!X:X,数据提取表!$B:$B,$A61,数据提取表!$A:$A,"&gt;="&amp;$D$1,数据提取表!$A:$A,"&lt;="&amp;$H$1)</f>
        <v>0</v>
      </c>
      <c r="X61" s="481">
        <f>SUMIFS(数据提取表!Y:Y,数据提取表!$B:$B,$A61,数据提取表!$A:$A,"&gt;="&amp;$D$1,数据提取表!$A:$A,"&lt;="&amp;$H$1)</f>
        <v>0</v>
      </c>
      <c r="Y61" s="481">
        <f>SUMIFS(数据提取表!Z:Z,数据提取表!$B:$B,$A61,数据提取表!$A:$A,"&gt;="&amp;$D$1,数据提取表!$A:$A,"&lt;="&amp;$H$1)</f>
        <v>0</v>
      </c>
      <c r="Z61" s="491">
        <f>SUMIFS(数据提取表!AA:AA,数据提取表!$B:$B,$A61,数据提取表!$A:$A,"&gt;="&amp;$D$1,数据提取表!$A:$A,"&lt;="&amp;$H$1)</f>
        <v>0</v>
      </c>
      <c r="AA61" s="492">
        <f>SUMIFS(数据提取表!AB:AB,数据提取表!$B:$B,$A61,数据提取表!$A:$A,"&gt;="&amp;$D$1,数据提取表!$A:$A,"&lt;="&amp;$H$1)/$J$1</f>
        <v>0</v>
      </c>
      <c r="AB61" s="486" t="e">
        <f t="shared" si="12"/>
        <v>#DIV/0!</v>
      </c>
      <c r="AC61" s="487" t="s">
        <v>176</v>
      </c>
      <c r="AD61" s="248" t="e">
        <f t="shared" si="13"/>
        <v>#DIV/0!</v>
      </c>
      <c r="AE61" s="487" t="s">
        <v>176</v>
      </c>
      <c r="AF61" s="248" t="e">
        <f t="shared" si="14"/>
        <v>#DIV/0!</v>
      </c>
    </row>
    <row r="62" s="420" customFormat="1" customHeight="1" spans="1:32">
      <c r="A62" s="447" t="s">
        <v>185</v>
      </c>
      <c r="B62" s="193" t="s">
        <v>647</v>
      </c>
      <c r="C62" s="448" t="s">
        <v>648</v>
      </c>
      <c r="D62" s="449">
        <v>150</v>
      </c>
      <c r="E62" s="450">
        <f t="array" ref="E62">SUMPRODUCT((计划电量!$K$2:$V$2&gt;=自由分析表!$O$1)*(计划电量!$K$2:$V$2&lt;=自由分析表!$Q$1)*计划电量!K68:V68)</f>
        <v>2160</v>
      </c>
      <c r="F62" s="451">
        <f>SUMIFS(数据提取表!F:F,数据提取表!$B:$B,$A62,数据提取表!$A:$A,"&gt;="&amp;$D$1,数据提取表!$A:$A,"&lt;="&amp;$H$1)</f>
        <v>0</v>
      </c>
      <c r="G62" s="451">
        <f>SUMIFS(数据提取表!H:H,数据提取表!$B:$B,$A62,数据提取表!$A:$A,"&gt;="&amp;$D$1,数据提取表!$A:$A,"&lt;="&amp;$H$1)</f>
        <v>0</v>
      </c>
      <c r="H62" s="451">
        <f>SUMIFS(数据提取表!I:I,数据提取表!$B:$B,$A62,数据提取表!$A:$A,"&gt;="&amp;$D$1,数据提取表!$A:$A,"&lt;="&amp;$H$1)</f>
        <v>0</v>
      </c>
      <c r="I62" s="472">
        <f>SUMIFS(数据提取表!J:J,数据提取表!$B:$B,$A62,数据提取表!$A:$A,"&gt;="&amp;$D$1,数据提取表!$A:$A,"&lt;="&amp;$H$1)</f>
        <v>0</v>
      </c>
      <c r="J62" s="450">
        <f>计划电量!F68</f>
        <v>21210</v>
      </c>
      <c r="K62" s="473">
        <f t="shared" si="23"/>
        <v>0</v>
      </c>
      <c r="L62" s="473">
        <f t="shared" si="21"/>
        <v>0</v>
      </c>
      <c r="M62" s="451">
        <f t="shared" si="25"/>
        <v>-2160</v>
      </c>
      <c r="N62" s="474">
        <f>SUMIFS(数据提取表!K:K,数据提取表!$B:$B,$A62,数据提取表!$A:$A,"&gt;="&amp;$D$1,数据提取表!$A:$A,"&lt;="&amp;$H$1)</f>
        <v>0</v>
      </c>
      <c r="O62" s="475" t="e">
        <f t="shared" si="27"/>
        <v>#DIV/0!</v>
      </c>
      <c r="P62" s="460">
        <f t="shared" si="22"/>
        <v>0</v>
      </c>
      <c r="Q62" s="252">
        <f t="shared" si="26"/>
        <v>0</v>
      </c>
      <c r="R62" s="460">
        <f>SUMIFS(数据提取表!U:U,数据提取表!$B:$B,$A62,数据提取表!$A:$A,"&gt;="&amp;$D$1,数据提取表!$A:$A,"&lt;="&amp;$H$1)</f>
        <v>0</v>
      </c>
      <c r="S62" s="460">
        <f>SUMIFS(数据提取表!T:T,数据提取表!$B:$B,$A62,数据提取表!$A:$A,"&gt;="&amp;$D$1,数据提取表!$A:$A,"&lt;="&amp;$H$1)</f>
        <v>0</v>
      </c>
      <c r="T62" s="481">
        <f>SUMIFS(数据提取表!V:V,数据提取表!$B:$B,$A62,数据提取表!$A:$A,"&gt;="&amp;$D$1,数据提取表!$A:$A,"&lt;="&amp;$H$1)</f>
        <v>0</v>
      </c>
      <c r="U62" s="481">
        <f>SUMIFS(数据提取表!W:W,数据提取表!$B:$B,$A62,数据提取表!$A:$A,"&gt;="&amp;$D$1,数据提取表!$A:$A,"&lt;="&amp;$H$1)</f>
        <v>0</v>
      </c>
      <c r="V62" s="481">
        <f t="shared" si="11"/>
        <v>0</v>
      </c>
      <c r="W62" s="481">
        <f>SUMIFS(数据提取表!X:X,数据提取表!$B:$B,$A62,数据提取表!$A:$A,"&gt;="&amp;$D$1,数据提取表!$A:$A,"&lt;="&amp;$H$1)</f>
        <v>0</v>
      </c>
      <c r="X62" s="481">
        <f>SUMIFS(数据提取表!Y:Y,数据提取表!$B:$B,$A62,数据提取表!$A:$A,"&gt;="&amp;$D$1,数据提取表!$A:$A,"&lt;="&amp;$H$1)</f>
        <v>0</v>
      </c>
      <c r="Y62" s="481">
        <f>SUMIFS(数据提取表!Z:Z,数据提取表!$B:$B,$A62,数据提取表!$A:$A,"&gt;="&amp;$D$1,数据提取表!$A:$A,"&lt;="&amp;$H$1)</f>
        <v>0</v>
      </c>
      <c r="Z62" s="491">
        <f>SUMIFS(数据提取表!AA:AA,数据提取表!$B:$B,$A62,数据提取表!$A:$A,"&gt;="&amp;$D$1,数据提取表!$A:$A,"&lt;="&amp;$H$1)</f>
        <v>0</v>
      </c>
      <c r="AA62" s="492">
        <f>SUMIFS(数据提取表!AB:AB,数据提取表!$B:$B,$A62,数据提取表!$A:$A,"&gt;="&amp;$D$1,数据提取表!$A:$A,"&lt;="&amp;$H$1)/$J$1</f>
        <v>0</v>
      </c>
      <c r="AB62" s="486" t="e">
        <f t="shared" si="12"/>
        <v>#DIV/0!</v>
      </c>
      <c r="AC62" s="487" t="s">
        <v>176</v>
      </c>
      <c r="AD62" s="248" t="e">
        <f t="shared" si="13"/>
        <v>#DIV/0!</v>
      </c>
      <c r="AE62" s="487" t="s">
        <v>176</v>
      </c>
      <c r="AF62" s="248" t="e">
        <f t="shared" si="14"/>
        <v>#DIV/0!</v>
      </c>
    </row>
    <row r="63" s="422" customFormat="1" ht="22" customHeight="1" spans="1:32">
      <c r="A63" s="447" t="s">
        <v>187</v>
      </c>
      <c r="B63" s="193" t="s">
        <v>649</v>
      </c>
      <c r="C63" s="448" t="s">
        <v>650</v>
      </c>
      <c r="D63" s="449">
        <v>100</v>
      </c>
      <c r="E63" s="450">
        <f t="array" ref="E63">SUMPRODUCT((计划电量!$K$2:$V$2&gt;=自由分析表!$O$1)*(计划电量!$K$2:$V$2&lt;=自由分析表!$Q$1)*计划电量!K69:V69)</f>
        <v>1084</v>
      </c>
      <c r="F63" s="451">
        <f>SUMIFS(数据提取表!F:F,数据提取表!$B:$B,$A63,数据提取表!$A:$A,"&gt;="&amp;$D$1,数据提取表!$A:$A,"&lt;="&amp;$H$1)</f>
        <v>0</v>
      </c>
      <c r="G63" s="451">
        <f>SUMIFS(数据提取表!H:H,数据提取表!$B:$B,$A63,数据提取表!$A:$A,"&gt;="&amp;$D$1,数据提取表!$A:$A,"&lt;="&amp;$H$1)</f>
        <v>0</v>
      </c>
      <c r="H63" s="451">
        <f>SUMIFS(数据提取表!I:I,数据提取表!$B:$B,$A63,数据提取表!$A:$A,"&gt;="&amp;$D$1,数据提取表!$A:$A,"&lt;="&amp;$H$1)</f>
        <v>0</v>
      </c>
      <c r="I63" s="472">
        <f>SUMIFS(数据提取表!J:J,数据提取表!$B:$B,$A63,数据提取表!$A:$A,"&gt;="&amp;$D$1,数据提取表!$A:$A,"&lt;="&amp;$H$1)</f>
        <v>0</v>
      </c>
      <c r="J63" s="450">
        <f>计划电量!F69</f>
        <v>11210</v>
      </c>
      <c r="K63" s="473">
        <f t="shared" si="23"/>
        <v>0</v>
      </c>
      <c r="L63" s="473">
        <f t="shared" si="21"/>
        <v>0</v>
      </c>
      <c r="M63" s="451">
        <f t="shared" si="25"/>
        <v>-1084</v>
      </c>
      <c r="N63" s="474">
        <f>SUMIFS(数据提取表!K:K,数据提取表!$B:$B,$A63,数据提取表!$A:$A,"&gt;="&amp;$D$1,数据提取表!$A:$A,"&lt;="&amp;$H$1)</f>
        <v>0</v>
      </c>
      <c r="O63" s="475" t="e">
        <f t="shared" si="27"/>
        <v>#DIV/0!</v>
      </c>
      <c r="P63" s="460">
        <f t="shared" si="22"/>
        <v>0</v>
      </c>
      <c r="Q63" s="252">
        <f t="shared" si="26"/>
        <v>0</v>
      </c>
      <c r="R63" s="460">
        <f>SUMIFS(数据提取表!U:U,数据提取表!$B:$B,$A63,数据提取表!$A:$A,"&gt;="&amp;$D$1,数据提取表!$A:$A,"&lt;="&amp;$H$1)</f>
        <v>0</v>
      </c>
      <c r="S63" s="460">
        <f>SUMIFS(数据提取表!T:T,数据提取表!$B:$B,$A63,数据提取表!$A:$A,"&gt;="&amp;$D$1,数据提取表!$A:$A,"&lt;="&amp;$H$1)</f>
        <v>0</v>
      </c>
      <c r="T63" s="481">
        <f>SUMIFS(数据提取表!V:V,数据提取表!$B:$B,$A63,数据提取表!$A:$A,"&gt;="&amp;$D$1,数据提取表!$A:$A,"&lt;="&amp;$H$1)</f>
        <v>0</v>
      </c>
      <c r="U63" s="481">
        <f>SUMIFS(数据提取表!W:W,数据提取表!$B:$B,$A63,数据提取表!$A:$A,"&gt;="&amp;$D$1,数据提取表!$A:$A,"&lt;="&amp;$H$1)</f>
        <v>0</v>
      </c>
      <c r="V63" s="481">
        <f t="shared" si="11"/>
        <v>0</v>
      </c>
      <c r="W63" s="481">
        <f>SUMIFS(数据提取表!X:X,数据提取表!$B:$B,$A63,数据提取表!$A:$A,"&gt;="&amp;$D$1,数据提取表!$A:$A,"&lt;="&amp;$H$1)</f>
        <v>0</v>
      </c>
      <c r="X63" s="481">
        <f>SUMIFS(数据提取表!Y:Y,数据提取表!$B:$B,$A63,数据提取表!$A:$A,"&gt;="&amp;$D$1,数据提取表!$A:$A,"&lt;="&amp;$H$1)</f>
        <v>0</v>
      </c>
      <c r="Y63" s="481">
        <f>SUMIFS(数据提取表!Z:Z,数据提取表!$B:$B,$A63,数据提取表!$A:$A,"&gt;="&amp;$D$1,数据提取表!$A:$A,"&lt;="&amp;$H$1)</f>
        <v>0</v>
      </c>
      <c r="Z63" s="491">
        <f>SUMIFS(数据提取表!AA:AA,数据提取表!$B:$B,$A63,数据提取表!$A:$A,"&gt;="&amp;$D$1,数据提取表!$A:$A,"&lt;="&amp;$H$1)</f>
        <v>0</v>
      </c>
      <c r="AA63" s="492">
        <f>SUMIFS(数据提取表!AB:AB,数据提取表!$B:$B,$A63,数据提取表!$A:$A,"&gt;="&amp;$D$1,数据提取表!$A:$A,"&lt;="&amp;$H$1)/$J$1</f>
        <v>0</v>
      </c>
      <c r="AB63" s="486" t="e">
        <f t="shared" si="12"/>
        <v>#DIV/0!</v>
      </c>
      <c r="AC63" s="487" t="s">
        <v>176</v>
      </c>
      <c r="AD63" s="248" t="e">
        <f t="shared" si="13"/>
        <v>#DIV/0!</v>
      </c>
      <c r="AE63" s="487" t="s">
        <v>176</v>
      </c>
      <c r="AF63" s="248" t="e">
        <f t="shared" si="14"/>
        <v>#DIV/0!</v>
      </c>
    </row>
    <row r="64" s="422" customFormat="1" ht="34" customHeight="1" spans="1:32">
      <c r="A64" s="440"/>
      <c r="B64" s="441" t="s">
        <v>651</v>
      </c>
      <c r="C64" s="442"/>
      <c r="D64" s="441">
        <f t="shared" ref="D64:K64" si="28">SUM(D54:D63)</f>
        <v>1090</v>
      </c>
      <c r="E64" s="443">
        <f t="shared" si="28"/>
        <v>14519</v>
      </c>
      <c r="F64" s="444"/>
      <c r="G64" s="441">
        <f>SUM(G54:G63)</f>
        <v>283.8802</v>
      </c>
      <c r="H64" s="441">
        <f t="shared" si="28"/>
        <v>280.4101</v>
      </c>
      <c r="I64" s="462">
        <f t="shared" si="28"/>
        <v>275.746</v>
      </c>
      <c r="J64" s="443">
        <f t="shared" si="28"/>
        <v>143344</v>
      </c>
      <c r="K64" s="463">
        <f t="shared" si="23"/>
        <v>0.0189920793443075</v>
      </c>
      <c r="L64" s="463">
        <f t="shared" si="21"/>
        <v>0.0019236661457752</v>
      </c>
      <c r="M64" s="444">
        <f>SUM(M54:M63)</f>
        <v>-14243.254</v>
      </c>
      <c r="N64" s="464">
        <f>SUM(N54:N63)</f>
        <v>0</v>
      </c>
      <c r="O64" s="465">
        <f t="shared" si="27"/>
        <v>0</v>
      </c>
      <c r="P64" s="476">
        <f t="shared" si="22"/>
        <v>0</v>
      </c>
      <c r="Q64" s="462">
        <f t="shared" ref="P64:Z64" si="29">SUM(Q54:Q63)</f>
        <v>0</v>
      </c>
      <c r="R64" s="464">
        <f t="shared" si="29"/>
        <v>0</v>
      </c>
      <c r="S64" s="464">
        <f t="shared" si="29"/>
        <v>0</v>
      </c>
      <c r="T64" s="464">
        <f t="shared" si="29"/>
        <v>0</v>
      </c>
      <c r="U64" s="464">
        <f t="shared" si="29"/>
        <v>0</v>
      </c>
      <c r="V64" s="464">
        <f t="shared" si="29"/>
        <v>0</v>
      </c>
      <c r="W64" s="464">
        <f t="shared" si="29"/>
        <v>0</v>
      </c>
      <c r="X64" s="464">
        <f t="shared" si="29"/>
        <v>0</v>
      </c>
      <c r="Y64" s="464">
        <f t="shared" si="29"/>
        <v>0</v>
      </c>
      <c r="Z64" s="464">
        <f t="shared" si="29"/>
        <v>0</v>
      </c>
      <c r="AA64" s="488">
        <f>AVERAGE(AA54:AA63)</f>
        <v>0.3</v>
      </c>
      <c r="AB64" s="489">
        <f t="shared" si="12"/>
        <v>0</v>
      </c>
      <c r="AC64" s="488" t="s">
        <v>176</v>
      </c>
      <c r="AD64" s="488">
        <f t="shared" si="13"/>
        <v>0</v>
      </c>
      <c r="AE64" s="488" t="s">
        <v>176</v>
      </c>
      <c r="AF64" s="488">
        <f t="shared" si="14"/>
        <v>0</v>
      </c>
    </row>
  </sheetData>
  <mergeCells count="3">
    <mergeCell ref="B1:C1"/>
    <mergeCell ref="D1:E1"/>
    <mergeCell ref="H1:I1"/>
  </mergeCells>
  <conditionalFormatting sqref="C58">
    <cfRule type="containsBlanks" dxfId="4058" priority="3">
      <formula>LEN(TRIM(C58))=0</formula>
    </cfRule>
  </conditionalFormatting>
  <conditionalFormatting sqref="D1:L47 E48:L48 D49:L1048576">
    <cfRule type="cellIs" dxfId="4065" priority="2" operator="lessThan">
      <formula>0</formula>
    </cfRule>
  </conditionalFormatting>
  <conditionalFormatting sqref="N$1:AF$1048576">
    <cfRule type="cellIs" priority="1" operator="lessThan">
      <formula>0</formula>
    </cfRule>
  </conditionalFormatting>
  <pageMargins left="0.75" right="0.75" top="1" bottom="1" header="0.5" footer="0.5"/>
  <pageSetup paperSize="9" orientation="portrait"/>
  <headerFooter/>
  <ignoredErrors>
    <ignoredError sqref="F59 F47 F61 F57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5"/>
  <sheetViews>
    <sheetView zoomScale="90" zoomScaleNormal="90" workbookViewId="0">
      <pane ySplit="2" topLeftCell="A3" activePane="bottomLeft" state="frozen"/>
      <selection/>
      <selection pane="bottomLeft" activeCell="O49" sqref="O3:O15 O37 O49"/>
    </sheetView>
  </sheetViews>
  <sheetFormatPr defaultColWidth="9" defaultRowHeight="13.5"/>
  <cols>
    <col min="1" max="1" width="5" style="390" customWidth="1"/>
    <col min="2" max="2" width="17.0833333333333" style="390" hidden="1" customWidth="1"/>
    <col min="3" max="3" width="19.1833333333333" style="390" customWidth="1"/>
    <col min="4" max="4" width="7.725" style="390" customWidth="1"/>
    <col min="5" max="5" width="9" style="390" customWidth="1"/>
    <col min="6" max="6" width="10" style="393" customWidth="1"/>
    <col min="7" max="7" width="8.75" style="393" customWidth="1"/>
    <col min="8" max="8" width="8.61666666666667" style="393" customWidth="1"/>
    <col min="9" max="10" width="9.4" style="393" customWidth="1"/>
    <col min="11" max="22" width="7.63333333333333" style="393" customWidth="1"/>
    <col min="23" max="23" width="10.825" style="390" customWidth="1"/>
    <col min="24" max="16339" width="9" style="390"/>
  </cols>
  <sheetData>
    <row r="1" s="390" customFormat="1" ht="22.5" spans="1:22">
      <c r="A1" s="394" t="s">
        <v>681</v>
      </c>
      <c r="B1" s="395"/>
      <c r="C1" s="395"/>
      <c r="D1" s="395"/>
      <c r="E1" s="395"/>
      <c r="F1" s="396"/>
      <c r="G1" s="396"/>
      <c r="H1" s="396"/>
      <c r="I1" s="396"/>
      <c r="J1" s="396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</row>
    <row r="2" s="391" customFormat="1" ht="38.25" customHeight="1" spans="1:23">
      <c r="A2" s="397" t="s">
        <v>1</v>
      </c>
      <c r="B2" s="397" t="s">
        <v>682</v>
      </c>
      <c r="C2" s="397" t="s">
        <v>683</v>
      </c>
      <c r="D2" s="397" t="s">
        <v>4</v>
      </c>
      <c r="E2" s="397" t="s">
        <v>684</v>
      </c>
      <c r="F2" s="398" t="s">
        <v>685</v>
      </c>
      <c r="G2" s="398" t="s">
        <v>686</v>
      </c>
      <c r="H2" s="398" t="s">
        <v>687</v>
      </c>
      <c r="I2" s="398" t="s">
        <v>688</v>
      </c>
      <c r="J2" s="398" t="s">
        <v>689</v>
      </c>
      <c r="K2" s="397">
        <v>1</v>
      </c>
      <c r="L2" s="397">
        <v>2</v>
      </c>
      <c r="M2" s="397">
        <v>3</v>
      </c>
      <c r="N2" s="397">
        <v>4</v>
      </c>
      <c r="O2" s="397">
        <v>5</v>
      </c>
      <c r="P2" s="397">
        <v>6</v>
      </c>
      <c r="Q2" s="397">
        <v>7</v>
      </c>
      <c r="R2" s="397">
        <v>8</v>
      </c>
      <c r="S2" s="397">
        <v>9</v>
      </c>
      <c r="T2" s="397">
        <v>10</v>
      </c>
      <c r="U2" s="397">
        <v>11</v>
      </c>
      <c r="V2" s="397">
        <v>12</v>
      </c>
      <c r="W2" s="412" t="s">
        <v>690</v>
      </c>
    </row>
    <row r="3" s="390" customFormat="1" ht="22" customHeight="1" spans="1:23">
      <c r="A3" s="219">
        <v>1</v>
      </c>
      <c r="B3" s="219" t="s">
        <v>691</v>
      </c>
      <c r="C3" s="399" t="s">
        <v>525</v>
      </c>
      <c r="D3" s="219">
        <v>100</v>
      </c>
      <c r="E3" s="219" t="s">
        <v>32</v>
      </c>
      <c r="F3" s="284">
        <v>14972.4</v>
      </c>
      <c r="G3" s="284">
        <v>3559</v>
      </c>
      <c r="H3" s="284">
        <v>4357.4</v>
      </c>
      <c r="I3" s="284">
        <v>3558</v>
      </c>
      <c r="J3" s="284">
        <v>3498</v>
      </c>
      <c r="K3" s="284">
        <v>1225</v>
      </c>
      <c r="L3" s="284">
        <v>1099</v>
      </c>
      <c r="M3" s="284">
        <v>1235</v>
      </c>
      <c r="N3" s="284">
        <v>1304.4</v>
      </c>
      <c r="O3" s="284">
        <v>1501</v>
      </c>
      <c r="P3" s="284">
        <v>1552</v>
      </c>
      <c r="Q3" s="284">
        <v>1242</v>
      </c>
      <c r="R3" s="284">
        <v>1225</v>
      </c>
      <c r="S3" s="284">
        <v>1091</v>
      </c>
      <c r="T3" s="284">
        <v>1147</v>
      </c>
      <c r="U3" s="284">
        <v>1135</v>
      </c>
      <c r="V3" s="284">
        <v>1216</v>
      </c>
      <c r="W3" s="413">
        <f>SUM(K3:V3)</f>
        <v>14972.4</v>
      </c>
    </row>
    <row r="4" s="390" customFormat="1" ht="22" customHeight="1" spans="1:23">
      <c r="A4" s="219">
        <v>2</v>
      </c>
      <c r="B4" s="219" t="s">
        <v>691</v>
      </c>
      <c r="C4" s="399" t="s">
        <v>528</v>
      </c>
      <c r="D4" s="219">
        <v>50</v>
      </c>
      <c r="E4" s="219" t="s">
        <v>32</v>
      </c>
      <c r="F4" s="284">
        <v>7203</v>
      </c>
      <c r="G4" s="284">
        <v>1717</v>
      </c>
      <c r="H4" s="284">
        <v>1964</v>
      </c>
      <c r="I4" s="284">
        <v>1944</v>
      </c>
      <c r="J4" s="284">
        <v>1578</v>
      </c>
      <c r="K4" s="284">
        <v>552</v>
      </c>
      <c r="L4" s="284">
        <v>517</v>
      </c>
      <c r="M4" s="284">
        <v>648</v>
      </c>
      <c r="N4" s="284">
        <v>603</v>
      </c>
      <c r="O4" s="284">
        <v>601</v>
      </c>
      <c r="P4" s="284">
        <v>760</v>
      </c>
      <c r="Q4" s="284">
        <v>728</v>
      </c>
      <c r="R4" s="284">
        <v>649</v>
      </c>
      <c r="S4" s="284">
        <v>567</v>
      </c>
      <c r="T4" s="284">
        <v>435</v>
      </c>
      <c r="U4" s="284">
        <v>573</v>
      </c>
      <c r="V4" s="284">
        <v>570</v>
      </c>
      <c r="W4" s="413">
        <f t="shared" ref="W3:W50" si="0">SUM(K4:V4)</f>
        <v>7203</v>
      </c>
    </row>
    <row r="5" s="390" customFormat="1" ht="22" customHeight="1" spans="1:23">
      <c r="A5" s="219">
        <v>3</v>
      </c>
      <c r="B5" s="219" t="s">
        <v>691</v>
      </c>
      <c r="C5" s="399" t="s">
        <v>530</v>
      </c>
      <c r="D5" s="219">
        <v>50</v>
      </c>
      <c r="E5" s="219" t="s">
        <v>32</v>
      </c>
      <c r="F5" s="284">
        <v>6762</v>
      </c>
      <c r="G5" s="284">
        <v>1576</v>
      </c>
      <c r="H5" s="284">
        <v>1954</v>
      </c>
      <c r="I5" s="284">
        <v>1801</v>
      </c>
      <c r="J5" s="284">
        <v>1431</v>
      </c>
      <c r="K5" s="284">
        <v>485</v>
      </c>
      <c r="L5" s="284">
        <v>496</v>
      </c>
      <c r="M5" s="284">
        <v>595</v>
      </c>
      <c r="N5" s="284">
        <v>602</v>
      </c>
      <c r="O5" s="284">
        <v>656</v>
      </c>
      <c r="P5" s="284">
        <v>696</v>
      </c>
      <c r="Q5" s="284">
        <v>619</v>
      </c>
      <c r="R5" s="284">
        <v>629</v>
      </c>
      <c r="S5" s="284">
        <v>553</v>
      </c>
      <c r="T5" s="284">
        <v>475</v>
      </c>
      <c r="U5" s="284">
        <v>419</v>
      </c>
      <c r="V5" s="284">
        <v>537</v>
      </c>
      <c r="W5" s="413">
        <f t="shared" si="0"/>
        <v>6762</v>
      </c>
    </row>
    <row r="6" s="390" customFormat="1" ht="22" customHeight="1" spans="1:23">
      <c r="A6" s="219">
        <v>4</v>
      </c>
      <c r="B6" s="219" t="s">
        <v>691</v>
      </c>
      <c r="C6" s="399" t="s">
        <v>532</v>
      </c>
      <c r="D6" s="219">
        <v>50</v>
      </c>
      <c r="E6" s="219" t="s">
        <v>175</v>
      </c>
      <c r="F6" s="284">
        <v>12700</v>
      </c>
      <c r="G6" s="284">
        <v>2538</v>
      </c>
      <c r="H6" s="284">
        <v>3712</v>
      </c>
      <c r="I6" s="284">
        <v>3307</v>
      </c>
      <c r="J6" s="284">
        <v>3143</v>
      </c>
      <c r="K6" s="284">
        <v>793</v>
      </c>
      <c r="L6" s="284">
        <v>773</v>
      </c>
      <c r="M6" s="284">
        <v>972</v>
      </c>
      <c r="N6" s="284">
        <v>1133</v>
      </c>
      <c r="O6" s="284">
        <v>1188</v>
      </c>
      <c r="P6" s="284">
        <v>1391</v>
      </c>
      <c r="Q6" s="284">
        <v>1528</v>
      </c>
      <c r="R6" s="284">
        <v>906</v>
      </c>
      <c r="S6" s="284">
        <v>873</v>
      </c>
      <c r="T6" s="284">
        <v>1331</v>
      </c>
      <c r="U6" s="284">
        <v>964</v>
      </c>
      <c r="V6" s="284">
        <v>848</v>
      </c>
      <c r="W6" s="413">
        <f t="shared" si="0"/>
        <v>12700</v>
      </c>
    </row>
    <row r="7" s="390" customFormat="1" ht="22" customHeight="1" spans="1:23">
      <c r="A7" s="219">
        <v>5</v>
      </c>
      <c r="B7" s="219" t="s">
        <v>691</v>
      </c>
      <c r="C7" s="399" t="s">
        <v>534</v>
      </c>
      <c r="D7" s="219">
        <v>50</v>
      </c>
      <c r="E7" s="219" t="s">
        <v>175</v>
      </c>
      <c r="F7" s="284">
        <v>12070</v>
      </c>
      <c r="G7" s="284">
        <v>3492</v>
      </c>
      <c r="H7" s="284">
        <v>3439</v>
      </c>
      <c r="I7" s="284">
        <v>2256</v>
      </c>
      <c r="J7" s="284">
        <v>2883</v>
      </c>
      <c r="K7" s="284">
        <v>1072</v>
      </c>
      <c r="L7" s="284">
        <v>1001</v>
      </c>
      <c r="M7" s="284">
        <v>1419</v>
      </c>
      <c r="N7" s="284">
        <v>1332</v>
      </c>
      <c r="O7" s="284">
        <v>1202</v>
      </c>
      <c r="P7" s="284">
        <v>905</v>
      </c>
      <c r="Q7" s="284">
        <v>816</v>
      </c>
      <c r="R7" s="284">
        <v>697</v>
      </c>
      <c r="S7" s="284">
        <v>743</v>
      </c>
      <c r="T7" s="284">
        <v>966</v>
      </c>
      <c r="U7" s="284">
        <v>1063</v>
      </c>
      <c r="V7" s="284">
        <v>854</v>
      </c>
      <c r="W7" s="413">
        <f t="shared" si="0"/>
        <v>12070</v>
      </c>
    </row>
    <row r="8" s="390" customFormat="1" ht="22" customHeight="1" spans="1:23">
      <c r="A8" s="219">
        <v>6</v>
      </c>
      <c r="B8" s="219" t="s">
        <v>691</v>
      </c>
      <c r="C8" s="399" t="s">
        <v>536</v>
      </c>
      <c r="D8" s="219">
        <v>30</v>
      </c>
      <c r="E8" s="219" t="s">
        <v>32</v>
      </c>
      <c r="F8" s="284">
        <v>3672</v>
      </c>
      <c r="G8" s="284">
        <v>1259</v>
      </c>
      <c r="H8" s="284">
        <v>849</v>
      </c>
      <c r="I8" s="284">
        <v>739</v>
      </c>
      <c r="J8" s="284">
        <v>825</v>
      </c>
      <c r="K8" s="284">
        <v>401</v>
      </c>
      <c r="L8" s="284">
        <v>420</v>
      </c>
      <c r="M8" s="284">
        <v>438</v>
      </c>
      <c r="N8" s="284">
        <v>349</v>
      </c>
      <c r="O8" s="284">
        <v>275</v>
      </c>
      <c r="P8" s="284">
        <v>225</v>
      </c>
      <c r="Q8" s="284">
        <v>233</v>
      </c>
      <c r="R8" s="284">
        <v>213</v>
      </c>
      <c r="S8" s="284">
        <v>293</v>
      </c>
      <c r="T8" s="284">
        <v>255</v>
      </c>
      <c r="U8" s="284">
        <v>307</v>
      </c>
      <c r="V8" s="284">
        <v>263</v>
      </c>
      <c r="W8" s="413">
        <f t="shared" si="0"/>
        <v>3672</v>
      </c>
    </row>
    <row r="9" s="390" customFormat="1" ht="22" customHeight="1" spans="1:23">
      <c r="A9" s="219">
        <v>7</v>
      </c>
      <c r="B9" s="219" t="s">
        <v>691</v>
      </c>
      <c r="C9" s="399" t="s">
        <v>538</v>
      </c>
      <c r="D9" s="219">
        <v>20</v>
      </c>
      <c r="E9" s="219" t="s">
        <v>32</v>
      </c>
      <c r="F9" s="284">
        <v>4106</v>
      </c>
      <c r="G9" s="284">
        <v>914</v>
      </c>
      <c r="H9" s="284">
        <v>1113</v>
      </c>
      <c r="I9" s="284">
        <v>1113</v>
      </c>
      <c r="J9" s="284">
        <v>966</v>
      </c>
      <c r="K9" s="284">
        <v>268</v>
      </c>
      <c r="L9" s="284">
        <v>271</v>
      </c>
      <c r="M9" s="284">
        <v>375</v>
      </c>
      <c r="N9" s="284">
        <v>317</v>
      </c>
      <c r="O9" s="284">
        <v>388</v>
      </c>
      <c r="P9" s="284">
        <v>408</v>
      </c>
      <c r="Q9" s="284">
        <v>392</v>
      </c>
      <c r="R9" s="284">
        <v>360</v>
      </c>
      <c r="S9" s="284">
        <v>361</v>
      </c>
      <c r="T9" s="284">
        <v>391</v>
      </c>
      <c r="U9" s="284">
        <v>282</v>
      </c>
      <c r="V9" s="284">
        <v>293</v>
      </c>
      <c r="W9" s="413">
        <f t="shared" si="0"/>
        <v>4106</v>
      </c>
    </row>
    <row r="10" s="390" customFormat="1" ht="22" customHeight="1" spans="1:23">
      <c r="A10" s="219">
        <v>8</v>
      </c>
      <c r="B10" s="219" t="s">
        <v>691</v>
      </c>
      <c r="C10" s="399" t="s">
        <v>540</v>
      </c>
      <c r="D10" s="219">
        <v>80</v>
      </c>
      <c r="E10" s="219" t="s">
        <v>175</v>
      </c>
      <c r="F10" s="284">
        <v>18237</v>
      </c>
      <c r="G10" s="284">
        <v>5686</v>
      </c>
      <c r="H10" s="284">
        <v>4437</v>
      </c>
      <c r="I10" s="284">
        <v>3660</v>
      </c>
      <c r="J10" s="284">
        <v>4454</v>
      </c>
      <c r="K10" s="284">
        <v>1786</v>
      </c>
      <c r="L10" s="284">
        <v>1777</v>
      </c>
      <c r="M10" s="284">
        <v>2123</v>
      </c>
      <c r="N10" s="284">
        <v>1641</v>
      </c>
      <c r="O10" s="284">
        <v>1483</v>
      </c>
      <c r="P10" s="284">
        <v>1313</v>
      </c>
      <c r="Q10" s="284">
        <v>1470</v>
      </c>
      <c r="R10" s="284">
        <v>990</v>
      </c>
      <c r="S10" s="284">
        <v>1200</v>
      </c>
      <c r="T10" s="284">
        <v>1419</v>
      </c>
      <c r="U10" s="284">
        <v>1529</v>
      </c>
      <c r="V10" s="284">
        <v>1506</v>
      </c>
      <c r="W10" s="413">
        <f t="shared" si="0"/>
        <v>18237</v>
      </c>
    </row>
    <row r="11" s="390" customFormat="1" ht="22" customHeight="1" spans="1:23">
      <c r="A11" s="219">
        <v>9</v>
      </c>
      <c r="B11" s="219" t="s">
        <v>691</v>
      </c>
      <c r="C11" s="399" t="s">
        <v>542</v>
      </c>
      <c r="D11" s="219">
        <v>30</v>
      </c>
      <c r="E11" s="219" t="s">
        <v>32</v>
      </c>
      <c r="F11" s="284">
        <v>4708</v>
      </c>
      <c r="G11" s="284">
        <v>1288</v>
      </c>
      <c r="H11" s="284">
        <v>1147</v>
      </c>
      <c r="I11" s="284">
        <v>1082</v>
      </c>
      <c r="J11" s="284">
        <v>1191</v>
      </c>
      <c r="K11" s="284">
        <v>411</v>
      </c>
      <c r="L11" s="284">
        <v>412</v>
      </c>
      <c r="M11" s="284">
        <v>465</v>
      </c>
      <c r="N11" s="284">
        <v>415</v>
      </c>
      <c r="O11" s="284">
        <v>412</v>
      </c>
      <c r="P11" s="284">
        <v>320</v>
      </c>
      <c r="Q11" s="284">
        <v>348</v>
      </c>
      <c r="R11" s="284">
        <v>346</v>
      </c>
      <c r="S11" s="284">
        <v>388</v>
      </c>
      <c r="T11" s="284">
        <v>374</v>
      </c>
      <c r="U11" s="284">
        <v>435</v>
      </c>
      <c r="V11" s="284">
        <v>382</v>
      </c>
      <c r="W11" s="413">
        <f t="shared" si="0"/>
        <v>4708</v>
      </c>
    </row>
    <row r="12" s="390" customFormat="1" ht="22" customHeight="1" spans="1:23">
      <c r="A12" s="219">
        <v>10</v>
      </c>
      <c r="B12" s="219" t="s">
        <v>691</v>
      </c>
      <c r="C12" s="399" t="s">
        <v>544</v>
      </c>
      <c r="D12" s="219">
        <v>20</v>
      </c>
      <c r="E12" s="219" t="s">
        <v>175</v>
      </c>
      <c r="F12" s="284">
        <v>5372</v>
      </c>
      <c r="G12" s="284">
        <v>1422</v>
      </c>
      <c r="H12" s="284">
        <v>1569</v>
      </c>
      <c r="I12" s="284">
        <v>884</v>
      </c>
      <c r="J12" s="284">
        <v>1497</v>
      </c>
      <c r="K12" s="284">
        <v>436</v>
      </c>
      <c r="L12" s="284">
        <v>352</v>
      </c>
      <c r="M12" s="284">
        <v>634</v>
      </c>
      <c r="N12" s="284">
        <v>632</v>
      </c>
      <c r="O12" s="284">
        <v>490</v>
      </c>
      <c r="P12" s="284">
        <v>447</v>
      </c>
      <c r="Q12" s="284">
        <v>324</v>
      </c>
      <c r="R12" s="284">
        <v>288</v>
      </c>
      <c r="S12" s="284">
        <v>272</v>
      </c>
      <c r="T12" s="284">
        <v>476</v>
      </c>
      <c r="U12" s="284">
        <v>509</v>
      </c>
      <c r="V12" s="284">
        <v>512</v>
      </c>
      <c r="W12" s="413">
        <f t="shared" si="0"/>
        <v>5372</v>
      </c>
    </row>
    <row r="13" s="390" customFormat="1" ht="22" customHeight="1" spans="1:23">
      <c r="A13" s="219">
        <v>11</v>
      </c>
      <c r="B13" s="219" t="s">
        <v>691</v>
      </c>
      <c r="C13" s="399" t="s">
        <v>546</v>
      </c>
      <c r="D13" s="219">
        <v>150</v>
      </c>
      <c r="E13" s="219" t="s">
        <v>32</v>
      </c>
      <c r="F13" s="284">
        <v>24402</v>
      </c>
      <c r="G13" s="284">
        <v>4738</v>
      </c>
      <c r="H13" s="284">
        <v>7883</v>
      </c>
      <c r="I13" s="284">
        <v>7208</v>
      </c>
      <c r="J13" s="284">
        <v>4573</v>
      </c>
      <c r="K13" s="284">
        <v>1335</v>
      </c>
      <c r="L13" s="284">
        <v>1471</v>
      </c>
      <c r="M13" s="284">
        <v>1932</v>
      </c>
      <c r="N13" s="284">
        <v>2480</v>
      </c>
      <c r="O13" s="284">
        <v>2714</v>
      </c>
      <c r="P13" s="284">
        <v>2689</v>
      </c>
      <c r="Q13" s="284">
        <v>2699</v>
      </c>
      <c r="R13" s="284">
        <v>2436</v>
      </c>
      <c r="S13" s="284">
        <v>2073</v>
      </c>
      <c r="T13" s="284">
        <v>1702</v>
      </c>
      <c r="U13" s="284">
        <v>1344</v>
      </c>
      <c r="V13" s="284">
        <v>1527</v>
      </c>
      <c r="W13" s="413">
        <f t="shared" si="0"/>
        <v>24402</v>
      </c>
    </row>
    <row r="14" s="390" customFormat="1" ht="22" customHeight="1" spans="1:23">
      <c r="A14" s="219">
        <v>12</v>
      </c>
      <c r="B14" s="219" t="s">
        <v>691</v>
      </c>
      <c r="C14" s="278" t="s">
        <v>548</v>
      </c>
      <c r="D14" s="219">
        <v>100</v>
      </c>
      <c r="E14" s="219" t="s">
        <v>32</v>
      </c>
      <c r="F14" s="284">
        <v>17591</v>
      </c>
      <c r="G14" s="284">
        <v>1405</v>
      </c>
      <c r="H14" s="284">
        <v>6761</v>
      </c>
      <c r="I14" s="284">
        <v>6032</v>
      </c>
      <c r="J14" s="284">
        <v>3393</v>
      </c>
      <c r="K14" s="284">
        <v>200</v>
      </c>
      <c r="L14" s="284">
        <v>200</v>
      </c>
      <c r="M14" s="284">
        <v>1005</v>
      </c>
      <c r="N14" s="284">
        <v>2100</v>
      </c>
      <c r="O14" s="284">
        <v>2401</v>
      </c>
      <c r="P14" s="284">
        <v>2260</v>
      </c>
      <c r="Q14" s="284">
        <v>2203</v>
      </c>
      <c r="R14" s="284">
        <v>2082</v>
      </c>
      <c r="S14" s="284">
        <v>1747</v>
      </c>
      <c r="T14" s="284">
        <v>1501</v>
      </c>
      <c r="U14" s="284">
        <v>1039</v>
      </c>
      <c r="V14" s="284">
        <v>853</v>
      </c>
      <c r="W14" s="413">
        <f t="shared" si="0"/>
        <v>17591</v>
      </c>
    </row>
    <row r="15" s="390" customFormat="1" ht="22" customHeight="1" spans="1:23">
      <c r="A15" s="219">
        <v>13</v>
      </c>
      <c r="B15" s="219" t="s">
        <v>691</v>
      </c>
      <c r="C15" s="278" t="s">
        <v>551</v>
      </c>
      <c r="D15" s="219">
        <v>100</v>
      </c>
      <c r="E15" s="219" t="s">
        <v>175</v>
      </c>
      <c r="F15" s="284">
        <v>14500.6</v>
      </c>
      <c r="G15" s="284">
        <v>2085</v>
      </c>
      <c r="H15" s="284">
        <v>5346</v>
      </c>
      <c r="I15" s="284">
        <v>3003.6</v>
      </c>
      <c r="J15" s="284">
        <v>4066</v>
      </c>
      <c r="K15" s="284">
        <v>127</v>
      </c>
      <c r="L15" s="284">
        <v>585</v>
      </c>
      <c r="M15" s="284">
        <v>1373</v>
      </c>
      <c r="N15" s="284">
        <v>2240</v>
      </c>
      <c r="O15" s="284">
        <v>1500</v>
      </c>
      <c r="P15" s="284">
        <v>1606</v>
      </c>
      <c r="Q15" s="284">
        <v>782.6</v>
      </c>
      <c r="R15" s="284">
        <v>1129</v>
      </c>
      <c r="S15" s="284">
        <v>1092</v>
      </c>
      <c r="T15" s="284">
        <v>1038</v>
      </c>
      <c r="U15" s="284">
        <v>1693</v>
      </c>
      <c r="V15" s="284">
        <v>1335</v>
      </c>
      <c r="W15" s="413">
        <f t="shared" si="0"/>
        <v>14500.6</v>
      </c>
    </row>
    <row r="16" s="390" customFormat="1" ht="22" customHeight="1" spans="1:23">
      <c r="A16" s="219">
        <v>14</v>
      </c>
      <c r="B16" s="219" t="s">
        <v>691</v>
      </c>
      <c r="C16" s="278" t="s">
        <v>553</v>
      </c>
      <c r="D16" s="219">
        <v>100</v>
      </c>
      <c r="E16" s="219" t="s">
        <v>175</v>
      </c>
      <c r="F16" s="284">
        <v>5321.6</v>
      </c>
      <c r="G16" s="284">
        <v>0</v>
      </c>
      <c r="H16" s="284">
        <v>0</v>
      </c>
      <c r="I16" s="284">
        <v>1241.6</v>
      </c>
      <c r="J16" s="284">
        <v>4080</v>
      </c>
      <c r="K16" s="284">
        <v>0</v>
      </c>
      <c r="L16" s="284">
        <v>0</v>
      </c>
      <c r="M16" s="284">
        <v>0</v>
      </c>
      <c r="N16" s="284">
        <v>0</v>
      </c>
      <c r="O16" s="284">
        <v>0</v>
      </c>
      <c r="P16" s="284">
        <v>0</v>
      </c>
      <c r="Q16" s="284">
        <v>234.6</v>
      </c>
      <c r="R16" s="284">
        <v>201</v>
      </c>
      <c r="S16" s="284">
        <v>806</v>
      </c>
      <c r="T16" s="284">
        <v>823</v>
      </c>
      <c r="U16" s="284">
        <v>1850</v>
      </c>
      <c r="V16" s="284">
        <v>1407</v>
      </c>
      <c r="W16" s="413">
        <f t="shared" si="0"/>
        <v>5321.6</v>
      </c>
    </row>
    <row r="17" s="390" customFormat="1" ht="22" customHeight="1" spans="1:23">
      <c r="A17" s="219">
        <v>15</v>
      </c>
      <c r="B17" s="219" t="s">
        <v>691</v>
      </c>
      <c r="C17" s="278" t="s">
        <v>555</v>
      </c>
      <c r="D17" s="219">
        <v>100</v>
      </c>
      <c r="E17" s="219" t="s">
        <v>175</v>
      </c>
      <c r="F17" s="284">
        <v>6763</v>
      </c>
      <c r="G17" s="284">
        <v>0</v>
      </c>
      <c r="H17" s="284">
        <v>0</v>
      </c>
      <c r="I17" s="284">
        <v>1119</v>
      </c>
      <c r="J17" s="284">
        <v>5644</v>
      </c>
      <c r="K17" s="284">
        <v>0</v>
      </c>
      <c r="L17" s="284">
        <v>0</v>
      </c>
      <c r="M17" s="284">
        <v>0</v>
      </c>
      <c r="N17" s="284">
        <v>0</v>
      </c>
      <c r="O17" s="284">
        <v>0</v>
      </c>
      <c r="P17" s="284">
        <v>0</v>
      </c>
      <c r="Q17" s="284">
        <v>194</v>
      </c>
      <c r="R17" s="284">
        <v>323</v>
      </c>
      <c r="S17" s="284">
        <v>602</v>
      </c>
      <c r="T17" s="284">
        <v>1051</v>
      </c>
      <c r="U17" s="284">
        <v>1711</v>
      </c>
      <c r="V17" s="284">
        <v>2882</v>
      </c>
      <c r="W17" s="413">
        <f t="shared" si="0"/>
        <v>6763</v>
      </c>
    </row>
    <row r="18" s="390" customFormat="1" ht="22" customHeight="1" spans="1:23">
      <c r="A18" s="219">
        <v>16</v>
      </c>
      <c r="B18" s="219" t="s">
        <v>691</v>
      </c>
      <c r="C18" s="278" t="s">
        <v>557</v>
      </c>
      <c r="D18" s="219">
        <v>40</v>
      </c>
      <c r="E18" s="219" t="s">
        <v>175</v>
      </c>
      <c r="F18" s="284">
        <v>6476</v>
      </c>
      <c r="G18" s="284">
        <v>0</v>
      </c>
      <c r="H18" s="284">
        <v>1109</v>
      </c>
      <c r="I18" s="284">
        <v>1683</v>
      </c>
      <c r="J18" s="284">
        <v>3684</v>
      </c>
      <c r="K18" s="284">
        <v>0</v>
      </c>
      <c r="L18" s="284">
        <v>0</v>
      </c>
      <c r="M18" s="284">
        <v>0</v>
      </c>
      <c r="N18" s="284">
        <v>124</v>
      </c>
      <c r="O18" s="284">
        <v>495</v>
      </c>
      <c r="P18" s="284">
        <v>490</v>
      </c>
      <c r="Q18" s="284">
        <v>711</v>
      </c>
      <c r="R18" s="284">
        <v>518</v>
      </c>
      <c r="S18" s="284">
        <v>454</v>
      </c>
      <c r="T18" s="284">
        <v>1683</v>
      </c>
      <c r="U18" s="284">
        <v>765</v>
      </c>
      <c r="V18" s="284">
        <v>1236</v>
      </c>
      <c r="W18" s="413">
        <f t="shared" si="0"/>
        <v>6476</v>
      </c>
    </row>
    <row r="19" s="390" customFormat="1" ht="22" customHeight="1" spans="1:23">
      <c r="A19" s="219">
        <v>17</v>
      </c>
      <c r="B19" s="219" t="s">
        <v>691</v>
      </c>
      <c r="C19" s="278" t="s">
        <v>559</v>
      </c>
      <c r="D19" s="219">
        <v>100</v>
      </c>
      <c r="E19" s="219" t="s">
        <v>175</v>
      </c>
      <c r="F19" s="284">
        <v>6684</v>
      </c>
      <c r="G19" s="284">
        <v>0</v>
      </c>
      <c r="H19" s="284">
        <v>0</v>
      </c>
      <c r="I19" s="284">
        <v>1040</v>
      </c>
      <c r="J19" s="284">
        <v>5644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194</v>
      </c>
      <c r="R19" s="284">
        <v>244</v>
      </c>
      <c r="S19" s="284">
        <v>602</v>
      </c>
      <c r="T19" s="284">
        <v>1051</v>
      </c>
      <c r="U19" s="284">
        <v>1711</v>
      </c>
      <c r="V19" s="284">
        <v>2882</v>
      </c>
      <c r="W19" s="413">
        <f t="shared" si="0"/>
        <v>6684</v>
      </c>
    </row>
    <row r="20" s="390" customFormat="1" ht="22" customHeight="1" spans="1:23">
      <c r="A20" s="219">
        <v>18</v>
      </c>
      <c r="B20" s="219" t="s">
        <v>691</v>
      </c>
      <c r="C20" s="278" t="s">
        <v>561</v>
      </c>
      <c r="D20" s="219">
        <v>50</v>
      </c>
      <c r="E20" s="219" t="s">
        <v>175</v>
      </c>
      <c r="F20" s="284">
        <v>3474</v>
      </c>
      <c r="G20" s="284">
        <v>0</v>
      </c>
      <c r="H20" s="284">
        <v>0</v>
      </c>
      <c r="I20" s="284">
        <v>650</v>
      </c>
      <c r="J20" s="284">
        <v>2824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183</v>
      </c>
      <c r="R20" s="284">
        <v>238</v>
      </c>
      <c r="S20" s="284">
        <v>229</v>
      </c>
      <c r="T20" s="284">
        <v>1020</v>
      </c>
      <c r="U20" s="284">
        <v>541</v>
      </c>
      <c r="V20" s="284">
        <v>1263</v>
      </c>
      <c r="W20" s="413">
        <f t="shared" si="0"/>
        <v>3474</v>
      </c>
    </row>
    <row r="21" s="390" customFormat="1" ht="22" customHeight="1" spans="1:23">
      <c r="A21" s="219">
        <v>19</v>
      </c>
      <c r="B21" s="219" t="s">
        <v>691</v>
      </c>
      <c r="C21" s="278" t="s">
        <v>563</v>
      </c>
      <c r="D21" s="219">
        <v>100</v>
      </c>
      <c r="E21" s="219" t="s">
        <v>32</v>
      </c>
      <c r="F21" s="284">
        <v>3820</v>
      </c>
      <c r="G21" s="284">
        <v>0</v>
      </c>
      <c r="H21" s="284">
        <v>0</v>
      </c>
      <c r="I21" s="284">
        <v>1453</v>
      </c>
      <c r="J21" s="284">
        <v>2367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518</v>
      </c>
      <c r="S21" s="284">
        <v>935</v>
      </c>
      <c r="T21" s="284">
        <v>971</v>
      </c>
      <c r="U21" s="284">
        <v>748</v>
      </c>
      <c r="V21" s="284">
        <v>648</v>
      </c>
      <c r="W21" s="413">
        <f t="shared" si="0"/>
        <v>3820</v>
      </c>
    </row>
    <row r="22" s="392" customFormat="1" ht="22" customHeight="1" spans="1:23">
      <c r="A22" s="400"/>
      <c r="B22" s="400" t="s">
        <v>691</v>
      </c>
      <c r="C22" s="400" t="s">
        <v>692</v>
      </c>
      <c r="D22" s="401">
        <f t="shared" ref="D22:V22" si="1">SUM(D3:D21)</f>
        <v>1320</v>
      </c>
      <c r="E22" s="400"/>
      <c r="F22" s="401">
        <f>SUM(F3:F21)</f>
        <v>178834.6</v>
      </c>
      <c r="G22" s="401">
        <f t="shared" si="1"/>
        <v>31679</v>
      </c>
      <c r="H22" s="401">
        <f t="shared" si="1"/>
        <v>45640.4</v>
      </c>
      <c r="I22" s="401">
        <f t="shared" si="1"/>
        <v>43774.2</v>
      </c>
      <c r="J22" s="401">
        <f t="shared" si="1"/>
        <v>57741</v>
      </c>
      <c r="K22" s="401">
        <f t="shared" si="1"/>
        <v>9091</v>
      </c>
      <c r="L22" s="401">
        <f t="shared" si="1"/>
        <v>9374</v>
      </c>
      <c r="M22" s="401">
        <f t="shared" si="1"/>
        <v>13214</v>
      </c>
      <c r="N22" s="401">
        <f t="shared" si="1"/>
        <v>15272.4</v>
      </c>
      <c r="O22" s="401">
        <f t="shared" si="1"/>
        <v>15306</v>
      </c>
      <c r="P22" s="401">
        <f t="shared" si="1"/>
        <v>15062</v>
      </c>
      <c r="Q22" s="401">
        <f t="shared" si="1"/>
        <v>14901.2</v>
      </c>
      <c r="R22" s="401">
        <f t="shared" si="1"/>
        <v>13992</v>
      </c>
      <c r="S22" s="401">
        <f t="shared" si="1"/>
        <v>14881</v>
      </c>
      <c r="T22" s="401">
        <f t="shared" si="1"/>
        <v>18109</v>
      </c>
      <c r="U22" s="401">
        <f t="shared" si="1"/>
        <v>18618</v>
      </c>
      <c r="V22" s="401">
        <f t="shared" si="1"/>
        <v>21014</v>
      </c>
      <c r="W22" s="414">
        <f t="shared" si="0"/>
        <v>178834.6</v>
      </c>
    </row>
    <row r="23" s="390" customFormat="1" ht="22" customHeight="1" spans="1:23">
      <c r="A23" s="219">
        <v>20</v>
      </c>
      <c r="B23" s="219" t="s">
        <v>693</v>
      </c>
      <c r="C23" s="399" t="s">
        <v>567</v>
      </c>
      <c r="D23" s="219">
        <v>100</v>
      </c>
      <c r="E23" s="219" t="s">
        <v>175</v>
      </c>
      <c r="F23" s="284">
        <v>28860</v>
      </c>
      <c r="G23" s="284">
        <v>7100</v>
      </c>
      <c r="H23" s="284">
        <v>8100</v>
      </c>
      <c r="I23" s="284">
        <v>6253</v>
      </c>
      <c r="J23" s="284">
        <v>7407</v>
      </c>
      <c r="K23" s="284">
        <v>2369</v>
      </c>
      <c r="L23" s="284">
        <v>1925</v>
      </c>
      <c r="M23" s="284">
        <v>2806</v>
      </c>
      <c r="N23" s="284">
        <v>2726</v>
      </c>
      <c r="O23" s="284">
        <v>2910</v>
      </c>
      <c r="P23" s="284">
        <v>2464</v>
      </c>
      <c r="Q23" s="284">
        <v>2274</v>
      </c>
      <c r="R23" s="284">
        <v>1878</v>
      </c>
      <c r="S23" s="284">
        <v>2101</v>
      </c>
      <c r="T23" s="284">
        <v>2645</v>
      </c>
      <c r="U23" s="284">
        <v>2384</v>
      </c>
      <c r="V23" s="284">
        <v>2378</v>
      </c>
      <c r="W23" s="413">
        <f t="shared" si="0"/>
        <v>28860</v>
      </c>
    </row>
    <row r="24" s="390" customFormat="1" ht="22" customHeight="1" spans="1:23">
      <c r="A24" s="219">
        <v>21</v>
      </c>
      <c r="B24" s="219" t="s">
        <v>693</v>
      </c>
      <c r="C24" s="399" t="s">
        <v>569</v>
      </c>
      <c r="D24" s="219">
        <v>20</v>
      </c>
      <c r="E24" s="219" t="s">
        <v>32</v>
      </c>
      <c r="F24" s="284">
        <v>3541</v>
      </c>
      <c r="G24" s="284">
        <v>845</v>
      </c>
      <c r="H24" s="284">
        <v>959</v>
      </c>
      <c r="I24" s="284">
        <v>957</v>
      </c>
      <c r="J24" s="284">
        <v>780</v>
      </c>
      <c r="K24" s="284">
        <v>307</v>
      </c>
      <c r="L24" s="284">
        <v>206</v>
      </c>
      <c r="M24" s="284">
        <v>332</v>
      </c>
      <c r="N24" s="284">
        <v>312</v>
      </c>
      <c r="O24" s="284">
        <v>323</v>
      </c>
      <c r="P24" s="284">
        <v>324</v>
      </c>
      <c r="Q24" s="284">
        <v>307</v>
      </c>
      <c r="R24" s="284">
        <v>324</v>
      </c>
      <c r="S24" s="284">
        <v>326</v>
      </c>
      <c r="T24" s="284">
        <v>310</v>
      </c>
      <c r="U24" s="284">
        <v>252</v>
      </c>
      <c r="V24" s="284">
        <v>218</v>
      </c>
      <c r="W24" s="413">
        <f t="shared" si="0"/>
        <v>3541</v>
      </c>
    </row>
    <row r="25" s="390" customFormat="1" ht="22" customHeight="1" spans="1:23">
      <c r="A25" s="219">
        <v>22</v>
      </c>
      <c r="B25" s="219" t="s">
        <v>693</v>
      </c>
      <c r="C25" s="399" t="s">
        <v>571</v>
      </c>
      <c r="D25" s="219">
        <v>100</v>
      </c>
      <c r="E25" s="219" t="s">
        <v>32</v>
      </c>
      <c r="F25" s="284">
        <v>15895</v>
      </c>
      <c r="G25" s="284">
        <v>3800</v>
      </c>
      <c r="H25" s="284">
        <v>4518</v>
      </c>
      <c r="I25" s="284">
        <v>4264</v>
      </c>
      <c r="J25" s="284">
        <v>3313</v>
      </c>
      <c r="K25" s="284">
        <v>1290</v>
      </c>
      <c r="L25" s="284">
        <v>1115</v>
      </c>
      <c r="M25" s="284">
        <v>1395</v>
      </c>
      <c r="N25" s="284">
        <v>1388</v>
      </c>
      <c r="O25" s="284">
        <v>1575</v>
      </c>
      <c r="P25" s="284">
        <v>1555</v>
      </c>
      <c r="Q25" s="284">
        <v>1442</v>
      </c>
      <c r="R25" s="284">
        <v>1428</v>
      </c>
      <c r="S25" s="284">
        <v>1394</v>
      </c>
      <c r="T25" s="284">
        <v>1207</v>
      </c>
      <c r="U25" s="284">
        <v>1027</v>
      </c>
      <c r="V25" s="284">
        <v>1079</v>
      </c>
      <c r="W25" s="413">
        <f t="shared" si="0"/>
        <v>15895</v>
      </c>
    </row>
    <row r="26" s="390" customFormat="1" ht="22" customHeight="1" spans="1:23">
      <c r="A26" s="219">
        <v>23</v>
      </c>
      <c r="B26" s="219" t="s">
        <v>693</v>
      </c>
      <c r="C26" s="399" t="s">
        <v>573</v>
      </c>
      <c r="D26" s="219">
        <v>30</v>
      </c>
      <c r="E26" s="219" t="s">
        <v>32</v>
      </c>
      <c r="F26" s="284">
        <v>4805</v>
      </c>
      <c r="G26" s="284">
        <v>1242</v>
      </c>
      <c r="H26" s="284">
        <v>1279</v>
      </c>
      <c r="I26" s="284">
        <v>1186</v>
      </c>
      <c r="J26" s="284">
        <v>1098</v>
      </c>
      <c r="K26" s="284">
        <v>395</v>
      </c>
      <c r="L26" s="284">
        <v>389</v>
      </c>
      <c r="M26" s="284">
        <v>458</v>
      </c>
      <c r="N26" s="284">
        <v>401</v>
      </c>
      <c r="O26" s="284">
        <v>468</v>
      </c>
      <c r="P26" s="284">
        <v>410</v>
      </c>
      <c r="Q26" s="284">
        <v>387</v>
      </c>
      <c r="R26" s="284">
        <v>411</v>
      </c>
      <c r="S26" s="284">
        <v>388</v>
      </c>
      <c r="T26" s="284">
        <v>387</v>
      </c>
      <c r="U26" s="284">
        <v>348</v>
      </c>
      <c r="V26" s="284">
        <v>363</v>
      </c>
      <c r="W26" s="413">
        <f t="shared" si="0"/>
        <v>4805</v>
      </c>
    </row>
    <row r="27" s="390" customFormat="1" ht="22" customHeight="1" spans="1:23">
      <c r="A27" s="219">
        <v>24</v>
      </c>
      <c r="B27" s="219" t="s">
        <v>693</v>
      </c>
      <c r="C27" s="399" t="s">
        <v>575</v>
      </c>
      <c r="D27" s="219">
        <v>200</v>
      </c>
      <c r="E27" s="219" t="s">
        <v>175</v>
      </c>
      <c r="F27" s="284">
        <v>61425</v>
      </c>
      <c r="G27" s="284">
        <v>17058</v>
      </c>
      <c r="H27" s="284">
        <v>16303</v>
      </c>
      <c r="I27" s="284">
        <v>12815</v>
      </c>
      <c r="J27" s="284">
        <v>15249</v>
      </c>
      <c r="K27" s="284">
        <v>6592</v>
      </c>
      <c r="L27" s="284">
        <v>4157</v>
      </c>
      <c r="M27" s="284">
        <v>6309</v>
      </c>
      <c r="N27" s="284">
        <v>6750</v>
      </c>
      <c r="O27" s="297">
        <v>5197</v>
      </c>
      <c r="P27" s="297">
        <v>4356</v>
      </c>
      <c r="Q27" s="284">
        <v>4992</v>
      </c>
      <c r="R27" s="284">
        <v>3678</v>
      </c>
      <c r="S27" s="284">
        <v>4145</v>
      </c>
      <c r="T27" s="284">
        <v>3941</v>
      </c>
      <c r="U27" s="284">
        <v>5774</v>
      </c>
      <c r="V27" s="284">
        <v>5534</v>
      </c>
      <c r="W27" s="413">
        <f t="shared" si="0"/>
        <v>61425</v>
      </c>
    </row>
    <row r="28" s="390" customFormat="1" ht="22" customHeight="1" spans="1:23">
      <c r="A28" s="219">
        <v>25</v>
      </c>
      <c r="B28" s="219" t="s">
        <v>693</v>
      </c>
      <c r="C28" s="399" t="s">
        <v>577</v>
      </c>
      <c r="D28" s="219">
        <v>275</v>
      </c>
      <c r="E28" s="219" t="s">
        <v>175</v>
      </c>
      <c r="F28" s="284">
        <v>83580</v>
      </c>
      <c r="G28" s="284">
        <v>21562</v>
      </c>
      <c r="H28" s="284">
        <v>21878</v>
      </c>
      <c r="I28" s="284">
        <v>17624</v>
      </c>
      <c r="J28" s="284">
        <v>22516</v>
      </c>
      <c r="K28" s="284">
        <v>7066</v>
      </c>
      <c r="L28" s="284">
        <v>5629</v>
      </c>
      <c r="M28" s="284">
        <v>8867</v>
      </c>
      <c r="N28" s="284">
        <v>9296</v>
      </c>
      <c r="O28" s="297">
        <v>6720</v>
      </c>
      <c r="P28" s="297">
        <v>5862</v>
      </c>
      <c r="Q28" s="284">
        <v>6032</v>
      </c>
      <c r="R28" s="284">
        <v>5437</v>
      </c>
      <c r="S28" s="284">
        <v>6155</v>
      </c>
      <c r="T28" s="284">
        <v>6071</v>
      </c>
      <c r="U28" s="284">
        <v>9211</v>
      </c>
      <c r="V28" s="284">
        <v>7234</v>
      </c>
      <c r="W28" s="413">
        <f t="shared" si="0"/>
        <v>83580</v>
      </c>
    </row>
    <row r="29" s="390" customFormat="1" ht="22" customHeight="1" spans="1:23">
      <c r="A29" s="219">
        <v>26</v>
      </c>
      <c r="B29" s="219" t="s">
        <v>693</v>
      </c>
      <c r="C29" s="399" t="s">
        <v>579</v>
      </c>
      <c r="D29" s="219">
        <v>200</v>
      </c>
      <c r="E29" s="219" t="s">
        <v>175</v>
      </c>
      <c r="F29" s="284">
        <v>61280</v>
      </c>
      <c r="G29" s="284">
        <v>16380</v>
      </c>
      <c r="H29" s="284">
        <v>15988</v>
      </c>
      <c r="I29" s="284">
        <v>12625</v>
      </c>
      <c r="J29" s="284">
        <v>16287</v>
      </c>
      <c r="K29" s="284">
        <v>5862</v>
      </c>
      <c r="L29" s="284">
        <v>4229</v>
      </c>
      <c r="M29" s="284">
        <v>6289</v>
      </c>
      <c r="N29" s="284">
        <v>6995</v>
      </c>
      <c r="O29" s="297">
        <v>4629</v>
      </c>
      <c r="P29" s="297">
        <v>4364</v>
      </c>
      <c r="Q29" s="284">
        <v>4620</v>
      </c>
      <c r="R29" s="284">
        <v>3823</v>
      </c>
      <c r="S29" s="284">
        <v>4182</v>
      </c>
      <c r="T29" s="284">
        <v>4375</v>
      </c>
      <c r="U29" s="284">
        <v>6560</v>
      </c>
      <c r="V29" s="284">
        <v>5352</v>
      </c>
      <c r="W29" s="413">
        <f t="shared" si="0"/>
        <v>61280</v>
      </c>
    </row>
    <row r="30" s="390" customFormat="1" ht="22" customHeight="1" spans="1:23">
      <c r="A30" s="219">
        <v>27</v>
      </c>
      <c r="B30" s="219" t="s">
        <v>693</v>
      </c>
      <c r="C30" s="399" t="s">
        <v>581</v>
      </c>
      <c r="D30" s="219">
        <v>60</v>
      </c>
      <c r="E30" s="219" t="s">
        <v>175</v>
      </c>
      <c r="F30" s="284">
        <v>14049</v>
      </c>
      <c r="G30" s="284">
        <v>3932</v>
      </c>
      <c r="H30" s="284">
        <v>3329</v>
      </c>
      <c r="I30" s="284">
        <v>2202</v>
      </c>
      <c r="J30" s="284">
        <v>4586</v>
      </c>
      <c r="K30" s="284">
        <v>1469</v>
      </c>
      <c r="L30" s="284">
        <v>959</v>
      </c>
      <c r="M30" s="284">
        <v>1504</v>
      </c>
      <c r="N30" s="284">
        <v>1389</v>
      </c>
      <c r="O30" s="284">
        <v>1011</v>
      </c>
      <c r="P30" s="284">
        <v>929</v>
      </c>
      <c r="Q30" s="284">
        <v>960</v>
      </c>
      <c r="R30" s="284">
        <v>555</v>
      </c>
      <c r="S30" s="284">
        <v>687</v>
      </c>
      <c r="T30" s="284">
        <v>1094</v>
      </c>
      <c r="U30" s="284">
        <v>1987</v>
      </c>
      <c r="V30" s="284">
        <v>1505</v>
      </c>
      <c r="W30" s="413">
        <f t="shared" si="0"/>
        <v>14049</v>
      </c>
    </row>
    <row r="31" s="390" customFormat="1" ht="22" customHeight="1" spans="1:23">
      <c r="A31" s="219">
        <v>28</v>
      </c>
      <c r="B31" s="219" t="s">
        <v>693</v>
      </c>
      <c r="C31" s="399" t="s">
        <v>583</v>
      </c>
      <c r="D31" s="219">
        <v>100</v>
      </c>
      <c r="E31" s="219" t="s">
        <v>175</v>
      </c>
      <c r="F31" s="284">
        <v>25315</v>
      </c>
      <c r="G31" s="284">
        <v>6563</v>
      </c>
      <c r="H31" s="284">
        <v>7073</v>
      </c>
      <c r="I31" s="284">
        <v>4643</v>
      </c>
      <c r="J31" s="284">
        <v>7036</v>
      </c>
      <c r="K31" s="284">
        <v>1607</v>
      </c>
      <c r="L31" s="284">
        <v>1807</v>
      </c>
      <c r="M31" s="284">
        <v>3149</v>
      </c>
      <c r="N31" s="284">
        <v>2963</v>
      </c>
      <c r="O31" s="284">
        <v>2214</v>
      </c>
      <c r="P31" s="284">
        <v>1896</v>
      </c>
      <c r="Q31" s="284">
        <v>1787</v>
      </c>
      <c r="R31" s="284">
        <v>1475</v>
      </c>
      <c r="S31" s="284">
        <v>1381</v>
      </c>
      <c r="T31" s="284">
        <v>2022</v>
      </c>
      <c r="U31" s="284">
        <v>2507</v>
      </c>
      <c r="V31" s="284">
        <v>2507</v>
      </c>
      <c r="W31" s="413">
        <f t="shared" si="0"/>
        <v>25315</v>
      </c>
    </row>
    <row r="32" s="390" customFormat="1" ht="22" customHeight="1" spans="1:23">
      <c r="A32" s="219">
        <v>29</v>
      </c>
      <c r="B32" s="219" t="s">
        <v>693</v>
      </c>
      <c r="C32" s="399" t="s">
        <v>585</v>
      </c>
      <c r="D32" s="219">
        <v>300</v>
      </c>
      <c r="E32" s="219" t="s">
        <v>32</v>
      </c>
      <c r="F32" s="284">
        <v>57321</v>
      </c>
      <c r="G32" s="284">
        <v>12646</v>
      </c>
      <c r="H32" s="284">
        <v>14920</v>
      </c>
      <c r="I32" s="284">
        <v>16214</v>
      </c>
      <c r="J32" s="284">
        <v>13541</v>
      </c>
      <c r="K32" s="284">
        <v>3064</v>
      </c>
      <c r="L32" s="284">
        <v>4290</v>
      </c>
      <c r="M32" s="284">
        <v>5292</v>
      </c>
      <c r="N32" s="284">
        <v>4737</v>
      </c>
      <c r="O32" s="284">
        <v>4972</v>
      </c>
      <c r="P32" s="284">
        <v>5211</v>
      </c>
      <c r="Q32" s="284">
        <v>5379</v>
      </c>
      <c r="R32" s="284">
        <v>5751</v>
      </c>
      <c r="S32" s="284">
        <v>5084</v>
      </c>
      <c r="T32" s="284">
        <v>4938</v>
      </c>
      <c r="U32" s="284">
        <v>4528</v>
      </c>
      <c r="V32" s="284">
        <v>4075</v>
      </c>
      <c r="W32" s="413">
        <f t="shared" si="0"/>
        <v>57321</v>
      </c>
    </row>
    <row r="33" s="390" customFormat="1" ht="22" customHeight="1" spans="1:23">
      <c r="A33" s="219">
        <v>30</v>
      </c>
      <c r="B33" s="219" t="s">
        <v>693</v>
      </c>
      <c r="C33" s="278" t="s">
        <v>587</v>
      </c>
      <c r="D33" s="219">
        <v>33</v>
      </c>
      <c r="E33" s="219" t="s">
        <v>175</v>
      </c>
      <c r="F33" s="284">
        <v>7604</v>
      </c>
      <c r="G33" s="284">
        <v>1507</v>
      </c>
      <c r="H33" s="284">
        <v>2850</v>
      </c>
      <c r="I33" s="284">
        <v>1247</v>
      </c>
      <c r="J33" s="284">
        <v>2000</v>
      </c>
      <c r="K33" s="284">
        <v>185</v>
      </c>
      <c r="L33" s="284">
        <v>490</v>
      </c>
      <c r="M33" s="284">
        <v>832</v>
      </c>
      <c r="N33" s="284">
        <v>1086</v>
      </c>
      <c r="O33" s="284">
        <v>1121</v>
      </c>
      <c r="P33" s="284">
        <v>643</v>
      </c>
      <c r="Q33" s="284">
        <v>399</v>
      </c>
      <c r="R33" s="284">
        <v>355</v>
      </c>
      <c r="S33" s="284">
        <v>493</v>
      </c>
      <c r="T33" s="284">
        <v>687</v>
      </c>
      <c r="U33" s="284">
        <v>651</v>
      </c>
      <c r="V33" s="284">
        <v>662</v>
      </c>
      <c r="W33" s="413">
        <f t="shared" si="0"/>
        <v>7604</v>
      </c>
    </row>
    <row r="34" s="390" customFormat="1" ht="22" customHeight="1" spans="1:23">
      <c r="A34" s="219">
        <v>31</v>
      </c>
      <c r="B34" s="219" t="s">
        <v>693</v>
      </c>
      <c r="C34" s="278" t="s">
        <v>589</v>
      </c>
      <c r="D34" s="219">
        <v>48</v>
      </c>
      <c r="E34" s="219" t="s">
        <v>175</v>
      </c>
      <c r="F34" s="284">
        <v>2912</v>
      </c>
      <c r="G34" s="284">
        <v>0</v>
      </c>
      <c r="H34" s="284">
        <v>0</v>
      </c>
      <c r="I34" s="284">
        <v>565</v>
      </c>
      <c r="J34" s="284">
        <v>2347</v>
      </c>
      <c r="K34" s="284">
        <v>0</v>
      </c>
      <c r="L34" s="284">
        <v>0</v>
      </c>
      <c r="M34" s="284">
        <v>0</v>
      </c>
      <c r="N34" s="284">
        <v>0</v>
      </c>
      <c r="O34" s="284">
        <v>0</v>
      </c>
      <c r="P34" s="284">
        <v>0</v>
      </c>
      <c r="Q34" s="284">
        <v>74</v>
      </c>
      <c r="R34" s="284">
        <v>150</v>
      </c>
      <c r="S34" s="284">
        <v>341</v>
      </c>
      <c r="T34" s="284">
        <v>641</v>
      </c>
      <c r="U34" s="284">
        <v>767</v>
      </c>
      <c r="V34" s="284">
        <v>939</v>
      </c>
      <c r="W34" s="413">
        <f t="shared" si="0"/>
        <v>2912</v>
      </c>
    </row>
    <row r="35" s="390" customFormat="1" ht="22" customHeight="1" spans="1:23">
      <c r="A35" s="219">
        <v>32</v>
      </c>
      <c r="B35" s="219" t="s">
        <v>693</v>
      </c>
      <c r="C35" s="278" t="s">
        <v>591</v>
      </c>
      <c r="D35" s="219">
        <v>100</v>
      </c>
      <c r="E35" s="219" t="s">
        <v>32</v>
      </c>
      <c r="F35" s="284">
        <v>4555</v>
      </c>
      <c r="G35" s="284">
        <v>0</v>
      </c>
      <c r="H35" s="284">
        <v>0</v>
      </c>
      <c r="I35" s="284">
        <v>2152</v>
      </c>
      <c r="J35" s="284">
        <v>2403</v>
      </c>
      <c r="K35" s="284">
        <v>0</v>
      </c>
      <c r="L35" s="284">
        <v>0</v>
      </c>
      <c r="M35" s="284">
        <v>0</v>
      </c>
      <c r="N35" s="284">
        <v>0</v>
      </c>
      <c r="O35" s="284">
        <v>0</v>
      </c>
      <c r="P35" s="284">
        <v>0</v>
      </c>
      <c r="Q35" s="284">
        <v>304</v>
      </c>
      <c r="R35" s="284">
        <v>766</v>
      </c>
      <c r="S35" s="284">
        <v>1082</v>
      </c>
      <c r="T35" s="284">
        <v>1045</v>
      </c>
      <c r="U35" s="284">
        <v>729</v>
      </c>
      <c r="V35" s="284">
        <v>629</v>
      </c>
      <c r="W35" s="413">
        <f t="shared" si="0"/>
        <v>4555</v>
      </c>
    </row>
    <row r="36" s="390" customFormat="1" ht="22" customHeight="1" spans="1:23">
      <c r="A36" s="219">
        <v>33</v>
      </c>
      <c r="B36" s="219" t="s">
        <v>693</v>
      </c>
      <c r="C36" s="278" t="s">
        <v>593</v>
      </c>
      <c r="D36" s="219">
        <v>200</v>
      </c>
      <c r="E36" s="219" t="s">
        <v>32</v>
      </c>
      <c r="F36" s="284">
        <v>7411</v>
      </c>
      <c r="G36" s="284">
        <v>0</v>
      </c>
      <c r="H36" s="284">
        <v>0</v>
      </c>
      <c r="I36" s="284">
        <v>2667</v>
      </c>
      <c r="J36" s="284">
        <v>4744</v>
      </c>
      <c r="K36" s="284">
        <v>0</v>
      </c>
      <c r="L36" s="284">
        <v>0</v>
      </c>
      <c r="M36" s="284">
        <v>0</v>
      </c>
      <c r="N36" s="284">
        <v>0</v>
      </c>
      <c r="O36" s="284">
        <v>0</v>
      </c>
      <c r="P36" s="284">
        <v>0</v>
      </c>
      <c r="Q36" s="284">
        <v>402</v>
      </c>
      <c r="R36" s="284">
        <v>859</v>
      </c>
      <c r="S36" s="284">
        <v>1406</v>
      </c>
      <c r="T36" s="284">
        <v>2008</v>
      </c>
      <c r="U36" s="284">
        <v>1415</v>
      </c>
      <c r="V36" s="284">
        <v>1321</v>
      </c>
      <c r="W36" s="413">
        <f t="shared" si="0"/>
        <v>7411</v>
      </c>
    </row>
    <row r="37" s="392" customFormat="1" ht="22" customHeight="1" spans="1:23">
      <c r="A37" s="400"/>
      <c r="B37" s="400" t="s">
        <v>693</v>
      </c>
      <c r="C37" s="400" t="s">
        <v>692</v>
      </c>
      <c r="D37" s="401">
        <f t="shared" ref="D37:V37" si="2">SUM(D23:D36)</f>
        <v>1766</v>
      </c>
      <c r="E37" s="400"/>
      <c r="F37" s="401">
        <f>SUM(F23:F36)</f>
        <v>378553</v>
      </c>
      <c r="G37" s="401">
        <f t="shared" si="2"/>
        <v>92635</v>
      </c>
      <c r="H37" s="401">
        <f t="shared" si="2"/>
        <v>97197</v>
      </c>
      <c r="I37" s="401">
        <f t="shared" si="2"/>
        <v>85414</v>
      </c>
      <c r="J37" s="401">
        <f t="shared" si="2"/>
        <v>103307</v>
      </c>
      <c r="K37" s="401">
        <f t="shared" si="2"/>
        <v>30206</v>
      </c>
      <c r="L37" s="401">
        <f t="shared" si="2"/>
        <v>25196</v>
      </c>
      <c r="M37" s="401">
        <f t="shared" si="2"/>
        <v>37233</v>
      </c>
      <c r="N37" s="401">
        <f t="shared" si="2"/>
        <v>38043</v>
      </c>
      <c r="O37" s="401">
        <f t="shared" si="2"/>
        <v>31140</v>
      </c>
      <c r="P37" s="401">
        <f t="shared" si="2"/>
        <v>28014</v>
      </c>
      <c r="Q37" s="401">
        <f t="shared" si="2"/>
        <v>29359</v>
      </c>
      <c r="R37" s="401">
        <f t="shared" si="2"/>
        <v>26890</v>
      </c>
      <c r="S37" s="401">
        <f t="shared" si="2"/>
        <v>29165</v>
      </c>
      <c r="T37" s="401">
        <f t="shared" si="2"/>
        <v>31371</v>
      </c>
      <c r="U37" s="401">
        <f t="shared" si="2"/>
        <v>38140</v>
      </c>
      <c r="V37" s="401">
        <f t="shared" si="2"/>
        <v>33796</v>
      </c>
      <c r="W37" s="414">
        <f t="shared" si="0"/>
        <v>378553</v>
      </c>
    </row>
    <row r="38" s="390" customFormat="1" ht="22" customHeight="1" spans="1:23">
      <c r="A38" s="219">
        <v>34</v>
      </c>
      <c r="B38" s="219" t="s">
        <v>694</v>
      </c>
      <c r="C38" s="399" t="s">
        <v>596</v>
      </c>
      <c r="D38" s="219">
        <v>150</v>
      </c>
      <c r="E38" s="219" t="s">
        <v>32</v>
      </c>
      <c r="F38" s="284">
        <v>25455.6</v>
      </c>
      <c r="G38" s="284">
        <v>6012</v>
      </c>
      <c r="H38" s="284">
        <v>7024.6</v>
      </c>
      <c r="I38" s="284">
        <v>6848</v>
      </c>
      <c r="J38" s="284">
        <v>5571</v>
      </c>
      <c r="K38" s="284">
        <v>1866</v>
      </c>
      <c r="L38" s="284">
        <v>1860</v>
      </c>
      <c r="M38" s="284">
        <v>2286</v>
      </c>
      <c r="N38" s="284">
        <v>2304.6</v>
      </c>
      <c r="O38" s="284">
        <v>2355</v>
      </c>
      <c r="P38" s="284">
        <v>2365</v>
      </c>
      <c r="Q38" s="284">
        <v>2360</v>
      </c>
      <c r="R38" s="284">
        <v>2384</v>
      </c>
      <c r="S38" s="284">
        <v>2104</v>
      </c>
      <c r="T38" s="284">
        <v>2013</v>
      </c>
      <c r="U38" s="284">
        <v>1894</v>
      </c>
      <c r="V38" s="284">
        <v>1664</v>
      </c>
      <c r="W38" s="413">
        <f t="shared" si="0"/>
        <v>25455.6</v>
      </c>
    </row>
    <row r="39" s="390" customFormat="1" ht="22" customHeight="1" spans="1:23">
      <c r="A39" s="219">
        <v>35</v>
      </c>
      <c r="B39" s="219" t="s">
        <v>694</v>
      </c>
      <c r="C39" s="399" t="s">
        <v>598</v>
      </c>
      <c r="D39" s="219">
        <v>200</v>
      </c>
      <c r="E39" s="219" t="s">
        <v>175</v>
      </c>
      <c r="F39" s="284">
        <v>45530</v>
      </c>
      <c r="G39" s="284">
        <v>9012</v>
      </c>
      <c r="H39" s="284">
        <v>13744</v>
      </c>
      <c r="I39" s="284">
        <v>14456</v>
      </c>
      <c r="J39" s="284">
        <v>8318</v>
      </c>
      <c r="K39" s="284">
        <v>2398</v>
      </c>
      <c r="L39" s="284">
        <v>3054</v>
      </c>
      <c r="M39" s="284">
        <v>3560</v>
      </c>
      <c r="N39" s="284">
        <v>4645</v>
      </c>
      <c r="O39" s="297">
        <v>4430</v>
      </c>
      <c r="P39" s="284">
        <v>4569</v>
      </c>
      <c r="Q39" s="284">
        <v>5013</v>
      </c>
      <c r="R39" s="284">
        <v>4899</v>
      </c>
      <c r="S39" s="284">
        <v>4544</v>
      </c>
      <c r="T39" s="284">
        <v>3116</v>
      </c>
      <c r="U39" s="284">
        <v>2840</v>
      </c>
      <c r="V39" s="284">
        <v>2362</v>
      </c>
      <c r="W39" s="413">
        <f t="shared" si="0"/>
        <v>45430</v>
      </c>
    </row>
    <row r="40" s="390" customFormat="1" ht="22" customHeight="1" spans="1:23">
      <c r="A40" s="219">
        <v>36</v>
      </c>
      <c r="B40" s="219" t="s">
        <v>694</v>
      </c>
      <c r="C40" s="399" t="s">
        <v>600</v>
      </c>
      <c r="D40" s="219">
        <v>200</v>
      </c>
      <c r="E40" s="219" t="s">
        <v>175</v>
      </c>
      <c r="F40" s="284">
        <v>59159</v>
      </c>
      <c r="G40" s="284">
        <v>15934</v>
      </c>
      <c r="H40" s="284">
        <v>16564</v>
      </c>
      <c r="I40" s="284">
        <v>11991</v>
      </c>
      <c r="J40" s="284">
        <v>14670</v>
      </c>
      <c r="K40" s="284">
        <v>5967</v>
      </c>
      <c r="L40" s="284">
        <v>4993</v>
      </c>
      <c r="M40" s="284">
        <v>4974</v>
      </c>
      <c r="N40" s="297">
        <v>5761</v>
      </c>
      <c r="O40" s="284">
        <v>5863</v>
      </c>
      <c r="P40" s="284">
        <v>4640</v>
      </c>
      <c r="Q40" s="284">
        <v>5041</v>
      </c>
      <c r="R40" s="284">
        <v>3548</v>
      </c>
      <c r="S40" s="284">
        <v>3402</v>
      </c>
      <c r="T40" s="284">
        <v>4127</v>
      </c>
      <c r="U40" s="284">
        <v>5338</v>
      </c>
      <c r="V40" s="284">
        <v>5205</v>
      </c>
      <c r="W40" s="413">
        <f t="shared" si="0"/>
        <v>58859</v>
      </c>
    </row>
    <row r="41" s="390" customFormat="1" ht="22" customHeight="1" spans="1:23">
      <c r="A41" s="219">
        <v>37</v>
      </c>
      <c r="B41" s="219" t="s">
        <v>694</v>
      </c>
      <c r="C41" s="399" t="s">
        <v>602</v>
      </c>
      <c r="D41" s="219">
        <v>200</v>
      </c>
      <c r="E41" s="219" t="s">
        <v>175</v>
      </c>
      <c r="F41" s="284">
        <v>30140</v>
      </c>
      <c r="G41" s="284">
        <v>7144</v>
      </c>
      <c r="H41" s="284">
        <v>9815</v>
      </c>
      <c r="I41" s="284">
        <v>6257</v>
      </c>
      <c r="J41" s="284">
        <v>6924</v>
      </c>
      <c r="K41" s="284">
        <v>2564</v>
      </c>
      <c r="L41" s="284">
        <v>2498</v>
      </c>
      <c r="M41" s="284">
        <v>2082</v>
      </c>
      <c r="N41" s="284">
        <v>3500</v>
      </c>
      <c r="O41" s="284">
        <v>3600</v>
      </c>
      <c r="P41" s="284">
        <v>2715</v>
      </c>
      <c r="Q41" s="284">
        <v>2164</v>
      </c>
      <c r="R41" s="284">
        <v>2030</v>
      </c>
      <c r="S41" s="284">
        <v>2063</v>
      </c>
      <c r="T41" s="284">
        <v>2284</v>
      </c>
      <c r="U41" s="284">
        <v>2360</v>
      </c>
      <c r="V41" s="284">
        <v>2280</v>
      </c>
      <c r="W41" s="413">
        <f t="shared" si="0"/>
        <v>30140</v>
      </c>
    </row>
    <row r="42" s="390" customFormat="1" ht="22" customHeight="1" spans="1:23">
      <c r="A42" s="219">
        <v>38</v>
      </c>
      <c r="B42" s="219" t="s">
        <v>694</v>
      </c>
      <c r="C42" s="399" t="s">
        <v>604</v>
      </c>
      <c r="D42" s="219">
        <v>150</v>
      </c>
      <c r="E42" s="219" t="s">
        <v>175</v>
      </c>
      <c r="F42" s="284">
        <v>38110</v>
      </c>
      <c r="G42" s="284">
        <v>11785</v>
      </c>
      <c r="H42" s="284">
        <v>8168</v>
      </c>
      <c r="I42" s="284">
        <v>5869</v>
      </c>
      <c r="J42" s="284">
        <v>12288</v>
      </c>
      <c r="K42" s="284">
        <v>4440</v>
      </c>
      <c r="L42" s="284">
        <v>3718</v>
      </c>
      <c r="M42" s="284">
        <v>3627</v>
      </c>
      <c r="N42" s="297">
        <v>3744</v>
      </c>
      <c r="O42" s="297">
        <v>2131</v>
      </c>
      <c r="P42" s="284">
        <v>2093</v>
      </c>
      <c r="Q42" s="284">
        <v>2119</v>
      </c>
      <c r="R42" s="284">
        <v>1912</v>
      </c>
      <c r="S42" s="284">
        <v>1838</v>
      </c>
      <c r="T42" s="284">
        <v>3763</v>
      </c>
      <c r="U42" s="284">
        <v>3988</v>
      </c>
      <c r="V42" s="284">
        <v>4537</v>
      </c>
      <c r="W42" s="413">
        <f t="shared" si="0"/>
        <v>37910</v>
      </c>
    </row>
    <row r="43" s="390" customFormat="1" ht="22" customHeight="1" spans="1:23">
      <c r="A43" s="219">
        <v>39</v>
      </c>
      <c r="B43" s="219" t="s">
        <v>694</v>
      </c>
      <c r="C43" s="399" t="s">
        <v>606</v>
      </c>
      <c r="D43" s="219">
        <v>100</v>
      </c>
      <c r="E43" s="219" t="s">
        <v>175</v>
      </c>
      <c r="F43" s="284">
        <v>27774</v>
      </c>
      <c r="G43" s="284">
        <v>5301</v>
      </c>
      <c r="H43" s="284">
        <v>9635</v>
      </c>
      <c r="I43" s="284">
        <v>7605</v>
      </c>
      <c r="J43" s="284">
        <v>5233</v>
      </c>
      <c r="K43" s="284">
        <v>1656</v>
      </c>
      <c r="L43" s="284">
        <v>1184</v>
      </c>
      <c r="M43" s="284">
        <v>2461</v>
      </c>
      <c r="N43" s="297">
        <v>2806</v>
      </c>
      <c r="O43" s="297">
        <v>3246</v>
      </c>
      <c r="P43" s="284">
        <v>3083</v>
      </c>
      <c r="Q43" s="284">
        <v>3241</v>
      </c>
      <c r="R43" s="284">
        <v>2597</v>
      </c>
      <c r="S43" s="284">
        <v>1767</v>
      </c>
      <c r="T43" s="284">
        <v>1600</v>
      </c>
      <c r="U43" s="284">
        <v>1981</v>
      </c>
      <c r="V43" s="284">
        <v>1652</v>
      </c>
      <c r="W43" s="413">
        <f t="shared" si="0"/>
        <v>27274</v>
      </c>
    </row>
    <row r="44" s="390" customFormat="1" ht="22" customHeight="1" spans="1:23">
      <c r="A44" s="219">
        <v>40</v>
      </c>
      <c r="B44" s="219" t="s">
        <v>694</v>
      </c>
      <c r="C44" s="399" t="s">
        <v>608</v>
      </c>
      <c r="D44" s="219">
        <v>15</v>
      </c>
      <c r="E44" s="219" t="s">
        <v>175</v>
      </c>
      <c r="F44" s="284">
        <v>3444</v>
      </c>
      <c r="G44" s="284">
        <v>736</v>
      </c>
      <c r="H44" s="284">
        <v>1075</v>
      </c>
      <c r="I44" s="284">
        <v>923</v>
      </c>
      <c r="J44" s="284">
        <v>710</v>
      </c>
      <c r="K44" s="284">
        <v>160</v>
      </c>
      <c r="L44" s="284">
        <v>206</v>
      </c>
      <c r="M44" s="284">
        <v>370</v>
      </c>
      <c r="N44" s="284">
        <v>375</v>
      </c>
      <c r="O44" s="284">
        <v>370</v>
      </c>
      <c r="P44" s="284">
        <v>330</v>
      </c>
      <c r="Q44" s="284">
        <v>302</v>
      </c>
      <c r="R44" s="284">
        <v>313</v>
      </c>
      <c r="S44" s="284">
        <v>308</v>
      </c>
      <c r="T44" s="284">
        <v>310</v>
      </c>
      <c r="U44" s="284">
        <v>245</v>
      </c>
      <c r="V44" s="284">
        <v>155</v>
      </c>
      <c r="W44" s="413">
        <f t="shared" si="0"/>
        <v>3444</v>
      </c>
    </row>
    <row r="45" s="390" customFormat="1" ht="22" customHeight="1" spans="1:23">
      <c r="A45" s="219">
        <v>41</v>
      </c>
      <c r="B45" s="219" t="s">
        <v>694</v>
      </c>
      <c r="C45" s="399" t="s">
        <v>610</v>
      </c>
      <c r="D45" s="219">
        <v>50</v>
      </c>
      <c r="E45" s="219" t="s">
        <v>175</v>
      </c>
      <c r="F45" s="284">
        <v>11882</v>
      </c>
      <c r="G45" s="284">
        <v>2718</v>
      </c>
      <c r="H45" s="284">
        <v>3173</v>
      </c>
      <c r="I45" s="284">
        <v>3413</v>
      </c>
      <c r="J45" s="284">
        <v>2578</v>
      </c>
      <c r="K45" s="284">
        <v>854</v>
      </c>
      <c r="L45" s="284">
        <v>843</v>
      </c>
      <c r="M45" s="284">
        <v>1021</v>
      </c>
      <c r="N45" s="297">
        <v>1665</v>
      </c>
      <c r="O45" s="297">
        <v>1329</v>
      </c>
      <c r="P45" s="284">
        <v>979</v>
      </c>
      <c r="Q45" s="284">
        <v>1136</v>
      </c>
      <c r="R45" s="284">
        <v>1161</v>
      </c>
      <c r="S45" s="284">
        <v>1116</v>
      </c>
      <c r="T45" s="284">
        <v>993</v>
      </c>
      <c r="U45" s="284">
        <v>875</v>
      </c>
      <c r="V45" s="284">
        <v>710</v>
      </c>
      <c r="W45" s="413">
        <f t="shared" si="0"/>
        <v>12682</v>
      </c>
    </row>
    <row r="46" s="390" customFormat="1" ht="22" customHeight="1" spans="1:23">
      <c r="A46" s="219">
        <v>42</v>
      </c>
      <c r="B46" s="219" t="s">
        <v>694</v>
      </c>
      <c r="C46" s="399" t="s">
        <v>612</v>
      </c>
      <c r="D46" s="219">
        <v>100</v>
      </c>
      <c r="E46" s="219" t="s">
        <v>32</v>
      </c>
      <c r="F46" s="284">
        <v>11688</v>
      </c>
      <c r="G46" s="284">
        <v>3197</v>
      </c>
      <c r="H46" s="284">
        <v>2850</v>
      </c>
      <c r="I46" s="284">
        <v>1956</v>
      </c>
      <c r="J46" s="284">
        <v>3285</v>
      </c>
      <c r="K46" s="284">
        <v>907</v>
      </c>
      <c r="L46" s="284">
        <v>1040</v>
      </c>
      <c r="M46" s="284">
        <v>1250</v>
      </c>
      <c r="N46" s="297">
        <v>928</v>
      </c>
      <c r="O46" s="297">
        <v>1095</v>
      </c>
      <c r="P46" s="284">
        <v>1027</v>
      </c>
      <c r="Q46" s="284">
        <v>516</v>
      </c>
      <c r="R46" s="284">
        <v>453</v>
      </c>
      <c r="S46" s="284">
        <v>987</v>
      </c>
      <c r="T46" s="284">
        <v>1212</v>
      </c>
      <c r="U46" s="284">
        <v>1110</v>
      </c>
      <c r="V46" s="284">
        <v>963</v>
      </c>
      <c r="W46" s="413">
        <f t="shared" si="0"/>
        <v>11488</v>
      </c>
    </row>
    <row r="47" s="390" customFormat="1" ht="22" customHeight="1" spans="1:23">
      <c r="A47" s="219">
        <v>43</v>
      </c>
      <c r="B47" s="219" t="s">
        <v>694</v>
      </c>
      <c r="C47" s="399" t="s">
        <v>614</v>
      </c>
      <c r="D47" s="219">
        <v>100</v>
      </c>
      <c r="E47" s="219" t="s">
        <v>32</v>
      </c>
      <c r="F47" s="284">
        <v>14225</v>
      </c>
      <c r="G47" s="284">
        <v>3070</v>
      </c>
      <c r="H47" s="284">
        <v>3700</v>
      </c>
      <c r="I47" s="284">
        <v>3960</v>
      </c>
      <c r="J47" s="284">
        <v>3495</v>
      </c>
      <c r="K47" s="284">
        <v>913</v>
      </c>
      <c r="L47" s="284">
        <v>1052</v>
      </c>
      <c r="M47" s="284">
        <v>1105</v>
      </c>
      <c r="N47" s="284">
        <v>1102</v>
      </c>
      <c r="O47" s="284">
        <v>1281</v>
      </c>
      <c r="P47" s="284">
        <v>1317</v>
      </c>
      <c r="Q47" s="284">
        <v>1342</v>
      </c>
      <c r="R47" s="284">
        <v>1248</v>
      </c>
      <c r="S47" s="284">
        <v>1370</v>
      </c>
      <c r="T47" s="284">
        <v>1307</v>
      </c>
      <c r="U47" s="284">
        <v>1271</v>
      </c>
      <c r="V47" s="284">
        <v>917</v>
      </c>
      <c r="W47" s="413">
        <f t="shared" si="0"/>
        <v>14225</v>
      </c>
    </row>
    <row r="48" s="390" customFormat="1" ht="22" customHeight="1" spans="1:23">
      <c r="A48" s="219">
        <v>44</v>
      </c>
      <c r="B48" s="219" t="s">
        <v>694</v>
      </c>
      <c r="C48" s="399" t="s">
        <v>616</v>
      </c>
      <c r="D48" s="219">
        <v>50</v>
      </c>
      <c r="E48" s="219" t="s">
        <v>175</v>
      </c>
      <c r="F48" s="284">
        <v>5770</v>
      </c>
      <c r="G48" s="284">
        <v>1044</v>
      </c>
      <c r="H48" s="284">
        <v>1666</v>
      </c>
      <c r="I48" s="284">
        <v>2636</v>
      </c>
      <c r="J48" s="284">
        <v>824</v>
      </c>
      <c r="K48" s="284">
        <v>350</v>
      </c>
      <c r="L48" s="284">
        <v>397</v>
      </c>
      <c r="M48" s="284">
        <v>297</v>
      </c>
      <c r="N48" s="297">
        <v>585</v>
      </c>
      <c r="O48" s="297">
        <v>492</v>
      </c>
      <c r="P48" s="284">
        <v>689</v>
      </c>
      <c r="Q48" s="284">
        <v>622</v>
      </c>
      <c r="R48" s="284">
        <v>1009</v>
      </c>
      <c r="S48" s="284">
        <v>1005</v>
      </c>
      <c r="T48" s="284">
        <v>337</v>
      </c>
      <c r="U48" s="284">
        <v>286</v>
      </c>
      <c r="V48" s="284">
        <v>201</v>
      </c>
      <c r="W48" s="413">
        <f t="shared" si="0"/>
        <v>6270</v>
      </c>
    </row>
    <row r="49" s="392" customFormat="1" ht="22" customHeight="1" spans="1:23">
      <c r="A49" s="400"/>
      <c r="B49" s="400" t="s">
        <v>694</v>
      </c>
      <c r="C49" s="400" t="s">
        <v>692</v>
      </c>
      <c r="D49" s="401">
        <f t="shared" ref="D49:V49" si="3">SUM(D38:D48)</f>
        <v>1315</v>
      </c>
      <c r="E49" s="400"/>
      <c r="F49" s="401">
        <f>SUM(F38:F48)</f>
        <v>273177.6</v>
      </c>
      <c r="G49" s="401">
        <f t="shared" si="3"/>
        <v>65953</v>
      </c>
      <c r="H49" s="401">
        <f t="shared" si="3"/>
        <v>77414.6</v>
      </c>
      <c r="I49" s="401">
        <f t="shared" si="3"/>
        <v>65914</v>
      </c>
      <c r="J49" s="401">
        <f t="shared" si="3"/>
        <v>63896</v>
      </c>
      <c r="K49" s="401">
        <f t="shared" si="3"/>
        <v>22075</v>
      </c>
      <c r="L49" s="401">
        <f t="shared" si="3"/>
        <v>20845</v>
      </c>
      <c r="M49" s="401">
        <f t="shared" si="3"/>
        <v>23033</v>
      </c>
      <c r="N49" s="401">
        <f t="shared" si="3"/>
        <v>27415.6</v>
      </c>
      <c r="O49" s="401">
        <f t="shared" si="3"/>
        <v>26192</v>
      </c>
      <c r="P49" s="401">
        <f t="shared" si="3"/>
        <v>23807</v>
      </c>
      <c r="Q49" s="401">
        <f t="shared" si="3"/>
        <v>23856</v>
      </c>
      <c r="R49" s="401">
        <f t="shared" si="3"/>
        <v>21554</v>
      </c>
      <c r="S49" s="401">
        <f t="shared" si="3"/>
        <v>20504</v>
      </c>
      <c r="T49" s="401">
        <f t="shared" si="3"/>
        <v>21062</v>
      </c>
      <c r="U49" s="401">
        <f t="shared" si="3"/>
        <v>22188</v>
      </c>
      <c r="V49" s="401">
        <f t="shared" si="3"/>
        <v>20646</v>
      </c>
      <c r="W49" s="414">
        <f t="shared" si="0"/>
        <v>273177.6</v>
      </c>
    </row>
    <row r="50" s="392" customFormat="1" ht="22" customHeight="1" spans="1:23">
      <c r="A50" s="402"/>
      <c r="B50" s="402"/>
      <c r="C50" s="402" t="s">
        <v>695</v>
      </c>
      <c r="D50" s="402">
        <f t="shared" ref="D50:V50" si="4">D22+D37+D49</f>
        <v>4401</v>
      </c>
      <c r="E50" s="402"/>
      <c r="F50" s="403">
        <f t="shared" si="4"/>
        <v>830565.2</v>
      </c>
      <c r="G50" s="402">
        <f t="shared" si="4"/>
        <v>190267</v>
      </c>
      <c r="H50" s="402">
        <f t="shared" si="4"/>
        <v>220252</v>
      </c>
      <c r="I50" s="402">
        <f t="shared" si="4"/>
        <v>195102.2</v>
      </c>
      <c r="J50" s="402">
        <f t="shared" si="4"/>
        <v>224944</v>
      </c>
      <c r="K50" s="402">
        <f t="shared" si="4"/>
        <v>61372</v>
      </c>
      <c r="L50" s="402">
        <f t="shared" si="4"/>
        <v>55415</v>
      </c>
      <c r="M50" s="402">
        <f t="shared" si="4"/>
        <v>73480</v>
      </c>
      <c r="N50" s="402">
        <f t="shared" si="4"/>
        <v>80731</v>
      </c>
      <c r="O50" s="402">
        <f t="shared" si="4"/>
        <v>72638</v>
      </c>
      <c r="P50" s="402">
        <f t="shared" si="4"/>
        <v>66883</v>
      </c>
      <c r="Q50" s="402">
        <f t="shared" si="4"/>
        <v>68116.2</v>
      </c>
      <c r="R50" s="402">
        <f t="shared" si="4"/>
        <v>62436</v>
      </c>
      <c r="S50" s="402">
        <f t="shared" si="4"/>
        <v>64550</v>
      </c>
      <c r="T50" s="402">
        <f t="shared" si="4"/>
        <v>70542</v>
      </c>
      <c r="U50" s="402">
        <f t="shared" si="4"/>
        <v>78946</v>
      </c>
      <c r="V50" s="402">
        <f t="shared" si="4"/>
        <v>75456</v>
      </c>
      <c r="W50" s="414">
        <f t="shared" si="0"/>
        <v>830565.2</v>
      </c>
    </row>
    <row r="51" s="390" customFormat="1" ht="22.5" spans="1:23">
      <c r="A51" s="404" t="s">
        <v>696</v>
      </c>
      <c r="B51" s="405"/>
      <c r="C51" s="405"/>
      <c r="D51" s="405"/>
      <c r="E51" s="405"/>
      <c r="F51" s="406"/>
      <c r="G51" s="405"/>
      <c r="H51" s="405"/>
      <c r="I51" s="405"/>
      <c r="J51" s="405"/>
      <c r="K51" s="405"/>
      <c r="L51" s="405"/>
      <c r="M51" s="405"/>
      <c r="N51" s="405"/>
      <c r="O51" s="405"/>
      <c r="P51" s="405"/>
      <c r="Q51" s="405"/>
      <c r="R51" s="405"/>
      <c r="S51" s="405"/>
      <c r="T51" s="405"/>
      <c r="U51" s="405"/>
      <c r="V51" s="405"/>
      <c r="W51" s="413"/>
    </row>
    <row r="52" s="390" customFormat="1" ht="33" spans="1:23">
      <c r="A52" s="397" t="s">
        <v>1</v>
      </c>
      <c r="B52" s="397" t="s">
        <v>682</v>
      </c>
      <c r="C52" s="397" t="s">
        <v>683</v>
      </c>
      <c r="D52" s="397" t="s">
        <v>697</v>
      </c>
      <c r="E52" s="397" t="s">
        <v>684</v>
      </c>
      <c r="F52" s="398" t="s">
        <v>685</v>
      </c>
      <c r="G52" s="397" t="s">
        <v>686</v>
      </c>
      <c r="H52" s="397" t="s">
        <v>687</v>
      </c>
      <c r="I52" s="397" t="s">
        <v>688</v>
      </c>
      <c r="J52" s="397" t="s">
        <v>689</v>
      </c>
      <c r="K52" s="397" t="s">
        <v>698</v>
      </c>
      <c r="L52" s="397" t="s">
        <v>699</v>
      </c>
      <c r="M52" s="397" t="s">
        <v>700</v>
      </c>
      <c r="N52" s="397" t="s">
        <v>522</v>
      </c>
      <c r="O52" s="397" t="s">
        <v>523</v>
      </c>
      <c r="P52" s="397" t="s">
        <v>701</v>
      </c>
      <c r="Q52" s="397" t="s">
        <v>702</v>
      </c>
      <c r="R52" s="397" t="s">
        <v>703</v>
      </c>
      <c r="S52" s="397" t="s">
        <v>704</v>
      </c>
      <c r="T52" s="397" t="s">
        <v>705</v>
      </c>
      <c r="U52" s="397" t="s">
        <v>706</v>
      </c>
      <c r="V52" s="397" t="s">
        <v>707</v>
      </c>
      <c r="W52" s="413"/>
    </row>
    <row r="53" s="390" customFormat="1" ht="22" customHeight="1" spans="1:23">
      <c r="A53" s="219">
        <v>1</v>
      </c>
      <c r="B53" s="219" t="s">
        <v>691</v>
      </c>
      <c r="C53" s="278" t="s">
        <v>623</v>
      </c>
      <c r="D53" s="219">
        <v>100</v>
      </c>
      <c r="E53" s="219" t="s">
        <v>32</v>
      </c>
      <c r="F53" s="407">
        <v>5723</v>
      </c>
      <c r="G53" s="407">
        <v>78</v>
      </c>
      <c r="H53" s="407">
        <v>930</v>
      </c>
      <c r="I53" s="407">
        <v>2568</v>
      </c>
      <c r="J53" s="407">
        <v>2147</v>
      </c>
      <c r="K53" s="411">
        <v>21</v>
      </c>
      <c r="L53" s="411">
        <v>25</v>
      </c>
      <c r="M53" s="411">
        <v>32</v>
      </c>
      <c r="N53" s="411">
        <v>132</v>
      </c>
      <c r="O53" s="411">
        <v>299</v>
      </c>
      <c r="P53" s="411">
        <v>499</v>
      </c>
      <c r="Q53" s="411">
        <v>709</v>
      </c>
      <c r="R53" s="411">
        <v>897</v>
      </c>
      <c r="S53" s="411">
        <v>962</v>
      </c>
      <c r="T53" s="411">
        <v>851</v>
      </c>
      <c r="U53" s="411">
        <v>674</v>
      </c>
      <c r="V53" s="411">
        <v>622</v>
      </c>
      <c r="W53" s="413">
        <f t="shared" ref="W53:W58" si="5">SUM(K53:V53)</f>
        <v>5723</v>
      </c>
    </row>
    <row r="54" s="390" customFormat="1" ht="22" customHeight="1" spans="1:23">
      <c r="A54" s="219">
        <v>2</v>
      </c>
      <c r="B54" s="219" t="s">
        <v>691</v>
      </c>
      <c r="C54" s="278" t="s">
        <v>625</v>
      </c>
      <c r="D54" s="408">
        <v>50</v>
      </c>
      <c r="E54" s="219" t="s">
        <v>32</v>
      </c>
      <c r="F54" s="407">
        <v>6458</v>
      </c>
      <c r="G54" s="407">
        <v>2046</v>
      </c>
      <c r="H54" s="407">
        <v>1432</v>
      </c>
      <c r="I54" s="407">
        <v>1333</v>
      </c>
      <c r="J54" s="407">
        <v>1647</v>
      </c>
      <c r="K54" s="411">
        <v>653</v>
      </c>
      <c r="L54" s="411">
        <v>680</v>
      </c>
      <c r="M54" s="411">
        <v>713</v>
      </c>
      <c r="N54" s="411">
        <v>571</v>
      </c>
      <c r="O54" s="411">
        <v>516</v>
      </c>
      <c r="P54" s="411">
        <v>345</v>
      </c>
      <c r="Q54" s="411">
        <v>431</v>
      </c>
      <c r="R54" s="411">
        <v>375</v>
      </c>
      <c r="S54" s="411">
        <v>527</v>
      </c>
      <c r="T54" s="411">
        <v>441</v>
      </c>
      <c r="U54" s="411">
        <v>634</v>
      </c>
      <c r="V54" s="411">
        <v>572</v>
      </c>
      <c r="W54" s="413">
        <f t="shared" si="5"/>
        <v>6458</v>
      </c>
    </row>
    <row r="55" s="390" customFormat="1" ht="22" customHeight="1" spans="1:23">
      <c r="A55" s="219">
        <v>3</v>
      </c>
      <c r="B55" s="219" t="s">
        <v>693</v>
      </c>
      <c r="C55" s="399" t="s">
        <v>627</v>
      </c>
      <c r="D55" s="219">
        <v>10</v>
      </c>
      <c r="E55" s="219" t="s">
        <v>32</v>
      </c>
      <c r="F55" s="407">
        <v>1258</v>
      </c>
      <c r="G55" s="407">
        <v>320</v>
      </c>
      <c r="H55" s="407">
        <v>326</v>
      </c>
      <c r="I55" s="407">
        <v>326</v>
      </c>
      <c r="J55" s="407">
        <v>286</v>
      </c>
      <c r="K55" s="411">
        <v>109</v>
      </c>
      <c r="L55" s="411">
        <v>93</v>
      </c>
      <c r="M55" s="411">
        <v>118</v>
      </c>
      <c r="N55" s="411">
        <v>100</v>
      </c>
      <c r="O55" s="411">
        <v>101</v>
      </c>
      <c r="P55" s="411">
        <v>125</v>
      </c>
      <c r="Q55" s="411">
        <v>125</v>
      </c>
      <c r="R55" s="411">
        <v>104</v>
      </c>
      <c r="S55" s="411">
        <v>97</v>
      </c>
      <c r="T55" s="411">
        <v>91</v>
      </c>
      <c r="U55" s="411">
        <v>96</v>
      </c>
      <c r="V55" s="411">
        <v>99</v>
      </c>
      <c r="W55" s="413">
        <f t="shared" si="5"/>
        <v>1258</v>
      </c>
    </row>
    <row r="56" s="390" customFormat="1" ht="22" customHeight="1" spans="1:23">
      <c r="A56" s="219">
        <v>4</v>
      </c>
      <c r="B56" s="219" t="s">
        <v>693</v>
      </c>
      <c r="C56" s="399" t="s">
        <v>629</v>
      </c>
      <c r="D56" s="219">
        <v>5.48</v>
      </c>
      <c r="E56" s="219" t="s">
        <v>32</v>
      </c>
      <c r="F56" s="407">
        <v>554</v>
      </c>
      <c r="G56" s="407">
        <v>110</v>
      </c>
      <c r="H56" s="407">
        <v>174</v>
      </c>
      <c r="I56" s="407">
        <v>181</v>
      </c>
      <c r="J56" s="407">
        <v>89</v>
      </c>
      <c r="K56" s="411">
        <v>36</v>
      </c>
      <c r="L56" s="411">
        <v>25</v>
      </c>
      <c r="M56" s="411">
        <v>49</v>
      </c>
      <c r="N56" s="411">
        <v>50</v>
      </c>
      <c r="O56" s="411">
        <v>57</v>
      </c>
      <c r="P56" s="411">
        <v>67</v>
      </c>
      <c r="Q56" s="411">
        <v>54</v>
      </c>
      <c r="R56" s="411">
        <v>62</v>
      </c>
      <c r="S56" s="411">
        <v>65</v>
      </c>
      <c r="T56" s="411">
        <v>50</v>
      </c>
      <c r="U56" s="411">
        <v>20</v>
      </c>
      <c r="V56" s="411">
        <v>19</v>
      </c>
      <c r="W56" s="413">
        <f t="shared" si="5"/>
        <v>554</v>
      </c>
    </row>
    <row r="57" s="392" customFormat="1" ht="22" customHeight="1" spans="1:23">
      <c r="A57" s="400"/>
      <c r="B57" s="400"/>
      <c r="C57" s="400" t="s">
        <v>695</v>
      </c>
      <c r="D57" s="400">
        <f t="shared" ref="D57:V57" si="6">SUM(D53:D56)</f>
        <v>165.48</v>
      </c>
      <c r="E57" s="400"/>
      <c r="F57" s="401">
        <f t="shared" si="6"/>
        <v>13993</v>
      </c>
      <c r="G57" s="400">
        <f t="shared" si="6"/>
        <v>2554</v>
      </c>
      <c r="H57" s="400">
        <f t="shared" si="6"/>
        <v>2862</v>
      </c>
      <c r="I57" s="400">
        <f t="shared" si="6"/>
        <v>4408</v>
      </c>
      <c r="J57" s="400">
        <f t="shared" si="6"/>
        <v>4169</v>
      </c>
      <c r="K57" s="400">
        <f t="shared" si="6"/>
        <v>819</v>
      </c>
      <c r="L57" s="400">
        <f t="shared" si="6"/>
        <v>823</v>
      </c>
      <c r="M57" s="400">
        <f t="shared" si="6"/>
        <v>912</v>
      </c>
      <c r="N57" s="400">
        <f t="shared" si="6"/>
        <v>853</v>
      </c>
      <c r="O57" s="400">
        <f t="shared" si="6"/>
        <v>973</v>
      </c>
      <c r="P57" s="400">
        <f t="shared" si="6"/>
        <v>1036</v>
      </c>
      <c r="Q57" s="400">
        <f t="shared" si="6"/>
        <v>1319</v>
      </c>
      <c r="R57" s="400">
        <f t="shared" si="6"/>
        <v>1438</v>
      </c>
      <c r="S57" s="400">
        <f t="shared" si="6"/>
        <v>1651</v>
      </c>
      <c r="T57" s="400">
        <f t="shared" si="6"/>
        <v>1433</v>
      </c>
      <c r="U57" s="400">
        <f t="shared" si="6"/>
        <v>1424</v>
      </c>
      <c r="V57" s="400">
        <f t="shared" si="6"/>
        <v>1312</v>
      </c>
      <c r="W57" s="414">
        <f t="shared" si="5"/>
        <v>13993</v>
      </c>
    </row>
    <row r="58" s="390" customFormat="1" ht="22.5" spans="1:23">
      <c r="A58" s="409" t="s">
        <v>708</v>
      </c>
      <c r="B58" s="409"/>
      <c r="C58" s="409"/>
      <c r="D58" s="409"/>
      <c r="E58" s="409"/>
      <c r="F58" s="410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14"/>
    </row>
    <row r="59" s="390" customFormat="1" ht="33" spans="1:23">
      <c r="A59" s="397" t="s">
        <v>1</v>
      </c>
      <c r="B59" s="397" t="s">
        <v>682</v>
      </c>
      <c r="C59" s="397" t="s">
        <v>683</v>
      </c>
      <c r="D59" s="397" t="s">
        <v>697</v>
      </c>
      <c r="E59" s="397" t="s">
        <v>684</v>
      </c>
      <c r="F59" s="398" t="s">
        <v>685</v>
      </c>
      <c r="G59" s="397" t="s">
        <v>686</v>
      </c>
      <c r="H59" s="397" t="s">
        <v>687</v>
      </c>
      <c r="I59" s="397" t="s">
        <v>688</v>
      </c>
      <c r="J59" s="397" t="s">
        <v>689</v>
      </c>
      <c r="K59" s="397" t="s">
        <v>698</v>
      </c>
      <c r="L59" s="397" t="s">
        <v>699</v>
      </c>
      <c r="M59" s="397" t="s">
        <v>700</v>
      </c>
      <c r="N59" s="397" t="s">
        <v>522</v>
      </c>
      <c r="O59" s="397" t="s">
        <v>523</v>
      </c>
      <c r="P59" s="397" t="s">
        <v>701</v>
      </c>
      <c r="Q59" s="397" t="s">
        <v>702</v>
      </c>
      <c r="R59" s="397" t="s">
        <v>703</v>
      </c>
      <c r="S59" s="397" t="s">
        <v>704</v>
      </c>
      <c r="T59" s="397" t="s">
        <v>705</v>
      </c>
      <c r="U59" s="397" t="s">
        <v>706</v>
      </c>
      <c r="V59" s="397" t="s">
        <v>707</v>
      </c>
      <c r="W59" s="413"/>
    </row>
    <row r="60" s="390" customFormat="1" ht="22" customHeight="1" spans="1:23">
      <c r="A60" s="219">
        <v>1</v>
      </c>
      <c r="B60" s="219" t="s">
        <v>691</v>
      </c>
      <c r="C60" s="399" t="s">
        <v>680</v>
      </c>
      <c r="D60" s="219">
        <v>100</v>
      </c>
      <c r="E60" s="219" t="s">
        <v>32</v>
      </c>
      <c r="F60" s="284">
        <f>G60+H60+I60+J60</f>
        <v>15134</v>
      </c>
      <c r="G60" s="284">
        <f>K60+L60+M60</f>
        <v>3657</v>
      </c>
      <c r="H60" s="284">
        <f>N60+O60+P60</f>
        <v>4182</v>
      </c>
      <c r="I60" s="284">
        <f>Q60+R60+S60</f>
        <v>3845</v>
      </c>
      <c r="J60" s="284">
        <f>T60+U60+V60</f>
        <v>3450</v>
      </c>
      <c r="K60" s="284">
        <v>912</v>
      </c>
      <c r="L60" s="284">
        <v>1305</v>
      </c>
      <c r="M60" s="284">
        <v>1440</v>
      </c>
      <c r="N60" s="284">
        <v>1455</v>
      </c>
      <c r="O60" s="284">
        <v>1437</v>
      </c>
      <c r="P60" s="284">
        <v>1290</v>
      </c>
      <c r="Q60" s="284">
        <v>1056</v>
      </c>
      <c r="R60" s="284">
        <v>1331</v>
      </c>
      <c r="S60" s="284">
        <v>1458</v>
      </c>
      <c r="T60" s="284">
        <v>1371</v>
      </c>
      <c r="U60" s="284">
        <v>1051</v>
      </c>
      <c r="V60" s="284">
        <v>1028</v>
      </c>
      <c r="W60" s="413">
        <f>SUM(K60:V60)</f>
        <v>15134</v>
      </c>
    </row>
    <row r="61" s="390" customFormat="1" ht="22" customHeight="1" spans="1:23">
      <c r="A61" s="219">
        <v>2</v>
      </c>
      <c r="B61" s="219" t="s">
        <v>691</v>
      </c>
      <c r="C61" s="399" t="s">
        <v>634</v>
      </c>
      <c r="D61" s="219">
        <v>80</v>
      </c>
      <c r="E61" s="219" t="s">
        <v>32</v>
      </c>
      <c r="F61" s="284">
        <f>G61+H61+I61+J61</f>
        <v>9570</v>
      </c>
      <c r="G61" s="284">
        <f>K61+L61+M61</f>
        <v>1754</v>
      </c>
      <c r="H61" s="284">
        <f>N61+O61+P61</f>
        <v>2834</v>
      </c>
      <c r="I61" s="284">
        <f>Q61+R61+S61</f>
        <v>2763</v>
      </c>
      <c r="J61" s="284">
        <f>T61+U61+V61</f>
        <v>2219</v>
      </c>
      <c r="K61" s="411">
        <v>464</v>
      </c>
      <c r="L61" s="411">
        <v>489</v>
      </c>
      <c r="M61" s="411">
        <v>801</v>
      </c>
      <c r="N61" s="411">
        <v>854</v>
      </c>
      <c r="O61" s="411">
        <v>884</v>
      </c>
      <c r="P61" s="411">
        <v>1096</v>
      </c>
      <c r="Q61" s="411">
        <v>936</v>
      </c>
      <c r="R61" s="411">
        <v>890</v>
      </c>
      <c r="S61" s="411">
        <v>937</v>
      </c>
      <c r="T61" s="411">
        <v>678</v>
      </c>
      <c r="U61" s="411">
        <v>678</v>
      </c>
      <c r="V61" s="411">
        <v>863</v>
      </c>
      <c r="W61" s="413">
        <f t="shared" ref="W61:W71" si="7">SUM(K61:V61)</f>
        <v>9570</v>
      </c>
    </row>
    <row r="62" s="390" customFormat="1" ht="22" customHeight="1" spans="1:23">
      <c r="A62" s="219">
        <v>3</v>
      </c>
      <c r="B62" s="219" t="s">
        <v>691</v>
      </c>
      <c r="C62" s="278" t="s">
        <v>636</v>
      </c>
      <c r="D62" s="219">
        <v>60</v>
      </c>
      <c r="E62" s="219" t="s">
        <v>32</v>
      </c>
      <c r="F62" s="407">
        <v>5420</v>
      </c>
      <c r="G62" s="407">
        <v>632</v>
      </c>
      <c r="H62" s="407">
        <v>1637</v>
      </c>
      <c r="I62" s="407">
        <v>1916</v>
      </c>
      <c r="J62" s="407">
        <v>1235</v>
      </c>
      <c r="K62" s="411">
        <v>174</v>
      </c>
      <c r="L62" s="411">
        <v>174</v>
      </c>
      <c r="M62" s="411">
        <v>284</v>
      </c>
      <c r="N62" s="411">
        <v>422</v>
      </c>
      <c r="O62" s="411">
        <v>619</v>
      </c>
      <c r="P62" s="411">
        <v>596</v>
      </c>
      <c r="Q62" s="411">
        <v>735</v>
      </c>
      <c r="R62" s="411">
        <v>640</v>
      </c>
      <c r="S62" s="411">
        <v>541</v>
      </c>
      <c r="T62" s="411">
        <v>453</v>
      </c>
      <c r="U62" s="411">
        <v>405</v>
      </c>
      <c r="V62" s="411">
        <v>377</v>
      </c>
      <c r="W62" s="413">
        <f t="shared" si="7"/>
        <v>5420</v>
      </c>
    </row>
    <row r="63" s="390" customFormat="1" ht="22" customHeight="1" spans="1:23">
      <c r="A63" s="219">
        <v>4</v>
      </c>
      <c r="B63" s="219" t="s">
        <v>691</v>
      </c>
      <c r="C63" s="278" t="s">
        <v>709</v>
      </c>
      <c r="D63" s="219">
        <v>100</v>
      </c>
      <c r="E63" s="219" t="s">
        <v>32</v>
      </c>
      <c r="F63" s="284">
        <f t="shared" ref="F63:F70" si="8">G63+H63+I63+J63</f>
        <v>11816</v>
      </c>
      <c r="G63" s="284">
        <f t="shared" ref="G63:G70" si="9">K63+L63+M63</f>
        <v>2165</v>
      </c>
      <c r="H63" s="284">
        <f t="shared" ref="H63:H70" si="10">N63+O63+P63</f>
        <v>3644</v>
      </c>
      <c r="I63" s="284">
        <f t="shared" ref="I63:I70" si="11">Q63+R63+S63</f>
        <v>3751</v>
      </c>
      <c r="J63" s="284">
        <f t="shared" ref="J63:J70" si="12">T63+U63+V63</f>
        <v>2256</v>
      </c>
      <c r="K63" s="411">
        <v>663</v>
      </c>
      <c r="L63" s="411">
        <v>655</v>
      </c>
      <c r="M63" s="411">
        <v>847</v>
      </c>
      <c r="N63" s="411">
        <v>1246</v>
      </c>
      <c r="O63" s="411">
        <v>1210</v>
      </c>
      <c r="P63" s="411">
        <v>1188</v>
      </c>
      <c r="Q63" s="411">
        <v>1358</v>
      </c>
      <c r="R63" s="411">
        <v>1441</v>
      </c>
      <c r="S63" s="411">
        <v>952</v>
      </c>
      <c r="T63" s="411">
        <v>842</v>
      </c>
      <c r="U63" s="411">
        <v>749</v>
      </c>
      <c r="V63" s="411">
        <v>665</v>
      </c>
      <c r="W63" s="413">
        <f t="shared" si="7"/>
        <v>11816</v>
      </c>
    </row>
    <row r="64" s="390" customFormat="1" ht="22" customHeight="1" spans="1:23">
      <c r="A64" s="219">
        <v>5</v>
      </c>
      <c r="B64" s="219"/>
      <c r="C64" s="278" t="s">
        <v>710</v>
      </c>
      <c r="D64" s="219">
        <v>100</v>
      </c>
      <c r="E64" s="219" t="s">
        <v>175</v>
      </c>
      <c r="F64" s="284">
        <f t="shared" si="8"/>
        <v>20500</v>
      </c>
      <c r="G64" s="284">
        <f t="shared" si="9"/>
        <v>5100</v>
      </c>
      <c r="H64" s="284">
        <f t="shared" si="10"/>
        <v>4900</v>
      </c>
      <c r="I64" s="284">
        <f t="shared" si="11"/>
        <v>4900</v>
      </c>
      <c r="J64" s="284">
        <f t="shared" si="12"/>
        <v>5600</v>
      </c>
      <c r="K64" s="411">
        <v>1500</v>
      </c>
      <c r="L64" s="411">
        <v>1600</v>
      </c>
      <c r="M64" s="411">
        <v>2000</v>
      </c>
      <c r="N64" s="411">
        <v>2000</v>
      </c>
      <c r="O64" s="411">
        <v>1600</v>
      </c>
      <c r="P64" s="411">
        <v>1300</v>
      </c>
      <c r="Q64" s="411">
        <v>1800</v>
      </c>
      <c r="R64" s="411">
        <v>1800</v>
      </c>
      <c r="S64" s="411">
        <v>1300</v>
      </c>
      <c r="T64" s="411">
        <v>2000</v>
      </c>
      <c r="U64" s="411">
        <v>1800</v>
      </c>
      <c r="V64" s="411">
        <v>1800</v>
      </c>
      <c r="W64" s="413">
        <f t="shared" si="7"/>
        <v>20500</v>
      </c>
    </row>
    <row r="65" s="390" customFormat="1" ht="22" customHeight="1" spans="1:23">
      <c r="A65" s="219">
        <v>6</v>
      </c>
      <c r="B65" s="219" t="s">
        <v>691</v>
      </c>
      <c r="C65" s="278" t="s">
        <v>642</v>
      </c>
      <c r="D65" s="219">
        <v>100</v>
      </c>
      <c r="E65" s="219" t="s">
        <v>32</v>
      </c>
      <c r="F65" s="284">
        <f t="shared" si="8"/>
        <v>11430</v>
      </c>
      <c r="G65" s="284">
        <f t="shared" si="9"/>
        <v>2164</v>
      </c>
      <c r="H65" s="284">
        <f t="shared" si="10"/>
        <v>3461</v>
      </c>
      <c r="I65" s="284">
        <f t="shared" si="11"/>
        <v>3780</v>
      </c>
      <c r="J65" s="284">
        <f t="shared" si="12"/>
        <v>2025</v>
      </c>
      <c r="K65" s="411">
        <v>631</v>
      </c>
      <c r="L65" s="411">
        <v>578</v>
      </c>
      <c r="M65" s="411">
        <v>955</v>
      </c>
      <c r="N65" s="411">
        <v>1157</v>
      </c>
      <c r="O65" s="411">
        <v>1138</v>
      </c>
      <c r="P65" s="411">
        <v>1166</v>
      </c>
      <c r="Q65" s="411">
        <v>1349</v>
      </c>
      <c r="R65" s="411">
        <v>1447</v>
      </c>
      <c r="S65" s="411">
        <v>984</v>
      </c>
      <c r="T65" s="411">
        <v>926</v>
      </c>
      <c r="U65" s="411">
        <v>498</v>
      </c>
      <c r="V65" s="411">
        <v>601</v>
      </c>
      <c r="W65" s="413">
        <f t="shared" si="7"/>
        <v>11430</v>
      </c>
    </row>
    <row r="66" s="390" customFormat="1" ht="22" customHeight="1" spans="1:23">
      <c r="A66" s="219">
        <v>7</v>
      </c>
      <c r="B66" s="219" t="s">
        <v>691</v>
      </c>
      <c r="C66" s="278" t="s">
        <v>644</v>
      </c>
      <c r="D66" s="219">
        <v>200</v>
      </c>
      <c r="E66" s="219" t="s">
        <v>175</v>
      </c>
      <c r="F66" s="284">
        <f t="shared" si="8"/>
        <v>25666</v>
      </c>
      <c r="G66" s="284">
        <f t="shared" si="9"/>
        <v>5744</v>
      </c>
      <c r="H66" s="284">
        <f t="shared" si="10"/>
        <v>8470</v>
      </c>
      <c r="I66" s="284">
        <f t="shared" si="11"/>
        <v>6292</v>
      </c>
      <c r="J66" s="284">
        <f t="shared" si="12"/>
        <v>5160</v>
      </c>
      <c r="K66" s="411">
        <v>1390</v>
      </c>
      <c r="L66" s="411">
        <v>1738</v>
      </c>
      <c r="M66" s="411">
        <v>2616</v>
      </c>
      <c r="N66" s="411">
        <v>3449</v>
      </c>
      <c r="O66" s="411">
        <v>3232</v>
      </c>
      <c r="P66" s="411">
        <v>1789</v>
      </c>
      <c r="Q66" s="411">
        <v>3132</v>
      </c>
      <c r="R66" s="411">
        <v>785</v>
      </c>
      <c r="S66" s="411">
        <v>2375</v>
      </c>
      <c r="T66" s="411">
        <v>1460</v>
      </c>
      <c r="U66" s="411">
        <v>1750</v>
      </c>
      <c r="V66" s="411">
        <v>1950</v>
      </c>
      <c r="W66" s="413">
        <f t="shared" si="7"/>
        <v>25666</v>
      </c>
    </row>
    <row r="67" s="390" customFormat="1" ht="22" customHeight="1" spans="1:23">
      <c r="A67" s="219">
        <v>8</v>
      </c>
      <c r="B67" s="219" t="s">
        <v>691</v>
      </c>
      <c r="C67" s="278" t="s">
        <v>646</v>
      </c>
      <c r="D67" s="219">
        <v>100</v>
      </c>
      <c r="E67" s="219" t="s">
        <v>32</v>
      </c>
      <c r="F67" s="284">
        <f t="shared" si="8"/>
        <v>11388</v>
      </c>
      <c r="G67" s="284">
        <f t="shared" si="9"/>
        <v>1738</v>
      </c>
      <c r="H67" s="284">
        <f t="shared" si="10"/>
        <v>3511</v>
      </c>
      <c r="I67" s="284">
        <f t="shared" si="11"/>
        <v>3951</v>
      </c>
      <c r="J67" s="284">
        <f t="shared" si="12"/>
        <v>2188</v>
      </c>
      <c r="K67" s="411">
        <v>629</v>
      </c>
      <c r="L67" s="411">
        <v>464</v>
      </c>
      <c r="M67" s="411">
        <v>645</v>
      </c>
      <c r="N67" s="411">
        <v>1153</v>
      </c>
      <c r="O67" s="411">
        <v>1155</v>
      </c>
      <c r="P67" s="411">
        <v>1203</v>
      </c>
      <c r="Q67" s="411">
        <v>1388</v>
      </c>
      <c r="R67" s="411">
        <v>1462</v>
      </c>
      <c r="S67" s="411">
        <v>1101</v>
      </c>
      <c r="T67" s="411">
        <v>801</v>
      </c>
      <c r="U67" s="411">
        <v>729</v>
      </c>
      <c r="V67" s="411">
        <v>658</v>
      </c>
      <c r="W67" s="413">
        <f t="shared" si="7"/>
        <v>11388</v>
      </c>
    </row>
    <row r="68" s="390" customFormat="1" ht="22" customHeight="1" spans="1:23">
      <c r="A68" s="219">
        <v>9</v>
      </c>
      <c r="B68" s="219" t="s">
        <v>691</v>
      </c>
      <c r="C68" s="278" t="s">
        <v>648</v>
      </c>
      <c r="D68" s="219">
        <v>150</v>
      </c>
      <c r="E68" s="219" t="s">
        <v>32</v>
      </c>
      <c r="F68" s="284">
        <f t="shared" si="8"/>
        <v>21210</v>
      </c>
      <c r="G68" s="284">
        <f t="shared" si="9"/>
        <v>3838</v>
      </c>
      <c r="H68" s="284">
        <f t="shared" si="10"/>
        <v>6031</v>
      </c>
      <c r="I68" s="284">
        <f t="shared" si="11"/>
        <v>7191</v>
      </c>
      <c r="J68" s="284">
        <f t="shared" si="12"/>
        <v>4150</v>
      </c>
      <c r="K68" s="411">
        <v>1033</v>
      </c>
      <c r="L68" s="411">
        <v>1145</v>
      </c>
      <c r="M68" s="411">
        <v>1660</v>
      </c>
      <c r="N68" s="411">
        <v>1854</v>
      </c>
      <c r="O68" s="411">
        <v>2160</v>
      </c>
      <c r="P68" s="411">
        <v>2017</v>
      </c>
      <c r="Q68" s="411">
        <v>2683</v>
      </c>
      <c r="R68" s="411">
        <v>2656</v>
      </c>
      <c r="S68" s="411">
        <v>1852</v>
      </c>
      <c r="T68" s="411">
        <v>1615</v>
      </c>
      <c r="U68" s="411">
        <v>1280</v>
      </c>
      <c r="V68" s="411">
        <v>1255</v>
      </c>
      <c r="W68" s="413">
        <f t="shared" si="7"/>
        <v>21210</v>
      </c>
    </row>
    <row r="69" s="390" customFormat="1" ht="22" customHeight="1" spans="1:23">
      <c r="A69" s="219">
        <v>10</v>
      </c>
      <c r="B69" s="219" t="s">
        <v>691</v>
      </c>
      <c r="C69" s="278" t="s">
        <v>650</v>
      </c>
      <c r="D69" s="219">
        <v>100</v>
      </c>
      <c r="E69" s="219" t="s">
        <v>32</v>
      </c>
      <c r="F69" s="284">
        <f t="shared" si="8"/>
        <v>11210</v>
      </c>
      <c r="G69" s="284">
        <f t="shared" si="9"/>
        <v>2054</v>
      </c>
      <c r="H69" s="284">
        <f t="shared" si="10"/>
        <v>3169</v>
      </c>
      <c r="I69" s="284">
        <f t="shared" si="11"/>
        <v>3878</v>
      </c>
      <c r="J69" s="284">
        <f t="shared" si="12"/>
        <v>2109</v>
      </c>
      <c r="K69" s="411">
        <v>611</v>
      </c>
      <c r="L69" s="411">
        <v>578</v>
      </c>
      <c r="M69" s="411">
        <v>865</v>
      </c>
      <c r="N69" s="411">
        <v>1021</v>
      </c>
      <c r="O69" s="411">
        <v>1084</v>
      </c>
      <c r="P69" s="411">
        <v>1064</v>
      </c>
      <c r="Q69" s="411">
        <v>1422</v>
      </c>
      <c r="R69" s="411">
        <v>1376</v>
      </c>
      <c r="S69" s="411">
        <v>1080</v>
      </c>
      <c r="T69" s="411">
        <v>834</v>
      </c>
      <c r="U69" s="411">
        <v>661</v>
      </c>
      <c r="V69" s="411">
        <v>614</v>
      </c>
      <c r="W69" s="413">
        <f t="shared" si="7"/>
        <v>11210</v>
      </c>
    </row>
    <row r="70" s="390" customFormat="1" ht="22" customHeight="1" spans="1:23">
      <c r="A70" s="219">
        <v>11</v>
      </c>
      <c r="B70" s="219" t="s">
        <v>694</v>
      </c>
      <c r="C70" s="399" t="s">
        <v>711</v>
      </c>
      <c r="D70" s="219">
        <v>100</v>
      </c>
      <c r="E70" s="219" t="s">
        <v>175</v>
      </c>
      <c r="F70" s="284">
        <f t="shared" si="8"/>
        <v>24615</v>
      </c>
      <c r="G70" s="284">
        <f t="shared" si="9"/>
        <v>4959</v>
      </c>
      <c r="H70" s="284">
        <f t="shared" si="10"/>
        <v>5686</v>
      </c>
      <c r="I70" s="284">
        <f t="shared" si="11"/>
        <v>7619</v>
      </c>
      <c r="J70" s="284">
        <f t="shared" si="12"/>
        <v>6351</v>
      </c>
      <c r="K70" s="411">
        <v>1578</v>
      </c>
      <c r="L70" s="411">
        <v>1581</v>
      </c>
      <c r="M70" s="411">
        <v>1800</v>
      </c>
      <c r="N70" s="411">
        <v>2066</v>
      </c>
      <c r="O70" s="411">
        <v>1632</v>
      </c>
      <c r="P70" s="411">
        <v>1988</v>
      </c>
      <c r="Q70" s="411">
        <v>2665</v>
      </c>
      <c r="R70" s="411">
        <v>2626</v>
      </c>
      <c r="S70" s="411">
        <v>2328</v>
      </c>
      <c r="T70" s="411">
        <v>2570</v>
      </c>
      <c r="U70" s="411">
        <v>2436</v>
      </c>
      <c r="V70" s="411">
        <v>1345</v>
      </c>
      <c r="W70" s="413">
        <f t="shared" si="7"/>
        <v>24615</v>
      </c>
    </row>
    <row r="71" s="392" customFormat="1" ht="22" customHeight="1" spans="1:23">
      <c r="A71" s="400"/>
      <c r="B71" s="400"/>
      <c r="C71" s="400" t="s">
        <v>695</v>
      </c>
      <c r="D71" s="400">
        <f>SUM(D60:D70)</f>
        <v>1190</v>
      </c>
      <c r="E71" s="400"/>
      <c r="F71" s="401">
        <f>SUM(F60:F70)</f>
        <v>167959</v>
      </c>
      <c r="G71" s="400">
        <f>SUM(G60:G70)</f>
        <v>33805</v>
      </c>
      <c r="H71" s="400">
        <f t="shared" ref="H71:V71" si="13">SUM(H60:H70)</f>
        <v>47525</v>
      </c>
      <c r="I71" s="400">
        <f t="shared" si="13"/>
        <v>49886</v>
      </c>
      <c r="J71" s="400">
        <f t="shared" si="13"/>
        <v>36743</v>
      </c>
      <c r="K71" s="400">
        <f t="shared" si="13"/>
        <v>9585</v>
      </c>
      <c r="L71" s="400">
        <f t="shared" si="13"/>
        <v>10307</v>
      </c>
      <c r="M71" s="400">
        <f t="shared" si="13"/>
        <v>13913</v>
      </c>
      <c r="N71" s="400">
        <f t="shared" si="13"/>
        <v>16677</v>
      </c>
      <c r="O71" s="400">
        <f t="shared" si="13"/>
        <v>16151</v>
      </c>
      <c r="P71" s="400">
        <f t="shared" si="13"/>
        <v>14697</v>
      </c>
      <c r="Q71" s="400">
        <f t="shared" si="13"/>
        <v>18524</v>
      </c>
      <c r="R71" s="400">
        <f t="shared" si="13"/>
        <v>16454</v>
      </c>
      <c r="S71" s="400">
        <f t="shared" si="13"/>
        <v>14908</v>
      </c>
      <c r="T71" s="400">
        <f t="shared" si="13"/>
        <v>13550</v>
      </c>
      <c r="U71" s="400">
        <f t="shared" si="13"/>
        <v>12037</v>
      </c>
      <c r="V71" s="400">
        <f t="shared" si="13"/>
        <v>11156</v>
      </c>
      <c r="W71" s="414">
        <f t="shared" si="7"/>
        <v>167959</v>
      </c>
    </row>
    <row r="72" s="390" customFormat="1" spans="6:6">
      <c r="F72" s="393"/>
    </row>
    <row r="73" s="390" customFormat="1" spans="1:22">
      <c r="A73" s="415"/>
      <c r="B73" s="415"/>
      <c r="C73" s="415"/>
      <c r="D73" s="415"/>
      <c r="E73" s="415"/>
      <c r="F73" s="416"/>
      <c r="G73" s="416"/>
      <c r="H73" s="416"/>
      <c r="I73" s="416"/>
      <c r="J73" s="416"/>
      <c r="K73" s="416"/>
      <c r="L73" s="416"/>
      <c r="M73" s="416"/>
      <c r="N73" s="416"/>
      <c r="O73" s="416"/>
      <c r="P73" s="416"/>
      <c r="Q73" s="416"/>
      <c r="R73" s="416"/>
      <c r="S73" s="416"/>
      <c r="T73" s="416"/>
      <c r="U73" s="416"/>
      <c r="V73" s="416"/>
    </row>
    <row r="74" s="390" customFormat="1" spans="1:22">
      <c r="A74" s="415"/>
      <c r="B74" s="415"/>
      <c r="C74" s="415"/>
      <c r="D74" s="415"/>
      <c r="E74" s="415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416"/>
      <c r="V74" s="416"/>
    </row>
    <row r="75" s="390" customFormat="1" spans="1:22">
      <c r="A75" s="415"/>
      <c r="B75" s="415"/>
      <c r="C75" s="415"/>
      <c r="D75" s="415"/>
      <c r="E75" s="415"/>
      <c r="F75" s="416"/>
      <c r="G75" s="416"/>
      <c r="H75" s="416"/>
      <c r="I75" s="416"/>
      <c r="J75" s="416"/>
      <c r="K75" s="416"/>
      <c r="L75" s="416"/>
      <c r="M75" s="416"/>
      <c r="N75" s="416"/>
      <c r="O75" s="416"/>
      <c r="P75" s="416"/>
      <c r="Q75" s="416"/>
      <c r="R75" s="416"/>
      <c r="S75" s="416"/>
      <c r="T75" s="416"/>
      <c r="U75" s="416"/>
      <c r="V75" s="416"/>
    </row>
    <row r="76" s="390" customFormat="1" spans="1:22">
      <c r="A76" s="415"/>
      <c r="B76" s="415"/>
      <c r="C76" s="415"/>
      <c r="D76" s="415"/>
      <c r="E76" s="415"/>
      <c r="F76" s="416"/>
      <c r="G76" s="416"/>
      <c r="H76" s="416"/>
      <c r="I76" s="416"/>
      <c r="J76" s="416"/>
      <c r="K76" s="416"/>
      <c r="L76" s="416"/>
      <c r="M76" s="416"/>
      <c r="N76" s="416"/>
      <c r="O76" s="416"/>
      <c r="P76" s="416"/>
      <c r="Q76" s="416"/>
      <c r="R76" s="416"/>
      <c r="S76" s="416"/>
      <c r="T76" s="416"/>
      <c r="U76" s="416"/>
      <c r="V76" s="416"/>
    </row>
    <row r="77" s="390" customFormat="1" spans="1:22">
      <c r="A77" s="415"/>
      <c r="B77" s="415"/>
      <c r="C77" s="415"/>
      <c r="D77" s="415"/>
      <c r="E77" s="415"/>
      <c r="F77" s="416"/>
      <c r="G77" s="416"/>
      <c r="H77" s="416"/>
      <c r="I77" s="416"/>
      <c r="J77" s="416"/>
      <c r="K77" s="416"/>
      <c r="L77" s="416"/>
      <c r="M77" s="416"/>
      <c r="N77" s="416"/>
      <c r="O77" s="416"/>
      <c r="P77" s="416"/>
      <c r="Q77" s="416"/>
      <c r="R77" s="416"/>
      <c r="S77" s="416"/>
      <c r="T77" s="416"/>
      <c r="U77" s="416"/>
      <c r="V77" s="416"/>
    </row>
    <row r="78" s="390" customFormat="1" spans="1:22">
      <c r="A78" s="415"/>
      <c r="B78" s="415"/>
      <c r="C78" s="415"/>
      <c r="D78" s="415"/>
      <c r="E78" s="415"/>
      <c r="F78" s="416"/>
      <c r="G78" s="416"/>
      <c r="H78" s="416"/>
      <c r="I78" s="416"/>
      <c r="J78" s="416"/>
      <c r="K78" s="416"/>
      <c r="L78" s="416"/>
      <c r="M78" s="416"/>
      <c r="N78" s="416"/>
      <c r="O78" s="416"/>
      <c r="P78" s="416"/>
      <c r="Q78" s="416"/>
      <c r="R78" s="416"/>
      <c r="S78" s="416"/>
      <c r="T78" s="416"/>
      <c r="U78" s="416"/>
      <c r="V78" s="416"/>
    </row>
    <row r="79" s="390" customFormat="1" spans="1:22">
      <c r="A79" s="415"/>
      <c r="B79" s="415"/>
      <c r="C79" s="415"/>
      <c r="D79" s="415"/>
      <c r="E79" s="415"/>
      <c r="F79" s="416"/>
      <c r="G79" s="416"/>
      <c r="H79" s="416"/>
      <c r="I79" s="416"/>
      <c r="J79" s="416"/>
      <c r="K79" s="416"/>
      <c r="L79" s="416"/>
      <c r="M79" s="416"/>
      <c r="N79" s="416"/>
      <c r="O79" s="416"/>
      <c r="P79" s="416"/>
      <c r="Q79" s="416"/>
      <c r="R79" s="416"/>
      <c r="S79" s="416"/>
      <c r="T79" s="416"/>
      <c r="U79" s="416"/>
      <c r="V79" s="416"/>
    </row>
    <row r="80" s="390" customFormat="1" spans="1:22">
      <c r="A80" s="415"/>
      <c r="B80" s="415"/>
      <c r="C80" s="415"/>
      <c r="D80" s="415"/>
      <c r="E80" s="415"/>
      <c r="F80" s="416"/>
      <c r="G80" s="416"/>
      <c r="H80" s="416"/>
      <c r="I80" s="416"/>
      <c r="J80" s="416"/>
      <c r="K80" s="416"/>
      <c r="L80" s="416"/>
      <c r="M80" s="416"/>
      <c r="N80" s="416"/>
      <c r="O80" s="416"/>
      <c r="P80" s="416"/>
      <c r="Q80" s="416"/>
      <c r="R80" s="416"/>
      <c r="S80" s="416"/>
      <c r="T80" s="416"/>
      <c r="U80" s="416"/>
      <c r="V80" s="416"/>
    </row>
    <row r="81" s="390" customFormat="1" spans="1:22">
      <c r="A81" s="415"/>
      <c r="B81" s="415"/>
      <c r="C81" s="415"/>
      <c r="D81" s="415"/>
      <c r="E81" s="415"/>
      <c r="F81" s="416"/>
      <c r="G81" s="416"/>
      <c r="H81" s="416"/>
      <c r="I81" s="416"/>
      <c r="J81" s="416"/>
      <c r="K81" s="416"/>
      <c r="L81" s="416"/>
      <c r="M81" s="416"/>
      <c r="N81" s="416"/>
      <c r="O81" s="416"/>
      <c r="P81" s="416"/>
      <c r="Q81" s="416"/>
      <c r="R81" s="416"/>
      <c r="S81" s="416"/>
      <c r="T81" s="416"/>
      <c r="U81" s="416"/>
      <c r="V81" s="416"/>
    </row>
    <row r="82" s="390" customFormat="1" spans="1:22">
      <c r="A82" s="415"/>
      <c r="B82" s="415"/>
      <c r="C82" s="415"/>
      <c r="D82" s="415"/>
      <c r="E82" s="415"/>
      <c r="F82" s="416"/>
      <c r="G82" s="416"/>
      <c r="H82" s="416"/>
      <c r="I82" s="416"/>
      <c r="J82" s="416"/>
      <c r="K82" s="416"/>
      <c r="L82" s="416"/>
      <c r="M82" s="416"/>
      <c r="N82" s="416"/>
      <c r="O82" s="416"/>
      <c r="P82" s="416"/>
      <c r="Q82" s="416"/>
      <c r="R82" s="416"/>
      <c r="S82" s="416"/>
      <c r="T82" s="416"/>
      <c r="U82" s="416"/>
      <c r="V82" s="416"/>
    </row>
    <row r="83" s="390" customFormat="1" spans="1:22">
      <c r="A83" s="415"/>
      <c r="B83" s="415"/>
      <c r="C83" s="415"/>
      <c r="D83" s="415"/>
      <c r="E83" s="415"/>
      <c r="F83" s="416"/>
      <c r="G83" s="416"/>
      <c r="H83" s="416"/>
      <c r="I83" s="416"/>
      <c r="J83" s="416"/>
      <c r="K83" s="416"/>
      <c r="L83" s="416"/>
      <c r="M83" s="416"/>
      <c r="N83" s="416"/>
      <c r="O83" s="416"/>
      <c r="P83" s="416"/>
      <c r="Q83" s="416"/>
      <c r="R83" s="416"/>
      <c r="S83" s="416"/>
      <c r="T83" s="416"/>
      <c r="U83" s="416"/>
      <c r="V83" s="416"/>
    </row>
    <row r="84" s="390" customFormat="1" spans="1:22">
      <c r="A84" s="415"/>
      <c r="B84" s="415"/>
      <c r="C84" s="415"/>
      <c r="D84" s="415"/>
      <c r="E84" s="415"/>
      <c r="F84" s="416"/>
      <c r="G84" s="416"/>
      <c r="H84" s="416"/>
      <c r="I84" s="416"/>
      <c r="J84" s="416"/>
      <c r="K84" s="416"/>
      <c r="L84" s="416"/>
      <c r="M84" s="416"/>
      <c r="N84" s="416"/>
      <c r="O84" s="416"/>
      <c r="P84" s="416"/>
      <c r="Q84" s="416"/>
      <c r="R84" s="416"/>
      <c r="S84" s="416"/>
      <c r="T84" s="416"/>
      <c r="U84" s="416"/>
      <c r="V84" s="416"/>
    </row>
    <row r="85" s="390" customFormat="1" spans="1:22">
      <c r="A85" s="415"/>
      <c r="B85" s="415"/>
      <c r="C85" s="415"/>
      <c r="D85" s="415"/>
      <c r="E85" s="415"/>
      <c r="F85" s="416"/>
      <c r="G85" s="416"/>
      <c r="H85" s="416"/>
      <c r="I85" s="416"/>
      <c r="J85" s="416"/>
      <c r="K85" s="416"/>
      <c r="L85" s="416"/>
      <c r="M85" s="416"/>
      <c r="N85" s="416"/>
      <c r="O85" s="416"/>
      <c r="P85" s="416"/>
      <c r="Q85" s="416"/>
      <c r="R85" s="416"/>
      <c r="S85" s="416"/>
      <c r="T85" s="416"/>
      <c r="U85" s="416"/>
      <c r="V85" s="416"/>
    </row>
    <row r="86" s="390" customFormat="1" spans="1:22">
      <c r="A86" s="415"/>
      <c r="B86" s="415"/>
      <c r="C86" s="415"/>
      <c r="D86" s="415"/>
      <c r="E86" s="415"/>
      <c r="F86" s="416"/>
      <c r="G86" s="416"/>
      <c r="H86" s="416"/>
      <c r="I86" s="416"/>
      <c r="J86" s="416"/>
      <c r="K86" s="416"/>
      <c r="L86" s="416"/>
      <c r="M86" s="416"/>
      <c r="N86" s="416"/>
      <c r="O86" s="416"/>
      <c r="P86" s="416"/>
      <c r="Q86" s="416"/>
      <c r="R86" s="416"/>
      <c r="S86" s="416"/>
      <c r="T86" s="416"/>
      <c r="U86" s="416"/>
      <c r="V86" s="416"/>
    </row>
    <row r="87" s="390" customFormat="1" spans="1:22">
      <c r="A87" s="415"/>
      <c r="B87" s="415"/>
      <c r="C87" s="415"/>
      <c r="D87" s="415"/>
      <c r="E87" s="415"/>
      <c r="F87" s="416"/>
      <c r="G87" s="416"/>
      <c r="H87" s="416"/>
      <c r="I87" s="416"/>
      <c r="J87" s="416"/>
      <c r="K87" s="416"/>
      <c r="L87" s="416"/>
      <c r="M87" s="416"/>
      <c r="N87" s="416"/>
      <c r="O87" s="416"/>
      <c r="P87" s="416"/>
      <c r="Q87" s="416"/>
      <c r="R87" s="416"/>
      <c r="S87" s="416"/>
      <c r="T87" s="416"/>
      <c r="U87" s="416"/>
      <c r="V87" s="416"/>
    </row>
    <row r="88" s="390" customFormat="1" spans="1:22">
      <c r="A88" s="415"/>
      <c r="B88" s="415"/>
      <c r="C88" s="415"/>
      <c r="D88" s="415"/>
      <c r="E88" s="415"/>
      <c r="F88" s="416"/>
      <c r="G88" s="416"/>
      <c r="H88" s="416"/>
      <c r="I88" s="416"/>
      <c r="J88" s="416"/>
      <c r="K88" s="416"/>
      <c r="L88" s="416"/>
      <c r="M88" s="416"/>
      <c r="N88" s="416"/>
      <c r="O88" s="416"/>
      <c r="P88" s="416"/>
      <c r="Q88" s="416"/>
      <c r="R88" s="416"/>
      <c r="S88" s="416"/>
      <c r="T88" s="416"/>
      <c r="U88" s="416"/>
      <c r="V88" s="416"/>
    </row>
    <row r="89" s="390" customFormat="1" spans="1:22">
      <c r="A89" s="415"/>
      <c r="B89" s="415"/>
      <c r="C89" s="415"/>
      <c r="D89" s="415"/>
      <c r="E89" s="415"/>
      <c r="F89" s="416"/>
      <c r="G89" s="416"/>
      <c r="H89" s="416"/>
      <c r="I89" s="416"/>
      <c r="J89" s="416"/>
      <c r="K89" s="416"/>
      <c r="L89" s="416"/>
      <c r="M89" s="416"/>
      <c r="N89" s="416"/>
      <c r="O89" s="416"/>
      <c r="P89" s="416"/>
      <c r="Q89" s="416"/>
      <c r="R89" s="416"/>
      <c r="S89" s="416"/>
      <c r="T89" s="416"/>
      <c r="U89" s="416"/>
      <c r="V89" s="416"/>
    </row>
    <row r="90" s="390" customFormat="1" spans="1:22">
      <c r="A90" s="415"/>
      <c r="B90" s="415"/>
      <c r="C90" s="415"/>
      <c r="D90" s="415"/>
      <c r="E90" s="415"/>
      <c r="F90" s="416"/>
      <c r="G90" s="416"/>
      <c r="H90" s="416"/>
      <c r="I90" s="416"/>
      <c r="J90" s="416"/>
      <c r="K90" s="416"/>
      <c r="L90" s="416"/>
      <c r="M90" s="416"/>
      <c r="N90" s="416"/>
      <c r="O90" s="416"/>
      <c r="P90" s="416"/>
      <c r="Q90" s="416"/>
      <c r="R90" s="416"/>
      <c r="S90" s="416"/>
      <c r="T90" s="416"/>
      <c r="U90" s="416"/>
      <c r="V90" s="416"/>
    </row>
    <row r="91" s="390" customFormat="1" spans="1:22">
      <c r="A91" s="415"/>
      <c r="B91" s="415"/>
      <c r="C91" s="415"/>
      <c r="D91" s="415"/>
      <c r="E91" s="415"/>
      <c r="F91" s="416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</row>
    <row r="92" s="390" customFormat="1" spans="1:22">
      <c r="A92" s="415"/>
      <c r="B92" s="415"/>
      <c r="C92" s="415"/>
      <c r="D92" s="415"/>
      <c r="E92" s="415"/>
      <c r="F92" s="416"/>
      <c r="G92" s="416"/>
      <c r="H92" s="416"/>
      <c r="I92" s="416"/>
      <c r="J92" s="416"/>
      <c r="K92" s="416"/>
      <c r="L92" s="416"/>
      <c r="M92" s="416"/>
      <c r="N92" s="416"/>
      <c r="O92" s="416"/>
      <c r="P92" s="416"/>
      <c r="Q92" s="416"/>
      <c r="R92" s="416"/>
      <c r="S92" s="416"/>
      <c r="T92" s="416"/>
      <c r="U92" s="416"/>
      <c r="V92" s="416"/>
    </row>
    <row r="93" s="390" customFormat="1" spans="1:22">
      <c r="A93" s="415"/>
      <c r="B93" s="415"/>
      <c r="C93" s="415"/>
      <c r="D93" s="415"/>
      <c r="E93" s="415"/>
      <c r="F93" s="416"/>
      <c r="G93" s="416"/>
      <c r="H93" s="416"/>
      <c r="I93" s="416"/>
      <c r="J93" s="416"/>
      <c r="K93" s="416"/>
      <c r="L93" s="416"/>
      <c r="M93" s="416"/>
      <c r="N93" s="416"/>
      <c r="O93" s="416"/>
      <c r="P93" s="416"/>
      <c r="Q93" s="416"/>
      <c r="R93" s="416"/>
      <c r="S93" s="416"/>
      <c r="T93" s="416"/>
      <c r="U93" s="416"/>
      <c r="V93" s="416"/>
    </row>
    <row r="94" s="390" customFormat="1" spans="1:22">
      <c r="A94" s="415"/>
      <c r="B94" s="415"/>
      <c r="C94" s="415"/>
      <c r="D94" s="415"/>
      <c r="E94" s="415"/>
      <c r="F94" s="416"/>
      <c r="G94" s="416"/>
      <c r="H94" s="416"/>
      <c r="I94" s="416"/>
      <c r="J94" s="416"/>
      <c r="K94" s="416"/>
      <c r="L94" s="416"/>
      <c r="M94" s="416"/>
      <c r="N94" s="416"/>
      <c r="O94" s="416"/>
      <c r="P94" s="416"/>
      <c r="Q94" s="416"/>
      <c r="R94" s="416"/>
      <c r="S94" s="416"/>
      <c r="T94" s="416"/>
      <c r="U94" s="416"/>
      <c r="V94" s="416"/>
    </row>
    <row r="95" s="390" customFormat="1" spans="1:22">
      <c r="A95" s="415"/>
      <c r="B95" s="415"/>
      <c r="C95" s="415"/>
      <c r="D95" s="415"/>
      <c r="E95" s="415"/>
      <c r="F95" s="416"/>
      <c r="G95" s="416"/>
      <c r="H95" s="416"/>
      <c r="I95" s="416"/>
      <c r="J95" s="416"/>
      <c r="K95" s="416"/>
      <c r="L95" s="416"/>
      <c r="M95" s="416"/>
      <c r="N95" s="416"/>
      <c r="O95" s="416"/>
      <c r="P95" s="416"/>
      <c r="Q95" s="416"/>
      <c r="R95" s="416"/>
      <c r="S95" s="416"/>
      <c r="T95" s="416"/>
      <c r="U95" s="416"/>
      <c r="V95" s="416"/>
    </row>
    <row r="96" s="390" customFormat="1" spans="1:22">
      <c r="A96" s="415"/>
      <c r="B96" s="415"/>
      <c r="C96" s="415"/>
      <c r="D96" s="415"/>
      <c r="E96" s="415"/>
      <c r="F96" s="416"/>
      <c r="G96" s="416"/>
      <c r="H96" s="416"/>
      <c r="I96" s="416"/>
      <c r="J96" s="416"/>
      <c r="K96" s="416"/>
      <c r="L96" s="416"/>
      <c r="M96" s="416"/>
      <c r="N96" s="416"/>
      <c r="O96" s="416"/>
      <c r="P96" s="416"/>
      <c r="Q96" s="416"/>
      <c r="R96" s="416"/>
      <c r="S96" s="416"/>
      <c r="T96" s="416"/>
      <c r="U96" s="416"/>
      <c r="V96" s="416"/>
    </row>
    <row r="97" s="390" customFormat="1" spans="1:22">
      <c r="A97" s="415"/>
      <c r="B97" s="415"/>
      <c r="C97" s="415"/>
      <c r="D97" s="415"/>
      <c r="E97" s="415"/>
      <c r="F97" s="416"/>
      <c r="G97" s="416"/>
      <c r="H97" s="416"/>
      <c r="I97" s="416"/>
      <c r="J97" s="416"/>
      <c r="K97" s="416"/>
      <c r="L97" s="416"/>
      <c r="M97" s="416"/>
      <c r="N97" s="416"/>
      <c r="O97" s="416"/>
      <c r="P97" s="416"/>
      <c r="Q97" s="416"/>
      <c r="R97" s="416"/>
      <c r="S97" s="416"/>
      <c r="T97" s="416"/>
      <c r="U97" s="416"/>
      <c r="V97" s="416"/>
    </row>
    <row r="98" s="390" customFormat="1" spans="1:22">
      <c r="A98" s="415"/>
      <c r="B98" s="415"/>
      <c r="C98" s="415"/>
      <c r="D98" s="415"/>
      <c r="E98" s="415"/>
      <c r="F98" s="416"/>
      <c r="G98" s="416"/>
      <c r="H98" s="416"/>
      <c r="I98" s="416"/>
      <c r="J98" s="416"/>
      <c r="K98" s="416"/>
      <c r="L98" s="416"/>
      <c r="M98" s="416"/>
      <c r="N98" s="416"/>
      <c r="O98" s="416"/>
      <c r="P98" s="416"/>
      <c r="Q98" s="416"/>
      <c r="R98" s="416"/>
      <c r="S98" s="416"/>
      <c r="T98" s="416"/>
      <c r="U98" s="416"/>
      <c r="V98" s="416"/>
    </row>
    <row r="99" s="390" customFormat="1" spans="1:22">
      <c r="A99" s="415"/>
      <c r="B99" s="415"/>
      <c r="C99" s="415"/>
      <c r="D99" s="415"/>
      <c r="E99" s="415"/>
      <c r="F99" s="416"/>
      <c r="G99" s="416"/>
      <c r="H99" s="416"/>
      <c r="I99" s="416"/>
      <c r="J99" s="416"/>
      <c r="K99" s="416"/>
      <c r="L99" s="416"/>
      <c r="M99" s="416"/>
      <c r="N99" s="416"/>
      <c r="O99" s="416"/>
      <c r="P99" s="416"/>
      <c r="Q99" s="416"/>
      <c r="R99" s="416"/>
      <c r="S99" s="416"/>
      <c r="T99" s="416"/>
      <c r="U99" s="416"/>
      <c r="V99" s="416"/>
    </row>
    <row r="100" s="390" customFormat="1" spans="1:22">
      <c r="A100" s="415"/>
      <c r="B100" s="415"/>
      <c r="C100" s="415"/>
      <c r="D100" s="415"/>
      <c r="E100" s="415"/>
      <c r="F100" s="416"/>
      <c r="G100" s="416"/>
      <c r="H100" s="416"/>
      <c r="I100" s="416"/>
      <c r="J100" s="416"/>
      <c r="K100" s="416"/>
      <c r="L100" s="416"/>
      <c r="M100" s="416"/>
      <c r="N100" s="416"/>
      <c r="O100" s="416"/>
      <c r="P100" s="416"/>
      <c r="Q100" s="416"/>
      <c r="R100" s="416"/>
      <c r="S100" s="416"/>
      <c r="T100" s="416"/>
      <c r="U100" s="416"/>
      <c r="V100" s="416"/>
    </row>
    <row r="101" s="390" customFormat="1" spans="1:22">
      <c r="A101" s="415"/>
      <c r="B101" s="415"/>
      <c r="C101" s="415"/>
      <c r="D101" s="415"/>
      <c r="E101" s="415"/>
      <c r="F101" s="416"/>
      <c r="G101" s="416"/>
      <c r="H101" s="416"/>
      <c r="I101" s="416"/>
      <c r="J101" s="416"/>
      <c r="K101" s="416"/>
      <c r="L101" s="416"/>
      <c r="M101" s="416"/>
      <c r="N101" s="416"/>
      <c r="O101" s="416"/>
      <c r="P101" s="416"/>
      <c r="Q101" s="416"/>
      <c r="R101" s="416"/>
      <c r="S101" s="416"/>
      <c r="T101" s="416"/>
      <c r="U101" s="416"/>
      <c r="V101" s="416"/>
    </row>
    <row r="102" s="390" customFormat="1" spans="1:22">
      <c r="A102" s="415"/>
      <c r="B102" s="415"/>
      <c r="C102" s="415"/>
      <c r="D102" s="415"/>
      <c r="E102" s="415"/>
      <c r="F102" s="416"/>
      <c r="G102" s="416"/>
      <c r="H102" s="416"/>
      <c r="I102" s="416"/>
      <c r="J102" s="416"/>
      <c r="K102" s="416"/>
      <c r="L102" s="416"/>
      <c r="M102" s="416"/>
      <c r="N102" s="416"/>
      <c r="O102" s="416"/>
      <c r="P102" s="416"/>
      <c r="Q102" s="416"/>
      <c r="R102" s="416"/>
      <c r="S102" s="416"/>
      <c r="T102" s="416"/>
      <c r="U102" s="416"/>
      <c r="V102" s="416"/>
    </row>
    <row r="103" s="390" customFormat="1" spans="1:22">
      <c r="A103" s="415"/>
      <c r="B103" s="415"/>
      <c r="C103" s="415"/>
      <c r="D103" s="415"/>
      <c r="E103" s="415"/>
      <c r="F103" s="416"/>
      <c r="G103" s="416"/>
      <c r="H103" s="416"/>
      <c r="I103" s="416"/>
      <c r="J103" s="416"/>
      <c r="K103" s="416"/>
      <c r="L103" s="416"/>
      <c r="M103" s="416"/>
      <c r="N103" s="416"/>
      <c r="O103" s="416"/>
      <c r="P103" s="416"/>
      <c r="Q103" s="416"/>
      <c r="R103" s="416"/>
      <c r="S103" s="416"/>
      <c r="T103" s="416"/>
      <c r="U103" s="416"/>
      <c r="V103" s="416"/>
    </row>
    <row r="104" s="390" customFormat="1" spans="1:22">
      <c r="A104" s="415"/>
      <c r="B104" s="415"/>
      <c r="C104" s="415"/>
      <c r="D104" s="415"/>
      <c r="E104" s="415"/>
      <c r="F104" s="416"/>
      <c r="G104" s="416"/>
      <c r="H104" s="416"/>
      <c r="I104" s="416"/>
      <c r="J104" s="416"/>
      <c r="K104" s="416"/>
      <c r="L104" s="416"/>
      <c r="M104" s="416"/>
      <c r="N104" s="416"/>
      <c r="O104" s="416"/>
      <c r="P104" s="416"/>
      <c r="Q104" s="416"/>
      <c r="R104" s="416"/>
      <c r="S104" s="416"/>
      <c r="T104" s="416"/>
      <c r="U104" s="416"/>
      <c r="V104" s="416"/>
    </row>
    <row r="105" s="390" customFormat="1" spans="1:22">
      <c r="A105" s="415"/>
      <c r="B105" s="415"/>
      <c r="C105" s="415"/>
      <c r="D105" s="415"/>
      <c r="E105" s="415"/>
      <c r="F105" s="416"/>
      <c r="G105" s="416"/>
      <c r="H105" s="416"/>
      <c r="I105" s="416"/>
      <c r="J105" s="416"/>
      <c r="K105" s="416"/>
      <c r="L105" s="416"/>
      <c r="M105" s="416"/>
      <c r="N105" s="416"/>
      <c r="O105" s="416"/>
      <c r="P105" s="416"/>
      <c r="Q105" s="416"/>
      <c r="R105" s="416"/>
      <c r="S105" s="416"/>
      <c r="T105" s="416"/>
      <c r="U105" s="416"/>
      <c r="V105" s="416"/>
    </row>
    <row r="106" s="390" customFormat="1" spans="1:22">
      <c r="A106" s="415"/>
      <c r="B106" s="415"/>
      <c r="C106" s="415"/>
      <c r="D106" s="415"/>
      <c r="E106" s="415"/>
      <c r="F106" s="416"/>
      <c r="G106" s="416"/>
      <c r="H106" s="416"/>
      <c r="I106" s="416"/>
      <c r="J106" s="416"/>
      <c r="K106" s="416"/>
      <c r="L106" s="416"/>
      <c r="M106" s="416"/>
      <c r="N106" s="416"/>
      <c r="O106" s="416"/>
      <c r="P106" s="416"/>
      <c r="Q106" s="416"/>
      <c r="R106" s="416"/>
      <c r="S106" s="416"/>
      <c r="T106" s="416"/>
      <c r="U106" s="416"/>
      <c r="V106" s="416"/>
    </row>
    <row r="107" s="390" customFormat="1" spans="1:22">
      <c r="A107" s="415"/>
      <c r="B107" s="415"/>
      <c r="C107" s="415"/>
      <c r="D107" s="415"/>
      <c r="E107" s="415"/>
      <c r="F107" s="416"/>
      <c r="G107" s="416"/>
      <c r="H107" s="416"/>
      <c r="I107" s="416"/>
      <c r="J107" s="416"/>
      <c r="K107" s="416"/>
      <c r="L107" s="416"/>
      <c r="M107" s="416"/>
      <c r="N107" s="416"/>
      <c r="O107" s="416"/>
      <c r="P107" s="416"/>
      <c r="Q107" s="416"/>
      <c r="R107" s="416"/>
      <c r="S107" s="416"/>
      <c r="T107" s="416"/>
      <c r="U107" s="416"/>
      <c r="V107" s="416"/>
    </row>
    <row r="108" s="390" customFormat="1" spans="1:22">
      <c r="A108" s="415"/>
      <c r="B108" s="415"/>
      <c r="C108" s="415"/>
      <c r="D108" s="415"/>
      <c r="E108" s="415"/>
      <c r="F108" s="416"/>
      <c r="G108" s="416"/>
      <c r="H108" s="416"/>
      <c r="I108" s="416"/>
      <c r="J108" s="416"/>
      <c r="K108" s="416"/>
      <c r="L108" s="416"/>
      <c r="M108" s="416"/>
      <c r="N108" s="416"/>
      <c r="O108" s="416"/>
      <c r="P108" s="416"/>
      <c r="Q108" s="416"/>
      <c r="R108" s="416"/>
      <c r="S108" s="416"/>
      <c r="T108" s="416"/>
      <c r="U108" s="416"/>
      <c r="V108" s="416"/>
    </row>
    <row r="109" s="390" customFormat="1" spans="1:22">
      <c r="A109" s="415"/>
      <c r="B109" s="415"/>
      <c r="C109" s="415"/>
      <c r="D109" s="415"/>
      <c r="E109" s="415"/>
      <c r="F109" s="416"/>
      <c r="G109" s="416"/>
      <c r="H109" s="416"/>
      <c r="I109" s="416"/>
      <c r="J109" s="416"/>
      <c r="K109" s="416"/>
      <c r="L109" s="416"/>
      <c r="M109" s="416"/>
      <c r="N109" s="416"/>
      <c r="O109" s="416"/>
      <c r="P109" s="416"/>
      <c r="Q109" s="416"/>
      <c r="R109" s="416"/>
      <c r="S109" s="416"/>
      <c r="T109" s="416"/>
      <c r="U109" s="416"/>
      <c r="V109" s="416"/>
    </row>
    <row r="110" s="390" customFormat="1" spans="1:22">
      <c r="A110" s="415"/>
      <c r="B110" s="415"/>
      <c r="C110" s="415"/>
      <c r="D110" s="415"/>
      <c r="E110" s="415"/>
      <c r="F110" s="416"/>
      <c r="G110" s="416"/>
      <c r="H110" s="416"/>
      <c r="I110" s="416"/>
      <c r="J110" s="416"/>
      <c r="K110" s="416"/>
      <c r="L110" s="416"/>
      <c r="M110" s="416"/>
      <c r="N110" s="416"/>
      <c r="O110" s="416"/>
      <c r="P110" s="416"/>
      <c r="Q110" s="416"/>
      <c r="R110" s="416"/>
      <c r="S110" s="416"/>
      <c r="T110" s="416"/>
      <c r="U110" s="416"/>
      <c r="V110" s="416"/>
    </row>
    <row r="111" s="390" customFormat="1" spans="1:22">
      <c r="A111" s="415"/>
      <c r="B111" s="415"/>
      <c r="C111" s="415"/>
      <c r="D111" s="415"/>
      <c r="E111" s="415"/>
      <c r="F111" s="416"/>
      <c r="G111" s="416"/>
      <c r="H111" s="416"/>
      <c r="I111" s="416"/>
      <c r="J111" s="416"/>
      <c r="K111" s="416"/>
      <c r="L111" s="416"/>
      <c r="M111" s="416"/>
      <c r="N111" s="416"/>
      <c r="O111" s="416"/>
      <c r="P111" s="416"/>
      <c r="Q111" s="416"/>
      <c r="R111" s="416"/>
      <c r="S111" s="416"/>
      <c r="T111" s="416"/>
      <c r="U111" s="416"/>
      <c r="V111" s="416"/>
    </row>
    <row r="112" s="390" customFormat="1" spans="1:22">
      <c r="A112" s="415"/>
      <c r="B112" s="415"/>
      <c r="C112" s="415"/>
      <c r="D112" s="415"/>
      <c r="E112" s="415"/>
      <c r="F112" s="416"/>
      <c r="G112" s="416"/>
      <c r="H112" s="416"/>
      <c r="I112" s="416"/>
      <c r="J112" s="416"/>
      <c r="K112" s="416"/>
      <c r="L112" s="416"/>
      <c r="M112" s="416"/>
      <c r="N112" s="416"/>
      <c r="O112" s="416"/>
      <c r="P112" s="416"/>
      <c r="Q112" s="416"/>
      <c r="R112" s="416"/>
      <c r="S112" s="416"/>
      <c r="T112" s="416"/>
      <c r="U112" s="416"/>
      <c r="V112" s="416"/>
    </row>
    <row r="113" s="390" customFormat="1" spans="1:22">
      <c r="A113" s="415"/>
      <c r="B113" s="415"/>
      <c r="C113" s="415"/>
      <c r="D113" s="415"/>
      <c r="E113" s="415"/>
      <c r="F113" s="416"/>
      <c r="G113" s="416"/>
      <c r="H113" s="416"/>
      <c r="I113" s="416"/>
      <c r="J113" s="416"/>
      <c r="K113" s="416"/>
      <c r="L113" s="416"/>
      <c r="M113" s="416"/>
      <c r="N113" s="416"/>
      <c r="O113" s="416"/>
      <c r="P113" s="416"/>
      <c r="Q113" s="416"/>
      <c r="R113" s="416"/>
      <c r="S113" s="416"/>
      <c r="T113" s="416"/>
      <c r="U113" s="416"/>
      <c r="V113" s="416"/>
    </row>
    <row r="114" s="390" customFormat="1" spans="1:22">
      <c r="A114" s="415"/>
      <c r="B114" s="415"/>
      <c r="C114" s="415"/>
      <c r="D114" s="415"/>
      <c r="E114" s="415"/>
      <c r="F114" s="416"/>
      <c r="G114" s="416"/>
      <c r="H114" s="416"/>
      <c r="I114" s="416"/>
      <c r="J114" s="416"/>
      <c r="K114" s="416"/>
      <c r="L114" s="416"/>
      <c r="M114" s="416"/>
      <c r="N114" s="416"/>
      <c r="O114" s="416"/>
      <c r="P114" s="416"/>
      <c r="Q114" s="416"/>
      <c r="R114" s="416"/>
      <c r="S114" s="416"/>
      <c r="T114" s="416"/>
      <c r="U114" s="416"/>
      <c r="V114" s="416"/>
    </row>
    <row r="115" s="390" customFormat="1" spans="1:22">
      <c r="A115" s="415"/>
      <c r="B115" s="415"/>
      <c r="C115" s="415"/>
      <c r="D115" s="415"/>
      <c r="E115" s="415"/>
      <c r="F115" s="416"/>
      <c r="G115" s="416"/>
      <c r="H115" s="416"/>
      <c r="I115" s="416"/>
      <c r="J115" s="416"/>
      <c r="K115" s="416"/>
      <c r="L115" s="416"/>
      <c r="M115" s="416"/>
      <c r="N115" s="416"/>
      <c r="O115" s="416"/>
      <c r="P115" s="416"/>
      <c r="Q115" s="416"/>
      <c r="R115" s="416"/>
      <c r="S115" s="416"/>
      <c r="T115" s="416"/>
      <c r="U115" s="416"/>
      <c r="V115" s="416"/>
    </row>
    <row r="116" s="390" customFormat="1" spans="1:22">
      <c r="A116" s="415"/>
      <c r="B116" s="415"/>
      <c r="C116" s="415"/>
      <c r="D116" s="415"/>
      <c r="E116" s="415"/>
      <c r="F116" s="416"/>
      <c r="G116" s="416"/>
      <c r="H116" s="416"/>
      <c r="I116" s="416"/>
      <c r="J116" s="416"/>
      <c r="K116" s="416"/>
      <c r="L116" s="416"/>
      <c r="M116" s="416"/>
      <c r="N116" s="416"/>
      <c r="O116" s="416"/>
      <c r="P116" s="416"/>
      <c r="Q116" s="416"/>
      <c r="R116" s="416"/>
      <c r="S116" s="416"/>
      <c r="T116" s="416"/>
      <c r="U116" s="416"/>
      <c r="V116" s="416"/>
    </row>
    <row r="117" s="390" customFormat="1" spans="1:22">
      <c r="A117" s="415"/>
      <c r="B117" s="415"/>
      <c r="C117" s="415"/>
      <c r="D117" s="415"/>
      <c r="E117" s="415"/>
      <c r="F117" s="416"/>
      <c r="G117" s="416"/>
      <c r="H117" s="416"/>
      <c r="I117" s="416"/>
      <c r="J117" s="416"/>
      <c r="K117" s="416"/>
      <c r="L117" s="416"/>
      <c r="M117" s="416"/>
      <c r="N117" s="416"/>
      <c r="O117" s="416"/>
      <c r="P117" s="416"/>
      <c r="Q117" s="416"/>
      <c r="R117" s="416"/>
      <c r="S117" s="416"/>
      <c r="T117" s="416"/>
      <c r="U117" s="416"/>
      <c r="V117" s="416"/>
    </row>
    <row r="118" s="390" customFormat="1" spans="1:22">
      <c r="A118" s="415"/>
      <c r="B118" s="415"/>
      <c r="C118" s="415"/>
      <c r="D118" s="415"/>
      <c r="E118" s="415"/>
      <c r="F118" s="416"/>
      <c r="G118" s="416"/>
      <c r="H118" s="416"/>
      <c r="I118" s="416"/>
      <c r="J118" s="416"/>
      <c r="K118" s="416"/>
      <c r="L118" s="416"/>
      <c r="M118" s="416"/>
      <c r="N118" s="416"/>
      <c r="O118" s="416"/>
      <c r="P118" s="416"/>
      <c r="Q118" s="416"/>
      <c r="R118" s="416"/>
      <c r="S118" s="416"/>
      <c r="T118" s="416"/>
      <c r="U118" s="416"/>
      <c r="V118" s="416"/>
    </row>
    <row r="119" s="390" customFormat="1" spans="1:22">
      <c r="A119" s="415"/>
      <c r="B119" s="415"/>
      <c r="C119" s="415"/>
      <c r="D119" s="415"/>
      <c r="E119" s="415"/>
      <c r="F119" s="416"/>
      <c r="G119" s="416"/>
      <c r="H119" s="416"/>
      <c r="I119" s="416"/>
      <c r="J119" s="416"/>
      <c r="K119" s="416"/>
      <c r="L119" s="416"/>
      <c r="M119" s="416"/>
      <c r="N119" s="416"/>
      <c r="O119" s="416"/>
      <c r="P119" s="416"/>
      <c r="Q119" s="416"/>
      <c r="R119" s="416"/>
      <c r="S119" s="416"/>
      <c r="T119" s="416"/>
      <c r="U119" s="416"/>
      <c r="V119" s="416"/>
    </row>
    <row r="120" s="390" customFormat="1" spans="1:22">
      <c r="A120" s="415"/>
      <c r="B120" s="415"/>
      <c r="C120" s="415"/>
      <c r="D120" s="415"/>
      <c r="E120" s="415"/>
      <c r="F120" s="416"/>
      <c r="G120" s="416"/>
      <c r="H120" s="416"/>
      <c r="I120" s="416"/>
      <c r="J120" s="416"/>
      <c r="K120" s="416"/>
      <c r="L120" s="416"/>
      <c r="M120" s="416"/>
      <c r="N120" s="416"/>
      <c r="O120" s="416"/>
      <c r="P120" s="416"/>
      <c r="Q120" s="416"/>
      <c r="R120" s="416"/>
      <c r="S120" s="416"/>
      <c r="T120" s="416"/>
      <c r="U120" s="416"/>
      <c r="V120" s="416"/>
    </row>
    <row r="121" s="390" customFormat="1" spans="1:22">
      <c r="A121" s="415"/>
      <c r="B121" s="415"/>
      <c r="C121" s="415"/>
      <c r="D121" s="415"/>
      <c r="E121" s="415"/>
      <c r="F121" s="416"/>
      <c r="G121" s="416"/>
      <c r="H121" s="416"/>
      <c r="I121" s="416"/>
      <c r="J121" s="416"/>
      <c r="K121" s="416"/>
      <c r="L121" s="416"/>
      <c r="M121" s="416"/>
      <c r="N121" s="416"/>
      <c r="O121" s="416"/>
      <c r="P121" s="416"/>
      <c r="Q121" s="416"/>
      <c r="R121" s="416"/>
      <c r="S121" s="416"/>
      <c r="T121" s="416"/>
      <c r="U121" s="416"/>
      <c r="V121" s="416"/>
    </row>
    <row r="122" s="390" customFormat="1" spans="1:22">
      <c r="A122" s="415"/>
      <c r="B122" s="415"/>
      <c r="C122" s="415"/>
      <c r="D122" s="415"/>
      <c r="E122" s="415"/>
      <c r="F122" s="416"/>
      <c r="G122" s="416"/>
      <c r="H122" s="416"/>
      <c r="I122" s="416"/>
      <c r="J122" s="416"/>
      <c r="K122" s="416"/>
      <c r="L122" s="416"/>
      <c r="M122" s="416"/>
      <c r="N122" s="416"/>
      <c r="O122" s="416"/>
      <c r="P122" s="416"/>
      <c r="Q122" s="416"/>
      <c r="R122" s="416"/>
      <c r="S122" s="416"/>
      <c r="T122" s="416"/>
      <c r="U122" s="416"/>
      <c r="V122" s="416"/>
    </row>
    <row r="123" s="390" customFormat="1" spans="1:22">
      <c r="A123" s="415"/>
      <c r="B123" s="415"/>
      <c r="C123" s="415"/>
      <c r="D123" s="415"/>
      <c r="E123" s="415"/>
      <c r="F123" s="416"/>
      <c r="G123" s="416"/>
      <c r="H123" s="416"/>
      <c r="I123" s="416"/>
      <c r="J123" s="416"/>
      <c r="K123" s="416"/>
      <c r="L123" s="416"/>
      <c r="M123" s="416"/>
      <c r="N123" s="416"/>
      <c r="O123" s="416"/>
      <c r="P123" s="416"/>
      <c r="Q123" s="416"/>
      <c r="R123" s="416"/>
      <c r="S123" s="416"/>
      <c r="T123" s="416"/>
      <c r="U123" s="416"/>
      <c r="V123" s="416"/>
    </row>
    <row r="124" s="390" customFormat="1" spans="1:22">
      <c r="A124" s="415"/>
      <c r="B124" s="415"/>
      <c r="C124" s="415"/>
      <c r="D124" s="415"/>
      <c r="E124" s="415"/>
      <c r="F124" s="416"/>
      <c r="G124" s="416"/>
      <c r="H124" s="416"/>
      <c r="I124" s="416"/>
      <c r="J124" s="416"/>
      <c r="K124" s="416"/>
      <c r="L124" s="416"/>
      <c r="M124" s="416"/>
      <c r="N124" s="416"/>
      <c r="O124" s="416"/>
      <c r="P124" s="416"/>
      <c r="Q124" s="416"/>
      <c r="R124" s="416"/>
      <c r="S124" s="416"/>
      <c r="T124" s="416"/>
      <c r="U124" s="416"/>
      <c r="V124" s="416"/>
    </row>
    <row r="125" s="390" customFormat="1" spans="1:22">
      <c r="A125" s="415"/>
      <c r="B125" s="415"/>
      <c r="C125" s="415"/>
      <c r="D125" s="415"/>
      <c r="E125" s="415"/>
      <c r="F125" s="416"/>
      <c r="G125" s="416"/>
      <c r="H125" s="416"/>
      <c r="I125" s="416"/>
      <c r="J125" s="416"/>
      <c r="K125" s="416"/>
      <c r="L125" s="416"/>
      <c r="M125" s="416"/>
      <c r="N125" s="416"/>
      <c r="O125" s="416"/>
      <c r="P125" s="416"/>
      <c r="Q125" s="416"/>
      <c r="R125" s="416"/>
      <c r="S125" s="416"/>
      <c r="T125" s="416"/>
      <c r="U125" s="416"/>
      <c r="V125" s="416"/>
    </row>
    <row r="126" s="390" customFormat="1" spans="1:22">
      <c r="A126" s="415"/>
      <c r="B126" s="415"/>
      <c r="C126" s="415"/>
      <c r="D126" s="415"/>
      <c r="E126" s="415"/>
      <c r="F126" s="416"/>
      <c r="G126" s="416"/>
      <c r="H126" s="416"/>
      <c r="I126" s="416"/>
      <c r="J126" s="416"/>
      <c r="K126" s="416"/>
      <c r="L126" s="416"/>
      <c r="M126" s="416"/>
      <c r="N126" s="416"/>
      <c r="O126" s="416"/>
      <c r="P126" s="416"/>
      <c r="Q126" s="416"/>
      <c r="R126" s="416"/>
      <c r="S126" s="416"/>
      <c r="T126" s="416"/>
      <c r="U126" s="416"/>
      <c r="V126" s="416"/>
    </row>
    <row r="127" s="390" customFormat="1" spans="1:22">
      <c r="A127" s="415"/>
      <c r="B127" s="415"/>
      <c r="C127" s="415"/>
      <c r="D127" s="415"/>
      <c r="E127" s="415"/>
      <c r="F127" s="416"/>
      <c r="G127" s="416"/>
      <c r="H127" s="416"/>
      <c r="I127" s="416"/>
      <c r="J127" s="416"/>
      <c r="K127" s="416"/>
      <c r="L127" s="416"/>
      <c r="M127" s="416"/>
      <c r="N127" s="416"/>
      <c r="O127" s="416"/>
      <c r="P127" s="416"/>
      <c r="Q127" s="416"/>
      <c r="R127" s="416"/>
      <c r="S127" s="416"/>
      <c r="T127" s="416"/>
      <c r="U127" s="416"/>
      <c r="V127" s="416"/>
    </row>
    <row r="128" s="390" customFormat="1" spans="1:22">
      <c r="A128" s="415"/>
      <c r="B128" s="415"/>
      <c r="C128" s="415"/>
      <c r="D128" s="415"/>
      <c r="E128" s="415"/>
      <c r="F128" s="416"/>
      <c r="G128" s="416"/>
      <c r="H128" s="416"/>
      <c r="I128" s="416"/>
      <c r="J128" s="416"/>
      <c r="K128" s="416"/>
      <c r="L128" s="416"/>
      <c r="M128" s="416"/>
      <c r="N128" s="416"/>
      <c r="O128" s="416"/>
      <c r="P128" s="416"/>
      <c r="Q128" s="416"/>
      <c r="R128" s="416"/>
      <c r="S128" s="416"/>
      <c r="T128" s="416"/>
      <c r="U128" s="416"/>
      <c r="V128" s="416"/>
    </row>
    <row r="129" s="390" customFormat="1" spans="1:22">
      <c r="A129" s="415"/>
      <c r="B129" s="415"/>
      <c r="C129" s="415"/>
      <c r="D129" s="415"/>
      <c r="E129" s="415"/>
      <c r="F129" s="416"/>
      <c r="G129" s="416"/>
      <c r="H129" s="416"/>
      <c r="I129" s="416"/>
      <c r="J129" s="416"/>
      <c r="K129" s="416"/>
      <c r="L129" s="416"/>
      <c r="M129" s="416"/>
      <c r="N129" s="416"/>
      <c r="O129" s="416"/>
      <c r="P129" s="416"/>
      <c r="Q129" s="416"/>
      <c r="R129" s="416"/>
      <c r="S129" s="416"/>
      <c r="T129" s="416"/>
      <c r="U129" s="416"/>
      <c r="V129" s="416"/>
    </row>
    <row r="130" s="390" customFormat="1" spans="1:22">
      <c r="A130" s="415"/>
      <c r="B130" s="415"/>
      <c r="C130" s="415"/>
      <c r="D130" s="415"/>
      <c r="E130" s="415"/>
      <c r="F130" s="416"/>
      <c r="G130" s="416"/>
      <c r="H130" s="416"/>
      <c r="I130" s="416"/>
      <c r="J130" s="416"/>
      <c r="K130" s="416"/>
      <c r="L130" s="416"/>
      <c r="M130" s="416"/>
      <c r="N130" s="416"/>
      <c r="O130" s="416"/>
      <c r="P130" s="416"/>
      <c r="Q130" s="416"/>
      <c r="R130" s="416"/>
      <c r="S130" s="416"/>
      <c r="T130" s="416"/>
      <c r="U130" s="416"/>
      <c r="V130" s="416"/>
    </row>
    <row r="131" s="390" customFormat="1" spans="1:22">
      <c r="A131" s="415"/>
      <c r="B131" s="415"/>
      <c r="C131" s="415"/>
      <c r="D131" s="415"/>
      <c r="E131" s="415"/>
      <c r="F131" s="416"/>
      <c r="G131" s="416"/>
      <c r="H131" s="416"/>
      <c r="I131" s="416"/>
      <c r="J131" s="416"/>
      <c r="K131" s="416"/>
      <c r="L131" s="416"/>
      <c r="M131" s="416"/>
      <c r="N131" s="416"/>
      <c r="O131" s="416"/>
      <c r="P131" s="416"/>
      <c r="Q131" s="416"/>
      <c r="R131" s="416"/>
      <c r="S131" s="416"/>
      <c r="T131" s="416"/>
      <c r="U131" s="416"/>
      <c r="V131" s="416"/>
    </row>
    <row r="132" s="390" customFormat="1" spans="1:22">
      <c r="A132" s="415"/>
      <c r="B132" s="415"/>
      <c r="C132" s="415"/>
      <c r="D132" s="415"/>
      <c r="E132" s="415"/>
      <c r="F132" s="416"/>
      <c r="G132" s="416"/>
      <c r="H132" s="416"/>
      <c r="I132" s="416"/>
      <c r="J132" s="416"/>
      <c r="K132" s="416"/>
      <c r="L132" s="416"/>
      <c r="M132" s="416"/>
      <c r="N132" s="416"/>
      <c r="O132" s="416"/>
      <c r="P132" s="416"/>
      <c r="Q132" s="416"/>
      <c r="R132" s="416"/>
      <c r="S132" s="416"/>
      <c r="T132" s="416"/>
      <c r="U132" s="416"/>
      <c r="V132" s="416"/>
    </row>
    <row r="133" s="390" customFormat="1" spans="1:22">
      <c r="A133" s="415"/>
      <c r="B133" s="415"/>
      <c r="C133" s="415"/>
      <c r="D133" s="415"/>
      <c r="E133" s="415"/>
      <c r="F133" s="416"/>
      <c r="G133" s="416"/>
      <c r="H133" s="416"/>
      <c r="I133" s="416"/>
      <c r="J133" s="416"/>
      <c r="K133" s="416"/>
      <c r="L133" s="416"/>
      <c r="M133" s="416"/>
      <c r="N133" s="416"/>
      <c r="O133" s="416"/>
      <c r="P133" s="416"/>
      <c r="Q133" s="416"/>
      <c r="R133" s="416"/>
      <c r="S133" s="416"/>
      <c r="T133" s="416"/>
      <c r="U133" s="416"/>
      <c r="V133" s="416"/>
    </row>
    <row r="134" s="390" customFormat="1" spans="1:22">
      <c r="A134" s="415"/>
      <c r="B134" s="415"/>
      <c r="C134" s="415"/>
      <c r="D134" s="415"/>
      <c r="E134" s="415"/>
      <c r="F134" s="416"/>
      <c r="G134" s="416"/>
      <c r="H134" s="416"/>
      <c r="I134" s="416"/>
      <c r="J134" s="416"/>
      <c r="K134" s="416"/>
      <c r="L134" s="416"/>
      <c r="M134" s="416"/>
      <c r="N134" s="416"/>
      <c r="O134" s="416"/>
      <c r="P134" s="416"/>
      <c r="Q134" s="416"/>
      <c r="R134" s="416"/>
      <c r="S134" s="416"/>
      <c r="T134" s="416"/>
      <c r="U134" s="416"/>
      <c r="V134" s="416"/>
    </row>
    <row r="135" s="390" customFormat="1" spans="1:22">
      <c r="A135" s="415"/>
      <c r="B135" s="415"/>
      <c r="C135" s="415"/>
      <c r="D135" s="415"/>
      <c r="E135" s="415"/>
      <c r="F135" s="416"/>
      <c r="G135" s="416"/>
      <c r="H135" s="416"/>
      <c r="I135" s="416"/>
      <c r="J135" s="416"/>
      <c r="K135" s="416"/>
      <c r="L135" s="416"/>
      <c r="M135" s="416"/>
      <c r="N135" s="416"/>
      <c r="O135" s="416"/>
      <c r="P135" s="416"/>
      <c r="Q135" s="416"/>
      <c r="R135" s="416"/>
      <c r="S135" s="416"/>
      <c r="T135" s="416"/>
      <c r="U135" s="416"/>
      <c r="V135" s="416"/>
    </row>
    <row r="136" s="390" customFormat="1" spans="1:22">
      <c r="A136" s="415"/>
      <c r="B136" s="415"/>
      <c r="C136" s="415"/>
      <c r="D136" s="415"/>
      <c r="E136" s="415"/>
      <c r="F136" s="416"/>
      <c r="G136" s="416"/>
      <c r="H136" s="416"/>
      <c r="I136" s="416"/>
      <c r="J136" s="416"/>
      <c r="K136" s="416"/>
      <c r="L136" s="416"/>
      <c r="M136" s="416"/>
      <c r="N136" s="416"/>
      <c r="O136" s="416"/>
      <c r="P136" s="416"/>
      <c r="Q136" s="416"/>
      <c r="R136" s="416"/>
      <c r="S136" s="416"/>
      <c r="T136" s="416"/>
      <c r="U136" s="416"/>
      <c r="V136" s="416"/>
    </row>
    <row r="137" s="390" customFormat="1" spans="1:22">
      <c r="A137" s="415"/>
      <c r="B137" s="415"/>
      <c r="C137" s="415"/>
      <c r="D137" s="415"/>
      <c r="E137" s="415"/>
      <c r="F137" s="416"/>
      <c r="G137" s="416"/>
      <c r="H137" s="416"/>
      <c r="I137" s="416"/>
      <c r="J137" s="416"/>
      <c r="K137" s="416"/>
      <c r="L137" s="416"/>
      <c r="M137" s="416"/>
      <c r="N137" s="416"/>
      <c r="O137" s="416"/>
      <c r="P137" s="416"/>
      <c r="Q137" s="416"/>
      <c r="R137" s="416"/>
      <c r="S137" s="416"/>
      <c r="T137" s="416"/>
      <c r="U137" s="416"/>
      <c r="V137" s="416"/>
    </row>
    <row r="138" s="390" customFormat="1" spans="1:22">
      <c r="A138" s="417"/>
      <c r="B138" s="417"/>
      <c r="C138" s="417"/>
      <c r="D138" s="417"/>
      <c r="E138" s="417"/>
      <c r="F138" s="393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</row>
    <row r="139" s="390" customFormat="1" spans="1:22">
      <c r="A139" s="417"/>
      <c r="B139" s="417"/>
      <c r="C139" s="417"/>
      <c r="D139" s="417"/>
      <c r="E139" s="417"/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</row>
    <row r="140" s="390" customFormat="1" spans="1:22">
      <c r="A140" s="417"/>
      <c r="B140" s="417"/>
      <c r="C140" s="417"/>
      <c r="D140" s="417"/>
      <c r="E140" s="417"/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</row>
    <row r="141" s="390" customFormat="1" spans="1:22">
      <c r="A141" s="417"/>
      <c r="B141" s="417"/>
      <c r="C141" s="417"/>
      <c r="D141" s="417"/>
      <c r="E141" s="417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</row>
    <row r="142" s="390" customFormat="1" spans="1:22">
      <c r="A142" s="417"/>
      <c r="B142" s="417"/>
      <c r="C142" s="417"/>
      <c r="D142" s="417"/>
      <c r="E142" s="417"/>
      <c r="F142" s="393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</row>
    <row r="143" s="390" customFormat="1" spans="1:22">
      <c r="A143" s="417"/>
      <c r="B143" s="417"/>
      <c r="C143" s="417"/>
      <c r="D143" s="417"/>
      <c r="E143" s="417"/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</row>
    <row r="144" s="390" customFormat="1" spans="1:22">
      <c r="A144" s="417"/>
      <c r="B144" s="417"/>
      <c r="C144" s="417"/>
      <c r="D144" s="417"/>
      <c r="E144" s="417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</row>
    <row r="145" s="390" customFormat="1" spans="1:22">
      <c r="A145" s="417"/>
      <c r="B145" s="417"/>
      <c r="C145" s="417"/>
      <c r="D145" s="417"/>
      <c r="E145" s="417"/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</row>
    <row r="146" s="390" customFormat="1" spans="1:22">
      <c r="A146" s="417"/>
      <c r="B146" s="417"/>
      <c r="C146" s="417"/>
      <c r="D146" s="417"/>
      <c r="E146" s="417"/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</row>
    <row r="147" s="390" customFormat="1" spans="1:22">
      <c r="A147" s="417"/>
      <c r="B147" s="417"/>
      <c r="C147" s="417"/>
      <c r="D147" s="417"/>
      <c r="E147" s="417"/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</row>
    <row r="148" s="390" customFormat="1" spans="1:22">
      <c r="A148" s="417"/>
      <c r="B148" s="417"/>
      <c r="C148" s="417"/>
      <c r="D148" s="417"/>
      <c r="E148" s="417"/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</row>
    <row r="149" s="390" customFormat="1" spans="1:22">
      <c r="A149" s="417"/>
      <c r="B149" s="417"/>
      <c r="C149" s="417"/>
      <c r="D149" s="417"/>
      <c r="E149" s="417"/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</row>
    <row r="150" s="390" customFormat="1" spans="1:22">
      <c r="A150" s="417"/>
      <c r="B150" s="417"/>
      <c r="C150" s="417"/>
      <c r="D150" s="417"/>
      <c r="E150" s="417"/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</row>
    <row r="151" s="390" customFormat="1" spans="1:22">
      <c r="A151" s="417"/>
      <c r="B151" s="417"/>
      <c r="C151" s="417"/>
      <c r="D151" s="417"/>
      <c r="E151" s="417"/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</row>
    <row r="152" s="390" customFormat="1" spans="1:22">
      <c r="A152" s="417"/>
      <c r="B152" s="417"/>
      <c r="C152" s="417"/>
      <c r="D152" s="417"/>
      <c r="E152" s="417"/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</row>
    <row r="153" s="390" customFormat="1" spans="1:22">
      <c r="A153" s="417"/>
      <c r="B153" s="417"/>
      <c r="C153" s="417"/>
      <c r="D153" s="417"/>
      <c r="E153" s="417"/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</row>
    <row r="154" s="390" customFormat="1" spans="1:22">
      <c r="A154" s="417"/>
      <c r="B154" s="417"/>
      <c r="C154" s="417"/>
      <c r="D154" s="417"/>
      <c r="E154" s="417"/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</row>
    <row r="155" s="390" customFormat="1" spans="1:22">
      <c r="A155" s="417"/>
      <c r="B155" s="417"/>
      <c r="C155" s="417"/>
      <c r="D155" s="417"/>
      <c r="E155" s="417"/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</row>
    <row r="156" s="390" customFormat="1" spans="1:22">
      <c r="A156" s="417"/>
      <c r="B156" s="417"/>
      <c r="C156" s="417"/>
      <c r="D156" s="417"/>
      <c r="E156" s="417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</row>
    <row r="157" s="390" customFormat="1" spans="1:22">
      <c r="A157" s="417"/>
      <c r="B157" s="417"/>
      <c r="C157" s="417"/>
      <c r="D157" s="417"/>
      <c r="E157" s="417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</row>
    <row r="158" s="390" customFormat="1" spans="1:22">
      <c r="A158" s="417"/>
      <c r="B158" s="417"/>
      <c r="C158" s="417"/>
      <c r="D158" s="417"/>
      <c r="E158" s="417"/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</row>
    <row r="159" s="390" customFormat="1" spans="1:22">
      <c r="A159" s="417"/>
      <c r="B159" s="417"/>
      <c r="C159" s="417"/>
      <c r="D159" s="417"/>
      <c r="E159" s="417"/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</row>
    <row r="160" s="390" customFormat="1" spans="1:22">
      <c r="A160" s="417"/>
      <c r="B160" s="417"/>
      <c r="C160" s="417"/>
      <c r="D160" s="417"/>
      <c r="E160" s="417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</row>
    <row r="161" s="390" customFormat="1" spans="1:22">
      <c r="A161" s="417"/>
      <c r="B161" s="417"/>
      <c r="C161" s="417"/>
      <c r="D161" s="417"/>
      <c r="E161" s="417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</row>
    <row r="162" s="390" customFormat="1" spans="1:22">
      <c r="A162" s="417"/>
      <c r="B162" s="417"/>
      <c r="C162" s="417"/>
      <c r="D162" s="417"/>
      <c r="E162" s="417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</row>
    <row r="163" s="390" customFormat="1" spans="1:22">
      <c r="A163" s="417"/>
      <c r="B163" s="417"/>
      <c r="C163" s="417"/>
      <c r="D163" s="417"/>
      <c r="E163" s="417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</row>
    <row r="164" s="390" customFormat="1" spans="1:22">
      <c r="A164" s="417"/>
      <c r="B164" s="417"/>
      <c r="C164" s="417"/>
      <c r="D164" s="417"/>
      <c r="E164" s="417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</row>
    <row r="165" s="390" customFormat="1" spans="1:22">
      <c r="A165" s="417"/>
      <c r="B165" s="417"/>
      <c r="C165" s="417"/>
      <c r="D165" s="417"/>
      <c r="E165" s="417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</row>
    <row r="166" s="390" customFormat="1" spans="1:22">
      <c r="A166" s="417"/>
      <c r="B166" s="417"/>
      <c r="C166" s="417"/>
      <c r="D166" s="417"/>
      <c r="E166" s="417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</row>
    <row r="167" s="390" customFormat="1" spans="1:22">
      <c r="A167" s="417"/>
      <c r="B167" s="417"/>
      <c r="C167" s="417"/>
      <c r="D167" s="417"/>
      <c r="E167" s="417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</row>
    <row r="168" s="390" customFormat="1" spans="1:22">
      <c r="A168" s="417"/>
      <c r="B168" s="417"/>
      <c r="C168" s="417"/>
      <c r="D168" s="417"/>
      <c r="E168" s="417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</row>
    <row r="169" s="390" customFormat="1" spans="1:22">
      <c r="A169" s="417"/>
      <c r="B169" s="417"/>
      <c r="C169" s="417"/>
      <c r="D169" s="417"/>
      <c r="E169" s="417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</row>
    <row r="170" s="390" customFormat="1" spans="1:22">
      <c r="A170" s="417"/>
      <c r="B170" s="417"/>
      <c r="C170" s="417"/>
      <c r="D170" s="417"/>
      <c r="E170" s="417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</row>
    <row r="171" s="390" customFormat="1" spans="1:22">
      <c r="A171" s="417"/>
      <c r="B171" s="417"/>
      <c r="C171" s="417"/>
      <c r="D171" s="417"/>
      <c r="E171" s="417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</row>
    <row r="172" s="390" customFormat="1" spans="1:22">
      <c r="A172" s="417"/>
      <c r="B172" s="417"/>
      <c r="C172" s="417"/>
      <c r="D172" s="417"/>
      <c r="E172" s="417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</row>
    <row r="173" s="390" customFormat="1" spans="1:22">
      <c r="A173" s="417"/>
      <c r="B173" s="417"/>
      <c r="C173" s="417"/>
      <c r="D173" s="417"/>
      <c r="E173" s="417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</row>
    <row r="174" s="390" customFormat="1" spans="1:22">
      <c r="A174" s="417"/>
      <c r="B174" s="417"/>
      <c r="C174" s="417"/>
      <c r="D174" s="417"/>
      <c r="E174" s="417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</row>
    <row r="175" s="390" customFormat="1" spans="1:22">
      <c r="A175" s="417"/>
      <c r="B175" s="417"/>
      <c r="C175" s="417"/>
      <c r="D175" s="417"/>
      <c r="E175" s="417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</row>
  </sheetData>
  <autoFilter ref="A2:V71">
    <extLst/>
  </autoFilter>
  <mergeCells count="3">
    <mergeCell ref="A1:V1"/>
    <mergeCell ref="A51:V51"/>
    <mergeCell ref="A58:V5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70" zoomScaleNormal="70" workbookViewId="0">
      <selection activeCell="D13" sqref="D13"/>
    </sheetView>
  </sheetViews>
  <sheetFormatPr defaultColWidth="9.75833333333333" defaultRowHeight="13.5" outlineLevelCol="5"/>
  <cols>
    <col min="1" max="1" width="26.2583333333333" customWidth="1"/>
    <col min="2" max="2" width="8.74166666666667" customWidth="1"/>
    <col min="3" max="3" width="7.5" customWidth="1"/>
    <col min="4" max="4" width="19.1" customWidth="1"/>
    <col min="5" max="5" width="14.9916666666667" customWidth="1"/>
    <col min="6" max="6" width="33.7583333333333" customWidth="1"/>
  </cols>
  <sheetData>
    <row r="1" ht="137" customHeight="1" spans="1:6">
      <c r="A1" s="388"/>
      <c r="B1" s="388"/>
      <c r="C1" s="388"/>
      <c r="D1" s="389">
        <v>2</v>
      </c>
      <c r="E1" s="389" t="s">
        <v>712</v>
      </c>
      <c r="F1" s="38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1"/>
  <sheetViews>
    <sheetView showGridLines="0" zoomScale="70" zoomScaleNormal="70" topLeftCell="A3" workbookViewId="0">
      <pane xSplit="3" ySplit="3" topLeftCell="F6" activePane="bottomRight" state="frozen"/>
      <selection/>
      <selection pane="topRight"/>
      <selection pane="bottomLeft"/>
      <selection pane="bottomRight" activeCell="W14" sqref="W14"/>
    </sheetView>
  </sheetViews>
  <sheetFormatPr defaultColWidth="0.5" defaultRowHeight="13.5"/>
  <cols>
    <col min="1" max="1" width="19.75" style="307" hidden="1" customWidth="1"/>
    <col min="2" max="2" width="7.26666666666667" style="308" customWidth="1"/>
    <col min="3" max="3" width="15.3083333333333" style="309" customWidth="1"/>
    <col min="4" max="4" width="9.23333333333333" style="108" customWidth="1"/>
    <col min="5" max="5" width="10.9083333333333" style="108" customWidth="1"/>
    <col min="6" max="6" width="13.025" style="108" customWidth="1"/>
    <col min="7" max="7" width="12.425" style="310" customWidth="1"/>
    <col min="8" max="8" width="15.6333333333333" style="310" customWidth="1"/>
    <col min="9" max="9" width="12.575" style="310" customWidth="1"/>
    <col min="10" max="10" width="17.1333333333333" style="310" customWidth="1"/>
    <col min="11" max="11" width="13.4833333333333" style="109" customWidth="1"/>
    <col min="12" max="12" width="14.2333333333333" style="310" customWidth="1"/>
    <col min="13" max="13" width="13.75" style="107" customWidth="1"/>
    <col min="14" max="14" width="13.8833333333333" style="310" customWidth="1"/>
    <col min="15" max="15" width="9.84166666666667" style="109" customWidth="1"/>
    <col min="16" max="16" width="13.175" style="109" customWidth="1"/>
    <col min="17" max="17" width="14.3916666666667" style="311" customWidth="1"/>
    <col min="18" max="18" width="15.9833333333333" style="107" customWidth="1"/>
    <col min="19" max="19" width="15.7166666666667" style="310" customWidth="1"/>
    <col min="20" max="20" width="10.6" style="109" customWidth="1"/>
    <col min="21" max="21" width="10.5" style="109" customWidth="1"/>
    <col min="22" max="22" width="15.6333333333333" style="310" customWidth="1"/>
    <col min="23" max="23" width="14.9083333333333" style="107" customWidth="1"/>
    <col min="24" max="24" width="16.3416666666667" style="310" customWidth="1"/>
    <col min="25" max="25" width="9.91666666666667" style="109" customWidth="1"/>
    <col min="26" max="26" width="12.85" style="109" customWidth="1"/>
    <col min="27" max="27" width="10.575" style="310" customWidth="1"/>
    <col min="28" max="28" width="13.95" style="312" customWidth="1"/>
    <col min="29" max="29" width="5.55833333333333" style="108" hidden="1" customWidth="1"/>
    <col min="30" max="30" width="5.24166666666667" style="108" hidden="1" customWidth="1"/>
    <col min="31" max="31" width="3.85833333333333" style="108" hidden="1" customWidth="1"/>
    <col min="32" max="32" width="12.45" style="310" hidden="1" customWidth="1"/>
    <col min="33" max="33" width="16.7833333333333" style="108" hidden="1" customWidth="1"/>
    <col min="34" max="34" width="8.56666666666667" style="108" hidden="1" customWidth="1"/>
    <col min="35" max="36" width="0.5" hidden="1" customWidth="1"/>
    <col min="37" max="16378" width="0.5" customWidth="1"/>
    <col min="16379" max="16379" width="11.6333333333333" customWidth="1"/>
    <col min="16380" max="16380" width="9.25833333333333" customWidth="1"/>
    <col min="16381" max="16381" width="13.6333333333333" customWidth="1"/>
  </cols>
  <sheetData>
    <row r="1" ht="14.1" hidden="1" customHeight="1" spans="2:28">
      <c r="B1" s="313"/>
      <c r="C1" s="314"/>
      <c r="D1" s="315"/>
      <c r="E1" s="315"/>
      <c r="F1" s="315"/>
      <c r="G1" s="316"/>
      <c r="H1" s="316"/>
      <c r="I1" s="316"/>
      <c r="J1" s="316"/>
      <c r="K1" s="341"/>
      <c r="L1" s="316"/>
      <c r="M1" s="342"/>
      <c r="N1" s="316"/>
      <c r="O1" s="341"/>
      <c r="P1" s="341"/>
      <c r="Q1" s="355"/>
      <c r="R1" s="342"/>
      <c r="S1" s="316"/>
      <c r="T1" s="341"/>
      <c r="U1" s="341"/>
      <c r="V1" s="316"/>
      <c r="W1" s="342"/>
      <c r="X1" s="316"/>
      <c r="Y1" s="341"/>
      <c r="Z1" s="341"/>
      <c r="AA1" s="316"/>
      <c r="AB1" s="316"/>
    </row>
    <row r="2" ht="69.75" hidden="1" customHeight="1" spans="2:27">
      <c r="B2" s="317"/>
      <c r="C2" s="318"/>
      <c r="D2" s="319"/>
      <c r="E2" s="319"/>
      <c r="F2" s="319"/>
      <c r="G2" s="320"/>
      <c r="H2" s="320"/>
      <c r="I2" s="320"/>
      <c r="J2" s="320"/>
      <c r="K2" s="343"/>
      <c r="L2" s="320"/>
      <c r="M2" s="344"/>
      <c r="N2" s="320"/>
      <c r="O2" s="343"/>
      <c r="P2" s="343"/>
      <c r="Q2" s="356"/>
      <c r="R2" s="344"/>
      <c r="S2" s="320"/>
      <c r="T2" s="343"/>
      <c r="U2" s="343"/>
      <c r="V2" s="320"/>
      <c r="W2" s="344"/>
      <c r="X2" s="320"/>
      <c r="Y2" s="343"/>
      <c r="Z2" s="343"/>
      <c r="AA2" s="320"/>
    </row>
    <row r="3" ht="29" customHeight="1" spans="2:28">
      <c r="B3" s="321" t="s">
        <v>505</v>
      </c>
      <c r="C3" s="322"/>
      <c r="D3" s="323">
        <f>日报!D3</f>
        <v>45414</v>
      </c>
      <c r="E3" s="323"/>
      <c r="F3" s="323"/>
      <c r="G3" s="320"/>
      <c r="H3" s="320"/>
      <c r="I3" s="320"/>
      <c r="J3" s="320"/>
      <c r="K3" s="343"/>
      <c r="L3" s="320"/>
      <c r="M3" s="344"/>
      <c r="N3" s="320"/>
      <c r="O3" s="343"/>
      <c r="P3" s="343"/>
      <c r="Q3" s="356"/>
      <c r="R3" s="344"/>
      <c r="S3" s="320"/>
      <c r="T3" s="343"/>
      <c r="U3" s="343"/>
      <c r="V3" s="320"/>
      <c r="W3" s="344"/>
      <c r="X3" s="320"/>
      <c r="Y3" s="343"/>
      <c r="Z3" s="343"/>
      <c r="AA3" s="320"/>
      <c r="AB3" s="360"/>
    </row>
    <row r="4" ht="40.15" customHeight="1" spans="2:33">
      <c r="B4" s="324" t="str">
        <f>日报!B4</f>
        <v>发电运营事业部5月2日BOO电站电量数据报表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F4" s="365" t="s">
        <v>507</v>
      </c>
      <c r="AG4" s="365"/>
    </row>
    <row r="5" s="304" customFormat="1" ht="57.95" customHeight="1" spans="1:34">
      <c r="A5" s="325"/>
      <c r="B5" s="326" t="s">
        <v>1</v>
      </c>
      <c r="C5" s="327" t="s">
        <v>508</v>
      </c>
      <c r="D5" s="327" t="s">
        <v>4</v>
      </c>
      <c r="E5" s="327" t="s">
        <v>5</v>
      </c>
      <c r="F5" s="327" t="s">
        <v>509</v>
      </c>
      <c r="G5" s="328" t="s">
        <v>8</v>
      </c>
      <c r="H5" s="328" t="s">
        <v>9</v>
      </c>
      <c r="I5" s="328" t="s">
        <v>10</v>
      </c>
      <c r="J5" s="328" t="s">
        <v>417</v>
      </c>
      <c r="K5" s="345" t="s">
        <v>12</v>
      </c>
      <c r="L5" s="328" t="s">
        <v>510</v>
      </c>
      <c r="M5" s="326" t="s">
        <v>14</v>
      </c>
      <c r="N5" s="328" t="s">
        <v>511</v>
      </c>
      <c r="O5" s="345" t="s">
        <v>15</v>
      </c>
      <c r="P5" s="345" t="s">
        <v>512</v>
      </c>
      <c r="Q5" s="345" t="s">
        <v>513</v>
      </c>
      <c r="R5" s="326" t="s">
        <v>514</v>
      </c>
      <c r="S5" s="328" t="s">
        <v>515</v>
      </c>
      <c r="T5" s="345" t="s">
        <v>516</v>
      </c>
      <c r="U5" s="345" t="s">
        <v>517</v>
      </c>
      <c r="V5" s="328" t="s">
        <v>518</v>
      </c>
      <c r="W5" s="326" t="s">
        <v>17</v>
      </c>
      <c r="X5" s="328" t="s">
        <v>519</v>
      </c>
      <c r="Y5" s="345" t="s">
        <v>19</v>
      </c>
      <c r="Z5" s="345" t="s">
        <v>520</v>
      </c>
      <c r="AA5" s="328" t="s">
        <v>29</v>
      </c>
      <c r="AB5" s="328" t="s">
        <v>30</v>
      </c>
      <c r="AC5" s="309"/>
      <c r="AD5" s="309"/>
      <c r="AE5" s="309"/>
      <c r="AF5" s="304" t="s">
        <v>705</v>
      </c>
      <c r="AG5" s="309" t="s">
        <v>706</v>
      </c>
      <c r="AH5" s="309"/>
    </row>
    <row r="6" s="305" customFormat="1" ht="20.1" customHeight="1" spans="1:34">
      <c r="A6" s="192" t="s">
        <v>31</v>
      </c>
      <c r="B6" s="329" t="s">
        <v>524</v>
      </c>
      <c r="C6" s="187" t="s">
        <v>525</v>
      </c>
      <c r="D6" s="221">
        <v>100</v>
      </c>
      <c r="E6" s="330" t="str">
        <f>LOOKUP(1,0/(($D$3=数据提取表!$A:$A)*($A6=数据提取表!$B:$B)),数据提取表!E:E)</f>
        <v>晴</v>
      </c>
      <c r="F6" s="331">
        <f>LOOKUP(1,0/(($D$3=数据提取表!$A:$A)*($A6=数据提取表!$B:$B)),数据提取表!F:F)</f>
        <v>6.54</v>
      </c>
      <c r="G6" s="332">
        <f>LOOKUP(1,0/(($D$3=数据提取表!$A:$A)*($A6=数据提取表!$B:$B)),数据提取表!H:H)</f>
        <v>63.0998</v>
      </c>
      <c r="H6" s="332">
        <f>LOOKUP(1,0/(($D$3=数据提取表!$A:$A)*($A6=数据提取表!$B:$B)),数据提取表!I:I)</f>
        <v>62.475</v>
      </c>
      <c r="I6" s="332">
        <f>LOOKUP(1,0/(($D$3=数据提取表!$A:$A)*($A6=数据提取表!$B:$B)),数据提取表!J:J)</f>
        <v>62.3</v>
      </c>
      <c r="J6" s="332">
        <f>LOOKUP(1,0/(($D$3=数据提取表!$A:$A)*($A6=数据提取表!$B:$B)),数据提取表!K:K)</f>
        <v>0</v>
      </c>
      <c r="K6" s="346">
        <f t="shared" ref="K6:K19" si="0">J6/G6</f>
        <v>0</v>
      </c>
      <c r="L6" s="332">
        <f>LOOKUP(1,0/(($D$3=数据提取表!$A:$A)*($A6=数据提取表!$B:$B)),数据提取表!M:M)</f>
        <v>117.6</v>
      </c>
      <c r="M6" s="347">
        <f>新能源级指标!R3</f>
        <v>1291</v>
      </c>
      <c r="N6" s="348">
        <f>L6-M6/31*日报辅助图!$D$1</f>
        <v>34.3096774193548</v>
      </c>
      <c r="O6" s="349">
        <f t="shared" ref="O6:O19" si="1">L6/M6</f>
        <v>0.0910921766072812</v>
      </c>
      <c r="P6" s="346">
        <f t="shared" ref="P6:P19" si="2">N6/M6</f>
        <v>0.0265760475750231</v>
      </c>
      <c r="Q6" s="332">
        <f>L6</f>
        <v>117.6</v>
      </c>
      <c r="R6" s="357">
        <f>新能源级指标!K3</f>
        <v>4027</v>
      </c>
      <c r="S6" s="348">
        <f>Q6-(计划电量!K3/31*日报辅助图!$D$1)</f>
        <v>38.5677419354839</v>
      </c>
      <c r="T6" s="349">
        <f t="shared" ref="T6:T19" si="3">Q6/R6</f>
        <v>0.0292028805562453</v>
      </c>
      <c r="U6" s="349">
        <f t="shared" ref="U6:U19" si="4">S6/R6</f>
        <v>0.00957728878457509</v>
      </c>
      <c r="V6" s="332">
        <f t="array" ref="V6">LOOKUP(1,0/(($D$3=数据提取表!$A:$A)*($A6=数据提取表!$B:$B)),数据提取表!R:R)</f>
        <v>4740.6625</v>
      </c>
      <c r="W6" s="194">
        <f>新能源级指标!Z3</f>
        <v>14897</v>
      </c>
      <c r="X6" s="348">
        <f>V6-(计划电量!K3/31*日报辅助图!$D$1)</f>
        <v>4661.63024193548</v>
      </c>
      <c r="Y6" s="349">
        <f t="shared" ref="Y6:Y19" si="5">V6/W6</f>
        <v>0.31822934147815</v>
      </c>
      <c r="Z6" s="349">
        <f t="shared" ref="Z6:Z19" si="6">X6/W6</f>
        <v>0.312924094914109</v>
      </c>
      <c r="AA6" s="330">
        <f t="array" ref="AA6">LOOKUP(1,0/(($D$3=数据提取表!$A:$A)*($A6=数据提取表!$B:$B)),数据提取表!AC:AC)</f>
        <v>0</v>
      </c>
      <c r="AB6" s="330">
        <f t="array" ref="AB6">LOOKUP(1,0/(($D$3=数据提取表!$A:$A)*($A6=数据提取表!$B:$B)),数据提取表!AD:AD)</f>
        <v>0</v>
      </c>
      <c r="AF6" s="366"/>
      <c r="AG6" s="366"/>
      <c r="AH6" s="367"/>
    </row>
    <row r="7" s="305" customFormat="1" ht="20.1" customHeight="1" spans="1:33">
      <c r="A7" s="192" t="s">
        <v>45</v>
      </c>
      <c r="B7" s="329" t="s">
        <v>527</v>
      </c>
      <c r="C7" s="333" t="s">
        <v>528</v>
      </c>
      <c r="D7" s="334">
        <v>50</v>
      </c>
      <c r="E7" s="335" t="str">
        <f>LOOKUP(1,0/(($D$3=数据提取表!$A:$A)*($A7=数据提取表!$B:$B)),数据提取表!E:E)</f>
        <v>晴</v>
      </c>
      <c r="F7" s="336">
        <f>LOOKUP(1,0/(($D$3=数据提取表!$A:$A)*($A7=数据提取表!$B:$B)),数据提取表!F:F)</f>
        <v>7.51</v>
      </c>
      <c r="G7" s="337">
        <f>LOOKUP(1,0/(($D$3=数据提取表!$A:$A)*($A7=数据提取表!$B:$B)),数据提取表!H:H)</f>
        <v>31.9854</v>
      </c>
      <c r="H7" s="337">
        <f>LOOKUP(1,0/(($D$3=数据提取表!$A:$A)*($A7=数据提取表!$B:$B)),数据提取表!I:I)</f>
        <v>30.45</v>
      </c>
      <c r="I7" s="337">
        <f>LOOKUP(1,0/(($D$3=数据提取表!$A:$A)*($A7=数据提取表!$B:$B)),数据提取表!J:J)</f>
        <v>30.36</v>
      </c>
      <c r="J7" s="337">
        <f>LOOKUP(1,0/(($D$3=数据提取表!$A:$A)*($A7=数据提取表!$B:$B)),数据提取表!K:K)</f>
        <v>0.5354</v>
      </c>
      <c r="K7" s="350">
        <f t="shared" si="0"/>
        <v>0.0167388871172472</v>
      </c>
      <c r="L7" s="337">
        <f>LOOKUP(1,0/(($D$3=数据提取表!$A:$A)*($A7=数据提取表!$B:$B)),数据提取表!M:M)</f>
        <v>63.36</v>
      </c>
      <c r="M7" s="351">
        <f>新能源级指标!R4</f>
        <v>529</v>
      </c>
      <c r="N7" s="348">
        <f>L7-M7/31*日报辅助图!$D$1</f>
        <v>29.2309677419355</v>
      </c>
      <c r="O7" s="352">
        <f t="shared" si="1"/>
        <v>0.119773156899811</v>
      </c>
      <c r="P7" s="346">
        <f t="shared" si="2"/>
        <v>0.0552570278675529</v>
      </c>
      <c r="Q7" s="337">
        <f>L7</f>
        <v>63.36</v>
      </c>
      <c r="R7" s="358">
        <f>新能源级指标!K4</f>
        <v>1794</v>
      </c>
      <c r="S7" s="348">
        <f>Q7-(计划电量!K4/31*日报辅助图!$D$1)</f>
        <v>27.7470967741936</v>
      </c>
      <c r="T7" s="352">
        <f t="shared" si="3"/>
        <v>0.0353177257525084</v>
      </c>
      <c r="U7" s="349">
        <f t="shared" si="4"/>
        <v>0.0154666091271982</v>
      </c>
      <c r="V7" s="337">
        <f t="array" ref="V7">LOOKUP(1,0/(($D$3=数据提取表!$A:$A)*($A7=数据提取表!$B:$B)),数据提取表!R:R)</f>
        <v>2123.44</v>
      </c>
      <c r="W7" s="359">
        <f>新能源级指标!Z4</f>
        <v>7003</v>
      </c>
      <c r="X7" s="348">
        <f>V7-(计划电量!K4/31*日报辅助图!$D$1)</f>
        <v>2087.82709677419</v>
      </c>
      <c r="Y7" s="352">
        <f t="shared" si="5"/>
        <v>0.303218620591175</v>
      </c>
      <c r="Z7" s="349">
        <f t="shared" si="6"/>
        <v>0.29813324243527</v>
      </c>
      <c r="AA7" s="335">
        <f t="array" ref="AA7">LOOKUP(1,0/(($D$3=数据提取表!$A:$A)*($A7=数据提取表!$B:$B)),数据提取表!AC:AC)</f>
        <v>0</v>
      </c>
      <c r="AB7" s="335">
        <f t="array" ref="AB7">LOOKUP(1,0/(($D$3=数据提取表!$A:$A)*($A7=数据提取表!$B:$B)),数据提取表!AD:AD)</f>
        <v>0</v>
      </c>
      <c r="AF7" s="366"/>
      <c r="AG7" s="366"/>
    </row>
    <row r="8" s="305" customFormat="1" ht="20.1" customHeight="1" spans="1:34">
      <c r="A8" s="192" t="s">
        <v>50</v>
      </c>
      <c r="B8" s="329" t="s">
        <v>529</v>
      </c>
      <c r="C8" s="187" t="s">
        <v>530</v>
      </c>
      <c r="D8" s="221">
        <v>50</v>
      </c>
      <c r="E8" s="330" t="str">
        <f>LOOKUP(1,0/(($D$3=数据提取表!$A:$A)*($A8=数据提取表!$B:$B)),数据提取表!E:E)</f>
        <v>晴</v>
      </c>
      <c r="F8" s="331">
        <f>LOOKUP(1,0/(($D$3=数据提取表!$A:$A)*($A8=数据提取表!$B:$B)),数据提取表!F:F)</f>
        <v>7.51</v>
      </c>
      <c r="G8" s="332">
        <f>LOOKUP(1,0/(($D$3=数据提取表!$A:$A)*($A8=数据提取表!$B:$B)),数据提取表!H:H)</f>
        <v>32.0852</v>
      </c>
      <c r="H8" s="332">
        <f>LOOKUP(1,0/(($D$3=数据提取表!$A:$A)*($A8=数据提取表!$B:$B)),数据提取表!I:I)</f>
        <v>17.045</v>
      </c>
      <c r="I8" s="332">
        <f>LOOKUP(1,0/(($D$3=数据提取表!$A:$A)*($A8=数据提取表!$B:$B)),数据提取表!J:J)</f>
        <v>16.94</v>
      </c>
      <c r="J8" s="332">
        <f>LOOKUP(1,0/(($D$3=数据提取表!$A:$A)*($A8=数据提取表!$B:$B)),数据提取表!K:K)</f>
        <v>15.0402</v>
      </c>
      <c r="K8" s="346">
        <f t="shared" si="0"/>
        <v>0.468758181342176</v>
      </c>
      <c r="L8" s="332">
        <f>LOOKUP(1,0/(($D$3=数据提取表!$A:$A)*($A8=数据提取表!$B:$B)),数据提取表!M:M)</f>
        <v>30.66</v>
      </c>
      <c r="M8" s="347">
        <f>新能源级指标!R5</f>
        <v>647</v>
      </c>
      <c r="N8" s="348">
        <f>L8-M8/31*日报辅助图!$D$1</f>
        <v>-11.081935483871</v>
      </c>
      <c r="O8" s="349">
        <f t="shared" si="1"/>
        <v>0.0473879443585781</v>
      </c>
      <c r="P8" s="346">
        <f t="shared" si="2"/>
        <v>-0.01712818467368</v>
      </c>
      <c r="Q8" s="332">
        <f>L8</f>
        <v>30.66</v>
      </c>
      <c r="R8" s="357">
        <f>新能源级指标!K5</f>
        <v>1826.4</v>
      </c>
      <c r="S8" s="348">
        <f>Q8-(计划电量!K5/31*日报辅助图!$D$1)</f>
        <v>-0.63032258064516</v>
      </c>
      <c r="T8" s="349">
        <f t="shared" si="3"/>
        <v>0.0167871222076215</v>
      </c>
      <c r="U8" s="349">
        <f t="shared" si="4"/>
        <v>-0.000345117488307687</v>
      </c>
      <c r="V8" s="332">
        <f t="array" ref="V8">LOOKUP(1,0/(($D$3=数据提取表!$A:$A)*($A8=数据提取表!$B:$B)),数据提取表!R:R)</f>
        <v>1799.49</v>
      </c>
      <c r="W8" s="194">
        <f>新能源级指标!Z5</f>
        <v>6687.4</v>
      </c>
      <c r="X8" s="348">
        <f>V8-(计划电量!K5/31*日报辅助图!$D$1)</f>
        <v>1768.19967741935</v>
      </c>
      <c r="Y8" s="349">
        <f t="shared" si="5"/>
        <v>0.269086640547896</v>
      </c>
      <c r="Z8" s="349">
        <f t="shared" si="6"/>
        <v>0.264407643840559</v>
      </c>
      <c r="AA8" s="330">
        <f t="array" ref="AA8">LOOKUP(1,0/(($D$3=数据提取表!$A:$A)*($A8=数据提取表!$B:$B)),数据提取表!AC:AC)</f>
        <v>0</v>
      </c>
      <c r="AB8" s="330">
        <f t="array" ref="AB8">LOOKUP(1,0/(($D$3=数据提取表!$A:$A)*($A8=数据提取表!$B:$B)),数据提取表!AD:AD)</f>
        <v>0</v>
      </c>
      <c r="AF8" s="366"/>
      <c r="AG8" s="366"/>
      <c r="AH8" s="367"/>
    </row>
    <row r="9" s="305" customFormat="1" ht="20.1" customHeight="1" spans="1:34">
      <c r="A9" s="192" t="s">
        <v>47</v>
      </c>
      <c r="B9" s="329" t="s">
        <v>545</v>
      </c>
      <c r="C9" s="187" t="s">
        <v>546</v>
      </c>
      <c r="D9" s="221">
        <v>150</v>
      </c>
      <c r="E9" s="330" t="str">
        <f>LOOKUP(1,0/(($D$3=数据提取表!$A:$A)*($A9=数据提取表!$B:$B)),数据提取表!E:E)</f>
        <v>晴转多云</v>
      </c>
      <c r="F9" s="331">
        <f>LOOKUP(1,0/(($D$3=数据提取表!$A:$A)*($A9=数据提取表!$B:$B)),数据提取表!F:F)</f>
        <v>7.01</v>
      </c>
      <c r="G9" s="332">
        <f>LOOKUP(1,0/(($D$3=数据提取表!$A:$A)*($A9=数据提取表!$B:$B)),数据提取表!H:H)</f>
        <v>106.5716</v>
      </c>
      <c r="H9" s="332">
        <f>LOOKUP(1,0/(($D$3=数据提取表!$A:$A)*($A9=数据提取表!$B:$B)),数据提取表!I:I)</f>
        <v>71.1386</v>
      </c>
      <c r="I9" s="332">
        <f>LOOKUP(1,0/(($D$3=数据提取表!$A:$A)*($A9=数据提取表!$B:$B)),数据提取表!J:J)</f>
        <v>73.7961</v>
      </c>
      <c r="J9" s="332">
        <f>LOOKUP(1,0/(($D$3=数据提取表!$A:$A)*($A9=数据提取表!$B:$B)),数据提取表!K:K)</f>
        <v>35.43</v>
      </c>
      <c r="K9" s="346">
        <f t="shared" si="0"/>
        <v>0.332452548333702</v>
      </c>
      <c r="L9" s="332">
        <f>LOOKUP(1,0/(($D$3=数据提取表!$A:$A)*($A9=数据提取表!$B:$B)),数据提取表!M:M)</f>
        <v>161.273</v>
      </c>
      <c r="M9" s="347">
        <f>新能源级指标!R13</f>
        <v>2514</v>
      </c>
      <c r="N9" s="348">
        <f>L9-M9/31*日报辅助图!$D$1</f>
        <v>-0.920548387096773</v>
      </c>
      <c r="O9" s="349">
        <f t="shared" si="1"/>
        <v>0.0641499602227526</v>
      </c>
      <c r="P9" s="346">
        <f t="shared" si="2"/>
        <v>-0.000366168809505478</v>
      </c>
      <c r="Q9" s="332">
        <f>L9</f>
        <v>161.273</v>
      </c>
      <c r="R9" s="357">
        <f>新能源级指标!K13</f>
        <v>7483</v>
      </c>
      <c r="S9" s="348">
        <f>Q9-(计划电量!K13/31*日报辅助图!$D$1)</f>
        <v>75.1439677419355</v>
      </c>
      <c r="T9" s="349">
        <f t="shared" si="3"/>
        <v>0.0215519176800748</v>
      </c>
      <c r="U9" s="349">
        <f t="shared" si="4"/>
        <v>0.0100419574691882</v>
      </c>
      <c r="V9" s="332">
        <f t="array" ref="V9">LOOKUP(1,0/(($D$3=数据提取表!$A:$A)*($A9=数据提取表!$B:$B)),数据提取表!R:R)</f>
        <v>5656.0056</v>
      </c>
      <c r="W9" s="194">
        <f>新能源级指标!Z13</f>
        <v>24402</v>
      </c>
      <c r="X9" s="348">
        <f>V9-(计划电量!K13/31*日报辅助图!$D$1)</f>
        <v>5569.87656774194</v>
      </c>
      <c r="Y9" s="349">
        <f t="shared" si="5"/>
        <v>0.231784509466437</v>
      </c>
      <c r="Z9" s="349">
        <f t="shared" si="6"/>
        <v>0.228254920405784</v>
      </c>
      <c r="AA9" s="330">
        <f t="array" ref="AA9">LOOKUP(1,0/(($D$3=数据提取表!$A:$A)*($A9=数据提取表!$B:$B)),数据提取表!AC:AC)</f>
        <v>0</v>
      </c>
      <c r="AB9" s="330">
        <f t="array" ref="AB9">LOOKUP(1,0/(($D$3=数据提取表!$A:$A)*($A9=数据提取表!$B:$B)),数据提取表!AD:AD)</f>
        <v>0</v>
      </c>
      <c r="AF9" s="366"/>
      <c r="AG9" s="366"/>
      <c r="AH9" s="367"/>
    </row>
    <row r="10" s="305" customFormat="1" ht="20.1" customHeight="1" spans="1:34">
      <c r="A10" s="192" t="s">
        <v>81</v>
      </c>
      <c r="B10" s="329" t="s">
        <v>550</v>
      </c>
      <c r="C10" s="187" t="s">
        <v>713</v>
      </c>
      <c r="D10" s="221">
        <v>100</v>
      </c>
      <c r="E10" s="330" t="str">
        <f>LOOKUP(1,0/(($D$3=数据提取表!$A:$A)*($A10=数据提取表!$B:$B)),数据提取表!E:E)</f>
        <v>晴</v>
      </c>
      <c r="F10" s="331">
        <f t="array" ref="F10">LOOKUP(1,0/(($D$3=数据提取表!$A:$A)*($A10=数据提取表!$B:$B)),数据提取表!G:G)</f>
        <v>3.79</v>
      </c>
      <c r="G10" s="332">
        <f>LOOKUP(1,0/(($D$3=数据提取表!$A:$A)*($A10=数据提取表!$B:$B)),数据提取表!H:H)</f>
        <v>0</v>
      </c>
      <c r="H10" s="332">
        <f>LOOKUP(1,0/(($D$3=数据提取表!$A:$A)*($A10=数据提取表!$B:$B)),数据提取表!I:I)</f>
        <v>12.81</v>
      </c>
      <c r="I10" s="332">
        <f>LOOKUP(1,0/(($D$3=数据提取表!$A:$A)*($A10=数据提取表!$B:$B)),数据提取表!J:J)</f>
        <v>12.3464</v>
      </c>
      <c r="J10" s="332">
        <f>LOOKUP(1,0/(($D$3=数据提取表!$A:$A)*($A10=数据提取表!$B:$B)),数据提取表!K:K)</f>
        <v>0</v>
      </c>
      <c r="K10" s="346" t="e">
        <f t="shared" si="0"/>
        <v>#DIV/0!</v>
      </c>
      <c r="L10" s="332">
        <f>LOOKUP(1,0/(($D$3=数据提取表!$A:$A)*($A10=数据提取表!$B:$B)),数据提取表!M:M)</f>
        <v>17.336</v>
      </c>
      <c r="M10" s="347">
        <f>新能源级指标!R42</f>
        <v>1250</v>
      </c>
      <c r="N10" s="348">
        <f>L10-M10/31*日报辅助图!$D$1</f>
        <v>-63.3091612903226</v>
      </c>
      <c r="O10" s="349">
        <f t="shared" si="1"/>
        <v>0.0138688</v>
      </c>
      <c r="P10" s="346">
        <f t="shared" si="2"/>
        <v>-0.0506473290322581</v>
      </c>
      <c r="Q10" s="332">
        <f>L10</f>
        <v>17.336</v>
      </c>
      <c r="R10" s="357">
        <f>新能源级指标!K42</f>
        <v>3960</v>
      </c>
      <c r="S10" s="348">
        <f>Q10-(计划电量!K15/31*日报辅助图!$D$1)</f>
        <v>9.14245161290322</v>
      </c>
      <c r="T10" s="349">
        <f t="shared" si="3"/>
        <v>0.00437777777777778</v>
      </c>
      <c r="U10" s="349">
        <f t="shared" si="4"/>
        <v>0.00230869990224829</v>
      </c>
      <c r="V10" s="332">
        <f t="array" ref="V10">LOOKUP(1,0/(($D$3=数据提取表!$A:$A)*($A10=数据提取表!$B:$B)),数据提取表!R:R)</f>
        <v>660.7876</v>
      </c>
      <c r="W10" s="194">
        <f>新能源级指标!Z42</f>
        <v>14500.6</v>
      </c>
      <c r="X10" s="348">
        <f>V10-(计划电量!K15/31*日报辅助图!$D$1)</f>
        <v>652.594051612903</v>
      </c>
      <c r="Y10" s="349">
        <f t="shared" si="5"/>
        <v>0.0455696729790491</v>
      </c>
      <c r="Z10" s="349">
        <f t="shared" si="6"/>
        <v>0.0450046240578254</v>
      </c>
      <c r="AA10" s="330">
        <f t="array" ref="AA10">LOOKUP(1,0/(($D$3=数据提取表!$A:$A)*($A10=数据提取表!$B:$B)),数据提取表!AC:AC)</f>
        <v>0</v>
      </c>
      <c r="AB10" s="330">
        <f t="array" ref="AB10">LOOKUP(1,0/(($D$3=数据提取表!$A:$A)*($A10=数据提取表!$B:$B)),数据提取表!AD:AD)</f>
        <v>0</v>
      </c>
      <c r="AF10" s="366"/>
      <c r="AG10" s="366"/>
      <c r="AH10" s="367"/>
    </row>
    <row r="11" s="306" customFormat="1" ht="30" customHeight="1" spans="1:34">
      <c r="A11" s="338"/>
      <c r="B11" s="306" t="s">
        <v>565</v>
      </c>
      <c r="C11" s="339"/>
      <c r="D11" s="306">
        <f>SUM(D6:D10)</f>
        <v>450</v>
      </c>
      <c r="E11" s="306" t="s">
        <v>176</v>
      </c>
      <c r="F11" s="306" t="s">
        <v>176</v>
      </c>
      <c r="G11" s="306">
        <f>SUM(G6:G10)</f>
        <v>233.742</v>
      </c>
      <c r="H11" s="306">
        <f>SUM(H6:H10)</f>
        <v>193.9186</v>
      </c>
      <c r="I11" s="306">
        <f>SUM(I6:I10)</f>
        <v>195.7425</v>
      </c>
      <c r="J11" s="306">
        <f>SUM(J6:J10)</f>
        <v>51.0056</v>
      </c>
      <c r="K11" s="353">
        <f t="shared" si="0"/>
        <v>0.218213243661815</v>
      </c>
      <c r="L11" s="306">
        <f>SUM(L6:L10)</f>
        <v>390.229</v>
      </c>
      <c r="M11" s="306">
        <f>SUM(M6:M10)</f>
        <v>6231</v>
      </c>
      <c r="N11" s="354">
        <f>L11-M11/31*日报辅助图!$D$1</f>
        <v>-11.771</v>
      </c>
      <c r="O11" s="353">
        <f t="shared" si="1"/>
        <v>0.062627026159525</v>
      </c>
      <c r="P11" s="353">
        <f t="shared" si="2"/>
        <v>-0.00188910287273311</v>
      </c>
      <c r="Q11" s="306">
        <f>SUM(Q6:Q10)</f>
        <v>390.229</v>
      </c>
      <c r="R11" s="306">
        <f>SUM(R6:R10)</f>
        <v>19090.4</v>
      </c>
      <c r="S11" s="354">
        <f>SUM(S6:S10)</f>
        <v>149.970935483871</v>
      </c>
      <c r="T11" s="353">
        <f t="shared" si="3"/>
        <v>0.0204411117629803</v>
      </c>
      <c r="U11" s="353">
        <f t="shared" si="4"/>
        <v>0.00785582991890536</v>
      </c>
      <c r="V11" s="306">
        <f>SUM(V6:V10)</f>
        <v>14980.3857</v>
      </c>
      <c r="W11" s="306">
        <f>SUM(W6:W10)</f>
        <v>67490</v>
      </c>
      <c r="X11" s="354">
        <f>SUM(X6:X10)</f>
        <v>14740.1276354839</v>
      </c>
      <c r="Y11" s="353">
        <f t="shared" si="5"/>
        <v>0.221964523633131</v>
      </c>
      <c r="Z11" s="353">
        <f t="shared" si="6"/>
        <v>0.218404617506058</v>
      </c>
      <c r="AA11" s="306">
        <f>SUM(AA6:AA10)</f>
        <v>0</v>
      </c>
      <c r="AB11" s="306">
        <f>SUM(AB6:AB10)</f>
        <v>0</v>
      </c>
      <c r="AC11" s="338"/>
      <c r="AD11" s="338"/>
      <c r="AE11" s="338"/>
      <c r="AF11" s="354"/>
      <c r="AG11" s="354"/>
      <c r="AH11" s="338"/>
    </row>
    <row r="12" s="305" customFormat="1" ht="20.1" customHeight="1" spans="1:34">
      <c r="A12" s="192" t="s">
        <v>55</v>
      </c>
      <c r="B12" s="329" t="s">
        <v>566</v>
      </c>
      <c r="C12" s="187" t="s">
        <v>567</v>
      </c>
      <c r="D12" s="221">
        <v>100</v>
      </c>
      <c r="E12" s="330" t="str">
        <f>LOOKUP(1,0/(($D$3=数据提取表!$A:$A)*($A12=数据提取表!$B:$B)),数据提取表!E:E)</f>
        <v>晴</v>
      </c>
      <c r="F12" s="331">
        <f t="array" ref="F12">LOOKUP(1,0/(($D$3=数据提取表!$A:$A)*($A12=数据提取表!$B:$B)),数据提取表!G:G)</f>
        <v>7.19</v>
      </c>
      <c r="G12" s="332">
        <f>LOOKUP(1,0/(($D$3=数据提取表!$A:$A)*($A12=数据提取表!$B:$B)),数据提取表!H:H)</f>
        <v>127.2725</v>
      </c>
      <c r="H12" s="332">
        <f>LOOKUP(1,0/(($D$3=数据提取表!$A:$A)*($A12=数据提取表!$B:$B)),数据提取表!I:I)</f>
        <v>107.9536</v>
      </c>
      <c r="I12" s="332">
        <f>LOOKUP(1,0/(($D$3=数据提取表!$A:$A)*($A12=数据提取表!$B:$B)),数据提取表!J:J)</f>
        <v>105.8714</v>
      </c>
      <c r="J12" s="332">
        <f>LOOKUP(1,0/(($D$3=数据提取表!$A:$A)*($A12=数据提取表!$B:$B)),数据提取表!K:K)</f>
        <v>19.3189</v>
      </c>
      <c r="K12" s="346">
        <f t="shared" si="0"/>
        <v>0.151791628199336</v>
      </c>
      <c r="L12" s="332">
        <f>LOOKUP(1,0/(($D$3=数据提取表!$A:$A)*($A12=数据提取表!$B:$B)),数据提取表!M:M)</f>
        <v>165.21</v>
      </c>
      <c r="M12" s="347">
        <f>新能源级指标!R16</f>
        <v>2842</v>
      </c>
      <c r="N12" s="348">
        <f>L12-M12/31*日报辅助图!$D$1</f>
        <v>-18.1448387096774</v>
      </c>
      <c r="O12" s="349">
        <f t="shared" si="1"/>
        <v>0.0581315974665728</v>
      </c>
      <c r="P12" s="346">
        <f t="shared" si="2"/>
        <v>-0.00638453156568522</v>
      </c>
      <c r="Q12" s="332">
        <f t="shared" ref="Q12:Q25" si="7">L12</f>
        <v>165.21</v>
      </c>
      <c r="R12" s="357">
        <f>新能源级指标!K16</f>
        <v>7912</v>
      </c>
      <c r="S12" s="348">
        <f>Q12-(计划电量!K23/31*日报辅助图!$D$1)</f>
        <v>12.3712903225806</v>
      </c>
      <c r="T12" s="349">
        <f t="shared" si="3"/>
        <v>0.0208809403437816</v>
      </c>
      <c r="U12" s="349">
        <f t="shared" si="4"/>
        <v>0.00156361101144851</v>
      </c>
      <c r="V12" s="332">
        <f t="array" ref="V12">LOOKUP(1,0/(($D$3=数据提取表!$A:$A)*($A12=数据提取表!$B:$B)),数据提取表!R:R)</f>
        <v>9085.0147</v>
      </c>
      <c r="W12" s="194">
        <f>新能源级指标!Z16</f>
        <v>28352</v>
      </c>
      <c r="X12" s="348">
        <f>V12-(计划电量!K23/31*日报辅助图!$D$1)</f>
        <v>8932.17599032258</v>
      </c>
      <c r="Y12" s="349">
        <f t="shared" si="5"/>
        <v>0.320436466563205</v>
      </c>
      <c r="Z12" s="349">
        <f t="shared" si="6"/>
        <v>0.315045710719617</v>
      </c>
      <c r="AA12" s="330">
        <f t="array" ref="AA12">LOOKUP(1,0/(($D$3=数据提取表!$A:$A)*($A12=数据提取表!$B:$B)),数据提取表!AC:AC)</f>
        <v>0</v>
      </c>
      <c r="AB12" s="330">
        <f t="array" ref="AB12">LOOKUP(1,0/(($D$3=数据提取表!$A:$A)*($A12=数据提取表!$B:$B)),数据提取表!AD:AD)</f>
        <v>0</v>
      </c>
      <c r="AF12" s="366"/>
      <c r="AG12" s="366"/>
      <c r="AH12" s="367"/>
    </row>
    <row r="13" s="305" customFormat="1" ht="20.1" customHeight="1" spans="1:33">
      <c r="A13" s="192" t="s">
        <v>57</v>
      </c>
      <c r="B13" s="329" t="s">
        <v>568</v>
      </c>
      <c r="C13" s="333" t="s">
        <v>569</v>
      </c>
      <c r="D13" s="334">
        <v>20</v>
      </c>
      <c r="E13" s="335" t="str">
        <f>LOOKUP(1,0/(($D$3=数据提取表!$A:$A)*($A13=数据提取表!$B:$B)),数据提取表!E:E)</f>
        <v>晴</v>
      </c>
      <c r="F13" s="336">
        <f>LOOKUP(1,0/(($D$3=数据提取表!$A:$A)*($A13=数据提取表!$B:$B)),数据提取表!F:F)</f>
        <v>7.49</v>
      </c>
      <c r="G13" s="337">
        <f>LOOKUP(1,0/(($D$3=数据提取表!$A:$A)*($A13=数据提取表!$B:$B)),数据提取表!H:H)</f>
        <v>13.791</v>
      </c>
      <c r="H13" s="337">
        <f>LOOKUP(1,0/(($D$3=数据提取表!$A:$A)*($A13=数据提取表!$B:$B)),数据提取表!I:I)</f>
        <v>12.8608</v>
      </c>
      <c r="I13" s="337">
        <f>LOOKUP(1,0/(($D$3=数据提取表!$A:$A)*($A13=数据提取表!$B:$B)),数据提取表!J:J)</f>
        <v>12.6286</v>
      </c>
      <c r="J13" s="337">
        <f>LOOKUP(1,0/(($D$3=数据提取表!$A:$A)*($A13=数据提取表!$B:$B)),数据提取表!K:K)</f>
        <v>0.9302</v>
      </c>
      <c r="K13" s="350">
        <f t="shared" si="0"/>
        <v>0.0674497860923791</v>
      </c>
      <c r="L13" s="337">
        <f>LOOKUP(1,0/(($D$3=数据提取表!$A:$A)*($A13=数据提取表!$B:$B)),数据提取表!M:M)</f>
        <v>27.29</v>
      </c>
      <c r="M13" s="347">
        <f>新能源级指标!R17</f>
        <v>323</v>
      </c>
      <c r="N13" s="348">
        <f>L13-M13/31*日报辅助图!$D$1</f>
        <v>6.45129032258064</v>
      </c>
      <c r="O13" s="352">
        <f t="shared" si="1"/>
        <v>0.0844891640866873</v>
      </c>
      <c r="P13" s="346">
        <f t="shared" si="2"/>
        <v>0.0199730350544292</v>
      </c>
      <c r="Q13" s="337">
        <f t="shared" si="7"/>
        <v>27.29</v>
      </c>
      <c r="R13" s="357">
        <f>新能源级指标!K17</f>
        <v>956</v>
      </c>
      <c r="S13" s="348">
        <f>Q13-(计划电量!K24/31*日报辅助图!$D$1)</f>
        <v>7.48354838709677</v>
      </c>
      <c r="T13" s="352">
        <f t="shared" si="3"/>
        <v>0.0285460251046025</v>
      </c>
      <c r="U13" s="349">
        <f t="shared" si="4"/>
        <v>0.00782797948441085</v>
      </c>
      <c r="V13" s="337">
        <f t="array" ref="V13">LOOKUP(1,0/(($D$3=数据提取表!$A:$A)*($A13=数据提取表!$B:$B)),数据提取表!R:R)</f>
        <v>1111.2825</v>
      </c>
      <c r="W13" s="194">
        <f>新能源级指标!Z17</f>
        <v>3538</v>
      </c>
      <c r="X13" s="348">
        <f>V13-(计划电量!K24/31*日报辅助图!$D$1)</f>
        <v>1091.4760483871</v>
      </c>
      <c r="Y13" s="352">
        <f t="shared" si="5"/>
        <v>0.314099067269644</v>
      </c>
      <c r="Z13" s="349">
        <f t="shared" si="6"/>
        <v>0.308500861613086</v>
      </c>
      <c r="AA13" s="335">
        <f t="array" ref="AA13">LOOKUP(1,0/(($D$3=数据提取表!$A:$A)*($A13=数据提取表!$B:$B)),数据提取表!AC:AC)</f>
        <v>0</v>
      </c>
      <c r="AB13" s="335">
        <f t="array" ref="AB13">LOOKUP(1,0/(($D$3=数据提取表!$A:$A)*($A13=数据提取表!$B:$B)),数据提取表!AD:AD)</f>
        <v>0</v>
      </c>
      <c r="AF13" s="366"/>
      <c r="AG13" s="366"/>
    </row>
    <row r="14" s="305" customFormat="1" ht="20.1" customHeight="1" spans="1:34">
      <c r="A14" s="192" t="s">
        <v>37</v>
      </c>
      <c r="B14" s="329" t="s">
        <v>570</v>
      </c>
      <c r="C14" s="187" t="s">
        <v>571</v>
      </c>
      <c r="D14" s="221">
        <v>100</v>
      </c>
      <c r="E14" s="330" t="str">
        <f>LOOKUP(1,0/(($D$3=数据提取表!$A:$A)*($A14=数据提取表!$B:$B)),数据提取表!E:E)</f>
        <v>晴</v>
      </c>
      <c r="F14" s="331">
        <f>LOOKUP(1,0/(($D$3=数据提取表!$A:$A)*($A14=数据提取表!$B:$B)),数据提取表!F:F)</f>
        <v>7.71</v>
      </c>
      <c r="G14" s="332">
        <f>LOOKUP(1,0/(($D$3=数据提取表!$A:$A)*($A14=数据提取表!$B:$B)),数据提取表!H:H)</f>
        <v>58.122</v>
      </c>
      <c r="H14" s="332">
        <f>LOOKUP(1,0/(($D$3=数据提取表!$A:$A)*($A14=数据提取表!$B:$B)),数据提取表!I:I)</f>
        <v>52.2362</v>
      </c>
      <c r="I14" s="332">
        <f>LOOKUP(1,0/(($D$3=数据提取表!$A:$A)*($A14=数据提取表!$B:$B)),数据提取表!J:J)</f>
        <v>49.924</v>
      </c>
      <c r="J14" s="332">
        <f>LOOKUP(1,0/(($D$3=数据提取表!$A:$A)*($A14=数据提取表!$B:$B)),数据提取表!K:K)</f>
        <v>5.8416</v>
      </c>
      <c r="K14" s="346">
        <f t="shared" si="0"/>
        <v>0.1005058325591</v>
      </c>
      <c r="L14" s="332">
        <f>LOOKUP(1,0/(($D$3=数据提取表!$A:$A)*($A14=数据提取表!$B:$B)),数据提取表!M:M)</f>
        <v>110.7</v>
      </c>
      <c r="M14" s="347">
        <f>新能源级指标!R18</f>
        <v>1574</v>
      </c>
      <c r="N14" s="348">
        <f>L14-M14/31*日报辅助图!$D$1</f>
        <v>9.15161290322581</v>
      </c>
      <c r="O14" s="349">
        <f t="shared" si="1"/>
        <v>0.0703303684879288</v>
      </c>
      <c r="P14" s="346">
        <f t="shared" si="2"/>
        <v>0.00581423945567078</v>
      </c>
      <c r="Q14" s="332">
        <f t="shared" si="7"/>
        <v>110.7</v>
      </c>
      <c r="R14" s="357">
        <f>新能源级指标!K18</f>
        <v>4518</v>
      </c>
      <c r="S14" s="348">
        <f>Q14-(计划电量!K25/31*日报辅助图!$D$1)</f>
        <v>27.4741935483871</v>
      </c>
      <c r="T14" s="349">
        <f t="shared" si="3"/>
        <v>0.0245019920318725</v>
      </c>
      <c r="U14" s="349">
        <f t="shared" si="4"/>
        <v>0.00608105213554385</v>
      </c>
      <c r="V14" s="332">
        <f t="array" ref="V14">LOOKUP(1,0/(($D$3=数据提取表!$A:$A)*($A14=数据提取表!$B:$B)),数据提取表!R:R)</f>
        <v>4631.556</v>
      </c>
      <c r="W14" s="194">
        <f>新能源级指标!Z18</f>
        <v>15889</v>
      </c>
      <c r="X14" s="348">
        <f>V14-(计划电量!K25/31*日报辅助图!$D$1)</f>
        <v>4548.33019354839</v>
      </c>
      <c r="Y14" s="349">
        <f t="shared" si="5"/>
        <v>0.291494493045503</v>
      </c>
      <c r="Z14" s="349">
        <f t="shared" si="6"/>
        <v>0.286256541855899</v>
      </c>
      <c r="AA14" s="330">
        <f t="array" ref="AA14">LOOKUP(1,0/(($D$3=数据提取表!$A:$A)*($A14=数据提取表!$B:$B)),数据提取表!AC:AC)</f>
        <v>0</v>
      </c>
      <c r="AB14" s="330">
        <f t="array" ref="AB14">LOOKUP(1,0/(($D$3=数据提取表!$A:$A)*($A14=数据提取表!$B:$B)),数据提取表!AD:AD)</f>
        <v>0</v>
      </c>
      <c r="AF14" s="366"/>
      <c r="AG14" s="366"/>
      <c r="AH14" s="367"/>
    </row>
    <row r="15" s="305" customFormat="1" ht="20.1" customHeight="1" spans="1:33">
      <c r="A15" s="192" t="s">
        <v>40</v>
      </c>
      <c r="B15" s="329" t="s">
        <v>572</v>
      </c>
      <c r="C15" s="333" t="s">
        <v>573</v>
      </c>
      <c r="D15" s="334">
        <v>30</v>
      </c>
      <c r="E15" s="335" t="str">
        <f>LOOKUP(1,0/(($D$3=数据提取表!$A:$A)*($A15=数据提取表!$B:$B)),数据提取表!E:E)</f>
        <v>晴</v>
      </c>
      <c r="F15" s="336">
        <f>LOOKUP(1,0/(($D$3=数据提取表!$A:$A)*($A15=数据提取表!$B:$B)),数据提取表!F:F)</f>
        <v>7.84</v>
      </c>
      <c r="G15" s="337">
        <f>LOOKUP(1,0/(($D$3=数据提取表!$A:$A)*($A15=数据提取表!$B:$B)),数据提取表!H:H)</f>
        <v>19.2399</v>
      </c>
      <c r="H15" s="337">
        <f>LOOKUP(1,0/(($D$3=数据提取表!$A:$A)*($A15=数据提取表!$B:$B)),数据提取表!I:I)</f>
        <v>19.2399</v>
      </c>
      <c r="I15" s="337">
        <f>LOOKUP(1,0/(($D$3=数据提取表!$A:$A)*($A15=数据提取表!$B:$B)),数据提取表!J:J)</f>
        <v>19.008</v>
      </c>
      <c r="J15" s="337">
        <f>LOOKUP(1,0/(($D$3=数据提取表!$A:$A)*($A15=数据提取表!$B:$B)),数据提取表!K:K)</f>
        <v>0</v>
      </c>
      <c r="K15" s="350">
        <f t="shared" si="0"/>
        <v>0</v>
      </c>
      <c r="L15" s="337">
        <f>LOOKUP(1,0/(($D$3=数据提取表!$A:$A)*($A15=数据提取表!$B:$B)),数据提取表!M:M)</f>
        <v>32.0496</v>
      </c>
      <c r="M15" s="347">
        <f>新能源级指标!R19</f>
        <v>467</v>
      </c>
      <c r="N15" s="348">
        <f>L15-M15/31*日报辅助图!$D$1</f>
        <v>1.92056774193548</v>
      </c>
      <c r="O15" s="352">
        <f t="shared" si="1"/>
        <v>0.0686286937901499</v>
      </c>
      <c r="P15" s="346">
        <f t="shared" si="2"/>
        <v>0.00411256475789182</v>
      </c>
      <c r="Q15" s="337">
        <f t="shared" si="7"/>
        <v>32.0496</v>
      </c>
      <c r="R15" s="357">
        <f>新能源级指标!K19</f>
        <v>1278</v>
      </c>
      <c r="S15" s="348">
        <f>Q15-(计划电量!K26/31*日报辅助图!$D$1)</f>
        <v>6.56572903225806</v>
      </c>
      <c r="T15" s="352">
        <f t="shared" si="3"/>
        <v>0.0250779342723005</v>
      </c>
      <c r="U15" s="349">
        <f t="shared" si="4"/>
        <v>0.0051375031551315</v>
      </c>
      <c r="V15" s="337">
        <f t="array" ref="V15">LOOKUP(1,0/(($D$3=数据提取表!$A:$A)*($A15=数据提取表!$B:$B)),数据提取表!R:R)</f>
        <v>1636.8528</v>
      </c>
      <c r="W15" s="194">
        <f>新能源级指标!Z19</f>
        <v>4798</v>
      </c>
      <c r="X15" s="348">
        <f>V15-(计划电量!K26/31*日报辅助图!$D$1)</f>
        <v>1611.36892903226</v>
      </c>
      <c r="Y15" s="352">
        <f t="shared" si="5"/>
        <v>0.341153147144644</v>
      </c>
      <c r="Z15" s="349">
        <f t="shared" si="6"/>
        <v>0.33584179429601</v>
      </c>
      <c r="AA15" s="335">
        <f t="array" ref="AA15">LOOKUP(1,0/(($D$3=数据提取表!$A:$A)*($A15=数据提取表!$B:$B)),数据提取表!AC:AC)</f>
        <v>0</v>
      </c>
      <c r="AB15" s="335">
        <f t="array" ref="AB15">LOOKUP(1,0/(($D$3=数据提取表!$A:$A)*($A15=数据提取表!$B:$B)),数据提取表!AD:AD)</f>
        <v>0</v>
      </c>
      <c r="AF15" s="366"/>
      <c r="AG15" s="366"/>
    </row>
    <row r="16" s="305" customFormat="1" ht="20.1" customHeight="1" spans="1:34">
      <c r="A16" s="192" t="s">
        <v>60</v>
      </c>
      <c r="B16" s="329" t="s">
        <v>574</v>
      </c>
      <c r="C16" s="187" t="s">
        <v>575</v>
      </c>
      <c r="D16" s="221">
        <v>200</v>
      </c>
      <c r="E16" s="330" t="str">
        <f>LOOKUP(1,0/(($D$3=数据提取表!$A:$A)*($A16=数据提取表!$B:$B)),数据提取表!E:E)</f>
        <v>晴</v>
      </c>
      <c r="F16" s="331">
        <f t="array" ref="F16">LOOKUP(1,0/(($D$3=数据提取表!$A:$A)*($A16=数据提取表!$B:$B)),数据提取表!G:G)</f>
        <v>6.17</v>
      </c>
      <c r="G16" s="332">
        <f>LOOKUP(1,0/(($D$3=数据提取表!$A:$A)*($A16=数据提取表!$B:$B)),数据提取表!H:H)</f>
        <v>165.4552</v>
      </c>
      <c r="H16" s="332">
        <f>LOOKUP(1,0/(($D$3=数据提取表!$A:$A)*($A16=数据提取表!$B:$B)),数据提取表!I:I)</f>
        <v>129.7204</v>
      </c>
      <c r="I16" s="332">
        <f>LOOKUP(1,0/(($D$3=数据提取表!$A:$A)*($A16=数据提取表!$B:$B)),数据提取表!J:J)</f>
        <v>125.4</v>
      </c>
      <c r="J16" s="332">
        <f>LOOKUP(1,0/(($D$3=数据提取表!$A:$A)*($A16=数据提取表!$B:$B)),数据提取表!K:K)</f>
        <v>35.7348</v>
      </c>
      <c r="K16" s="346">
        <f t="shared" si="0"/>
        <v>0.215978706018306</v>
      </c>
      <c r="L16" s="332">
        <f>LOOKUP(1,0/(($D$3=数据提取表!$A:$A)*($A16=数据提取表!$B:$B)),数据提取表!M:M)</f>
        <v>277.2</v>
      </c>
      <c r="M16" s="347">
        <f>新能源级指标!R20</f>
        <v>4821</v>
      </c>
      <c r="N16" s="348">
        <f>L16-M16/31*日报辅助图!$D$1</f>
        <v>-33.8322580645162</v>
      </c>
      <c r="O16" s="349">
        <f t="shared" si="1"/>
        <v>0.0574984443061605</v>
      </c>
      <c r="P16" s="346">
        <f t="shared" si="2"/>
        <v>-0.00701768472609752</v>
      </c>
      <c r="Q16" s="332">
        <f t="shared" si="7"/>
        <v>277.2</v>
      </c>
      <c r="R16" s="357">
        <f>新能源级指标!K20</f>
        <v>15052</v>
      </c>
      <c r="S16" s="348">
        <f>Q16-(计划电量!K27/31*日报辅助图!$D$1)</f>
        <v>-148.090322580645</v>
      </c>
      <c r="T16" s="349">
        <f t="shared" si="3"/>
        <v>0.0184161573212862</v>
      </c>
      <c r="U16" s="349">
        <f t="shared" si="4"/>
        <v>-0.0098385810909278</v>
      </c>
      <c r="V16" s="332">
        <f t="array" ref="V16">LOOKUP(1,0/(($D$3=数据提取表!$A:$A)*($A16=数据提取表!$B:$B)),数据提取表!R:R)</f>
        <v>20434.92</v>
      </c>
      <c r="W16" s="194">
        <f>新能源级指标!Z20</f>
        <v>58020</v>
      </c>
      <c r="X16" s="348">
        <f>V16-(计划电量!K27/31*日报辅助图!$D$1)</f>
        <v>20009.6296774194</v>
      </c>
      <c r="Y16" s="349">
        <f t="shared" si="5"/>
        <v>0.352204756980352</v>
      </c>
      <c r="Z16" s="349">
        <f t="shared" si="6"/>
        <v>0.344874692820051</v>
      </c>
      <c r="AA16" s="330">
        <f t="array" ref="AA16">LOOKUP(1,0/(($D$3=数据提取表!$A:$A)*($A16=数据提取表!$B:$B)),数据提取表!AC:AC)</f>
        <v>0</v>
      </c>
      <c r="AB16" s="330">
        <f t="array" ref="AB16">LOOKUP(1,0/(($D$3=数据提取表!$A:$A)*($A16=数据提取表!$B:$B)),数据提取表!AD:AD)</f>
        <v>0</v>
      </c>
      <c r="AF16" s="366"/>
      <c r="AG16" s="366"/>
      <c r="AH16" s="367"/>
    </row>
    <row r="17" s="305" customFormat="1" ht="20.1" customHeight="1" spans="1:33">
      <c r="A17" s="192" t="s">
        <v>61</v>
      </c>
      <c r="B17" s="329" t="s">
        <v>576</v>
      </c>
      <c r="C17" s="333" t="s">
        <v>577</v>
      </c>
      <c r="D17" s="334">
        <v>275</v>
      </c>
      <c r="E17" s="335" t="str">
        <f>LOOKUP(1,0/(($D$3=数据提取表!$A:$A)*($A17=数据提取表!$B:$B)),数据提取表!E:E)</f>
        <v>晴</v>
      </c>
      <c r="F17" s="336">
        <f t="array" ref="F17">LOOKUP(1,0/(($D$3=数据提取表!$A:$A)*($A17=数据提取表!$B:$B)),数据提取表!G:G)</f>
        <v>7.69</v>
      </c>
      <c r="G17" s="337">
        <f>LOOKUP(1,0/(($D$3=数据提取表!$A:$A)*($A17=数据提取表!$B:$B)),数据提取表!H:H)</f>
        <v>308.3898</v>
      </c>
      <c r="H17" s="337">
        <f>LOOKUP(1,0/(($D$3=数据提取表!$A:$A)*($A17=数据提取表!$B:$B)),数据提取表!I:I)</f>
        <v>149.7069</v>
      </c>
      <c r="I17" s="337">
        <f>LOOKUP(1,0/(($D$3=数据提取表!$A:$A)*($A17=数据提取表!$B:$B)),数据提取表!J:J)</f>
        <v>145.64</v>
      </c>
      <c r="J17" s="337">
        <f>LOOKUP(1,0/(($D$3=数据提取表!$A:$A)*($A17=数据提取表!$B:$B)),数据提取表!K:K)</f>
        <v>158.6829</v>
      </c>
      <c r="K17" s="350">
        <f t="shared" si="0"/>
        <v>0.51455301050813</v>
      </c>
      <c r="L17" s="337">
        <f>LOOKUP(1,0/(($D$3=数据提取表!$A:$A)*($A17=数据提取表!$B:$B)),数据提取表!M:M)</f>
        <v>418.88</v>
      </c>
      <c r="M17" s="347">
        <f>新能源级指标!R21</f>
        <v>6473</v>
      </c>
      <c r="N17" s="348">
        <f>L17-M17/31*日报辅助图!$D$1</f>
        <v>1.26709677419353</v>
      </c>
      <c r="O17" s="352">
        <f t="shared" si="1"/>
        <v>0.0647118801174108</v>
      </c>
      <c r="P17" s="346">
        <f t="shared" si="2"/>
        <v>0.000195751085152716</v>
      </c>
      <c r="Q17" s="337">
        <f t="shared" si="7"/>
        <v>418.88</v>
      </c>
      <c r="R17" s="357">
        <f>新能源级指标!K21</f>
        <v>20943</v>
      </c>
      <c r="S17" s="348">
        <f>Q17-(计划电量!K28/31*日报辅助图!$D$1)</f>
        <v>-36.9909677419355</v>
      </c>
      <c r="T17" s="352">
        <f t="shared" si="3"/>
        <v>0.020000954973022</v>
      </c>
      <c r="U17" s="349">
        <f t="shared" si="4"/>
        <v>-0.00176626881258346</v>
      </c>
      <c r="V17" s="337">
        <f t="array" ref="V17">LOOKUP(1,0/(($D$3=数据提取表!$A:$A)*($A17=数据提取表!$B:$B)),数据提取表!R:R)</f>
        <v>32351</v>
      </c>
      <c r="W17" s="194">
        <f>新能源级指标!Z21</f>
        <v>80080</v>
      </c>
      <c r="X17" s="348">
        <f>V17-(计划电量!K28/31*日报辅助图!$D$1)</f>
        <v>31895.1290322581</v>
      </c>
      <c r="Y17" s="352">
        <f t="shared" si="5"/>
        <v>0.403983516483516</v>
      </c>
      <c r="Z17" s="349">
        <f t="shared" si="6"/>
        <v>0.398290822081145</v>
      </c>
      <c r="AA17" s="335">
        <f t="array" ref="AA17">LOOKUP(1,0/(($D$3=数据提取表!$A:$A)*($A17=数据提取表!$B:$B)),数据提取表!AC:AC)</f>
        <v>0</v>
      </c>
      <c r="AB17" s="335">
        <f t="array" ref="AB17">LOOKUP(1,0/(($D$3=数据提取表!$A:$A)*($A17=数据提取表!$B:$B)),数据提取表!AD:AD)</f>
        <v>0</v>
      </c>
      <c r="AF17" s="366"/>
      <c r="AG17" s="366"/>
    </row>
    <row r="18" s="305" customFormat="1" ht="20.1" customHeight="1" spans="1:34">
      <c r="A18" s="192" t="s">
        <v>62</v>
      </c>
      <c r="B18" s="329" t="s">
        <v>578</v>
      </c>
      <c r="C18" s="187" t="s">
        <v>579</v>
      </c>
      <c r="D18" s="221">
        <v>200</v>
      </c>
      <c r="E18" s="330" t="str">
        <f>LOOKUP(1,0/(($D$3=数据提取表!$A:$A)*($A18=数据提取表!$B:$B)),数据提取表!E:E)</f>
        <v>晴</v>
      </c>
      <c r="F18" s="331">
        <f t="array" ref="F18">LOOKUP(1,0/(($D$3=数据提取表!$A:$A)*($A18=数据提取表!$B:$B)),数据提取表!G:G)</f>
        <v>7.5</v>
      </c>
      <c r="G18" s="332">
        <f>LOOKUP(1,0/(($D$3=数据提取表!$A:$A)*($A18=数据提取表!$B:$B)),数据提取表!H:H)</f>
        <v>195.3072</v>
      </c>
      <c r="H18" s="332">
        <f>LOOKUP(1,0/(($D$3=数据提取表!$A:$A)*($A18=数据提取表!$B:$B)),数据提取表!I:I)</f>
        <v>140.085</v>
      </c>
      <c r="I18" s="332">
        <f>LOOKUP(1,0/(($D$3=数据提取表!$A:$A)*($A18=数据提取表!$B:$B)),数据提取表!J:J)</f>
        <v>135.96</v>
      </c>
      <c r="J18" s="332">
        <f>LOOKUP(1,0/(($D$3=数据提取表!$A:$A)*($A18=数据提取表!$B:$B)),数据提取表!K:K)</f>
        <v>55.2222</v>
      </c>
      <c r="K18" s="346">
        <f t="shared" si="0"/>
        <v>0.282745336577453</v>
      </c>
      <c r="L18" s="332">
        <f>LOOKUP(1,0/(($D$3=数据提取表!$A:$A)*($A18=数据提取表!$B:$B)),数据提取表!M:M)</f>
        <v>337.92</v>
      </c>
      <c r="M18" s="347">
        <f>新能源级指标!R22</f>
        <v>4587</v>
      </c>
      <c r="N18" s="348">
        <f>L18-M18/31*日报辅助图!$D$1</f>
        <v>41.9845161290323</v>
      </c>
      <c r="O18" s="349">
        <f t="shared" si="1"/>
        <v>0.0736690647482014</v>
      </c>
      <c r="P18" s="346">
        <f t="shared" si="2"/>
        <v>0.00915293571594338</v>
      </c>
      <c r="Q18" s="332">
        <f t="shared" si="7"/>
        <v>337.92</v>
      </c>
      <c r="R18" s="357">
        <f>新能源级指标!K22</f>
        <v>15111</v>
      </c>
      <c r="S18" s="348">
        <f>Q18-(计划电量!K29/31*日报辅助图!$D$1)</f>
        <v>-40.2735483870968</v>
      </c>
      <c r="T18" s="349">
        <f t="shared" si="3"/>
        <v>0.0223625173714513</v>
      </c>
      <c r="U18" s="349">
        <f t="shared" si="4"/>
        <v>-0.00266518088724087</v>
      </c>
      <c r="V18" s="332">
        <f t="array" ref="V18">LOOKUP(1,0/(($D$3=数据提取表!$A:$A)*($A18=数据提取表!$B:$B)),数据提取表!R:R)</f>
        <v>22826.76</v>
      </c>
      <c r="W18" s="194">
        <f>新能源级指标!Z22</f>
        <v>58280</v>
      </c>
      <c r="X18" s="348">
        <f>V18-(计划电量!K29/31*日报辅助图!$D$1)</f>
        <v>22448.5664516129</v>
      </c>
      <c r="Y18" s="349">
        <f t="shared" si="5"/>
        <v>0.391673987645848</v>
      </c>
      <c r="Z18" s="349">
        <f t="shared" si="6"/>
        <v>0.38518473664401</v>
      </c>
      <c r="AA18" s="330">
        <f t="array" ref="AA18">LOOKUP(1,0/(($D$3=数据提取表!$A:$A)*($A18=数据提取表!$B:$B)),数据提取表!AC:AC)</f>
        <v>0</v>
      </c>
      <c r="AB18" s="330">
        <f t="array" ref="AB18">LOOKUP(1,0/(($D$3=数据提取表!$A:$A)*($A18=数据提取表!$B:$B)),数据提取表!AD:AD)</f>
        <v>0</v>
      </c>
      <c r="AF18" s="366"/>
      <c r="AG18" s="366"/>
      <c r="AH18" s="367"/>
    </row>
    <row r="19" s="305" customFormat="1" ht="20.1" customHeight="1" spans="1:33">
      <c r="A19" s="192" t="s">
        <v>64</v>
      </c>
      <c r="B19" s="329" t="s">
        <v>580</v>
      </c>
      <c r="C19" s="333" t="s">
        <v>581</v>
      </c>
      <c r="D19" s="334">
        <v>60</v>
      </c>
      <c r="E19" s="335" t="str">
        <f>LOOKUP(1,0/(($D$3=数据提取表!$A:$A)*($A19=数据提取表!$B:$B)),数据提取表!E:E)</f>
        <v>晴</v>
      </c>
      <c r="F19" s="336">
        <f t="array" ref="F19">LOOKUP(1,0/(($D$3=数据提取表!$A:$A)*($A19=数据提取表!$B:$B)),数据提取表!G:G)</f>
        <v>4.17</v>
      </c>
      <c r="G19" s="337">
        <f>LOOKUP(1,0/(($D$3=数据提取表!$A:$A)*($A19=数据提取表!$B:$B)),数据提取表!H:H)</f>
        <v>28.7016</v>
      </c>
      <c r="H19" s="337">
        <f>LOOKUP(1,0/(($D$3=数据提取表!$A:$A)*($A19=数据提取表!$B:$B)),数据提取表!I:I)</f>
        <v>28.7016</v>
      </c>
      <c r="I19" s="337">
        <f>LOOKUP(1,0/(($D$3=数据提取表!$A:$A)*($A19=数据提取表!$B:$B)),数据提取表!J:J)</f>
        <v>28.14</v>
      </c>
      <c r="J19" s="337">
        <f>LOOKUP(1,0/(($D$3=数据提取表!$A:$A)*($A19=数据提取表!$B:$B)),数据提取表!K:K)</f>
        <v>0</v>
      </c>
      <c r="K19" s="350">
        <f t="shared" si="0"/>
        <v>0</v>
      </c>
      <c r="L19" s="337">
        <f>LOOKUP(1,0/(($D$3=数据提取表!$A:$A)*($A19=数据提取表!$B:$B)),数据提取表!M:M)</f>
        <v>80.85</v>
      </c>
      <c r="M19" s="347">
        <f>新能源级指标!R23</f>
        <v>1054</v>
      </c>
      <c r="N19" s="348">
        <f>L19-M19/31*日报辅助图!$D$1</f>
        <v>12.85</v>
      </c>
      <c r="O19" s="352">
        <f t="shared" si="1"/>
        <v>0.076707779886148</v>
      </c>
      <c r="P19" s="346">
        <f t="shared" si="2"/>
        <v>0.0121916508538899</v>
      </c>
      <c r="Q19" s="337">
        <f t="shared" si="7"/>
        <v>80.85</v>
      </c>
      <c r="R19" s="357">
        <f>新能源级指标!K23</f>
        <v>3472</v>
      </c>
      <c r="S19" s="348">
        <f>Q19-(计划电量!K30/31*日报辅助图!$D$1)</f>
        <v>-13.9241935483871</v>
      </c>
      <c r="T19" s="352">
        <f t="shared" si="3"/>
        <v>0.0232862903225806</v>
      </c>
      <c r="U19" s="349">
        <f t="shared" si="4"/>
        <v>-0.00401042440909767</v>
      </c>
      <c r="V19" s="337">
        <f t="array" ref="V19">LOOKUP(1,0/(($D$3=数据提取表!$A:$A)*($A19=数据提取表!$B:$B)),数据提取表!R:R)</f>
        <v>5431.23</v>
      </c>
      <c r="W19" s="194">
        <f>新能源级指标!Z23</f>
        <v>14482</v>
      </c>
      <c r="X19" s="348">
        <f>V19-(计划电量!K30/31*日报辅助图!$D$1)</f>
        <v>5336.45580645161</v>
      </c>
      <c r="Y19" s="352">
        <f t="shared" si="5"/>
        <v>0.375033144593288</v>
      </c>
      <c r="Z19" s="349">
        <f t="shared" si="6"/>
        <v>0.368488869386246</v>
      </c>
      <c r="AA19" s="335">
        <f t="array" ref="AA19">LOOKUP(1,0/(($D$3=数据提取表!$A:$A)*($A19=数据提取表!$B:$B)),数据提取表!AC:AC)</f>
        <v>0</v>
      </c>
      <c r="AB19" s="335">
        <f t="array" ref="AB19">LOOKUP(1,0/(($D$3=数据提取表!$A:$A)*($A19=数据提取表!$B:$B)),数据提取表!AD:AD)</f>
        <v>0</v>
      </c>
      <c r="AF19" s="366"/>
      <c r="AG19" s="366"/>
    </row>
    <row r="20" s="305" customFormat="1" ht="20.1" customHeight="1" spans="1:33">
      <c r="A20" s="192" t="s">
        <v>43</v>
      </c>
      <c r="B20" s="329" t="s">
        <v>584</v>
      </c>
      <c r="C20" s="333" t="s">
        <v>585</v>
      </c>
      <c r="D20" s="334">
        <v>300</v>
      </c>
      <c r="E20" s="335" t="str">
        <f>LOOKUP(1,0/(($D$3=数据提取表!$A:$A)*($A20=数据提取表!$B:$B)),数据提取表!E:E)</f>
        <v>晴</v>
      </c>
      <c r="F20" s="336">
        <f>LOOKUP(1,0/(($D$3=数据提取表!$A:$A)*($A20=数据提取表!$B:$B)),数据提取表!F:F)</f>
        <v>6.56</v>
      </c>
      <c r="G20" s="337">
        <f>LOOKUP(1,0/(($D$3=数据提取表!$A:$A)*($A20=数据提取表!$B:$B)),数据提取表!H:H)</f>
        <v>227.1155</v>
      </c>
      <c r="H20" s="337">
        <f>LOOKUP(1,0/(($D$3=数据提取表!$A:$A)*($A20=数据提取表!$B:$B)),数据提取表!I:I)</f>
        <v>208.8366</v>
      </c>
      <c r="I20" s="337">
        <f>LOOKUP(1,0/(($D$3=数据提取表!$A:$A)*($A20=数据提取表!$B:$B)),数据提取表!J:J)</f>
        <v>206.382</v>
      </c>
      <c r="J20" s="337">
        <f>LOOKUP(1,0/(($D$3=数据提取表!$A:$A)*($A20=数据提取表!$B:$B)),数据提取表!K:K)</f>
        <v>17.1153</v>
      </c>
      <c r="K20" s="350">
        <f t="shared" ref="K20:K37" si="8">J20/G20</f>
        <v>0.0753594536700489</v>
      </c>
      <c r="L20" s="337">
        <f>LOOKUP(1,0/(($D$3=数据提取表!$A:$A)*($A20=数据提取表!$B:$B)),数据提取表!M:M)</f>
        <v>451.902</v>
      </c>
      <c r="M20" s="351">
        <f>新能源级指标!R25</f>
        <v>5361</v>
      </c>
      <c r="N20" s="348">
        <f>L20-M20/31*日报辅助图!$D$1</f>
        <v>106.031032258064</v>
      </c>
      <c r="O20" s="352">
        <f t="shared" ref="O20:O39" si="9">L20/M20</f>
        <v>0.08429434806939</v>
      </c>
      <c r="P20" s="346">
        <f t="shared" ref="P20:P39" si="10">N20/M20</f>
        <v>0.019778219037132</v>
      </c>
      <c r="Q20" s="337">
        <f t="shared" si="7"/>
        <v>451.902</v>
      </c>
      <c r="R20" s="358">
        <f>新能源级指标!K25</f>
        <v>16086</v>
      </c>
      <c r="S20" s="348">
        <f>Q20-(计划电量!K32/31*日报辅助图!$D$1)</f>
        <v>254.224580645161</v>
      </c>
      <c r="T20" s="352">
        <f t="shared" ref="T20:T39" si="11">Q20/R20</f>
        <v>0.0280928757926147</v>
      </c>
      <c r="U20" s="349">
        <f t="shared" ref="U20:U39" si="12">S20/R20</f>
        <v>0.0158040893102798</v>
      </c>
      <c r="V20" s="337">
        <f t="array" ref="V20">LOOKUP(1,0/(($D$3=数据提取表!$A:$A)*($A20=数据提取表!$B:$B)),数据提取表!R:R)</f>
        <v>18582.466</v>
      </c>
      <c r="W20" s="359">
        <f>新能源级指标!Z25</f>
        <v>60814</v>
      </c>
      <c r="X20" s="348">
        <f>V20-(计划电量!K32/31*日报辅助图!$D$1)</f>
        <v>18384.7885806452</v>
      </c>
      <c r="Y20" s="352">
        <f t="shared" ref="Y20:Y39" si="13">V20/W20</f>
        <v>0.305562304732463</v>
      </c>
      <c r="Z20" s="349">
        <f t="shared" ref="Z20:Z39" si="14">X20/W20</f>
        <v>0.302311779863932</v>
      </c>
      <c r="AA20" s="335">
        <f t="array" ref="AA20">LOOKUP(1,0/(($D$3=数据提取表!$A:$A)*($A20=数据提取表!$B:$B)),数据提取表!AC:AC)</f>
        <v>0</v>
      </c>
      <c r="AB20" s="335">
        <f t="array" ref="AB20">LOOKUP(1,0/(($D$3=数据提取表!$A:$A)*($A20=数据提取表!$B:$B)),数据提取表!AD:AD)</f>
        <v>0</v>
      </c>
      <c r="AF20" s="366"/>
      <c r="AG20" s="366"/>
    </row>
    <row r="21" s="305" customFormat="1" ht="20.1" customHeight="1" spans="1:34">
      <c r="A21" s="173" t="s">
        <v>84</v>
      </c>
      <c r="B21" s="329" t="s">
        <v>586</v>
      </c>
      <c r="C21" s="187" t="s">
        <v>714</v>
      </c>
      <c r="D21" s="221">
        <v>33</v>
      </c>
      <c r="E21" s="330" t="str">
        <f>LOOKUP(1,0/(($D$3=数据提取表!$A:$A)*($A21=数据提取表!$B:$B)),数据提取表!E:E)</f>
        <v>晴</v>
      </c>
      <c r="F21" s="331">
        <f t="array" ref="F21">LOOKUP(1,0/(($D$3=数据提取表!$A:$A)*($A21=数据提取表!$B:$B)),数据提取表!G:G)</f>
        <v>6.55</v>
      </c>
      <c r="G21" s="332">
        <f>LOOKUP(1,0/(($D$3=数据提取表!$A:$A)*($A21=数据提取表!$B:$B)),数据提取表!H:H)</f>
        <v>41.4181</v>
      </c>
      <c r="H21" s="332">
        <f>LOOKUP(1,0/(($D$3=数据提取表!$A:$A)*($A21=数据提取表!$B:$B)),数据提取表!I:I)</f>
        <v>41.1979</v>
      </c>
      <c r="I21" s="332">
        <f>LOOKUP(1,0/(($D$3=数据提取表!$A:$A)*($A21=数据提取表!$B:$B)),数据提取表!J:J)</f>
        <v>40.26</v>
      </c>
      <c r="J21" s="332">
        <f>LOOKUP(1,0/(($D$3=数据提取表!$A:$A)*($A21=数据提取表!$B:$B)),数据提取表!K:K)</f>
        <v>0</v>
      </c>
      <c r="K21" s="346">
        <f t="shared" si="8"/>
        <v>0</v>
      </c>
      <c r="L21" s="332">
        <f>LOOKUP(1,0/(($D$3=数据提取表!$A:$A)*($A21=数据提取表!$B:$B)),数据提取表!M:M)</f>
        <v>76.56</v>
      </c>
      <c r="M21" s="347">
        <f>新能源级指标!R50</f>
        <v>1121</v>
      </c>
      <c r="N21" s="348">
        <f>L21-M21/31*日报辅助图!$D$1</f>
        <v>4.23741935483871</v>
      </c>
      <c r="O21" s="349">
        <f t="shared" si="9"/>
        <v>0.0682961641391615</v>
      </c>
      <c r="P21" s="346">
        <f t="shared" si="10"/>
        <v>0.0037800351069034</v>
      </c>
      <c r="Q21" s="332">
        <f t="shared" si="7"/>
        <v>76.56</v>
      </c>
      <c r="R21" s="357">
        <f>新能源级指标!K50</f>
        <v>2850</v>
      </c>
      <c r="S21" s="348">
        <f>Q21-(计划电量!K33/31*日报辅助图!$D$1)</f>
        <v>64.6245161290323</v>
      </c>
      <c r="T21" s="349">
        <f t="shared" si="11"/>
        <v>0.0268631578947368</v>
      </c>
      <c r="U21" s="349">
        <f t="shared" si="12"/>
        <v>0.0226752688172043</v>
      </c>
      <c r="V21" s="332">
        <f t="array" ref="V21">LOOKUP(1,0/(($D$3=数据提取表!$A:$A)*($A21=数据提取表!$B:$B)),数据提取表!R:R)</f>
        <v>2345.64</v>
      </c>
      <c r="W21" s="194">
        <f>新能源级指标!Z50</f>
        <v>7604</v>
      </c>
      <c r="X21" s="348">
        <f>V21-(计划电量!K33/31*日报辅助图!$D$1)</f>
        <v>2333.70451612903</v>
      </c>
      <c r="Y21" s="349">
        <f t="shared" si="13"/>
        <v>0.308474487112046</v>
      </c>
      <c r="Z21" s="349">
        <f t="shared" si="14"/>
        <v>0.306904854830225</v>
      </c>
      <c r="AA21" s="330">
        <f t="array" ref="AA21">LOOKUP(1,0/(($D$3=数据提取表!$A:$A)*($A21=数据提取表!$B:$B)),数据提取表!AC:AC)</f>
        <v>0</v>
      </c>
      <c r="AB21" s="330">
        <f t="array" ref="AB21">LOOKUP(1,0/(($D$3=数据提取表!$A:$A)*($A21=数据提取表!$B:$B)),数据提取表!AD:AD)</f>
        <v>0</v>
      </c>
      <c r="AF21" s="366"/>
      <c r="AG21" s="366"/>
      <c r="AH21" s="367"/>
    </row>
    <row r="22" s="305" customFormat="1" ht="20.1" hidden="1" customHeight="1" spans="1:33">
      <c r="A22" s="192"/>
      <c r="B22" s="329" t="s">
        <v>588</v>
      </c>
      <c r="C22" s="333" t="s">
        <v>589</v>
      </c>
      <c r="D22" s="334">
        <v>48</v>
      </c>
      <c r="E22" s="335" t="e">
        <f>LOOKUP(1,0/(($D$3=数据提取表!$A:$A)*($A22=数据提取表!$B:$B)),数据提取表!E:E)</f>
        <v>#N/A</v>
      </c>
      <c r="F22" s="336" t="e">
        <f>LOOKUP(1,0/(($D$3=数据提取表!$A:$A)*($A22=数据提取表!$B:$B)),数据提取表!F:F)</f>
        <v>#N/A</v>
      </c>
      <c r="G22" s="337" t="e">
        <f>LOOKUP(1,0/(($D$3=数据提取表!$A:$A)*($A22=数据提取表!$B:$B)),数据提取表!H:H)</f>
        <v>#N/A</v>
      </c>
      <c r="H22" s="337" t="e">
        <f>LOOKUP(1,0/(($D$3=数据提取表!$A:$A)*($A22=数据提取表!$B:$B)),数据提取表!I:I)</f>
        <v>#N/A</v>
      </c>
      <c r="I22" s="337" t="e">
        <f>LOOKUP(1,0/(($D$3=数据提取表!$A:$A)*($A22=数据提取表!$B:$B)),数据提取表!J:J)</f>
        <v>#N/A</v>
      </c>
      <c r="J22" s="337" t="e">
        <f>LOOKUP(1,0/(($D$3=数据提取表!$A:$A)*($A22=数据提取表!$B:$B)),数据提取表!K:K)</f>
        <v>#N/A</v>
      </c>
      <c r="K22" s="350" t="e">
        <f t="shared" si="8"/>
        <v>#N/A</v>
      </c>
      <c r="L22" s="337" t="e">
        <f>LOOKUP(1,0/(($D$3=数据提取表!$A:$A)*($A22=数据提取表!$B:$B)),数据提取表!M:M)</f>
        <v>#N/A</v>
      </c>
      <c r="M22" s="351">
        <v>0</v>
      </c>
      <c r="N22" s="348" t="e">
        <f>L22-M22/31*日报辅助图!$D$1</f>
        <v>#N/A</v>
      </c>
      <c r="O22" s="352" t="e">
        <f t="shared" si="9"/>
        <v>#N/A</v>
      </c>
      <c r="P22" s="346" t="e">
        <f t="shared" si="10"/>
        <v>#N/A</v>
      </c>
      <c r="Q22" s="337" t="e">
        <f t="shared" si="7"/>
        <v>#N/A</v>
      </c>
      <c r="R22" s="358">
        <v>0</v>
      </c>
      <c r="S22" s="348" t="e">
        <f>Q22-(计划电量!K34/31*日报辅助图!$D$1)</f>
        <v>#N/A</v>
      </c>
      <c r="T22" s="352" t="e">
        <f t="shared" si="11"/>
        <v>#N/A</v>
      </c>
      <c r="U22" s="349" t="e">
        <f t="shared" si="12"/>
        <v>#N/A</v>
      </c>
      <c r="V22" s="337" t="e">
        <f t="array" ref="V22">LOOKUP(1,0/(($D$3=数据提取表!$A:$A)*($A22=数据提取表!$B:$B)),数据提取表!R:R)</f>
        <v>#N/A</v>
      </c>
      <c r="W22" s="359">
        <v>2647</v>
      </c>
      <c r="X22" s="348" t="e">
        <f>V22-(计划电量!K34/31*日报辅助图!$D$1)</f>
        <v>#N/A</v>
      </c>
      <c r="Y22" s="352" t="e">
        <f t="shared" si="13"/>
        <v>#N/A</v>
      </c>
      <c r="Z22" s="349" t="e">
        <f t="shared" si="14"/>
        <v>#N/A</v>
      </c>
      <c r="AA22" s="335" t="e">
        <f t="array" ref="AA22">LOOKUP(1,0/(($D$3=数据提取表!$A:$A)*($A22=数据提取表!$B:$B)),数据提取表!AC:AC)</f>
        <v>#N/A</v>
      </c>
      <c r="AB22" s="335" t="e">
        <f t="array" ref="AB22">LOOKUP(1,0/(($D$3=数据提取表!$A:$A)*($A22=数据提取表!$B:$B)),数据提取表!AD:AD)</f>
        <v>#N/A</v>
      </c>
      <c r="AF22" s="366"/>
      <c r="AG22" s="366"/>
    </row>
    <row r="23" s="305" customFormat="1" ht="20.1" hidden="1" customHeight="1" spans="1:34">
      <c r="A23" s="192"/>
      <c r="B23" s="329" t="s">
        <v>590</v>
      </c>
      <c r="C23" s="187" t="s">
        <v>591</v>
      </c>
      <c r="D23" s="221">
        <v>100</v>
      </c>
      <c r="E23" s="330" t="e">
        <f>LOOKUP(1,0/(($D$3=数据提取表!$A:$A)*($A23=数据提取表!$B:$B)),数据提取表!E:E)</f>
        <v>#N/A</v>
      </c>
      <c r="F23" s="331" t="e">
        <f>LOOKUP(1,0/(($D$3=数据提取表!$A:$A)*($A23=数据提取表!$B:$B)),数据提取表!F:F)</f>
        <v>#N/A</v>
      </c>
      <c r="G23" s="332" t="e">
        <f>LOOKUP(1,0/(($D$3=数据提取表!$A:$A)*($A23=数据提取表!$B:$B)),数据提取表!H:H)</f>
        <v>#N/A</v>
      </c>
      <c r="H23" s="332" t="e">
        <f>LOOKUP(1,0/(($D$3=数据提取表!$A:$A)*($A23=数据提取表!$B:$B)),数据提取表!I:I)</f>
        <v>#N/A</v>
      </c>
      <c r="I23" s="332" t="e">
        <f>LOOKUP(1,0/(($D$3=数据提取表!$A:$A)*($A23=数据提取表!$B:$B)),数据提取表!J:J)</f>
        <v>#N/A</v>
      </c>
      <c r="J23" s="332" t="e">
        <f>LOOKUP(1,0/(($D$3=数据提取表!$A:$A)*($A23=数据提取表!$B:$B)),数据提取表!K:K)</f>
        <v>#N/A</v>
      </c>
      <c r="K23" s="346" t="e">
        <f t="shared" si="8"/>
        <v>#N/A</v>
      </c>
      <c r="L23" s="332" t="e">
        <f>LOOKUP(1,0/(($D$3=数据提取表!$A:$A)*($A23=数据提取表!$B:$B)),数据提取表!M:M)</f>
        <v>#N/A</v>
      </c>
      <c r="M23" s="347">
        <v>0</v>
      </c>
      <c r="N23" s="348" t="e">
        <f>L23-M23/31*日报辅助图!$D$1</f>
        <v>#N/A</v>
      </c>
      <c r="O23" s="349" t="e">
        <f t="shared" si="9"/>
        <v>#N/A</v>
      </c>
      <c r="P23" s="346" t="e">
        <f t="shared" si="10"/>
        <v>#N/A</v>
      </c>
      <c r="Q23" s="332" t="e">
        <f t="shared" si="7"/>
        <v>#N/A</v>
      </c>
      <c r="R23" s="357">
        <v>0</v>
      </c>
      <c r="S23" s="348" t="e">
        <f>Q23-(计划电量!K35/31*日报辅助图!$D$1)</f>
        <v>#N/A</v>
      </c>
      <c r="T23" s="349" t="e">
        <f t="shared" si="11"/>
        <v>#N/A</v>
      </c>
      <c r="U23" s="349" t="e">
        <f t="shared" si="12"/>
        <v>#N/A</v>
      </c>
      <c r="V23" s="332" t="e">
        <f t="array" ref="V23">LOOKUP(1,0/(($D$3=数据提取表!$A:$A)*($A23=数据提取表!$B:$B)),数据提取表!R:R)</f>
        <v>#N/A</v>
      </c>
      <c r="W23" s="194">
        <v>4141</v>
      </c>
      <c r="X23" s="348" t="e">
        <f>V23-(计划电量!K35/31*日报辅助图!$D$1)</f>
        <v>#N/A</v>
      </c>
      <c r="Y23" s="349" t="e">
        <f t="shared" si="13"/>
        <v>#N/A</v>
      </c>
      <c r="Z23" s="349" t="e">
        <f t="shared" si="14"/>
        <v>#N/A</v>
      </c>
      <c r="AA23" s="330" t="e">
        <f t="array" ref="AA23">LOOKUP(1,0/(($D$3=数据提取表!$A:$A)*($A23=数据提取表!$B:$B)),数据提取表!AC:AC)</f>
        <v>#N/A</v>
      </c>
      <c r="AB23" s="330" t="e">
        <f t="array" ref="AB23">LOOKUP(1,0/(($D$3=数据提取表!$A:$A)*($A23=数据提取表!$B:$B)),数据提取表!AD:AD)</f>
        <v>#N/A</v>
      </c>
      <c r="AF23" s="366"/>
      <c r="AG23" s="366"/>
      <c r="AH23" s="367"/>
    </row>
    <row r="24" s="305" customFormat="1" ht="20.1" hidden="1" customHeight="1" spans="1:33">
      <c r="A24" s="192"/>
      <c r="B24" s="329" t="s">
        <v>592</v>
      </c>
      <c r="C24" s="333" t="s">
        <v>593</v>
      </c>
      <c r="D24" s="334">
        <v>200</v>
      </c>
      <c r="E24" s="335" t="e">
        <f>LOOKUP(1,0/(($D$3=数据提取表!$A:$A)*($A24=数据提取表!$B:$B)),数据提取表!E:E)</f>
        <v>#N/A</v>
      </c>
      <c r="F24" s="336" t="e">
        <f>LOOKUP(1,0/(($D$3=数据提取表!$A:$A)*($A24=数据提取表!$B:$B)),数据提取表!F:F)</f>
        <v>#N/A</v>
      </c>
      <c r="G24" s="337" t="e">
        <f>LOOKUP(1,0/(($D$3=数据提取表!$A:$A)*($A24=数据提取表!$B:$B)),数据提取表!H:H)</f>
        <v>#N/A</v>
      </c>
      <c r="H24" s="337" t="e">
        <f>LOOKUP(1,0/(($D$3=数据提取表!$A:$A)*($A24=数据提取表!$B:$B)),数据提取表!I:I)</f>
        <v>#N/A</v>
      </c>
      <c r="I24" s="337" t="e">
        <f>LOOKUP(1,0/(($D$3=数据提取表!$A:$A)*($A24=数据提取表!$B:$B)),数据提取表!J:J)</f>
        <v>#N/A</v>
      </c>
      <c r="J24" s="337" t="e">
        <f>LOOKUP(1,0/(($D$3=数据提取表!$A:$A)*($A24=数据提取表!$B:$B)),数据提取表!K:K)</f>
        <v>#N/A</v>
      </c>
      <c r="K24" s="350" t="e">
        <f t="shared" si="8"/>
        <v>#N/A</v>
      </c>
      <c r="L24" s="337" t="e">
        <f>LOOKUP(1,0/(($D$3=数据提取表!$A:$A)*($A24=数据提取表!$B:$B)),数据提取表!M:M)</f>
        <v>#N/A</v>
      </c>
      <c r="M24" s="351">
        <v>0</v>
      </c>
      <c r="N24" s="348" t="e">
        <f>L24-M24/31*日报辅助图!$D$1</f>
        <v>#N/A</v>
      </c>
      <c r="O24" s="352" t="e">
        <f t="shared" si="9"/>
        <v>#N/A</v>
      </c>
      <c r="P24" s="346" t="e">
        <f t="shared" si="10"/>
        <v>#N/A</v>
      </c>
      <c r="Q24" s="337" t="e">
        <f t="shared" si="7"/>
        <v>#N/A</v>
      </c>
      <c r="R24" s="358">
        <v>0</v>
      </c>
      <c r="S24" s="348" t="e">
        <f>Q24-(计划电量!K36/31*日报辅助图!$D$1)</f>
        <v>#N/A</v>
      </c>
      <c r="T24" s="352" t="e">
        <f t="shared" si="11"/>
        <v>#N/A</v>
      </c>
      <c r="U24" s="349" t="e">
        <f t="shared" si="12"/>
        <v>#N/A</v>
      </c>
      <c r="V24" s="337" t="e">
        <f t="array" ref="V24">LOOKUP(1,0/(($D$3=数据提取表!$A:$A)*($A24=数据提取表!$B:$B)),数据提取表!R:R)</f>
        <v>#N/A</v>
      </c>
      <c r="W24" s="359">
        <v>6737</v>
      </c>
      <c r="X24" s="348" t="e">
        <f>V24-(计划电量!K36/31*日报辅助图!$D$1)</f>
        <v>#N/A</v>
      </c>
      <c r="Y24" s="352" t="e">
        <f t="shared" si="13"/>
        <v>#N/A</v>
      </c>
      <c r="Z24" s="349" t="e">
        <f t="shared" si="14"/>
        <v>#N/A</v>
      </c>
      <c r="AA24" s="335" t="e">
        <f t="array" ref="AA24">LOOKUP(1,0/(($D$3=数据提取表!$A:$A)*($A24=数据提取表!$B:$B)),数据提取表!AC:AC)</f>
        <v>#N/A</v>
      </c>
      <c r="AB24" s="335" t="e">
        <f t="array" ref="AB24">LOOKUP(1,0/(($D$3=数据提取表!$A:$A)*($A24=数据提取表!$B:$B)),数据提取表!AD:AD)</f>
        <v>#N/A</v>
      </c>
      <c r="AF24" s="366"/>
      <c r="AG24" s="366"/>
    </row>
    <row r="25" s="306" customFormat="1" ht="30" customHeight="1" spans="1:34">
      <c r="A25" s="338"/>
      <c r="B25" s="306" t="s">
        <v>594</v>
      </c>
      <c r="C25" s="339"/>
      <c r="D25" s="306">
        <f>SUM(D12:D24)</f>
        <v>1666</v>
      </c>
      <c r="E25" s="306" t="s">
        <v>176</v>
      </c>
      <c r="F25" s="306" t="s">
        <v>176</v>
      </c>
      <c r="G25" s="306">
        <f>SUM(G12:G21)</f>
        <v>1184.8128</v>
      </c>
      <c r="H25" s="306">
        <f>SUM(H12:H21)</f>
        <v>890.5389</v>
      </c>
      <c r="I25" s="306">
        <f>SUM(I12:I21)</f>
        <v>869.214</v>
      </c>
      <c r="J25" s="306">
        <f>SUM(J12:J21)</f>
        <v>292.8459</v>
      </c>
      <c r="K25" s="353">
        <f t="shared" si="8"/>
        <v>0.247166387804048</v>
      </c>
      <c r="L25" s="306">
        <f>SUM(L12:L21)</f>
        <v>1978.5616</v>
      </c>
      <c r="M25" s="306">
        <f>SUM(M12:M21)</f>
        <v>28623</v>
      </c>
      <c r="N25" s="354">
        <f>L25-M25/31*日报辅助图!$D$1</f>
        <v>131.916438709677</v>
      </c>
      <c r="O25" s="353">
        <f t="shared" si="9"/>
        <v>0.0691248855815254</v>
      </c>
      <c r="P25" s="353">
        <f t="shared" si="10"/>
        <v>0.00460875654926728</v>
      </c>
      <c r="Q25" s="306">
        <f>SUM(Q12:Q21)</f>
        <v>1978.5616</v>
      </c>
      <c r="R25" s="306">
        <f>SUM(R12:R21)</f>
        <v>88178</v>
      </c>
      <c r="S25" s="354">
        <f>SUM(S12:S21)</f>
        <v>133.464825806452</v>
      </c>
      <c r="T25" s="353">
        <f t="shared" si="11"/>
        <v>0.0224382680487196</v>
      </c>
      <c r="U25" s="353">
        <f t="shared" si="12"/>
        <v>0.00151358417980054</v>
      </c>
      <c r="V25" s="306">
        <f>SUM(V12:V21)</f>
        <v>118436.722</v>
      </c>
      <c r="W25" s="306">
        <f>SUM(W12:W21)</f>
        <v>331857</v>
      </c>
      <c r="X25" s="354">
        <f>SUM(X12:X21)</f>
        <v>116591.625225806</v>
      </c>
      <c r="Y25" s="353">
        <f t="shared" si="13"/>
        <v>0.356890835510476</v>
      </c>
      <c r="Z25" s="353">
        <f t="shared" si="14"/>
        <v>0.351330920323532</v>
      </c>
      <c r="AA25" s="306">
        <f>SUM(AA12:AA21)</f>
        <v>0</v>
      </c>
      <c r="AB25" s="306">
        <f>SUM(AB12:AB21)</f>
        <v>0</v>
      </c>
      <c r="AC25" s="364"/>
      <c r="AD25" s="364"/>
      <c r="AE25" s="364"/>
      <c r="AF25" s="354"/>
      <c r="AG25" s="354"/>
      <c r="AH25" s="364"/>
    </row>
    <row r="26" s="306" customFormat="1" ht="30" customHeight="1" spans="1:34">
      <c r="A26" s="338"/>
      <c r="B26" s="306" t="s">
        <v>620</v>
      </c>
      <c r="C26" s="340"/>
      <c r="D26" s="306">
        <f t="shared" ref="D26:J26" si="15">D11+D25</f>
        <v>2116</v>
      </c>
      <c r="E26" s="306" t="s">
        <v>176</v>
      </c>
      <c r="F26" s="306" t="s">
        <v>176</v>
      </c>
      <c r="G26" s="306">
        <f t="shared" si="15"/>
        <v>1418.5548</v>
      </c>
      <c r="H26" s="306">
        <f t="shared" si="15"/>
        <v>1084.4575</v>
      </c>
      <c r="I26" s="306">
        <f t="shared" si="15"/>
        <v>1064.9565</v>
      </c>
      <c r="J26" s="306">
        <f t="shared" si="15"/>
        <v>343.8515</v>
      </c>
      <c r="K26" s="353">
        <f t="shared" si="8"/>
        <v>0.242395640972065</v>
      </c>
      <c r="L26" s="306">
        <f t="shared" ref="L26:S26" si="16">L11+L25</f>
        <v>2368.7906</v>
      </c>
      <c r="M26" s="306">
        <f t="shared" si="16"/>
        <v>34854</v>
      </c>
      <c r="N26" s="354">
        <f>L26-M26/31*日报辅助图!$D$1</f>
        <v>120.145438709677</v>
      </c>
      <c r="O26" s="353">
        <f t="shared" si="9"/>
        <v>0.067963235209732</v>
      </c>
      <c r="P26" s="353">
        <f t="shared" si="10"/>
        <v>0.00344710617747396</v>
      </c>
      <c r="Q26" s="306">
        <f t="shared" si="16"/>
        <v>2368.7906</v>
      </c>
      <c r="R26" s="306">
        <f t="shared" si="16"/>
        <v>107268.4</v>
      </c>
      <c r="S26" s="354">
        <f t="shared" si="16"/>
        <v>283.435761290323</v>
      </c>
      <c r="T26" s="353">
        <f t="shared" si="11"/>
        <v>0.0220828370703767</v>
      </c>
      <c r="U26" s="353">
        <f t="shared" si="12"/>
        <v>0.00264230436261119</v>
      </c>
      <c r="V26" s="306">
        <f t="shared" ref="V26:X26" si="17">V11+V25</f>
        <v>133417.1077</v>
      </c>
      <c r="W26" s="306">
        <f t="shared" si="17"/>
        <v>399347</v>
      </c>
      <c r="X26" s="354">
        <f t="shared" si="17"/>
        <v>131331.75286129</v>
      </c>
      <c r="Y26" s="353">
        <f t="shared" si="13"/>
        <v>0.334088168184561</v>
      </c>
      <c r="Z26" s="353">
        <f t="shared" si="14"/>
        <v>0.328866256316663</v>
      </c>
      <c r="AA26" s="306">
        <f>AA11+AA25</f>
        <v>0</v>
      </c>
      <c r="AB26" s="306">
        <f>AB11+AB25</f>
        <v>0</v>
      </c>
      <c r="AC26" s="338"/>
      <c r="AD26" s="338"/>
      <c r="AE26" s="338"/>
      <c r="AF26" s="354"/>
      <c r="AG26" s="354"/>
      <c r="AH26" s="338"/>
    </row>
    <row r="27" ht="40.15" customHeight="1" spans="1:28">
      <c r="A27" s="369"/>
      <c r="B27" s="370" t="str">
        <f>日报!B60</f>
        <v>发电运营事业部5月2日晨会BT电站报表</v>
      </c>
      <c r="C27" s="370"/>
      <c r="D27" s="370"/>
      <c r="E27" s="370"/>
      <c r="F27" s="370"/>
      <c r="G27" s="371"/>
      <c r="H27" s="371"/>
      <c r="I27" s="371"/>
      <c r="J27" s="371"/>
      <c r="K27" s="378"/>
      <c r="L27" s="371"/>
      <c r="M27" s="370"/>
      <c r="N27" s="371"/>
      <c r="O27" s="378"/>
      <c r="P27" s="378"/>
      <c r="Q27" s="381"/>
      <c r="R27" s="370"/>
      <c r="S27" s="371"/>
      <c r="T27" s="378"/>
      <c r="U27" s="378"/>
      <c r="V27" s="371"/>
      <c r="W27" s="370"/>
      <c r="X27" s="371"/>
      <c r="Y27" s="378"/>
      <c r="Z27" s="378"/>
      <c r="AA27" s="371"/>
      <c r="AB27" s="382"/>
    </row>
    <row r="28" s="304" customFormat="1" ht="57.95" customHeight="1" spans="1:34">
      <c r="A28" s="325"/>
      <c r="B28" s="326" t="s">
        <v>1</v>
      </c>
      <c r="C28" s="327" t="s">
        <v>508</v>
      </c>
      <c r="D28" s="327" t="s">
        <v>4</v>
      </c>
      <c r="E28" s="327" t="s">
        <v>5</v>
      </c>
      <c r="F28" s="327" t="s">
        <v>509</v>
      </c>
      <c r="G28" s="328" t="s">
        <v>8</v>
      </c>
      <c r="H28" s="328" t="s">
        <v>9</v>
      </c>
      <c r="I28" s="328" t="s">
        <v>10</v>
      </c>
      <c r="J28" s="328" t="s">
        <v>11</v>
      </c>
      <c r="K28" s="345" t="s">
        <v>12</v>
      </c>
      <c r="L28" s="328" t="s">
        <v>510</v>
      </c>
      <c r="M28" s="326" t="s">
        <v>14</v>
      </c>
      <c r="N28" s="328" t="s">
        <v>511</v>
      </c>
      <c r="O28" s="345" t="s">
        <v>15</v>
      </c>
      <c r="P28" s="345" t="s">
        <v>512</v>
      </c>
      <c r="Q28" s="345" t="s">
        <v>513</v>
      </c>
      <c r="R28" s="326" t="s">
        <v>514</v>
      </c>
      <c r="S28" s="328" t="s">
        <v>515</v>
      </c>
      <c r="T28" s="345" t="s">
        <v>516</v>
      </c>
      <c r="U28" s="345" t="s">
        <v>517</v>
      </c>
      <c r="V28" s="328" t="s">
        <v>518</v>
      </c>
      <c r="W28" s="326" t="s">
        <v>17</v>
      </c>
      <c r="X28" s="328" t="s">
        <v>519</v>
      </c>
      <c r="Y28" s="345" t="s">
        <v>19</v>
      </c>
      <c r="Z28" s="345" t="s">
        <v>520</v>
      </c>
      <c r="AA28" s="328" t="s">
        <v>29</v>
      </c>
      <c r="AB28" s="328" t="s">
        <v>30</v>
      </c>
      <c r="AC28" s="309"/>
      <c r="AD28" s="309"/>
      <c r="AE28" s="309"/>
      <c r="AF28" s="386"/>
      <c r="AG28" s="309"/>
      <c r="AH28" s="309"/>
    </row>
    <row r="29" s="305" customFormat="1" ht="20.1" customHeight="1" spans="1:34">
      <c r="A29" s="192" t="s">
        <v>38</v>
      </c>
      <c r="B29" s="329" t="s">
        <v>626</v>
      </c>
      <c r="C29" s="187" t="s">
        <v>629</v>
      </c>
      <c r="D29" s="221">
        <v>5.48</v>
      </c>
      <c r="E29" s="330" t="str">
        <f>LOOKUP(1,0/(($D$3=数据提取表!$A:$A)*($A29=数据提取表!$B:$B)),数据提取表!E:E)</f>
        <v>晴天</v>
      </c>
      <c r="F29" s="331">
        <f>LOOKUP(1,0/(($D$3=数据提取表!$A:$A)*($A29=数据提取表!$B:$B)),数据提取表!F:F)</f>
        <v>7.83</v>
      </c>
      <c r="G29" s="332">
        <f>LOOKUP(1,0/(($D$3=数据提取表!$A:$A)*($A29=数据提取表!$B:$B)),数据提取表!H:H)</f>
        <v>3.19</v>
      </c>
      <c r="H29" s="332">
        <f>LOOKUP(1,0/(($D$3=数据提取表!$A:$A)*($A29=数据提取表!$B:$B)),数据提取表!I:I)</f>
        <v>1.69</v>
      </c>
      <c r="I29" s="332">
        <f>LOOKUP(1,0/(($D$3=数据提取表!$A:$A)*($A29=数据提取表!$B:$B)),数据提取表!J:J)</f>
        <v>1.512</v>
      </c>
      <c r="J29" s="332">
        <f>LOOKUP(1,0/(($D$3=数据提取表!$A:$A)*($A29=数据提取表!$B:$B)),数据提取表!K:K)</f>
        <v>1.5</v>
      </c>
      <c r="K29" s="346">
        <f>J29/G29</f>
        <v>0.470219435736677</v>
      </c>
      <c r="L29" s="332">
        <f>LOOKUP(1,0/(($D$3=数据提取表!$A:$A)*($A29=数据提取表!$B:$B)),数据提取表!M:M)</f>
        <v>3.528</v>
      </c>
      <c r="M29" s="347">
        <f>计划电量!O56</f>
        <v>57</v>
      </c>
      <c r="N29" s="348">
        <f>L29-M29/31*日报辅助图!$D$1</f>
        <v>-0.149419354838709</v>
      </c>
      <c r="O29" s="349">
        <f>L29/M29</f>
        <v>0.0618947368421053</v>
      </c>
      <c r="P29" s="346">
        <f>N29/M29</f>
        <v>-0.0026213921901528</v>
      </c>
      <c r="Q29" s="332">
        <f>L29</f>
        <v>3.528</v>
      </c>
      <c r="R29" s="357">
        <f>计划电量!H56</f>
        <v>174</v>
      </c>
      <c r="S29" s="348">
        <f>Q29-(计划电量!K56/31*日报辅助图!$D$1)</f>
        <v>1.20541935483871</v>
      </c>
      <c r="T29" s="349">
        <f>Q29/R29</f>
        <v>0.0202758620689655</v>
      </c>
      <c r="U29" s="349">
        <f>S29/R29</f>
        <v>0.00692769744160178</v>
      </c>
      <c r="V29" s="332">
        <f t="array" ref="V29">LOOKUP(1,0/(($D$3=数据提取表!$A:$A)*($A29=数据提取表!$B:$B)),数据提取表!R:R)</f>
        <v>184.724</v>
      </c>
      <c r="W29" s="194">
        <f>计划电量!F56</f>
        <v>554</v>
      </c>
      <c r="X29" s="348">
        <f>V29-(计划电量!K56/31*日报辅助图!$D$1)</f>
        <v>182.401419354839</v>
      </c>
      <c r="Y29" s="349">
        <f>V29/W29</f>
        <v>0.333436823104693</v>
      </c>
      <c r="Z29" s="349">
        <f>X29/W29</f>
        <v>0.329244439268662</v>
      </c>
      <c r="AA29" s="330">
        <f t="array" ref="AA29">LOOKUP(1,0/(($D$3=数据提取表!$A:$A)*($A29=数据提取表!$B:$B)),数据提取表!AC:AC)</f>
        <v>0</v>
      </c>
      <c r="AB29" s="330">
        <f t="array" ref="AB29">LOOKUP(1,0/(($D$3=数据提取表!$A:$A)*($A29=数据提取表!$B:$B)),数据提取表!AD:AD)</f>
        <v>0</v>
      </c>
      <c r="AF29" s="366"/>
      <c r="AG29" s="366"/>
      <c r="AH29" s="367"/>
    </row>
    <row r="30" s="368" customFormat="1" ht="30" customHeight="1" spans="1:34">
      <c r="A30" s="372"/>
      <c r="B30" s="306" t="s">
        <v>630</v>
      </c>
      <c r="C30" s="306"/>
      <c r="D30" s="306">
        <f>SUM(D29:D29)</f>
        <v>5.48</v>
      </c>
      <c r="E30" s="306" t="s">
        <v>176</v>
      </c>
      <c r="F30" s="306" t="s">
        <v>176</v>
      </c>
      <c r="G30" s="306">
        <f>SUM(G29:G29)</f>
        <v>3.19</v>
      </c>
      <c r="H30" s="306">
        <f>SUM(H29:H29)</f>
        <v>1.69</v>
      </c>
      <c r="I30" s="306">
        <f>SUM(I29:I29)</f>
        <v>1.512</v>
      </c>
      <c r="J30" s="306">
        <f>SUM(J29:J29)</f>
        <v>1.5</v>
      </c>
      <c r="K30" s="353">
        <f>J30/G30</f>
        <v>0.470219435736677</v>
      </c>
      <c r="L30" s="306">
        <f>SUM(L29:L29)</f>
        <v>3.528</v>
      </c>
      <c r="M30" s="306">
        <f>SUM(M29:M29)</f>
        <v>57</v>
      </c>
      <c r="N30" s="354">
        <f>L30-M30/31*日报辅助图!$D$1</f>
        <v>-0.149419354838709</v>
      </c>
      <c r="O30" s="353">
        <f>L30/M30</f>
        <v>0.0618947368421053</v>
      </c>
      <c r="P30" s="353">
        <f>N30/M30</f>
        <v>-0.0026213921901528</v>
      </c>
      <c r="Q30" s="306">
        <f>SUM(Q29:Q29)</f>
        <v>3.528</v>
      </c>
      <c r="R30" s="306">
        <f>SUM(R29:R29)</f>
        <v>174</v>
      </c>
      <c r="S30" s="354">
        <f>SUM(S29:S29)</f>
        <v>1.20541935483871</v>
      </c>
      <c r="T30" s="353">
        <f>Q30/R30</f>
        <v>0.0202758620689655</v>
      </c>
      <c r="U30" s="353">
        <f>S30/R30</f>
        <v>0.00692769744160178</v>
      </c>
      <c r="V30" s="306">
        <f>SUM(V29:V29)</f>
        <v>184.724</v>
      </c>
      <c r="W30" s="306">
        <f>SUM(W29:W29)</f>
        <v>554</v>
      </c>
      <c r="X30" s="354">
        <f>SUM(X29:X29)</f>
        <v>182.401419354839</v>
      </c>
      <c r="Y30" s="353">
        <f>V30/W30</f>
        <v>0.333436823104693</v>
      </c>
      <c r="Z30" s="353">
        <f>X30/W30</f>
        <v>0.329244439268662</v>
      </c>
      <c r="AA30" s="306">
        <f>SUM(AA29:AA29)</f>
        <v>0</v>
      </c>
      <c r="AB30" s="306">
        <f>SUM(AB29:AB29)</f>
        <v>0</v>
      </c>
      <c r="AC30" s="364"/>
      <c r="AD30" s="364"/>
      <c r="AE30" s="364"/>
      <c r="AF30" s="387"/>
      <c r="AG30" s="364"/>
      <c r="AH30" s="364"/>
    </row>
    <row r="31" ht="22" customHeight="1" spans="1:28">
      <c r="A31" s="373"/>
      <c r="B31" s="374"/>
      <c r="C31" s="375"/>
      <c r="D31" s="376"/>
      <c r="E31" s="376"/>
      <c r="F31" s="376"/>
      <c r="G31" s="377"/>
      <c r="H31" s="377"/>
      <c r="I31" s="377"/>
      <c r="J31" s="377"/>
      <c r="K31" s="379"/>
      <c r="L31" s="377"/>
      <c r="M31" s="380"/>
      <c r="N31" s="377"/>
      <c r="O31" s="379"/>
      <c r="P31" s="379"/>
      <c r="Q31" s="377"/>
      <c r="R31" s="380"/>
      <c r="S31" s="377"/>
      <c r="T31" s="379"/>
      <c r="U31" s="379"/>
      <c r="V31" s="377"/>
      <c r="W31" s="380"/>
      <c r="X31" s="377"/>
      <c r="Y31" s="379"/>
      <c r="Z31" s="379"/>
      <c r="AA31" s="377"/>
      <c r="AB31" s="42"/>
    </row>
  </sheetData>
  <mergeCells count="11">
    <mergeCell ref="B3:C3"/>
    <mergeCell ref="D3:F3"/>
    <mergeCell ref="G3:AB3"/>
    <mergeCell ref="B4:AB4"/>
    <mergeCell ref="AF4:AG4"/>
    <mergeCell ref="B11:C11"/>
    <mergeCell ref="B25:C25"/>
    <mergeCell ref="B26:C26"/>
    <mergeCell ref="B27:AB27"/>
    <mergeCell ref="B30:C30"/>
    <mergeCell ref="B31:AB31"/>
  </mergeCells>
  <conditionalFormatting sqref="E21">
    <cfRule type="containsBlanks" dxfId="4061" priority="37">
      <formula>LEN(TRIM(E21))=0</formula>
    </cfRule>
  </conditionalFormatting>
  <conditionalFormatting sqref="F21">
    <cfRule type="cellIs" dxfId="4059" priority="36" operator="lessThan">
      <formula>0</formula>
    </cfRule>
  </conditionalFormatting>
  <conditionalFormatting sqref="G21">
    <cfRule type="cellIs" dxfId="4059" priority="35" operator="lessThan">
      <formula>0</formula>
    </cfRule>
  </conditionalFormatting>
  <conditionalFormatting sqref="I21">
    <cfRule type="cellIs" dxfId="4059" priority="34" operator="lessThan">
      <formula>0</formula>
    </cfRule>
  </conditionalFormatting>
  <conditionalFormatting sqref="J21">
    <cfRule type="cellIs" dxfId="4059" priority="33" operator="lessThan">
      <formula>0</formula>
    </cfRule>
  </conditionalFormatting>
  <conditionalFormatting sqref="AA21">
    <cfRule type="cellIs" dxfId="4059" priority="32" operator="lessThan">
      <formula>0</formula>
    </cfRule>
  </conditionalFormatting>
  <conditionalFormatting sqref="AB21">
    <cfRule type="cellIs" dxfId="4059" priority="31" operator="lessThan">
      <formula>0</formula>
    </cfRule>
  </conditionalFormatting>
  <conditionalFormatting sqref="E6:E10 E12:E20 E22:E24 E29">
    <cfRule type="containsBlanks" dxfId="4061" priority="63">
      <formula>LEN(TRIM(E6))=0</formula>
    </cfRule>
  </conditionalFormatting>
  <conditionalFormatting sqref="F6:F10 F12:F20 F22:F24 F29">
    <cfRule type="cellIs" dxfId="4059" priority="62" operator="lessThan">
      <formula>0</formula>
    </cfRule>
  </conditionalFormatting>
  <conditionalFormatting sqref="G6:G10 G12:G20 G22:G24 G29">
    <cfRule type="cellIs" dxfId="4059" priority="61" operator="lessThan">
      <formula>0</formula>
    </cfRule>
  </conditionalFormatting>
  <conditionalFormatting sqref="I6:I10 I12:I20 I22:I24 I29">
    <cfRule type="cellIs" dxfId="4059" priority="60" operator="lessThan">
      <formula>0</formula>
    </cfRule>
  </conditionalFormatting>
  <conditionalFormatting sqref="J6:J10 J12:J20 J22:J24 J29">
    <cfRule type="cellIs" dxfId="4059" priority="59" operator="lessThan">
      <formula>0</formula>
    </cfRule>
  </conditionalFormatting>
  <conditionalFormatting sqref="N6:N10 N12:N24 N29">
    <cfRule type="cellIs" dxfId="4063" priority="57" operator="greaterThan">
      <formula>0</formula>
    </cfRule>
    <cfRule type="cellIs" dxfId="4059" priority="58" operator="lessThan">
      <formula>0</formula>
    </cfRule>
  </conditionalFormatting>
  <conditionalFormatting sqref="P6:P10 P12:P24 P29">
    <cfRule type="cellIs" dxfId="4063" priority="55" operator="greaterThan">
      <formula>0</formula>
    </cfRule>
    <cfRule type="cellIs" dxfId="4059" priority="56" operator="lessThan">
      <formula>0</formula>
    </cfRule>
  </conditionalFormatting>
  <conditionalFormatting sqref="S6:S10 S12:S24 S29">
    <cfRule type="cellIs" dxfId="4063" priority="53" operator="greaterThan">
      <formula>0</formula>
    </cfRule>
    <cfRule type="cellIs" dxfId="4059" priority="54" operator="lessThan">
      <formula>0</formula>
    </cfRule>
  </conditionalFormatting>
  <conditionalFormatting sqref="U6:U10 U12:U24 U29">
    <cfRule type="cellIs" dxfId="4063" priority="51" operator="greaterThan">
      <formula>0</formula>
    </cfRule>
    <cfRule type="cellIs" dxfId="4059" priority="52" operator="lessThan">
      <formula>0</formula>
    </cfRule>
  </conditionalFormatting>
  <conditionalFormatting sqref="X6:X10 X12:X24 X29">
    <cfRule type="cellIs" dxfId="4063" priority="49" operator="greaterThan">
      <formula>0</formula>
    </cfRule>
    <cfRule type="cellIs" dxfId="4059" priority="50" operator="lessThan">
      <formula>0</formula>
    </cfRule>
  </conditionalFormatting>
  <conditionalFormatting sqref="Z6:Z10 Z12:Z24 Z29">
    <cfRule type="cellIs" dxfId="4063" priority="47" operator="greaterThan">
      <formula>0</formula>
    </cfRule>
    <cfRule type="cellIs" dxfId="4059" priority="48" operator="lessThan">
      <formula>0</formula>
    </cfRule>
  </conditionalFormatting>
  <conditionalFormatting sqref="AA6:AA10 AA12:AA20 AA22:AA24 AA29">
    <cfRule type="cellIs" dxfId="4059" priority="46" operator="lessThan">
      <formula>0</formula>
    </cfRule>
  </conditionalFormatting>
  <conditionalFormatting sqref="AB6:AB10 AB12:AB20 AB22:AB24 AB29">
    <cfRule type="cellIs" dxfId="4059" priority="45" operator="lessThan">
      <formula>0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2"/>
  <sheetViews>
    <sheetView showGridLines="0" zoomScale="70" zoomScaleNormal="70" topLeftCell="A3" workbookViewId="0">
      <pane xSplit="3" ySplit="3" topLeftCell="E6" activePane="bottomRight" state="frozen"/>
      <selection/>
      <selection pane="topRight"/>
      <selection pane="bottomLeft"/>
      <selection pane="bottomRight" activeCell="X33" sqref="X33"/>
    </sheetView>
  </sheetViews>
  <sheetFormatPr defaultColWidth="0.5" defaultRowHeight="13.5"/>
  <cols>
    <col min="1" max="1" width="19.75" style="307" hidden="1" customWidth="1"/>
    <col min="2" max="2" width="7.26666666666667" style="308" customWidth="1"/>
    <col min="3" max="3" width="15.3083333333333" style="309" customWidth="1"/>
    <col min="4" max="4" width="9.23333333333333" style="108" customWidth="1"/>
    <col min="5" max="5" width="10.9083333333333" style="108" customWidth="1"/>
    <col min="6" max="6" width="13.025" style="108" customWidth="1"/>
    <col min="7" max="7" width="12.425" style="310" customWidth="1"/>
    <col min="8" max="8" width="15.6333333333333" style="310" customWidth="1"/>
    <col min="9" max="9" width="12.575" style="310" customWidth="1"/>
    <col min="10" max="10" width="17.1333333333333" style="310" customWidth="1"/>
    <col min="11" max="11" width="13.4833333333333" style="109" customWidth="1"/>
    <col min="12" max="12" width="14.2333333333333" style="310" customWidth="1"/>
    <col min="13" max="13" width="13.75" style="107" customWidth="1"/>
    <col min="14" max="14" width="13.8833333333333" style="310" customWidth="1"/>
    <col min="15" max="15" width="9.84166666666667" style="109" customWidth="1"/>
    <col min="16" max="16" width="13.175" style="109" customWidth="1"/>
    <col min="17" max="17" width="14.3916666666667" style="311" customWidth="1"/>
    <col min="18" max="18" width="15.9833333333333" style="107" customWidth="1"/>
    <col min="19" max="19" width="15.7166666666667" style="310" customWidth="1"/>
    <col min="20" max="20" width="10.6" style="109" customWidth="1"/>
    <col min="21" max="21" width="10.5" style="109" customWidth="1"/>
    <col min="22" max="22" width="15.6333333333333" style="310" customWidth="1"/>
    <col min="23" max="23" width="14.9083333333333" style="107" customWidth="1"/>
    <col min="24" max="24" width="16.3416666666667" style="310" customWidth="1"/>
    <col min="25" max="25" width="9.91666666666667" style="109" customWidth="1"/>
    <col min="26" max="26" width="12.85" style="109" customWidth="1"/>
    <col min="27" max="27" width="10.575" style="310" customWidth="1"/>
    <col min="28" max="28" width="13.95" style="312" customWidth="1"/>
    <col min="29" max="29" width="28.4083333333333" style="108" customWidth="1"/>
    <col min="30" max="30" width="5.55833333333333" style="108" hidden="1" customWidth="1"/>
    <col min="31" max="31" width="5.24166666666667" style="108" hidden="1" customWidth="1"/>
    <col min="32" max="32" width="3.85833333333333" style="108" hidden="1" customWidth="1"/>
    <col min="33" max="33" width="12.45" style="310" hidden="1" customWidth="1"/>
    <col min="34" max="34" width="16.7833333333333" style="108" hidden="1" customWidth="1"/>
    <col min="35" max="35" width="8.56666666666667" style="108" hidden="1" customWidth="1"/>
    <col min="36" max="37" width="0.5" hidden="1" customWidth="1"/>
    <col min="38" max="16379" width="0.5" customWidth="1"/>
    <col min="16380" max="16380" width="11.6333333333333" customWidth="1"/>
    <col min="16381" max="16381" width="9.25833333333333" customWidth="1"/>
    <col min="16382" max="16382" width="13.6333333333333" customWidth="1"/>
  </cols>
  <sheetData>
    <row r="1" ht="14.1" hidden="1" customHeight="1" spans="2:28">
      <c r="B1" s="313"/>
      <c r="C1" s="314"/>
      <c r="D1" s="315"/>
      <c r="E1" s="315"/>
      <c r="F1" s="315"/>
      <c r="G1" s="316"/>
      <c r="H1" s="316"/>
      <c r="I1" s="316"/>
      <c r="J1" s="316"/>
      <c r="K1" s="341"/>
      <c r="L1" s="316"/>
      <c r="M1" s="342"/>
      <c r="N1" s="316"/>
      <c r="O1" s="341"/>
      <c r="P1" s="341"/>
      <c r="Q1" s="355"/>
      <c r="R1" s="342"/>
      <c r="S1" s="316"/>
      <c r="T1" s="341"/>
      <c r="U1" s="341"/>
      <c r="V1" s="316"/>
      <c r="W1" s="342"/>
      <c r="X1" s="316"/>
      <c r="Y1" s="341"/>
      <c r="Z1" s="341"/>
      <c r="AA1" s="316"/>
      <c r="AB1" s="316"/>
    </row>
    <row r="2" ht="69.75" hidden="1" customHeight="1" spans="2:27">
      <c r="B2" s="317"/>
      <c r="C2" s="318"/>
      <c r="D2" s="319"/>
      <c r="E2" s="319"/>
      <c r="F2" s="319"/>
      <c r="G2" s="320"/>
      <c r="H2" s="320"/>
      <c r="I2" s="320"/>
      <c r="J2" s="320"/>
      <c r="K2" s="343"/>
      <c r="L2" s="320"/>
      <c r="M2" s="344"/>
      <c r="N2" s="320"/>
      <c r="O2" s="343"/>
      <c r="P2" s="343"/>
      <c r="Q2" s="356"/>
      <c r="R2" s="344"/>
      <c r="S2" s="320"/>
      <c r="T2" s="343"/>
      <c r="U2" s="343"/>
      <c r="V2" s="320"/>
      <c r="W2" s="344"/>
      <c r="X2" s="320"/>
      <c r="Y2" s="343"/>
      <c r="Z2" s="343"/>
      <c r="AA2" s="320"/>
    </row>
    <row r="3" ht="29" customHeight="1" spans="2:28">
      <c r="B3" s="321" t="s">
        <v>505</v>
      </c>
      <c r="C3" s="322"/>
      <c r="D3" s="323">
        <f>集成!D3</f>
        <v>45414</v>
      </c>
      <c r="E3" s="323"/>
      <c r="F3" s="323"/>
      <c r="G3" s="320"/>
      <c r="H3" s="320"/>
      <c r="I3" s="320"/>
      <c r="J3" s="320"/>
      <c r="K3" s="343"/>
      <c r="L3" s="320"/>
      <c r="M3" s="344"/>
      <c r="N3" s="320"/>
      <c r="O3" s="343"/>
      <c r="P3" s="343"/>
      <c r="Q3" s="356"/>
      <c r="R3" s="344"/>
      <c r="S3" s="320"/>
      <c r="T3" s="343"/>
      <c r="U3" s="343"/>
      <c r="V3" s="320"/>
      <c r="W3" s="344"/>
      <c r="X3" s="320"/>
      <c r="Y3" s="343"/>
      <c r="Z3" s="343"/>
      <c r="AA3" s="320"/>
      <c r="AB3" s="360"/>
    </row>
    <row r="4" ht="40.15" customHeight="1" spans="2:34">
      <c r="B4" s="324" t="str">
        <f>日报!B4</f>
        <v>发电运营事业部5月2日BOO电站电量数据报表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61"/>
      <c r="AG4" s="365" t="s">
        <v>507</v>
      </c>
      <c r="AH4" s="365"/>
    </row>
    <row r="5" s="304" customFormat="1" ht="57.95" customHeight="1" spans="1:35">
      <c r="A5" s="325"/>
      <c r="B5" s="326" t="s">
        <v>1</v>
      </c>
      <c r="C5" s="327" t="s">
        <v>508</v>
      </c>
      <c r="D5" s="327" t="s">
        <v>4</v>
      </c>
      <c r="E5" s="327" t="s">
        <v>5</v>
      </c>
      <c r="F5" s="327" t="s">
        <v>509</v>
      </c>
      <c r="G5" s="328" t="s">
        <v>8</v>
      </c>
      <c r="H5" s="328" t="s">
        <v>9</v>
      </c>
      <c r="I5" s="328" t="s">
        <v>10</v>
      </c>
      <c r="J5" s="328" t="s">
        <v>417</v>
      </c>
      <c r="K5" s="345" t="s">
        <v>12</v>
      </c>
      <c r="L5" s="328" t="s">
        <v>510</v>
      </c>
      <c r="M5" s="326" t="s">
        <v>14</v>
      </c>
      <c r="N5" s="328" t="s">
        <v>511</v>
      </c>
      <c r="O5" s="345" t="s">
        <v>15</v>
      </c>
      <c r="P5" s="345" t="s">
        <v>512</v>
      </c>
      <c r="Q5" s="345" t="s">
        <v>513</v>
      </c>
      <c r="R5" s="326" t="s">
        <v>514</v>
      </c>
      <c r="S5" s="328" t="s">
        <v>515</v>
      </c>
      <c r="T5" s="345" t="s">
        <v>516</v>
      </c>
      <c r="U5" s="345" t="s">
        <v>517</v>
      </c>
      <c r="V5" s="328" t="s">
        <v>518</v>
      </c>
      <c r="W5" s="326" t="s">
        <v>17</v>
      </c>
      <c r="X5" s="328" t="s">
        <v>519</v>
      </c>
      <c r="Y5" s="345" t="s">
        <v>19</v>
      </c>
      <c r="Z5" s="345" t="s">
        <v>520</v>
      </c>
      <c r="AA5" s="328" t="s">
        <v>29</v>
      </c>
      <c r="AB5" s="328" t="s">
        <v>30</v>
      </c>
      <c r="AC5" s="328" t="s">
        <v>521</v>
      </c>
      <c r="AD5" s="309"/>
      <c r="AE5" s="309"/>
      <c r="AF5" s="309"/>
      <c r="AG5" s="304" t="s">
        <v>705</v>
      </c>
      <c r="AH5" s="309" t="s">
        <v>706</v>
      </c>
      <c r="AI5" s="309"/>
    </row>
    <row r="6" s="305" customFormat="1" ht="20.1" customHeight="1" spans="1:34">
      <c r="A6" s="192" t="s">
        <v>65</v>
      </c>
      <c r="B6" s="329" t="s">
        <v>531</v>
      </c>
      <c r="C6" s="333" t="s">
        <v>532</v>
      </c>
      <c r="D6" s="334">
        <v>50</v>
      </c>
      <c r="E6" s="335" t="str">
        <f>LOOKUP(1,0/(($D$3=数据提取表!$A:$A)*($A6=数据提取表!$B:$B)),数据提取表!E:E)</f>
        <v>小雨</v>
      </c>
      <c r="F6" s="336">
        <f>LOOKUP(1,0/(($D$3=数据提取表!$A:$A)*($A6=数据提取表!$B:$B)),数据提取表!G:G)</f>
        <v>2.91</v>
      </c>
      <c r="G6" s="337">
        <f>LOOKUP(1,0/(($D$3=数据提取表!$A:$A)*($A6=数据提取表!$B:$B)),数据提取表!H:H)</f>
        <v>8.5947</v>
      </c>
      <c r="H6" s="337">
        <f>LOOKUP(1,0/(($D$3=数据提取表!$A:$A)*($A6=数据提取表!$B:$B)),数据提取表!I:I)</f>
        <v>8.1943</v>
      </c>
      <c r="I6" s="337">
        <f>LOOKUP(1,0/(($D$3=数据提取表!$A:$A)*($A6=数据提取表!$B:$B)),数据提取表!J:J)</f>
        <v>7.92</v>
      </c>
      <c r="J6" s="337">
        <f>LOOKUP(1,0/(($D$3=数据提取表!$A:$A)*($A6=数据提取表!$B:$B)),数据提取表!K:K)</f>
        <v>0</v>
      </c>
      <c r="K6" s="350">
        <f t="shared" ref="K6:K12" si="0">J6/G6</f>
        <v>0</v>
      </c>
      <c r="L6" s="337">
        <f>LOOKUP(1,0/(($D$3=数据提取表!$A:$A)*($A6=数据提取表!$B:$B)),数据提取表!M:M)</f>
        <v>22.44</v>
      </c>
      <c r="M6" s="351">
        <f>新能源级指标!R6</f>
        <v>1165</v>
      </c>
      <c r="N6" s="348">
        <f>L6-M6/31*日报辅助图!$D$1</f>
        <v>-52.7212903225806</v>
      </c>
      <c r="O6" s="352">
        <f t="shared" ref="O6:O12" si="1">L6/M6</f>
        <v>0.0192618025751073</v>
      </c>
      <c r="P6" s="346">
        <f t="shared" ref="P6:P12" si="2">N6/M6</f>
        <v>-0.0452543264571508</v>
      </c>
      <c r="Q6" s="337">
        <f t="shared" ref="Q6:Q11" si="3">L6</f>
        <v>22.44</v>
      </c>
      <c r="R6" s="351">
        <f>新能源级指标!K6</f>
        <v>3639</v>
      </c>
      <c r="S6" s="348">
        <f>Q6-(计划电量!K6/31*日报辅助图!$D$1)</f>
        <v>-28.7212903225806</v>
      </c>
      <c r="T6" s="352">
        <f t="shared" ref="T6:T12" si="4">Q6/R6</f>
        <v>0.00616652926628195</v>
      </c>
      <c r="U6" s="349">
        <f t="shared" ref="U6:U12" si="5">S6/R6</f>
        <v>-0.00789263268001667</v>
      </c>
      <c r="V6" s="337">
        <f t="array" ref="V6">LOOKUP(1,0/(($D$3=数据提取表!$A:$A)*($A6=数据提取表!$B:$B)),数据提取表!R:R)</f>
        <v>3883.022</v>
      </c>
      <c r="W6" s="359">
        <f>新能源级指标!Z6</f>
        <v>12500.4</v>
      </c>
      <c r="X6" s="348">
        <f>V6-(计划电量!K6/31*日报辅助图!$D$1)</f>
        <v>3831.86070967742</v>
      </c>
      <c r="Y6" s="352">
        <f t="shared" ref="Y6:Y12" si="6">V6/W6</f>
        <v>0.310631819781767</v>
      </c>
      <c r="Z6" s="349">
        <f t="shared" ref="Z6:Z12" si="7">X6/W6</f>
        <v>0.306539047524673</v>
      </c>
      <c r="AA6" s="335">
        <f t="array" ref="AA6">LOOKUP(1,0/(($D$3=数据提取表!$A:$A)*($A6=数据提取表!$B:$B)),数据提取表!AC:AC)</f>
        <v>0</v>
      </c>
      <c r="AB6" s="335">
        <f t="array" ref="AB6">LOOKUP(1,0/(($D$3=数据提取表!$A:$A)*($A6=数据提取表!$B:$B)),数据提取表!AD:AD)</f>
        <v>0</v>
      </c>
      <c r="AC6" s="362"/>
      <c r="AG6" s="366"/>
      <c r="AH6" s="366"/>
    </row>
    <row r="7" s="305" customFormat="1" ht="20.1" customHeight="1" spans="1:34">
      <c r="A7" s="192" t="s">
        <v>42</v>
      </c>
      <c r="B7" s="329" t="s">
        <v>535</v>
      </c>
      <c r="C7" s="333" t="s">
        <v>536</v>
      </c>
      <c r="D7" s="334">
        <v>30</v>
      </c>
      <c r="E7" s="335" t="str">
        <f>LOOKUP(1,0/(($D$3=数据提取表!$A:$A)*($A7=数据提取表!$B:$B)),数据提取表!E:E)</f>
        <v>多云</v>
      </c>
      <c r="F7" s="336">
        <f>LOOKUP(1,0/(($D$3=数据提取表!$A:$A)*($A7=数据提取表!$B:$B)),数据提取表!F:F)</f>
        <v>4.3</v>
      </c>
      <c r="G7" s="337">
        <f>LOOKUP(1,0/(($D$3=数据提取表!$A:$A)*($A7=数据提取表!$B:$B)),数据提取表!H:H)</f>
        <v>10.3087</v>
      </c>
      <c r="H7" s="337">
        <f>LOOKUP(1,0/(($D$3=数据提取表!$A:$A)*($A7=数据提取表!$B:$B)),数据提取表!I:I)</f>
        <v>10.1097</v>
      </c>
      <c r="I7" s="337">
        <f>LOOKUP(1,0/(($D$3=数据提取表!$A:$A)*($A7=数据提取表!$B:$B)),数据提取表!J:J)</f>
        <v>10.0898</v>
      </c>
      <c r="J7" s="337">
        <f>LOOKUP(1,0/(($D$3=数据提取表!$A:$A)*($A7=数据提取表!$B:$B)),数据提取表!K:K)</f>
        <v>0</v>
      </c>
      <c r="K7" s="350">
        <f t="shared" si="0"/>
        <v>0</v>
      </c>
      <c r="L7" s="337">
        <f>LOOKUP(1,0/(($D$3=数据提取表!$A:$A)*($A7=数据提取表!$B:$B)),数据提取表!M:M)</f>
        <v>17.2346</v>
      </c>
      <c r="M7" s="351">
        <f>新能源级指标!R8</f>
        <v>269</v>
      </c>
      <c r="N7" s="348">
        <f>L7-M7/31*日报辅助图!$D$1</f>
        <v>-0.12023870967742</v>
      </c>
      <c r="O7" s="352">
        <f t="shared" si="1"/>
        <v>0.0640691449814126</v>
      </c>
      <c r="P7" s="346">
        <f t="shared" si="2"/>
        <v>-0.000446984050845426</v>
      </c>
      <c r="Q7" s="337">
        <f t="shared" si="3"/>
        <v>17.2346</v>
      </c>
      <c r="R7" s="358">
        <f>新能源级指标!K8</f>
        <v>830</v>
      </c>
      <c r="S7" s="348">
        <f>Q7-(计划电量!K8/31*日报辅助图!$D$1)</f>
        <v>-8.63636774193548</v>
      </c>
      <c r="T7" s="352">
        <f t="shared" si="4"/>
        <v>0.020764578313253</v>
      </c>
      <c r="U7" s="349">
        <f t="shared" si="5"/>
        <v>-0.0104052623396813</v>
      </c>
      <c r="V7" s="337">
        <f t="array" ref="V7">LOOKUP(1,0/(($D$3=数据提取表!$A:$A)*($A7=数据提取表!$B:$B)),数据提取表!R:R)</f>
        <v>1454.5002</v>
      </c>
      <c r="W7" s="359">
        <f>新能源级指标!Z8</f>
        <v>3622</v>
      </c>
      <c r="X7" s="348">
        <f>V7-(计划电量!K8/31*日报辅助图!$D$1)</f>
        <v>1428.62923225806</v>
      </c>
      <c r="Y7" s="352">
        <f t="shared" si="6"/>
        <v>0.401573771397018</v>
      </c>
      <c r="Z7" s="349">
        <f t="shared" si="7"/>
        <v>0.394431041484833</v>
      </c>
      <c r="AA7" s="335">
        <f t="array" ref="AA7">LOOKUP(1,0/(($D$3=数据提取表!$A:$A)*($A7=数据提取表!$B:$B)),数据提取表!AC:AC)</f>
        <v>0</v>
      </c>
      <c r="AB7" s="335">
        <f t="array" ref="AB7">LOOKUP(1,0/(($D$3=数据提取表!$A:$A)*($A7=数据提取表!$B:$B)),数据提取表!AD:AD)</f>
        <v>0</v>
      </c>
      <c r="AC7" s="362"/>
      <c r="AG7" s="366"/>
      <c r="AH7" s="366"/>
    </row>
    <row r="8" s="305" customFormat="1" ht="20.1" customHeight="1" spans="1:35">
      <c r="A8" s="192" t="s">
        <v>46</v>
      </c>
      <c r="B8" s="329" t="s">
        <v>541</v>
      </c>
      <c r="C8" s="187" t="s">
        <v>542</v>
      </c>
      <c r="D8" s="221">
        <v>30</v>
      </c>
      <c r="E8" s="330" t="str">
        <f>LOOKUP(1,0/(($D$3=数据提取表!$A:$A)*($A8=数据提取表!$B:$B)),数据提取表!E:E)</f>
        <v>阴</v>
      </c>
      <c r="F8" s="331">
        <f>LOOKUP(1,0/(($D$3=数据提取表!$A:$A)*($A8=数据提取表!$B:$B)),数据提取表!F:F)</f>
        <v>3.6</v>
      </c>
      <c r="G8" s="332">
        <f>LOOKUP(1,0/(($D$3=数据提取表!$A:$A)*($A8=数据提取表!$B:$B)),数据提取表!H:H)</f>
        <v>8.9393</v>
      </c>
      <c r="H8" s="332">
        <f>LOOKUP(1,0/(($D$3=数据提取表!$A:$A)*($A8=数据提取表!$B:$B)),数据提取表!I:I)</f>
        <v>8.764</v>
      </c>
      <c r="I8" s="332">
        <f>LOOKUP(1,0/(($D$3=数据提取表!$A:$A)*($A8=数据提取表!$B:$B)),数据提取表!J:J)</f>
        <v>8.736</v>
      </c>
      <c r="J8" s="332">
        <f>LOOKUP(1,0/(($D$3=数据提取表!$A:$A)*($A8=数据提取表!$B:$B)),数据提取表!K:K)</f>
        <v>0</v>
      </c>
      <c r="K8" s="346">
        <f t="shared" si="0"/>
        <v>0</v>
      </c>
      <c r="L8" s="332">
        <f>LOOKUP(1,0/(($D$3=数据提取表!$A:$A)*($A8=数据提取表!$B:$B)),数据提取表!M:M)</f>
        <v>21.56</v>
      </c>
      <c r="M8" s="347">
        <f>新能源级指标!R11</f>
        <v>388</v>
      </c>
      <c r="N8" s="348">
        <f>L8-M8/31*日报辅助图!$D$1</f>
        <v>-3.47225806451613</v>
      </c>
      <c r="O8" s="349">
        <f t="shared" si="1"/>
        <v>0.0555670103092783</v>
      </c>
      <c r="P8" s="346">
        <f t="shared" si="2"/>
        <v>-0.00894911872297971</v>
      </c>
      <c r="Q8" s="332">
        <f t="shared" si="3"/>
        <v>21.56</v>
      </c>
      <c r="R8" s="357">
        <f>新能源级指标!K11</f>
        <v>1082</v>
      </c>
      <c r="S8" s="348">
        <f>Q8-(计划电量!K11/31*日报辅助图!$D$1)</f>
        <v>-4.95612903225807</v>
      </c>
      <c r="T8" s="349">
        <f t="shared" si="4"/>
        <v>0.0199260628465804</v>
      </c>
      <c r="U8" s="349">
        <f t="shared" si="5"/>
        <v>-0.00458052590781707</v>
      </c>
      <c r="V8" s="332">
        <f t="array" ref="V8">LOOKUP(1,0/(($D$3=数据提取表!$A:$A)*($A8=数据提取表!$B:$B)),数据提取表!R:R)</f>
        <v>1724.912</v>
      </c>
      <c r="W8" s="194">
        <f>新能源级指标!Z11</f>
        <v>4513</v>
      </c>
      <c r="X8" s="348">
        <f>V8-(计划电量!K11/31*日报辅助图!$D$1)</f>
        <v>1698.39587096774</v>
      </c>
      <c r="Y8" s="349">
        <f t="shared" si="6"/>
        <v>0.382209616662974</v>
      </c>
      <c r="Z8" s="349">
        <f t="shared" si="7"/>
        <v>0.376334117209781</v>
      </c>
      <c r="AA8" s="330">
        <f t="array" ref="AA8">LOOKUP(1,0/(($D$3=数据提取表!$A:$A)*($A8=数据提取表!$B:$B)),数据提取表!AC:AC)</f>
        <v>0</v>
      </c>
      <c r="AB8" s="330">
        <f t="array" ref="AB8">LOOKUP(1,0/(($D$3=数据提取表!$A:$A)*($A8=数据提取表!$B:$B)),数据提取表!AD:AD)</f>
        <v>0</v>
      </c>
      <c r="AC8" s="362"/>
      <c r="AG8" s="366"/>
      <c r="AH8" s="366"/>
      <c r="AI8" s="367"/>
    </row>
    <row r="9" s="305" customFormat="1" ht="20.1" customHeight="1" spans="1:34">
      <c r="A9" s="192" t="s">
        <v>72</v>
      </c>
      <c r="B9" s="329" t="s">
        <v>543</v>
      </c>
      <c r="C9" s="333" t="s">
        <v>544</v>
      </c>
      <c r="D9" s="334">
        <v>20</v>
      </c>
      <c r="E9" s="335" t="str">
        <f>LOOKUP(1,0/(($D$3=数据提取表!$A:$A)*($A9=数据提取表!$B:$B)),数据提取表!E:E)</f>
        <v>晴</v>
      </c>
      <c r="F9" s="336">
        <f>LOOKUP(1,0/(($D$3=数据提取表!$A:$A)*($A9=数据提取表!$B:$B)),数据提取表!G:G)</f>
        <v>4.15</v>
      </c>
      <c r="G9" s="337">
        <f>LOOKUP(1,0/(($D$3=数据提取表!$A:$A)*($A9=数据提取表!$B:$B)),数据提取表!H:H)</f>
        <v>11.2686</v>
      </c>
      <c r="H9" s="337">
        <f>LOOKUP(1,0/(($D$3=数据提取表!$A:$A)*($A9=数据提取表!$B:$B)),数据提取表!I:I)</f>
        <v>11.046</v>
      </c>
      <c r="I9" s="337">
        <f>LOOKUP(1,0/(($D$3=数据提取表!$A:$A)*($A9=数据提取表!$B:$B)),数据提取表!J:J)</f>
        <v>11.0208</v>
      </c>
      <c r="J9" s="337">
        <f>LOOKUP(1,0/(($D$3=数据提取表!$A:$A)*($A9=数据提取表!$B:$B)),数据提取表!K:K)</f>
        <v>0.1658</v>
      </c>
      <c r="K9" s="350">
        <f t="shared" si="0"/>
        <v>0.0147134515379018</v>
      </c>
      <c r="L9" s="337">
        <f>LOOKUP(1,0/(($D$3=数据提取表!$A:$A)*($A9=数据提取表!$B:$B)),数据提取表!M:M)</f>
        <v>13.025</v>
      </c>
      <c r="M9" s="351">
        <f>新能源级指标!R12</f>
        <v>483</v>
      </c>
      <c r="N9" s="348">
        <f>L9-M9/31*日报辅助图!$D$1</f>
        <v>-18.1362903225806</v>
      </c>
      <c r="O9" s="352">
        <f t="shared" si="1"/>
        <v>0.0269668737060041</v>
      </c>
      <c r="P9" s="346">
        <f t="shared" si="2"/>
        <v>-0.0375492553262539</v>
      </c>
      <c r="Q9" s="337">
        <f t="shared" si="3"/>
        <v>13.025</v>
      </c>
      <c r="R9" s="358">
        <f>新能源级指标!K12</f>
        <v>1553</v>
      </c>
      <c r="S9" s="348">
        <f>Q9-(计划电量!K12/31*日报辅助图!$D$1)</f>
        <v>-15.1040322580645</v>
      </c>
      <c r="T9" s="352">
        <f t="shared" si="4"/>
        <v>0.00838699291693496</v>
      </c>
      <c r="U9" s="349">
        <f t="shared" si="5"/>
        <v>-0.00972571298008018</v>
      </c>
      <c r="V9" s="337">
        <f t="array" ref="V9">LOOKUP(1,0/(($D$3=数据提取表!$A:$A)*($A9=数据提取表!$B:$B)),数据提取表!R:R)</f>
        <v>2070.2761</v>
      </c>
      <c r="W9" s="359">
        <f>新能源级指标!Z12</f>
        <v>5327</v>
      </c>
      <c r="X9" s="348">
        <f>V9-(计划电量!K12/31*日报辅助图!$D$1)</f>
        <v>2042.14706774194</v>
      </c>
      <c r="Y9" s="352">
        <f t="shared" si="6"/>
        <v>0.388638276703586</v>
      </c>
      <c r="Z9" s="349">
        <f t="shared" si="7"/>
        <v>0.38335781260408</v>
      </c>
      <c r="AA9" s="335">
        <f t="array" ref="AA9">LOOKUP(1,0/(($D$3=数据提取表!$A:$A)*($A9=数据提取表!$B:$B)),数据提取表!AC:AC)</f>
        <v>0</v>
      </c>
      <c r="AB9" s="335">
        <f t="array" ref="AB9">LOOKUP(1,0/(($D$3=数据提取表!$A:$A)*($A9=数据提取表!$B:$B)),数据提取表!AD:AD)</f>
        <v>0</v>
      </c>
      <c r="AC9" s="362"/>
      <c r="AG9" s="366"/>
      <c r="AH9" s="366"/>
    </row>
    <row r="10" s="305" customFormat="1" ht="20.1" hidden="1" customHeight="1" spans="1:34">
      <c r="A10" s="192"/>
      <c r="B10" s="329" t="s">
        <v>556</v>
      </c>
      <c r="C10" s="333" t="s">
        <v>557</v>
      </c>
      <c r="D10" s="334">
        <v>40</v>
      </c>
      <c r="E10" s="335" t="e">
        <f>LOOKUP(1,0/(($D$3=数据提取表!$A:$A)*($A10=数据提取表!$B:$B)),数据提取表!E:E)</f>
        <v>#N/A</v>
      </c>
      <c r="F10" s="336" t="e">
        <f>LOOKUP(1,0/(($D$3=数据提取表!$A:$A)*($A10=数据提取表!$B:$B)),数据提取表!F:F)</f>
        <v>#N/A</v>
      </c>
      <c r="G10" s="337" t="e">
        <f>LOOKUP(1,0/(($D$3=数据提取表!$A:$A)*($A10=数据提取表!$B:$B)),数据提取表!H:H)</f>
        <v>#N/A</v>
      </c>
      <c r="H10" s="337" t="e">
        <f>LOOKUP(1,0/(($D$3=数据提取表!$A:$A)*($A10=数据提取表!$B:$B)),数据提取表!I:I)</f>
        <v>#N/A</v>
      </c>
      <c r="I10" s="337" t="e">
        <f>LOOKUP(1,0/(($D$3=数据提取表!$A:$A)*($A10=数据提取表!$B:$B)),数据提取表!J:J)</f>
        <v>#N/A</v>
      </c>
      <c r="J10" s="337" t="e">
        <f>LOOKUP(1,0/(($D$3=数据提取表!$A:$A)*($A10=数据提取表!$B:$B)),数据提取表!K:K)</f>
        <v>#N/A</v>
      </c>
      <c r="K10" s="350" t="e">
        <f t="shared" si="0"/>
        <v>#N/A</v>
      </c>
      <c r="L10" s="337" t="e">
        <f>LOOKUP(1,0/(($D$3=数据提取表!$A:$A)*($A10=数据提取表!$B:$B)),数据提取表!M:M)</f>
        <v>#N/A</v>
      </c>
      <c r="M10" s="351">
        <v>0</v>
      </c>
      <c r="N10" s="348" t="e">
        <f>L10-M10/31*日报辅助图!$D$1</f>
        <v>#N/A</v>
      </c>
      <c r="O10" s="352" t="e">
        <f t="shared" si="1"/>
        <v>#N/A</v>
      </c>
      <c r="P10" s="346" t="e">
        <f t="shared" si="2"/>
        <v>#N/A</v>
      </c>
      <c r="Q10" s="337" t="e">
        <f t="shared" si="3"/>
        <v>#N/A</v>
      </c>
      <c r="R10" s="358">
        <v>0</v>
      </c>
      <c r="S10" s="348" t="e">
        <f>Q10-(计划电量!K18/31*日报辅助图!$D$1)</f>
        <v>#N/A</v>
      </c>
      <c r="T10" s="352" t="e">
        <f t="shared" si="4"/>
        <v>#N/A</v>
      </c>
      <c r="U10" s="349" t="e">
        <f t="shared" si="5"/>
        <v>#N/A</v>
      </c>
      <c r="V10" s="337" t="e">
        <f t="array" ref="V10">LOOKUP(1,0/(($D$3=数据提取表!$A:$A)*($A10=数据提取表!$B:$B)),数据提取表!R:R)</f>
        <v>#N/A</v>
      </c>
      <c r="W10" s="359">
        <v>5887</v>
      </c>
      <c r="X10" s="348" t="e">
        <f>V10-(计划电量!K18/31*日报辅助图!$D$1)</f>
        <v>#N/A</v>
      </c>
      <c r="Y10" s="352" t="e">
        <f t="shared" si="6"/>
        <v>#N/A</v>
      </c>
      <c r="Z10" s="349" t="e">
        <f t="shared" si="7"/>
        <v>#N/A</v>
      </c>
      <c r="AA10" s="335" t="e">
        <f t="array" ref="AA10">LOOKUP(1,0/(($D$3=数据提取表!$A:$A)*($A10=数据提取表!$B:$B)),数据提取表!AC:AC)</f>
        <v>#N/A</v>
      </c>
      <c r="AB10" s="335" t="e">
        <f t="array" ref="AB10">LOOKUP(1,0/(($D$3=数据提取表!$A:$A)*($A10=数据提取表!$B:$B)),数据提取表!AD:AD)</f>
        <v>#N/A</v>
      </c>
      <c r="AC10" s="362"/>
      <c r="AG10" s="366"/>
      <c r="AH10" s="366"/>
    </row>
    <row r="11" s="305" customFormat="1" ht="20.1" hidden="1" customHeight="1" spans="1:34">
      <c r="A11" s="192"/>
      <c r="B11" s="329" t="s">
        <v>560</v>
      </c>
      <c r="C11" s="333" t="s">
        <v>561</v>
      </c>
      <c r="D11" s="334">
        <v>50</v>
      </c>
      <c r="E11" s="335" t="e">
        <f>LOOKUP(1,0/(($D$3=数据提取表!$A:$A)*($A11=数据提取表!$B:$B)),数据提取表!E:E)</f>
        <v>#N/A</v>
      </c>
      <c r="F11" s="336" t="e">
        <f>LOOKUP(1,0/(($D$3=数据提取表!$A:$A)*($A11=数据提取表!$B:$B)),数据提取表!F:F)</f>
        <v>#N/A</v>
      </c>
      <c r="G11" s="337" t="e">
        <f>LOOKUP(1,0/(($D$3=数据提取表!$A:$A)*($A11=数据提取表!$B:$B)),数据提取表!H:H)</f>
        <v>#N/A</v>
      </c>
      <c r="H11" s="337" t="e">
        <f>LOOKUP(1,0/(($D$3=数据提取表!$A:$A)*($A11=数据提取表!$B:$B)),数据提取表!I:I)</f>
        <v>#N/A</v>
      </c>
      <c r="I11" s="337" t="e">
        <f>LOOKUP(1,0/(($D$3=数据提取表!$A:$A)*($A11=数据提取表!$B:$B)),数据提取表!J:J)</f>
        <v>#N/A</v>
      </c>
      <c r="J11" s="337" t="e">
        <f>LOOKUP(1,0/(($D$3=数据提取表!$A:$A)*($A11=数据提取表!$B:$B)),数据提取表!K:K)</f>
        <v>#N/A</v>
      </c>
      <c r="K11" s="350" t="e">
        <f t="shared" si="0"/>
        <v>#N/A</v>
      </c>
      <c r="L11" s="337" t="e">
        <f>LOOKUP(1,0/(($D$3=数据提取表!$A:$A)*($A11=数据提取表!$B:$B)),数据提取表!M:M)</f>
        <v>#N/A</v>
      </c>
      <c r="M11" s="351">
        <v>0</v>
      </c>
      <c r="N11" s="348" t="e">
        <f>L11-M11/31*日报辅助图!$D$1</f>
        <v>#N/A</v>
      </c>
      <c r="O11" s="352" t="e">
        <f t="shared" si="1"/>
        <v>#N/A</v>
      </c>
      <c r="P11" s="346" t="e">
        <f t="shared" si="2"/>
        <v>#N/A</v>
      </c>
      <c r="Q11" s="337" t="e">
        <f t="shared" si="3"/>
        <v>#N/A</v>
      </c>
      <c r="R11" s="358">
        <v>0</v>
      </c>
      <c r="S11" s="348" t="e">
        <f>Q11-(计划电量!K20/31*日报辅助图!$D$1)</f>
        <v>#N/A</v>
      </c>
      <c r="T11" s="352" t="e">
        <f t="shared" si="4"/>
        <v>#N/A</v>
      </c>
      <c r="U11" s="349" t="e">
        <f t="shared" si="5"/>
        <v>#N/A</v>
      </c>
      <c r="V11" s="337" t="e">
        <f t="array" ref="V11">LOOKUP(1,0/(($D$3=数据提取表!$A:$A)*($A11=数据提取表!$B:$B)),数据提取表!R:R)</f>
        <v>#N/A</v>
      </c>
      <c r="W11" s="359">
        <v>3158</v>
      </c>
      <c r="X11" s="348" t="e">
        <f>V11-(计划电量!K20/31*日报辅助图!$D$1)</f>
        <v>#N/A</v>
      </c>
      <c r="Y11" s="352" t="e">
        <f t="shared" si="6"/>
        <v>#N/A</v>
      </c>
      <c r="Z11" s="349" t="e">
        <f t="shared" si="7"/>
        <v>#N/A</v>
      </c>
      <c r="AA11" s="335" t="e">
        <f t="array" ref="AA11">LOOKUP(1,0/(($D$3=数据提取表!$A:$A)*($A11=数据提取表!$B:$B)),数据提取表!AC:AC)</f>
        <v>#N/A</v>
      </c>
      <c r="AB11" s="335" t="e">
        <f t="array" ref="AB11">LOOKUP(1,0/(($D$3=数据提取表!$A:$A)*($A11=数据提取表!$B:$B)),数据提取表!AD:AD)</f>
        <v>#N/A</v>
      </c>
      <c r="AC11" s="362"/>
      <c r="AG11" s="366"/>
      <c r="AH11" s="366"/>
    </row>
    <row r="12" s="306" customFormat="1" ht="30" customHeight="1" spans="1:35">
      <c r="A12" s="338"/>
      <c r="B12" s="306" t="s">
        <v>565</v>
      </c>
      <c r="C12" s="339"/>
      <c r="D12" s="306">
        <f>SUM(D6:D11)</f>
        <v>220</v>
      </c>
      <c r="E12" s="306" t="s">
        <v>176</v>
      </c>
      <c r="F12" s="306" t="s">
        <v>176</v>
      </c>
      <c r="G12" s="306">
        <f>SUM(G6:G9)</f>
        <v>39.1113</v>
      </c>
      <c r="H12" s="306">
        <f>SUM(H6:H9)</f>
        <v>38.114</v>
      </c>
      <c r="I12" s="306">
        <f>SUM(I6:I9)</f>
        <v>37.7666</v>
      </c>
      <c r="J12" s="306">
        <f>SUM(J6:J9)</f>
        <v>0.1658</v>
      </c>
      <c r="K12" s="353">
        <f t="shared" si="0"/>
        <v>0.00423918407212238</v>
      </c>
      <c r="L12" s="306">
        <f>SUM(L6:L9)</f>
        <v>74.2596</v>
      </c>
      <c r="M12" s="306">
        <f>SUM(M6:M9)</f>
        <v>2305</v>
      </c>
      <c r="N12" s="354">
        <f>L12-M12/31*日报辅助图!$D$1</f>
        <v>-74.4500774193548</v>
      </c>
      <c r="O12" s="353">
        <f t="shared" si="1"/>
        <v>0.0322167462039046</v>
      </c>
      <c r="P12" s="353">
        <f t="shared" si="2"/>
        <v>-0.0322993828283535</v>
      </c>
      <c r="Q12" s="306">
        <f>SUM(Q6:Q9)</f>
        <v>74.2596</v>
      </c>
      <c r="R12" s="306">
        <f>SUM(R6:R9)</f>
        <v>7104</v>
      </c>
      <c r="S12" s="354">
        <f>SUM(S6:S9)</f>
        <v>-57.4178193548387</v>
      </c>
      <c r="T12" s="353">
        <f t="shared" si="4"/>
        <v>0.0104532094594595</v>
      </c>
      <c r="U12" s="353">
        <f t="shared" si="5"/>
        <v>-0.00808246331008428</v>
      </c>
      <c r="V12" s="306">
        <f>SUM(V6:V9)</f>
        <v>9132.7103</v>
      </c>
      <c r="W12" s="306">
        <f>SUM(W6:W9)</f>
        <v>25962.4</v>
      </c>
      <c r="X12" s="354">
        <f>SUM(X6:X9)</f>
        <v>9001.03288064516</v>
      </c>
      <c r="Y12" s="353">
        <f t="shared" si="6"/>
        <v>0.351766797368502</v>
      </c>
      <c r="Z12" s="353">
        <f t="shared" si="7"/>
        <v>0.34669494656292</v>
      </c>
      <c r="AA12" s="306">
        <f>SUM(AA6:AA9)</f>
        <v>0</v>
      </c>
      <c r="AB12" s="306">
        <f>SUM(AB6:AB9)</f>
        <v>0</v>
      </c>
      <c r="AC12" s="363"/>
      <c r="AD12" s="338"/>
      <c r="AE12" s="338"/>
      <c r="AF12" s="338"/>
      <c r="AG12" s="354"/>
      <c r="AH12" s="354"/>
      <c r="AI12" s="338"/>
    </row>
    <row r="13" s="305" customFormat="1" ht="20.1" customHeight="1" spans="1:35">
      <c r="A13" s="192" t="s">
        <v>52</v>
      </c>
      <c r="B13" s="329" t="s">
        <v>595</v>
      </c>
      <c r="C13" s="187" t="s">
        <v>596</v>
      </c>
      <c r="D13" s="221">
        <v>150</v>
      </c>
      <c r="E13" s="330" t="str">
        <f>LOOKUP(1,0/(($D$3=数据提取表!$A:$A)*($A13=数据提取表!$B:$B)),数据提取表!E:E)</f>
        <v>晴</v>
      </c>
      <c r="F13" s="331">
        <f>LOOKUP(1,0/(($D$3=数据提取表!$A:$A)*($A13=数据提取表!$B:$B)),数据提取表!F:F)</f>
        <v>7.05</v>
      </c>
      <c r="G13" s="332">
        <f>LOOKUP(1,0/(($D$3=数据提取表!$A:$A)*($A13=数据提取表!$B:$B)),数据提取表!H:H)</f>
        <v>89.1229</v>
      </c>
      <c r="H13" s="332">
        <f>LOOKUP(1,0/(($D$3=数据提取表!$A:$A)*($A13=数据提取表!$B:$B)),数据提取表!I:I)</f>
        <v>88.9332</v>
      </c>
      <c r="I13" s="332">
        <f>LOOKUP(1,0/(($D$3=数据提取表!$A:$A)*($A13=数据提取表!$B:$B)),数据提取表!J:J)</f>
        <v>88.2</v>
      </c>
      <c r="J13" s="332">
        <f>LOOKUP(1,0/(($D$3=数据提取表!$A:$A)*($A13=数据提取表!$B:$B)),数据提取表!K:K)</f>
        <v>0</v>
      </c>
      <c r="K13" s="346">
        <f t="shared" ref="K13:K24" si="8">J13/G13</f>
        <v>0</v>
      </c>
      <c r="L13" s="332">
        <f>LOOKUP(1,0/(($D$3=数据提取表!$A:$A)*($A13=数据提取表!$B:$B)),数据提取表!M:M)</f>
        <v>189.525</v>
      </c>
      <c r="M13" s="347">
        <f>新能源级指标!R27</f>
        <v>2282</v>
      </c>
      <c r="N13" s="348">
        <f>L13-M13/31*日报辅助图!$D$1</f>
        <v>42.2991935483871</v>
      </c>
      <c r="O13" s="349">
        <f t="shared" ref="O13:O26" si="9">L13/M13</f>
        <v>0.0830521472392638</v>
      </c>
      <c r="P13" s="346">
        <f t="shared" ref="P13:P26" si="10">N13/M13</f>
        <v>0.0185360182070057</v>
      </c>
      <c r="Q13" s="332">
        <f t="shared" ref="Q13:Q24" si="11">L13</f>
        <v>189.525</v>
      </c>
      <c r="R13" s="357">
        <f>新能源级指标!K27</f>
        <v>6808</v>
      </c>
      <c r="S13" s="348">
        <f>Q13-(计划电量!K38/31*日报辅助图!$D$1)</f>
        <v>69.1379032258065</v>
      </c>
      <c r="T13" s="349">
        <f t="shared" ref="T13:T26" si="12">Q13/R13</f>
        <v>0.0278385722679201</v>
      </c>
      <c r="U13" s="349">
        <f t="shared" ref="U13:U26" si="13">S13/R13</f>
        <v>0.0101553911906296</v>
      </c>
      <c r="V13" s="332">
        <f t="array" ref="V13">LOOKUP(1,0/(($D$3=数据提取表!$A:$A)*($A13=数据提取表!$B:$B)),数据提取表!R:R)</f>
        <v>9139.725</v>
      </c>
      <c r="W13" s="194">
        <f>新能源级指标!Z27</f>
        <v>24853.6</v>
      </c>
      <c r="X13" s="348">
        <f>V13-(计划电量!K38/31*日报辅助图!$D$1)</f>
        <v>9019.33790322581</v>
      </c>
      <c r="Y13" s="349">
        <f t="shared" ref="Y13:Y26" si="14">V13/W13</f>
        <v>0.367742500080471</v>
      </c>
      <c r="Z13" s="349">
        <f t="shared" ref="Z13:Z26" si="15">X13/W13</f>
        <v>0.362898650627105</v>
      </c>
      <c r="AA13" s="330">
        <f t="array" ref="AA13">LOOKUP(1,0/(($D$3=数据提取表!$A:$A)*($A13=数据提取表!$B:$B)),数据提取表!AC:AC)</f>
        <v>0</v>
      </c>
      <c r="AB13" s="330">
        <f t="array" ref="AB13">LOOKUP(1,0/(($D$3=数据提取表!$A:$A)*($A13=数据提取表!$B:$B)),数据提取表!AD:AD)</f>
        <v>0</v>
      </c>
      <c r="AC13" s="362"/>
      <c r="AG13" s="366"/>
      <c r="AH13" s="366"/>
      <c r="AI13" s="367"/>
    </row>
    <row r="14" s="305" customFormat="1" ht="20.1" customHeight="1" spans="1:34">
      <c r="A14" s="192" t="s">
        <v>75</v>
      </c>
      <c r="B14" s="329" t="s">
        <v>597</v>
      </c>
      <c r="C14" s="333" t="s">
        <v>598</v>
      </c>
      <c r="D14" s="334">
        <v>200</v>
      </c>
      <c r="E14" s="335" t="str">
        <f>LOOKUP(1,0/(($D$3=数据提取表!$A:$A)*($A14=数据提取表!$B:$B)),数据提取表!E:E)</f>
        <v>阴</v>
      </c>
      <c r="F14" s="336">
        <f t="array" ref="F14">LOOKUP(1,0/(($D$3=数据提取表!$A:$A)*($A14=数据提取表!$B:$B)),数据提取表!G:G)</f>
        <v>4.25</v>
      </c>
      <c r="G14" s="337">
        <f>LOOKUP(1,0/(($D$3=数据提取表!$A:$A)*($A14=数据提取表!$B:$B)),数据提取表!H:H)</f>
        <v>51.648</v>
      </c>
      <c r="H14" s="337">
        <f>LOOKUP(1,0/(($D$3=数据提取表!$A:$A)*($A14=数据提取表!$B:$B)),数据提取表!I:I)</f>
        <v>42.613</v>
      </c>
      <c r="I14" s="337">
        <f>LOOKUP(1,0/(($D$3=数据提取表!$A:$A)*($A14=数据提取表!$B:$B)),数据提取表!J:J)</f>
        <v>40.92</v>
      </c>
      <c r="J14" s="337">
        <f>LOOKUP(1,0/(($D$3=数据提取表!$A:$A)*($A14=数据提取表!$B:$B)),数据提取表!K:K)</f>
        <v>8.9025</v>
      </c>
      <c r="K14" s="350">
        <f t="shared" si="8"/>
        <v>0.172368726765799</v>
      </c>
      <c r="L14" s="337">
        <f>LOOKUP(1,0/(($D$3=数据提取表!$A:$A)*($A14=数据提取表!$B:$B)),数据提取表!M:M)</f>
        <v>65.34</v>
      </c>
      <c r="M14" s="347">
        <f>新能源级指标!R28</f>
        <v>4424</v>
      </c>
      <c r="N14" s="348">
        <f>L14-M14/31*日报辅助图!$D$1</f>
        <v>-220.07935483871</v>
      </c>
      <c r="O14" s="352">
        <f t="shared" si="9"/>
        <v>0.0147694394213382</v>
      </c>
      <c r="P14" s="346">
        <f t="shared" si="10"/>
        <v>-0.0497466896109199</v>
      </c>
      <c r="Q14" s="337">
        <f t="shared" si="11"/>
        <v>65.34</v>
      </c>
      <c r="R14" s="357">
        <f>新能源级指标!K28</f>
        <v>13625</v>
      </c>
      <c r="S14" s="348">
        <f>Q14-(计划电量!K39/31*日报辅助图!$D$1)</f>
        <v>-89.3696774193548</v>
      </c>
      <c r="T14" s="352">
        <f t="shared" si="12"/>
        <v>0.00479559633027523</v>
      </c>
      <c r="U14" s="349">
        <f t="shared" si="13"/>
        <v>-0.00655924237940219</v>
      </c>
      <c r="V14" s="337">
        <f t="array" ref="V14">LOOKUP(1,0/(($D$3=数据提取表!$A:$A)*($A14=数据提取表!$B:$B)),数据提取表!R:R)</f>
        <v>13000.02</v>
      </c>
      <c r="W14" s="194">
        <f>新能源级指标!Z28</f>
        <v>45480.4</v>
      </c>
      <c r="X14" s="348">
        <f>V14-(计划电量!K39/31*日报辅助图!$D$1)</f>
        <v>12845.3103225806</v>
      </c>
      <c r="Y14" s="352">
        <f t="shared" si="14"/>
        <v>0.285837855427833</v>
      </c>
      <c r="Z14" s="349">
        <f t="shared" si="15"/>
        <v>0.28243617739907</v>
      </c>
      <c r="AA14" s="335">
        <f t="array" ref="AA14">LOOKUP(1,0/(($D$3=数据提取表!$A:$A)*($A14=数据提取表!$B:$B)),数据提取表!AC:AC)</f>
        <v>0</v>
      </c>
      <c r="AB14" s="335">
        <f t="array" ref="AB14">LOOKUP(1,0/(($D$3=数据提取表!$A:$A)*($A14=数据提取表!$B:$B)),数据提取表!AD:AD)</f>
        <v>0</v>
      </c>
      <c r="AC14" s="362"/>
      <c r="AG14" s="366"/>
      <c r="AH14" s="366"/>
    </row>
    <row r="15" s="305" customFormat="1" ht="20.1" customHeight="1" spans="1:35">
      <c r="A15" s="192" t="s">
        <v>68</v>
      </c>
      <c r="B15" s="329" t="s">
        <v>599</v>
      </c>
      <c r="C15" s="187" t="s">
        <v>600</v>
      </c>
      <c r="D15" s="221">
        <v>200</v>
      </c>
      <c r="E15" s="330" t="str">
        <f>LOOKUP(1,0/(($D$3=数据提取表!$A:$A)*($A15=数据提取表!$B:$B)),数据提取表!E:E)</f>
        <v>晴</v>
      </c>
      <c r="F15" s="331">
        <f t="array" ref="F15">LOOKUP(1,0/(($D$3=数据提取表!$A:$A)*($A15=数据提取表!$B:$B)),数据提取表!G:G)</f>
        <v>7.45</v>
      </c>
      <c r="G15" s="332">
        <f>LOOKUP(1,0/(($D$3=数据提取表!$A:$A)*($A15=数据提取表!$B:$B)),数据提取表!H:H)</f>
        <v>226.0788</v>
      </c>
      <c r="H15" s="332">
        <f>LOOKUP(1,0/(($D$3=数据提取表!$A:$A)*($A15=数据提取表!$B:$B)),数据提取表!I:I)</f>
        <v>163.8568</v>
      </c>
      <c r="I15" s="332">
        <f>LOOKUP(1,0/(($D$3=数据提取表!$A:$A)*($A15=数据提取表!$B:$B)),数据提取表!J:J)</f>
        <v>158.4</v>
      </c>
      <c r="J15" s="332">
        <f>LOOKUP(1,0/(($D$3=数据提取表!$A:$A)*($A15=数据提取表!$B:$B)),数据提取表!K:K)</f>
        <v>60.8328</v>
      </c>
      <c r="K15" s="346">
        <f t="shared" si="8"/>
        <v>0.269077861347459</v>
      </c>
      <c r="L15" s="332">
        <f>LOOKUP(1,0/(($D$3=数据提取表!$A:$A)*($A15=数据提取表!$B:$B)),数据提取表!M:M)</f>
        <v>193.6</v>
      </c>
      <c r="M15" s="347">
        <f>新能源级指标!R29</f>
        <v>5863</v>
      </c>
      <c r="N15" s="348">
        <f>L15-M15/31*日报辅助图!$D$1</f>
        <v>-184.658064516129</v>
      </c>
      <c r="O15" s="349">
        <f t="shared" si="9"/>
        <v>0.0330206378986867</v>
      </c>
      <c r="P15" s="346">
        <f t="shared" si="10"/>
        <v>-0.0314954911335714</v>
      </c>
      <c r="Q15" s="332">
        <f t="shared" si="11"/>
        <v>193.6</v>
      </c>
      <c r="R15" s="357">
        <f>新能源级指标!K29</f>
        <v>16264</v>
      </c>
      <c r="S15" s="348">
        <f>Q15-(计划电量!K40/31*日报辅助图!$D$1)</f>
        <v>-191.367741935484</v>
      </c>
      <c r="T15" s="349">
        <f t="shared" si="12"/>
        <v>0.0119035907525824</v>
      </c>
      <c r="U15" s="349">
        <f t="shared" si="13"/>
        <v>-0.0117663392729638</v>
      </c>
      <c r="V15" s="332">
        <f t="array" ref="V15">LOOKUP(1,0/(($D$3=数据提取表!$A:$A)*($A15=数据提取表!$B:$B)),数据提取表!R:R)</f>
        <v>23840.08</v>
      </c>
      <c r="W15" s="194">
        <f>新能源级指标!Z29</f>
        <v>58559.4</v>
      </c>
      <c r="X15" s="348">
        <f>V15-(计划电量!K40/31*日报辅助图!$D$1)</f>
        <v>23455.1122580645</v>
      </c>
      <c r="Y15" s="349">
        <f t="shared" si="14"/>
        <v>0.407109362459315</v>
      </c>
      <c r="Z15" s="349">
        <f t="shared" si="15"/>
        <v>0.400535392406079</v>
      </c>
      <c r="AA15" s="330">
        <f t="array" ref="AA15">LOOKUP(1,0/(($D$3=数据提取表!$A:$A)*($A15=数据提取表!$B:$B)),数据提取表!AC:AC)</f>
        <v>0</v>
      </c>
      <c r="AB15" s="330">
        <f t="array" ref="AB15">LOOKUP(1,0/(($D$3=数据提取表!$A:$A)*($A15=数据提取表!$B:$B)),数据提取表!AD:AD)</f>
        <v>0</v>
      </c>
      <c r="AC15" s="362"/>
      <c r="AG15" s="366"/>
      <c r="AH15" s="366"/>
      <c r="AI15" s="367"/>
    </row>
    <row r="16" s="305" customFormat="1" ht="20.1" customHeight="1" spans="1:34">
      <c r="A16" s="192" t="s">
        <v>70</v>
      </c>
      <c r="B16" s="329" t="s">
        <v>601</v>
      </c>
      <c r="C16" s="333" t="s">
        <v>602</v>
      </c>
      <c r="D16" s="334">
        <v>200</v>
      </c>
      <c r="E16" s="335" t="str">
        <f>LOOKUP(1,0/(($D$3=数据提取表!$A:$A)*($A16=数据提取表!$B:$B)),数据提取表!E:E)</f>
        <v>晴</v>
      </c>
      <c r="F16" s="336">
        <f t="array" ref="F16">LOOKUP(1,0/(($D$3=数据提取表!$A:$A)*($A16=数据提取表!$B:$B)),数据提取表!G:G)</f>
        <v>9.41</v>
      </c>
      <c r="G16" s="337">
        <f>LOOKUP(1,0/(($D$3=数据提取表!$A:$A)*($A16=数据提取表!$B:$B)),数据提取表!H:H)</f>
        <v>166.5902</v>
      </c>
      <c r="H16" s="337">
        <f>LOOKUP(1,0/(($D$3=数据提取表!$A:$A)*($A16=数据提取表!$B:$B)),数据提取表!I:I)</f>
        <v>65.7398</v>
      </c>
      <c r="I16" s="337">
        <f>LOOKUP(1,0/(($D$3=数据提取表!$A:$A)*($A16=数据提取表!$B:$B)),数据提取表!J:J)</f>
        <v>65.175</v>
      </c>
      <c r="J16" s="337">
        <f>LOOKUP(1,0/(($D$3=数据提取表!$A:$A)*($A16=数据提取表!$B:$B)),数据提取表!K:K)</f>
        <v>0</v>
      </c>
      <c r="K16" s="350">
        <f t="shared" si="8"/>
        <v>0</v>
      </c>
      <c r="L16" s="337">
        <f>LOOKUP(1,0/(($D$3=数据提取表!$A:$A)*($A16=数据提取表!$B:$B)),数据提取表!M:M)</f>
        <v>87.45</v>
      </c>
      <c r="M16" s="347">
        <f>新能源级指标!R30</f>
        <v>3600</v>
      </c>
      <c r="N16" s="348">
        <f>L16-M16/31*日报辅助图!$D$1</f>
        <v>-144.808064516129</v>
      </c>
      <c r="O16" s="352">
        <f t="shared" si="9"/>
        <v>0.0242916666666667</v>
      </c>
      <c r="P16" s="346">
        <f t="shared" si="10"/>
        <v>-0.0402244623655914</v>
      </c>
      <c r="Q16" s="337">
        <f t="shared" si="11"/>
        <v>87.45</v>
      </c>
      <c r="R16" s="357">
        <f>新能源级指标!K30</f>
        <v>9815</v>
      </c>
      <c r="S16" s="348">
        <f>Q16-(计划电量!K41/31*日报辅助图!$D$1)</f>
        <v>-77.9693548387097</v>
      </c>
      <c r="T16" s="352">
        <f t="shared" si="12"/>
        <v>0.00890983188996434</v>
      </c>
      <c r="U16" s="349">
        <f t="shared" si="13"/>
        <v>-0.00794389758927251</v>
      </c>
      <c r="V16" s="337">
        <f t="array" ref="V16">LOOKUP(1,0/(($D$3=数据提取表!$A:$A)*($A16=数据提取表!$B:$B)),数据提取表!R:R)</f>
        <v>13647.975</v>
      </c>
      <c r="W16" s="194">
        <f>新能源级指标!Z30</f>
        <v>30140</v>
      </c>
      <c r="X16" s="348">
        <f>V16-(计划电量!K41/31*日报辅助图!$D$1)</f>
        <v>13482.5556451613</v>
      </c>
      <c r="Y16" s="352">
        <f t="shared" si="14"/>
        <v>0.452819343065693</v>
      </c>
      <c r="Z16" s="349">
        <f t="shared" si="15"/>
        <v>0.447330976946294</v>
      </c>
      <c r="AA16" s="335">
        <f t="array" ref="AA16">LOOKUP(1,0/(($D$3=数据提取表!$A:$A)*($A16=数据提取表!$B:$B)),数据提取表!AC:AC)</f>
        <v>0</v>
      </c>
      <c r="AB16" s="335">
        <f t="array" ref="AB16">LOOKUP(1,0/(($D$3=数据提取表!$A:$A)*($A16=数据提取表!$B:$B)),数据提取表!AD:AD)</f>
        <v>0</v>
      </c>
      <c r="AC16" s="362"/>
      <c r="AG16" s="366"/>
      <c r="AH16" s="366"/>
    </row>
    <row r="17" s="305" customFormat="1" ht="20.1" customHeight="1" spans="1:35">
      <c r="A17" s="192" t="s">
        <v>73</v>
      </c>
      <c r="B17" s="329" t="s">
        <v>603</v>
      </c>
      <c r="C17" s="187" t="s">
        <v>604</v>
      </c>
      <c r="D17" s="221">
        <v>150</v>
      </c>
      <c r="E17" s="330" t="str">
        <f>LOOKUP(1,0/(($D$3=数据提取表!$A:$A)*($A17=数据提取表!$B:$B)),数据提取表!E:E)</f>
        <v>晴</v>
      </c>
      <c r="F17" s="331">
        <f t="array" ref="F17">LOOKUP(1,0/(($D$3=数据提取表!$A:$A)*($A17=数据提取表!$B:$B)),数据提取表!G:G)</f>
        <v>6.9</v>
      </c>
      <c r="G17" s="332">
        <f>LOOKUP(1,0/(($D$3=数据提取表!$A:$A)*($A17=数据提取表!$B:$B)),数据提取表!H:H)</f>
        <v>165.7698</v>
      </c>
      <c r="H17" s="332">
        <f>LOOKUP(1,0/(($D$3=数据提取表!$A:$A)*($A17=数据提取表!$B:$B)),数据提取表!I:I)</f>
        <v>96.9712</v>
      </c>
      <c r="I17" s="332">
        <f>LOOKUP(1,0/(($D$3=数据提取表!$A:$A)*($A17=数据提取表!$B:$B)),数据提取表!J:J)</f>
        <v>93.28</v>
      </c>
      <c r="J17" s="332">
        <f>LOOKUP(1,0/(($D$3=数据提取表!$A:$A)*($A17=数据提取表!$B:$B)),数据提取表!K:K)</f>
        <v>68.7986</v>
      </c>
      <c r="K17" s="346">
        <f t="shared" si="8"/>
        <v>0.415024932164966</v>
      </c>
      <c r="L17" s="332">
        <f>LOOKUP(1,0/(($D$3=数据提取表!$A:$A)*($A17=数据提取表!$B:$B)),数据提取表!M:M)</f>
        <v>117.92</v>
      </c>
      <c r="M17" s="347">
        <f>新能源级指标!R31</f>
        <v>2128</v>
      </c>
      <c r="N17" s="348">
        <f>L17-M17/31*日报辅助图!$D$1</f>
        <v>-19.3703225806452</v>
      </c>
      <c r="O17" s="349">
        <f t="shared" si="9"/>
        <v>0.0554135338345865</v>
      </c>
      <c r="P17" s="346">
        <f t="shared" si="10"/>
        <v>-0.00910259519767159</v>
      </c>
      <c r="Q17" s="332">
        <f t="shared" si="11"/>
        <v>117.92</v>
      </c>
      <c r="R17" s="357">
        <f>新能源级指标!K31</f>
        <v>7931</v>
      </c>
      <c r="S17" s="348">
        <f>Q17-(计划电量!K42/31*日报辅助图!$D$1)</f>
        <v>-168.531612903226</v>
      </c>
      <c r="T17" s="349">
        <f t="shared" si="12"/>
        <v>0.0148682385575589</v>
      </c>
      <c r="U17" s="349">
        <f t="shared" si="13"/>
        <v>-0.0212497305388004</v>
      </c>
      <c r="V17" s="332">
        <f t="array" ref="V17">LOOKUP(1,0/(($D$3=数据提取表!$A:$A)*($A17=数据提取表!$B:$B)),数据提取表!R:R)</f>
        <v>16396.16</v>
      </c>
      <c r="W17" s="194">
        <f>新能源级指标!Z31</f>
        <v>37945</v>
      </c>
      <c r="X17" s="348">
        <f>V17-(计划电量!K42/31*日报辅助图!$D$1)</f>
        <v>16109.7083870968</v>
      </c>
      <c r="Y17" s="349">
        <f t="shared" si="14"/>
        <v>0.432103307418632</v>
      </c>
      <c r="Z17" s="349">
        <f t="shared" si="15"/>
        <v>0.424554180711471</v>
      </c>
      <c r="AA17" s="330">
        <f t="array" ref="AA17">LOOKUP(1,0/(($D$3=数据提取表!$A:$A)*($A17=数据提取表!$B:$B)),数据提取表!AC:AC)</f>
        <v>0</v>
      </c>
      <c r="AB17" s="330">
        <f t="array" ref="AB17">LOOKUP(1,0/(($D$3=数据提取表!$A:$A)*($A17=数据提取表!$B:$B)),数据提取表!AD:AD)</f>
        <v>0</v>
      </c>
      <c r="AC17" s="362"/>
      <c r="AG17" s="366"/>
      <c r="AH17" s="366"/>
      <c r="AI17" s="367"/>
    </row>
    <row r="18" s="305" customFormat="1" ht="20.1" customHeight="1" spans="1:34">
      <c r="A18" s="192" t="s">
        <v>67</v>
      </c>
      <c r="B18" s="329" t="s">
        <v>605</v>
      </c>
      <c r="C18" s="333" t="s">
        <v>606</v>
      </c>
      <c r="D18" s="334">
        <v>100</v>
      </c>
      <c r="E18" s="335" t="str">
        <f>LOOKUP(1,0/(($D$3=数据提取表!$A:$A)*($A18=数据提取表!$B:$B)),数据提取表!E:E)</f>
        <v>晴</v>
      </c>
      <c r="F18" s="336">
        <f t="array" ref="F18">LOOKUP(1,0/(($D$3=数据提取表!$A:$A)*($A18=数据提取表!$B:$B)),数据提取表!G:G)</f>
        <v>7.99</v>
      </c>
      <c r="G18" s="337">
        <f>LOOKUP(1,0/(($D$3=数据提取表!$A:$A)*($A18=数据提取表!$B:$B)),数据提取表!H:H)</f>
        <v>145.3671</v>
      </c>
      <c r="H18" s="337">
        <f>LOOKUP(1,0/(($D$3=数据提取表!$A:$A)*($A18=数据提取表!$B:$B)),数据提取表!I:I)</f>
        <v>104.3008</v>
      </c>
      <c r="I18" s="337">
        <f>LOOKUP(1,0/(($D$3=数据提取表!$A:$A)*($A18=数据提取表!$B:$B)),数据提取表!J:J)</f>
        <v>102.96</v>
      </c>
      <c r="J18" s="337">
        <f>LOOKUP(1,0/(($D$3=数据提取表!$A:$A)*($A18=数据提取表!$B:$B)),数据提取表!K:K)</f>
        <v>41.0663</v>
      </c>
      <c r="K18" s="350">
        <f t="shared" si="8"/>
        <v>0.282500648358535</v>
      </c>
      <c r="L18" s="337">
        <f>LOOKUP(1,0/(($D$3=数据提取表!$A:$A)*($A18=数据提取表!$B:$B)),数据提取表!M:M)</f>
        <v>148.5</v>
      </c>
      <c r="M18" s="347">
        <f>新能源级指标!R32</f>
        <v>3246</v>
      </c>
      <c r="N18" s="348">
        <f>L18-M18/31*日报辅助图!$D$1</f>
        <v>-60.9193548387097</v>
      </c>
      <c r="O18" s="352">
        <f t="shared" si="9"/>
        <v>0.0457486136783734</v>
      </c>
      <c r="P18" s="346">
        <f t="shared" si="10"/>
        <v>-0.0187675153538847</v>
      </c>
      <c r="Q18" s="337">
        <f t="shared" si="11"/>
        <v>148.5</v>
      </c>
      <c r="R18" s="357">
        <f>新能源级指标!K32</f>
        <v>9135</v>
      </c>
      <c r="S18" s="348">
        <f>Q18-(计划电量!K43/31*日报辅助图!$D$1)</f>
        <v>41.6612903225806</v>
      </c>
      <c r="T18" s="352">
        <f t="shared" si="12"/>
        <v>0.016256157635468</v>
      </c>
      <c r="U18" s="349">
        <f t="shared" si="13"/>
        <v>0.00456062291434928</v>
      </c>
      <c r="V18" s="337">
        <f t="array" ref="V18">LOOKUP(1,0/(($D$3=数据提取表!$A:$A)*($A18=数据提取表!$B:$B)),数据提取表!R:R)</f>
        <v>8720.58</v>
      </c>
      <c r="W18" s="194">
        <f>新能源级指标!Z32</f>
        <v>27774</v>
      </c>
      <c r="X18" s="348">
        <f>V18-(计划电量!K43/31*日报辅助图!$D$1)</f>
        <v>8613.74129032258</v>
      </c>
      <c r="Y18" s="352">
        <f t="shared" si="14"/>
        <v>0.31398358176712</v>
      </c>
      <c r="Z18" s="349">
        <f t="shared" si="15"/>
        <v>0.310136865065262</v>
      </c>
      <c r="AA18" s="335">
        <f t="array" ref="AA18">LOOKUP(1,0/(($D$3=数据提取表!$A:$A)*($A18=数据提取表!$B:$B)),数据提取表!AC:AC)</f>
        <v>0</v>
      </c>
      <c r="AB18" s="335">
        <f t="array" ref="AB18">LOOKUP(1,0/(($D$3=数据提取表!$A:$A)*($A18=数据提取表!$B:$B)),数据提取表!AD:AD)</f>
        <v>0</v>
      </c>
      <c r="AC18" s="362"/>
      <c r="AG18" s="366"/>
      <c r="AH18" s="366"/>
    </row>
    <row r="19" s="305" customFormat="1" ht="20.1" customHeight="1" spans="1:35">
      <c r="A19" s="192" t="s">
        <v>58</v>
      </c>
      <c r="B19" s="329" t="s">
        <v>607</v>
      </c>
      <c r="C19" s="187" t="s">
        <v>608</v>
      </c>
      <c r="D19" s="221">
        <v>15</v>
      </c>
      <c r="E19" s="330" t="str">
        <f>LOOKUP(1,0/(($D$3=数据提取表!$A:$A)*($A19=数据提取表!$B:$B)),数据提取表!E:E)</f>
        <v>晴</v>
      </c>
      <c r="F19" s="331">
        <f t="array" ref="F19">LOOKUP(1,0/(($D$3=数据提取表!$A:$A)*($A19=数据提取表!$B:$B)),数据提取表!G:G)</f>
        <v>4.57</v>
      </c>
      <c r="G19" s="332">
        <f>LOOKUP(1,0/(($D$3=数据提取表!$A:$A)*($A19=数据提取表!$B:$B)),数据提取表!H:H)</f>
        <v>7.045</v>
      </c>
      <c r="H19" s="332">
        <f>LOOKUP(1,0/(($D$3=数据提取表!$A:$A)*($A19=数据提取表!$B:$B)),数据提取表!I:I)</f>
        <v>6.1124</v>
      </c>
      <c r="I19" s="332">
        <f>LOOKUP(1,0/(($D$3=数据提取表!$A:$A)*($A19=数据提取表!$B:$B)),数据提取表!J:J)</f>
        <v>5.985</v>
      </c>
      <c r="J19" s="332">
        <f>LOOKUP(1,0/(($D$3=数据提取表!$A:$A)*($A19=数据提取表!$B:$B)),数据提取表!K:K)</f>
        <v>0.1324</v>
      </c>
      <c r="K19" s="346">
        <f t="shared" si="8"/>
        <v>0.0187934705464869</v>
      </c>
      <c r="L19" s="332">
        <f>LOOKUP(1,0/(($D$3=数据提取表!$A:$A)*($A19=数据提取表!$B:$B)),数据提取表!M:M)</f>
        <v>12.18</v>
      </c>
      <c r="M19" s="347">
        <f>新能源级指标!R33</f>
        <v>369</v>
      </c>
      <c r="N19" s="348">
        <f>L19-M19/31*日报辅助图!$D$1</f>
        <v>-11.6264516129032</v>
      </c>
      <c r="O19" s="349">
        <f t="shared" si="9"/>
        <v>0.0330081300813008</v>
      </c>
      <c r="P19" s="346">
        <f t="shared" si="10"/>
        <v>-0.0315079989509572</v>
      </c>
      <c r="Q19" s="332">
        <f t="shared" si="11"/>
        <v>12.18</v>
      </c>
      <c r="R19" s="357">
        <f>新能源级指标!K33</f>
        <v>1074</v>
      </c>
      <c r="S19" s="348">
        <f>Q19-(计划电量!K44/31*日报辅助图!$D$1)</f>
        <v>1.85741935483871</v>
      </c>
      <c r="T19" s="349">
        <f t="shared" si="12"/>
        <v>0.011340782122905</v>
      </c>
      <c r="U19" s="349">
        <f t="shared" si="13"/>
        <v>0.00172944074007329</v>
      </c>
      <c r="V19" s="332">
        <f t="array" ref="V19">LOOKUP(1,0/(($D$3=数据提取表!$A:$A)*($A19=数据提取表!$B:$B)),数据提取表!R:R)</f>
        <v>900.375</v>
      </c>
      <c r="W19" s="194">
        <f>新能源级指标!Z33</f>
        <v>3439</v>
      </c>
      <c r="X19" s="348">
        <f>V19-(计划电量!K44/31*日报辅助图!$D$1)</f>
        <v>890.052419354839</v>
      </c>
      <c r="Y19" s="349">
        <f t="shared" si="14"/>
        <v>0.261813027042745</v>
      </c>
      <c r="Z19" s="349">
        <f t="shared" si="15"/>
        <v>0.258811404290445</v>
      </c>
      <c r="AA19" s="330">
        <f t="array" ref="AA19">LOOKUP(1,0/(($D$3=数据提取表!$A:$A)*($A19=数据提取表!$B:$B)),数据提取表!AC:AC)</f>
        <v>0</v>
      </c>
      <c r="AB19" s="330">
        <f t="array" ref="AB19">LOOKUP(1,0/(($D$3=数据提取表!$A:$A)*($A19=数据提取表!$B:$B)),数据提取表!AD:AD)</f>
        <v>0</v>
      </c>
      <c r="AC19" s="362"/>
      <c r="AG19" s="366"/>
      <c r="AH19" s="366"/>
      <c r="AI19" s="367"/>
    </row>
    <row r="20" s="305" customFormat="1" ht="20.1" customHeight="1" spans="1:34">
      <c r="A20" s="192" t="s">
        <v>71</v>
      </c>
      <c r="B20" s="329" t="s">
        <v>609</v>
      </c>
      <c r="C20" s="333" t="s">
        <v>610</v>
      </c>
      <c r="D20" s="334">
        <v>50</v>
      </c>
      <c r="E20" s="335" t="str">
        <f>LOOKUP(1,0/(($D$3=数据提取表!$A:$A)*($A20=数据提取表!$B:$B)),数据提取表!E:E)</f>
        <v>晴</v>
      </c>
      <c r="F20" s="336">
        <f t="array" ref="F20">LOOKUP(1,0/(($D$3=数据提取表!$A:$A)*($A20=数据提取表!$B:$B)),数据提取表!G:G)</f>
        <v>11.9</v>
      </c>
      <c r="G20" s="337">
        <f>LOOKUP(1,0/(($D$3=数据提取表!$A:$A)*($A20=数据提取表!$B:$B)),数据提取表!H:H)</f>
        <v>89.9888</v>
      </c>
      <c r="H20" s="337">
        <f>LOOKUP(1,0/(($D$3=数据提取表!$A:$A)*($A20=数据提取表!$B:$B)),数据提取表!I:I)</f>
        <v>49.2946</v>
      </c>
      <c r="I20" s="337">
        <f>LOOKUP(1,0/(($D$3=数据提取表!$A:$A)*($A20=数据提取表!$B:$B)),数据提取表!J:J)</f>
        <v>47.718</v>
      </c>
      <c r="J20" s="337">
        <f>LOOKUP(1,0/(($D$3=数据提取表!$A:$A)*($A20=数据提取表!$B:$B)),数据提取表!K:K)</f>
        <v>40.6942</v>
      </c>
      <c r="K20" s="350">
        <f t="shared" si="8"/>
        <v>0.452214053304411</v>
      </c>
      <c r="L20" s="337">
        <f>LOOKUP(1,0/(($D$3=数据提取表!$A:$A)*($A20=数据提取表!$B:$B)),数据提取表!M:M)</f>
        <v>89.265</v>
      </c>
      <c r="M20" s="347">
        <f>新能源级指标!R34</f>
        <v>1301</v>
      </c>
      <c r="N20" s="348">
        <f>L20-M20/31*日报辅助图!$D$1</f>
        <v>5.32951612903226</v>
      </c>
      <c r="O20" s="352">
        <f t="shared" si="9"/>
        <v>0.0686126056879324</v>
      </c>
      <c r="P20" s="346">
        <f t="shared" si="10"/>
        <v>0.00409647665567429</v>
      </c>
      <c r="Q20" s="337">
        <f t="shared" si="11"/>
        <v>89.265</v>
      </c>
      <c r="R20" s="357">
        <f>新能源级指标!K34</f>
        <v>3886</v>
      </c>
      <c r="S20" s="348">
        <f>Q20-(计划电量!K45/31*日报辅助图!$D$1)</f>
        <v>34.1682258064516</v>
      </c>
      <c r="T20" s="352">
        <f t="shared" si="12"/>
        <v>0.02297092125579</v>
      </c>
      <c r="U20" s="349">
        <f t="shared" si="13"/>
        <v>0.00879264688791858</v>
      </c>
      <c r="V20" s="337">
        <f t="array" ref="V20">LOOKUP(1,0/(($D$3=数据提取表!$A:$A)*($A20=数据提取表!$B:$B)),数据提取表!R:R)</f>
        <v>4563.8076</v>
      </c>
      <c r="W20" s="194">
        <f>新能源级指标!Z34</f>
        <v>11632</v>
      </c>
      <c r="X20" s="348">
        <f>V20-(计划电量!K45/31*日报辅助图!$D$1)</f>
        <v>4508.71082580645</v>
      </c>
      <c r="Y20" s="352">
        <f t="shared" si="14"/>
        <v>0.392349346629986</v>
      </c>
      <c r="Z20" s="349">
        <f t="shared" si="15"/>
        <v>0.387612691351999</v>
      </c>
      <c r="AA20" s="335">
        <f t="array" ref="AA20">LOOKUP(1,0/(($D$3=数据提取表!$A:$A)*($A20=数据提取表!$B:$B)),数据提取表!AC:AC)</f>
        <v>0</v>
      </c>
      <c r="AB20" s="335">
        <f t="array" ref="AB20">LOOKUP(1,0/(($D$3=数据提取表!$A:$A)*($A20=数据提取表!$B:$B)),数据提取表!AD:AD)</f>
        <v>0</v>
      </c>
      <c r="AC20" s="362"/>
      <c r="AG20" s="366"/>
      <c r="AH20" s="366"/>
    </row>
    <row r="21" s="305" customFormat="1" ht="20.1" customHeight="1" spans="1:35">
      <c r="A21" s="192" t="s">
        <v>51</v>
      </c>
      <c r="B21" s="329" t="s">
        <v>611</v>
      </c>
      <c r="C21" s="187" t="s">
        <v>612</v>
      </c>
      <c r="D21" s="221">
        <v>100</v>
      </c>
      <c r="E21" s="330" t="str">
        <f>LOOKUP(1,0/(($D$3=数据提取表!$A:$A)*($A21=数据提取表!$B:$B)),数据提取表!E:E)</f>
        <v>晴</v>
      </c>
      <c r="F21" s="331">
        <f>LOOKUP(1,0/(($D$3=数据提取表!$A:$A)*($A21=数据提取表!$B:$B)),数据提取表!F:F)</f>
        <v>7.29</v>
      </c>
      <c r="G21" s="332">
        <f>LOOKUP(1,0/(($D$3=数据提取表!$A:$A)*($A21=数据提取表!$B:$B)),数据提取表!H:H)</f>
        <v>87.888</v>
      </c>
      <c r="H21" s="332">
        <f>LOOKUP(1,0/(($D$3=数据提取表!$A:$A)*($A21=数据提取表!$B:$B)),数据提取表!I:I)</f>
        <v>25.3546</v>
      </c>
      <c r="I21" s="332">
        <f>LOOKUP(1,0/(($D$3=数据提取表!$A:$A)*($A21=数据提取表!$B:$B)),数据提取表!J:J)</f>
        <v>24.3544</v>
      </c>
      <c r="J21" s="332">
        <f>LOOKUP(1,0/(($D$3=数据提取表!$A:$A)*($A21=数据提取表!$B:$B)),数据提取表!K:K)</f>
        <v>62.5334</v>
      </c>
      <c r="K21" s="346">
        <f t="shared" si="8"/>
        <v>0.711512379391953</v>
      </c>
      <c r="L21" s="332">
        <f>LOOKUP(1,0/(($D$3=数据提取表!$A:$A)*($A21=数据提取表!$B:$B)),数据提取表!M:M)</f>
        <v>48.398</v>
      </c>
      <c r="M21" s="347">
        <f>新能源级指标!R35</f>
        <v>1053</v>
      </c>
      <c r="N21" s="348">
        <f>L21-M21/31*日报辅助图!$D$1</f>
        <v>-19.5374838709677</v>
      </c>
      <c r="O21" s="349">
        <f t="shared" si="9"/>
        <v>0.0459620132953466</v>
      </c>
      <c r="P21" s="346">
        <f t="shared" si="10"/>
        <v>-0.0185541157369114</v>
      </c>
      <c r="Q21" s="332">
        <f t="shared" si="11"/>
        <v>48.398</v>
      </c>
      <c r="R21" s="357">
        <f>新能源级指标!K35</f>
        <v>2944</v>
      </c>
      <c r="S21" s="348">
        <f>Q21-(计划电量!K46/31*日报辅助图!$D$1)</f>
        <v>-10.1181290322581</v>
      </c>
      <c r="T21" s="349">
        <f t="shared" si="12"/>
        <v>0.0164395380434783</v>
      </c>
      <c r="U21" s="349">
        <f t="shared" si="13"/>
        <v>-0.00343686448106592</v>
      </c>
      <c r="V21" s="332">
        <f t="array" ref="V21">LOOKUP(1,0/(($D$3=数据提取表!$A:$A)*($A21=数据提取表!$B:$B)),数据提取表!R:R)</f>
        <v>3580.7632</v>
      </c>
      <c r="W21" s="194">
        <f>新能源级指标!Z35</f>
        <v>11438</v>
      </c>
      <c r="X21" s="348">
        <f>V21-(计划电量!K46/31*日报辅助图!$D$1)</f>
        <v>3522.24707096774</v>
      </c>
      <c r="Y21" s="349">
        <f t="shared" si="14"/>
        <v>0.313058506731946</v>
      </c>
      <c r="Z21" s="349">
        <f t="shared" si="15"/>
        <v>0.307942566092651</v>
      </c>
      <c r="AA21" s="330">
        <f t="array" ref="AA21">LOOKUP(1,0/(($D$3=数据提取表!$A:$A)*($A21=数据提取表!$B:$B)),数据提取表!AC:AC)</f>
        <v>0</v>
      </c>
      <c r="AB21" s="330">
        <f t="array" ref="AB21">LOOKUP(1,0/(($D$3=数据提取表!$A:$A)*($A21=数据提取表!$B:$B)),数据提取表!AD:AD)</f>
        <v>0</v>
      </c>
      <c r="AC21" s="362"/>
      <c r="AG21" s="366"/>
      <c r="AH21" s="366"/>
      <c r="AI21" s="367"/>
    </row>
    <row r="22" s="305" customFormat="1" ht="20.1" customHeight="1" spans="1:34">
      <c r="A22" s="192" t="s">
        <v>49</v>
      </c>
      <c r="B22" s="329" t="s">
        <v>613</v>
      </c>
      <c r="C22" s="333" t="s">
        <v>614</v>
      </c>
      <c r="D22" s="334">
        <v>100</v>
      </c>
      <c r="E22" s="335" t="str">
        <f>LOOKUP(1,0/(($D$3=数据提取表!$A:$A)*($A22=数据提取表!$B:$B)),数据提取表!E:E)</f>
        <v>晴</v>
      </c>
      <c r="F22" s="336">
        <f>LOOKUP(1,0/(($D$3=数据提取表!$A:$A)*($A22=数据提取表!$B:$B)),数据提取表!F:F)</f>
        <v>9.5</v>
      </c>
      <c r="G22" s="337">
        <f>LOOKUP(1,0/(($D$3=数据提取表!$A:$A)*($A22=数据提取表!$B:$B)),数据提取表!H:H)</f>
        <v>90.0592</v>
      </c>
      <c r="H22" s="337">
        <f>LOOKUP(1,0/(($D$3=数据提取表!$A:$A)*($A22=数据提取表!$B:$B)),数据提取表!I:I)</f>
        <v>33.2979</v>
      </c>
      <c r="I22" s="337">
        <f>LOOKUP(1,0/(($D$3=数据提取表!$A:$A)*($A22=数据提取表!$B:$B)),数据提取表!J:J)</f>
        <v>31.4538</v>
      </c>
      <c r="J22" s="337">
        <f>LOOKUP(1,0/(($D$3=数据提取表!$A:$A)*($A22=数据提取表!$B:$B)),数据提取表!K:K)</f>
        <v>56.7613</v>
      </c>
      <c r="K22" s="350">
        <f t="shared" si="8"/>
        <v>0.630266535789792</v>
      </c>
      <c r="L22" s="337">
        <f>LOOKUP(1,0/(($D$3=数据提取表!$A:$A)*($A22=数据提取表!$B:$B)),数据提取表!M:M)</f>
        <v>64.8627</v>
      </c>
      <c r="M22" s="347">
        <f>新能源级指标!R36</f>
        <v>1281</v>
      </c>
      <c r="N22" s="348">
        <f>L22-M22/31*日报辅助图!$D$1</f>
        <v>-17.7824612903226</v>
      </c>
      <c r="O22" s="352">
        <f t="shared" si="9"/>
        <v>0.0506344262295082</v>
      </c>
      <c r="P22" s="346">
        <f t="shared" si="10"/>
        <v>-0.0138817028027499</v>
      </c>
      <c r="Q22" s="337">
        <f t="shared" si="11"/>
        <v>64.8627</v>
      </c>
      <c r="R22" s="357">
        <f>新能源级指标!K36</f>
        <v>3700</v>
      </c>
      <c r="S22" s="348">
        <f>Q22-(计划电量!K47/31*日报辅助图!$D$1)</f>
        <v>5.95947419354839</v>
      </c>
      <c r="T22" s="352">
        <f t="shared" si="12"/>
        <v>0.0175304594594595</v>
      </c>
      <c r="U22" s="349">
        <f t="shared" si="13"/>
        <v>0.00161066870095902</v>
      </c>
      <c r="V22" s="337">
        <f t="array" ref="V22">LOOKUP(1,0/(($D$3=数据提取表!$A:$A)*($A22=数据提取表!$B:$B)),数据提取表!R:R)</f>
        <v>4298.5888</v>
      </c>
      <c r="W22" s="194">
        <f>新能源级指标!Z36</f>
        <v>14225</v>
      </c>
      <c r="X22" s="348">
        <f>V22-(计划电量!K47/31*日报辅助图!$D$1)</f>
        <v>4239.68557419355</v>
      </c>
      <c r="Y22" s="352">
        <f t="shared" si="14"/>
        <v>0.302185504393673</v>
      </c>
      <c r="Z22" s="349">
        <f t="shared" si="15"/>
        <v>0.298044680083905</v>
      </c>
      <c r="AA22" s="335">
        <f t="array" ref="AA22">LOOKUP(1,0/(($D$3=数据提取表!$A:$A)*($A22=数据提取表!$B:$B)),数据提取表!AC:AC)</f>
        <v>0</v>
      </c>
      <c r="AB22" s="335">
        <f t="array" ref="AB22">LOOKUP(1,0/(($D$3=数据提取表!$A:$A)*($A22=数据提取表!$B:$B)),数据提取表!AD:AD)</f>
        <v>0</v>
      </c>
      <c r="AC22" s="362"/>
      <c r="AG22" s="366"/>
      <c r="AH22" s="366"/>
    </row>
    <row r="23" s="305" customFormat="1" ht="20.1" customHeight="1" spans="1:35">
      <c r="A23" s="192" t="s">
        <v>74</v>
      </c>
      <c r="B23" s="329" t="s">
        <v>615</v>
      </c>
      <c r="C23" s="187" t="s">
        <v>616</v>
      </c>
      <c r="D23" s="221">
        <v>50</v>
      </c>
      <c r="E23" s="330" t="str">
        <f>LOOKUP(1,0/(($D$3=数据提取表!$A:$A)*($A23=数据提取表!$B:$B)),数据提取表!E:E)</f>
        <v>晴</v>
      </c>
      <c r="F23" s="331">
        <f t="array" ref="F23">LOOKUP(1,0/(($D$3=数据提取表!$A:$A)*($A23=数据提取表!$B:$B)),数据提取表!G:G)</f>
        <v>8.81</v>
      </c>
      <c r="G23" s="332">
        <f>LOOKUP(1,0/(($D$3=数据提取表!$A:$A)*($A23=数据提取表!$B:$B)),数据提取表!H:H)</f>
        <v>65.719</v>
      </c>
      <c r="H23" s="332">
        <f>LOOKUP(1,0/(($D$3=数据提取表!$A:$A)*($A23=数据提取表!$B:$B)),数据提取表!I:I)</f>
        <v>26.022</v>
      </c>
      <c r="I23" s="332">
        <f>LOOKUP(1,0/(($D$3=数据提取表!$A:$A)*($A23=数据提取表!$B:$B)),数据提取表!J:J)</f>
        <v>25.85</v>
      </c>
      <c r="J23" s="332">
        <f>LOOKUP(1,0/(($D$3=数据提取表!$A:$A)*($A23=数据提取表!$B:$B)),数据提取表!K:K)</f>
        <v>39.697</v>
      </c>
      <c r="K23" s="346">
        <f t="shared" si="8"/>
        <v>0.604041449200383</v>
      </c>
      <c r="L23" s="332">
        <f>LOOKUP(1,0/(($D$3=数据提取表!$A:$A)*($A23=数据提取表!$B:$B)),数据提取表!M:M)</f>
        <v>30.184</v>
      </c>
      <c r="M23" s="347">
        <f>新能源级指标!R37</f>
        <v>492</v>
      </c>
      <c r="N23" s="348">
        <f>L23-M23/31*日报辅助图!$D$1</f>
        <v>-1.55793548387097</v>
      </c>
      <c r="O23" s="349">
        <f t="shared" si="9"/>
        <v>0.061349593495935</v>
      </c>
      <c r="P23" s="346">
        <f t="shared" si="10"/>
        <v>-0.0031665355363231</v>
      </c>
      <c r="Q23" s="332">
        <f t="shared" si="11"/>
        <v>30.184</v>
      </c>
      <c r="R23" s="357">
        <f>新能源级指标!K37</f>
        <v>1766</v>
      </c>
      <c r="S23" s="348">
        <f>Q23-(计划电量!K48/31*日报辅助图!$D$1)</f>
        <v>7.60335483870968</v>
      </c>
      <c r="T23" s="349">
        <f t="shared" si="12"/>
        <v>0.0170917327293318</v>
      </c>
      <c r="U23" s="349">
        <f t="shared" si="13"/>
        <v>0.00430541044094546</v>
      </c>
      <c r="V23" s="332">
        <f t="array" ref="V23">LOOKUP(1,0/(($D$3=数据提取表!$A:$A)*($A23=数据提取表!$B:$B)),数据提取表!R:R)</f>
        <v>1680.4568</v>
      </c>
      <c r="W23" s="194">
        <f>新能源级指标!Z37</f>
        <v>5770</v>
      </c>
      <c r="X23" s="348">
        <f>V23-(计划电量!K48/31*日报辅助图!$D$1)</f>
        <v>1657.87615483871</v>
      </c>
      <c r="Y23" s="349">
        <f t="shared" si="14"/>
        <v>0.291240346620451</v>
      </c>
      <c r="Z23" s="349">
        <f t="shared" si="15"/>
        <v>0.287326889920054</v>
      </c>
      <c r="AA23" s="330">
        <f t="array" ref="AA23">LOOKUP(1,0/(($D$3=数据提取表!$A:$A)*($A23=数据提取表!$B:$B)),数据提取表!AC:AC)</f>
        <v>0</v>
      </c>
      <c r="AB23" s="330">
        <f t="array" ref="AB23">LOOKUP(1,0/(($D$3=数据提取表!$A:$A)*($A23=数据提取表!$B:$B)),数据提取表!AD:AD)</f>
        <v>0</v>
      </c>
      <c r="AC23" s="362"/>
      <c r="AG23" s="366"/>
      <c r="AH23" s="366"/>
      <c r="AI23" s="367"/>
    </row>
    <row r="24" s="306" customFormat="1" ht="30" customHeight="1" spans="1:35">
      <c r="A24" s="338"/>
      <c r="B24" s="306" t="s">
        <v>617</v>
      </c>
      <c r="C24" s="340"/>
      <c r="D24" s="306">
        <f t="shared" ref="D24:M24" si="16">SUM(D13:D23)</f>
        <v>1315</v>
      </c>
      <c r="E24" s="306" t="s">
        <v>176</v>
      </c>
      <c r="F24" s="306" t="s">
        <v>176</v>
      </c>
      <c r="G24" s="306">
        <f t="shared" si="16"/>
        <v>1185.2768</v>
      </c>
      <c r="H24" s="306">
        <f t="shared" si="16"/>
        <v>702.4963</v>
      </c>
      <c r="I24" s="306">
        <f t="shared" si="16"/>
        <v>684.2962</v>
      </c>
      <c r="J24" s="306">
        <f t="shared" si="16"/>
        <v>379.4185</v>
      </c>
      <c r="K24" s="353">
        <f t="shared" si="16"/>
        <v>3.55580005686979</v>
      </c>
      <c r="L24" s="306">
        <f t="shared" si="16"/>
        <v>1047.2247</v>
      </c>
      <c r="M24" s="306">
        <f t="shared" si="16"/>
        <v>26039</v>
      </c>
      <c r="N24" s="354">
        <f>L24-M24/31*日报辅助图!$D$1</f>
        <v>-632.710783870968</v>
      </c>
      <c r="O24" s="353">
        <f t="shared" si="9"/>
        <v>0.0402175467567879</v>
      </c>
      <c r="P24" s="353">
        <f t="shared" si="10"/>
        <v>-0.0242985822754702</v>
      </c>
      <c r="Q24" s="306">
        <f>SUM(Q13:Q23)</f>
        <v>1047.2247</v>
      </c>
      <c r="R24" s="306">
        <f>SUM(R13:R23)</f>
        <v>76948</v>
      </c>
      <c r="S24" s="354">
        <f>SUM(S13:S23)</f>
        <v>-376.968848387097</v>
      </c>
      <c r="T24" s="353">
        <f t="shared" si="12"/>
        <v>0.0136095116182357</v>
      </c>
      <c r="U24" s="353">
        <f t="shared" si="13"/>
        <v>-0.00489900775052109</v>
      </c>
      <c r="V24" s="306">
        <f>SUM(V13:V23)</f>
        <v>99768.5314</v>
      </c>
      <c r="W24" s="306">
        <f>SUM(W13:W23)</f>
        <v>271256.4</v>
      </c>
      <c r="X24" s="354">
        <f>SUM(X13:X23)</f>
        <v>98344.3378516129</v>
      </c>
      <c r="Y24" s="353">
        <f t="shared" si="14"/>
        <v>0.36780157592595</v>
      </c>
      <c r="Z24" s="353">
        <f t="shared" si="15"/>
        <v>0.3625512166777</v>
      </c>
      <c r="AA24" s="306">
        <f>SUM(AA13:AA23)</f>
        <v>0</v>
      </c>
      <c r="AB24" s="306">
        <f>SUM(AB13:AB23)</f>
        <v>0</v>
      </c>
      <c r="AC24" s="363"/>
      <c r="AD24" s="338"/>
      <c r="AE24" s="338"/>
      <c r="AF24" s="338"/>
      <c r="AG24" s="354"/>
      <c r="AH24" s="354"/>
      <c r="AI24" s="338"/>
    </row>
    <row r="25" s="306" customFormat="1" ht="30" customHeight="1" spans="1:35">
      <c r="A25" s="338"/>
      <c r="B25" s="306" t="s">
        <v>620</v>
      </c>
      <c r="C25" s="340"/>
      <c r="D25" s="306">
        <f t="shared" ref="D25:J25" si="17">D12+D24</f>
        <v>1535</v>
      </c>
      <c r="E25" s="306" t="s">
        <v>176</v>
      </c>
      <c r="F25" s="306" t="s">
        <v>176</v>
      </c>
      <c r="G25" s="306">
        <f t="shared" si="17"/>
        <v>1224.3881</v>
      </c>
      <c r="H25" s="306">
        <f t="shared" si="17"/>
        <v>740.6103</v>
      </c>
      <c r="I25" s="306">
        <f t="shared" si="17"/>
        <v>722.0628</v>
      </c>
      <c r="J25" s="306">
        <f t="shared" si="17"/>
        <v>379.5843</v>
      </c>
      <c r="K25" s="353">
        <f>J25/G25</f>
        <v>0.310019592643868</v>
      </c>
      <c r="L25" s="306">
        <f t="shared" ref="L25:S25" si="18">L12+L24</f>
        <v>1121.4843</v>
      </c>
      <c r="M25" s="306">
        <f t="shared" si="18"/>
        <v>28344</v>
      </c>
      <c r="N25" s="354">
        <f>L25-M25/31*日报辅助图!$D$1</f>
        <v>-707.160861290323</v>
      </c>
      <c r="O25" s="353">
        <f t="shared" si="9"/>
        <v>0.0395669030482642</v>
      </c>
      <c r="P25" s="353">
        <f t="shared" si="10"/>
        <v>-0.0249492259839939</v>
      </c>
      <c r="Q25" s="306">
        <f t="shared" si="18"/>
        <v>1121.4843</v>
      </c>
      <c r="R25" s="306">
        <f t="shared" si="18"/>
        <v>84052</v>
      </c>
      <c r="S25" s="354">
        <f t="shared" si="18"/>
        <v>-434.386667741935</v>
      </c>
      <c r="T25" s="353">
        <f t="shared" si="12"/>
        <v>0.0133427437776614</v>
      </c>
      <c r="U25" s="353">
        <f t="shared" si="13"/>
        <v>-0.00516807057228781</v>
      </c>
      <c r="V25" s="306">
        <f t="shared" ref="V25:X25" si="19">V12+V24</f>
        <v>108901.2417</v>
      </c>
      <c r="W25" s="306">
        <f t="shared" si="19"/>
        <v>297218.8</v>
      </c>
      <c r="X25" s="354">
        <f t="shared" si="19"/>
        <v>107345.370732258</v>
      </c>
      <c r="Y25" s="353">
        <f t="shared" si="14"/>
        <v>0.366400919793768</v>
      </c>
      <c r="Z25" s="353">
        <f t="shared" si="15"/>
        <v>0.361166153460878</v>
      </c>
      <c r="AA25" s="306">
        <f>AA12+AA24</f>
        <v>0</v>
      </c>
      <c r="AB25" s="306">
        <f>AB12+AB24</f>
        <v>0</v>
      </c>
      <c r="AC25" s="363"/>
      <c r="AD25" s="338"/>
      <c r="AE25" s="338"/>
      <c r="AF25" s="338"/>
      <c r="AG25" s="354"/>
      <c r="AH25" s="354"/>
      <c r="AI25" s="338"/>
    </row>
    <row r="26" ht="40.15" customHeight="1" spans="1:29">
      <c r="A26" s="369"/>
      <c r="B26" s="370" t="str">
        <f>日报!B60</f>
        <v>发电运营事业部5月2日晨会BT电站报表</v>
      </c>
      <c r="C26" s="370"/>
      <c r="D26" s="370"/>
      <c r="E26" s="370"/>
      <c r="F26" s="370"/>
      <c r="G26" s="371"/>
      <c r="H26" s="371"/>
      <c r="I26" s="371"/>
      <c r="J26" s="371"/>
      <c r="K26" s="378"/>
      <c r="L26" s="371"/>
      <c r="M26" s="370"/>
      <c r="N26" s="371"/>
      <c r="O26" s="378"/>
      <c r="P26" s="378"/>
      <c r="Q26" s="381"/>
      <c r="R26" s="370"/>
      <c r="S26" s="371"/>
      <c r="T26" s="378"/>
      <c r="U26" s="378"/>
      <c r="V26" s="371"/>
      <c r="W26" s="370"/>
      <c r="X26" s="371"/>
      <c r="Y26" s="378"/>
      <c r="Z26" s="378"/>
      <c r="AA26" s="371"/>
      <c r="AB26" s="382"/>
      <c r="AC26" s="383"/>
    </row>
    <row r="27" s="304" customFormat="1" ht="57.95" customHeight="1" spans="1:35">
      <c r="A27" s="325"/>
      <c r="B27" s="326" t="s">
        <v>1</v>
      </c>
      <c r="C27" s="327" t="s">
        <v>508</v>
      </c>
      <c r="D27" s="327" t="s">
        <v>4</v>
      </c>
      <c r="E27" s="327" t="s">
        <v>5</v>
      </c>
      <c r="F27" s="327" t="s">
        <v>509</v>
      </c>
      <c r="G27" s="328" t="s">
        <v>8</v>
      </c>
      <c r="H27" s="328" t="s">
        <v>9</v>
      </c>
      <c r="I27" s="328" t="s">
        <v>10</v>
      </c>
      <c r="J27" s="328" t="s">
        <v>11</v>
      </c>
      <c r="K27" s="345" t="s">
        <v>12</v>
      </c>
      <c r="L27" s="328" t="s">
        <v>510</v>
      </c>
      <c r="M27" s="326" t="s">
        <v>14</v>
      </c>
      <c r="N27" s="328" t="s">
        <v>511</v>
      </c>
      <c r="O27" s="345" t="s">
        <v>15</v>
      </c>
      <c r="P27" s="345" t="s">
        <v>512</v>
      </c>
      <c r="Q27" s="345" t="s">
        <v>513</v>
      </c>
      <c r="R27" s="326" t="s">
        <v>514</v>
      </c>
      <c r="S27" s="328" t="s">
        <v>515</v>
      </c>
      <c r="T27" s="345" t="s">
        <v>516</v>
      </c>
      <c r="U27" s="345" t="s">
        <v>517</v>
      </c>
      <c r="V27" s="328" t="s">
        <v>518</v>
      </c>
      <c r="W27" s="326" t="s">
        <v>17</v>
      </c>
      <c r="X27" s="328" t="s">
        <v>519</v>
      </c>
      <c r="Y27" s="345" t="s">
        <v>19</v>
      </c>
      <c r="Z27" s="345" t="s">
        <v>520</v>
      </c>
      <c r="AA27" s="328" t="s">
        <v>29</v>
      </c>
      <c r="AB27" s="328" t="s">
        <v>30</v>
      </c>
      <c r="AC27" s="328" t="s">
        <v>521</v>
      </c>
      <c r="AD27" s="309"/>
      <c r="AE27" s="309"/>
      <c r="AF27" s="309"/>
      <c r="AG27" s="386"/>
      <c r="AH27" s="309"/>
      <c r="AI27" s="309"/>
    </row>
    <row r="28" s="305" customFormat="1" ht="20.1" customHeight="1" spans="1:35">
      <c r="A28" s="192" t="s">
        <v>85</v>
      </c>
      <c r="B28" s="329" t="s">
        <v>622</v>
      </c>
      <c r="C28" s="187" t="s">
        <v>715</v>
      </c>
      <c r="D28" s="221">
        <v>60</v>
      </c>
      <c r="E28" s="330" t="str">
        <f>LOOKUP(1,0/(($D$3=数据提取表!$A:$A)*($A28=数据提取表!$B:$B)),数据提取表!E:E)</f>
        <v>多云转晴</v>
      </c>
      <c r="F28" s="331">
        <f>LOOKUP(1,0/(($D$3=数据提取表!$A:$A)*($A28=数据提取表!$B:$B)),数据提取表!F:F)</f>
        <v>4.24</v>
      </c>
      <c r="G28" s="332">
        <f>LOOKUP(1,0/(($D$3=数据提取表!$A:$A)*($A28=数据提取表!$B:$B)),数据提取表!H:H)</f>
        <v>34.0687</v>
      </c>
      <c r="H28" s="332">
        <f>LOOKUP(1,0/(($D$3=数据提取表!$A:$A)*($A28=数据提取表!$B:$B)),数据提取表!I:I)</f>
        <v>33.3585</v>
      </c>
      <c r="I28" s="332">
        <f>LOOKUP(1,0/(($D$3=数据提取表!$A:$A)*($A28=数据提取表!$B:$B)),数据提取表!J:J)</f>
        <v>32.56</v>
      </c>
      <c r="J28" s="332">
        <f>LOOKUP(1,0/(($D$3=数据提取表!$A:$A)*($A28=数据提取表!$B:$B)),数据提取表!K:K)</f>
        <v>0</v>
      </c>
      <c r="K28" s="346">
        <f>J28/G28</f>
        <v>0</v>
      </c>
      <c r="L28" s="332">
        <f>LOOKUP(1,0/(($D$3=数据提取表!$A:$A)*($A28=数据提取表!$B:$B)),数据提取表!M:M)</f>
        <v>66.88</v>
      </c>
      <c r="M28" s="347">
        <f>计划电量!O63</f>
        <v>1210</v>
      </c>
      <c r="N28" s="348">
        <f>L28-M28/31*日报辅助图!$D$1</f>
        <v>-11.1845161290323</v>
      </c>
      <c r="O28" s="349">
        <f>L28/M28</f>
        <v>0.0552727272727273</v>
      </c>
      <c r="P28" s="346">
        <f>N28/M28</f>
        <v>-0.00924340175953079</v>
      </c>
      <c r="Q28" s="332">
        <f>L28</f>
        <v>66.88</v>
      </c>
      <c r="R28" s="357">
        <f>计划电量!H62</f>
        <v>1637</v>
      </c>
      <c r="S28" s="348">
        <f>Q28-(计划电量!K62/31*日报辅助图!$D$1)</f>
        <v>55.6541935483871</v>
      </c>
      <c r="T28" s="349">
        <f>Q28/R28</f>
        <v>0.0408552229688454</v>
      </c>
      <c r="U28" s="349">
        <f>S28/R28</f>
        <v>0.0339976747393935</v>
      </c>
      <c r="V28" s="332">
        <f t="array" ref="V28">LOOKUP(1,0/(($D$3=数据提取表!$A:$A)*($A28=数据提取表!$B:$B)),数据提取表!R:R)</f>
        <v>1750.32</v>
      </c>
      <c r="W28" s="194">
        <f>计划电量!F62</f>
        <v>5420</v>
      </c>
      <c r="X28" s="348">
        <f>V28-(计划电量!K62/31*日报辅助图!$D$1)</f>
        <v>1739.09419354839</v>
      </c>
      <c r="Y28" s="349">
        <f>V28/W28</f>
        <v>0.322937269372694</v>
      </c>
      <c r="Z28" s="349">
        <f>X28/W28</f>
        <v>0.320866087370551</v>
      </c>
      <c r="AA28" s="330">
        <f t="array" ref="AA28">LOOKUP(1,0/(($D$3=数据提取表!$A:$A)*($A28=数据提取表!$B:$B)),数据提取表!AC:AC)</f>
        <v>0</v>
      </c>
      <c r="AB28" s="330">
        <f t="array" ref="AB28">LOOKUP(1,0/(($D$3=数据提取表!$A:$A)*($A28=数据提取表!$B:$B)),数据提取表!AD:AD)</f>
        <v>0</v>
      </c>
      <c r="AC28" s="384" t="s">
        <v>176</v>
      </c>
      <c r="AG28" s="366"/>
      <c r="AH28" s="366"/>
      <c r="AI28" s="367"/>
    </row>
    <row r="29" s="305" customFormat="1" ht="20.1" customHeight="1" spans="1:34">
      <c r="A29" s="192" t="s">
        <v>87</v>
      </c>
      <c r="B29" s="329" t="s">
        <v>624</v>
      </c>
      <c r="C29" s="333" t="s">
        <v>716</v>
      </c>
      <c r="D29" s="334">
        <v>100</v>
      </c>
      <c r="E29" s="335" t="str">
        <f>LOOKUP(1,0/(($D$3=数据提取表!$A:$A)*($A29=数据提取表!$B:$B)),数据提取表!E:E)</f>
        <v>晴</v>
      </c>
      <c r="F29" s="336">
        <f>LOOKUP(1,0/(($D$3=数据提取表!$A:$A)*($A29=数据提取表!$B:$B)),数据提取表!F:F)</f>
        <v>6.47</v>
      </c>
      <c r="G29" s="337">
        <f>LOOKUP(1,0/(($D$3=数据提取表!$A:$A)*($A29=数据提取表!$B:$B)),数据提取表!H:H)</f>
        <v>28.2394</v>
      </c>
      <c r="H29" s="337">
        <f>LOOKUP(1,0/(($D$3=数据提取表!$A:$A)*($A29=数据提取表!$B:$B)),数据提取表!I:I)</f>
        <v>10.9</v>
      </c>
      <c r="I29" s="337">
        <f>LOOKUP(1,0/(($D$3=数据提取表!$A:$A)*($A29=数据提取表!$B:$B)),数据提取表!J:J)</f>
        <v>10.5798</v>
      </c>
      <c r="J29" s="337">
        <f>LOOKUP(1,0/(($D$3=数据提取表!$A:$A)*($A29=数据提取表!$B:$B)),数据提取表!K:K)</f>
        <v>17.3394</v>
      </c>
      <c r="K29" s="350">
        <f>J29/G29</f>
        <v>0.614014462063642</v>
      </c>
      <c r="L29" s="337">
        <f>LOOKUP(1,0/(($D$3=数据提取表!$A:$A)*($A29=数据提取表!$B:$B)),数据提取表!M:M)</f>
        <v>28.0973</v>
      </c>
      <c r="M29" s="351">
        <f>计划电量!O53</f>
        <v>299</v>
      </c>
      <c r="N29" s="348">
        <f>L29-M29/31*日报辅助图!$D$1</f>
        <v>8.80697741935484</v>
      </c>
      <c r="O29" s="352">
        <f>L29/M29</f>
        <v>0.0939709030100334</v>
      </c>
      <c r="P29" s="346">
        <f>N29/M29</f>
        <v>0.0294547739777754</v>
      </c>
      <c r="Q29" s="337">
        <f>L29</f>
        <v>28.0973</v>
      </c>
      <c r="R29" s="358">
        <f>计划电量!H53</f>
        <v>930</v>
      </c>
      <c r="S29" s="348">
        <f>Q29-(计划电量!K53/31*日报辅助图!$D$1)</f>
        <v>26.7424612903226</v>
      </c>
      <c r="T29" s="352">
        <f>Q29/R29</f>
        <v>0.0302121505376344</v>
      </c>
      <c r="U29" s="349">
        <f>S29/R29</f>
        <v>0.028755334720777</v>
      </c>
      <c r="V29" s="337">
        <f t="array" ref="V29">LOOKUP(1,0/(($D$3=数据提取表!$A:$A)*($A29=数据提取表!$B:$B)),数据提取表!R:R)</f>
        <v>863.7321</v>
      </c>
      <c r="W29" s="359">
        <f>计划电量!F53</f>
        <v>5723</v>
      </c>
      <c r="X29" s="348">
        <f>V29-(计划电量!K53/31*日报辅助图!$D$1)</f>
        <v>862.377261290323</v>
      </c>
      <c r="Y29" s="352">
        <f>V29/W29</f>
        <v>0.150922959986021</v>
      </c>
      <c r="Z29" s="349">
        <f>X29/W29</f>
        <v>0.15068622423385</v>
      </c>
      <c r="AA29" s="335">
        <f t="array" ref="AA29">LOOKUP(1,0/(($D$3=数据提取表!$A:$A)*($A29=数据提取表!$B:$B)),数据提取表!AC:AC)</f>
        <v>0</v>
      </c>
      <c r="AB29" s="335">
        <f t="array" ref="AB29">LOOKUP(1,0/(($D$3=数据提取表!$A:$A)*($A29=数据提取表!$B:$B)),数据提取表!AD:AD)</f>
        <v>0</v>
      </c>
      <c r="AC29" s="384"/>
      <c r="AG29" s="366"/>
      <c r="AH29" s="366"/>
    </row>
    <row r="30" s="305" customFormat="1" ht="20.1" customHeight="1" spans="1:35">
      <c r="A30" s="192" t="s">
        <v>34</v>
      </c>
      <c r="B30" s="329" t="s">
        <v>626</v>
      </c>
      <c r="C30" s="187" t="s">
        <v>627</v>
      </c>
      <c r="D30" s="221">
        <v>10</v>
      </c>
      <c r="E30" s="330" t="str">
        <f>LOOKUP(1,0/(($D$3=数据提取表!$A:$A)*($A30=数据提取表!$B:$B)),数据提取表!E:E)</f>
        <v>晴</v>
      </c>
      <c r="F30" s="331">
        <f>LOOKUP(1,0/(($D$3=数据提取表!$A:$A)*($A30=数据提取表!$B:$B)),数据提取表!F:F)</f>
        <v>6.08</v>
      </c>
      <c r="G30" s="332">
        <f>LOOKUP(1,0/(($D$3=数据提取表!$A:$A)*($A30=数据提取表!$B:$B)),数据提取表!H:H)</f>
        <v>6.0444</v>
      </c>
      <c r="H30" s="332">
        <f>LOOKUP(1,0/(($D$3=数据提取表!$A:$A)*($A30=数据提取表!$B:$B)),数据提取表!I:I)</f>
        <v>4.0137</v>
      </c>
      <c r="I30" s="332">
        <f>LOOKUP(1,0/(($D$3=数据提取表!$A:$A)*($A30=数据提取表!$B:$B)),数据提取表!J:J)</f>
        <v>3.96</v>
      </c>
      <c r="J30" s="332">
        <f>LOOKUP(1,0/(($D$3=数据提取表!$A:$A)*($A30=数据提取表!$B:$B)),数据提取表!K:K)</f>
        <v>2.0307</v>
      </c>
      <c r="K30" s="346">
        <f>J30/G30</f>
        <v>0.335963867381378</v>
      </c>
      <c r="L30" s="332">
        <f>LOOKUP(1,0/(($D$3=数据提取表!$A:$A)*($A30=数据提取表!$B:$B)),数据提取表!M:M)</f>
        <v>8.58</v>
      </c>
      <c r="M30" s="347">
        <f>计划电量!O55</f>
        <v>101</v>
      </c>
      <c r="N30" s="348">
        <f>L30-M30/31*日报辅助图!$D$1</f>
        <v>2.06387096774194</v>
      </c>
      <c r="O30" s="349">
        <f>L30/M30</f>
        <v>0.084950495049505</v>
      </c>
      <c r="P30" s="346">
        <f>N30/M30</f>
        <v>0.0204343660172469</v>
      </c>
      <c r="Q30" s="332">
        <f>L30</f>
        <v>8.58</v>
      </c>
      <c r="R30" s="357">
        <f>计划电量!H55</f>
        <v>326</v>
      </c>
      <c r="S30" s="348">
        <f>Q30-(计划电量!K55/31*日报辅助图!$D$1)</f>
        <v>1.54774193548387</v>
      </c>
      <c r="T30" s="349">
        <f>Q30/R30</f>
        <v>0.026319018404908</v>
      </c>
      <c r="U30" s="349">
        <f>S30/R30</f>
        <v>0.00474767464872353</v>
      </c>
      <c r="V30" s="332">
        <f t="array" ref="V30">LOOKUP(1,0/(($D$3=数据提取表!$A:$A)*($A30=数据提取表!$B:$B)),数据提取表!R:R)</f>
        <v>439.56</v>
      </c>
      <c r="W30" s="194">
        <f>计划电量!F55</f>
        <v>1258</v>
      </c>
      <c r="X30" s="348">
        <f>V30-(计划电量!K55/31*日报辅助图!$D$1)</f>
        <v>432.527741935484</v>
      </c>
      <c r="Y30" s="349">
        <f>V30/W30</f>
        <v>0.349411764705882</v>
      </c>
      <c r="Z30" s="349">
        <f>X30/W30</f>
        <v>0.34382173444792</v>
      </c>
      <c r="AA30" s="330">
        <f t="array" ref="AA30">LOOKUP(1,0/(($D$3=数据提取表!$A:$A)*($A30=数据提取表!$B:$B)),数据提取表!AC:AC)</f>
        <v>0</v>
      </c>
      <c r="AB30" s="330">
        <f t="array" ref="AB30">LOOKUP(1,0/(($D$3=数据提取表!$A:$A)*($A30=数据提取表!$B:$B)),数据提取表!AD:AD)</f>
        <v>0</v>
      </c>
      <c r="AC30" s="384"/>
      <c r="AG30" s="366"/>
      <c r="AH30" s="366"/>
      <c r="AI30" s="367"/>
    </row>
    <row r="31" s="368" customFormat="1" ht="30" customHeight="1" spans="1:35">
      <c r="A31" s="372"/>
      <c r="B31" s="306" t="s">
        <v>630</v>
      </c>
      <c r="C31" s="306"/>
      <c r="D31" s="306">
        <f>SUM(D28:D30)</f>
        <v>170</v>
      </c>
      <c r="E31" s="306" t="s">
        <v>176</v>
      </c>
      <c r="F31" s="306" t="s">
        <v>176</v>
      </c>
      <c r="G31" s="306">
        <f>SUM(G28:G30)</f>
        <v>68.3525</v>
      </c>
      <c r="H31" s="306">
        <f>SUM(H28:H30)</f>
        <v>48.2722</v>
      </c>
      <c r="I31" s="306">
        <f>SUM(I28:I30)</f>
        <v>47.0998</v>
      </c>
      <c r="J31" s="306">
        <f>SUM(J28:J30)</f>
        <v>19.3701</v>
      </c>
      <c r="K31" s="353">
        <f>J31/G31</f>
        <v>0.283385391902271</v>
      </c>
      <c r="L31" s="306">
        <f>SUM(L28:L30)</f>
        <v>103.5573</v>
      </c>
      <c r="M31" s="306">
        <f>SUM(M28:M30)</f>
        <v>1610</v>
      </c>
      <c r="N31" s="354">
        <f>L31-M31/31*日报辅助图!$D$1</f>
        <v>-0.31366774193549</v>
      </c>
      <c r="O31" s="353">
        <f>L31/M31</f>
        <v>0.0643213043478261</v>
      </c>
      <c r="P31" s="353">
        <f>N31/M31</f>
        <v>-0.000194824684431981</v>
      </c>
      <c r="Q31" s="306">
        <f>SUM(Q28:Q30)</f>
        <v>103.5573</v>
      </c>
      <c r="R31" s="306">
        <f>SUM(R28:R30)</f>
        <v>2893</v>
      </c>
      <c r="S31" s="354">
        <f>SUM(S28:S30)</f>
        <v>83.9443967741935</v>
      </c>
      <c r="T31" s="353">
        <f>Q31/R31</f>
        <v>0.0357958174904943</v>
      </c>
      <c r="U31" s="353">
        <f>S31/R31</f>
        <v>0.0290163832610417</v>
      </c>
      <c r="V31" s="306">
        <f>SUM(V28:V30)</f>
        <v>3053.6121</v>
      </c>
      <c r="W31" s="306">
        <f>SUM(W28:W30)</f>
        <v>12401</v>
      </c>
      <c r="X31" s="354">
        <f>SUM(X28:X30)</f>
        <v>3033.99919677419</v>
      </c>
      <c r="Y31" s="353">
        <f>V31/W31</f>
        <v>0.246239182324006</v>
      </c>
      <c r="Z31" s="353">
        <f>X31/W31</f>
        <v>0.244657624125006</v>
      </c>
      <c r="AA31" s="306">
        <f>SUM(AA28:AA30)</f>
        <v>0</v>
      </c>
      <c r="AB31" s="306">
        <f>SUM(AB28:AB30)</f>
        <v>0</v>
      </c>
      <c r="AC31" s="385"/>
      <c r="AD31" s="364"/>
      <c r="AE31" s="364"/>
      <c r="AF31" s="364"/>
      <c r="AG31" s="387"/>
      <c r="AH31" s="364"/>
      <c r="AI31" s="364"/>
    </row>
    <row r="32" ht="22" customHeight="1" spans="1:28">
      <c r="A32" s="373"/>
      <c r="B32" s="374"/>
      <c r="C32" s="375"/>
      <c r="D32" s="376"/>
      <c r="E32" s="376"/>
      <c r="F32" s="376"/>
      <c r="G32" s="377"/>
      <c r="H32" s="377"/>
      <c r="I32" s="377"/>
      <c r="J32" s="377"/>
      <c r="K32" s="379"/>
      <c r="L32" s="377"/>
      <c r="M32" s="380"/>
      <c r="N32" s="377"/>
      <c r="O32" s="379"/>
      <c r="P32" s="379"/>
      <c r="Q32" s="377"/>
      <c r="R32" s="380"/>
      <c r="S32" s="377"/>
      <c r="T32" s="379"/>
      <c r="U32" s="379"/>
      <c r="V32" s="377"/>
      <c r="W32" s="380"/>
      <c r="X32" s="377"/>
      <c r="Y32" s="379"/>
      <c r="Z32" s="379"/>
      <c r="AA32" s="377"/>
      <c r="AB32" s="42"/>
    </row>
  </sheetData>
  <mergeCells count="13">
    <mergeCell ref="B3:C3"/>
    <mergeCell ref="D3:F3"/>
    <mergeCell ref="G3:AB3"/>
    <mergeCell ref="B4:AC4"/>
    <mergeCell ref="AG4:AH4"/>
    <mergeCell ref="B12:C12"/>
    <mergeCell ref="B24:C24"/>
    <mergeCell ref="B25:C25"/>
    <mergeCell ref="B26:AC26"/>
    <mergeCell ref="B31:C31"/>
    <mergeCell ref="B32:AB32"/>
    <mergeCell ref="AC6:AC25"/>
    <mergeCell ref="AC28:AC31"/>
  </mergeCells>
  <conditionalFormatting sqref="E30">
    <cfRule type="containsBlanks" dxfId="4061" priority="19">
      <formula>LEN(TRIM(E30))=0</formula>
    </cfRule>
  </conditionalFormatting>
  <conditionalFormatting sqref="F30">
    <cfRule type="cellIs" dxfId="4059" priority="18" operator="lessThan">
      <formula>0</formula>
    </cfRule>
  </conditionalFormatting>
  <conditionalFormatting sqref="G30">
    <cfRule type="cellIs" dxfId="4059" priority="17" operator="lessThan">
      <formula>0</formula>
    </cfRule>
  </conditionalFormatting>
  <conditionalFormatting sqref="I30">
    <cfRule type="cellIs" dxfId="4059" priority="16" operator="lessThan">
      <formula>0</formula>
    </cfRule>
  </conditionalFormatting>
  <conditionalFormatting sqref="J30">
    <cfRule type="cellIs" dxfId="4059" priority="15" operator="lessThan">
      <formula>0</formula>
    </cfRule>
  </conditionalFormatting>
  <conditionalFormatting sqref="N30">
    <cfRule type="cellIs" dxfId="4063" priority="13" operator="greaterThan">
      <formula>0</formula>
    </cfRule>
    <cfRule type="cellIs" dxfId="4059" priority="14" operator="lessThan">
      <formula>0</formula>
    </cfRule>
  </conditionalFormatting>
  <conditionalFormatting sqref="P30">
    <cfRule type="cellIs" dxfId="4063" priority="11" operator="greaterThan">
      <formula>0</formula>
    </cfRule>
    <cfRule type="cellIs" dxfId="4059" priority="12" operator="lessThan">
      <formula>0</formula>
    </cfRule>
  </conditionalFormatting>
  <conditionalFormatting sqref="S30">
    <cfRule type="cellIs" dxfId="4063" priority="9" operator="greaterThan">
      <formula>0</formula>
    </cfRule>
    <cfRule type="cellIs" dxfId="4059" priority="10" operator="lessThan">
      <formula>0</formula>
    </cfRule>
  </conditionalFormatting>
  <conditionalFormatting sqref="U30">
    <cfRule type="cellIs" dxfId="4063" priority="7" operator="greaterThan">
      <formula>0</formula>
    </cfRule>
    <cfRule type="cellIs" dxfId="4059" priority="8" operator="lessThan">
      <formula>0</formula>
    </cfRule>
  </conditionalFormatting>
  <conditionalFormatting sqref="X30">
    <cfRule type="cellIs" dxfId="4063" priority="5" operator="greaterThan">
      <formula>0</formula>
    </cfRule>
    <cfRule type="cellIs" dxfId="4059" priority="6" operator="lessThan">
      <formula>0</formula>
    </cfRule>
  </conditionalFormatting>
  <conditionalFormatting sqref="Z30">
    <cfRule type="cellIs" dxfId="4063" priority="3" operator="greaterThan">
      <formula>0</formula>
    </cfRule>
    <cfRule type="cellIs" dxfId="4059" priority="4" operator="lessThan">
      <formula>0</formula>
    </cfRule>
  </conditionalFormatting>
  <conditionalFormatting sqref="AA30">
    <cfRule type="cellIs" dxfId="4059" priority="2" operator="lessThan">
      <formula>0</formula>
    </cfRule>
  </conditionalFormatting>
  <conditionalFormatting sqref="AB30">
    <cfRule type="cellIs" dxfId="4059" priority="1" operator="lessThan">
      <formula>0</formula>
    </cfRule>
  </conditionalFormatting>
  <conditionalFormatting sqref="E6:E11 E13:E23 E28:E29">
    <cfRule type="containsBlanks" dxfId="4061" priority="82">
      <formula>LEN(TRIM(E6))=0</formula>
    </cfRule>
  </conditionalFormatting>
  <conditionalFormatting sqref="F6:F11 F13:F23 F28:F29">
    <cfRule type="cellIs" dxfId="4059" priority="81" operator="lessThan">
      <formula>0</formula>
    </cfRule>
  </conditionalFormatting>
  <conditionalFormatting sqref="G6:G11 G13:G23 G28:G29">
    <cfRule type="cellIs" dxfId="4059" priority="80" operator="lessThan">
      <formula>0</formula>
    </cfRule>
  </conditionalFormatting>
  <conditionalFormatting sqref="I6:I11 I13:I23 I28:I29">
    <cfRule type="cellIs" dxfId="4059" priority="79" operator="lessThan">
      <formula>0</formula>
    </cfRule>
  </conditionalFormatting>
  <conditionalFormatting sqref="J6:J11 J13:J23 J28:J29">
    <cfRule type="cellIs" dxfId="4059" priority="78" operator="lessThan">
      <formula>0</formula>
    </cfRule>
  </conditionalFormatting>
  <conditionalFormatting sqref="N6:N11 N13:N23 N28:N29">
    <cfRule type="cellIs" dxfId="4063" priority="76" operator="greaterThan">
      <formula>0</formula>
    </cfRule>
    <cfRule type="cellIs" dxfId="4059" priority="77" operator="lessThan">
      <formula>0</formula>
    </cfRule>
  </conditionalFormatting>
  <conditionalFormatting sqref="P6:P11 P13:P23 P28:P29">
    <cfRule type="cellIs" dxfId="4063" priority="74" operator="greaterThan">
      <formula>0</formula>
    </cfRule>
    <cfRule type="cellIs" dxfId="4059" priority="75" operator="lessThan">
      <formula>0</formula>
    </cfRule>
  </conditionalFormatting>
  <conditionalFormatting sqref="S6:S11 S13:S23 S28:S29">
    <cfRule type="cellIs" dxfId="4063" priority="72" operator="greaterThan">
      <formula>0</formula>
    </cfRule>
    <cfRule type="cellIs" dxfId="4059" priority="73" operator="lessThan">
      <formula>0</formula>
    </cfRule>
  </conditionalFormatting>
  <conditionalFormatting sqref="U6:U11 U13:U23 U28:U29">
    <cfRule type="cellIs" dxfId="4063" priority="70" operator="greaterThan">
      <formula>0</formula>
    </cfRule>
    <cfRule type="cellIs" dxfId="4059" priority="71" operator="lessThan">
      <formula>0</formula>
    </cfRule>
  </conditionalFormatting>
  <conditionalFormatting sqref="X6:X11 X13:X23 X28:X29">
    <cfRule type="cellIs" dxfId="4063" priority="68" operator="greaterThan">
      <formula>0</formula>
    </cfRule>
    <cfRule type="cellIs" dxfId="4059" priority="69" operator="lessThan">
      <formula>0</formula>
    </cfRule>
  </conditionalFormatting>
  <conditionalFormatting sqref="Z6:Z11 Z13:Z23 Z28:Z29">
    <cfRule type="cellIs" dxfId="4063" priority="66" operator="greaterThan">
      <formula>0</formula>
    </cfRule>
    <cfRule type="cellIs" dxfId="4059" priority="67" operator="lessThan">
      <formula>0</formula>
    </cfRule>
  </conditionalFormatting>
  <conditionalFormatting sqref="AA6:AA11 AA13:AA23 AA28:AA29">
    <cfRule type="cellIs" dxfId="4059" priority="65" operator="lessThan">
      <formula>0</formula>
    </cfRule>
  </conditionalFormatting>
  <conditionalFormatting sqref="AB6:AB11 AB13:AB23 AB28:AB29">
    <cfRule type="cellIs" dxfId="4059" priority="64" operator="lessThan">
      <formula>0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"/>
  <sheetViews>
    <sheetView showGridLines="0" zoomScale="70" zoomScaleNormal="70" topLeftCell="A3" workbookViewId="0">
      <pane xSplit="3" ySplit="3" topLeftCell="D6" activePane="bottomRight" state="frozen"/>
      <selection/>
      <selection pane="topRight"/>
      <selection pane="bottomLeft"/>
      <selection pane="bottomRight" activeCell="W7" sqref="W7"/>
    </sheetView>
  </sheetViews>
  <sheetFormatPr defaultColWidth="0.5" defaultRowHeight="13.5"/>
  <cols>
    <col min="1" max="1" width="19.75" style="307" hidden="1" customWidth="1"/>
    <col min="2" max="2" width="7.26666666666667" style="308" customWidth="1"/>
    <col min="3" max="3" width="15.3083333333333" style="309" customWidth="1"/>
    <col min="4" max="4" width="9.23333333333333" style="108" customWidth="1"/>
    <col min="5" max="5" width="10.9083333333333" style="108" customWidth="1"/>
    <col min="6" max="6" width="13.025" style="108" customWidth="1"/>
    <col min="7" max="7" width="12.425" style="310" customWidth="1"/>
    <col min="8" max="8" width="15.6333333333333" style="310" customWidth="1"/>
    <col min="9" max="9" width="12.575" style="310" customWidth="1"/>
    <col min="10" max="10" width="17.1333333333333" style="310" customWidth="1"/>
    <col min="11" max="11" width="13.4833333333333" style="109" customWidth="1"/>
    <col min="12" max="12" width="14.2333333333333" style="310" customWidth="1"/>
    <col min="13" max="13" width="13.75" style="107" customWidth="1"/>
    <col min="14" max="14" width="13.8833333333333" style="310" customWidth="1"/>
    <col min="15" max="15" width="9.84166666666667" style="109" customWidth="1"/>
    <col min="16" max="16" width="13.175" style="109" customWidth="1"/>
    <col min="17" max="17" width="14.3916666666667" style="311" customWidth="1"/>
    <col min="18" max="18" width="15.9833333333333" style="107" customWidth="1"/>
    <col min="19" max="19" width="15.7166666666667" style="310" customWidth="1"/>
    <col min="20" max="20" width="10.6" style="109" customWidth="1"/>
    <col min="21" max="21" width="10.5" style="109" customWidth="1"/>
    <col min="22" max="22" width="15.6333333333333" style="310" customWidth="1"/>
    <col min="23" max="23" width="14.9083333333333" style="107" customWidth="1"/>
    <col min="24" max="24" width="16.3416666666667" style="310" customWidth="1"/>
    <col min="25" max="25" width="9.91666666666667" style="109" customWidth="1"/>
    <col min="26" max="26" width="12.85" style="109" customWidth="1"/>
    <col min="27" max="27" width="10.575" style="310" customWidth="1"/>
    <col min="28" max="28" width="13.95" style="312" customWidth="1"/>
    <col min="29" max="29" width="28.4083333333333" style="108" customWidth="1"/>
    <col min="30" max="30" width="5.55833333333333" style="108" hidden="1" customWidth="1"/>
    <col min="31" max="31" width="5.24166666666667" style="108" hidden="1" customWidth="1"/>
    <col min="32" max="32" width="3.85833333333333" style="108" hidden="1" customWidth="1"/>
    <col min="33" max="33" width="12.45" style="310" hidden="1" customWidth="1"/>
    <col min="34" max="34" width="16.7833333333333" style="108" hidden="1" customWidth="1"/>
    <col min="35" max="35" width="8.56666666666667" style="108" hidden="1" customWidth="1"/>
    <col min="36" max="37" width="0.5" hidden="1" customWidth="1"/>
    <col min="38" max="16379" width="0.5" customWidth="1"/>
    <col min="16380" max="16380" width="11.6333333333333" customWidth="1"/>
    <col min="16381" max="16381" width="9.25833333333333" customWidth="1"/>
    <col min="16382" max="16382" width="13.6333333333333" customWidth="1"/>
  </cols>
  <sheetData>
    <row r="1" ht="14.1" hidden="1" customHeight="1" spans="2:28">
      <c r="B1" s="313"/>
      <c r="C1" s="314"/>
      <c r="D1" s="315"/>
      <c r="E1" s="315"/>
      <c r="F1" s="315"/>
      <c r="G1" s="316"/>
      <c r="H1" s="316"/>
      <c r="I1" s="316"/>
      <c r="J1" s="316"/>
      <c r="K1" s="341"/>
      <c r="L1" s="316"/>
      <c r="M1" s="342"/>
      <c r="N1" s="316"/>
      <c r="O1" s="341"/>
      <c r="P1" s="341"/>
      <c r="Q1" s="355"/>
      <c r="R1" s="342"/>
      <c r="S1" s="316"/>
      <c r="T1" s="341"/>
      <c r="U1" s="341"/>
      <c r="V1" s="316"/>
      <c r="W1" s="342"/>
      <c r="X1" s="316"/>
      <c r="Y1" s="341"/>
      <c r="Z1" s="341"/>
      <c r="AA1" s="316"/>
      <c r="AB1" s="316"/>
    </row>
    <row r="2" ht="69.75" hidden="1" customHeight="1" spans="2:27">
      <c r="B2" s="317"/>
      <c r="C2" s="318"/>
      <c r="D2" s="319"/>
      <c r="E2" s="319"/>
      <c r="F2" s="319"/>
      <c r="G2" s="320"/>
      <c r="H2" s="320"/>
      <c r="I2" s="320"/>
      <c r="J2" s="320"/>
      <c r="K2" s="343"/>
      <c r="L2" s="320"/>
      <c r="M2" s="344"/>
      <c r="N2" s="320"/>
      <c r="O2" s="343"/>
      <c r="P2" s="343"/>
      <c r="Q2" s="356"/>
      <c r="R2" s="344"/>
      <c r="S2" s="320"/>
      <c r="T2" s="343"/>
      <c r="U2" s="343"/>
      <c r="V2" s="320"/>
      <c r="W2" s="344"/>
      <c r="X2" s="320"/>
      <c r="Y2" s="343"/>
      <c r="Z2" s="343"/>
      <c r="AA2" s="320"/>
    </row>
    <row r="3" ht="29" customHeight="1" spans="2:28">
      <c r="B3" s="321" t="s">
        <v>505</v>
      </c>
      <c r="C3" s="322"/>
      <c r="D3" s="323">
        <f>日报!D3</f>
        <v>45414</v>
      </c>
      <c r="E3" s="323"/>
      <c r="F3" s="323"/>
      <c r="G3" s="320"/>
      <c r="H3" s="320"/>
      <c r="I3" s="320"/>
      <c r="J3" s="320"/>
      <c r="K3" s="343"/>
      <c r="L3" s="320"/>
      <c r="M3" s="344"/>
      <c r="N3" s="320"/>
      <c r="O3" s="343"/>
      <c r="P3" s="343"/>
      <c r="Q3" s="356"/>
      <c r="R3" s="344"/>
      <c r="S3" s="320"/>
      <c r="T3" s="343"/>
      <c r="U3" s="343"/>
      <c r="V3" s="320"/>
      <c r="W3" s="344"/>
      <c r="X3" s="320"/>
      <c r="Y3" s="343"/>
      <c r="Z3" s="343"/>
      <c r="AA3" s="320"/>
      <c r="AB3" s="360"/>
    </row>
    <row r="4" ht="40.15" customHeight="1" spans="2:34">
      <c r="B4" s="324" t="str">
        <f>日报!B4</f>
        <v>发电运营事业部5月2日BOO电站电量数据报表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61"/>
      <c r="AG4" s="365" t="s">
        <v>507</v>
      </c>
      <c r="AH4" s="365"/>
    </row>
    <row r="5" s="304" customFormat="1" ht="57.95" customHeight="1" spans="1:35">
      <c r="A5" s="325"/>
      <c r="B5" s="326" t="s">
        <v>1</v>
      </c>
      <c r="C5" s="327" t="s">
        <v>508</v>
      </c>
      <c r="D5" s="327" t="s">
        <v>4</v>
      </c>
      <c r="E5" s="327" t="s">
        <v>5</v>
      </c>
      <c r="F5" s="327" t="s">
        <v>509</v>
      </c>
      <c r="G5" s="328" t="s">
        <v>8</v>
      </c>
      <c r="H5" s="328" t="s">
        <v>9</v>
      </c>
      <c r="I5" s="328" t="s">
        <v>10</v>
      </c>
      <c r="J5" s="328" t="s">
        <v>417</v>
      </c>
      <c r="K5" s="345" t="s">
        <v>12</v>
      </c>
      <c r="L5" s="328" t="s">
        <v>510</v>
      </c>
      <c r="M5" s="326" t="s">
        <v>14</v>
      </c>
      <c r="N5" s="328" t="s">
        <v>511</v>
      </c>
      <c r="O5" s="345" t="s">
        <v>15</v>
      </c>
      <c r="P5" s="345" t="s">
        <v>512</v>
      </c>
      <c r="Q5" s="345" t="s">
        <v>513</v>
      </c>
      <c r="R5" s="326" t="s">
        <v>514</v>
      </c>
      <c r="S5" s="328" t="s">
        <v>515</v>
      </c>
      <c r="T5" s="345" t="s">
        <v>516</v>
      </c>
      <c r="U5" s="345" t="s">
        <v>517</v>
      </c>
      <c r="V5" s="328" t="s">
        <v>518</v>
      </c>
      <c r="W5" s="326" t="s">
        <v>17</v>
      </c>
      <c r="X5" s="328" t="s">
        <v>519</v>
      </c>
      <c r="Y5" s="345" t="s">
        <v>19</v>
      </c>
      <c r="Z5" s="345" t="s">
        <v>520</v>
      </c>
      <c r="AA5" s="328" t="s">
        <v>29</v>
      </c>
      <c r="AB5" s="328" t="s">
        <v>30</v>
      </c>
      <c r="AC5" s="328" t="s">
        <v>521</v>
      </c>
      <c r="AD5" s="309"/>
      <c r="AE5" s="309"/>
      <c r="AF5" s="309"/>
      <c r="AG5" s="304" t="s">
        <v>705</v>
      </c>
      <c r="AH5" s="309" t="s">
        <v>706</v>
      </c>
      <c r="AI5" s="309"/>
    </row>
    <row r="6" s="305" customFormat="1" ht="20.1" customHeight="1" spans="1:35">
      <c r="A6" s="192" t="s">
        <v>63</v>
      </c>
      <c r="B6" s="329" t="s">
        <v>533</v>
      </c>
      <c r="C6" s="187" t="s">
        <v>534</v>
      </c>
      <c r="D6" s="221">
        <v>50</v>
      </c>
      <c r="E6" s="330" t="str">
        <f>LOOKUP(1,0/(($D$3=数据提取表!$A:$A)*($A6=数据提取表!$B:$B)),数据提取表!E:E)</f>
        <v>晴</v>
      </c>
      <c r="F6" s="331">
        <f>LOOKUP(1,0/(($D$3=数据提取表!$A:$A)*($A6=数据提取表!$B:$B)),数据提取表!G:G)</f>
        <v>5.6</v>
      </c>
      <c r="G6" s="332">
        <f>LOOKUP(1,0/(($D$3=数据提取表!$A:$A)*($A6=数据提取表!$B:$B)),数据提取表!H:H)</f>
        <v>30.2427</v>
      </c>
      <c r="H6" s="332">
        <f>LOOKUP(1,0/(($D$3=数据提取表!$A:$A)*($A6=数据提取表!$B:$B)),数据提取表!I:I)</f>
        <v>27.0268</v>
      </c>
      <c r="I6" s="332">
        <f>LOOKUP(1,0/(($D$3=数据提取表!$A:$A)*($A6=数据提取表!$B:$B)),数据提取表!J:J)</f>
        <v>25.62</v>
      </c>
      <c r="J6" s="332">
        <f>LOOKUP(1,0/(($D$3=数据提取表!$A:$A)*($A6=数据提取表!$B:$B)),数据提取表!K:K)</f>
        <v>2.55</v>
      </c>
      <c r="K6" s="346">
        <f>J6/G6</f>
        <v>0.0843178684442857</v>
      </c>
      <c r="L6" s="332">
        <f>LOOKUP(1,0/(($D$3=数据提取表!$A:$A)*($A6=数据提取表!$B:$B)),数据提取表!M:M)</f>
        <v>31.71</v>
      </c>
      <c r="M6" s="347">
        <f>新能源级指标!R7</f>
        <v>1260</v>
      </c>
      <c r="N6" s="348">
        <f>L6-M6/31*日报辅助图!$D$1</f>
        <v>-49.5803225806452</v>
      </c>
      <c r="O6" s="349">
        <f>L6/M6</f>
        <v>0.0251666666666667</v>
      </c>
      <c r="P6" s="346">
        <f>N6/M6</f>
        <v>-0.0393494623655914</v>
      </c>
      <c r="Q6" s="332">
        <f>L6</f>
        <v>31.71</v>
      </c>
      <c r="R6" s="357">
        <f>新能源级指标!K7</f>
        <v>3619</v>
      </c>
      <c r="S6" s="348">
        <f>Q6-(计划电量!K7/31*日报辅助图!$D$1)</f>
        <v>-37.4512903225806</v>
      </c>
      <c r="T6" s="349">
        <f>Q6/R6</f>
        <v>0.00876208897485493</v>
      </c>
      <c r="U6" s="349">
        <f>S6/R6</f>
        <v>-0.0103485190170159</v>
      </c>
      <c r="V6" s="332">
        <f t="array" ref="V6">LOOKUP(1,0/(($D$3=数据提取表!$A:$A)*($A6=数据提取表!$B:$B)),数据提取表!R:R)</f>
        <v>5143.32</v>
      </c>
      <c r="W6" s="194">
        <f>新能源级指标!Z7</f>
        <v>12046</v>
      </c>
      <c r="X6" s="348">
        <f>V6-(计划电量!K7/31*日报辅助图!$D$1)</f>
        <v>5074.15870967742</v>
      </c>
      <c r="Y6" s="349">
        <f>V6/W6</f>
        <v>0.426973269134983</v>
      </c>
      <c r="Z6" s="349">
        <f>X6/W6</f>
        <v>0.421231837097578</v>
      </c>
      <c r="AA6" s="330">
        <f t="array" ref="AA6">LOOKUP(1,0/(($D$3=数据提取表!$A:$A)*($A6=数据提取表!$B:$B)),数据提取表!AC:AC)</f>
        <v>0</v>
      </c>
      <c r="AB6" s="330">
        <f t="array" ref="AB6">LOOKUP(1,0/(($D$3=数据提取表!$A:$A)*($A6=数据提取表!$B:$B)),数据提取表!AD:AD)</f>
        <v>0</v>
      </c>
      <c r="AC6" s="362"/>
      <c r="AG6" s="366"/>
      <c r="AH6" s="366"/>
      <c r="AI6" s="367"/>
    </row>
    <row r="7" s="305" customFormat="1" ht="20.1" customHeight="1" spans="1:35">
      <c r="A7" s="192" t="s">
        <v>41</v>
      </c>
      <c r="B7" s="329" t="s">
        <v>537</v>
      </c>
      <c r="C7" s="187" t="s">
        <v>538</v>
      </c>
      <c r="D7" s="221">
        <v>20</v>
      </c>
      <c r="E7" s="330" t="str">
        <f>LOOKUP(1,0/(($D$3=数据提取表!$A:$A)*($A7=数据提取表!$B:$B)),数据提取表!E:E)</f>
        <v>阴</v>
      </c>
      <c r="F7" s="331">
        <f>LOOKUP(1,0/(($D$3=数据提取表!$A:$A)*($A7=数据提取表!$B:$B)),数据提取表!F:F)</f>
        <v>5.13</v>
      </c>
      <c r="G7" s="332">
        <f>LOOKUP(1,0/(($D$3=数据提取表!$A:$A)*($A7=数据提取表!$B:$B)),数据提取表!H:H)</f>
        <v>11.092</v>
      </c>
      <c r="H7" s="332">
        <f>LOOKUP(1,0/(($D$3=数据提取表!$A:$A)*($A7=数据提取表!$B:$B)),数据提取表!I:I)</f>
        <v>0</v>
      </c>
      <c r="I7" s="332">
        <f>LOOKUP(1,0/(($D$3=数据提取表!$A:$A)*($A7=数据提取表!$B:$B)),数据提取表!J:J)</f>
        <v>0</v>
      </c>
      <c r="J7" s="332">
        <f>LOOKUP(1,0/(($D$3=数据提取表!$A:$A)*($A7=数据提取表!$B:$B)),数据提取表!K:K)</f>
        <v>0</v>
      </c>
      <c r="K7" s="346">
        <f>J7/G7</f>
        <v>0</v>
      </c>
      <c r="L7" s="332">
        <f>LOOKUP(1,0/(($D$3=数据提取表!$A:$A)*($A7=数据提取表!$B:$B)),数据提取表!M:M)</f>
        <v>0</v>
      </c>
      <c r="M7" s="347">
        <f>新能源级指标!R9</f>
        <v>383</v>
      </c>
      <c r="N7" s="348">
        <f>L7-M7/31*日报辅助图!$D$1</f>
        <v>-24.7096774193548</v>
      </c>
      <c r="O7" s="349">
        <f>L7/M7</f>
        <v>0</v>
      </c>
      <c r="P7" s="346">
        <f>N7/M7</f>
        <v>-0.0645161290322581</v>
      </c>
      <c r="Q7" s="332">
        <f>L7</f>
        <v>0</v>
      </c>
      <c r="R7" s="357">
        <f>新能源级指标!K9</f>
        <v>1099</v>
      </c>
      <c r="S7" s="348">
        <f>Q7-(计划电量!K9/31*日报辅助图!$D$1)</f>
        <v>-17.2903225806452</v>
      </c>
      <c r="T7" s="349">
        <f>Q7/R7</f>
        <v>0</v>
      </c>
      <c r="U7" s="349">
        <f>S7/R7</f>
        <v>-0.0157327775984032</v>
      </c>
      <c r="V7" s="332">
        <f t="array" ref="V7">LOOKUP(1,0/(($D$3=数据提取表!$A:$A)*($A7=数据提取表!$B:$B)),数据提取表!R:R)</f>
        <v>1085.8112</v>
      </c>
      <c r="W7" s="194">
        <f>新能源级指标!Z9</f>
        <v>4064</v>
      </c>
      <c r="X7" s="348">
        <f>V7-(计划电量!K9/31*日报辅助图!$D$1)</f>
        <v>1068.52087741935</v>
      </c>
      <c r="Y7" s="349">
        <f>V7/W7</f>
        <v>0.267177952755906</v>
      </c>
      <c r="Z7" s="349">
        <f>X7/W7</f>
        <v>0.262923444246889</v>
      </c>
      <c r="AA7" s="330">
        <f t="array" ref="AA7">LOOKUP(1,0/(($D$3=数据提取表!$A:$A)*($A7=数据提取表!$B:$B)),数据提取表!AC:AC)</f>
        <v>0</v>
      </c>
      <c r="AB7" s="330">
        <f t="array" ref="AB7">LOOKUP(1,0/(($D$3=数据提取表!$A:$A)*($A7=数据提取表!$B:$B)),数据提取表!AD:AD)</f>
        <v>0</v>
      </c>
      <c r="AC7" s="362"/>
      <c r="AG7" s="366"/>
      <c r="AH7" s="366"/>
      <c r="AI7" s="367"/>
    </row>
    <row r="8" s="305" customFormat="1" ht="20.1" customHeight="1" spans="1:34">
      <c r="A8" s="192" t="s">
        <v>66</v>
      </c>
      <c r="B8" s="329" t="s">
        <v>539</v>
      </c>
      <c r="C8" s="333" t="s">
        <v>540</v>
      </c>
      <c r="D8" s="334">
        <v>80</v>
      </c>
      <c r="E8" s="335" t="str">
        <f>LOOKUP(1,0/(($D$3=数据提取表!$A:$A)*($A8=数据提取表!$B:$B)),数据提取表!E:E)</f>
        <v>阴</v>
      </c>
      <c r="F8" s="336">
        <f>LOOKUP(1,0/(($D$3=数据提取表!$A:$A)*($A8=数据提取表!$B:$B)),数据提取表!G:G)</f>
        <v>3.72</v>
      </c>
      <c r="G8" s="337">
        <f>LOOKUP(1,0/(($D$3=数据提取表!$A:$A)*($A8=数据提取表!$B:$B)),数据提取表!H:H)</f>
        <v>18.722</v>
      </c>
      <c r="H8" s="337">
        <f>LOOKUP(1,0/(($D$3=数据提取表!$A:$A)*($A8=数据提取表!$B:$B)),数据提取表!I:I)</f>
        <v>18.4729</v>
      </c>
      <c r="I8" s="337">
        <f>LOOKUP(1,0/(($D$3=数据提取表!$A:$A)*($A8=数据提取表!$B:$B)),数据提取表!J:J)</f>
        <v>17.5119</v>
      </c>
      <c r="J8" s="337">
        <f>LOOKUP(1,0/(($D$3=数据提取表!$A:$A)*($A8=数据提取表!$B:$B)),数据提取表!K:K)</f>
        <v>0</v>
      </c>
      <c r="K8" s="350">
        <f t="shared" ref="K8:K13" si="0">J8/G8</f>
        <v>0</v>
      </c>
      <c r="L8" s="337">
        <f>LOOKUP(1,0/(($D$3=数据提取表!$A:$A)*($A8=数据提取表!$B:$B)),数据提取表!M:M)</f>
        <v>25.5375</v>
      </c>
      <c r="M8" s="351">
        <f>新能源级指标!R10</f>
        <v>1439</v>
      </c>
      <c r="N8" s="348">
        <f>L8-M8/31*日报辅助图!$D$1</f>
        <v>-67.3012096774194</v>
      </c>
      <c r="O8" s="352">
        <f t="shared" ref="O8:O13" si="1">L8/M8</f>
        <v>0.0177466990965949</v>
      </c>
      <c r="P8" s="346">
        <f t="shared" ref="P8:P13" si="2">N8/M8</f>
        <v>-0.0467694299356632</v>
      </c>
      <c r="Q8" s="337">
        <f>L8</f>
        <v>25.5375</v>
      </c>
      <c r="R8" s="358">
        <f>新能源级指标!K10</f>
        <v>4306</v>
      </c>
      <c r="S8" s="348">
        <f>Q8-(计划电量!K10/31*日报辅助图!$D$1)</f>
        <v>-89.6883064516129</v>
      </c>
      <c r="T8" s="352">
        <f t="shared" ref="T8:T13" si="3">Q8/R8</f>
        <v>0.00593067812354854</v>
      </c>
      <c r="U8" s="349">
        <f t="shared" ref="U8:U13" si="4">S8/R8</f>
        <v>-0.0208286824086421</v>
      </c>
      <c r="V8" s="337">
        <f t="array" ref="V8">LOOKUP(1,0/(($D$3=数据提取表!$A:$A)*($A8=数据提取表!$B:$B)),数据提取表!R:R)</f>
        <v>7120.7777</v>
      </c>
      <c r="W8" s="359">
        <f>新能源级指标!Z10</f>
        <v>18263</v>
      </c>
      <c r="X8" s="348">
        <f>V8-(计划电量!K10/31*日报辅助图!$D$1)</f>
        <v>7005.55189354839</v>
      </c>
      <c r="Y8" s="352">
        <f t="shared" ref="Y8:Y13" si="5">V8/W8</f>
        <v>0.389901861687565</v>
      </c>
      <c r="Z8" s="349">
        <f t="shared" ref="Z8:Z13" si="6">X8/W8</f>
        <v>0.383592613127547</v>
      </c>
      <c r="AA8" s="335">
        <f t="array" ref="AA8">LOOKUP(1,0/(($D$3=数据提取表!$A:$A)*($A8=数据提取表!$B:$B)),数据提取表!AC:AC)</f>
        <v>0</v>
      </c>
      <c r="AB8" s="335">
        <f t="array" ref="AB8">LOOKUP(1,0/(($D$3=数据提取表!$A:$A)*($A8=数据提取表!$B:$B)),数据提取表!AD:AD)</f>
        <v>0</v>
      </c>
      <c r="AC8" s="362"/>
      <c r="AG8" s="366"/>
      <c r="AH8" s="366"/>
    </row>
    <row r="9" s="305" customFormat="1" ht="20.1" customHeight="1" spans="1:34">
      <c r="A9" s="192" t="s">
        <v>77</v>
      </c>
      <c r="B9" s="329" t="s">
        <v>547</v>
      </c>
      <c r="C9" s="333" t="s">
        <v>717</v>
      </c>
      <c r="D9" s="334">
        <v>100</v>
      </c>
      <c r="E9" s="335" t="str">
        <f>LOOKUP(1,0/(($D$3=数据提取表!$A:$A)*($A9=数据提取表!$B:$B)),数据提取表!E:E)</f>
        <v>阴</v>
      </c>
      <c r="F9" s="336">
        <f>LOOKUP(1,0/(($D$3=数据提取表!$A:$A)*($A9=数据提取表!$B:$B)),数据提取表!F:F)</f>
        <v>5.41</v>
      </c>
      <c r="G9" s="337">
        <f>LOOKUP(1,0/(($D$3=数据提取表!$A:$A)*($A9=数据提取表!$B:$B)),数据提取表!H:H)</f>
        <v>53.8407</v>
      </c>
      <c r="H9" s="337">
        <f>LOOKUP(1,0/(($D$3=数据提取表!$A:$A)*($A9=数据提取表!$B:$B)),数据提取表!I:I)</f>
        <v>34.7005</v>
      </c>
      <c r="I9" s="337">
        <f>LOOKUP(1,0/(($D$3=数据提取表!$A:$A)*($A9=数据提取表!$B:$B)),数据提取表!J:J)</f>
        <v>32.865</v>
      </c>
      <c r="J9" s="337">
        <f>LOOKUP(1,0/(($D$3=数据提取表!$A:$A)*($A9=数据提取表!$B:$B)),数据提取表!K:K)</f>
        <v>19.1402</v>
      </c>
      <c r="K9" s="350">
        <f t="shared" si="0"/>
        <v>0.355496863896643</v>
      </c>
      <c r="L9" s="337">
        <f>LOOKUP(1,0/(($D$3=数据提取表!$A:$A)*($A9=数据提取表!$B:$B)),数据提取表!M:M)</f>
        <v>96.467</v>
      </c>
      <c r="M9" s="351">
        <f>新能源级指标!R14</f>
        <v>2401.0521487811</v>
      </c>
      <c r="N9" s="348">
        <f>L9-M9/31*日报辅助图!$D$1</f>
        <v>-58.4395902439419</v>
      </c>
      <c r="O9" s="352">
        <f t="shared" si="1"/>
        <v>0.0401769699375216</v>
      </c>
      <c r="P9" s="346">
        <f t="shared" si="2"/>
        <v>-0.0243391590947364</v>
      </c>
      <c r="Q9" s="337">
        <f>L9</f>
        <v>96.467</v>
      </c>
      <c r="R9" s="358">
        <f>新能源级指标!K14</f>
        <v>6760.77707966826</v>
      </c>
      <c r="S9" s="348">
        <f>Q9-(计划电量!K14/31*日报辅助图!$D$1)</f>
        <v>83.5637741935484</v>
      </c>
      <c r="T9" s="352">
        <f t="shared" si="3"/>
        <v>0.014268626056331</v>
      </c>
      <c r="U9" s="349">
        <f t="shared" si="4"/>
        <v>0.0123600842342296</v>
      </c>
      <c r="V9" s="337">
        <f t="array" ref="V9">LOOKUP(1,0/(($D$3=数据提取表!$A:$A)*($A9=数据提取表!$B:$B)),数据提取表!R:R)</f>
        <v>3913.581</v>
      </c>
      <c r="W9" s="359">
        <f>新能源级指标!Z14</f>
        <v>17993</v>
      </c>
      <c r="X9" s="348">
        <f>V9-(计划电量!K14/31*日报辅助图!$D$1)</f>
        <v>3900.67777419355</v>
      </c>
      <c r="Y9" s="352">
        <f t="shared" si="5"/>
        <v>0.217505752236981</v>
      </c>
      <c r="Z9" s="349">
        <f t="shared" si="6"/>
        <v>0.216788627476994</v>
      </c>
      <c r="AA9" s="335">
        <f t="array" ref="AA9">LOOKUP(1,0/(($D$3=数据提取表!$A:$A)*($A9=数据提取表!$B:$B)),数据提取表!AC:AC)</f>
        <v>0</v>
      </c>
      <c r="AB9" s="335">
        <f t="array" ref="AB9">LOOKUP(1,0/(($D$3=数据提取表!$A:$A)*($A9=数据提取表!$B:$B)),数据提取表!AD:AD)</f>
        <v>0</v>
      </c>
      <c r="AC9" s="362"/>
      <c r="AG9" s="366"/>
      <c r="AH9" s="366"/>
    </row>
    <row r="10" s="306" customFormat="1" ht="30" customHeight="1" spans="1:35">
      <c r="A10" s="338"/>
      <c r="B10" s="306" t="s">
        <v>565</v>
      </c>
      <c r="C10" s="339"/>
      <c r="D10" s="306">
        <f>SUM(D6:D9)</f>
        <v>250</v>
      </c>
      <c r="E10" s="306" t="s">
        <v>176</v>
      </c>
      <c r="F10" s="306" t="s">
        <v>176</v>
      </c>
      <c r="G10" s="306">
        <f>SUM(G6:G9)</f>
        <v>113.8974</v>
      </c>
      <c r="H10" s="306">
        <f>SUM(H6:H9)</f>
        <v>80.2002</v>
      </c>
      <c r="I10" s="306">
        <f>SUM(I6:I9)</f>
        <v>75.9969</v>
      </c>
      <c r="J10" s="306">
        <f>SUM(J6:J9)</f>
        <v>21.6902</v>
      </c>
      <c r="K10" s="353">
        <f t="shared" si="0"/>
        <v>0.190436304955161</v>
      </c>
      <c r="L10" s="306">
        <f>SUM(L6:L9)</f>
        <v>153.7145</v>
      </c>
      <c r="M10" s="306">
        <f>SUM(M6:M9)</f>
        <v>5483.0521487811</v>
      </c>
      <c r="N10" s="354">
        <f>L10-M10/31*日报辅助图!$D$1</f>
        <v>-200.030799921361</v>
      </c>
      <c r="O10" s="353">
        <f t="shared" si="1"/>
        <v>0.0280344771176709</v>
      </c>
      <c r="P10" s="353">
        <f t="shared" si="2"/>
        <v>-0.0364816519145872</v>
      </c>
      <c r="Q10" s="306">
        <f>SUM(Q6:Q9)</f>
        <v>153.7145</v>
      </c>
      <c r="R10" s="306">
        <f>SUM(R6:R9)</f>
        <v>15784.7770796683</v>
      </c>
      <c r="S10" s="354">
        <f>SUM(S6:S9)</f>
        <v>-60.8661451612903</v>
      </c>
      <c r="T10" s="353">
        <f t="shared" si="3"/>
        <v>0.00973814829466253</v>
      </c>
      <c r="U10" s="353">
        <f t="shared" si="4"/>
        <v>-0.00385600283450879</v>
      </c>
      <c r="V10" s="306">
        <f>SUM(V6:V9)</f>
        <v>17263.4899</v>
      </c>
      <c r="W10" s="306">
        <f>SUM(W6:W9)</f>
        <v>52366</v>
      </c>
      <c r="X10" s="354">
        <f>SUM(X6:X9)</f>
        <v>17048.9092548387</v>
      </c>
      <c r="Y10" s="353">
        <f t="shared" si="5"/>
        <v>0.329669822021923</v>
      </c>
      <c r="Z10" s="353">
        <f t="shared" si="6"/>
        <v>0.325572112722734</v>
      </c>
      <c r="AA10" s="306">
        <f>SUM(AA6:AA9)</f>
        <v>0</v>
      </c>
      <c r="AB10" s="306">
        <f>SUM(AB6:AB9)</f>
        <v>0</v>
      </c>
      <c r="AC10" s="363"/>
      <c r="AD10" s="338"/>
      <c r="AE10" s="338"/>
      <c r="AF10" s="338"/>
      <c r="AG10" s="354"/>
      <c r="AH10" s="354"/>
      <c r="AI10" s="338"/>
    </row>
    <row r="11" s="305" customFormat="1" ht="20.1" customHeight="1" spans="1:35">
      <c r="A11" s="192" t="s">
        <v>59</v>
      </c>
      <c r="B11" s="329" t="s">
        <v>582</v>
      </c>
      <c r="C11" s="187" t="s">
        <v>583</v>
      </c>
      <c r="D11" s="221">
        <v>100</v>
      </c>
      <c r="E11" s="330" t="str">
        <f>LOOKUP(1,0/(($D$3=数据提取表!$A:$A)*($A11=数据提取表!$B:$B)),数据提取表!E:E)</f>
        <v>晴</v>
      </c>
      <c r="F11" s="331">
        <f t="array" ref="F11">LOOKUP(1,0/(($D$3=数据提取表!$A:$A)*($A11=数据提取表!$B:$B)),数据提取表!G:G)</f>
        <v>8.46</v>
      </c>
      <c r="G11" s="332">
        <f>LOOKUP(1,0/(($D$3=数据提取表!$A:$A)*($A11=数据提取表!$B:$B)),数据提取表!H:H)</f>
        <v>177.4575</v>
      </c>
      <c r="H11" s="332">
        <f>LOOKUP(1,0/(($D$3=数据提取表!$A:$A)*($A11=数据提取表!$B:$B)),数据提取表!I:I)</f>
        <v>131.3592</v>
      </c>
      <c r="I11" s="332">
        <f>LOOKUP(1,0/(($D$3=数据提取表!$A:$A)*($A11=数据提取表!$B:$B)),数据提取表!J:J)</f>
        <v>129.228</v>
      </c>
      <c r="J11" s="332">
        <f>LOOKUP(1,0/(($D$3=数据提取表!$A:$A)*($A11=数据提取表!$B:$B)),数据提取表!K:K)</f>
        <v>46.0983</v>
      </c>
      <c r="K11" s="346">
        <f t="shared" si="0"/>
        <v>0.259770931068002</v>
      </c>
      <c r="L11" s="332">
        <f>LOOKUP(1,0/(($D$3=数据提取表!$A:$A)*($A11=数据提取表!$B:$B)),数据提取表!M:M)</f>
        <v>212.256</v>
      </c>
      <c r="M11" s="347">
        <f>新能源级指标!R24</f>
        <v>2248.86288549072</v>
      </c>
      <c r="N11" s="348">
        <f>L11-M11/31*日报辅助图!$D$1</f>
        <v>67.1680719038245</v>
      </c>
      <c r="O11" s="349">
        <f t="shared" si="1"/>
        <v>0.094383700033221</v>
      </c>
      <c r="P11" s="346">
        <f t="shared" si="2"/>
        <v>0.029867571000963</v>
      </c>
      <c r="Q11" s="332">
        <f>L11</f>
        <v>212.256</v>
      </c>
      <c r="R11" s="357">
        <f>新能源级指标!K24</f>
        <v>7187.98158850304</v>
      </c>
      <c r="S11" s="348">
        <f>Q11-(计划电量!K31/31*日报辅助图!$D$1)</f>
        <v>108.578580645161</v>
      </c>
      <c r="T11" s="349">
        <f t="shared" si="3"/>
        <v>0.0295292909958892</v>
      </c>
      <c r="U11" s="349">
        <f t="shared" si="4"/>
        <v>0.0151055730051993</v>
      </c>
      <c r="V11" s="332">
        <f t="array" ref="V11">LOOKUP(1,0/(($D$3=数据提取表!$A:$A)*($A11=数据提取表!$B:$B)),数据提取表!R:R)</f>
        <v>9548.616</v>
      </c>
      <c r="W11" s="194">
        <f>新能源级指标!Z24</f>
        <v>25615</v>
      </c>
      <c r="X11" s="348">
        <f>V11-(计划电量!K31/31*日报辅助图!$D$1)</f>
        <v>9444.93858064516</v>
      </c>
      <c r="Y11" s="349">
        <f t="shared" si="5"/>
        <v>0.372774390005856</v>
      </c>
      <c r="Z11" s="349">
        <f t="shared" si="6"/>
        <v>0.368726862410508</v>
      </c>
      <c r="AA11" s="330">
        <f t="array" ref="AA11">LOOKUP(1,0/(($D$3=数据提取表!$A:$A)*($A11=数据提取表!$B:$B)),数据提取表!AC:AC)</f>
        <v>0</v>
      </c>
      <c r="AB11" s="330">
        <f t="array" ref="AB11">LOOKUP(1,0/(($D$3=数据提取表!$A:$A)*($A11=数据提取表!$B:$B)),数据提取表!AD:AD)</f>
        <v>0</v>
      </c>
      <c r="AC11" s="362"/>
      <c r="AG11" s="366"/>
      <c r="AH11" s="366"/>
      <c r="AI11" s="367"/>
    </row>
    <row r="12" s="306" customFormat="1" ht="30" customHeight="1" spans="1:35">
      <c r="A12" s="338"/>
      <c r="B12" s="306" t="s">
        <v>594</v>
      </c>
      <c r="C12" s="339"/>
      <c r="D12" s="306">
        <f>SUM(D11:D11)</f>
        <v>100</v>
      </c>
      <c r="E12" s="306" t="s">
        <v>176</v>
      </c>
      <c r="F12" s="306" t="s">
        <v>176</v>
      </c>
      <c r="G12" s="306">
        <f>SUM(G11:G11)</f>
        <v>177.4575</v>
      </c>
      <c r="H12" s="306">
        <f>SUM(H11:H11)</f>
        <v>131.3592</v>
      </c>
      <c r="I12" s="306">
        <f>SUM(I11:I11)</f>
        <v>129.228</v>
      </c>
      <c r="J12" s="306">
        <f>SUM(J11:J11)</f>
        <v>46.0983</v>
      </c>
      <c r="K12" s="353">
        <f t="shared" si="0"/>
        <v>0.259770931068002</v>
      </c>
      <c r="L12" s="306">
        <f>SUM(L11:L11)</f>
        <v>212.256</v>
      </c>
      <c r="M12" s="306">
        <f>SUM(M11:M11)</f>
        <v>2248.86288549072</v>
      </c>
      <c r="N12" s="354">
        <f>L12-M12/31*日报辅助图!$D$1</f>
        <v>67.1680719038245</v>
      </c>
      <c r="O12" s="353">
        <f t="shared" si="1"/>
        <v>0.094383700033221</v>
      </c>
      <c r="P12" s="353">
        <f t="shared" si="2"/>
        <v>0.029867571000963</v>
      </c>
      <c r="Q12" s="306">
        <f>SUM(Q11:Q11)</f>
        <v>212.256</v>
      </c>
      <c r="R12" s="306">
        <f>SUM(R11:R11)</f>
        <v>7187.98158850304</v>
      </c>
      <c r="S12" s="354">
        <f>SUM(S11:S11)</f>
        <v>108.578580645161</v>
      </c>
      <c r="T12" s="353">
        <f t="shared" si="3"/>
        <v>0.0295292909958892</v>
      </c>
      <c r="U12" s="353">
        <f t="shared" si="4"/>
        <v>0.0151055730051993</v>
      </c>
      <c r="V12" s="306">
        <f>SUM(V11:V11)</f>
        <v>9548.616</v>
      </c>
      <c r="W12" s="306">
        <f>SUM(W11:W11)</f>
        <v>25615</v>
      </c>
      <c r="X12" s="354">
        <f>SUM(X11:X11)</f>
        <v>9444.93858064516</v>
      </c>
      <c r="Y12" s="353">
        <f t="shared" si="5"/>
        <v>0.372774390005856</v>
      </c>
      <c r="Z12" s="353">
        <f t="shared" si="6"/>
        <v>0.368726862410508</v>
      </c>
      <c r="AA12" s="306">
        <f>SUM(AA11:AA11)</f>
        <v>0</v>
      </c>
      <c r="AB12" s="306">
        <f>SUM(AB11:AB11)</f>
        <v>0</v>
      </c>
      <c r="AC12" s="363"/>
      <c r="AD12" s="364"/>
      <c r="AE12" s="364"/>
      <c r="AF12" s="364"/>
      <c r="AG12" s="354"/>
      <c r="AH12" s="354"/>
      <c r="AI12" s="364"/>
    </row>
    <row r="13" s="306" customFormat="1" ht="30" customHeight="1" spans="1:35">
      <c r="A13" s="338"/>
      <c r="B13" s="306" t="s">
        <v>620</v>
      </c>
      <c r="C13" s="340"/>
      <c r="D13" s="306">
        <f t="shared" ref="D13:J13" si="7">D10+D12</f>
        <v>350</v>
      </c>
      <c r="E13" s="306" t="s">
        <v>176</v>
      </c>
      <c r="F13" s="306" t="s">
        <v>176</v>
      </c>
      <c r="G13" s="306">
        <f t="shared" si="7"/>
        <v>291.3549</v>
      </c>
      <c r="H13" s="306">
        <f t="shared" si="7"/>
        <v>211.5594</v>
      </c>
      <c r="I13" s="306">
        <f t="shared" si="7"/>
        <v>205.2249</v>
      </c>
      <c r="J13" s="306">
        <f t="shared" si="7"/>
        <v>67.7885</v>
      </c>
      <c r="K13" s="353">
        <f t="shared" si="0"/>
        <v>0.232666414740236</v>
      </c>
      <c r="L13" s="306">
        <f t="shared" ref="L13:S13" si="8">L10+L12</f>
        <v>365.9705</v>
      </c>
      <c r="M13" s="306">
        <f t="shared" si="8"/>
        <v>7731.91503427182</v>
      </c>
      <c r="N13" s="354">
        <f>L13-M13/31*日报辅助图!$D$1</f>
        <v>-132.862728017537</v>
      </c>
      <c r="O13" s="353">
        <f t="shared" si="1"/>
        <v>0.0473324523585465</v>
      </c>
      <c r="P13" s="353">
        <f t="shared" si="2"/>
        <v>-0.0171836766737116</v>
      </c>
      <c r="Q13" s="306">
        <f t="shared" si="8"/>
        <v>365.9705</v>
      </c>
      <c r="R13" s="306">
        <f t="shared" si="8"/>
        <v>22972.7586681713</v>
      </c>
      <c r="S13" s="354">
        <f t="shared" si="8"/>
        <v>47.712435483871</v>
      </c>
      <c r="T13" s="353">
        <f t="shared" si="3"/>
        <v>0.0159306291980968</v>
      </c>
      <c r="U13" s="353">
        <f t="shared" si="4"/>
        <v>0.00207691362509181</v>
      </c>
      <c r="V13" s="306">
        <f t="shared" ref="V13:X13" si="9">V10+V12</f>
        <v>26812.1059</v>
      </c>
      <c r="W13" s="306">
        <f t="shared" si="9"/>
        <v>77981</v>
      </c>
      <c r="X13" s="354">
        <f t="shared" si="9"/>
        <v>26493.8478354839</v>
      </c>
      <c r="Y13" s="353">
        <f t="shared" si="5"/>
        <v>0.343828700580911</v>
      </c>
      <c r="Z13" s="353">
        <f t="shared" si="6"/>
        <v>0.339747474839818</v>
      </c>
      <c r="AA13" s="306">
        <f>AA10+AA12</f>
        <v>0</v>
      </c>
      <c r="AB13" s="306">
        <f>AB10+AB12</f>
        <v>0</v>
      </c>
      <c r="AC13" s="363"/>
      <c r="AD13" s="338"/>
      <c r="AE13" s="338"/>
      <c r="AF13" s="338"/>
      <c r="AG13" s="354"/>
      <c r="AH13" s="354"/>
      <c r="AI13" s="338"/>
    </row>
  </sheetData>
  <mergeCells count="9">
    <mergeCell ref="B3:C3"/>
    <mergeCell ref="D3:F3"/>
    <mergeCell ref="G3:AB3"/>
    <mergeCell ref="B4:AC4"/>
    <mergeCell ref="AG4:AH4"/>
    <mergeCell ref="B10:C10"/>
    <mergeCell ref="B12:C12"/>
    <mergeCell ref="B13:C13"/>
    <mergeCell ref="AC6:AC12"/>
  </mergeCells>
  <conditionalFormatting sqref="E6:E9 E11">
    <cfRule type="containsBlanks" dxfId="4061" priority="63">
      <formula>LEN(TRIM(E6))=0</formula>
    </cfRule>
  </conditionalFormatting>
  <conditionalFormatting sqref="F6:F9 F11">
    <cfRule type="cellIs" dxfId="4059" priority="62" operator="lessThan">
      <formula>0</formula>
    </cfRule>
  </conditionalFormatting>
  <conditionalFormatting sqref="G6:G9 G11">
    <cfRule type="cellIs" dxfId="4059" priority="61" operator="lessThan">
      <formula>0</formula>
    </cfRule>
  </conditionalFormatting>
  <conditionalFormatting sqref="I6:I9 I11">
    <cfRule type="cellIs" dxfId="4059" priority="60" operator="lessThan">
      <formula>0</formula>
    </cfRule>
  </conditionalFormatting>
  <conditionalFormatting sqref="J6:J9 J11">
    <cfRule type="cellIs" dxfId="4059" priority="59" operator="lessThan">
      <formula>0</formula>
    </cfRule>
  </conditionalFormatting>
  <conditionalFormatting sqref="N6:N9 N11">
    <cfRule type="cellIs" dxfId="4063" priority="57" operator="greaterThan">
      <formula>0</formula>
    </cfRule>
    <cfRule type="cellIs" dxfId="4059" priority="58" operator="lessThan">
      <formula>0</formula>
    </cfRule>
  </conditionalFormatting>
  <conditionalFormatting sqref="P6:P9 P11">
    <cfRule type="cellIs" dxfId="4063" priority="55" operator="greaterThan">
      <formula>0</formula>
    </cfRule>
    <cfRule type="cellIs" dxfId="4059" priority="56" operator="lessThan">
      <formula>0</formula>
    </cfRule>
  </conditionalFormatting>
  <conditionalFormatting sqref="S6:S9 S11">
    <cfRule type="cellIs" dxfId="4063" priority="53" operator="greaterThan">
      <formula>0</formula>
    </cfRule>
    <cfRule type="cellIs" dxfId="4059" priority="54" operator="lessThan">
      <formula>0</formula>
    </cfRule>
  </conditionalFormatting>
  <conditionalFormatting sqref="U6:U9 U11">
    <cfRule type="cellIs" dxfId="4063" priority="51" operator="greaterThan">
      <formula>0</formula>
    </cfRule>
    <cfRule type="cellIs" dxfId="4059" priority="52" operator="lessThan">
      <formula>0</formula>
    </cfRule>
  </conditionalFormatting>
  <conditionalFormatting sqref="X6:X9 X11">
    <cfRule type="cellIs" dxfId="4063" priority="49" operator="greaterThan">
      <formula>0</formula>
    </cfRule>
    <cfRule type="cellIs" dxfId="4059" priority="50" operator="lessThan">
      <formula>0</formula>
    </cfRule>
  </conditionalFormatting>
  <conditionalFormatting sqref="Z6:Z9 Z11">
    <cfRule type="cellIs" dxfId="4063" priority="47" operator="greaterThan">
      <formula>0</formula>
    </cfRule>
    <cfRule type="cellIs" dxfId="4059" priority="48" operator="lessThan">
      <formula>0</formula>
    </cfRule>
  </conditionalFormatting>
  <conditionalFormatting sqref="AA6:AA9 AA11">
    <cfRule type="cellIs" dxfId="4059" priority="46" operator="lessThan">
      <formula>0</formula>
    </cfRule>
  </conditionalFormatting>
  <conditionalFormatting sqref="AB6:AB9 AB11">
    <cfRule type="cellIs" dxfId="4059" priority="45" operator="lessThan">
      <formula>0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I56"/>
  <sheetViews>
    <sheetView topLeftCell="F1" workbookViewId="0">
      <selection activeCell="K45" sqref="K45"/>
    </sheetView>
  </sheetViews>
  <sheetFormatPr defaultColWidth="9" defaultRowHeight="13.5"/>
  <cols>
    <col min="7" max="7" width="15.625" customWidth="1"/>
    <col min="14" max="16" width="9" customWidth="1"/>
  </cols>
  <sheetData>
    <row r="1" s="270" customFormat="1" ht="17.25" spans="1:25">
      <c r="A1" s="274" t="s">
        <v>718</v>
      </c>
      <c r="B1" s="274"/>
      <c r="C1" s="274"/>
      <c r="D1" s="274"/>
      <c r="E1" s="274"/>
      <c r="F1" s="274"/>
      <c r="G1" s="274"/>
      <c r="H1" s="275"/>
      <c r="I1" s="296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</row>
    <row r="2" s="271" customFormat="1" ht="60" spans="1:26">
      <c r="A2" s="276" t="s">
        <v>684</v>
      </c>
      <c r="B2" s="276" t="s">
        <v>719</v>
      </c>
      <c r="C2" s="276" t="s">
        <v>720</v>
      </c>
      <c r="D2" s="276" t="s">
        <v>721</v>
      </c>
      <c r="E2" s="276" t="s">
        <v>722</v>
      </c>
      <c r="F2" s="276" t="s">
        <v>723</v>
      </c>
      <c r="G2" s="276" t="s">
        <v>508</v>
      </c>
      <c r="H2" s="277" t="s">
        <v>724</v>
      </c>
      <c r="I2" s="277" t="s">
        <v>725</v>
      </c>
      <c r="J2" s="277" t="s">
        <v>686</v>
      </c>
      <c r="K2" s="277" t="s">
        <v>687</v>
      </c>
      <c r="L2" s="277" t="s">
        <v>688</v>
      </c>
      <c r="M2" s="277" t="s">
        <v>689</v>
      </c>
      <c r="N2" s="277" t="s">
        <v>698</v>
      </c>
      <c r="O2" s="277" t="s">
        <v>699</v>
      </c>
      <c r="P2" s="277" t="s">
        <v>700</v>
      </c>
      <c r="Q2" s="277" t="s">
        <v>522</v>
      </c>
      <c r="R2" s="277" t="s">
        <v>523</v>
      </c>
      <c r="S2" s="277" t="s">
        <v>701</v>
      </c>
      <c r="T2" s="277" t="s">
        <v>702</v>
      </c>
      <c r="U2" s="277" t="s">
        <v>703</v>
      </c>
      <c r="V2" s="277" t="s">
        <v>704</v>
      </c>
      <c r="W2" s="277" t="s">
        <v>705</v>
      </c>
      <c r="X2" s="277" t="s">
        <v>706</v>
      </c>
      <c r="Y2" s="277" t="s">
        <v>707</v>
      </c>
      <c r="Z2" s="277" t="s">
        <v>726</v>
      </c>
    </row>
    <row r="3" s="272" customFormat="1" ht="20" hidden="1" customHeight="1" spans="1:26">
      <c r="A3" s="278" t="s">
        <v>727</v>
      </c>
      <c r="B3" s="278" t="s">
        <v>524</v>
      </c>
      <c r="C3" s="278" t="s">
        <v>728</v>
      </c>
      <c r="D3" s="278" t="s">
        <v>729</v>
      </c>
      <c r="E3" s="278" t="s">
        <v>730</v>
      </c>
      <c r="F3" s="278" t="s">
        <v>32</v>
      </c>
      <c r="G3" s="278" t="s">
        <v>525</v>
      </c>
      <c r="H3" s="279">
        <v>100</v>
      </c>
      <c r="I3" s="284">
        <f t="shared" ref="I3:I14" si="0">J3+K3+L3+M3</f>
        <v>14597</v>
      </c>
      <c r="J3" s="284">
        <f t="shared" ref="J3:J14" si="1">N3+O3+P3</f>
        <v>3559</v>
      </c>
      <c r="K3" s="284">
        <f t="shared" ref="K3:K14" si="2">Q3+R3+S3</f>
        <v>4027</v>
      </c>
      <c r="L3" s="284">
        <f t="shared" ref="L3:L14" si="3">T3+U3+V3</f>
        <v>3535</v>
      </c>
      <c r="M3" s="284">
        <f t="shared" ref="M3:M14" si="4">W3+X3+Y3</f>
        <v>3476</v>
      </c>
      <c r="N3" s="284">
        <v>1225</v>
      </c>
      <c r="O3" s="284">
        <v>1099</v>
      </c>
      <c r="P3" s="284">
        <v>1235</v>
      </c>
      <c r="Q3" s="284">
        <v>1194</v>
      </c>
      <c r="R3" s="284">
        <v>1291</v>
      </c>
      <c r="S3" s="284">
        <v>1542</v>
      </c>
      <c r="T3" s="284">
        <v>1234</v>
      </c>
      <c r="U3" s="284">
        <v>1217</v>
      </c>
      <c r="V3" s="284">
        <v>1084</v>
      </c>
      <c r="W3" s="284">
        <v>1140</v>
      </c>
      <c r="X3" s="284">
        <v>1128</v>
      </c>
      <c r="Y3" s="284">
        <v>1208</v>
      </c>
      <c r="Z3" s="299">
        <v>14897</v>
      </c>
    </row>
    <row r="4" s="272" customFormat="1" ht="20" hidden="1" customHeight="1" spans="1:26">
      <c r="A4" s="278"/>
      <c r="B4" s="278" t="s">
        <v>527</v>
      </c>
      <c r="C4" s="278" t="s">
        <v>728</v>
      </c>
      <c r="D4" s="278" t="s">
        <v>729</v>
      </c>
      <c r="E4" s="278" t="s">
        <v>730</v>
      </c>
      <c r="F4" s="278" t="s">
        <v>32</v>
      </c>
      <c r="G4" s="278" t="s">
        <v>528</v>
      </c>
      <c r="H4" s="279">
        <v>50</v>
      </c>
      <c r="I4" s="284">
        <f t="shared" si="0"/>
        <v>6903</v>
      </c>
      <c r="J4" s="284">
        <f t="shared" si="1"/>
        <v>1717</v>
      </c>
      <c r="K4" s="284">
        <f t="shared" si="2"/>
        <v>1794</v>
      </c>
      <c r="L4" s="284">
        <f t="shared" si="3"/>
        <v>1872</v>
      </c>
      <c r="M4" s="284">
        <f t="shared" si="4"/>
        <v>1520</v>
      </c>
      <c r="N4" s="284">
        <v>552</v>
      </c>
      <c r="O4" s="284">
        <v>517</v>
      </c>
      <c r="P4" s="284">
        <v>648</v>
      </c>
      <c r="Q4" s="284">
        <v>583</v>
      </c>
      <c r="R4" s="284">
        <v>529</v>
      </c>
      <c r="S4" s="284">
        <v>682</v>
      </c>
      <c r="T4" s="284">
        <v>701</v>
      </c>
      <c r="U4" s="284">
        <v>625</v>
      </c>
      <c r="V4" s="284">
        <v>546</v>
      </c>
      <c r="W4" s="284">
        <v>419</v>
      </c>
      <c r="X4" s="284">
        <v>552</v>
      </c>
      <c r="Y4" s="284">
        <v>549</v>
      </c>
      <c r="Z4" s="300">
        <v>7003</v>
      </c>
    </row>
    <row r="5" s="272" customFormat="1" ht="20" hidden="1" customHeight="1" spans="1:26">
      <c r="A5" s="278"/>
      <c r="B5" s="278" t="s">
        <v>529</v>
      </c>
      <c r="C5" s="278" t="s">
        <v>728</v>
      </c>
      <c r="D5" s="278" t="s">
        <v>729</v>
      </c>
      <c r="E5" s="278" t="s">
        <v>731</v>
      </c>
      <c r="F5" s="278" t="s">
        <v>32</v>
      </c>
      <c r="G5" s="278" t="s">
        <v>530</v>
      </c>
      <c r="H5" s="279">
        <v>50</v>
      </c>
      <c r="I5" s="284">
        <f t="shared" si="0"/>
        <v>6587.4</v>
      </c>
      <c r="J5" s="284">
        <f t="shared" si="1"/>
        <v>1576</v>
      </c>
      <c r="K5" s="284">
        <f t="shared" si="2"/>
        <v>1826.4</v>
      </c>
      <c r="L5" s="284">
        <f t="shared" si="3"/>
        <v>1775</v>
      </c>
      <c r="M5" s="284">
        <f t="shared" si="4"/>
        <v>1410</v>
      </c>
      <c r="N5" s="284">
        <v>485</v>
      </c>
      <c r="O5" s="284">
        <v>496</v>
      </c>
      <c r="P5" s="284">
        <v>595</v>
      </c>
      <c r="Q5" s="284">
        <v>493.4</v>
      </c>
      <c r="R5" s="284">
        <v>647</v>
      </c>
      <c r="S5" s="284">
        <v>686</v>
      </c>
      <c r="T5" s="284">
        <v>610</v>
      </c>
      <c r="U5" s="284">
        <v>620</v>
      </c>
      <c r="V5" s="284">
        <v>545</v>
      </c>
      <c r="W5" s="284">
        <v>468</v>
      </c>
      <c r="X5" s="284">
        <v>413</v>
      </c>
      <c r="Y5" s="284">
        <v>529</v>
      </c>
      <c r="Z5" s="300">
        <v>6687.4</v>
      </c>
    </row>
    <row r="6" s="272" customFormat="1" ht="20" hidden="1" customHeight="1" spans="1:26">
      <c r="A6" s="278"/>
      <c r="B6" s="278" t="s">
        <v>531</v>
      </c>
      <c r="C6" s="278" t="s">
        <v>732</v>
      </c>
      <c r="D6" s="278" t="s">
        <v>729</v>
      </c>
      <c r="E6" s="278" t="s">
        <v>733</v>
      </c>
      <c r="F6" s="278" t="s">
        <v>175</v>
      </c>
      <c r="G6" s="278" t="s">
        <v>532</v>
      </c>
      <c r="H6" s="279">
        <v>50</v>
      </c>
      <c r="I6" s="284">
        <f t="shared" si="0"/>
        <v>12500.4</v>
      </c>
      <c r="J6" s="284">
        <f t="shared" si="1"/>
        <v>2538.4</v>
      </c>
      <c r="K6" s="284">
        <f t="shared" si="2"/>
        <v>3639</v>
      </c>
      <c r="L6" s="284">
        <f t="shared" si="3"/>
        <v>3242</v>
      </c>
      <c r="M6" s="284">
        <f t="shared" si="4"/>
        <v>3081</v>
      </c>
      <c r="N6" s="284">
        <v>793.4</v>
      </c>
      <c r="O6" s="284">
        <v>773</v>
      </c>
      <c r="P6" s="284">
        <v>972</v>
      </c>
      <c r="Q6" s="284">
        <v>1110</v>
      </c>
      <c r="R6" s="284">
        <v>1165</v>
      </c>
      <c r="S6" s="284">
        <v>1364</v>
      </c>
      <c r="T6" s="284">
        <v>1498</v>
      </c>
      <c r="U6" s="284">
        <v>888</v>
      </c>
      <c r="V6" s="284">
        <v>856</v>
      </c>
      <c r="W6" s="284">
        <v>1305</v>
      </c>
      <c r="X6" s="284">
        <v>945</v>
      </c>
      <c r="Y6" s="284">
        <v>831</v>
      </c>
      <c r="Z6" s="299">
        <v>12500.4</v>
      </c>
    </row>
    <row r="7" s="272" customFormat="1" ht="20" customHeight="1" spans="1:26">
      <c r="A7" s="278"/>
      <c r="B7" s="278" t="s">
        <v>533</v>
      </c>
      <c r="C7" s="278" t="s">
        <v>734</v>
      </c>
      <c r="D7" s="278" t="s">
        <v>729</v>
      </c>
      <c r="E7" s="278" t="s">
        <v>731</v>
      </c>
      <c r="F7" s="278" t="s">
        <v>175</v>
      </c>
      <c r="G7" s="278" t="s">
        <v>534</v>
      </c>
      <c r="H7" s="279">
        <v>50</v>
      </c>
      <c r="I7" s="284">
        <f t="shared" si="0"/>
        <v>12246</v>
      </c>
      <c r="J7" s="284">
        <f t="shared" si="1"/>
        <v>3492</v>
      </c>
      <c r="K7" s="284">
        <f t="shared" si="2"/>
        <v>3619</v>
      </c>
      <c r="L7" s="284">
        <f t="shared" si="3"/>
        <v>2177</v>
      </c>
      <c r="M7" s="284">
        <f t="shared" si="4"/>
        <v>2958</v>
      </c>
      <c r="N7" s="284">
        <v>1072</v>
      </c>
      <c r="O7" s="284">
        <v>1001</v>
      </c>
      <c r="P7" s="284">
        <v>1419</v>
      </c>
      <c r="Q7" s="284">
        <v>1486</v>
      </c>
      <c r="R7" s="284">
        <v>1260</v>
      </c>
      <c r="S7" s="284">
        <v>873</v>
      </c>
      <c r="T7" s="284">
        <v>787</v>
      </c>
      <c r="U7" s="284">
        <v>673</v>
      </c>
      <c r="V7" s="284">
        <v>717</v>
      </c>
      <c r="W7" s="284">
        <v>1008</v>
      </c>
      <c r="X7" s="284">
        <v>1026</v>
      </c>
      <c r="Y7" s="284">
        <v>924</v>
      </c>
      <c r="Z7" s="301">
        <v>12046</v>
      </c>
    </row>
    <row r="8" s="272" customFormat="1" ht="20" hidden="1" customHeight="1" spans="1:26">
      <c r="A8" s="278"/>
      <c r="B8" s="278" t="s">
        <v>535</v>
      </c>
      <c r="C8" s="278" t="s">
        <v>732</v>
      </c>
      <c r="D8" s="278" t="s">
        <v>729</v>
      </c>
      <c r="E8" s="278" t="s">
        <v>735</v>
      </c>
      <c r="F8" s="278" t="s">
        <v>32</v>
      </c>
      <c r="G8" s="278" t="s">
        <v>536</v>
      </c>
      <c r="H8" s="279">
        <v>30</v>
      </c>
      <c r="I8" s="284">
        <f t="shared" si="0"/>
        <v>3622</v>
      </c>
      <c r="J8" s="284">
        <f t="shared" si="1"/>
        <v>1259</v>
      </c>
      <c r="K8" s="284">
        <f t="shared" si="2"/>
        <v>830</v>
      </c>
      <c r="L8" s="284">
        <f t="shared" si="3"/>
        <v>724</v>
      </c>
      <c r="M8" s="284">
        <f t="shared" si="4"/>
        <v>809</v>
      </c>
      <c r="N8" s="284">
        <v>401</v>
      </c>
      <c r="O8" s="284">
        <v>420</v>
      </c>
      <c r="P8" s="284">
        <v>438</v>
      </c>
      <c r="Q8" s="284">
        <v>341</v>
      </c>
      <c r="R8" s="284">
        <v>269</v>
      </c>
      <c r="S8" s="284">
        <v>220</v>
      </c>
      <c r="T8" s="284">
        <v>228</v>
      </c>
      <c r="U8" s="284">
        <v>209</v>
      </c>
      <c r="V8" s="284">
        <v>287</v>
      </c>
      <c r="W8" s="284">
        <v>250</v>
      </c>
      <c r="X8" s="284">
        <v>301</v>
      </c>
      <c r="Y8" s="284">
        <v>258</v>
      </c>
      <c r="Z8" s="301">
        <v>3622</v>
      </c>
    </row>
    <row r="9" s="272" customFormat="1" ht="20" customHeight="1" spans="1:26">
      <c r="A9" s="278"/>
      <c r="B9" s="278" t="s">
        <v>537</v>
      </c>
      <c r="C9" s="278" t="s">
        <v>734</v>
      </c>
      <c r="D9" s="278" t="s">
        <v>729</v>
      </c>
      <c r="E9" s="278" t="s">
        <v>736</v>
      </c>
      <c r="F9" s="278" t="s">
        <v>32</v>
      </c>
      <c r="G9" s="278" t="s">
        <v>538</v>
      </c>
      <c r="H9" s="279">
        <v>20</v>
      </c>
      <c r="I9" s="284">
        <f t="shared" si="0"/>
        <v>4064</v>
      </c>
      <c r="J9" s="284">
        <f t="shared" si="1"/>
        <v>914</v>
      </c>
      <c r="K9" s="284">
        <f t="shared" si="2"/>
        <v>1099</v>
      </c>
      <c r="L9" s="284">
        <f t="shared" si="3"/>
        <v>1098</v>
      </c>
      <c r="M9" s="284">
        <f t="shared" si="4"/>
        <v>953</v>
      </c>
      <c r="N9" s="284">
        <v>268</v>
      </c>
      <c r="O9" s="284">
        <v>271</v>
      </c>
      <c r="P9" s="284">
        <v>375</v>
      </c>
      <c r="Q9" s="284">
        <v>313</v>
      </c>
      <c r="R9" s="284">
        <v>383</v>
      </c>
      <c r="S9" s="284">
        <v>403</v>
      </c>
      <c r="T9" s="284">
        <v>387</v>
      </c>
      <c r="U9" s="284">
        <v>355</v>
      </c>
      <c r="V9" s="284">
        <v>356</v>
      </c>
      <c r="W9" s="284">
        <v>386</v>
      </c>
      <c r="X9" s="284">
        <v>278</v>
      </c>
      <c r="Y9" s="284">
        <v>289</v>
      </c>
      <c r="Z9" s="301">
        <v>4064</v>
      </c>
    </row>
    <row r="10" s="272" customFormat="1" ht="20" customHeight="1" spans="1:26">
      <c r="A10" s="278"/>
      <c r="B10" s="278" t="s">
        <v>539</v>
      </c>
      <c r="C10" s="278" t="s">
        <v>734</v>
      </c>
      <c r="D10" s="278" t="s">
        <v>729</v>
      </c>
      <c r="E10" s="278" t="s">
        <v>737</v>
      </c>
      <c r="F10" s="278" t="s">
        <v>175</v>
      </c>
      <c r="G10" s="278" t="s">
        <v>540</v>
      </c>
      <c r="H10" s="279">
        <v>80</v>
      </c>
      <c r="I10" s="284">
        <f t="shared" si="0"/>
        <v>18163</v>
      </c>
      <c r="J10" s="284">
        <f t="shared" si="1"/>
        <v>5686</v>
      </c>
      <c r="K10" s="284">
        <f t="shared" si="2"/>
        <v>4306</v>
      </c>
      <c r="L10" s="284">
        <f t="shared" si="3"/>
        <v>3551</v>
      </c>
      <c r="M10" s="284">
        <f t="shared" si="4"/>
        <v>4620</v>
      </c>
      <c r="N10" s="284">
        <v>1786</v>
      </c>
      <c r="O10" s="284">
        <v>1777</v>
      </c>
      <c r="P10" s="284">
        <v>2123</v>
      </c>
      <c r="Q10" s="284">
        <v>1593</v>
      </c>
      <c r="R10" s="284">
        <v>1439</v>
      </c>
      <c r="S10" s="284">
        <v>1274</v>
      </c>
      <c r="T10" s="284">
        <v>1426</v>
      </c>
      <c r="U10" s="284">
        <v>961</v>
      </c>
      <c r="V10" s="284">
        <v>1164</v>
      </c>
      <c r="W10" s="284">
        <v>1477</v>
      </c>
      <c r="X10" s="284">
        <v>1582</v>
      </c>
      <c r="Y10" s="284">
        <v>1561</v>
      </c>
      <c r="Z10" s="301">
        <v>18263</v>
      </c>
    </row>
    <row r="11" s="272" customFormat="1" ht="20" hidden="1" customHeight="1" spans="1:26">
      <c r="A11" s="278"/>
      <c r="B11" s="278" t="s">
        <v>541</v>
      </c>
      <c r="C11" s="278" t="s">
        <v>732</v>
      </c>
      <c r="D11" s="278" t="s">
        <v>729</v>
      </c>
      <c r="E11" s="278" t="s">
        <v>735</v>
      </c>
      <c r="F11" s="278" t="s">
        <v>32</v>
      </c>
      <c r="G11" s="280" t="s">
        <v>542</v>
      </c>
      <c r="H11" s="279">
        <v>30</v>
      </c>
      <c r="I11" s="284">
        <f t="shared" si="0"/>
        <v>4513</v>
      </c>
      <c r="J11" s="284">
        <f t="shared" si="1"/>
        <v>1288</v>
      </c>
      <c r="K11" s="284">
        <f t="shared" si="2"/>
        <v>1082</v>
      </c>
      <c r="L11" s="284">
        <f t="shared" si="3"/>
        <v>1020</v>
      </c>
      <c r="M11" s="284">
        <f t="shared" si="4"/>
        <v>1123</v>
      </c>
      <c r="N11" s="284">
        <v>411</v>
      </c>
      <c r="O11" s="284">
        <v>412</v>
      </c>
      <c r="P11" s="284">
        <v>465</v>
      </c>
      <c r="Q11" s="284">
        <v>392</v>
      </c>
      <c r="R11" s="284">
        <v>388</v>
      </c>
      <c r="S11" s="284">
        <v>302</v>
      </c>
      <c r="T11" s="284">
        <v>328</v>
      </c>
      <c r="U11" s="284">
        <v>326</v>
      </c>
      <c r="V11" s="284">
        <v>366</v>
      </c>
      <c r="W11" s="284">
        <v>353</v>
      </c>
      <c r="X11" s="284">
        <v>410</v>
      </c>
      <c r="Y11" s="284">
        <v>360</v>
      </c>
      <c r="Z11" s="301">
        <v>4513</v>
      </c>
    </row>
    <row r="12" s="272" customFormat="1" ht="20" hidden="1" customHeight="1" spans="1:26">
      <c r="A12" s="278"/>
      <c r="B12" s="278" t="s">
        <v>543</v>
      </c>
      <c r="C12" s="278" t="s">
        <v>732</v>
      </c>
      <c r="D12" s="278" t="s">
        <v>729</v>
      </c>
      <c r="E12" s="278" t="s">
        <v>738</v>
      </c>
      <c r="F12" s="278" t="s">
        <v>175</v>
      </c>
      <c r="G12" s="278" t="s">
        <v>544</v>
      </c>
      <c r="H12" s="279">
        <v>20</v>
      </c>
      <c r="I12" s="284">
        <f t="shared" si="0"/>
        <v>5327</v>
      </c>
      <c r="J12" s="284">
        <f t="shared" si="1"/>
        <v>1421</v>
      </c>
      <c r="K12" s="284">
        <f t="shared" si="2"/>
        <v>1553</v>
      </c>
      <c r="L12" s="284">
        <f t="shared" si="3"/>
        <v>873</v>
      </c>
      <c r="M12" s="284">
        <f t="shared" si="4"/>
        <v>1480</v>
      </c>
      <c r="N12" s="284">
        <v>436</v>
      </c>
      <c r="O12" s="284">
        <v>351</v>
      </c>
      <c r="P12" s="284">
        <v>634</v>
      </c>
      <c r="Q12" s="284">
        <v>629</v>
      </c>
      <c r="R12" s="284">
        <v>483</v>
      </c>
      <c r="S12" s="284">
        <v>441</v>
      </c>
      <c r="T12" s="284">
        <v>319</v>
      </c>
      <c r="U12" s="284">
        <v>285</v>
      </c>
      <c r="V12" s="284">
        <v>269</v>
      </c>
      <c r="W12" s="284">
        <v>471</v>
      </c>
      <c r="X12" s="284">
        <v>503</v>
      </c>
      <c r="Y12" s="284">
        <v>506</v>
      </c>
      <c r="Z12" s="301">
        <v>5327</v>
      </c>
    </row>
    <row r="13" s="272" customFormat="1" ht="20" hidden="1" customHeight="1" spans="1:26">
      <c r="A13" s="278"/>
      <c r="B13" s="278" t="s">
        <v>545</v>
      </c>
      <c r="C13" s="278" t="s">
        <v>728</v>
      </c>
      <c r="D13" s="278" t="s">
        <v>729</v>
      </c>
      <c r="E13" s="278" t="s">
        <v>736</v>
      </c>
      <c r="F13" s="278" t="s">
        <v>32</v>
      </c>
      <c r="G13" s="278" t="s">
        <v>546</v>
      </c>
      <c r="H13" s="279">
        <v>150</v>
      </c>
      <c r="I13" s="284">
        <f t="shared" si="0"/>
        <v>24002</v>
      </c>
      <c r="J13" s="284">
        <f t="shared" si="1"/>
        <v>4738</v>
      </c>
      <c r="K13" s="284">
        <f t="shared" si="2"/>
        <v>7483</v>
      </c>
      <c r="L13" s="284">
        <f t="shared" si="3"/>
        <v>7208</v>
      </c>
      <c r="M13" s="284">
        <f t="shared" si="4"/>
        <v>4573</v>
      </c>
      <c r="N13" s="284">
        <v>1335</v>
      </c>
      <c r="O13" s="284">
        <v>1471</v>
      </c>
      <c r="P13" s="284">
        <v>1932</v>
      </c>
      <c r="Q13" s="284">
        <v>2480</v>
      </c>
      <c r="R13" s="284">
        <v>2514</v>
      </c>
      <c r="S13" s="284">
        <v>2489</v>
      </c>
      <c r="T13" s="284">
        <v>2699</v>
      </c>
      <c r="U13" s="284">
        <v>2436</v>
      </c>
      <c r="V13" s="284">
        <v>2073</v>
      </c>
      <c r="W13" s="284">
        <v>1702</v>
      </c>
      <c r="X13" s="284">
        <v>1344</v>
      </c>
      <c r="Y13" s="284">
        <v>1527</v>
      </c>
      <c r="Z13" s="301">
        <v>24402</v>
      </c>
    </row>
    <row r="14" s="272" customFormat="1" ht="20" customHeight="1" spans="1:26">
      <c r="A14" s="278"/>
      <c r="B14" s="278" t="s">
        <v>547</v>
      </c>
      <c r="C14" s="278" t="s">
        <v>734</v>
      </c>
      <c r="D14" s="278" t="s">
        <v>729</v>
      </c>
      <c r="E14" s="278" t="s">
        <v>736</v>
      </c>
      <c r="F14" s="278" t="s">
        <v>32</v>
      </c>
      <c r="G14" s="281" t="s">
        <v>717</v>
      </c>
      <c r="H14" s="279">
        <v>100</v>
      </c>
      <c r="I14" s="284">
        <f t="shared" si="0"/>
        <v>17993.7770796683</v>
      </c>
      <c r="J14" s="284">
        <f t="shared" si="1"/>
        <v>1405</v>
      </c>
      <c r="K14" s="284">
        <f t="shared" si="2"/>
        <v>6760.77707966826</v>
      </c>
      <c r="L14" s="284">
        <f t="shared" si="3"/>
        <v>6332</v>
      </c>
      <c r="M14" s="284">
        <f t="shared" si="4"/>
        <v>3496</v>
      </c>
      <c r="N14" s="284">
        <v>200</v>
      </c>
      <c r="O14" s="284">
        <v>200</v>
      </c>
      <c r="P14" s="284">
        <v>1005</v>
      </c>
      <c r="Q14" s="284">
        <v>2100.03078662981</v>
      </c>
      <c r="R14" s="284">
        <v>2401.0521487811</v>
      </c>
      <c r="S14" s="284">
        <v>2259.69414425735</v>
      </c>
      <c r="T14" s="284">
        <v>2303</v>
      </c>
      <c r="U14" s="284">
        <v>2182</v>
      </c>
      <c r="V14" s="284">
        <v>1847</v>
      </c>
      <c r="W14" s="284">
        <v>1501</v>
      </c>
      <c r="X14" s="284">
        <v>1059</v>
      </c>
      <c r="Y14" s="284">
        <v>936</v>
      </c>
      <c r="Z14" s="301">
        <v>17993</v>
      </c>
    </row>
    <row r="15" s="273" customFormat="1" ht="20" hidden="1" customHeight="1" spans="1:26">
      <c r="A15" s="278"/>
      <c r="B15" s="282" t="s">
        <v>739</v>
      </c>
      <c r="C15" s="282"/>
      <c r="D15" s="282"/>
      <c r="E15" s="282"/>
      <c r="F15" s="282"/>
      <c r="G15" s="282"/>
      <c r="H15" s="283">
        <f t="shared" ref="H15:Z15" si="5">SUM(H3:H14)</f>
        <v>730</v>
      </c>
      <c r="I15" s="283">
        <f t="shared" si="5"/>
        <v>130518.577079668</v>
      </c>
      <c r="J15" s="283">
        <f t="shared" si="5"/>
        <v>29593.4</v>
      </c>
      <c r="K15" s="283">
        <f t="shared" si="5"/>
        <v>38019.1770796683</v>
      </c>
      <c r="L15" s="283">
        <f t="shared" si="5"/>
        <v>33407</v>
      </c>
      <c r="M15" s="283">
        <f t="shared" si="5"/>
        <v>29499</v>
      </c>
      <c r="N15" s="283">
        <f t="shared" si="5"/>
        <v>8964.4</v>
      </c>
      <c r="O15" s="283">
        <f t="shared" si="5"/>
        <v>8788</v>
      </c>
      <c r="P15" s="283">
        <f t="shared" si="5"/>
        <v>11841</v>
      </c>
      <c r="Q15" s="283">
        <f t="shared" si="5"/>
        <v>12714.4307866298</v>
      </c>
      <c r="R15" s="283">
        <f t="shared" si="5"/>
        <v>12769.0521487811</v>
      </c>
      <c r="S15" s="283">
        <f t="shared" si="5"/>
        <v>12535.6941442573</v>
      </c>
      <c r="T15" s="283">
        <f t="shared" si="5"/>
        <v>12520</v>
      </c>
      <c r="U15" s="283">
        <f t="shared" si="5"/>
        <v>10777</v>
      </c>
      <c r="V15" s="283">
        <f t="shared" si="5"/>
        <v>10110</v>
      </c>
      <c r="W15" s="283">
        <f t="shared" si="5"/>
        <v>10480</v>
      </c>
      <c r="X15" s="283">
        <f t="shared" si="5"/>
        <v>9541</v>
      </c>
      <c r="Y15" s="283">
        <f t="shared" si="5"/>
        <v>9478</v>
      </c>
      <c r="Z15" s="283">
        <f t="shared" si="5"/>
        <v>131317.8</v>
      </c>
    </row>
    <row r="16" s="272" customFormat="1" ht="20" hidden="1" customHeight="1" spans="1:26">
      <c r="A16" s="278"/>
      <c r="B16" s="278" t="s">
        <v>550</v>
      </c>
      <c r="C16" s="278" t="s">
        <v>728</v>
      </c>
      <c r="D16" s="278" t="s">
        <v>740</v>
      </c>
      <c r="E16" s="278" t="s">
        <v>741</v>
      </c>
      <c r="F16" s="278" t="s">
        <v>175</v>
      </c>
      <c r="G16" s="278" t="s">
        <v>567</v>
      </c>
      <c r="H16" s="279">
        <v>100</v>
      </c>
      <c r="I16" s="284">
        <f t="shared" ref="I16:I25" si="6">J16+K16+L16+M16</f>
        <v>28352</v>
      </c>
      <c r="J16" s="284">
        <f t="shared" ref="J16:J25" si="7">N16+O16+P16</f>
        <v>7100</v>
      </c>
      <c r="K16" s="284">
        <f t="shared" ref="K16:K25" si="8">Q16+R16+S16</f>
        <v>7912</v>
      </c>
      <c r="L16" s="284">
        <f t="shared" ref="L16:L25" si="9">T16+U16+V16</f>
        <v>6107</v>
      </c>
      <c r="M16" s="284">
        <f t="shared" ref="M16:M25" si="10">W16+X16+Y16</f>
        <v>7233</v>
      </c>
      <c r="N16" s="284">
        <v>2369</v>
      </c>
      <c r="O16" s="284">
        <v>1925</v>
      </c>
      <c r="P16" s="284">
        <v>2806</v>
      </c>
      <c r="Q16" s="284">
        <v>2664</v>
      </c>
      <c r="R16" s="284">
        <v>2842</v>
      </c>
      <c r="S16" s="284">
        <v>2406</v>
      </c>
      <c r="T16" s="284">
        <v>2221</v>
      </c>
      <c r="U16" s="284">
        <v>1834</v>
      </c>
      <c r="V16" s="284">
        <v>2052</v>
      </c>
      <c r="W16" s="284">
        <v>2583</v>
      </c>
      <c r="X16" s="284">
        <v>2328</v>
      </c>
      <c r="Y16" s="284">
        <v>2322</v>
      </c>
      <c r="Z16" s="299">
        <v>28352</v>
      </c>
    </row>
    <row r="17" s="272" customFormat="1" ht="20" hidden="1" customHeight="1" spans="1:26">
      <c r="A17" s="278"/>
      <c r="B17" s="278" t="s">
        <v>552</v>
      </c>
      <c r="C17" s="278" t="s">
        <v>728</v>
      </c>
      <c r="D17" s="278" t="s">
        <v>740</v>
      </c>
      <c r="E17" s="278" t="s">
        <v>741</v>
      </c>
      <c r="F17" s="278" t="s">
        <v>32</v>
      </c>
      <c r="G17" s="278" t="s">
        <v>569</v>
      </c>
      <c r="H17" s="279">
        <v>20</v>
      </c>
      <c r="I17" s="284">
        <f t="shared" si="6"/>
        <v>3538</v>
      </c>
      <c r="J17" s="284">
        <f t="shared" si="7"/>
        <v>845</v>
      </c>
      <c r="K17" s="284">
        <f t="shared" si="8"/>
        <v>956</v>
      </c>
      <c r="L17" s="284">
        <f t="shared" si="9"/>
        <v>957</v>
      </c>
      <c r="M17" s="284">
        <f t="shared" si="10"/>
        <v>780</v>
      </c>
      <c r="N17" s="284">
        <v>307</v>
      </c>
      <c r="O17" s="284">
        <v>206</v>
      </c>
      <c r="P17" s="284">
        <v>332</v>
      </c>
      <c r="Q17" s="284">
        <v>309</v>
      </c>
      <c r="R17" s="284">
        <v>323</v>
      </c>
      <c r="S17" s="284">
        <v>324</v>
      </c>
      <c r="T17" s="284">
        <v>307</v>
      </c>
      <c r="U17" s="284">
        <v>324</v>
      </c>
      <c r="V17" s="284">
        <v>326</v>
      </c>
      <c r="W17" s="284">
        <v>310</v>
      </c>
      <c r="X17" s="284">
        <v>252</v>
      </c>
      <c r="Y17" s="284">
        <v>218</v>
      </c>
      <c r="Z17" s="299">
        <v>3538</v>
      </c>
    </row>
    <row r="18" s="272" customFormat="1" ht="20" hidden="1" customHeight="1" spans="1:26">
      <c r="A18" s="278"/>
      <c r="B18" s="278" t="s">
        <v>554</v>
      </c>
      <c r="C18" s="278" t="s">
        <v>728</v>
      </c>
      <c r="D18" s="278" t="s">
        <v>740</v>
      </c>
      <c r="E18" s="278" t="s">
        <v>741</v>
      </c>
      <c r="F18" s="278" t="s">
        <v>32</v>
      </c>
      <c r="G18" s="278" t="s">
        <v>571</v>
      </c>
      <c r="H18" s="279">
        <v>100</v>
      </c>
      <c r="I18" s="284">
        <f t="shared" si="6"/>
        <v>15889</v>
      </c>
      <c r="J18" s="284">
        <f t="shared" si="7"/>
        <v>3800</v>
      </c>
      <c r="K18" s="284">
        <f t="shared" si="8"/>
        <v>4518</v>
      </c>
      <c r="L18" s="284">
        <f t="shared" si="9"/>
        <v>4261</v>
      </c>
      <c r="M18" s="284">
        <f t="shared" si="10"/>
        <v>3310</v>
      </c>
      <c r="N18" s="284">
        <v>1290</v>
      </c>
      <c r="O18" s="284">
        <v>1115</v>
      </c>
      <c r="P18" s="284">
        <v>1395</v>
      </c>
      <c r="Q18" s="284">
        <v>1390</v>
      </c>
      <c r="R18" s="284">
        <v>1574</v>
      </c>
      <c r="S18" s="284">
        <v>1554</v>
      </c>
      <c r="T18" s="284">
        <v>1441</v>
      </c>
      <c r="U18" s="284">
        <v>1427</v>
      </c>
      <c r="V18" s="284">
        <v>1393</v>
      </c>
      <c r="W18" s="284">
        <v>1206</v>
      </c>
      <c r="X18" s="284">
        <v>1026</v>
      </c>
      <c r="Y18" s="284">
        <v>1078</v>
      </c>
      <c r="Z18" s="299">
        <v>15889</v>
      </c>
    </row>
    <row r="19" s="272" customFormat="1" ht="20" hidden="1" customHeight="1" spans="1:26">
      <c r="A19" s="278"/>
      <c r="B19" s="278" t="s">
        <v>556</v>
      </c>
      <c r="C19" s="278" t="s">
        <v>728</v>
      </c>
      <c r="D19" s="278" t="s">
        <v>740</v>
      </c>
      <c r="E19" s="278" t="s">
        <v>741</v>
      </c>
      <c r="F19" s="278" t="s">
        <v>32</v>
      </c>
      <c r="G19" s="278" t="s">
        <v>573</v>
      </c>
      <c r="H19" s="279">
        <v>30</v>
      </c>
      <c r="I19" s="284">
        <f t="shared" si="6"/>
        <v>4798</v>
      </c>
      <c r="J19" s="284">
        <f t="shared" si="7"/>
        <v>1242</v>
      </c>
      <c r="K19" s="284">
        <f t="shared" si="8"/>
        <v>1278</v>
      </c>
      <c r="L19" s="284">
        <f t="shared" si="9"/>
        <v>1183</v>
      </c>
      <c r="M19" s="284">
        <f t="shared" si="10"/>
        <v>1095</v>
      </c>
      <c r="N19" s="284">
        <v>395</v>
      </c>
      <c r="O19" s="284">
        <v>389</v>
      </c>
      <c r="P19" s="284">
        <v>458</v>
      </c>
      <c r="Q19" s="284">
        <v>402</v>
      </c>
      <c r="R19" s="284">
        <v>467</v>
      </c>
      <c r="S19" s="284">
        <v>409</v>
      </c>
      <c r="T19" s="284">
        <v>386</v>
      </c>
      <c r="U19" s="284">
        <v>410</v>
      </c>
      <c r="V19" s="284">
        <v>387</v>
      </c>
      <c r="W19" s="284">
        <v>386</v>
      </c>
      <c r="X19" s="284">
        <v>347</v>
      </c>
      <c r="Y19" s="284">
        <v>362</v>
      </c>
      <c r="Z19" s="299">
        <v>4798</v>
      </c>
    </row>
    <row r="20" s="272" customFormat="1" ht="20" hidden="1" customHeight="1" spans="1:35">
      <c r="A20" s="278"/>
      <c r="B20" s="278" t="s">
        <v>558</v>
      </c>
      <c r="C20" s="278" t="s">
        <v>728</v>
      </c>
      <c r="D20" s="278" t="s">
        <v>740</v>
      </c>
      <c r="E20" s="278" t="s">
        <v>741</v>
      </c>
      <c r="F20" s="278" t="s">
        <v>175</v>
      </c>
      <c r="G20" s="278" t="s">
        <v>575</v>
      </c>
      <c r="H20" s="279">
        <v>200</v>
      </c>
      <c r="I20" s="284">
        <f t="shared" si="6"/>
        <v>58020</v>
      </c>
      <c r="J20" s="284">
        <f t="shared" si="7"/>
        <v>17058</v>
      </c>
      <c r="K20" s="284">
        <f t="shared" si="8"/>
        <v>15052</v>
      </c>
      <c r="L20" s="284">
        <f t="shared" si="9"/>
        <v>11831</v>
      </c>
      <c r="M20" s="284">
        <f t="shared" si="10"/>
        <v>14079</v>
      </c>
      <c r="N20" s="284">
        <v>6592</v>
      </c>
      <c r="O20" s="284">
        <v>4157</v>
      </c>
      <c r="P20" s="284">
        <v>6309</v>
      </c>
      <c r="Q20" s="284">
        <v>6233</v>
      </c>
      <c r="R20" s="297">
        <v>4821</v>
      </c>
      <c r="S20" s="297">
        <v>3998</v>
      </c>
      <c r="T20" s="284">
        <v>4608</v>
      </c>
      <c r="U20" s="284">
        <v>3396</v>
      </c>
      <c r="V20" s="284">
        <v>3827</v>
      </c>
      <c r="W20" s="284">
        <v>3639</v>
      </c>
      <c r="X20" s="284">
        <v>5331</v>
      </c>
      <c r="Y20" s="284">
        <v>5109</v>
      </c>
      <c r="Z20" s="299">
        <v>58020</v>
      </c>
      <c r="AA20" s="302" t="s">
        <v>742</v>
      </c>
      <c r="AB20" s="302"/>
      <c r="AC20" s="303"/>
      <c r="AD20" s="303"/>
      <c r="AE20" s="303"/>
      <c r="AF20" s="303"/>
      <c r="AG20" s="303"/>
      <c r="AH20" s="303"/>
      <c r="AI20" s="303"/>
    </row>
    <row r="21" s="272" customFormat="1" ht="20" hidden="1" customHeight="1" spans="1:35">
      <c r="A21" s="278"/>
      <c r="B21" s="278" t="s">
        <v>560</v>
      </c>
      <c r="C21" s="278" t="s">
        <v>728</v>
      </c>
      <c r="D21" s="278" t="s">
        <v>740</v>
      </c>
      <c r="E21" s="278" t="s">
        <v>741</v>
      </c>
      <c r="F21" s="278" t="s">
        <v>175</v>
      </c>
      <c r="G21" s="278" t="s">
        <v>577</v>
      </c>
      <c r="H21" s="279">
        <v>275</v>
      </c>
      <c r="I21" s="284">
        <f t="shared" si="6"/>
        <v>80380</v>
      </c>
      <c r="J21" s="284">
        <f t="shared" si="7"/>
        <v>21562</v>
      </c>
      <c r="K21" s="284">
        <f t="shared" si="8"/>
        <v>20943</v>
      </c>
      <c r="L21" s="284">
        <f t="shared" si="9"/>
        <v>16630</v>
      </c>
      <c r="M21" s="284">
        <f t="shared" si="10"/>
        <v>21245</v>
      </c>
      <c r="N21" s="284">
        <v>7066</v>
      </c>
      <c r="O21" s="284">
        <v>5629</v>
      </c>
      <c r="P21" s="284">
        <v>8867</v>
      </c>
      <c r="Q21" s="284">
        <v>8871</v>
      </c>
      <c r="R21" s="297">
        <v>6473</v>
      </c>
      <c r="S21" s="297">
        <v>5599</v>
      </c>
      <c r="T21" s="284">
        <v>5692</v>
      </c>
      <c r="U21" s="284">
        <v>5130</v>
      </c>
      <c r="V21" s="284">
        <v>5808</v>
      </c>
      <c r="W21" s="284">
        <v>5728</v>
      </c>
      <c r="X21" s="284">
        <v>8691</v>
      </c>
      <c r="Y21" s="284">
        <v>6826</v>
      </c>
      <c r="Z21" s="299">
        <v>80080</v>
      </c>
      <c r="AA21" s="302"/>
      <c r="AB21" s="302"/>
      <c r="AC21" s="303"/>
      <c r="AD21" s="303"/>
      <c r="AE21" s="303"/>
      <c r="AF21" s="303"/>
      <c r="AG21" s="303"/>
      <c r="AH21" s="303"/>
      <c r="AI21" s="303"/>
    </row>
    <row r="22" s="272" customFormat="1" ht="20" hidden="1" customHeight="1" spans="1:35">
      <c r="A22" s="278"/>
      <c r="B22" s="278" t="s">
        <v>562</v>
      </c>
      <c r="C22" s="278" t="s">
        <v>728</v>
      </c>
      <c r="D22" s="278" t="s">
        <v>740</v>
      </c>
      <c r="E22" s="278" t="s">
        <v>741</v>
      </c>
      <c r="F22" s="278" t="s">
        <v>175</v>
      </c>
      <c r="G22" s="278" t="s">
        <v>579</v>
      </c>
      <c r="H22" s="279">
        <v>200</v>
      </c>
      <c r="I22" s="284">
        <f t="shared" si="6"/>
        <v>58471</v>
      </c>
      <c r="J22" s="284">
        <f t="shared" si="7"/>
        <v>16380</v>
      </c>
      <c r="K22" s="284">
        <f t="shared" si="8"/>
        <v>15111</v>
      </c>
      <c r="L22" s="284">
        <f t="shared" si="9"/>
        <v>11782</v>
      </c>
      <c r="M22" s="284">
        <f t="shared" si="10"/>
        <v>15198</v>
      </c>
      <c r="N22" s="284">
        <v>5862</v>
      </c>
      <c r="O22" s="284">
        <v>4229</v>
      </c>
      <c r="P22" s="284">
        <v>6289</v>
      </c>
      <c r="Q22" s="284">
        <v>6628</v>
      </c>
      <c r="R22" s="297">
        <v>4587</v>
      </c>
      <c r="S22" s="297">
        <v>3896</v>
      </c>
      <c r="T22" s="284">
        <v>4311</v>
      </c>
      <c r="U22" s="284">
        <v>3568</v>
      </c>
      <c r="V22" s="284">
        <v>3903</v>
      </c>
      <c r="W22" s="284">
        <v>4083</v>
      </c>
      <c r="X22" s="284">
        <v>6121</v>
      </c>
      <c r="Y22" s="284">
        <v>4994</v>
      </c>
      <c r="Z22" s="299">
        <v>58280</v>
      </c>
      <c r="AA22" s="302"/>
      <c r="AB22" s="302"/>
      <c r="AC22" s="303"/>
      <c r="AD22" s="303"/>
      <c r="AE22" s="303"/>
      <c r="AF22" s="303"/>
      <c r="AG22" s="303"/>
      <c r="AH22" s="303"/>
      <c r="AI22" s="303"/>
    </row>
    <row r="23" s="272" customFormat="1" ht="20" hidden="1" customHeight="1" spans="1:26">
      <c r="A23" s="278"/>
      <c r="B23" s="278" t="s">
        <v>566</v>
      </c>
      <c r="C23" s="278" t="s">
        <v>728</v>
      </c>
      <c r="D23" s="278" t="s">
        <v>740</v>
      </c>
      <c r="E23" s="278" t="s">
        <v>743</v>
      </c>
      <c r="F23" s="278" t="s">
        <v>175</v>
      </c>
      <c r="G23" s="278" t="s">
        <v>581</v>
      </c>
      <c r="H23" s="279">
        <v>60</v>
      </c>
      <c r="I23" s="284">
        <f t="shared" si="6"/>
        <v>14482</v>
      </c>
      <c r="J23" s="284">
        <f t="shared" si="7"/>
        <v>3932</v>
      </c>
      <c r="K23" s="284">
        <f t="shared" si="8"/>
        <v>3472</v>
      </c>
      <c r="L23" s="284">
        <f t="shared" si="9"/>
        <v>2296</v>
      </c>
      <c r="M23" s="284">
        <f t="shared" si="10"/>
        <v>4782</v>
      </c>
      <c r="N23" s="284">
        <v>1469</v>
      </c>
      <c r="O23" s="284">
        <v>959</v>
      </c>
      <c r="P23" s="284">
        <v>1504</v>
      </c>
      <c r="Q23" s="284">
        <v>1449</v>
      </c>
      <c r="R23" s="284">
        <v>1054</v>
      </c>
      <c r="S23" s="284">
        <v>969</v>
      </c>
      <c r="T23" s="284">
        <v>1001</v>
      </c>
      <c r="U23" s="284">
        <v>579</v>
      </c>
      <c r="V23" s="284">
        <v>716</v>
      </c>
      <c r="W23" s="284">
        <v>1141</v>
      </c>
      <c r="X23" s="284">
        <v>2072</v>
      </c>
      <c r="Y23" s="284">
        <v>1569</v>
      </c>
      <c r="Z23" s="299">
        <v>14482</v>
      </c>
    </row>
    <row r="24" s="272" customFormat="1" ht="20" customHeight="1" spans="1:26">
      <c r="A24" s="278"/>
      <c r="B24" s="278" t="s">
        <v>568</v>
      </c>
      <c r="C24" s="278" t="s">
        <v>734</v>
      </c>
      <c r="D24" s="278" t="s">
        <v>740</v>
      </c>
      <c r="E24" s="278" t="s">
        <v>744</v>
      </c>
      <c r="F24" s="278" t="s">
        <v>175</v>
      </c>
      <c r="G24" s="201" t="s">
        <v>583</v>
      </c>
      <c r="H24" s="279">
        <v>100</v>
      </c>
      <c r="I24" s="284">
        <f t="shared" si="6"/>
        <v>25615</v>
      </c>
      <c r="J24" s="284">
        <f t="shared" si="7"/>
        <v>6563</v>
      </c>
      <c r="K24" s="284">
        <f t="shared" si="8"/>
        <v>7187.98158850304</v>
      </c>
      <c r="L24" s="284">
        <f t="shared" si="9"/>
        <v>4715.98629366337</v>
      </c>
      <c r="M24" s="284">
        <f t="shared" si="10"/>
        <v>7148.03211783357</v>
      </c>
      <c r="N24" s="284">
        <v>1607</v>
      </c>
      <c r="O24" s="284">
        <v>1807</v>
      </c>
      <c r="P24" s="284">
        <v>3149</v>
      </c>
      <c r="Q24" s="284">
        <v>3012.77471487751</v>
      </c>
      <c r="R24" s="284">
        <v>2248.86288549072</v>
      </c>
      <c r="S24" s="284">
        <v>1926.34398813481</v>
      </c>
      <c r="T24" s="284">
        <v>1815.26497212704</v>
      </c>
      <c r="U24" s="284">
        <v>1497.61796143814</v>
      </c>
      <c r="V24" s="284">
        <v>1403.10336009819</v>
      </c>
      <c r="W24" s="284">
        <v>2053.98741881041</v>
      </c>
      <c r="X24" s="284">
        <v>2547.02234951158</v>
      </c>
      <c r="Y24" s="284">
        <v>2547.02234951158</v>
      </c>
      <c r="Z24" s="301">
        <v>25615</v>
      </c>
    </row>
    <row r="25" s="272" customFormat="1" ht="20" hidden="1" customHeight="1" spans="1:35">
      <c r="A25" s="278"/>
      <c r="B25" s="278" t="s">
        <v>570</v>
      </c>
      <c r="C25" s="278" t="s">
        <v>728</v>
      </c>
      <c r="D25" s="278" t="s">
        <v>740</v>
      </c>
      <c r="E25" s="278" t="s">
        <v>741</v>
      </c>
      <c r="F25" s="278" t="s">
        <v>32</v>
      </c>
      <c r="G25" s="278" t="s">
        <v>585</v>
      </c>
      <c r="H25" s="279">
        <v>300</v>
      </c>
      <c r="I25" s="284">
        <f t="shared" si="6"/>
        <v>60814</v>
      </c>
      <c r="J25" s="284">
        <f t="shared" si="7"/>
        <v>12646</v>
      </c>
      <c r="K25" s="284">
        <f t="shared" si="8"/>
        <v>16086</v>
      </c>
      <c r="L25" s="284">
        <f t="shared" si="9"/>
        <v>17482</v>
      </c>
      <c r="M25" s="284">
        <f t="shared" si="10"/>
        <v>14600</v>
      </c>
      <c r="N25" s="284">
        <v>3064</v>
      </c>
      <c r="O25" s="284">
        <v>4290</v>
      </c>
      <c r="P25" s="284">
        <v>5292</v>
      </c>
      <c r="Q25" s="284">
        <v>5107</v>
      </c>
      <c r="R25" s="284">
        <v>5361</v>
      </c>
      <c r="S25" s="284">
        <v>5618</v>
      </c>
      <c r="T25" s="284">
        <v>5800</v>
      </c>
      <c r="U25" s="284">
        <v>6201</v>
      </c>
      <c r="V25" s="284">
        <v>5481</v>
      </c>
      <c r="W25" s="284">
        <v>5324</v>
      </c>
      <c r="X25" s="284">
        <v>4882</v>
      </c>
      <c r="Y25" s="284">
        <v>4394</v>
      </c>
      <c r="Z25" s="299">
        <v>60814</v>
      </c>
      <c r="AA25" s="303"/>
      <c r="AB25" s="303"/>
      <c r="AC25" s="303"/>
      <c r="AD25" s="303"/>
      <c r="AE25" s="303"/>
      <c r="AF25" s="303"/>
      <c r="AG25" s="303"/>
      <c r="AH25" s="303"/>
      <c r="AI25" s="303"/>
    </row>
    <row r="26" s="273" customFormat="1" ht="20" hidden="1" customHeight="1" spans="1:26">
      <c r="A26" s="278"/>
      <c r="B26" s="282" t="s">
        <v>745</v>
      </c>
      <c r="C26" s="282"/>
      <c r="D26" s="282"/>
      <c r="E26" s="282"/>
      <c r="F26" s="282"/>
      <c r="G26" s="282"/>
      <c r="H26" s="283">
        <f t="shared" ref="H26:Z26" si="11">SUM(H16:H25)</f>
        <v>1385</v>
      </c>
      <c r="I26" s="283">
        <f t="shared" si="11"/>
        <v>350359</v>
      </c>
      <c r="J26" s="283">
        <f t="shared" si="11"/>
        <v>91128</v>
      </c>
      <c r="K26" s="283">
        <f t="shared" si="11"/>
        <v>92515.981588503</v>
      </c>
      <c r="L26" s="283">
        <f t="shared" si="11"/>
        <v>77244.9862936634</v>
      </c>
      <c r="M26" s="283">
        <f t="shared" si="11"/>
        <v>89470.0321178336</v>
      </c>
      <c r="N26" s="283">
        <f t="shared" si="11"/>
        <v>30021</v>
      </c>
      <c r="O26" s="283">
        <f t="shared" si="11"/>
        <v>24706</v>
      </c>
      <c r="P26" s="283">
        <f t="shared" si="11"/>
        <v>36401</v>
      </c>
      <c r="Q26" s="283">
        <f t="shared" si="11"/>
        <v>36065.7747148775</v>
      </c>
      <c r="R26" s="283">
        <f t="shared" si="11"/>
        <v>29750.8628854907</v>
      </c>
      <c r="S26" s="283">
        <f t="shared" si="11"/>
        <v>26699.3439881348</v>
      </c>
      <c r="T26" s="283">
        <f t="shared" si="11"/>
        <v>27582.264972127</v>
      </c>
      <c r="U26" s="283">
        <f t="shared" si="11"/>
        <v>24366.6179614381</v>
      </c>
      <c r="V26" s="283">
        <f t="shared" si="11"/>
        <v>25296.1033600982</v>
      </c>
      <c r="W26" s="283">
        <f t="shared" si="11"/>
        <v>26453.9874188104</v>
      </c>
      <c r="X26" s="283">
        <f t="shared" si="11"/>
        <v>33597.0223495116</v>
      </c>
      <c r="Y26" s="283">
        <f t="shared" si="11"/>
        <v>29419.0223495116</v>
      </c>
      <c r="Z26" s="283">
        <f t="shared" si="11"/>
        <v>349868</v>
      </c>
    </row>
    <row r="27" s="272" customFormat="1" ht="20" hidden="1" customHeight="1" spans="1:26">
      <c r="A27" s="278"/>
      <c r="B27" s="278" t="s">
        <v>572</v>
      </c>
      <c r="C27" s="278" t="s">
        <v>732</v>
      </c>
      <c r="D27" s="278" t="s">
        <v>746</v>
      </c>
      <c r="E27" s="278" t="s">
        <v>747</v>
      </c>
      <c r="F27" s="278" t="s">
        <v>32</v>
      </c>
      <c r="G27" s="278" t="s">
        <v>596</v>
      </c>
      <c r="H27" s="279">
        <v>150</v>
      </c>
      <c r="I27" s="284">
        <f t="shared" ref="I27:I37" si="12">J27+K27+L27+M27</f>
        <v>24853.6</v>
      </c>
      <c r="J27" s="284">
        <f t="shared" ref="J27:J37" si="13">N27+O27+P27</f>
        <v>6011.6</v>
      </c>
      <c r="K27" s="284">
        <f t="shared" ref="K27:K37" si="14">Q27+R27+S27</f>
        <v>6808</v>
      </c>
      <c r="L27" s="284">
        <f t="shared" ref="L27:L37" si="15">T27+U27+V27</f>
        <v>6636</v>
      </c>
      <c r="M27" s="284">
        <f t="shared" ref="M27:M37" si="16">W27+X27+Y27</f>
        <v>5398</v>
      </c>
      <c r="N27" s="284">
        <v>1865.6</v>
      </c>
      <c r="O27" s="284">
        <v>1860</v>
      </c>
      <c r="P27" s="284">
        <v>2286</v>
      </c>
      <c r="Q27" s="284">
        <v>2234</v>
      </c>
      <c r="R27" s="284">
        <v>2282</v>
      </c>
      <c r="S27" s="284">
        <v>2292</v>
      </c>
      <c r="T27" s="284">
        <v>2287</v>
      </c>
      <c r="U27" s="284">
        <v>2310</v>
      </c>
      <c r="V27" s="284">
        <v>2039</v>
      </c>
      <c r="W27" s="284">
        <v>1951</v>
      </c>
      <c r="X27" s="284">
        <v>1835</v>
      </c>
      <c r="Y27" s="284">
        <v>1612</v>
      </c>
      <c r="Z27" s="299">
        <v>24853.6</v>
      </c>
    </row>
    <row r="28" s="130" customFormat="1" ht="20" hidden="1" customHeight="1" spans="1:26">
      <c r="A28" s="278"/>
      <c r="B28" s="278" t="s">
        <v>574</v>
      </c>
      <c r="C28" s="280" t="s">
        <v>732</v>
      </c>
      <c r="D28" s="280" t="s">
        <v>746</v>
      </c>
      <c r="E28" s="280" t="s">
        <v>747</v>
      </c>
      <c r="F28" s="280" t="s">
        <v>175</v>
      </c>
      <c r="G28" s="280" t="s">
        <v>598</v>
      </c>
      <c r="H28" s="284">
        <v>200</v>
      </c>
      <c r="I28" s="284">
        <f t="shared" si="12"/>
        <v>45380.4</v>
      </c>
      <c r="J28" s="284">
        <f t="shared" si="13"/>
        <v>9012.4</v>
      </c>
      <c r="K28" s="284">
        <f t="shared" si="14"/>
        <v>13625</v>
      </c>
      <c r="L28" s="284">
        <f t="shared" si="15"/>
        <v>14436</v>
      </c>
      <c r="M28" s="284">
        <f t="shared" si="16"/>
        <v>8307</v>
      </c>
      <c r="N28" s="284">
        <v>2398.4</v>
      </c>
      <c r="O28" s="284">
        <v>3054</v>
      </c>
      <c r="P28" s="284">
        <v>3560</v>
      </c>
      <c r="Q28" s="284">
        <v>4638</v>
      </c>
      <c r="R28" s="297">
        <v>4424</v>
      </c>
      <c r="S28" s="284">
        <v>4563</v>
      </c>
      <c r="T28" s="284">
        <v>5006</v>
      </c>
      <c r="U28" s="284">
        <v>4892</v>
      </c>
      <c r="V28" s="284">
        <v>4538</v>
      </c>
      <c r="W28" s="284">
        <v>3112</v>
      </c>
      <c r="X28" s="284">
        <v>2836</v>
      </c>
      <c r="Y28" s="284">
        <v>2359</v>
      </c>
      <c r="Z28" s="300">
        <v>45480.4</v>
      </c>
    </row>
    <row r="29" s="272" customFormat="1" ht="20" hidden="1" customHeight="1" spans="1:26">
      <c r="A29" s="278"/>
      <c r="B29" s="278" t="s">
        <v>576</v>
      </c>
      <c r="C29" s="278" t="s">
        <v>732</v>
      </c>
      <c r="D29" s="278" t="s">
        <v>746</v>
      </c>
      <c r="E29" s="278" t="s">
        <v>747</v>
      </c>
      <c r="F29" s="278" t="s">
        <v>175</v>
      </c>
      <c r="G29" s="278" t="s">
        <v>600</v>
      </c>
      <c r="H29" s="279">
        <v>200</v>
      </c>
      <c r="I29" s="284">
        <f t="shared" si="12"/>
        <v>58490.4</v>
      </c>
      <c r="J29" s="284">
        <f t="shared" si="13"/>
        <v>15934.4</v>
      </c>
      <c r="K29" s="284">
        <f t="shared" si="14"/>
        <v>16264</v>
      </c>
      <c r="L29" s="284">
        <f t="shared" si="15"/>
        <v>11825</v>
      </c>
      <c r="M29" s="284">
        <f t="shared" si="16"/>
        <v>14467</v>
      </c>
      <c r="N29" s="284">
        <v>5967.4</v>
      </c>
      <c r="O29" s="284">
        <v>4993</v>
      </c>
      <c r="P29" s="284">
        <v>4974</v>
      </c>
      <c r="Q29" s="297">
        <v>5761</v>
      </c>
      <c r="R29" s="284">
        <v>5863</v>
      </c>
      <c r="S29" s="284">
        <v>4640</v>
      </c>
      <c r="T29" s="284">
        <v>4971</v>
      </c>
      <c r="U29" s="284">
        <v>3499</v>
      </c>
      <c r="V29" s="284">
        <v>3355</v>
      </c>
      <c r="W29" s="284">
        <v>4070</v>
      </c>
      <c r="X29" s="284">
        <v>5264</v>
      </c>
      <c r="Y29" s="284">
        <v>5133</v>
      </c>
      <c r="Z29" s="299">
        <v>58559.4</v>
      </c>
    </row>
    <row r="30" s="272" customFormat="1" ht="20" hidden="1" customHeight="1" spans="1:26">
      <c r="A30" s="278"/>
      <c r="B30" s="278" t="s">
        <v>578</v>
      </c>
      <c r="C30" s="278" t="s">
        <v>732</v>
      </c>
      <c r="D30" s="278" t="s">
        <v>746</v>
      </c>
      <c r="E30" s="278" t="s">
        <v>747</v>
      </c>
      <c r="F30" s="278" t="s">
        <v>175</v>
      </c>
      <c r="G30" s="280" t="s">
        <v>602</v>
      </c>
      <c r="H30" s="279">
        <v>200</v>
      </c>
      <c r="I30" s="284">
        <f t="shared" si="12"/>
        <v>30140</v>
      </c>
      <c r="J30" s="284">
        <f t="shared" si="13"/>
        <v>7144</v>
      </c>
      <c r="K30" s="284">
        <f t="shared" si="14"/>
        <v>9815</v>
      </c>
      <c r="L30" s="284">
        <f t="shared" si="15"/>
        <v>6257</v>
      </c>
      <c r="M30" s="284">
        <f t="shared" si="16"/>
        <v>6924</v>
      </c>
      <c r="N30" s="284">
        <v>2564</v>
      </c>
      <c r="O30" s="284">
        <v>2498</v>
      </c>
      <c r="P30" s="284">
        <v>2082</v>
      </c>
      <c r="Q30" s="284">
        <v>3500</v>
      </c>
      <c r="R30" s="284">
        <v>3600</v>
      </c>
      <c r="S30" s="284">
        <v>2715</v>
      </c>
      <c r="T30" s="284">
        <v>2164</v>
      </c>
      <c r="U30" s="284">
        <v>2030</v>
      </c>
      <c r="V30" s="284">
        <v>2063</v>
      </c>
      <c r="W30" s="284">
        <v>2284</v>
      </c>
      <c r="X30" s="284">
        <v>2360</v>
      </c>
      <c r="Y30" s="284">
        <v>2280</v>
      </c>
      <c r="Z30" s="299">
        <v>30140</v>
      </c>
    </row>
    <row r="31" s="272" customFormat="1" ht="20" hidden="1" customHeight="1" spans="1:26">
      <c r="A31" s="278"/>
      <c r="B31" s="278" t="s">
        <v>580</v>
      </c>
      <c r="C31" s="278" t="s">
        <v>732</v>
      </c>
      <c r="D31" s="278" t="s">
        <v>746</v>
      </c>
      <c r="E31" s="278" t="s">
        <v>747</v>
      </c>
      <c r="F31" s="278" t="s">
        <v>175</v>
      </c>
      <c r="G31" s="278" t="s">
        <v>604</v>
      </c>
      <c r="H31" s="279">
        <v>150</v>
      </c>
      <c r="I31" s="284">
        <f t="shared" si="12"/>
        <v>37759</v>
      </c>
      <c r="J31" s="284">
        <f t="shared" si="13"/>
        <v>11785</v>
      </c>
      <c r="K31" s="284">
        <f t="shared" si="14"/>
        <v>7931</v>
      </c>
      <c r="L31" s="284">
        <f t="shared" si="15"/>
        <v>5832</v>
      </c>
      <c r="M31" s="284">
        <f t="shared" si="16"/>
        <v>12211</v>
      </c>
      <c r="N31" s="284">
        <v>4440</v>
      </c>
      <c r="O31" s="284">
        <v>3718</v>
      </c>
      <c r="P31" s="284">
        <v>3627</v>
      </c>
      <c r="Q31" s="297">
        <v>3723</v>
      </c>
      <c r="R31" s="297">
        <v>2128</v>
      </c>
      <c r="S31" s="284">
        <v>2080</v>
      </c>
      <c r="T31" s="284">
        <v>2106</v>
      </c>
      <c r="U31" s="284">
        <v>1900</v>
      </c>
      <c r="V31" s="284">
        <v>1826</v>
      </c>
      <c r="W31" s="284">
        <v>3739</v>
      </c>
      <c r="X31" s="284">
        <v>3963</v>
      </c>
      <c r="Y31" s="284">
        <v>4509</v>
      </c>
      <c r="Z31" s="299">
        <v>37945</v>
      </c>
    </row>
    <row r="32" s="272" customFormat="1" ht="20" hidden="1" customHeight="1" spans="1:26">
      <c r="A32" s="278"/>
      <c r="B32" s="278" t="s">
        <v>582</v>
      </c>
      <c r="C32" s="278" t="s">
        <v>732</v>
      </c>
      <c r="D32" s="278" t="s">
        <v>746</v>
      </c>
      <c r="E32" s="278" t="s">
        <v>747</v>
      </c>
      <c r="F32" s="278" t="s">
        <v>175</v>
      </c>
      <c r="G32" s="278" t="s">
        <v>606</v>
      </c>
      <c r="H32" s="279">
        <v>100</v>
      </c>
      <c r="I32" s="284">
        <f t="shared" si="12"/>
        <v>27274</v>
      </c>
      <c r="J32" s="284">
        <f t="shared" si="13"/>
        <v>5301</v>
      </c>
      <c r="K32" s="284">
        <f t="shared" si="14"/>
        <v>9135</v>
      </c>
      <c r="L32" s="284">
        <f t="shared" si="15"/>
        <v>7605</v>
      </c>
      <c r="M32" s="284">
        <f t="shared" si="16"/>
        <v>5233</v>
      </c>
      <c r="N32" s="284">
        <v>1656</v>
      </c>
      <c r="O32" s="284">
        <v>1184</v>
      </c>
      <c r="P32" s="284">
        <v>2461</v>
      </c>
      <c r="Q32" s="297">
        <v>2806</v>
      </c>
      <c r="R32" s="297">
        <v>3246</v>
      </c>
      <c r="S32" s="284">
        <v>3083</v>
      </c>
      <c r="T32" s="284">
        <v>3241</v>
      </c>
      <c r="U32" s="284">
        <v>2597</v>
      </c>
      <c r="V32" s="284">
        <v>1767</v>
      </c>
      <c r="W32" s="284">
        <v>1600</v>
      </c>
      <c r="X32" s="284">
        <v>1981</v>
      </c>
      <c r="Y32" s="284">
        <v>1652</v>
      </c>
      <c r="Z32" s="299">
        <v>27774</v>
      </c>
    </row>
    <row r="33" s="272" customFormat="1" ht="20" hidden="1" customHeight="1" spans="1:26">
      <c r="A33" s="278"/>
      <c r="B33" s="278" t="s">
        <v>584</v>
      </c>
      <c r="C33" s="278" t="s">
        <v>732</v>
      </c>
      <c r="D33" s="278" t="s">
        <v>746</v>
      </c>
      <c r="E33" s="278" t="s">
        <v>747</v>
      </c>
      <c r="F33" s="278" t="s">
        <v>175</v>
      </c>
      <c r="G33" s="278" t="s">
        <v>608</v>
      </c>
      <c r="H33" s="279">
        <v>15</v>
      </c>
      <c r="I33" s="284">
        <f t="shared" si="12"/>
        <v>3439</v>
      </c>
      <c r="J33" s="284">
        <f t="shared" si="13"/>
        <v>736</v>
      </c>
      <c r="K33" s="284">
        <f t="shared" si="14"/>
        <v>1074</v>
      </c>
      <c r="L33" s="284">
        <f t="shared" si="15"/>
        <v>920</v>
      </c>
      <c r="M33" s="284">
        <f t="shared" si="16"/>
        <v>709</v>
      </c>
      <c r="N33" s="284">
        <v>160</v>
      </c>
      <c r="O33" s="284">
        <v>206</v>
      </c>
      <c r="P33" s="284">
        <v>370</v>
      </c>
      <c r="Q33" s="284">
        <v>376</v>
      </c>
      <c r="R33" s="284">
        <v>369</v>
      </c>
      <c r="S33" s="284">
        <v>329</v>
      </c>
      <c r="T33" s="284">
        <v>301</v>
      </c>
      <c r="U33" s="284">
        <v>312</v>
      </c>
      <c r="V33" s="284">
        <v>307</v>
      </c>
      <c r="W33" s="284">
        <v>309</v>
      </c>
      <c r="X33" s="284">
        <v>245</v>
      </c>
      <c r="Y33" s="284">
        <v>155</v>
      </c>
      <c r="Z33" s="299">
        <v>3439</v>
      </c>
    </row>
    <row r="34" s="272" customFormat="1" ht="20" hidden="1" customHeight="1" spans="1:26">
      <c r="A34" s="278"/>
      <c r="B34" s="278" t="s">
        <v>586</v>
      </c>
      <c r="C34" s="278" t="s">
        <v>732</v>
      </c>
      <c r="D34" s="278" t="s">
        <v>746</v>
      </c>
      <c r="E34" s="278" t="s">
        <v>747</v>
      </c>
      <c r="F34" s="278" t="s">
        <v>175</v>
      </c>
      <c r="G34" s="278" t="s">
        <v>610</v>
      </c>
      <c r="H34" s="279">
        <v>50</v>
      </c>
      <c r="I34" s="284">
        <f t="shared" si="12"/>
        <v>12432</v>
      </c>
      <c r="J34" s="284">
        <f t="shared" si="13"/>
        <v>2718</v>
      </c>
      <c r="K34" s="284">
        <f t="shared" si="14"/>
        <v>3886</v>
      </c>
      <c r="L34" s="284">
        <f t="shared" si="15"/>
        <v>3320</v>
      </c>
      <c r="M34" s="284">
        <f t="shared" si="16"/>
        <v>2508</v>
      </c>
      <c r="N34" s="284">
        <v>854</v>
      </c>
      <c r="O34" s="284">
        <v>843</v>
      </c>
      <c r="P34" s="284">
        <v>1021</v>
      </c>
      <c r="Q34" s="297">
        <v>1633</v>
      </c>
      <c r="R34" s="298">
        <v>1301</v>
      </c>
      <c r="S34" s="284">
        <v>952</v>
      </c>
      <c r="T34" s="284">
        <v>1105</v>
      </c>
      <c r="U34" s="284">
        <v>1129</v>
      </c>
      <c r="V34" s="284">
        <v>1086</v>
      </c>
      <c r="W34" s="284">
        <v>966</v>
      </c>
      <c r="X34" s="284">
        <v>851</v>
      </c>
      <c r="Y34" s="284">
        <v>691</v>
      </c>
      <c r="Z34" s="299">
        <v>11632</v>
      </c>
    </row>
    <row r="35" s="272" customFormat="1" ht="20" hidden="1" customHeight="1" spans="1:27">
      <c r="A35" s="278"/>
      <c r="B35" s="278" t="s">
        <v>588</v>
      </c>
      <c r="C35" s="278" t="s">
        <v>732</v>
      </c>
      <c r="D35" s="278" t="s">
        <v>746</v>
      </c>
      <c r="E35" s="278" t="s">
        <v>747</v>
      </c>
      <c r="F35" s="278" t="s">
        <v>32</v>
      </c>
      <c r="G35" s="278" t="s">
        <v>612</v>
      </c>
      <c r="H35" s="279">
        <v>100</v>
      </c>
      <c r="I35" s="284">
        <f t="shared" si="12"/>
        <v>11228</v>
      </c>
      <c r="J35" s="284">
        <f t="shared" si="13"/>
        <v>3197</v>
      </c>
      <c r="K35" s="284">
        <f t="shared" si="14"/>
        <v>2944</v>
      </c>
      <c r="L35" s="284">
        <f t="shared" si="15"/>
        <v>1899</v>
      </c>
      <c r="M35" s="284">
        <f t="shared" si="16"/>
        <v>3188</v>
      </c>
      <c r="N35" s="284">
        <v>907</v>
      </c>
      <c r="O35" s="284">
        <v>1040</v>
      </c>
      <c r="P35" s="284">
        <v>1250</v>
      </c>
      <c r="Q35" s="297">
        <v>894</v>
      </c>
      <c r="R35" s="297">
        <v>1053</v>
      </c>
      <c r="S35" s="284">
        <v>997</v>
      </c>
      <c r="T35" s="284">
        <v>501</v>
      </c>
      <c r="U35" s="284">
        <v>440</v>
      </c>
      <c r="V35" s="284">
        <v>958</v>
      </c>
      <c r="W35" s="284">
        <v>1176</v>
      </c>
      <c r="X35" s="284">
        <v>1077</v>
      </c>
      <c r="Y35" s="284">
        <v>935</v>
      </c>
      <c r="Z35" s="299">
        <v>11438</v>
      </c>
      <c r="AA35" s="272" t="s">
        <v>748</v>
      </c>
    </row>
    <row r="36" s="272" customFormat="1" ht="20" hidden="1" customHeight="1" spans="1:26">
      <c r="A36" s="278"/>
      <c r="B36" s="278" t="s">
        <v>590</v>
      </c>
      <c r="C36" s="278" t="s">
        <v>732</v>
      </c>
      <c r="D36" s="278" t="s">
        <v>746</v>
      </c>
      <c r="E36" s="278" t="s">
        <v>747</v>
      </c>
      <c r="F36" s="278" t="s">
        <v>32</v>
      </c>
      <c r="G36" s="281" t="s">
        <v>614</v>
      </c>
      <c r="H36" s="279">
        <v>100</v>
      </c>
      <c r="I36" s="284">
        <f t="shared" si="12"/>
        <v>14225</v>
      </c>
      <c r="J36" s="284">
        <f t="shared" si="13"/>
        <v>3070</v>
      </c>
      <c r="K36" s="284">
        <f t="shared" si="14"/>
        <v>3700</v>
      </c>
      <c r="L36" s="284">
        <f t="shared" si="15"/>
        <v>3960</v>
      </c>
      <c r="M36" s="284">
        <f t="shared" si="16"/>
        <v>3495</v>
      </c>
      <c r="N36" s="284">
        <v>913</v>
      </c>
      <c r="O36" s="284">
        <v>1052</v>
      </c>
      <c r="P36" s="284">
        <v>1105</v>
      </c>
      <c r="Q36" s="284">
        <v>1102</v>
      </c>
      <c r="R36" s="284">
        <v>1281</v>
      </c>
      <c r="S36" s="284">
        <v>1317</v>
      </c>
      <c r="T36" s="284">
        <v>1342</v>
      </c>
      <c r="U36" s="284">
        <v>1248</v>
      </c>
      <c r="V36" s="284">
        <v>1370</v>
      </c>
      <c r="W36" s="284">
        <v>1307</v>
      </c>
      <c r="X36" s="284">
        <v>1271</v>
      </c>
      <c r="Y36" s="284">
        <v>917</v>
      </c>
      <c r="Z36" s="299">
        <v>14225</v>
      </c>
    </row>
    <row r="37" s="272" customFormat="1" ht="20" hidden="1" customHeight="1" spans="1:27">
      <c r="A37" s="278"/>
      <c r="B37" s="278" t="s">
        <v>592</v>
      </c>
      <c r="C37" s="278" t="s">
        <v>732</v>
      </c>
      <c r="D37" s="278" t="s">
        <v>746</v>
      </c>
      <c r="E37" s="278" t="s">
        <v>747</v>
      </c>
      <c r="F37" s="278" t="s">
        <v>175</v>
      </c>
      <c r="G37" s="281" t="s">
        <v>616</v>
      </c>
      <c r="H37" s="279">
        <v>50</v>
      </c>
      <c r="I37" s="284">
        <f t="shared" si="12"/>
        <v>6270</v>
      </c>
      <c r="J37" s="284">
        <f t="shared" si="13"/>
        <v>1044</v>
      </c>
      <c r="K37" s="284">
        <f t="shared" si="14"/>
        <v>1766</v>
      </c>
      <c r="L37" s="284">
        <f t="shared" si="15"/>
        <v>2636</v>
      </c>
      <c r="M37" s="284">
        <f t="shared" si="16"/>
        <v>824</v>
      </c>
      <c r="N37" s="284">
        <v>350</v>
      </c>
      <c r="O37" s="284">
        <v>397</v>
      </c>
      <c r="P37" s="284">
        <v>297</v>
      </c>
      <c r="Q37" s="297">
        <v>585</v>
      </c>
      <c r="R37" s="297">
        <v>492</v>
      </c>
      <c r="S37" s="284">
        <v>689</v>
      </c>
      <c r="T37" s="284">
        <v>622</v>
      </c>
      <c r="U37" s="284">
        <v>1009</v>
      </c>
      <c r="V37" s="284">
        <v>1005</v>
      </c>
      <c r="W37" s="284">
        <v>337</v>
      </c>
      <c r="X37" s="284">
        <v>286</v>
      </c>
      <c r="Y37" s="284">
        <v>201</v>
      </c>
      <c r="Z37" s="299">
        <v>5770</v>
      </c>
      <c r="AA37" s="272" t="s">
        <v>749</v>
      </c>
    </row>
    <row r="38" s="273" customFormat="1" ht="20" hidden="1" customHeight="1" spans="1:26">
      <c r="A38" s="278"/>
      <c r="B38" s="282" t="s">
        <v>750</v>
      </c>
      <c r="C38" s="282"/>
      <c r="D38" s="282"/>
      <c r="E38" s="282"/>
      <c r="F38" s="282"/>
      <c r="G38" s="282"/>
      <c r="H38" s="283">
        <f t="shared" ref="H38:Z38" si="17">SUM(H27:H37)</f>
        <v>1315</v>
      </c>
      <c r="I38" s="283">
        <f t="shared" si="17"/>
        <v>271491.4</v>
      </c>
      <c r="J38" s="283">
        <f t="shared" si="17"/>
        <v>65953.4</v>
      </c>
      <c r="K38" s="283">
        <f t="shared" si="17"/>
        <v>76948</v>
      </c>
      <c r="L38" s="283">
        <f t="shared" si="17"/>
        <v>65326</v>
      </c>
      <c r="M38" s="283">
        <f t="shared" si="17"/>
        <v>63264</v>
      </c>
      <c r="N38" s="283">
        <f t="shared" si="17"/>
        <v>22075.4</v>
      </c>
      <c r="O38" s="283">
        <f t="shared" si="17"/>
        <v>20845</v>
      </c>
      <c r="P38" s="283">
        <f t="shared" si="17"/>
        <v>23033</v>
      </c>
      <c r="Q38" s="283">
        <f t="shared" si="17"/>
        <v>27252</v>
      </c>
      <c r="R38" s="283">
        <f t="shared" si="17"/>
        <v>26039</v>
      </c>
      <c r="S38" s="283">
        <f t="shared" si="17"/>
        <v>23657</v>
      </c>
      <c r="T38" s="283">
        <f t="shared" si="17"/>
        <v>23646</v>
      </c>
      <c r="U38" s="283">
        <f t="shared" si="17"/>
        <v>21366</v>
      </c>
      <c r="V38" s="283">
        <f t="shared" si="17"/>
        <v>20314</v>
      </c>
      <c r="W38" s="283">
        <f t="shared" si="17"/>
        <v>20851</v>
      </c>
      <c r="X38" s="283">
        <f t="shared" si="17"/>
        <v>21969</v>
      </c>
      <c r="Y38" s="283">
        <f t="shared" si="17"/>
        <v>20444</v>
      </c>
      <c r="Z38" s="283">
        <f t="shared" si="17"/>
        <v>271256.4</v>
      </c>
    </row>
    <row r="39" s="272" customFormat="1" ht="20" hidden="1" customHeight="1" spans="1:26">
      <c r="A39" s="278"/>
      <c r="B39" s="278" t="s">
        <v>751</v>
      </c>
      <c r="C39" s="278" t="s">
        <v>732</v>
      </c>
      <c r="D39" s="278" t="s">
        <v>176</v>
      </c>
      <c r="E39" s="278" t="s">
        <v>752</v>
      </c>
      <c r="F39" s="278" t="s">
        <v>32</v>
      </c>
      <c r="G39" s="281" t="s">
        <v>753</v>
      </c>
      <c r="H39" s="279">
        <v>2</v>
      </c>
      <c r="I39" s="284">
        <v>144</v>
      </c>
      <c r="J39" s="284">
        <v>0</v>
      </c>
      <c r="K39" s="284">
        <v>0</v>
      </c>
      <c r="L39" s="284">
        <v>0</v>
      </c>
      <c r="M39" s="284">
        <v>0</v>
      </c>
      <c r="N39" s="284">
        <v>0</v>
      </c>
      <c r="O39" s="284">
        <v>0</v>
      </c>
      <c r="P39" s="284">
        <v>0</v>
      </c>
      <c r="Q39" s="284">
        <v>0</v>
      </c>
      <c r="R39" s="284">
        <v>0</v>
      </c>
      <c r="S39" s="284">
        <v>0</v>
      </c>
      <c r="T39" s="284">
        <v>0</v>
      </c>
      <c r="U39" s="284">
        <v>0</v>
      </c>
      <c r="V39" s="284">
        <v>0</v>
      </c>
      <c r="W39" s="284">
        <v>0</v>
      </c>
      <c r="X39" s="284">
        <v>0</v>
      </c>
      <c r="Y39" s="284">
        <v>0</v>
      </c>
      <c r="Z39" s="299">
        <v>144</v>
      </c>
    </row>
    <row r="40" s="272" customFormat="1" ht="20" hidden="1" customHeight="1" spans="1:26">
      <c r="A40" s="278"/>
      <c r="B40" s="278" t="s">
        <v>754</v>
      </c>
      <c r="C40" s="278" t="s">
        <v>732</v>
      </c>
      <c r="D40" s="278" t="s">
        <v>176</v>
      </c>
      <c r="E40" s="278" t="s">
        <v>752</v>
      </c>
      <c r="F40" s="278" t="s">
        <v>32</v>
      </c>
      <c r="G40" s="281" t="s">
        <v>755</v>
      </c>
      <c r="H40" s="279">
        <v>2.14</v>
      </c>
      <c r="I40" s="284">
        <v>130</v>
      </c>
      <c r="J40" s="284">
        <v>0</v>
      </c>
      <c r="K40" s="284">
        <v>0</v>
      </c>
      <c r="L40" s="284">
        <v>0</v>
      </c>
      <c r="M40" s="284">
        <v>0</v>
      </c>
      <c r="N40" s="284">
        <v>0</v>
      </c>
      <c r="O40" s="284">
        <v>0</v>
      </c>
      <c r="P40" s="284">
        <v>0</v>
      </c>
      <c r="Q40" s="284">
        <v>0</v>
      </c>
      <c r="R40" s="284">
        <v>0</v>
      </c>
      <c r="S40" s="284">
        <v>0</v>
      </c>
      <c r="T40" s="284">
        <v>0</v>
      </c>
      <c r="U40" s="284">
        <v>0</v>
      </c>
      <c r="V40" s="284">
        <v>0</v>
      </c>
      <c r="W40" s="284">
        <v>0</v>
      </c>
      <c r="X40" s="284">
        <v>0</v>
      </c>
      <c r="Y40" s="284">
        <v>0</v>
      </c>
      <c r="Z40" s="299">
        <v>130</v>
      </c>
    </row>
    <row r="41" s="273" customFormat="1" ht="20" hidden="1" customHeight="1" spans="1:26">
      <c r="A41" s="285" t="s">
        <v>549</v>
      </c>
      <c r="B41" s="286"/>
      <c r="C41" s="286"/>
      <c r="D41" s="286"/>
      <c r="E41" s="286"/>
      <c r="F41" s="286"/>
      <c r="G41" s="287"/>
      <c r="H41" s="288">
        <f t="shared" ref="H41:Z41" si="18">H15+H26+H38+H39+H40</f>
        <v>3434.14</v>
      </c>
      <c r="I41" s="288">
        <f t="shared" si="18"/>
        <v>752642.977079668</v>
      </c>
      <c r="J41" s="288">
        <f t="shared" si="18"/>
        <v>186674.8</v>
      </c>
      <c r="K41" s="288">
        <f t="shared" si="18"/>
        <v>207483.158668171</v>
      </c>
      <c r="L41" s="288">
        <f t="shared" si="18"/>
        <v>175977.986293663</v>
      </c>
      <c r="M41" s="288">
        <f t="shared" si="18"/>
        <v>182233.032117834</v>
      </c>
      <c r="N41" s="288">
        <f t="shared" si="18"/>
        <v>61060.8</v>
      </c>
      <c r="O41" s="288">
        <f t="shared" si="18"/>
        <v>54339</v>
      </c>
      <c r="P41" s="288">
        <f t="shared" si="18"/>
        <v>71275</v>
      </c>
      <c r="Q41" s="288">
        <f t="shared" si="18"/>
        <v>76032.2055015073</v>
      </c>
      <c r="R41" s="288">
        <f t="shared" si="18"/>
        <v>68558.9150342718</v>
      </c>
      <c r="S41" s="288">
        <f t="shared" si="18"/>
        <v>62892.0381323922</v>
      </c>
      <c r="T41" s="288">
        <f t="shared" si="18"/>
        <v>63748.264972127</v>
      </c>
      <c r="U41" s="288">
        <f t="shared" si="18"/>
        <v>56509.6179614381</v>
      </c>
      <c r="V41" s="288">
        <f t="shared" si="18"/>
        <v>55720.1033600982</v>
      </c>
      <c r="W41" s="288">
        <f t="shared" si="18"/>
        <v>57784.9874188104</v>
      </c>
      <c r="X41" s="288">
        <f t="shared" si="18"/>
        <v>65107.0223495116</v>
      </c>
      <c r="Y41" s="288">
        <f t="shared" si="18"/>
        <v>59341.0223495116</v>
      </c>
      <c r="Z41" s="288">
        <f t="shared" si="18"/>
        <v>752716.2</v>
      </c>
    </row>
    <row r="42" s="272" customFormat="1" ht="20" hidden="1" customHeight="1" spans="1:26">
      <c r="A42" s="289" t="s">
        <v>756</v>
      </c>
      <c r="B42" s="278" t="s">
        <v>757</v>
      </c>
      <c r="C42" s="278" t="s">
        <v>728</v>
      </c>
      <c r="D42" s="278" t="s">
        <v>729</v>
      </c>
      <c r="E42" s="278" t="s">
        <v>738</v>
      </c>
      <c r="F42" s="278" t="s">
        <v>175</v>
      </c>
      <c r="G42" s="278" t="s">
        <v>713</v>
      </c>
      <c r="H42" s="279">
        <v>100</v>
      </c>
      <c r="I42" s="284">
        <f t="shared" ref="I42:I48" si="19">J42+K42+L42+M42</f>
        <v>13114.6</v>
      </c>
      <c r="J42" s="284">
        <f t="shared" ref="J42:J48" si="20">N42+O42+P42</f>
        <v>2085</v>
      </c>
      <c r="K42" s="284">
        <f t="shared" ref="K42:K48" si="21">Q42+R42+S42</f>
        <v>3960</v>
      </c>
      <c r="L42" s="284">
        <f t="shared" ref="L42:L48" si="22">T42+U42+V42</f>
        <v>3003.6</v>
      </c>
      <c r="M42" s="284">
        <f t="shared" ref="M42:M48" si="23">W42+X42+Y42</f>
        <v>4066</v>
      </c>
      <c r="N42" s="284">
        <v>127</v>
      </c>
      <c r="O42" s="284">
        <v>585</v>
      </c>
      <c r="P42" s="284">
        <v>1373</v>
      </c>
      <c r="Q42" s="284">
        <v>1240</v>
      </c>
      <c r="R42" s="284">
        <v>1250</v>
      </c>
      <c r="S42" s="284">
        <v>1470</v>
      </c>
      <c r="T42" s="284">
        <v>782.6</v>
      </c>
      <c r="U42" s="284">
        <v>1129</v>
      </c>
      <c r="V42" s="284">
        <v>1092</v>
      </c>
      <c r="W42" s="284">
        <v>1038</v>
      </c>
      <c r="X42" s="284">
        <v>1693</v>
      </c>
      <c r="Y42" s="284">
        <v>1335</v>
      </c>
      <c r="Z42" s="299">
        <v>14500.6</v>
      </c>
    </row>
    <row r="43" s="272" customFormat="1" ht="20" hidden="1" customHeight="1" spans="1:26">
      <c r="A43" s="290"/>
      <c r="B43" s="278" t="s">
        <v>758</v>
      </c>
      <c r="C43" s="278" t="s">
        <v>728</v>
      </c>
      <c r="D43" s="278" t="s">
        <v>729</v>
      </c>
      <c r="E43" s="278" t="s">
        <v>738</v>
      </c>
      <c r="F43" s="278" t="s">
        <v>175</v>
      </c>
      <c r="G43" s="280" t="s">
        <v>553</v>
      </c>
      <c r="H43" s="279">
        <v>100</v>
      </c>
      <c r="I43" s="284">
        <f t="shared" si="19"/>
        <v>5321.6</v>
      </c>
      <c r="J43" s="284">
        <f t="shared" si="20"/>
        <v>0</v>
      </c>
      <c r="K43" s="284">
        <f t="shared" si="21"/>
        <v>0</v>
      </c>
      <c r="L43" s="284">
        <f t="shared" si="22"/>
        <v>1241.6</v>
      </c>
      <c r="M43" s="284">
        <f t="shared" si="23"/>
        <v>4080</v>
      </c>
      <c r="N43" s="284"/>
      <c r="O43" s="284">
        <v>0</v>
      </c>
      <c r="P43" s="284">
        <v>0</v>
      </c>
      <c r="Q43" s="284">
        <v>0</v>
      </c>
      <c r="R43" s="284">
        <v>0</v>
      </c>
      <c r="S43" s="284">
        <v>0</v>
      </c>
      <c r="T43" s="284">
        <v>234.6</v>
      </c>
      <c r="U43" s="284">
        <v>201</v>
      </c>
      <c r="V43" s="284">
        <v>806</v>
      </c>
      <c r="W43" s="284">
        <v>823</v>
      </c>
      <c r="X43" s="284">
        <v>1850</v>
      </c>
      <c r="Y43" s="284">
        <v>1407</v>
      </c>
      <c r="Z43" s="299">
        <v>5321.6</v>
      </c>
    </row>
    <row r="44" s="272" customFormat="1" ht="20" hidden="1" customHeight="1" spans="1:26">
      <c r="A44" s="290"/>
      <c r="B44" s="278" t="s">
        <v>759</v>
      </c>
      <c r="C44" s="278" t="s">
        <v>728</v>
      </c>
      <c r="D44" s="278" t="s">
        <v>729</v>
      </c>
      <c r="E44" s="278" t="s">
        <v>738</v>
      </c>
      <c r="F44" s="278" t="s">
        <v>175</v>
      </c>
      <c r="G44" s="278" t="s">
        <v>555</v>
      </c>
      <c r="H44" s="279">
        <v>100</v>
      </c>
      <c r="I44" s="284">
        <f t="shared" si="19"/>
        <v>6763</v>
      </c>
      <c r="J44" s="284">
        <f t="shared" si="20"/>
        <v>0</v>
      </c>
      <c r="K44" s="284">
        <f t="shared" si="21"/>
        <v>0</v>
      </c>
      <c r="L44" s="284">
        <f t="shared" si="22"/>
        <v>1119</v>
      </c>
      <c r="M44" s="284">
        <f t="shared" si="23"/>
        <v>5644</v>
      </c>
      <c r="N44" s="284">
        <v>0</v>
      </c>
      <c r="O44" s="284">
        <v>0</v>
      </c>
      <c r="P44" s="284">
        <v>0</v>
      </c>
      <c r="Q44" s="284">
        <v>0</v>
      </c>
      <c r="R44" s="284">
        <v>0</v>
      </c>
      <c r="S44" s="284">
        <v>0</v>
      </c>
      <c r="T44" s="284">
        <v>194</v>
      </c>
      <c r="U44" s="284">
        <v>323</v>
      </c>
      <c r="V44" s="284">
        <v>602</v>
      </c>
      <c r="W44" s="284">
        <v>1051</v>
      </c>
      <c r="X44" s="284">
        <v>1711</v>
      </c>
      <c r="Y44" s="284">
        <v>2882</v>
      </c>
      <c r="Z44" s="299">
        <v>6763</v>
      </c>
    </row>
    <row r="45" s="272" customFormat="1" ht="20" hidden="1" customHeight="1" spans="1:26">
      <c r="A45" s="290"/>
      <c r="B45" s="278" t="s">
        <v>760</v>
      </c>
      <c r="C45" s="278" t="s">
        <v>732</v>
      </c>
      <c r="D45" s="278" t="s">
        <v>729</v>
      </c>
      <c r="E45" s="278" t="s">
        <v>733</v>
      </c>
      <c r="F45" s="278" t="s">
        <v>175</v>
      </c>
      <c r="G45" s="278" t="s">
        <v>557</v>
      </c>
      <c r="H45" s="279">
        <v>40</v>
      </c>
      <c r="I45" s="284">
        <f t="shared" si="19"/>
        <v>5367</v>
      </c>
      <c r="J45" s="284">
        <f t="shared" si="20"/>
        <v>0</v>
      </c>
      <c r="K45" s="284">
        <f t="shared" si="21"/>
        <v>0</v>
      </c>
      <c r="L45" s="284">
        <f t="shared" si="22"/>
        <v>1683</v>
      </c>
      <c r="M45" s="284">
        <f t="shared" si="23"/>
        <v>3684</v>
      </c>
      <c r="N45" s="284">
        <v>0</v>
      </c>
      <c r="O45" s="284">
        <v>0</v>
      </c>
      <c r="P45" s="284">
        <v>0</v>
      </c>
      <c r="Q45" s="284">
        <v>0</v>
      </c>
      <c r="R45" s="284">
        <v>0</v>
      </c>
      <c r="S45" s="284">
        <v>0</v>
      </c>
      <c r="T45" s="284">
        <v>711</v>
      </c>
      <c r="U45" s="284">
        <v>518</v>
      </c>
      <c r="V45" s="284">
        <v>454</v>
      </c>
      <c r="W45" s="284">
        <v>1683</v>
      </c>
      <c r="X45" s="284">
        <v>765</v>
      </c>
      <c r="Y45" s="284">
        <v>1236</v>
      </c>
      <c r="Z45" s="299">
        <v>6476</v>
      </c>
    </row>
    <row r="46" s="272" customFormat="1" ht="20" hidden="1" customHeight="1" spans="1:26">
      <c r="A46" s="290"/>
      <c r="B46" s="278" t="s">
        <v>761</v>
      </c>
      <c r="C46" s="278" t="s">
        <v>728</v>
      </c>
      <c r="D46" s="278" t="s">
        <v>729</v>
      </c>
      <c r="E46" s="278" t="s">
        <v>762</v>
      </c>
      <c r="F46" s="278" t="s">
        <v>175</v>
      </c>
      <c r="G46" s="278" t="s">
        <v>559</v>
      </c>
      <c r="H46" s="279">
        <v>100</v>
      </c>
      <c r="I46" s="284">
        <f t="shared" si="19"/>
        <v>6684</v>
      </c>
      <c r="J46" s="284">
        <f t="shared" si="20"/>
        <v>0</v>
      </c>
      <c r="K46" s="284">
        <f t="shared" si="21"/>
        <v>0</v>
      </c>
      <c r="L46" s="284">
        <f t="shared" si="22"/>
        <v>1040</v>
      </c>
      <c r="M46" s="284">
        <f t="shared" si="23"/>
        <v>5644</v>
      </c>
      <c r="N46" s="284">
        <v>0</v>
      </c>
      <c r="O46" s="284">
        <v>0</v>
      </c>
      <c r="P46" s="284">
        <v>0</v>
      </c>
      <c r="Q46" s="284">
        <v>0</v>
      </c>
      <c r="R46" s="284">
        <v>0</v>
      </c>
      <c r="S46" s="284">
        <v>0</v>
      </c>
      <c r="T46" s="284">
        <v>194</v>
      </c>
      <c r="U46" s="284">
        <v>244</v>
      </c>
      <c r="V46" s="284">
        <v>602</v>
      </c>
      <c r="W46" s="284">
        <v>1051</v>
      </c>
      <c r="X46" s="284">
        <v>1711</v>
      </c>
      <c r="Y46" s="284">
        <v>2882</v>
      </c>
      <c r="Z46" s="299">
        <v>6684</v>
      </c>
    </row>
    <row r="47" s="272" customFormat="1" ht="20" hidden="1" customHeight="1" spans="1:26">
      <c r="A47" s="290"/>
      <c r="B47" s="278" t="s">
        <v>763</v>
      </c>
      <c r="C47" s="278" t="s">
        <v>732</v>
      </c>
      <c r="D47" s="278" t="s">
        <v>729</v>
      </c>
      <c r="E47" s="278" t="s">
        <v>764</v>
      </c>
      <c r="F47" s="278" t="s">
        <v>175</v>
      </c>
      <c r="G47" s="278" t="s">
        <v>561</v>
      </c>
      <c r="H47" s="279">
        <v>50</v>
      </c>
      <c r="I47" s="284">
        <f t="shared" si="19"/>
        <v>3474</v>
      </c>
      <c r="J47" s="284">
        <f t="shared" si="20"/>
        <v>0</v>
      </c>
      <c r="K47" s="284">
        <f t="shared" si="21"/>
        <v>0</v>
      </c>
      <c r="L47" s="284">
        <f t="shared" si="22"/>
        <v>650</v>
      </c>
      <c r="M47" s="284">
        <f t="shared" si="23"/>
        <v>2824</v>
      </c>
      <c r="N47" s="284">
        <v>0</v>
      </c>
      <c r="O47" s="284">
        <v>0</v>
      </c>
      <c r="P47" s="284">
        <v>0</v>
      </c>
      <c r="Q47" s="284">
        <v>0</v>
      </c>
      <c r="R47" s="284">
        <v>0</v>
      </c>
      <c r="S47" s="284">
        <v>0</v>
      </c>
      <c r="T47" s="284">
        <v>183</v>
      </c>
      <c r="U47" s="284">
        <v>238</v>
      </c>
      <c r="V47" s="284">
        <v>229</v>
      </c>
      <c r="W47" s="284">
        <v>1020</v>
      </c>
      <c r="X47" s="284">
        <v>541</v>
      </c>
      <c r="Y47" s="284">
        <v>1263</v>
      </c>
      <c r="Z47" s="299">
        <v>3474</v>
      </c>
    </row>
    <row r="48" s="272" customFormat="1" ht="20" hidden="1" customHeight="1" spans="1:26">
      <c r="A48" s="290"/>
      <c r="B48" s="278" t="s">
        <v>765</v>
      </c>
      <c r="C48" s="278" t="s">
        <v>728</v>
      </c>
      <c r="D48" s="278" t="s">
        <v>729</v>
      </c>
      <c r="E48" s="278" t="s">
        <v>736</v>
      </c>
      <c r="F48" s="278" t="s">
        <v>32</v>
      </c>
      <c r="G48" s="280" t="s">
        <v>563</v>
      </c>
      <c r="H48" s="279">
        <v>100</v>
      </c>
      <c r="I48" s="284">
        <f t="shared" si="19"/>
        <v>3820</v>
      </c>
      <c r="J48" s="284">
        <f t="shared" si="20"/>
        <v>0</v>
      </c>
      <c r="K48" s="284">
        <f t="shared" si="21"/>
        <v>0</v>
      </c>
      <c r="L48" s="284">
        <f t="shared" si="22"/>
        <v>1453</v>
      </c>
      <c r="M48" s="284">
        <f t="shared" si="23"/>
        <v>2367</v>
      </c>
      <c r="N48" s="284">
        <v>0</v>
      </c>
      <c r="O48" s="284">
        <v>0</v>
      </c>
      <c r="P48" s="284">
        <v>0</v>
      </c>
      <c r="Q48" s="284">
        <v>0</v>
      </c>
      <c r="R48" s="284">
        <v>0</v>
      </c>
      <c r="S48" s="284">
        <v>0</v>
      </c>
      <c r="T48" s="284">
        <v>0</v>
      </c>
      <c r="U48" s="284">
        <v>518</v>
      </c>
      <c r="V48" s="284">
        <v>935</v>
      </c>
      <c r="W48" s="284">
        <v>971</v>
      </c>
      <c r="X48" s="284">
        <v>748</v>
      </c>
      <c r="Y48" s="284">
        <v>648</v>
      </c>
      <c r="Z48" s="299">
        <v>3820</v>
      </c>
    </row>
    <row r="49" s="272" customFormat="1" ht="20" hidden="1" customHeight="1" spans="1:26">
      <c r="A49" s="290"/>
      <c r="B49" s="291" t="s">
        <v>739</v>
      </c>
      <c r="C49" s="292"/>
      <c r="D49" s="292"/>
      <c r="E49" s="292"/>
      <c r="F49" s="292"/>
      <c r="G49" s="293"/>
      <c r="H49" s="283">
        <f t="shared" ref="H49:Z49" si="24">SUM(H42:H48)</f>
        <v>590</v>
      </c>
      <c r="I49" s="283">
        <f t="shared" si="24"/>
        <v>44544.2</v>
      </c>
      <c r="J49" s="283">
        <f t="shared" si="24"/>
        <v>2085</v>
      </c>
      <c r="K49" s="283">
        <f t="shared" si="24"/>
        <v>3960</v>
      </c>
      <c r="L49" s="283">
        <f t="shared" si="24"/>
        <v>10190.2</v>
      </c>
      <c r="M49" s="283">
        <f t="shared" si="24"/>
        <v>28309</v>
      </c>
      <c r="N49" s="283">
        <f t="shared" si="24"/>
        <v>127</v>
      </c>
      <c r="O49" s="283">
        <f t="shared" si="24"/>
        <v>585</v>
      </c>
      <c r="P49" s="283">
        <f t="shared" si="24"/>
        <v>1373</v>
      </c>
      <c r="Q49" s="283">
        <f t="shared" si="24"/>
        <v>1240</v>
      </c>
      <c r="R49" s="283">
        <f t="shared" si="24"/>
        <v>1250</v>
      </c>
      <c r="S49" s="283">
        <f t="shared" si="24"/>
        <v>1470</v>
      </c>
      <c r="T49" s="283">
        <f t="shared" si="24"/>
        <v>2299.2</v>
      </c>
      <c r="U49" s="283">
        <f t="shared" si="24"/>
        <v>3171</v>
      </c>
      <c r="V49" s="283">
        <f t="shared" si="24"/>
        <v>4720</v>
      </c>
      <c r="W49" s="283">
        <f t="shared" si="24"/>
        <v>7637</v>
      </c>
      <c r="X49" s="283">
        <f t="shared" si="24"/>
        <v>9019</v>
      </c>
      <c r="Y49" s="283">
        <f t="shared" si="24"/>
        <v>11653</v>
      </c>
      <c r="Z49" s="283">
        <f t="shared" si="24"/>
        <v>47039.2</v>
      </c>
    </row>
    <row r="50" s="272" customFormat="1" ht="20" hidden="1" customHeight="1" spans="1:26">
      <c r="A50" s="290"/>
      <c r="B50" s="278" t="s">
        <v>766</v>
      </c>
      <c r="C50" s="278" t="s">
        <v>728</v>
      </c>
      <c r="D50" s="278" t="s">
        <v>740</v>
      </c>
      <c r="E50" s="278" t="s">
        <v>767</v>
      </c>
      <c r="F50" s="278" t="s">
        <v>175</v>
      </c>
      <c r="G50" s="278" t="s">
        <v>714</v>
      </c>
      <c r="H50" s="279">
        <v>33</v>
      </c>
      <c r="I50" s="284">
        <f t="shared" ref="I50:I53" si="25">J50+K50+L50+M50</f>
        <v>7604</v>
      </c>
      <c r="J50" s="284">
        <f t="shared" ref="J50:J53" si="26">N50+O50+P50</f>
        <v>1507</v>
      </c>
      <c r="K50" s="284">
        <f t="shared" ref="K50:K53" si="27">Q50+R50+S50</f>
        <v>2850</v>
      </c>
      <c r="L50" s="284">
        <f t="shared" ref="L50:L53" si="28">T50+U50+V50</f>
        <v>1247</v>
      </c>
      <c r="M50" s="284">
        <f t="shared" ref="M50:M53" si="29">W50+X50+Y50</f>
        <v>2000</v>
      </c>
      <c r="N50" s="284">
        <v>185</v>
      </c>
      <c r="O50" s="284">
        <v>490</v>
      </c>
      <c r="P50" s="284">
        <v>832</v>
      </c>
      <c r="Q50" s="284">
        <v>1086</v>
      </c>
      <c r="R50" s="284">
        <v>1121</v>
      </c>
      <c r="S50" s="284">
        <v>643</v>
      </c>
      <c r="T50" s="284">
        <v>399</v>
      </c>
      <c r="U50" s="284">
        <v>355</v>
      </c>
      <c r="V50" s="284">
        <v>493</v>
      </c>
      <c r="W50" s="284">
        <v>687</v>
      </c>
      <c r="X50" s="284">
        <v>651</v>
      </c>
      <c r="Y50" s="284">
        <v>662</v>
      </c>
      <c r="Z50" s="299">
        <v>7604</v>
      </c>
    </row>
    <row r="51" s="272" customFormat="1" ht="20" hidden="1" customHeight="1" spans="1:26">
      <c r="A51" s="290"/>
      <c r="B51" s="278" t="s">
        <v>768</v>
      </c>
      <c r="C51" s="278" t="s">
        <v>728</v>
      </c>
      <c r="D51" s="278" t="s">
        <v>740</v>
      </c>
      <c r="E51" s="278" t="s">
        <v>767</v>
      </c>
      <c r="F51" s="278" t="s">
        <v>175</v>
      </c>
      <c r="G51" s="278" t="s">
        <v>589</v>
      </c>
      <c r="H51" s="279">
        <v>48</v>
      </c>
      <c r="I51" s="284">
        <f t="shared" si="25"/>
        <v>2912</v>
      </c>
      <c r="J51" s="284">
        <f t="shared" si="26"/>
        <v>0</v>
      </c>
      <c r="K51" s="284">
        <f t="shared" si="27"/>
        <v>0</v>
      </c>
      <c r="L51" s="284">
        <f t="shared" si="28"/>
        <v>565</v>
      </c>
      <c r="M51" s="284">
        <f t="shared" si="29"/>
        <v>2347</v>
      </c>
      <c r="N51" s="284">
        <v>0</v>
      </c>
      <c r="O51" s="284">
        <v>0</v>
      </c>
      <c r="P51" s="284">
        <v>0</v>
      </c>
      <c r="Q51" s="284">
        <v>0</v>
      </c>
      <c r="R51" s="284">
        <v>0</v>
      </c>
      <c r="S51" s="284">
        <v>0</v>
      </c>
      <c r="T51" s="284">
        <v>74</v>
      </c>
      <c r="U51" s="284">
        <v>150</v>
      </c>
      <c r="V51" s="284">
        <v>341</v>
      </c>
      <c r="W51" s="284">
        <v>641</v>
      </c>
      <c r="X51" s="284">
        <v>767</v>
      </c>
      <c r="Y51" s="284">
        <v>939</v>
      </c>
      <c r="Z51" s="299">
        <v>2912</v>
      </c>
    </row>
    <row r="52" s="272" customFormat="1" ht="20" hidden="1" customHeight="1" spans="1:26">
      <c r="A52" s="290"/>
      <c r="B52" s="278" t="s">
        <v>769</v>
      </c>
      <c r="C52" s="278" t="s">
        <v>728</v>
      </c>
      <c r="D52" s="278" t="s">
        <v>740</v>
      </c>
      <c r="E52" s="278" t="s">
        <v>743</v>
      </c>
      <c r="F52" s="278" t="s">
        <v>32</v>
      </c>
      <c r="G52" s="278" t="s">
        <v>591</v>
      </c>
      <c r="H52" s="279">
        <v>100</v>
      </c>
      <c r="I52" s="284">
        <f t="shared" si="25"/>
        <v>4555</v>
      </c>
      <c r="J52" s="284">
        <f t="shared" si="26"/>
        <v>0</v>
      </c>
      <c r="K52" s="284">
        <f t="shared" si="27"/>
        <v>0</v>
      </c>
      <c r="L52" s="284">
        <f t="shared" si="28"/>
        <v>2152</v>
      </c>
      <c r="M52" s="284">
        <f t="shared" si="29"/>
        <v>2403</v>
      </c>
      <c r="N52" s="284">
        <v>0</v>
      </c>
      <c r="O52" s="284">
        <v>0</v>
      </c>
      <c r="P52" s="284">
        <v>0</v>
      </c>
      <c r="Q52" s="284">
        <v>0</v>
      </c>
      <c r="R52" s="284">
        <v>0</v>
      </c>
      <c r="S52" s="284">
        <v>0</v>
      </c>
      <c r="T52" s="284">
        <v>304</v>
      </c>
      <c r="U52" s="284">
        <v>766</v>
      </c>
      <c r="V52" s="284">
        <v>1082</v>
      </c>
      <c r="W52" s="284">
        <v>1045</v>
      </c>
      <c r="X52" s="284">
        <v>729</v>
      </c>
      <c r="Y52" s="284">
        <v>629</v>
      </c>
      <c r="Z52" s="299">
        <v>4555</v>
      </c>
    </row>
    <row r="53" s="272" customFormat="1" ht="20" hidden="1" customHeight="1" spans="1:26">
      <c r="A53" s="290"/>
      <c r="B53" s="278" t="s">
        <v>770</v>
      </c>
      <c r="C53" s="278" t="s">
        <v>728</v>
      </c>
      <c r="D53" s="278" t="s">
        <v>740</v>
      </c>
      <c r="E53" s="278" t="s">
        <v>743</v>
      </c>
      <c r="F53" s="278" t="s">
        <v>32</v>
      </c>
      <c r="G53" s="278" t="s">
        <v>593</v>
      </c>
      <c r="H53" s="279">
        <v>200</v>
      </c>
      <c r="I53" s="284">
        <f t="shared" si="25"/>
        <v>7411</v>
      </c>
      <c r="J53" s="284">
        <f t="shared" si="26"/>
        <v>0</v>
      </c>
      <c r="K53" s="284">
        <f t="shared" si="27"/>
        <v>0</v>
      </c>
      <c r="L53" s="284">
        <f t="shared" si="28"/>
        <v>2667</v>
      </c>
      <c r="M53" s="284">
        <f t="shared" si="29"/>
        <v>4744</v>
      </c>
      <c r="N53" s="284">
        <v>0</v>
      </c>
      <c r="O53" s="284">
        <v>0</v>
      </c>
      <c r="P53" s="284">
        <v>0</v>
      </c>
      <c r="Q53" s="284">
        <v>0</v>
      </c>
      <c r="R53" s="284">
        <v>0</v>
      </c>
      <c r="S53" s="284">
        <v>0</v>
      </c>
      <c r="T53" s="284">
        <v>402</v>
      </c>
      <c r="U53" s="284">
        <v>859</v>
      </c>
      <c r="V53" s="284">
        <v>1406</v>
      </c>
      <c r="W53" s="284">
        <v>2008</v>
      </c>
      <c r="X53" s="284">
        <v>1415</v>
      </c>
      <c r="Y53" s="284">
        <v>1321</v>
      </c>
      <c r="Z53" s="299">
        <v>7411</v>
      </c>
    </row>
    <row r="54" s="272" customFormat="1" ht="20" hidden="1" customHeight="1" spans="1:26">
      <c r="A54" s="294"/>
      <c r="B54" s="291" t="s">
        <v>745</v>
      </c>
      <c r="C54" s="292"/>
      <c r="D54" s="292"/>
      <c r="E54" s="292"/>
      <c r="F54" s="292"/>
      <c r="G54" s="293"/>
      <c r="H54" s="283">
        <f t="shared" ref="H54:Y54" si="30">SUM(H50:H53)</f>
        <v>381</v>
      </c>
      <c r="I54" s="283">
        <f t="shared" si="30"/>
        <v>22482</v>
      </c>
      <c r="J54" s="283">
        <f t="shared" si="30"/>
        <v>1507</v>
      </c>
      <c r="K54" s="283">
        <f t="shared" si="30"/>
        <v>2850</v>
      </c>
      <c r="L54" s="283">
        <f t="shared" si="30"/>
        <v>6631</v>
      </c>
      <c r="M54" s="283">
        <f t="shared" si="30"/>
        <v>11494</v>
      </c>
      <c r="N54" s="283">
        <f t="shared" si="30"/>
        <v>185</v>
      </c>
      <c r="O54" s="283">
        <f t="shared" si="30"/>
        <v>490</v>
      </c>
      <c r="P54" s="283">
        <f t="shared" si="30"/>
        <v>832</v>
      </c>
      <c r="Q54" s="283">
        <f t="shared" si="30"/>
        <v>1086</v>
      </c>
      <c r="R54" s="283">
        <f t="shared" si="30"/>
        <v>1121</v>
      </c>
      <c r="S54" s="283">
        <f t="shared" si="30"/>
        <v>643</v>
      </c>
      <c r="T54" s="283">
        <f t="shared" si="30"/>
        <v>1179</v>
      </c>
      <c r="U54" s="283">
        <f t="shared" si="30"/>
        <v>2130</v>
      </c>
      <c r="V54" s="283">
        <f t="shared" si="30"/>
        <v>3322</v>
      </c>
      <c r="W54" s="283">
        <f t="shared" si="30"/>
        <v>4381</v>
      </c>
      <c r="X54" s="283">
        <f t="shared" si="30"/>
        <v>3562</v>
      </c>
      <c r="Y54" s="283">
        <f t="shared" si="30"/>
        <v>3551</v>
      </c>
      <c r="Z54" s="283">
        <v>22482</v>
      </c>
    </row>
    <row r="55" s="273" customFormat="1" ht="20" hidden="1" customHeight="1" spans="1:26">
      <c r="A55" s="295" t="s">
        <v>564</v>
      </c>
      <c r="B55" s="295"/>
      <c r="C55" s="295"/>
      <c r="D55" s="295"/>
      <c r="E55" s="295"/>
      <c r="F55" s="295"/>
      <c r="G55" s="295"/>
      <c r="H55" s="288">
        <f t="shared" ref="H55:Z55" si="31">H54+H49</f>
        <v>971</v>
      </c>
      <c r="I55" s="288">
        <f t="shared" si="31"/>
        <v>67026.2</v>
      </c>
      <c r="J55" s="288">
        <f t="shared" si="31"/>
        <v>3592</v>
      </c>
      <c r="K55" s="288">
        <f t="shared" si="31"/>
        <v>6810</v>
      </c>
      <c r="L55" s="288">
        <f t="shared" si="31"/>
        <v>16821.2</v>
      </c>
      <c r="M55" s="288">
        <f t="shared" si="31"/>
        <v>39803</v>
      </c>
      <c r="N55" s="288">
        <f t="shared" si="31"/>
        <v>312</v>
      </c>
      <c r="O55" s="288">
        <f t="shared" si="31"/>
        <v>1075</v>
      </c>
      <c r="P55" s="288">
        <f t="shared" si="31"/>
        <v>2205</v>
      </c>
      <c r="Q55" s="288">
        <f t="shared" si="31"/>
        <v>2326</v>
      </c>
      <c r="R55" s="288">
        <f t="shared" si="31"/>
        <v>2371</v>
      </c>
      <c r="S55" s="288">
        <f t="shared" si="31"/>
        <v>2113</v>
      </c>
      <c r="T55" s="288">
        <f t="shared" si="31"/>
        <v>3478.2</v>
      </c>
      <c r="U55" s="288">
        <f t="shared" si="31"/>
        <v>5301</v>
      </c>
      <c r="V55" s="288">
        <f t="shared" si="31"/>
        <v>8042</v>
      </c>
      <c r="W55" s="288">
        <f t="shared" si="31"/>
        <v>12018</v>
      </c>
      <c r="X55" s="288">
        <f t="shared" si="31"/>
        <v>12581</v>
      </c>
      <c r="Y55" s="288">
        <f t="shared" si="31"/>
        <v>15204</v>
      </c>
      <c r="Z55" s="288">
        <f t="shared" si="31"/>
        <v>69521.2</v>
      </c>
    </row>
    <row r="56" s="273" customFormat="1" ht="20" hidden="1" customHeight="1" spans="1:26">
      <c r="A56" s="295" t="s">
        <v>771</v>
      </c>
      <c r="B56" s="295"/>
      <c r="C56" s="295"/>
      <c r="D56" s="295"/>
      <c r="E56" s="295"/>
      <c r="F56" s="295"/>
      <c r="G56" s="295"/>
      <c r="H56" s="288">
        <f t="shared" ref="H56:Z56" si="32">H41+H55</f>
        <v>4405.14</v>
      </c>
      <c r="I56" s="288">
        <f t="shared" si="32"/>
        <v>819669.177079668</v>
      </c>
      <c r="J56" s="288">
        <f t="shared" si="32"/>
        <v>190266.8</v>
      </c>
      <c r="K56" s="288">
        <f t="shared" si="32"/>
        <v>214293.158668171</v>
      </c>
      <c r="L56" s="288">
        <f t="shared" si="32"/>
        <v>192799.186293663</v>
      </c>
      <c r="M56" s="288">
        <f t="shared" si="32"/>
        <v>222036.032117834</v>
      </c>
      <c r="N56" s="288">
        <f t="shared" si="32"/>
        <v>61372.8</v>
      </c>
      <c r="O56" s="288">
        <f t="shared" si="32"/>
        <v>55414</v>
      </c>
      <c r="P56" s="288">
        <f t="shared" si="32"/>
        <v>73480</v>
      </c>
      <c r="Q56" s="288">
        <f t="shared" si="32"/>
        <v>78358.2055015073</v>
      </c>
      <c r="R56" s="288">
        <f t="shared" si="32"/>
        <v>70929.9150342718</v>
      </c>
      <c r="S56" s="288">
        <f t="shared" si="32"/>
        <v>65005.0381323922</v>
      </c>
      <c r="T56" s="288">
        <f t="shared" si="32"/>
        <v>67226.464972127</v>
      </c>
      <c r="U56" s="288">
        <f t="shared" si="32"/>
        <v>61810.6179614381</v>
      </c>
      <c r="V56" s="288">
        <f t="shared" si="32"/>
        <v>63762.1033600982</v>
      </c>
      <c r="W56" s="288">
        <f t="shared" si="32"/>
        <v>69802.9874188104</v>
      </c>
      <c r="X56" s="288">
        <f t="shared" si="32"/>
        <v>77688.0223495116</v>
      </c>
      <c r="Y56" s="288">
        <f t="shared" si="32"/>
        <v>74545.0223495116</v>
      </c>
      <c r="Z56" s="288">
        <f t="shared" si="32"/>
        <v>822237.4</v>
      </c>
    </row>
  </sheetData>
  <autoFilter ref="A2:AI56">
    <filterColumn colId="2">
      <customFilters>
        <customFilter operator="equal" val="风光"/>
      </customFilters>
    </filterColumn>
    <extLst/>
  </autoFilter>
  <mergeCells count="11">
    <mergeCell ref="A1:Y1"/>
    <mergeCell ref="B15:G15"/>
    <mergeCell ref="B26:G26"/>
    <mergeCell ref="B38:G38"/>
    <mergeCell ref="A41:G41"/>
    <mergeCell ref="B49:G49"/>
    <mergeCell ref="B54:G54"/>
    <mergeCell ref="A55:G55"/>
    <mergeCell ref="A56:G56"/>
    <mergeCell ref="A3:A40"/>
    <mergeCell ref="A42:A54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4"/>
  <sheetViews>
    <sheetView zoomScale="70" zoomScaleNormal="70" workbookViewId="0">
      <pane xSplit="3" ySplit="2" topLeftCell="D3" activePane="bottomRight" state="frozen"/>
      <selection/>
      <selection pane="topRight"/>
      <selection pane="bottomLeft"/>
      <selection pane="bottomRight" activeCell="G24" sqref="G24"/>
    </sheetView>
  </sheetViews>
  <sheetFormatPr defaultColWidth="15.1333333333333" defaultRowHeight="20.1" customHeight="1"/>
  <cols>
    <col min="1" max="1" width="20.9" style="173" hidden="1" customWidth="1"/>
    <col min="2" max="2" width="12.9333333333333" style="173" customWidth="1"/>
    <col min="3" max="3" width="16.9" style="173" customWidth="1"/>
    <col min="4" max="4" width="10.6833333333333" style="173" customWidth="1"/>
    <col min="5" max="5" width="10.9083333333333" style="176" customWidth="1"/>
    <col min="6" max="6" width="15.5" style="173" customWidth="1"/>
    <col min="7" max="7" width="14.6083333333333" style="177" customWidth="1"/>
    <col min="8" max="8" width="16.1916666666667" style="173" customWidth="1"/>
    <col min="9" max="9" width="16.025" style="173" customWidth="1"/>
    <col min="10" max="10" width="15.7" style="173" customWidth="1"/>
    <col min="11" max="11" width="10.5916666666667" style="178" customWidth="1"/>
    <col min="12" max="12" width="13" style="173" customWidth="1"/>
    <col min="13" max="13" width="10.6833333333333" style="179" customWidth="1"/>
    <col min="14" max="14" width="13.3083333333333" style="173" customWidth="1"/>
    <col min="15" max="15" width="10.6833333333333" style="178" customWidth="1"/>
    <col min="16" max="16" width="14.1166666666667" style="173" customWidth="1"/>
    <col min="17" max="18" width="10.6833333333333" style="173" customWidth="1"/>
    <col min="19" max="19" width="16.8916666666667" style="173" customWidth="1"/>
    <col min="20" max="20" width="12.9416666666667" style="173" customWidth="1"/>
    <col min="21" max="21" width="8.76666666666667" style="173" customWidth="1"/>
    <col min="22" max="22" width="11.3166666666667" style="178" customWidth="1"/>
    <col min="23" max="23" width="17.25" style="173" customWidth="1"/>
    <col min="24" max="24" width="13.1416666666667" style="173" customWidth="1"/>
    <col min="25" max="25" width="14.8583333333333" style="173" customWidth="1"/>
    <col min="26" max="27" width="10.6833333333333" style="173" customWidth="1"/>
    <col min="28" max="28" width="12.6166666666667" style="176" customWidth="1"/>
    <col min="29" max="29" width="12.8583333333333" style="173" customWidth="1"/>
    <col min="30" max="37" width="10.6833333333333" style="173" customWidth="1"/>
    <col min="38" max="40" width="15.1333333333333" style="173"/>
    <col min="41" max="41" width="15.6666666666667" style="173"/>
    <col min="42" max="16384" width="15.1333333333333" style="173"/>
  </cols>
  <sheetData>
    <row r="1" ht="33" customHeight="1" spans="2:37">
      <c r="B1" s="180" t="s">
        <v>505</v>
      </c>
      <c r="C1" s="181"/>
      <c r="D1" s="182">
        <v>45292</v>
      </c>
      <c r="E1" s="183"/>
      <c r="F1" s="184"/>
      <c r="G1" s="185" t="s">
        <v>772</v>
      </c>
      <c r="H1" s="186">
        <v>45322</v>
      </c>
      <c r="I1" s="182"/>
      <c r="J1" s="222"/>
      <c r="K1" s="223"/>
      <c r="L1" s="224"/>
      <c r="M1" s="225" t="s">
        <v>773</v>
      </c>
      <c r="N1" s="226"/>
      <c r="O1" s="227"/>
      <c r="P1" s="222"/>
      <c r="R1" s="226"/>
      <c r="S1" s="242">
        <f>H1-D1+1</f>
        <v>31</v>
      </c>
      <c r="T1" s="243" t="s">
        <v>654</v>
      </c>
      <c r="U1" s="244" t="s">
        <v>698</v>
      </c>
      <c r="V1" s="245">
        <v>31</v>
      </c>
      <c r="W1" s="222"/>
      <c r="X1" s="222"/>
      <c r="Y1" s="222"/>
      <c r="Z1" s="222"/>
      <c r="AA1" s="222"/>
      <c r="AB1" s="256"/>
      <c r="AC1" s="222"/>
      <c r="AD1" s="222"/>
      <c r="AE1" s="222"/>
      <c r="AF1" s="224"/>
      <c r="AG1" s="224"/>
      <c r="AH1" s="263"/>
      <c r="AI1" s="263"/>
      <c r="AJ1" s="263" t="s">
        <v>773</v>
      </c>
      <c r="AK1" s="263"/>
    </row>
    <row r="2" s="172" customFormat="1" ht="58" customHeight="1" spans="1:37">
      <c r="A2" s="187"/>
      <c r="B2" s="188" t="s">
        <v>1</v>
      </c>
      <c r="C2" s="188" t="s">
        <v>508</v>
      </c>
      <c r="D2" s="188" t="s">
        <v>658</v>
      </c>
      <c r="E2" s="189" t="s">
        <v>774</v>
      </c>
      <c r="F2" s="188" t="s">
        <v>659</v>
      </c>
      <c r="G2" s="190" t="s">
        <v>660</v>
      </c>
      <c r="H2" s="191" t="s">
        <v>661</v>
      </c>
      <c r="I2" s="228" t="s">
        <v>662</v>
      </c>
      <c r="J2" s="228" t="s">
        <v>518</v>
      </c>
      <c r="K2" s="229" t="s">
        <v>775</v>
      </c>
      <c r="L2" s="230" t="s">
        <v>669</v>
      </c>
      <c r="M2" s="231" t="s">
        <v>408</v>
      </c>
      <c r="N2" s="230" t="s">
        <v>668</v>
      </c>
      <c r="O2" s="232" t="s">
        <v>776</v>
      </c>
      <c r="P2" s="188" t="s">
        <v>666</v>
      </c>
      <c r="Q2" s="188" t="s">
        <v>777</v>
      </c>
      <c r="R2" s="206" t="s">
        <v>667</v>
      </c>
      <c r="S2" s="246" t="s">
        <v>778</v>
      </c>
      <c r="T2" s="246" t="s">
        <v>779</v>
      </c>
      <c r="U2" s="188" t="s">
        <v>780</v>
      </c>
      <c r="V2" s="232" t="s">
        <v>678</v>
      </c>
      <c r="W2" s="246" t="s">
        <v>513</v>
      </c>
      <c r="X2" s="247" t="s">
        <v>514</v>
      </c>
      <c r="Y2" s="247" t="s">
        <v>515</v>
      </c>
      <c r="Z2" s="247" t="s">
        <v>516</v>
      </c>
      <c r="AA2" s="247" t="s">
        <v>517</v>
      </c>
      <c r="AB2" s="257" t="s">
        <v>17</v>
      </c>
      <c r="AC2" s="247" t="s">
        <v>519</v>
      </c>
      <c r="AD2" s="247" t="s">
        <v>19</v>
      </c>
      <c r="AE2" s="247" t="s">
        <v>520</v>
      </c>
      <c r="AF2" s="230" t="s">
        <v>781</v>
      </c>
      <c r="AG2" s="230" t="s">
        <v>782</v>
      </c>
      <c r="AH2" s="230" t="s">
        <v>406</v>
      </c>
      <c r="AI2" s="230" t="s">
        <v>407</v>
      </c>
      <c r="AJ2" s="264" t="s">
        <v>25</v>
      </c>
      <c r="AK2" s="188" t="s">
        <v>783</v>
      </c>
    </row>
    <row r="3" customHeight="1" spans="1:38">
      <c r="A3" s="192" t="s">
        <v>31</v>
      </c>
      <c r="B3" s="193" t="s">
        <v>524</v>
      </c>
      <c r="C3" s="187" t="s">
        <v>784</v>
      </c>
      <c r="D3" s="194">
        <v>100</v>
      </c>
      <c r="E3" s="195">
        <f>日报!M6</f>
        <v>1501</v>
      </c>
      <c r="F3" s="196">
        <f>SUMIFS(数据提取表!F:F,数据提取表!$B:$B,$A3,数据提取表!$A:$A,"&gt;="&amp;$D$1,数据提取表!$A:$A,"&lt;="&amp;$H$1)</f>
        <v>149.07</v>
      </c>
      <c r="G3" s="197">
        <f>SUMIFS(数据提取表!H:H,数据提取表!$B:$B,$A3,数据提取表!$A:$A,"&gt;="&amp;$D$1,数据提取表!$A:$A,"&lt;="&amp;$H$1)</f>
        <v>1331.3797</v>
      </c>
      <c r="H3" s="198">
        <f>SUMIFS(数据提取表!I:I,数据提取表!$B:$B,$A3,数据提取表!$A:$A,"&gt;="&amp;$D$1,数据提取表!$A:$A,"&lt;="&amp;$H$1)</f>
        <v>1304.974</v>
      </c>
      <c r="I3" s="198">
        <f>SUMIFS(数据提取表!J:J,数据提取表!$B:$B,$A3,数据提取表!$A:$A,"&gt;="&amp;$D$1,数据提取表!$A:$A,"&lt;="&amp;$H$1)</f>
        <v>1301.125</v>
      </c>
      <c r="J3" s="198">
        <f>日报!V6</f>
        <v>4740.6625</v>
      </c>
      <c r="K3" s="233">
        <f t="shared" ref="K3:K13" si="0">I3/E3</f>
        <v>0.866838774150566</v>
      </c>
      <c r="L3" s="234">
        <f>SUMIFS(数据提取表!U:U,数据提取表!$B:$B,$A3,数据提取表!$A:$A,"&gt;="&amp;$D$1,数据提取表!$A:$A,"&lt;="&amp;$H$1)</f>
        <v>0</v>
      </c>
      <c r="M3" s="235">
        <f>SUMIFS(数据提取表!V:V,数据提取表!$B:$B,$A3,数据提取表!$A:$A,"&gt;="&amp;$D$1,数据提取表!$A:$A,"&lt;="&amp;$H$1)</f>
        <v>0</v>
      </c>
      <c r="N3" s="234">
        <f>SUMIFS(数据提取表!T:T,数据提取表!$B:$B,$A3,数据提取表!$A:$A,"&gt;="&amp;$D$1,数据提取表!$A:$A,"&lt;="&amp;$H$1)</f>
        <v>0.002</v>
      </c>
      <c r="O3" s="236">
        <v>10.5</v>
      </c>
      <c r="P3" s="234">
        <f>SUMIFS(数据提取表!K:K,数据提取表!$B:$B,$A3,数据提取表!$A:$A,"&gt;="&amp;$D$1,数据提取表!$A:$A,"&lt;="&amp;$H$1)</f>
        <v>14.6</v>
      </c>
      <c r="Q3" s="236">
        <f t="shared" ref="Q3:Q23" si="1">I3/D3*10</f>
        <v>130.1125</v>
      </c>
      <c r="R3" s="248">
        <f t="shared" ref="R3:R13" si="2">P3/G3</f>
        <v>0.0109660677566287</v>
      </c>
      <c r="S3" s="196">
        <f>E3/$V$1*$S$1</f>
        <v>1501</v>
      </c>
      <c r="T3" s="196">
        <f t="shared" ref="T3:T13" si="3">I3-S3</f>
        <v>-199.875</v>
      </c>
      <c r="U3" s="196">
        <f t="shared" ref="U3:U13" si="4">T3/S3</f>
        <v>-0.133161225849434</v>
      </c>
      <c r="V3" s="233">
        <f>$S$1/$V$1</f>
        <v>1</v>
      </c>
      <c r="W3" s="196">
        <f>日报!Q6</f>
        <v>1401.575</v>
      </c>
      <c r="X3" s="196">
        <f>日报!R6</f>
        <v>4357.4</v>
      </c>
      <c r="Y3" s="196">
        <f>日报!S6</f>
        <v>0.336290322580453</v>
      </c>
      <c r="Z3" s="233">
        <f>日报!T6</f>
        <v>0.321653967962546</v>
      </c>
      <c r="AA3" s="258">
        <f>日报!U6</f>
        <v>7.7176830812056e-5</v>
      </c>
      <c r="AB3" s="195">
        <f>日报!W6</f>
        <v>14972.4</v>
      </c>
      <c r="AC3" s="196">
        <f>日报!X6</f>
        <v>-219.576209677419</v>
      </c>
      <c r="AD3" s="259">
        <f>日报!Y6</f>
        <v>0.316626759904892</v>
      </c>
      <c r="AE3" s="259">
        <f>日报!Z6</f>
        <v>-0.0146653983113875</v>
      </c>
      <c r="AF3" s="234">
        <f t="shared" ref="AF3:AF13" si="5">N3-AI3</f>
        <v>0.002</v>
      </c>
      <c r="AG3" s="234">
        <f t="shared" ref="AG3:AG13" si="6">L3-AH3</f>
        <v>0</v>
      </c>
      <c r="AH3" s="235">
        <f>SUMIFS(数据提取表!W:W,数据提取表!$B:$B,$A3,数据提取表!$A:$A,"&gt;="&amp;$D$1,数据提取表!$A:$A,"&lt;="&amp;$H$1)</f>
        <v>0</v>
      </c>
      <c r="AI3" s="235">
        <f>SUMIFS(数据提取表!X:X,数据提取表!$B:$B,$A3,数据提取表!$A:$A,"&gt;="&amp;$D$1,数据提取表!$A:$A,"&lt;="&amp;$H$1)</f>
        <v>0</v>
      </c>
      <c r="AJ3" s="235">
        <f>SUMIFS(数据提取表!Y:Y,数据提取表!$B:$B,$A3,数据提取表!$A:$A,"&gt;="&amp;$D$1,数据提取表!$A:$A,"&lt;="&amp;$H$1)</f>
        <v>0</v>
      </c>
      <c r="AK3" s="265"/>
      <c r="AL3" s="178"/>
    </row>
    <row r="4" customHeight="1" spans="1:38">
      <c r="A4" s="192" t="s">
        <v>45</v>
      </c>
      <c r="B4" s="193" t="s">
        <v>527</v>
      </c>
      <c r="C4" s="187" t="s">
        <v>785</v>
      </c>
      <c r="D4" s="194">
        <v>50</v>
      </c>
      <c r="E4" s="195">
        <f>日报!M7</f>
        <v>601</v>
      </c>
      <c r="F4" s="196">
        <f>SUMIFS(数据提取表!F:F,数据提取表!$B:$B,$A4,数据提取表!$A:$A,"&gt;="&amp;$D$1,数据提取表!$A:$A,"&lt;="&amp;$H$1)</f>
        <v>136.01</v>
      </c>
      <c r="G4" s="197">
        <f>SUMIFS(数据提取表!H:H,数据提取表!$B:$B,$A4,数据提取表!$A:$A,"&gt;="&amp;$D$1,数据提取表!$A:$A,"&lt;="&amp;$H$1)</f>
        <v>580.7307</v>
      </c>
      <c r="H4" s="198">
        <f>SUMIFS(数据提取表!I:I,数据提取表!$B:$B,$A4,数据提取表!$A:$A,"&gt;="&amp;$D$1,数据提取表!$A:$A,"&lt;="&amp;$H$1)</f>
        <v>563.787</v>
      </c>
      <c r="I4" s="198">
        <f>SUMIFS(数据提取表!J:J,数据提取表!$B:$B,$A4,数据提取表!$A:$A,"&gt;="&amp;$D$1,数据提取表!$A:$A,"&lt;="&amp;$H$1)</f>
        <v>561</v>
      </c>
      <c r="J4" s="198">
        <f>日报!V7</f>
        <v>2123.44</v>
      </c>
      <c r="K4" s="233">
        <f t="shared" si="0"/>
        <v>0.933444259567388</v>
      </c>
      <c r="L4" s="234">
        <f>SUMIFS(数据提取表!U:U,数据提取表!$B:$B,$A4,数据提取表!$A:$A,"&gt;="&amp;$D$1,数据提取表!$A:$A,"&lt;="&amp;$H$1)</f>
        <v>0</v>
      </c>
      <c r="M4" s="235">
        <f>SUMIFS(数据提取表!V:V,数据提取表!$B:$B,$A4,数据提取表!$A:$A,"&gt;="&amp;$D$1,数据提取表!$A:$A,"&lt;="&amp;$H$1)</f>
        <v>0</v>
      </c>
      <c r="N4" s="234">
        <f>SUMIFS(数据提取表!T:T,数据提取表!$B:$B,$A4,数据提取表!$A:$A,"&gt;="&amp;$D$1,数据提取表!$A:$A,"&lt;="&amp;$H$1)</f>
        <v>1.0712</v>
      </c>
      <c r="O4" s="236">
        <v>9.757</v>
      </c>
      <c r="P4" s="234">
        <f>SUMIFS(数据提取表!K:K,数据提取表!$B:$B,$A4,数据提取表!$A:$A,"&gt;="&amp;$D$1,数据提取表!$A:$A,"&lt;="&amp;$H$1)</f>
        <v>5.927</v>
      </c>
      <c r="Q4" s="236">
        <f t="shared" si="1"/>
        <v>112.2</v>
      </c>
      <c r="R4" s="248">
        <f t="shared" si="2"/>
        <v>0.0102061075813626</v>
      </c>
      <c r="S4" s="196">
        <f>E4/$V$1*$S$1</f>
        <v>601</v>
      </c>
      <c r="T4" s="196">
        <f t="shared" si="3"/>
        <v>-40</v>
      </c>
      <c r="U4" s="196">
        <f t="shared" si="4"/>
        <v>-0.0665557404326123</v>
      </c>
      <c r="V4" s="233">
        <f>$S$1/$V$1</f>
        <v>1</v>
      </c>
      <c r="W4" s="196">
        <f>日报!Q7</f>
        <v>698.28</v>
      </c>
      <c r="X4" s="196">
        <f>日报!R7</f>
        <v>1964</v>
      </c>
      <c r="Y4" s="196">
        <f>日报!S7</f>
        <v>56.5058064516129</v>
      </c>
      <c r="Z4" s="233">
        <f>日报!T7</f>
        <v>0.355539714867617</v>
      </c>
      <c r="AA4" s="258">
        <f>日报!U7</f>
        <v>0.0287707772156888</v>
      </c>
      <c r="AB4" s="195">
        <f>日报!W7</f>
        <v>7203</v>
      </c>
      <c r="AC4" s="196">
        <f>日报!X7</f>
        <v>-235.334193548387</v>
      </c>
      <c r="AD4" s="259">
        <f>日报!Y7</f>
        <v>0.294799389143412</v>
      </c>
      <c r="AE4" s="259">
        <f>日报!Z7</f>
        <v>-0.0326716914547254</v>
      </c>
      <c r="AF4" s="234">
        <f t="shared" si="5"/>
        <v>1.0712</v>
      </c>
      <c r="AG4" s="234">
        <f t="shared" si="6"/>
        <v>0</v>
      </c>
      <c r="AH4" s="235">
        <f>SUMIFS(数据提取表!W:W,数据提取表!$B:$B,$A4,数据提取表!$A:$A,"&gt;="&amp;$D$1,数据提取表!$A:$A,"&lt;="&amp;$H$1)</f>
        <v>0</v>
      </c>
      <c r="AI4" s="235">
        <f>SUMIFS(数据提取表!X:X,数据提取表!$B:$B,$A4,数据提取表!$A:$A,"&gt;="&amp;$D$1,数据提取表!$A:$A,"&lt;="&amp;$H$1)</f>
        <v>0</v>
      </c>
      <c r="AJ4" s="235">
        <f>SUMIFS(数据提取表!Y:Y,数据提取表!$B:$B,$A4,数据提取表!$A:$A,"&gt;="&amp;$D$1,数据提取表!$A:$A,"&lt;="&amp;$H$1)</f>
        <v>7.7025</v>
      </c>
      <c r="AK4" s="265"/>
      <c r="AL4" s="178"/>
    </row>
    <row r="5" customHeight="1" spans="1:38">
      <c r="A5" s="192" t="s">
        <v>50</v>
      </c>
      <c r="B5" s="193" t="s">
        <v>529</v>
      </c>
      <c r="C5" s="187" t="s">
        <v>786</v>
      </c>
      <c r="D5" s="194">
        <v>50</v>
      </c>
      <c r="E5" s="195">
        <f>日报!M8</f>
        <v>656</v>
      </c>
      <c r="F5" s="196">
        <f>SUMIFS(数据提取表!F:F,数据提取表!$B:$B,$A5,数据提取表!$A:$A,"&gt;="&amp;$D$1,数据提取表!$A:$A,"&lt;="&amp;$H$1)</f>
        <v>126.81</v>
      </c>
      <c r="G5" s="197">
        <f>SUMIFS(数据提取表!H:H,数据提取表!$B:$B,$A5,数据提取表!$A:$A,"&gt;="&amp;$D$1,数据提取表!$A:$A,"&lt;="&amp;$H$1)</f>
        <v>549.9067</v>
      </c>
      <c r="H5" s="198">
        <f>SUMIFS(数据提取表!I:I,数据提取表!$B:$B,$A5,数据提取表!$A:$A,"&gt;="&amp;$D$1,数据提取表!$A:$A,"&lt;="&amp;$H$1)</f>
        <v>390.39</v>
      </c>
      <c r="I5" s="198">
        <f>SUMIFS(数据提取表!J:J,数据提取表!$B:$B,$A5,数据提取表!$A:$A,"&gt;="&amp;$D$1,数据提取表!$A:$A,"&lt;="&amp;$H$1)</f>
        <v>388.5</v>
      </c>
      <c r="J5" s="198">
        <f>日报!V8</f>
        <v>1799.49</v>
      </c>
      <c r="K5" s="233">
        <f t="shared" si="0"/>
        <v>0.592225609756098</v>
      </c>
      <c r="L5" s="234">
        <f>SUMIFS(数据提取表!U:U,数据提取表!$B:$B,$A5,数据提取表!$A:$A,"&gt;="&amp;$D$1,数据提取表!$A:$A,"&lt;="&amp;$H$1)</f>
        <v>0</v>
      </c>
      <c r="M5" s="235">
        <f>SUMIFS(数据提取表!V:V,数据提取表!$B:$B,$A5,数据提取表!$A:$A,"&gt;="&amp;$D$1,数据提取表!$A:$A,"&lt;="&amp;$H$1)</f>
        <v>0</v>
      </c>
      <c r="N5" s="234">
        <f>SUMIFS(数据提取表!T:T,数据提取表!$B:$B,$A5,数据提取表!$A:$A,"&gt;="&amp;$D$1,数据提取表!$A:$A,"&lt;="&amp;$H$1)</f>
        <v>0.034</v>
      </c>
      <c r="O5" s="236">
        <v>4.97</v>
      </c>
      <c r="P5" s="234">
        <f>SUMIFS(数据提取表!K:K,数据提取表!$B:$B,$A5,数据提取表!$A:$A,"&gt;="&amp;$D$1,数据提取表!$A:$A,"&lt;="&amp;$H$1)</f>
        <v>143.4209</v>
      </c>
      <c r="Q5" s="236">
        <f t="shared" si="1"/>
        <v>77.7</v>
      </c>
      <c r="R5" s="248">
        <f t="shared" si="2"/>
        <v>0.260809515505085</v>
      </c>
      <c r="S5" s="196">
        <f>E5/$V$1*$S$1</f>
        <v>656</v>
      </c>
      <c r="T5" s="196">
        <f t="shared" si="3"/>
        <v>-267.5</v>
      </c>
      <c r="U5" s="196">
        <f t="shared" si="4"/>
        <v>-0.407774390243902</v>
      </c>
      <c r="V5" s="233">
        <f>$S$1/$V$1</f>
        <v>1</v>
      </c>
      <c r="W5" s="196">
        <f>日报!Q8</f>
        <v>672</v>
      </c>
      <c r="X5" s="196">
        <f>日报!R8</f>
        <v>1954</v>
      </c>
      <c r="Y5" s="196">
        <f>日报!S8</f>
        <v>27.6774193548387</v>
      </c>
      <c r="Z5" s="233">
        <f>日报!T8</f>
        <v>0.343909928352098</v>
      </c>
      <c r="AA5" s="258">
        <f>日报!U8</f>
        <v>0.0141644930168059</v>
      </c>
      <c r="AB5" s="195">
        <f>日报!W8</f>
        <v>6762</v>
      </c>
      <c r="AC5" s="196">
        <f>日报!X8</f>
        <v>-420.832580645161</v>
      </c>
      <c r="AD5" s="259">
        <f>日报!Y8</f>
        <v>0.26611801242236</v>
      </c>
      <c r="AE5" s="259">
        <f>日报!Z8</f>
        <v>-0.0622349276316417</v>
      </c>
      <c r="AF5" s="234">
        <f t="shared" si="5"/>
        <v>-15.6712</v>
      </c>
      <c r="AG5" s="234">
        <f t="shared" si="6"/>
        <v>0</v>
      </c>
      <c r="AH5" s="235">
        <f>SUMIFS(数据提取表!W:W,数据提取表!$B:$B,$A5,数据提取表!$A:$A,"&gt;="&amp;$D$1,数据提取表!$A:$A,"&lt;="&amp;$H$1)</f>
        <v>0</v>
      </c>
      <c r="AI5" s="235">
        <f>SUMIFS(数据提取表!X:X,数据提取表!$B:$B,$A5,数据提取表!$A:$A,"&gt;="&amp;$D$1,数据提取表!$A:$A,"&lt;="&amp;$H$1)</f>
        <v>15.7052</v>
      </c>
      <c r="AJ5" s="235">
        <f>SUMIFS(数据提取表!Y:Y,数据提取表!$B:$B,$A5,数据提取表!$A:$A,"&gt;="&amp;$D$1,数据提取表!$A:$A,"&lt;="&amp;$H$1)</f>
        <v>0</v>
      </c>
      <c r="AK5" s="265"/>
      <c r="AL5" s="178"/>
    </row>
    <row r="6" customHeight="1" spans="1:38">
      <c r="A6" s="192" t="s">
        <v>65</v>
      </c>
      <c r="B6" s="193" t="s">
        <v>531</v>
      </c>
      <c r="C6" s="187" t="s">
        <v>787</v>
      </c>
      <c r="D6" s="194">
        <v>50</v>
      </c>
      <c r="E6" s="195">
        <f>日报!M9</f>
        <v>1188</v>
      </c>
      <c r="F6" s="196">
        <f>SUMIFS(数据提取表!G:G,数据提取表!$B:$B,$A6,数据提取表!$A:$A,"&gt;="&amp;$D$1,数据提取表!$A:$A,"&lt;="&amp;$H$1)/S1</f>
        <v>5.39387096774194</v>
      </c>
      <c r="G6" s="197">
        <f>SUMIFS(数据提取表!H:H,数据提取表!$B:$B,$A6,数据提取表!$A:$A,"&gt;="&amp;$D$1,数据提取表!$A:$A,"&lt;="&amp;$H$1)</f>
        <v>1137.2232</v>
      </c>
      <c r="H6" s="198">
        <f>SUMIFS(数据提取表!I:I,数据提取表!$B:$B,$A6,数据提取表!$A:$A,"&gt;="&amp;$D$1,数据提取表!$A:$A,"&lt;="&amp;$H$1)</f>
        <v>855.0741</v>
      </c>
      <c r="I6" s="198">
        <f>SUMIFS(数据提取表!J:J,数据提取表!$B:$B,$A6,数据提取表!$A:$A,"&gt;="&amp;$D$1,数据提取表!$A:$A,"&lt;="&amp;$H$1)</f>
        <v>833.338</v>
      </c>
      <c r="J6" s="198">
        <f>日报!V9</f>
        <v>3883.022</v>
      </c>
      <c r="K6" s="233">
        <f t="shared" si="0"/>
        <v>0.701462962962963</v>
      </c>
      <c r="L6" s="234">
        <f>SUMIFS(数据提取表!U:U,数据提取表!$B:$B,$A6,数据提取表!$A:$A,"&gt;="&amp;$D$1,数据提取表!$A:$A,"&lt;="&amp;$H$1)</f>
        <v>0.23</v>
      </c>
      <c r="M6" s="235">
        <f>SUMIFS(数据提取表!V:V,数据提取表!$B:$B,$A6,数据提取表!$A:$A,"&gt;="&amp;$D$1,数据提取表!$A:$A,"&lt;="&amp;$H$1)</f>
        <v>0</v>
      </c>
      <c r="N6" s="234">
        <f>SUMIFS(数据提取表!T:T,数据提取表!$B:$B,$A6,数据提取表!$A:$A,"&gt;="&amp;$D$1,数据提取表!$A:$A,"&lt;="&amp;$H$1)</f>
        <v>0.2</v>
      </c>
      <c r="O6" s="236">
        <v>31.2103</v>
      </c>
      <c r="P6" s="234">
        <f>SUMIFS(数据提取表!K:K,数据提取表!$B:$B,$A6,数据提取表!$A:$A,"&gt;="&amp;$D$1,数据提取表!$A:$A,"&lt;="&amp;$H$1)</f>
        <v>0</v>
      </c>
      <c r="Q6" s="236">
        <f t="shared" si="1"/>
        <v>166.6676</v>
      </c>
      <c r="R6" s="248">
        <f t="shared" si="2"/>
        <v>0</v>
      </c>
      <c r="S6" s="196">
        <f>E6/$V$1*$S$1</f>
        <v>1188</v>
      </c>
      <c r="T6" s="196">
        <f t="shared" si="3"/>
        <v>-354.662</v>
      </c>
      <c r="U6" s="196">
        <f t="shared" si="4"/>
        <v>-0.298537037037037</v>
      </c>
      <c r="V6" s="233">
        <f>$S$1/$V$1</f>
        <v>1</v>
      </c>
      <c r="W6" s="196">
        <f>日报!Q9</f>
        <v>1104.07</v>
      </c>
      <c r="X6" s="196">
        <f>日报!R9</f>
        <v>3712</v>
      </c>
      <c r="Y6" s="196">
        <f>日报!S9</f>
        <v>-105.575161290323</v>
      </c>
      <c r="Z6" s="233">
        <f>日报!T9</f>
        <v>0.297432650862069</v>
      </c>
      <c r="AA6" s="258">
        <f>日报!U9</f>
        <v>-0.0284415843993326</v>
      </c>
      <c r="AB6" s="195">
        <f>日报!W9</f>
        <v>12700</v>
      </c>
      <c r="AC6" s="196">
        <f>日报!X9</f>
        <v>135.376838709677</v>
      </c>
      <c r="AD6" s="259">
        <f>日报!Y9</f>
        <v>0.305749763779528</v>
      </c>
      <c r="AE6" s="259">
        <f>日报!Z9</f>
        <v>0.0106595935991872</v>
      </c>
      <c r="AF6" s="234">
        <f t="shared" si="5"/>
        <v>0.2</v>
      </c>
      <c r="AG6" s="234">
        <f t="shared" si="6"/>
        <v>0.23</v>
      </c>
      <c r="AH6" s="235">
        <f>SUMIFS(数据提取表!W:W,数据提取表!$B:$B,$A6,数据提取表!$A:$A,"&gt;="&amp;$D$1,数据提取表!$A:$A,"&lt;="&amp;$H$1)</f>
        <v>0</v>
      </c>
      <c r="AI6" s="235">
        <f>SUMIFS(数据提取表!X:X,数据提取表!$B:$B,$A6,数据提取表!$A:$A,"&gt;="&amp;$D$1,数据提取表!$A:$A,"&lt;="&amp;$H$1)</f>
        <v>0</v>
      </c>
      <c r="AJ6" s="235">
        <f>SUMIFS(数据提取表!Y:Y,数据提取表!$B:$B,$A6,数据提取表!$A:$A,"&gt;="&amp;$D$1,数据提取表!$A:$A,"&lt;="&amp;$H$1)</f>
        <v>271.1664</v>
      </c>
      <c r="AK6" s="265"/>
      <c r="AL6" s="178"/>
    </row>
    <row r="7" s="131" customFormat="1" customHeight="1" spans="1:39">
      <c r="A7" s="192" t="s">
        <v>63</v>
      </c>
      <c r="B7" s="193" t="s">
        <v>533</v>
      </c>
      <c r="C7" s="187" t="s">
        <v>788</v>
      </c>
      <c r="D7" s="194">
        <v>50</v>
      </c>
      <c r="E7" s="195">
        <f>日报!M10</f>
        <v>1202</v>
      </c>
      <c r="F7" s="196">
        <f>SUMIFS(数据提取表!G:G,数据提取表!$B:$B,$A7,数据提取表!$A:$A,"&gt;="&amp;$D$1,数据提取表!$A:$A,"&lt;="&amp;$H$1)/S1</f>
        <v>5.73516129032258</v>
      </c>
      <c r="G7" s="197">
        <f>SUMIFS(数据提取表!H:H,数据提取表!$B:$B,$A7,数据提取表!$A:$A,"&gt;="&amp;$D$1,数据提取表!$A:$A,"&lt;="&amp;$H$1)</f>
        <v>1127.4291</v>
      </c>
      <c r="H7" s="198">
        <f>SUMIFS(数据提取表!I:I,数据提取表!$B:$B,$A7,数据提取表!$A:$A,"&gt;="&amp;$D$1,数据提取表!$A:$A,"&lt;="&amp;$H$1)</f>
        <v>1080.0602</v>
      </c>
      <c r="I7" s="198">
        <f>SUMIFS(数据提取表!J:J,数据提取表!$B:$B,$A7,数据提取表!$A:$A,"&gt;="&amp;$D$1,数据提取表!$A:$A,"&lt;="&amp;$H$1)</f>
        <v>1047.69</v>
      </c>
      <c r="J7" s="198">
        <f>日报!V10</f>
        <v>5143.32</v>
      </c>
      <c r="K7" s="233">
        <f t="shared" si="0"/>
        <v>0.871622296173045</v>
      </c>
      <c r="L7" s="234">
        <f>SUMIFS(数据提取表!U:U,数据提取表!$B:$B,$A7,数据提取表!$A:$A,"&gt;="&amp;$D$1,数据提取表!$A:$A,"&lt;="&amp;$H$1)</f>
        <v>0</v>
      </c>
      <c r="M7" s="235">
        <f>SUMIFS(数据提取表!V:V,数据提取表!$B:$B,$A7,数据提取表!$A:$A,"&gt;="&amp;$D$1,数据提取表!$A:$A,"&lt;="&amp;$H$1)</f>
        <v>0</v>
      </c>
      <c r="N7" s="234">
        <f>SUMIFS(数据提取表!T:T,数据提取表!$B:$B,$A7,数据提取表!$A:$A,"&gt;="&amp;$D$1,数据提取表!$A:$A,"&lt;="&amp;$H$1)</f>
        <v>0</v>
      </c>
      <c r="O7" s="236">
        <v>47.17</v>
      </c>
      <c r="P7" s="234">
        <f>SUMIFS(数据提取表!K:K,数据提取表!$B:$B,$A7,数据提取表!$A:$A,"&gt;="&amp;$D$1,数据提取表!$A:$A,"&lt;="&amp;$H$1)</f>
        <v>29.08</v>
      </c>
      <c r="Q7" s="236">
        <f t="shared" si="1"/>
        <v>209.538</v>
      </c>
      <c r="R7" s="248">
        <f t="shared" si="2"/>
        <v>0.0257931962196115</v>
      </c>
      <c r="S7" s="196">
        <f>E7/$V$1*$S$1</f>
        <v>1202</v>
      </c>
      <c r="T7" s="196">
        <f t="shared" si="3"/>
        <v>-154.31</v>
      </c>
      <c r="U7" s="196">
        <f t="shared" si="4"/>
        <v>-0.128377703826955</v>
      </c>
      <c r="V7" s="233">
        <f>$S$1/$V$1</f>
        <v>1</v>
      </c>
      <c r="W7" s="196">
        <f>日报!Q10</f>
        <v>1242.36</v>
      </c>
      <c r="X7" s="196">
        <f>日报!R10</f>
        <v>3439</v>
      </c>
      <c r="Y7" s="196">
        <f>日报!S10</f>
        <v>-167.188387096774</v>
      </c>
      <c r="Z7" s="233">
        <f>日报!T10</f>
        <v>0.361256179121838</v>
      </c>
      <c r="AA7" s="258">
        <f>日报!U10</f>
        <v>-0.0486154077047904</v>
      </c>
      <c r="AB7" s="195">
        <f>日报!W10</f>
        <v>12070</v>
      </c>
      <c r="AC7" s="196">
        <f>日报!X10</f>
        <v>241.771612903225</v>
      </c>
      <c r="AD7" s="259">
        <f>日报!Y10</f>
        <v>0.426124275062138</v>
      </c>
      <c r="AE7" s="259">
        <f>日报!Z10</f>
        <v>0.0200307881444263</v>
      </c>
      <c r="AF7" s="234">
        <f t="shared" si="5"/>
        <v>0</v>
      </c>
      <c r="AG7" s="234">
        <f t="shared" si="6"/>
        <v>0</v>
      </c>
      <c r="AH7" s="235">
        <f>SUMIFS(数据提取表!W:W,数据提取表!$B:$B,$A7,数据提取表!$A:$A,"&gt;="&amp;$D$1,数据提取表!$A:$A,"&lt;="&amp;$H$1)</f>
        <v>0</v>
      </c>
      <c r="AI7" s="235">
        <f>SUMIFS(数据提取表!X:X,数据提取表!$B:$B,$A7,数据提取表!$A:$A,"&gt;="&amp;$D$1,数据提取表!$A:$A,"&lt;="&amp;$H$1)</f>
        <v>0</v>
      </c>
      <c r="AJ7" s="235">
        <f>SUMIFS(数据提取表!Y:Y,数据提取表!$B:$B,$A7,数据提取表!$A:$A,"&gt;="&amp;$D$1,数据提取表!$A:$A,"&lt;="&amp;$H$1)</f>
        <v>0</v>
      </c>
      <c r="AK7" s="265"/>
      <c r="AL7" s="178"/>
      <c r="AM7" s="173"/>
    </row>
    <row r="8" s="131" customFormat="1" customHeight="1" spans="1:39">
      <c r="A8" s="192" t="s">
        <v>42</v>
      </c>
      <c r="B8" s="193" t="s">
        <v>535</v>
      </c>
      <c r="C8" s="187" t="s">
        <v>789</v>
      </c>
      <c r="D8" s="194">
        <v>30</v>
      </c>
      <c r="E8" s="195">
        <f>日报!M11</f>
        <v>275</v>
      </c>
      <c r="F8" s="196">
        <f>SUMIFS(数据提取表!F:F,数据提取表!$B:$B,$A8,数据提取表!$A:$A,"&gt;="&amp;$D$1,数据提取表!$A:$A,"&lt;="&amp;$H$1)</f>
        <v>164.23</v>
      </c>
      <c r="G8" s="197">
        <f>SUMIFS(数据提取表!H:H,数据提取表!$B:$B,$A8,数据提取表!$A:$A,"&gt;="&amp;$D$1,数据提取表!$A:$A,"&lt;="&amp;$H$1)</f>
        <v>391.5046</v>
      </c>
      <c r="H8" s="198">
        <f>SUMIFS(数据提取表!I:I,数据提取表!$B:$B,$A8,数据提取表!$A:$A,"&gt;="&amp;$D$1,数据提取表!$A:$A,"&lt;="&amp;$H$1)</f>
        <v>373.3457</v>
      </c>
      <c r="I8" s="198">
        <f>SUMIFS(数据提取表!J:J,数据提取表!$B:$B,$A8,数据提取表!$A:$A,"&gt;="&amp;$D$1,数据提取表!$A:$A,"&lt;="&amp;$H$1)</f>
        <v>371.8959</v>
      </c>
      <c r="J8" s="198">
        <f>日报!V11</f>
        <v>1454.5002</v>
      </c>
      <c r="K8" s="233">
        <f t="shared" si="0"/>
        <v>1.35234872727273</v>
      </c>
      <c r="L8" s="234">
        <f>SUMIFS(数据提取表!U:U,数据提取表!$B:$B,$A8,数据提取表!$A:$A,"&gt;="&amp;$D$1,数据提取表!$A:$A,"&lt;="&amp;$H$1)</f>
        <v>0</v>
      </c>
      <c r="M8" s="235">
        <f>SUMIFS(数据提取表!V:V,数据提取表!$B:$B,$A8,数据提取表!$A:$A,"&gt;="&amp;$D$1,数据提取表!$A:$A,"&lt;="&amp;$H$1)</f>
        <v>0</v>
      </c>
      <c r="N8" s="234">
        <f>SUMIFS(数据提取表!T:T,数据提取表!$B:$B,$A8,数据提取表!$A:$A,"&gt;="&amp;$D$1,数据提取表!$A:$A,"&lt;="&amp;$H$1)</f>
        <v>8.0119</v>
      </c>
      <c r="O8" s="236">
        <v>6.496</v>
      </c>
      <c r="P8" s="234">
        <f>SUMIFS(数据提取表!K:K,数据提取表!$B:$B,$A8,数据提取表!$A:$A,"&gt;="&amp;$D$1,数据提取表!$A:$A,"&lt;="&amp;$H$1)</f>
        <v>32.32</v>
      </c>
      <c r="Q8" s="236">
        <f t="shared" si="1"/>
        <v>123.9653</v>
      </c>
      <c r="R8" s="248">
        <f t="shared" si="2"/>
        <v>0.0825533084413312</v>
      </c>
      <c r="S8" s="196">
        <f>E8/$V$1*$S$1</f>
        <v>275</v>
      </c>
      <c r="T8" s="196">
        <f t="shared" si="3"/>
        <v>96.8958999999999</v>
      </c>
      <c r="U8" s="196">
        <f t="shared" si="4"/>
        <v>0.352348727272727</v>
      </c>
      <c r="V8" s="233">
        <f>$S$1/$V$1</f>
        <v>1</v>
      </c>
      <c r="W8" s="196">
        <f>日报!Q11</f>
        <v>284.2475</v>
      </c>
      <c r="X8" s="196">
        <f>日报!R11</f>
        <v>849</v>
      </c>
      <c r="Y8" s="196">
        <f>日报!S11</f>
        <v>-82.494435483871</v>
      </c>
      <c r="Z8" s="233">
        <f>日报!T11</f>
        <v>0.334802709069493</v>
      </c>
      <c r="AA8" s="258">
        <f>日报!U11</f>
        <v>-0.0971665906759375</v>
      </c>
      <c r="AB8" s="195">
        <f>日报!W11</f>
        <v>3672</v>
      </c>
      <c r="AC8" s="196">
        <f>日报!X11</f>
        <v>-171.241735483871</v>
      </c>
      <c r="AD8" s="259">
        <f>日报!Y11</f>
        <v>0.396105718954248</v>
      </c>
      <c r="AE8" s="259">
        <f>日报!Z11</f>
        <v>-0.0466344595544311</v>
      </c>
      <c r="AF8" s="234">
        <f t="shared" si="5"/>
        <v>8.0119</v>
      </c>
      <c r="AG8" s="234">
        <f t="shared" si="6"/>
        <v>0</v>
      </c>
      <c r="AH8" s="235">
        <f>SUMIFS(数据提取表!W:W,数据提取表!$B:$B,$A8,数据提取表!$A:$A,"&gt;="&amp;$D$1,数据提取表!$A:$A,"&lt;="&amp;$H$1)</f>
        <v>0</v>
      </c>
      <c r="AI8" s="235">
        <f>SUMIFS(数据提取表!X:X,数据提取表!$B:$B,$A8,数据提取表!$A:$A,"&gt;="&amp;$D$1,数据提取表!$A:$A,"&lt;="&amp;$H$1)</f>
        <v>0</v>
      </c>
      <c r="AJ8" s="235">
        <f>SUMIFS(数据提取表!Y:Y,数据提取表!$B:$B,$A8,数据提取表!$A:$A,"&gt;="&amp;$D$1,数据提取表!$A:$A,"&lt;="&amp;$H$1)</f>
        <v>0</v>
      </c>
      <c r="AK8" s="265"/>
      <c r="AL8" s="178"/>
      <c r="AM8" s="173"/>
    </row>
    <row r="9" s="131" customFormat="1" customHeight="1" spans="1:39">
      <c r="A9" s="192" t="s">
        <v>790</v>
      </c>
      <c r="B9" s="193" t="s">
        <v>537</v>
      </c>
      <c r="C9" s="199" t="s">
        <v>791</v>
      </c>
      <c r="D9" s="200">
        <v>20</v>
      </c>
      <c r="E9" s="195">
        <f>日报!M12</f>
        <v>388</v>
      </c>
      <c r="F9" s="196">
        <f>SUMIFS(数据提取表!F:F,数据提取表!$B:$B,$A9,数据提取表!$A:$A,"&gt;="&amp;$D$1,数据提取表!$A:$A,"&lt;="&amp;$H$1)</f>
        <v>0</v>
      </c>
      <c r="G9" s="197">
        <f>SUMIFS(数据提取表!H:H,数据提取表!$B:$B,$A9,数据提取表!$A:$A,"&gt;="&amp;$D$1,数据提取表!$A:$A,"&lt;="&amp;$H$1)</f>
        <v>0</v>
      </c>
      <c r="H9" s="198">
        <f>SUMIFS(数据提取表!I:I,数据提取表!$B:$B,$A9,数据提取表!$A:$A,"&gt;="&amp;$D$1,数据提取表!$A:$A,"&lt;="&amp;$H$1)</f>
        <v>0</v>
      </c>
      <c r="I9" s="198">
        <f>SUMIFS(数据提取表!J:J,数据提取表!$B:$B,$A9,数据提取表!$A:$A,"&gt;="&amp;$D$1,数据提取表!$A:$A,"&lt;="&amp;$H$1)</f>
        <v>0</v>
      </c>
      <c r="J9" s="198">
        <f>日报!V12</f>
        <v>1085.8112</v>
      </c>
      <c r="K9" s="233">
        <f t="shared" si="0"/>
        <v>0</v>
      </c>
      <c r="L9" s="234">
        <f>SUMIFS(数据提取表!U:U,数据提取表!$B:$B,$A9,数据提取表!$A:$A,"&gt;="&amp;$D$1,数据提取表!$A:$A,"&lt;="&amp;$H$1)</f>
        <v>0</v>
      </c>
      <c r="M9" s="235">
        <f>SUMIFS(数据提取表!V:V,数据提取表!$B:$B,$A9,数据提取表!$A:$A,"&gt;="&amp;$D$1,数据提取表!$A:$A,"&lt;="&amp;$H$1)</f>
        <v>0</v>
      </c>
      <c r="N9" s="234">
        <f>SUMIFS(数据提取表!T:T,数据提取表!$B:$B,$A9,数据提取表!$A:$A,"&gt;="&amp;$D$1,数据提取表!$A:$A,"&lt;="&amp;$H$1)</f>
        <v>0</v>
      </c>
      <c r="O9" s="236">
        <v>5.1</v>
      </c>
      <c r="P9" s="234">
        <f>SUMIFS(数据提取表!K:K,数据提取表!$B:$B,$A9,数据提取表!$A:$A,"&gt;="&amp;$D$1,数据提取表!$A:$A,"&lt;="&amp;$H$1)</f>
        <v>0</v>
      </c>
      <c r="Q9" s="236">
        <f t="shared" si="1"/>
        <v>0</v>
      </c>
      <c r="R9" s="248" t="e">
        <f t="shared" si="2"/>
        <v>#DIV/0!</v>
      </c>
      <c r="S9" s="196">
        <f>E9/$V$1*$S$1</f>
        <v>388</v>
      </c>
      <c r="T9" s="196">
        <f t="shared" si="3"/>
        <v>-388</v>
      </c>
      <c r="U9" s="196">
        <f t="shared" si="4"/>
        <v>-1</v>
      </c>
      <c r="V9" s="233">
        <f>$S$1/$V$1</f>
        <v>1</v>
      </c>
      <c r="W9" s="196">
        <f>日报!Q12</f>
        <v>232.7277</v>
      </c>
      <c r="X9" s="196">
        <f>日报!R12</f>
        <v>1113</v>
      </c>
      <c r="Y9" s="196">
        <f>日报!S12</f>
        <v>-109.304558064516</v>
      </c>
      <c r="Z9" s="233">
        <f>日报!T12</f>
        <v>0.209099460916442</v>
      </c>
      <c r="AA9" s="258">
        <f>日报!U12</f>
        <v>-0.0982071501028896</v>
      </c>
      <c r="AB9" s="195">
        <f>日报!W12</f>
        <v>4106</v>
      </c>
      <c r="AC9" s="196">
        <f>日报!X12</f>
        <v>-170.221058064516</v>
      </c>
      <c r="AD9" s="259">
        <f>日报!Y12</f>
        <v>0.264445007306381</v>
      </c>
      <c r="AE9" s="259">
        <f>日报!Z12</f>
        <v>-0.0414566629480068</v>
      </c>
      <c r="AF9" s="234">
        <f t="shared" si="5"/>
        <v>0</v>
      </c>
      <c r="AG9" s="234">
        <f t="shared" si="6"/>
        <v>0</v>
      </c>
      <c r="AH9" s="235">
        <f>SUMIFS(数据提取表!W:W,数据提取表!$B:$B,$A9,数据提取表!$A:$A,"&gt;="&amp;$D$1,数据提取表!$A:$A,"&lt;="&amp;$H$1)</f>
        <v>0</v>
      </c>
      <c r="AI9" s="235">
        <f>SUMIFS(数据提取表!X:X,数据提取表!$B:$B,$A9,数据提取表!$A:$A,"&gt;="&amp;$D$1,数据提取表!$A:$A,"&lt;="&amp;$H$1)</f>
        <v>0</v>
      </c>
      <c r="AJ9" s="235">
        <f>SUMIFS(数据提取表!Y:Y,数据提取表!$B:$B,$A9,数据提取表!$A:$A,"&gt;="&amp;$D$1,数据提取表!$A:$A,"&lt;="&amp;$H$1)</f>
        <v>0</v>
      </c>
      <c r="AK9" s="265"/>
      <c r="AL9" s="178"/>
      <c r="AM9" s="173"/>
    </row>
    <row r="10" customHeight="1" spans="1:38">
      <c r="A10" s="192" t="s">
        <v>66</v>
      </c>
      <c r="B10" s="193" t="s">
        <v>539</v>
      </c>
      <c r="C10" s="187" t="s">
        <v>792</v>
      </c>
      <c r="D10" s="194">
        <v>80</v>
      </c>
      <c r="E10" s="195">
        <f>日报!M13</f>
        <v>1483</v>
      </c>
      <c r="F10" s="196">
        <f>SUMIFS(数据提取表!G:G,数据提取表!$B:$B,$A10,数据提取表!$A:$A,"&gt;="&amp;$D$1,数据提取表!$A:$A,"&lt;="&amp;$H$1)/S1</f>
        <v>5.0441935483871</v>
      </c>
      <c r="G10" s="197">
        <f>SUMIFS(数据提取表!H:H,数据提取表!$B:$B,$A10,数据提取表!$A:$A,"&gt;="&amp;$D$1,数据提取表!$A:$A,"&lt;="&amp;$H$1)</f>
        <v>1720.965</v>
      </c>
      <c r="H10" s="198">
        <f>SUMIFS(数据提取表!I:I,数据提取表!$B:$B,$A10,数据提取表!$A:$A,"&gt;="&amp;$D$1,数据提取表!$A:$A,"&lt;="&amp;$H$1)</f>
        <v>1677.1765</v>
      </c>
      <c r="I10" s="198">
        <f>SUMIFS(数据提取表!J:J,数据提取表!$B:$B,$A10,数据提取表!$A:$A,"&gt;="&amp;$D$1,数据提取表!$A:$A,"&lt;="&amp;$H$1)</f>
        <v>1644.8415</v>
      </c>
      <c r="J10" s="198">
        <f>日报!V13</f>
        <v>7120.7777</v>
      </c>
      <c r="K10" s="233">
        <f t="shared" si="0"/>
        <v>1.1091311530681</v>
      </c>
      <c r="L10" s="234">
        <f>SUMIFS(数据提取表!U:U,数据提取表!$B:$B,$A10,数据提取表!$A:$A,"&gt;="&amp;$D$1,数据提取表!$A:$A,"&lt;="&amp;$H$1)</f>
        <v>2.4</v>
      </c>
      <c r="M10" s="235">
        <f>SUMIFS(数据提取表!V:V,数据提取表!$B:$B,$A10,数据提取表!$A:$A,"&gt;="&amp;$D$1,数据提取表!$A:$A,"&lt;="&amp;$H$1)</f>
        <v>0</v>
      </c>
      <c r="N10" s="234">
        <f>SUMIFS(数据提取表!T:T,数据提取表!$B:$B,$A10,数据提取表!$A:$A,"&gt;="&amp;$D$1,数据提取表!$A:$A,"&lt;="&amp;$H$1)</f>
        <v>2.75</v>
      </c>
      <c r="O10" s="236">
        <v>29.6879</v>
      </c>
      <c r="P10" s="234">
        <f>SUMIFS(数据提取表!K:K,数据提取表!$B:$B,$A10,数据提取表!$A:$A,"&gt;="&amp;$D$1,数据提取表!$A:$A,"&lt;="&amp;$H$1)</f>
        <v>19.2</v>
      </c>
      <c r="Q10" s="236">
        <f t="shared" si="1"/>
        <v>205.6051875</v>
      </c>
      <c r="R10" s="248">
        <f t="shared" si="2"/>
        <v>0.0111565313646704</v>
      </c>
      <c r="S10" s="196">
        <f>E10/$V$1*$S$1</f>
        <v>1483</v>
      </c>
      <c r="T10" s="196">
        <f t="shared" si="3"/>
        <v>161.8415</v>
      </c>
      <c r="U10" s="196">
        <f t="shared" si="4"/>
        <v>0.109131153068105</v>
      </c>
      <c r="V10" s="233">
        <f>$S$1/$V$1</f>
        <v>1</v>
      </c>
      <c r="W10" s="196">
        <f>日报!Q13</f>
        <v>1431.3361</v>
      </c>
      <c r="X10" s="196">
        <f>日报!R13</f>
        <v>4437</v>
      </c>
      <c r="Y10" s="196">
        <f>日报!S13</f>
        <v>-305.341319354839</v>
      </c>
      <c r="Z10" s="233">
        <f>日报!T13</f>
        <v>0.322590962361956</v>
      </c>
      <c r="AA10" s="258">
        <f>日报!U13</f>
        <v>-0.0688170654394498</v>
      </c>
      <c r="AB10" s="195">
        <f>日报!W13</f>
        <v>18237</v>
      </c>
      <c r="AC10" s="196">
        <f>日报!X13</f>
        <v>-301.899719354839</v>
      </c>
      <c r="AD10" s="259">
        <f>日报!Y13</f>
        <v>0.390457734276471</v>
      </c>
      <c r="AE10" s="259">
        <f>日报!Z13</f>
        <v>-0.0165542424387147</v>
      </c>
      <c r="AF10" s="234">
        <f t="shared" si="5"/>
        <v>2.75</v>
      </c>
      <c r="AG10" s="234">
        <f t="shared" si="6"/>
        <v>2.4</v>
      </c>
      <c r="AH10" s="235">
        <f>SUMIFS(数据提取表!W:W,数据提取表!$B:$B,$A10,数据提取表!$A:$A,"&gt;="&amp;$D$1,数据提取表!$A:$A,"&lt;="&amp;$H$1)</f>
        <v>0</v>
      </c>
      <c r="AI10" s="235">
        <f>SUMIFS(数据提取表!X:X,数据提取表!$B:$B,$A10,数据提取表!$A:$A,"&gt;="&amp;$D$1,数据提取表!$A:$A,"&lt;="&amp;$H$1)</f>
        <v>0</v>
      </c>
      <c r="AJ10" s="235">
        <f>SUMIFS(数据提取表!Y:Y,数据提取表!$B:$B,$A10,数据提取表!$A:$A,"&gt;="&amp;$D$1,数据提取表!$A:$A,"&lt;="&amp;$H$1)</f>
        <v>0</v>
      </c>
      <c r="AK10" s="265"/>
      <c r="AL10" s="178"/>
    </row>
    <row r="11" customHeight="1" spans="1:38">
      <c r="A11" s="192" t="s">
        <v>46</v>
      </c>
      <c r="B11" s="193" t="s">
        <v>541</v>
      </c>
      <c r="C11" s="199" t="s">
        <v>793</v>
      </c>
      <c r="D11" s="200">
        <v>30</v>
      </c>
      <c r="E11" s="195">
        <f>日报!M14</f>
        <v>412</v>
      </c>
      <c r="F11" s="196">
        <f>SUMIFS(数据提取表!F:F,数据提取表!$B:$B,$A11,数据提取表!$A:$A,"&gt;="&amp;$D$1,数据提取表!$A:$A,"&lt;="&amp;$H$1)</f>
        <v>171.22</v>
      </c>
      <c r="G11" s="197">
        <f>SUMIFS(数据提取表!H:H,数据提取表!$B:$B,$A11,数据提取表!$A:$A,"&gt;="&amp;$D$1,数据提取表!$A:$A,"&lt;="&amp;$H$1)</f>
        <v>428.8855</v>
      </c>
      <c r="H11" s="198">
        <f>SUMIFS(数据提取表!I:I,数据提取表!$B:$B,$A11,数据提取表!$A:$A,"&gt;="&amp;$D$1,数据提取表!$A:$A,"&lt;="&amp;$H$1)</f>
        <v>420.476</v>
      </c>
      <c r="I11" s="198">
        <f>SUMIFS(数据提取表!J:J,数据提取表!$B:$B,$A11,数据提取表!$A:$A,"&gt;="&amp;$D$1,数据提取表!$A:$A,"&lt;="&amp;$H$1)</f>
        <v>419.608</v>
      </c>
      <c r="J11" s="198">
        <f>日报!V14</f>
        <v>1724.912</v>
      </c>
      <c r="K11" s="233">
        <f t="shared" si="0"/>
        <v>1.01846601941748</v>
      </c>
      <c r="L11" s="234">
        <f>SUMIFS(数据提取表!U:U,数据提取表!$B:$B,$A11,数据提取表!$A:$A,"&gt;="&amp;$D$1,数据提取表!$A:$A,"&lt;="&amp;$H$1)</f>
        <v>0</v>
      </c>
      <c r="M11" s="235">
        <f>SUMIFS(数据提取表!V:V,数据提取表!$B:$B,$A11,数据提取表!$A:$A,"&gt;="&amp;$D$1,数据提取表!$A:$A,"&lt;="&amp;$H$1)</f>
        <v>0</v>
      </c>
      <c r="N11" s="234">
        <f>SUMIFS(数据提取表!T:T,数据提取表!$B:$B,$A11,数据提取表!$A:$A,"&gt;="&amp;$D$1,数据提取表!$A:$A,"&lt;="&amp;$H$1)</f>
        <v>0</v>
      </c>
      <c r="O11" s="236">
        <v>3.231</v>
      </c>
      <c r="P11" s="234">
        <f>SUMIFS(数据提取表!K:K,数据提取表!$B:$B,$A11,数据提取表!$A:$A,"&gt;="&amp;$D$1,数据提取表!$A:$A,"&lt;="&amp;$H$1)</f>
        <v>0</v>
      </c>
      <c r="Q11" s="236">
        <f t="shared" si="1"/>
        <v>139.869333333333</v>
      </c>
      <c r="R11" s="248">
        <f t="shared" si="2"/>
        <v>0</v>
      </c>
      <c r="S11" s="196">
        <f>E11/$V$1*$S$1</f>
        <v>412</v>
      </c>
      <c r="T11" s="196">
        <f t="shared" si="3"/>
        <v>7.60800000000006</v>
      </c>
      <c r="U11" s="196">
        <f t="shared" si="4"/>
        <v>0.0184660194174759</v>
      </c>
      <c r="V11" s="233">
        <f>$S$1/$V$1</f>
        <v>1</v>
      </c>
      <c r="W11" s="196">
        <f>日报!Q14</f>
        <v>402.584</v>
      </c>
      <c r="X11" s="196">
        <f>日报!R14</f>
        <v>1147</v>
      </c>
      <c r="Y11" s="196">
        <f>日报!S14</f>
        <v>-38.9966451612903</v>
      </c>
      <c r="Z11" s="233">
        <f>日报!T14</f>
        <v>0.35098866608544</v>
      </c>
      <c r="AA11" s="258">
        <f>日报!U14</f>
        <v>-0.0339988187979863</v>
      </c>
      <c r="AB11" s="195">
        <f>日报!W14</f>
        <v>4708</v>
      </c>
      <c r="AC11" s="196">
        <f>日报!X14</f>
        <v>-4.66864516129021</v>
      </c>
      <c r="AD11" s="259">
        <f>日报!Y14</f>
        <v>0.366378929481733</v>
      </c>
      <c r="AE11" s="259">
        <f>日报!Z14</f>
        <v>-0.000991640858387896</v>
      </c>
      <c r="AF11" s="234">
        <f t="shared" si="5"/>
        <v>0</v>
      </c>
      <c r="AG11" s="234">
        <f t="shared" si="6"/>
        <v>0</v>
      </c>
      <c r="AH11" s="235">
        <f>SUMIFS(数据提取表!W:W,数据提取表!$B:$B,$A11,数据提取表!$A:$A,"&gt;="&amp;$D$1,数据提取表!$A:$A,"&lt;="&amp;$H$1)</f>
        <v>0</v>
      </c>
      <c r="AI11" s="235">
        <f>SUMIFS(数据提取表!X:X,数据提取表!$B:$B,$A11,数据提取表!$A:$A,"&gt;="&amp;$D$1,数据提取表!$A:$A,"&lt;="&amp;$H$1)</f>
        <v>0</v>
      </c>
      <c r="AJ11" s="235">
        <f>SUMIFS(数据提取表!Y:Y,数据提取表!$B:$B,$A11,数据提取表!$A:$A,"&gt;="&amp;$D$1,数据提取表!$A:$A,"&lt;="&amp;$H$1)</f>
        <v>0</v>
      </c>
      <c r="AK11" s="265"/>
      <c r="AL11" s="178"/>
    </row>
    <row r="12" customHeight="1" spans="1:38">
      <c r="A12" s="192" t="s">
        <v>72</v>
      </c>
      <c r="B12" s="193" t="s">
        <v>543</v>
      </c>
      <c r="C12" s="187" t="s">
        <v>794</v>
      </c>
      <c r="D12" s="194">
        <v>20.4</v>
      </c>
      <c r="E12" s="195">
        <f>日报!M15</f>
        <v>490</v>
      </c>
      <c r="F12" s="196">
        <f>SUMIFS(数据提取表!G:G,数据提取表!$B:$B,$A12,数据提取表!$A:$A,"&gt;="&amp;$D$1,数据提取表!$A:$A,"&lt;="&amp;$H$1)/S1</f>
        <v>5.11645161290323</v>
      </c>
      <c r="G12" s="197">
        <f>SUMIFS(数据提取表!H:H,数据提取表!$B:$B,$A12,数据提取表!$A:$A,"&gt;="&amp;$D$1,数据提取表!$A:$A,"&lt;="&amp;$H$1)</f>
        <v>546.5502</v>
      </c>
      <c r="H12" s="198">
        <f>SUMIFS(数据提取表!I:I,数据提取表!$B:$B,$A12,数据提取表!$A:$A,"&gt;="&amp;$D$1,数据提取表!$A:$A,"&lt;="&amp;$H$1)</f>
        <v>539.07</v>
      </c>
      <c r="I12" s="198">
        <f>SUMIFS(数据提取表!J:J,数据提取表!$B:$B,$A12,数据提取表!$A:$A,"&gt;="&amp;$D$1,数据提取表!$A:$A,"&lt;="&amp;$H$1)</f>
        <v>537.9021</v>
      </c>
      <c r="J12" s="198">
        <f>日报!V15</f>
        <v>2070.2761</v>
      </c>
      <c r="K12" s="233">
        <f t="shared" si="0"/>
        <v>1.0977593877551</v>
      </c>
      <c r="L12" s="234">
        <f>SUMIFS(数据提取表!U:U,数据提取表!$B:$B,$A12,数据提取表!$A:$A,"&gt;="&amp;$D$1,数据提取表!$A:$A,"&lt;="&amp;$H$1)</f>
        <v>0.0772</v>
      </c>
      <c r="M12" s="235">
        <f>SUMIFS(数据提取表!V:V,数据提取表!$B:$B,$A12,数据提取表!$A:$A,"&gt;="&amp;$D$1,数据提取表!$A:$A,"&lt;="&amp;$H$1)</f>
        <v>0</v>
      </c>
      <c r="N12" s="234">
        <f>SUMIFS(数据提取表!T:T,数据提取表!$B:$B,$A12,数据提取表!$A:$A,"&gt;="&amp;$D$1,数据提取表!$A:$A,"&lt;="&amp;$H$1)</f>
        <v>0</v>
      </c>
      <c r="O12" s="236">
        <v>1.9384</v>
      </c>
      <c r="P12" s="234">
        <f>SUMIFS(数据提取表!K:K,数据提取表!$B:$B,$A12,数据提取表!$A:$A,"&gt;="&amp;$D$1,数据提取表!$A:$A,"&lt;="&amp;$H$1)</f>
        <v>3.9797</v>
      </c>
      <c r="Q12" s="236">
        <f t="shared" si="1"/>
        <v>263.6775</v>
      </c>
      <c r="R12" s="248">
        <f t="shared" si="2"/>
        <v>0.00728149033702668</v>
      </c>
      <c r="S12" s="196">
        <f>E12/$V$1*$S$1</f>
        <v>490</v>
      </c>
      <c r="T12" s="196">
        <f t="shared" si="3"/>
        <v>47.9020999999999</v>
      </c>
      <c r="U12" s="196">
        <f t="shared" si="4"/>
        <v>0.0977593877551018</v>
      </c>
      <c r="V12" s="233">
        <f>$S$1/$V$1</f>
        <v>1</v>
      </c>
      <c r="W12" s="196">
        <f>日报!Q15</f>
        <v>442.084</v>
      </c>
      <c r="X12" s="196">
        <f>日报!R15</f>
        <v>1569</v>
      </c>
      <c r="Y12" s="196">
        <f>日报!S15</f>
        <v>-221.528903225806</v>
      </c>
      <c r="Z12" s="233">
        <f>日报!T15</f>
        <v>0.281761631612492</v>
      </c>
      <c r="AA12" s="258">
        <f>日报!U15</f>
        <v>-0.141191142910011</v>
      </c>
      <c r="AB12" s="195">
        <f>日报!W15</f>
        <v>5372</v>
      </c>
      <c r="AC12" s="196">
        <f>日报!X15</f>
        <v>-15.3368032258063</v>
      </c>
      <c r="AD12" s="259">
        <f>日报!Y15</f>
        <v>0.385382743857036</v>
      </c>
      <c r="AE12" s="259">
        <f>日报!Z15</f>
        <v>-0.00285495220137869</v>
      </c>
      <c r="AF12" s="234">
        <f t="shared" si="5"/>
        <v>0</v>
      </c>
      <c r="AG12" s="234">
        <f t="shared" si="6"/>
        <v>0.0772</v>
      </c>
      <c r="AH12" s="235">
        <f>SUMIFS(数据提取表!W:W,数据提取表!$B:$B,$A12,数据提取表!$A:$A,"&gt;="&amp;$D$1,数据提取表!$A:$A,"&lt;="&amp;$H$1)</f>
        <v>0</v>
      </c>
      <c r="AI12" s="235">
        <f>SUMIFS(数据提取表!X:X,数据提取表!$B:$B,$A12,数据提取表!$A:$A,"&gt;="&amp;$D$1,数据提取表!$A:$A,"&lt;="&amp;$H$1)</f>
        <v>0</v>
      </c>
      <c r="AJ12" s="235">
        <f>SUMIFS(数据提取表!Y:Y,数据提取表!$B:$B,$A12,数据提取表!$A:$A,"&gt;="&amp;$D$1,数据提取表!$A:$A,"&lt;="&amp;$H$1)</f>
        <v>0</v>
      </c>
      <c r="AK12" s="265"/>
      <c r="AL12" s="178"/>
    </row>
    <row r="13" customHeight="1" spans="1:38">
      <c r="A13" s="201" t="s">
        <v>47</v>
      </c>
      <c r="B13" s="193" t="s">
        <v>545</v>
      </c>
      <c r="C13" s="187" t="s">
        <v>795</v>
      </c>
      <c r="D13" s="194">
        <f>日报!D16</f>
        <v>180</v>
      </c>
      <c r="E13" s="195">
        <f>日报!M16</f>
        <v>2714</v>
      </c>
      <c r="F13" s="196">
        <f>SUMIFS(数据提取表!F:F,数据提取表!$B:$B,$A13,数据提取表!$A:$A,"&gt;="&amp;$D$1,数据提取表!$A:$A,"&lt;="&amp;$H$1)</f>
        <v>141.62</v>
      </c>
      <c r="G13" s="197">
        <f>SUMIFS(数据提取表!H:H,数据提取表!$B:$B,$A13,数据提取表!$A:$A,"&gt;="&amp;$D$1,数据提取表!$A:$A,"&lt;="&amp;$H$1)</f>
        <v>2232.7684</v>
      </c>
      <c r="H13" s="198">
        <f>SUMIFS(数据提取表!I:I,数据提取表!$B:$B,$A13,数据提取表!$A:$A,"&gt;="&amp;$D$1,数据提取表!$A:$A,"&lt;="&amp;$H$1)</f>
        <v>1484.5697</v>
      </c>
      <c r="I13" s="198">
        <f>SUMIFS(数据提取表!J:J,数据提取表!$B:$B,$A13,数据提取表!$A:$A,"&gt;="&amp;$D$1,数据提取表!$A:$A,"&lt;="&amp;$H$1)</f>
        <v>1455.8915</v>
      </c>
      <c r="J13" s="198">
        <f>日报!V16</f>
        <v>5656.0056</v>
      </c>
      <c r="K13" s="233">
        <f t="shared" si="0"/>
        <v>0.53643754605748</v>
      </c>
      <c r="L13" s="234">
        <f>SUMIFS(数据提取表!U:U,数据提取表!$B:$B,$A13,数据提取表!$A:$A,"&gt;="&amp;$D$1,数据提取表!$A:$A,"&lt;="&amp;$H$1)</f>
        <v>0</v>
      </c>
      <c r="M13" s="235">
        <f>SUMIFS(数据提取表!V:V,数据提取表!$B:$B,$A13,数据提取表!$A:$A,"&gt;="&amp;$D$1,数据提取表!$A:$A,"&lt;="&amp;$H$1)</f>
        <v>0</v>
      </c>
      <c r="N13" s="234">
        <f>SUMIFS(数据提取表!T:T,数据提取表!$B:$B,$A13,数据提取表!$A:$A,"&gt;="&amp;$D$1,数据提取表!$A:$A,"&lt;="&amp;$H$1)</f>
        <v>0</v>
      </c>
      <c r="O13" s="236">
        <v>2.9384</v>
      </c>
      <c r="P13" s="234">
        <f>SUMIFS(数据提取表!K:K,数据提取表!$B:$B,$A13,数据提取表!$A:$A,"&gt;="&amp;$D$1,数据提取表!$A:$A,"&lt;="&amp;$H$1)</f>
        <v>747.38</v>
      </c>
      <c r="Q13" s="236">
        <f t="shared" si="1"/>
        <v>80.8828611111111</v>
      </c>
      <c r="R13" s="248">
        <f t="shared" si="2"/>
        <v>0.334732433511689</v>
      </c>
      <c r="S13" s="196">
        <f>E13/$V$1*$S$1</f>
        <v>2714</v>
      </c>
      <c r="T13" s="196">
        <f t="shared" si="3"/>
        <v>-1258.1085</v>
      </c>
      <c r="U13" s="196">
        <f t="shared" si="4"/>
        <v>-0.46356245394252</v>
      </c>
      <c r="V13" s="233">
        <f>$S$1/$V$1</f>
        <v>1</v>
      </c>
      <c r="W13" s="196">
        <f>日报!Q16</f>
        <v>1591.6719</v>
      </c>
      <c r="X13" s="196">
        <f>日报!R16</f>
        <v>7883</v>
      </c>
      <c r="Y13" s="196">
        <f>日报!S16</f>
        <v>-1063.42487419355</v>
      </c>
      <c r="Z13" s="233">
        <f>日报!T16</f>
        <v>0.201911949765318</v>
      </c>
      <c r="AA13" s="258">
        <f>日报!U16</f>
        <v>-0.134901036939433</v>
      </c>
      <c r="AB13" s="195">
        <f>日报!W16</f>
        <v>24402</v>
      </c>
      <c r="AC13" s="196">
        <f>日报!X16</f>
        <v>-1737.09117419355</v>
      </c>
      <c r="AD13" s="259">
        <f>日报!Y16</f>
        <v>0.231784509466437</v>
      </c>
      <c r="AE13" s="259">
        <f>日报!Z16</f>
        <v>-0.0711864262844664</v>
      </c>
      <c r="AF13" s="234">
        <f t="shared" si="5"/>
        <v>0</v>
      </c>
      <c r="AG13" s="234">
        <f t="shared" si="6"/>
        <v>0</v>
      </c>
      <c r="AH13" s="235">
        <f>SUMIFS(数据提取表!W:W,数据提取表!$B:$B,$A13,数据提取表!$A:$A,"&gt;="&amp;$D$1,数据提取表!$A:$A,"&lt;="&amp;$H$1)</f>
        <v>0</v>
      </c>
      <c r="AI13" s="235">
        <f>SUMIFS(数据提取表!X:X,数据提取表!$B:$B,$A13,数据提取表!$A:$A,"&gt;="&amp;$D$1,数据提取表!$A:$A,"&lt;="&amp;$H$1)</f>
        <v>0</v>
      </c>
      <c r="AJ13" s="235">
        <f>SUMIFS(数据提取表!Y:Y,数据提取表!$B:$B,$A13,数据提取表!$A:$A,"&gt;="&amp;$D$1,数据提取表!$A:$A,"&lt;="&amp;$H$1)</f>
        <v>0</v>
      </c>
      <c r="AK13" s="265"/>
      <c r="AL13" s="178"/>
    </row>
    <row r="14" customHeight="1" spans="1:38">
      <c r="A14" s="192" t="s">
        <v>55</v>
      </c>
      <c r="B14" s="193" t="s">
        <v>545</v>
      </c>
      <c r="C14" s="202" t="s">
        <v>796</v>
      </c>
      <c r="D14" s="203">
        <v>100</v>
      </c>
      <c r="E14" s="195">
        <f>日报!M28</f>
        <v>2910</v>
      </c>
      <c r="F14" s="196">
        <f>SUMIFS(数据提取表!G:G,数据提取表!$B:$B,$A14,数据提取表!$A:$A,"&gt;="&amp;$D$1,数据提取表!$A:$A,"&lt;="&amp;$H$1)/S1</f>
        <v>5.90903225806452</v>
      </c>
      <c r="G14" s="197">
        <f>SUMIFS(数据提取表!H:H,数据提取表!$B:$B,$A14,数据提取表!$A:$A,"&gt;="&amp;$D$1,数据提取表!$A:$A,"&lt;="&amp;$H$1)</f>
        <v>2612.9866</v>
      </c>
      <c r="H14" s="198">
        <f>SUMIFS(数据提取表!I:I,数据提取表!$B:$B,$A14,数据提取表!$A:$A,"&gt;="&amp;$D$1,数据提取表!$A:$A,"&lt;="&amp;$H$1)</f>
        <v>2236.5172</v>
      </c>
      <c r="I14" s="198">
        <f>SUMIFS(数据提取表!J:J,数据提取表!$B:$B,$A14,数据提取表!$A:$A,"&gt;="&amp;$D$1,数据提取表!$A:$A,"&lt;="&amp;$H$1)</f>
        <v>2189.8768</v>
      </c>
      <c r="J14" s="198">
        <f>日报!V28</f>
        <v>9085.0147</v>
      </c>
      <c r="K14" s="233">
        <f t="shared" ref="K14:K36" si="7">I14/E14</f>
        <v>0.75253498281787</v>
      </c>
      <c r="L14" s="234">
        <f>SUMIFS(数据提取表!U:U,数据提取表!$B:$B,$A14,数据提取表!$A:$A,"&gt;="&amp;$D$1,数据提取表!$A:$A,"&lt;="&amp;$H$1)</f>
        <v>45.0624</v>
      </c>
      <c r="M14" s="235">
        <f>SUMIFS(数据提取表!V:V,数据提取表!$B:$B,$A14,数据提取表!$A:$A,"&gt;="&amp;$D$1,数据提取表!$A:$A,"&lt;="&amp;$H$1)</f>
        <v>0</v>
      </c>
      <c r="N14" s="234">
        <f>SUMIFS(数据提取表!T:T,数据提取表!$B:$B,$A14,数据提取表!$A:$A,"&gt;="&amp;$D$1,数据提取表!$A:$A,"&lt;="&amp;$H$1)</f>
        <v>5.9199</v>
      </c>
      <c r="O14" s="237">
        <v>55.2882</v>
      </c>
      <c r="P14" s="234">
        <f>SUMIFS(数据提取表!K:K,数据提取表!$B:$B,$A14,数据提取表!$A:$A,"&gt;="&amp;$D$1,数据提取表!$A:$A,"&lt;="&amp;$H$1)</f>
        <v>343.3429</v>
      </c>
      <c r="Q14" s="236">
        <f t="shared" si="1"/>
        <v>218.98768</v>
      </c>
      <c r="R14" s="248">
        <f t="shared" ref="R14:R36" si="8">P14/G14</f>
        <v>0.131398645519269</v>
      </c>
      <c r="S14" s="196">
        <f>E14/$V$1*$S$1</f>
        <v>2910</v>
      </c>
      <c r="T14" s="196">
        <f t="shared" ref="T14:T35" si="9">I14-S14</f>
        <v>-720.1232</v>
      </c>
      <c r="U14" s="196">
        <f t="shared" ref="U14:U36" si="10">T14/S14</f>
        <v>-0.24746501718213</v>
      </c>
      <c r="V14" s="233">
        <f>$S$1/$V$1</f>
        <v>1</v>
      </c>
      <c r="W14" s="196">
        <f>日报!Q28</f>
        <v>2726.2248</v>
      </c>
      <c r="X14" s="196">
        <f>日报!R28</f>
        <v>8100</v>
      </c>
      <c r="Y14" s="196">
        <f>日报!S28</f>
        <v>-187.517135483871</v>
      </c>
      <c r="Z14" s="233">
        <f>日报!T28</f>
        <v>0.336570962962963</v>
      </c>
      <c r="AA14" s="258">
        <f>日报!U28</f>
        <v>-0.0231502636399841</v>
      </c>
      <c r="AB14" s="195">
        <f>日报!W28</f>
        <v>28860</v>
      </c>
      <c r="AC14" s="196">
        <f>日报!X28</f>
        <v>-928.727235483871</v>
      </c>
      <c r="AD14" s="259">
        <f>日报!Y28</f>
        <v>0.314796074151074</v>
      </c>
      <c r="AE14" s="259">
        <f>日报!Z28</f>
        <v>-0.032180430889947</v>
      </c>
      <c r="AF14" s="234">
        <f t="shared" ref="AF14:AF35" si="11">N14-AI14</f>
        <v>5.9199</v>
      </c>
      <c r="AG14" s="234">
        <f t="shared" ref="AG14:AG35" si="12">L14-AH14</f>
        <v>45.0624</v>
      </c>
      <c r="AH14" s="235">
        <f>SUMIFS(数据提取表!W:W,数据提取表!$B:$B,$A14,数据提取表!$A:$A,"&gt;="&amp;$D$1,数据提取表!$A:$A,"&lt;="&amp;$H$1)</f>
        <v>0</v>
      </c>
      <c r="AI14" s="235">
        <f>SUMIFS(数据提取表!X:X,数据提取表!$B:$B,$A14,数据提取表!$A:$A,"&gt;="&amp;$D$1,数据提取表!$A:$A,"&lt;="&amp;$H$1)</f>
        <v>0</v>
      </c>
      <c r="AJ14" s="235">
        <f>SUMIFS(数据提取表!Y:Y,数据提取表!$B:$B,$A14,数据提取表!$A:$A,"&gt;="&amp;$D$1,数据提取表!$A:$A,"&lt;="&amp;$H$1)</f>
        <v>0</v>
      </c>
      <c r="AK14" s="265"/>
      <c r="AL14" s="178"/>
    </row>
    <row r="15" customHeight="1" spans="1:38">
      <c r="A15" s="192" t="s">
        <v>57</v>
      </c>
      <c r="B15" s="193" t="s">
        <v>547</v>
      </c>
      <c r="C15" s="187" t="s">
        <v>797</v>
      </c>
      <c r="D15" s="194">
        <v>20</v>
      </c>
      <c r="E15" s="195">
        <f>日报!M29</f>
        <v>323</v>
      </c>
      <c r="F15" s="196">
        <f>SUMIFS(数据提取表!F:F,数据提取表!$B:$B,$A15,数据提取表!$A:$A,"&gt;="&amp;$D$1,数据提取表!$A:$A,"&lt;="&amp;$H$1)</f>
        <v>155.89</v>
      </c>
      <c r="G15" s="197">
        <f>SUMIFS(数据提取表!H:H,数据提取表!$B:$B,$A15,数据提取表!$A:$A,"&gt;="&amp;$D$1,数据提取表!$A:$A,"&lt;="&amp;$H$1)</f>
        <v>303.9849</v>
      </c>
      <c r="H15" s="198">
        <f>SUMIFS(数据提取表!I:I,数据提取表!$B:$B,$A15,数据提取表!$A:$A,"&gt;="&amp;$D$1,数据提取表!$A:$A,"&lt;="&amp;$H$1)</f>
        <v>266.1795</v>
      </c>
      <c r="I15" s="198">
        <f>SUMIFS(数据提取表!J:J,数据提取表!$B:$B,$A15,数据提取表!$A:$A,"&gt;="&amp;$D$1,数据提取表!$A:$A,"&lt;="&amp;$H$1)</f>
        <v>260.3766</v>
      </c>
      <c r="J15" s="198">
        <f>日报!V29</f>
        <v>1111.2825</v>
      </c>
      <c r="K15" s="233">
        <f t="shared" si="7"/>
        <v>0.806119504643963</v>
      </c>
      <c r="L15" s="234">
        <f>SUMIFS(数据提取表!U:U,数据提取表!$B:$B,$A15,数据提取表!$A:$A,"&gt;="&amp;$D$1,数据提取表!$A:$A,"&lt;="&amp;$H$1)</f>
        <v>0</v>
      </c>
      <c r="M15" s="235">
        <f>SUMIFS(数据提取表!V:V,数据提取表!$B:$B,$A15,数据提取表!$A:$A,"&gt;="&amp;$D$1,数据提取表!$A:$A,"&lt;="&amp;$H$1)</f>
        <v>0</v>
      </c>
      <c r="N15" s="234">
        <f>SUMIFS(数据提取表!T:T,数据提取表!$B:$B,$A15,数据提取表!$A:$A,"&gt;="&amp;$D$1,数据提取表!$A:$A,"&lt;="&amp;$H$1)</f>
        <v>0</v>
      </c>
      <c r="O15" s="238"/>
      <c r="P15" s="234">
        <f>SUMIFS(数据提取表!K:K,数据提取表!$B:$B,$A15,数据提取表!$A:$A,"&gt;="&amp;$D$1,数据提取表!$A:$A,"&lt;="&amp;$H$1)</f>
        <v>37.8054</v>
      </c>
      <c r="Q15" s="236">
        <f t="shared" si="1"/>
        <v>130.1883</v>
      </c>
      <c r="R15" s="248">
        <f t="shared" si="8"/>
        <v>0.12436604581346</v>
      </c>
      <c r="S15" s="196">
        <f>E15/$V$1*$S$1</f>
        <v>323</v>
      </c>
      <c r="T15" s="196">
        <f t="shared" si="9"/>
        <v>-62.6233999999999</v>
      </c>
      <c r="U15" s="196">
        <f t="shared" si="10"/>
        <v>-0.193880495356037</v>
      </c>
      <c r="V15" s="233">
        <f>$S$1/$V$1</f>
        <v>1</v>
      </c>
      <c r="W15" s="196">
        <f>日报!Q29</f>
        <v>303.3231</v>
      </c>
      <c r="X15" s="196">
        <f>日报!R29</f>
        <v>959</v>
      </c>
      <c r="Y15" s="196">
        <f>日报!S29</f>
        <v>-29.5156096774193</v>
      </c>
      <c r="Z15" s="233">
        <f>日报!T29</f>
        <v>0.316291032325339</v>
      </c>
      <c r="AA15" s="258">
        <f>日报!U29</f>
        <v>-0.0307774866292172</v>
      </c>
      <c r="AB15" s="195">
        <f>日报!W29</f>
        <v>3541</v>
      </c>
      <c r="AC15" s="196">
        <f>日报!X29</f>
        <v>-66.5562096774192</v>
      </c>
      <c r="AD15" s="259">
        <f>日报!Y29</f>
        <v>0.313832956791867</v>
      </c>
      <c r="AE15" s="259">
        <f>日报!Z29</f>
        <v>-0.0187958796039026</v>
      </c>
      <c r="AF15" s="234">
        <f t="shared" si="11"/>
        <v>0</v>
      </c>
      <c r="AG15" s="234">
        <f t="shared" si="12"/>
        <v>0</v>
      </c>
      <c r="AH15" s="235">
        <f>SUMIFS(数据提取表!W:W,数据提取表!$B:$B,$A15,数据提取表!$A:$A,"&gt;="&amp;$D$1,数据提取表!$A:$A,"&lt;="&amp;$H$1)</f>
        <v>0</v>
      </c>
      <c r="AI15" s="235">
        <f>SUMIFS(数据提取表!X:X,数据提取表!$B:$B,$A15,数据提取表!$A:$A,"&gt;="&amp;$D$1,数据提取表!$A:$A,"&lt;="&amp;$H$1)</f>
        <v>0</v>
      </c>
      <c r="AJ15" s="235">
        <f>SUMIFS(数据提取表!Y:Y,数据提取表!$B:$B,$A15,数据提取表!$A:$A,"&gt;="&amp;$D$1,数据提取表!$A:$A,"&lt;="&amp;$H$1)</f>
        <v>0</v>
      </c>
      <c r="AK15" s="265"/>
      <c r="AL15" s="178"/>
    </row>
    <row r="16" customHeight="1" spans="1:38">
      <c r="A16" s="192" t="s">
        <v>37</v>
      </c>
      <c r="B16" s="193" t="s">
        <v>550</v>
      </c>
      <c r="C16" s="187" t="s">
        <v>798</v>
      </c>
      <c r="D16" s="194">
        <v>100</v>
      </c>
      <c r="E16" s="195">
        <f>日报!M30</f>
        <v>1575</v>
      </c>
      <c r="F16" s="196">
        <f>SUMIFS(数据提取表!F:F,数据提取表!$B:$B,$A16,数据提取表!$A:$A,"&gt;="&amp;$D$1,数据提取表!$A:$A,"&lt;="&amp;$H$1)</f>
        <v>147.48</v>
      </c>
      <c r="G16" s="197">
        <f>SUMIFS(数据提取表!H:H,数据提取表!$B:$B,$A16,数据提取表!$A:$A,"&gt;="&amp;$D$1,数据提取表!$A:$A,"&lt;="&amp;$H$1)</f>
        <v>1196.2572</v>
      </c>
      <c r="H16" s="198">
        <f>SUMIFS(数据提取表!I:I,数据提取表!$B:$B,$A16,数据提取表!$A:$A,"&gt;="&amp;$D$1,数据提取表!$A:$A,"&lt;="&amp;$H$1)</f>
        <v>1024.0861</v>
      </c>
      <c r="I16" s="198">
        <f>SUMIFS(数据提取表!J:J,数据提取表!$B:$B,$A16,数据提取表!$A:$A,"&gt;="&amp;$D$1,数据提取表!$A:$A,"&lt;="&amp;$H$1)</f>
        <v>986.608</v>
      </c>
      <c r="J16" s="198">
        <f>日报!V30</f>
        <v>4631.556</v>
      </c>
      <c r="K16" s="233">
        <f t="shared" si="7"/>
        <v>0.626417777777778</v>
      </c>
      <c r="L16" s="234">
        <f>SUMIFS(数据提取表!U:U,数据提取表!$B:$B,$A16,数据提取表!$A:$A,"&gt;="&amp;$D$1,数据提取表!$A:$A,"&lt;="&amp;$H$1)</f>
        <v>0</v>
      </c>
      <c r="M16" s="235">
        <f>SUMIFS(数据提取表!V:V,数据提取表!$B:$B,$A16,数据提取表!$A:$A,"&gt;="&amp;$D$1,数据提取表!$A:$A,"&lt;="&amp;$H$1)</f>
        <v>0</v>
      </c>
      <c r="N16" s="234">
        <f>SUMIFS(数据提取表!T:T,数据提取表!$B:$B,$A16,数据提取表!$A:$A,"&gt;="&amp;$D$1,数据提取表!$A:$A,"&lt;="&amp;$H$1)</f>
        <v>3.32</v>
      </c>
      <c r="O16" s="236">
        <v>49.0704</v>
      </c>
      <c r="P16" s="234">
        <f>SUMIFS(数据提取表!K:K,数据提取表!$B:$B,$A16,数据提取表!$A:$A,"&gt;="&amp;$D$1,数据提取表!$A:$A,"&lt;="&amp;$H$1)</f>
        <v>55.3424</v>
      </c>
      <c r="Q16" s="236">
        <f t="shared" si="1"/>
        <v>98.6608</v>
      </c>
      <c r="R16" s="248">
        <f t="shared" si="8"/>
        <v>0.0462629608415314</v>
      </c>
      <c r="S16" s="196">
        <f>E16/$V$1*$S$1</f>
        <v>1575</v>
      </c>
      <c r="T16" s="196">
        <f t="shared" si="9"/>
        <v>-588.392</v>
      </c>
      <c r="U16" s="196">
        <f t="shared" si="10"/>
        <v>-0.373582222222222</v>
      </c>
      <c r="V16" s="233">
        <f>$S$1/$V$1</f>
        <v>1</v>
      </c>
      <c r="W16" s="196">
        <f>日报!Q30</f>
        <v>1392.563</v>
      </c>
      <c r="X16" s="196">
        <f>日报!R30</f>
        <v>4518</v>
      </c>
      <c r="Y16" s="196">
        <f>日报!S30</f>
        <v>-97.0499032258062</v>
      </c>
      <c r="Z16" s="233">
        <f>日报!T30</f>
        <v>0.308225542275343</v>
      </c>
      <c r="AA16" s="258">
        <f>日报!U30</f>
        <v>-0.0214807222722015</v>
      </c>
      <c r="AB16" s="195">
        <f>日报!W30</f>
        <v>15895</v>
      </c>
      <c r="AC16" s="196">
        <f>日报!X30</f>
        <v>-658.056903225807</v>
      </c>
      <c r="AD16" s="259">
        <f>日报!Y30</f>
        <v>0.291384460522177</v>
      </c>
      <c r="AE16" s="259">
        <f>日报!Z30</f>
        <v>-0.0414002455631209</v>
      </c>
      <c r="AF16" s="234">
        <f t="shared" si="11"/>
        <v>3.32</v>
      </c>
      <c r="AG16" s="234">
        <f t="shared" si="12"/>
        <v>0</v>
      </c>
      <c r="AH16" s="235">
        <f>SUMIFS(数据提取表!W:W,数据提取表!$B:$B,$A16,数据提取表!$A:$A,"&gt;="&amp;$D$1,数据提取表!$A:$A,"&lt;="&amp;$H$1)</f>
        <v>0</v>
      </c>
      <c r="AI16" s="235">
        <f>SUMIFS(数据提取表!X:X,数据提取表!$B:$B,$A16,数据提取表!$A:$A,"&gt;="&amp;$D$1,数据提取表!$A:$A,"&lt;="&amp;$H$1)</f>
        <v>0</v>
      </c>
      <c r="AJ16" s="235">
        <f>SUMIFS(数据提取表!Y:Y,数据提取表!$B:$B,$A16,数据提取表!$A:$A,"&gt;="&amp;$D$1,数据提取表!$A:$A,"&lt;="&amp;$H$1)</f>
        <v>1.5987</v>
      </c>
      <c r="AK16" s="265"/>
      <c r="AL16" s="178"/>
    </row>
    <row r="17" customHeight="1" spans="1:38">
      <c r="A17" s="192" t="s">
        <v>40</v>
      </c>
      <c r="B17" s="193" t="s">
        <v>552</v>
      </c>
      <c r="C17" s="187" t="s">
        <v>799</v>
      </c>
      <c r="D17" s="194">
        <v>30</v>
      </c>
      <c r="E17" s="195">
        <f>日报!M31</f>
        <v>468</v>
      </c>
      <c r="F17" s="196">
        <f>SUMIFS(数据提取表!F:F,数据提取表!$B:$B,$A17,数据提取表!$A:$A,"&gt;="&amp;$D$1,数据提取表!$A:$A,"&lt;="&amp;$H$1)</f>
        <v>149.45</v>
      </c>
      <c r="G17" s="197">
        <f>SUMIFS(数据提取表!H:H,数据提取表!$B:$B,$A17,数据提取表!$A:$A,"&gt;="&amp;$D$1,数据提取表!$A:$A,"&lt;="&amp;$H$1)</f>
        <v>371.9002</v>
      </c>
      <c r="H17" s="198">
        <f>SUMIFS(数据提取表!I:I,数据提取表!$B:$B,$A17,数据提取表!$A:$A,"&gt;="&amp;$D$1,数据提取表!$A:$A,"&lt;="&amp;$H$1)</f>
        <v>336.3385</v>
      </c>
      <c r="I17" s="198">
        <f>SUMIFS(数据提取表!J:J,数据提取表!$B:$B,$A17,数据提取表!$A:$A,"&gt;="&amp;$D$1,数据提取表!$A:$A,"&lt;="&amp;$H$1)</f>
        <v>333.2736</v>
      </c>
      <c r="J17" s="198">
        <f>日报!V31</f>
        <v>1636.8528</v>
      </c>
      <c r="K17" s="233">
        <f t="shared" si="7"/>
        <v>0.712123076923077</v>
      </c>
      <c r="L17" s="234">
        <f>SUMIFS(数据提取表!U:U,数据提取表!$B:$B,$A17,数据提取表!$A:$A,"&gt;="&amp;$D$1,数据提取表!$A:$A,"&lt;="&amp;$H$1)</f>
        <v>0</v>
      </c>
      <c r="M17" s="235">
        <f>SUMIFS(数据提取表!V:V,数据提取表!$B:$B,$A17,数据提取表!$A:$A,"&gt;="&amp;$D$1,数据提取表!$A:$A,"&lt;="&amp;$H$1)</f>
        <v>0</v>
      </c>
      <c r="N17" s="234">
        <f>SUMIFS(数据提取表!T:T,数据提取表!$B:$B,$A17,数据提取表!$A:$A,"&gt;="&amp;$D$1,数据提取表!$A:$A,"&lt;="&amp;$H$1)</f>
        <v>0</v>
      </c>
      <c r="O17" s="236">
        <v>6.5345</v>
      </c>
      <c r="P17" s="234">
        <f>SUMIFS(数据提取表!K:K,数据提取表!$B:$B,$A17,数据提取表!$A:$A,"&gt;="&amp;$D$1,数据提取表!$A:$A,"&lt;="&amp;$H$1)</f>
        <v>35.5617</v>
      </c>
      <c r="Q17" s="236">
        <f t="shared" si="1"/>
        <v>111.0912</v>
      </c>
      <c r="R17" s="248">
        <f t="shared" si="8"/>
        <v>0.0956216210693084</v>
      </c>
      <c r="S17" s="196">
        <f>E17/$V$1*$S$1</f>
        <v>468</v>
      </c>
      <c r="T17" s="196">
        <f t="shared" si="9"/>
        <v>-134.7264</v>
      </c>
      <c r="U17" s="196">
        <f t="shared" si="10"/>
        <v>-0.287876923076923</v>
      </c>
      <c r="V17" s="233">
        <f>$S$1/$V$1</f>
        <v>1</v>
      </c>
      <c r="W17" s="196">
        <f>日报!Q31</f>
        <v>459.096</v>
      </c>
      <c r="X17" s="196">
        <f>日报!R31</f>
        <v>1279</v>
      </c>
      <c r="Y17" s="196">
        <f>日报!S31</f>
        <v>27.9024516129032</v>
      </c>
      <c r="Z17" s="233">
        <f>日报!T31</f>
        <v>0.35894917904613</v>
      </c>
      <c r="AA17" s="258">
        <f>日报!U31</f>
        <v>0.0218158339428485</v>
      </c>
      <c r="AB17" s="195">
        <f>日报!W31</f>
        <v>4805</v>
      </c>
      <c r="AC17" s="196">
        <f>日报!X31</f>
        <v>-36.3407483870969</v>
      </c>
      <c r="AD17" s="259">
        <f>日报!Y31</f>
        <v>0.340656149843913</v>
      </c>
      <c r="AE17" s="259">
        <f>日报!Z31</f>
        <v>-0.0075631110066799</v>
      </c>
      <c r="AF17" s="234">
        <f t="shared" si="11"/>
        <v>0</v>
      </c>
      <c r="AG17" s="234">
        <f t="shared" si="12"/>
        <v>0</v>
      </c>
      <c r="AH17" s="235">
        <f>SUMIFS(数据提取表!W:W,数据提取表!$B:$B,$A17,数据提取表!$A:$A,"&gt;="&amp;$D$1,数据提取表!$A:$A,"&lt;="&amp;$H$1)</f>
        <v>0</v>
      </c>
      <c r="AI17" s="235">
        <f>SUMIFS(数据提取表!X:X,数据提取表!$B:$B,$A17,数据提取表!$A:$A,"&gt;="&amp;$D$1,数据提取表!$A:$A,"&lt;="&amp;$H$1)</f>
        <v>0</v>
      </c>
      <c r="AJ17" s="235">
        <f>SUMIFS(数据提取表!Y:Y,数据提取表!$B:$B,$A17,数据提取表!$A:$A,"&gt;="&amp;$D$1,数据提取表!$A:$A,"&lt;="&amp;$H$1)</f>
        <v>0</v>
      </c>
      <c r="AK17" s="265"/>
      <c r="AL17" s="178"/>
    </row>
    <row r="18" customHeight="1" spans="1:38">
      <c r="A18" s="192" t="s">
        <v>60</v>
      </c>
      <c r="B18" s="193" t="s">
        <v>554</v>
      </c>
      <c r="C18" s="187" t="s">
        <v>800</v>
      </c>
      <c r="D18" s="194">
        <v>200</v>
      </c>
      <c r="E18" s="195">
        <f>日报!M32</f>
        <v>5197</v>
      </c>
      <c r="F18" s="196">
        <f>SUMIFS(数据提取表!G:G,数据提取表!$B:$B,$A18,数据提取表!$A:$A,"&gt;="&amp;$D$1,数据提取表!$A:$A,"&lt;="&amp;$H$1)/S1</f>
        <v>6.28354838709677</v>
      </c>
      <c r="G18" s="197">
        <f>SUMIFS(数据提取表!H:H,数据提取表!$B:$B,$A18,数据提取表!$A:$A,"&gt;="&amp;$D$1,数据提取表!$A:$A,"&lt;="&amp;$H$1)</f>
        <v>5403.886</v>
      </c>
      <c r="H18" s="198">
        <f>SUMIFS(数据提取表!I:I,数据提取表!$B:$B,$A18,数据提取表!$A:$A,"&gt;="&amp;$D$1,数据提取表!$A:$A,"&lt;="&amp;$H$1)</f>
        <v>5200.878</v>
      </c>
      <c r="I18" s="198">
        <f>SUMIFS(数据提取表!J:J,数据提取表!$B:$B,$A18,数据提取表!$A:$A,"&gt;="&amp;$D$1,数据提取表!$A:$A,"&lt;="&amp;$H$1)</f>
        <v>5063.08</v>
      </c>
      <c r="J18" s="198">
        <f>日报!V32</f>
        <v>20434.92</v>
      </c>
      <c r="K18" s="233">
        <f t="shared" si="7"/>
        <v>0.974231287281124</v>
      </c>
      <c r="L18" s="234">
        <f>SUMIFS(数据提取表!U:U,数据提取表!$B:$B,$A18,数据提取表!$A:$A,"&gt;="&amp;$D$1,数据提取表!$A:$A,"&lt;="&amp;$H$1)</f>
        <v>1.5116</v>
      </c>
      <c r="M18" s="235">
        <f>SUMIFS(数据提取表!V:V,数据提取表!$B:$B,$A18,数据提取表!$A:$A,"&gt;="&amp;$D$1,数据提取表!$A:$A,"&lt;="&amp;$H$1)</f>
        <v>0</v>
      </c>
      <c r="N18" s="234">
        <f>SUMIFS(数据提取表!T:T,数据提取表!$B:$B,$A18,数据提取表!$A:$A,"&gt;="&amp;$D$1,数据提取表!$A:$A,"&lt;="&amp;$H$1)</f>
        <v>5.4274</v>
      </c>
      <c r="O18" s="236">
        <v>155.8857</v>
      </c>
      <c r="P18" s="234">
        <f>SUMIFS(数据提取表!K:K,数据提取表!$B:$B,$A18,数据提取表!$A:$A,"&gt;="&amp;$D$1,数据提取表!$A:$A,"&lt;="&amp;$H$1)</f>
        <v>13.9423</v>
      </c>
      <c r="Q18" s="236">
        <f t="shared" si="1"/>
        <v>253.154</v>
      </c>
      <c r="R18" s="248">
        <f t="shared" si="8"/>
        <v>0.0025800507264587</v>
      </c>
      <c r="S18" s="196">
        <f>E18/$V$1*$S$1</f>
        <v>5197</v>
      </c>
      <c r="T18" s="196">
        <f t="shared" si="9"/>
        <v>-133.920000000001</v>
      </c>
      <c r="U18" s="196">
        <f t="shared" si="10"/>
        <v>-0.0257687127188765</v>
      </c>
      <c r="V18" s="233">
        <f>$S$1/$V$1</f>
        <v>1</v>
      </c>
      <c r="W18" s="196">
        <f>日报!Q32</f>
        <v>5899.08</v>
      </c>
      <c r="X18" s="196">
        <f>日报!R32</f>
        <v>16303</v>
      </c>
      <c r="Y18" s="196">
        <f>日报!S32</f>
        <v>-1186.21032258064</v>
      </c>
      <c r="Z18" s="233">
        <f>日报!T32</f>
        <v>0.361840152119242</v>
      </c>
      <c r="AA18" s="258">
        <f>日报!U32</f>
        <v>-0.0727602479654447</v>
      </c>
      <c r="AB18" s="195">
        <f>日报!W32</f>
        <v>61425</v>
      </c>
      <c r="AC18" s="196">
        <f>日报!X32</f>
        <v>-3708.37032258065</v>
      </c>
      <c r="AD18" s="259">
        <f>日报!Y32</f>
        <v>0.33268083028083</v>
      </c>
      <c r="AE18" s="259">
        <f>日报!Z32</f>
        <v>-0.0603723292239421</v>
      </c>
      <c r="AF18" s="234">
        <f t="shared" si="11"/>
        <v>5.4274</v>
      </c>
      <c r="AG18" s="234">
        <f t="shared" si="12"/>
        <v>1.5116</v>
      </c>
      <c r="AH18" s="235">
        <f>SUMIFS(数据提取表!W:W,数据提取表!$B:$B,$A18,数据提取表!$A:$A,"&gt;="&amp;$D$1,数据提取表!$A:$A,"&lt;="&amp;$H$1)</f>
        <v>0</v>
      </c>
      <c r="AI18" s="235">
        <f>SUMIFS(数据提取表!X:X,数据提取表!$B:$B,$A18,数据提取表!$A:$A,"&gt;="&amp;$D$1,数据提取表!$A:$A,"&lt;="&amp;$H$1)</f>
        <v>0</v>
      </c>
      <c r="AJ18" s="235">
        <f>SUMIFS(数据提取表!Y:Y,数据提取表!$B:$B,$A18,数据提取表!$A:$A,"&gt;="&amp;$D$1,数据提取表!$A:$A,"&lt;="&amp;$H$1)</f>
        <v>182.1257</v>
      </c>
      <c r="AK18" s="265"/>
      <c r="AL18" s="178"/>
    </row>
    <row r="19" customHeight="1" spans="1:38">
      <c r="A19" s="192" t="s">
        <v>61</v>
      </c>
      <c r="B19" s="193" t="s">
        <v>556</v>
      </c>
      <c r="C19" s="187" t="s">
        <v>801</v>
      </c>
      <c r="D19" s="194">
        <v>275</v>
      </c>
      <c r="E19" s="195">
        <f>日报!M33</f>
        <v>6720</v>
      </c>
      <c r="F19" s="196">
        <f>SUMIFS(数据提取表!G:G,数据提取表!$B:$B,$A19,数据提取表!$A:$A,"&gt;="&amp;$D$1,数据提取表!$A:$A,"&lt;="&amp;$H$1)/S1</f>
        <v>7.89483870967742</v>
      </c>
      <c r="G19" s="197">
        <f>SUMIFS(数据提取表!H:H,数据提取表!$B:$B,$A19,数据提取表!$A:$A,"&gt;="&amp;$D$1,数据提取表!$A:$A,"&lt;="&amp;$H$1)</f>
        <v>10404.195</v>
      </c>
      <c r="H19" s="198">
        <f>SUMIFS(数据提取表!I:I,数据提取表!$B:$B,$A19,数据提取表!$A:$A,"&gt;="&amp;$D$1,数据提取表!$A:$A,"&lt;="&amp;$H$1)</f>
        <v>9904.5478</v>
      </c>
      <c r="I19" s="198">
        <f>SUMIFS(数据提取表!J:J,数据提取表!$B:$B,$A19,数据提取表!$A:$A,"&gt;="&amp;$D$1,数据提取表!$A:$A,"&lt;="&amp;$H$1)</f>
        <v>9737.2</v>
      </c>
      <c r="J19" s="198">
        <f>日报!V33</f>
        <v>32351</v>
      </c>
      <c r="K19" s="233">
        <f t="shared" si="7"/>
        <v>1.4489880952381</v>
      </c>
      <c r="L19" s="234">
        <f>SUMIFS(数据提取表!U:U,数据提取表!$B:$B,$A19,数据提取表!$A:$A,"&gt;="&amp;$D$1,数据提取表!$A:$A,"&lt;="&amp;$H$1)</f>
        <v>5.6726</v>
      </c>
      <c r="M19" s="235">
        <f>SUMIFS(数据提取表!V:V,数据提取表!$B:$B,$A19,数据提取表!$A:$A,"&gt;="&amp;$D$1,数据提取表!$A:$A,"&lt;="&amp;$H$1)</f>
        <v>1.1867</v>
      </c>
      <c r="N19" s="234">
        <f>SUMIFS(数据提取表!T:T,数据提取表!$B:$B,$A19,数据提取表!$A:$A,"&gt;="&amp;$D$1,数据提取表!$A:$A,"&lt;="&amp;$H$1)</f>
        <v>7.9908</v>
      </c>
      <c r="O19" s="236">
        <v>79.2393</v>
      </c>
      <c r="P19" s="234">
        <f>SUMIFS(数据提取表!K:K,数据提取表!$B:$B,$A19,数据提取表!$A:$A,"&gt;="&amp;$D$1,数据提取表!$A:$A,"&lt;="&amp;$H$1)</f>
        <v>236.9801</v>
      </c>
      <c r="Q19" s="236">
        <f t="shared" si="1"/>
        <v>354.08</v>
      </c>
      <c r="R19" s="248">
        <f t="shared" si="8"/>
        <v>0.0227773604781533</v>
      </c>
      <c r="S19" s="196">
        <f>E19/$V$1*$S$1</f>
        <v>6720</v>
      </c>
      <c r="T19" s="196">
        <f t="shared" si="9"/>
        <v>3017.2</v>
      </c>
      <c r="U19" s="196">
        <f t="shared" si="10"/>
        <v>0.448988095238095</v>
      </c>
      <c r="V19" s="233">
        <f>$S$1/$V$1</f>
        <v>1</v>
      </c>
      <c r="W19" s="196">
        <f>日报!Q33</f>
        <v>8425.56</v>
      </c>
      <c r="X19" s="196">
        <f>日报!R33</f>
        <v>21878</v>
      </c>
      <c r="Y19" s="196">
        <f>日报!S33</f>
        <v>-1303.98838709678</v>
      </c>
      <c r="Z19" s="233">
        <f>日报!T33</f>
        <v>0.385115641283481</v>
      </c>
      <c r="AA19" s="258">
        <f>日报!U33</f>
        <v>-0.0596027236080435</v>
      </c>
      <c r="AB19" s="195">
        <f>日报!W33</f>
        <v>83580</v>
      </c>
      <c r="AC19" s="196">
        <f>日报!X33</f>
        <v>1059.45161290323</v>
      </c>
      <c r="AD19" s="259">
        <f>日报!Y33</f>
        <v>0.387066283799952</v>
      </c>
      <c r="AE19" s="259">
        <f>日报!Z33</f>
        <v>0.0126758986947024</v>
      </c>
      <c r="AF19" s="234">
        <f t="shared" si="11"/>
        <v>7.9908</v>
      </c>
      <c r="AG19" s="234">
        <f t="shared" si="12"/>
        <v>5.6726</v>
      </c>
      <c r="AH19" s="235">
        <f>SUMIFS(数据提取表!W:W,数据提取表!$B:$B,$A19,数据提取表!$A:$A,"&gt;="&amp;$D$1,数据提取表!$A:$A,"&lt;="&amp;$H$1)</f>
        <v>0</v>
      </c>
      <c r="AI19" s="235">
        <f>SUMIFS(数据提取表!X:X,数据提取表!$B:$B,$A19,数据提取表!$A:$A,"&gt;="&amp;$D$1,数据提取表!$A:$A,"&lt;="&amp;$H$1)</f>
        <v>0</v>
      </c>
      <c r="AJ19" s="235">
        <f>SUMIFS(数据提取表!Y:Y,数据提取表!$B:$B,$A19,数据提取表!$A:$A,"&gt;="&amp;$D$1,数据提取表!$A:$A,"&lt;="&amp;$H$1)</f>
        <v>247.835</v>
      </c>
      <c r="AK19" s="265"/>
      <c r="AL19" s="178"/>
    </row>
    <row r="20" customHeight="1" spans="1:38">
      <c r="A20" s="192" t="s">
        <v>62</v>
      </c>
      <c r="B20" s="193" t="s">
        <v>558</v>
      </c>
      <c r="C20" s="199" t="s">
        <v>802</v>
      </c>
      <c r="D20" s="200">
        <v>200</v>
      </c>
      <c r="E20" s="195">
        <f>日报!M34</f>
        <v>4629</v>
      </c>
      <c r="F20" s="196">
        <f>SUMIFS(数据提取表!G:G,数据提取表!$B:$B,$A20,数据提取表!$A:$A,"&gt;="&amp;$D$1,数据提取表!$A:$A,"&lt;="&amp;$H$1)/S1</f>
        <v>8.23451612903226</v>
      </c>
      <c r="G20" s="197">
        <f>SUMIFS(数据提取表!H:H,数据提取表!$B:$B,$A20,数据提取表!$A:$A,"&gt;="&amp;$D$1,数据提取表!$A:$A,"&lt;="&amp;$H$1)</f>
        <v>7344.8667</v>
      </c>
      <c r="H20" s="198">
        <f>SUMIFS(数据提取表!I:I,数据提取表!$B:$B,$A20,数据提取表!$A:$A,"&gt;="&amp;$D$1,数据提取表!$A:$A,"&lt;="&amp;$H$1)</f>
        <v>6534.7624</v>
      </c>
      <c r="I20" s="198">
        <f>SUMIFS(数据提取表!J:J,数据提取表!$B:$B,$A20,数据提取表!$A:$A,"&gt;="&amp;$D$1,数据提取表!$A:$A,"&lt;="&amp;$H$1)</f>
        <v>6336</v>
      </c>
      <c r="J20" s="198">
        <f>日报!V34</f>
        <v>22826.76</v>
      </c>
      <c r="K20" s="233">
        <f t="shared" si="7"/>
        <v>1.36876215165263</v>
      </c>
      <c r="L20" s="234">
        <f>SUMIFS(数据提取表!U:U,数据提取表!$B:$B,$A20,数据提取表!$A:$A,"&gt;="&amp;$D$1,数据提取表!$A:$A,"&lt;="&amp;$H$1)</f>
        <v>6.74</v>
      </c>
      <c r="M20" s="235">
        <f>SUMIFS(数据提取表!V:V,数据提取表!$B:$B,$A20,数据提取表!$A:$A,"&gt;="&amp;$D$1,数据提取表!$A:$A,"&lt;="&amp;$H$1)</f>
        <v>10.5</v>
      </c>
      <c r="N20" s="234">
        <f>SUMIFS(数据提取表!T:T,数据提取表!$B:$B,$A20,数据提取表!$A:$A,"&gt;="&amp;$D$1,数据提取表!$A:$A,"&lt;="&amp;$H$1)</f>
        <v>15.3534</v>
      </c>
      <c r="O20" s="236">
        <v>87.1996</v>
      </c>
      <c r="P20" s="234">
        <f>SUMIFS(数据提取表!K:K,数据提取表!$B:$B,$A20,数据提取表!$A:$A,"&gt;="&amp;$D$1,数据提取表!$A:$A,"&lt;="&amp;$H$1)</f>
        <v>112.9735</v>
      </c>
      <c r="Q20" s="236">
        <f t="shared" si="1"/>
        <v>316.8</v>
      </c>
      <c r="R20" s="248">
        <f t="shared" si="8"/>
        <v>0.0153812866338337</v>
      </c>
      <c r="S20" s="196">
        <f>E20/$V$1*$S$1</f>
        <v>4629</v>
      </c>
      <c r="T20" s="196">
        <f t="shared" si="9"/>
        <v>1707</v>
      </c>
      <c r="U20" s="196">
        <f t="shared" si="10"/>
        <v>0.368762151652625</v>
      </c>
      <c r="V20" s="233">
        <f>$S$1/$V$1</f>
        <v>1</v>
      </c>
      <c r="W20" s="196">
        <f>日报!Q34</f>
        <v>6279.24</v>
      </c>
      <c r="X20" s="196">
        <f>日报!R34</f>
        <v>15988</v>
      </c>
      <c r="Y20" s="196">
        <f>日报!S34</f>
        <v>-1014.40516129032</v>
      </c>
      <c r="Z20" s="233">
        <f>日报!T34</f>
        <v>0.392747060295221</v>
      </c>
      <c r="AA20" s="258">
        <f>日报!U34</f>
        <v>-0.0634479085120292</v>
      </c>
      <c r="AB20" s="195">
        <f>日报!W34</f>
        <v>61280</v>
      </c>
      <c r="AC20" s="196">
        <f>日报!X34</f>
        <v>-846.885161290324</v>
      </c>
      <c r="AD20" s="259">
        <f>日报!Y34</f>
        <v>0.372499347258486</v>
      </c>
      <c r="AE20" s="259">
        <f>日报!Z34</f>
        <v>-0.0138199275667481</v>
      </c>
      <c r="AF20" s="234">
        <f t="shared" si="11"/>
        <v>15.3534</v>
      </c>
      <c r="AG20" s="234">
        <f t="shared" si="12"/>
        <v>6.74</v>
      </c>
      <c r="AH20" s="235">
        <f>SUMIFS(数据提取表!W:W,数据提取表!$B:$B,$A20,数据提取表!$A:$A,"&gt;="&amp;$D$1,数据提取表!$A:$A,"&lt;="&amp;$H$1)</f>
        <v>0</v>
      </c>
      <c r="AI20" s="235">
        <f>SUMIFS(数据提取表!X:X,数据提取表!$B:$B,$A20,数据提取表!$A:$A,"&gt;="&amp;$D$1,数据提取表!$A:$A,"&lt;="&amp;$H$1)</f>
        <v>0</v>
      </c>
      <c r="AJ20" s="235">
        <f>SUMIFS(数据提取表!Y:Y,数据提取表!$B:$B,$A20,数据提取表!$A:$A,"&gt;="&amp;$D$1,数据提取表!$A:$A,"&lt;="&amp;$H$1)</f>
        <v>664.5374</v>
      </c>
      <c r="AK20" s="265"/>
      <c r="AL20" s="178"/>
    </row>
    <row r="21" customHeight="1" spans="1:38">
      <c r="A21" s="192" t="s">
        <v>64</v>
      </c>
      <c r="B21" s="193" t="s">
        <v>560</v>
      </c>
      <c r="C21" s="187" t="s">
        <v>803</v>
      </c>
      <c r="D21" s="194">
        <v>60</v>
      </c>
      <c r="E21" s="195">
        <f>日报!M35</f>
        <v>1011</v>
      </c>
      <c r="F21" s="196">
        <f>SUMIFS(数据提取表!G:G,数据提取表!$B:$B,$A21,数据提取表!$A:$A,"&gt;="&amp;$D$1,数据提取表!$A:$A,"&lt;="&amp;$H$1)/S1</f>
        <v>6.33645161290323</v>
      </c>
      <c r="G21" s="197">
        <f>SUMIFS(数据提取表!H:H,数据提取表!$B:$B,$A21,数据提取表!$A:$A,"&gt;="&amp;$D$1,数据提取表!$A:$A,"&lt;="&amp;$H$1)</f>
        <v>1724.6066</v>
      </c>
      <c r="H21" s="198">
        <f>SUMIFS(数据提取表!I:I,数据提取表!$B:$B,$A21,数据提取表!$A:$A,"&gt;="&amp;$D$1,数据提取表!$A:$A,"&lt;="&amp;$H$1)</f>
        <v>1473.109</v>
      </c>
      <c r="I21" s="198">
        <f>SUMIFS(数据提取表!J:J,数据提取表!$B:$B,$A21,数据提取表!$A:$A,"&gt;="&amp;$D$1,数据提取表!$A:$A,"&lt;="&amp;$H$1)</f>
        <v>1455.3</v>
      </c>
      <c r="J21" s="198">
        <f>日报!V35</f>
        <v>5431.23</v>
      </c>
      <c r="K21" s="233">
        <f t="shared" si="7"/>
        <v>1.43946587537092</v>
      </c>
      <c r="L21" s="234">
        <f>SUMIFS(数据提取表!U:U,数据提取表!$B:$B,$A21,数据提取表!$A:$A,"&gt;="&amp;$D$1,数据提取表!$A:$A,"&lt;="&amp;$H$1)</f>
        <v>0</v>
      </c>
      <c r="M21" s="235">
        <f>SUMIFS(数据提取表!V:V,数据提取表!$B:$B,$A21,数据提取表!$A:$A,"&gt;="&amp;$D$1,数据提取表!$A:$A,"&lt;="&amp;$H$1)</f>
        <v>0</v>
      </c>
      <c r="N21" s="234">
        <f>SUMIFS(数据提取表!T:T,数据提取表!$B:$B,$A21,数据提取表!$A:$A,"&gt;="&amp;$D$1,数据提取表!$A:$A,"&lt;="&amp;$H$1)</f>
        <v>0.99</v>
      </c>
      <c r="O21" s="236">
        <v>21.7325</v>
      </c>
      <c r="P21" s="234">
        <f>SUMIFS(数据提取表!K:K,数据提取表!$B:$B,$A21,数据提取表!$A:$A,"&gt;="&amp;$D$1,数据提取表!$A:$A,"&lt;="&amp;$H$1)</f>
        <v>250.5076</v>
      </c>
      <c r="Q21" s="236">
        <f t="shared" si="1"/>
        <v>242.55</v>
      </c>
      <c r="R21" s="248">
        <f t="shared" si="8"/>
        <v>0.145254923644616</v>
      </c>
      <c r="S21" s="196">
        <f>E21/$V$1*$S$1</f>
        <v>1011</v>
      </c>
      <c r="T21" s="196">
        <f t="shared" si="9"/>
        <v>444.3</v>
      </c>
      <c r="U21" s="196">
        <f t="shared" si="10"/>
        <v>0.43946587537092</v>
      </c>
      <c r="V21" s="233">
        <f>$S$1/$V$1</f>
        <v>1</v>
      </c>
      <c r="W21" s="196">
        <f>日报!Q35</f>
        <v>1379.7</v>
      </c>
      <c r="X21" s="196">
        <f>日报!R35</f>
        <v>3329</v>
      </c>
      <c r="Y21" s="196">
        <f>日报!S35</f>
        <v>-74.5258064516131</v>
      </c>
      <c r="Z21" s="233">
        <f>日报!T35</f>
        <v>0.414448783418444</v>
      </c>
      <c r="AA21" s="258">
        <f>日报!U35</f>
        <v>-0.0223868448337678</v>
      </c>
      <c r="AB21" s="195">
        <f>日报!W35</f>
        <v>14049</v>
      </c>
      <c r="AC21" s="196">
        <f>日报!X35</f>
        <v>45.0041935483869</v>
      </c>
      <c r="AD21" s="259">
        <f>日报!Y35</f>
        <v>0.386591928251121</v>
      </c>
      <c r="AE21" s="259">
        <f>日报!Z35</f>
        <v>0.00320337344639383</v>
      </c>
      <c r="AF21" s="234">
        <f t="shared" si="11"/>
        <v>0.99</v>
      </c>
      <c r="AG21" s="234">
        <f t="shared" si="12"/>
        <v>0</v>
      </c>
      <c r="AH21" s="235">
        <f>SUMIFS(数据提取表!W:W,数据提取表!$B:$B,$A21,数据提取表!$A:$A,"&gt;="&amp;$D$1,数据提取表!$A:$A,"&lt;="&amp;$H$1)</f>
        <v>0</v>
      </c>
      <c r="AI21" s="235">
        <f>SUMIFS(数据提取表!X:X,数据提取表!$B:$B,$A21,数据提取表!$A:$A,"&gt;="&amp;$D$1,数据提取表!$A:$A,"&lt;="&amp;$H$1)</f>
        <v>0</v>
      </c>
      <c r="AJ21" s="235">
        <f>SUMIFS(数据提取表!Y:Y,数据提取表!$B:$B,$A21,数据提取表!$A:$A,"&gt;="&amp;$D$1,数据提取表!$A:$A,"&lt;="&amp;$H$1)</f>
        <v>0</v>
      </c>
      <c r="AK21" s="265"/>
      <c r="AL21" s="178"/>
    </row>
    <row r="22" s="173" customFormat="1" customHeight="1" spans="1:38">
      <c r="A22" s="192" t="s">
        <v>59</v>
      </c>
      <c r="B22" s="193" t="s">
        <v>562</v>
      </c>
      <c r="C22" s="187" t="s">
        <v>59</v>
      </c>
      <c r="D22" s="203">
        <v>100</v>
      </c>
      <c r="E22" s="195">
        <f>日报!M36</f>
        <v>2214</v>
      </c>
      <c r="F22" s="196">
        <f>SUMIFS(数据提取表!G:G,数据提取表!$B:$B,$A22,数据提取表!$A:$A,"&gt;="&amp;$D$1,数据提取表!$A:$A,"&lt;="&amp;$H$1)/S1</f>
        <v>5.87193548387097</v>
      </c>
      <c r="G22" s="197">
        <f>SUMIFS(数据提取表!H:H,数据提取表!$B:$B,$A22,数据提取表!$A:$A,"&gt;="&amp;$D$1,数据提取表!$A:$A,"&lt;="&amp;$H$1)</f>
        <v>2652.6924</v>
      </c>
      <c r="H22" s="198">
        <f>SUMIFS(数据提取表!I:I,数据提取表!$B:$B,$A22,数据提取表!$A:$A,"&gt;="&amp;$D$1,数据提取表!$A:$A,"&lt;="&amp;$H$1)</f>
        <v>2523.9132</v>
      </c>
      <c r="I22" s="198">
        <f>SUMIFS(数据提取表!J:J,数据提取表!$B:$B,$A22,数据提取表!$A:$A,"&gt;="&amp;$D$1,数据提取表!$A:$A,"&lt;="&amp;$H$1)</f>
        <v>2480.544</v>
      </c>
      <c r="J22" s="198">
        <f>日报!V36</f>
        <v>9548.616</v>
      </c>
      <c r="K22" s="233">
        <f t="shared" si="7"/>
        <v>1.12039024390244</v>
      </c>
      <c r="L22" s="234">
        <f>SUMIFS(数据提取表!U:U,数据提取表!$B:$B,$A22,数据提取表!$A:$A,"&gt;="&amp;$D$1,数据提取表!$A:$A,"&lt;="&amp;$H$1)</f>
        <v>3.5084</v>
      </c>
      <c r="M22" s="235">
        <f>SUMIFS(数据提取表!V:V,数据提取表!$B:$B,$A22,数据提取表!$A:$A,"&gt;="&amp;$D$1,数据提取表!$A:$A,"&lt;="&amp;$H$1)</f>
        <v>10</v>
      </c>
      <c r="N22" s="234">
        <f>SUMIFS(数据提取表!T:T,数据提取表!$B:$B,$A22,数据提取表!$A:$A,"&gt;="&amp;$D$1,数据提取表!$A:$A,"&lt;="&amp;$H$1)</f>
        <v>4.0572</v>
      </c>
      <c r="O22" s="236">
        <v>38.3807</v>
      </c>
      <c r="P22" s="234">
        <f>SUMIFS(数据提取表!K:K,数据提取表!$B:$B,$A22,数据提取表!$A:$A,"&gt;="&amp;$D$1,数据提取表!$A:$A,"&lt;="&amp;$H$1)</f>
        <v>109.3068</v>
      </c>
      <c r="Q22" s="236">
        <f t="shared" si="1"/>
        <v>248.0544</v>
      </c>
      <c r="R22" s="248">
        <f t="shared" si="8"/>
        <v>0.0412059837770863</v>
      </c>
      <c r="S22" s="196">
        <f>E22/$V$1*$S$1</f>
        <v>2214</v>
      </c>
      <c r="T22" s="196">
        <f t="shared" si="9"/>
        <v>266.544000000001</v>
      </c>
      <c r="U22" s="196">
        <f t="shared" si="10"/>
        <v>0.120390243902439</v>
      </c>
      <c r="V22" s="233">
        <f>$S$1/$V$1</f>
        <v>1</v>
      </c>
      <c r="W22" s="196">
        <f>日报!Q36</f>
        <v>2569.512</v>
      </c>
      <c r="X22" s="196">
        <f>日报!R36</f>
        <v>7073</v>
      </c>
      <c r="Y22" s="196">
        <f>日报!S36</f>
        <v>-536.32670967742</v>
      </c>
      <c r="Z22" s="233">
        <f>日报!T36</f>
        <v>0.363284603421462</v>
      </c>
      <c r="AA22" s="258">
        <f>日报!U36</f>
        <v>-0.0758273306485819</v>
      </c>
      <c r="AB22" s="195">
        <f>日报!W36</f>
        <v>25315</v>
      </c>
      <c r="AC22" s="196">
        <f>日报!X36</f>
        <v>-120.222709677419</v>
      </c>
      <c r="AD22" s="259">
        <f>日报!Y36</f>
        <v>0.377192020541181</v>
      </c>
      <c r="AE22" s="259">
        <f>日报!Z36</f>
        <v>-0.004749070103789</v>
      </c>
      <c r="AF22" s="234">
        <f t="shared" si="11"/>
        <v>4.0572</v>
      </c>
      <c r="AG22" s="234">
        <f t="shared" si="12"/>
        <v>3.5084</v>
      </c>
      <c r="AH22" s="235">
        <f>SUMIFS(数据提取表!W:W,数据提取表!$B:$B,$A22,数据提取表!$A:$A,"&gt;="&amp;$D$1,数据提取表!$A:$A,"&lt;="&amp;$H$1)</f>
        <v>0</v>
      </c>
      <c r="AI22" s="235">
        <f>SUMIFS(数据提取表!X:X,数据提取表!$B:$B,$A22,数据提取表!$A:$A,"&gt;="&amp;$D$1,数据提取表!$A:$A,"&lt;="&amp;$H$1)</f>
        <v>0</v>
      </c>
      <c r="AJ22" s="235">
        <f>SUMIFS(数据提取表!Y:Y,数据提取表!$B:$B,$A22,数据提取表!$A:$A,"&gt;="&amp;$D$1,数据提取表!$A:$A,"&lt;="&amp;$H$1)</f>
        <v>1.9068</v>
      </c>
      <c r="AK22" s="265"/>
      <c r="AL22" s="178"/>
    </row>
    <row r="23" s="173" customFormat="1" customHeight="1" spans="1:38">
      <c r="A23" s="204" t="s">
        <v>43</v>
      </c>
      <c r="B23" s="193" t="s">
        <v>566</v>
      </c>
      <c r="C23" s="187" t="s">
        <v>804</v>
      </c>
      <c r="D23" s="203">
        <v>300</v>
      </c>
      <c r="E23" s="195">
        <f>日报!M37</f>
        <v>4972</v>
      </c>
      <c r="F23" s="196">
        <f>SUMIFS(数据提取表!F:F,数据提取表!$B:$B,$A23,数据提取表!$A:$A,"&gt;="&amp;$D$1,数据提取表!$A:$A,"&lt;="&amp;$H$1)</f>
        <v>146.12</v>
      </c>
      <c r="G23" s="197">
        <f>SUMIFS(数据提取表!H:H,数据提取表!$B:$B,$A23,数据提取表!$A:$A,"&gt;="&amp;$D$1,数据提取表!$A:$A,"&lt;="&amp;$H$1)</f>
        <v>4731.9703</v>
      </c>
      <c r="H23" s="198">
        <f>SUMIFS(数据提取表!I:I,数据提取表!$B:$B,$A23,数据提取表!$A:$A,"&gt;="&amp;$D$1,数据提取表!$A:$A,"&lt;="&amp;$H$1)</f>
        <v>4198.8014</v>
      </c>
      <c r="I23" s="198">
        <f>SUMIFS(数据提取表!J:J,数据提取表!$B:$B,$A23,数据提取表!$A:$A,"&gt;="&amp;$D$1,数据提取表!$A:$A,"&lt;="&amp;$H$1)</f>
        <v>4119.82</v>
      </c>
      <c r="J23" s="198">
        <f>日报!V37</f>
        <v>18582.466</v>
      </c>
      <c r="K23" s="233">
        <f t="shared" si="7"/>
        <v>0.828604183427192</v>
      </c>
      <c r="L23" s="234">
        <f>SUMIFS(数据提取表!U:U,数据提取表!$B:$B,$A23,数据提取表!$A:$A,"&gt;="&amp;$D$1,数据提取表!$A:$A,"&lt;="&amp;$H$1)</f>
        <v>0</v>
      </c>
      <c r="M23" s="235">
        <f>SUMIFS(数据提取表!V:V,数据提取表!$B:$B,$A23,数据提取表!$A:$A,"&gt;="&amp;$D$1,数据提取表!$A:$A,"&lt;="&amp;$H$1)</f>
        <v>0</v>
      </c>
      <c r="N23" s="234">
        <f>SUMIFS(数据提取表!T:T,数据提取表!$B:$B,$A23,数据提取表!$A:$A,"&gt;="&amp;$D$1,数据提取表!$A:$A,"&lt;="&amp;$H$1)</f>
        <v>0.115</v>
      </c>
      <c r="O23" s="236">
        <v>100.8537</v>
      </c>
      <c r="P23" s="234">
        <f>SUMIFS(数据提取表!K:K,数据提取表!$B:$B,$A23,数据提取表!$A:$A,"&gt;="&amp;$D$1,数据提取表!$A:$A,"&lt;="&amp;$H$1)</f>
        <v>533.169</v>
      </c>
      <c r="Q23" s="236">
        <f t="shared" si="1"/>
        <v>137.327333333333</v>
      </c>
      <c r="R23" s="248">
        <f t="shared" si="8"/>
        <v>0.112673784110606</v>
      </c>
      <c r="S23" s="196">
        <f>E23/$V$1*$S$1</f>
        <v>4972</v>
      </c>
      <c r="T23" s="196">
        <f t="shared" si="9"/>
        <v>-852.179999999999</v>
      </c>
      <c r="U23" s="196">
        <f t="shared" si="10"/>
        <v>-0.171395816572808</v>
      </c>
      <c r="V23" s="233">
        <f>$S$1/$V$1</f>
        <v>1</v>
      </c>
      <c r="W23" s="196">
        <f>日报!Q37</f>
        <v>5550.435</v>
      </c>
      <c r="X23" s="196">
        <f>日报!R37</f>
        <v>14920</v>
      </c>
      <c r="Y23" s="196">
        <f>日报!S37</f>
        <v>492.660806451613</v>
      </c>
      <c r="Z23" s="233">
        <f>日报!T37</f>
        <v>0.372013069705094</v>
      </c>
      <c r="AA23" s="258">
        <f>日报!U37</f>
        <v>0.0330201612903226</v>
      </c>
      <c r="AB23" s="195">
        <f>日报!W37</f>
        <v>57321</v>
      </c>
      <c r="AC23" s="196">
        <f>日报!X37</f>
        <v>878.691806451614</v>
      </c>
      <c r="AD23" s="259">
        <f>日报!Y37</f>
        <v>0.32418251600635</v>
      </c>
      <c r="AE23" s="259">
        <f>日报!Z37</f>
        <v>0.0153293174657039</v>
      </c>
      <c r="AF23" s="234">
        <f t="shared" si="11"/>
        <v>0.115</v>
      </c>
      <c r="AG23" s="234">
        <f t="shared" si="12"/>
        <v>0</v>
      </c>
      <c r="AH23" s="235">
        <f>SUMIFS(数据提取表!W:W,数据提取表!$B:$B,$A23,数据提取表!$A:$A,"&gt;="&amp;$D$1,数据提取表!$A:$A,"&lt;="&amp;$H$1)</f>
        <v>0</v>
      </c>
      <c r="AI23" s="235">
        <f>SUMIFS(数据提取表!X:X,数据提取表!$B:$B,$A23,数据提取表!$A:$A,"&gt;="&amp;$D$1,数据提取表!$A:$A,"&lt;="&amp;$H$1)</f>
        <v>0</v>
      </c>
      <c r="AJ23" s="235">
        <f>SUMIFS(数据提取表!Y:Y,数据提取表!$B:$B,$A23,数据提取表!$A:$A,"&gt;="&amp;$D$1,数据提取表!$A:$A,"&lt;="&amp;$H$1)</f>
        <v>0</v>
      </c>
      <c r="AK23" s="265"/>
      <c r="AL23" s="178"/>
    </row>
    <row r="24" customHeight="1" spans="1:38">
      <c r="A24" s="192" t="s">
        <v>52</v>
      </c>
      <c r="B24" s="193" t="s">
        <v>568</v>
      </c>
      <c r="C24" s="202" t="s">
        <v>805</v>
      </c>
      <c r="D24" s="203">
        <v>150</v>
      </c>
      <c r="E24" s="195">
        <f>日报!M45</f>
        <v>2355</v>
      </c>
      <c r="F24" s="196">
        <f>SUMIFS(数据提取表!F:F,数据提取表!$B:$B,$A24,数据提取表!$A:$A,"&gt;="&amp;$D$1,数据提取表!$A:$A,"&lt;="&amp;$H$1)</f>
        <v>148.81</v>
      </c>
      <c r="G24" s="197">
        <f>SUMIFS(数据提取表!H:H,数据提取表!$B:$B,$A24,数据提取表!$A:$A,"&gt;="&amp;$D$1,数据提取表!$A:$A,"&lt;="&amp;$H$1)</f>
        <v>1973.9083</v>
      </c>
      <c r="H24" s="198">
        <f>SUMIFS(数据提取表!I:I,数据提取表!$B:$B,$A24,数据提取表!$A:$A,"&gt;="&amp;$D$1,数据提取表!$A:$A,"&lt;="&amp;$H$1)</f>
        <v>1945.0645</v>
      </c>
      <c r="I24" s="198">
        <f>SUMIFS(数据提取表!J:J,数据提取表!$B:$B,$A24,数据提取表!$A:$A,"&gt;="&amp;$D$1,数据提取表!$A:$A,"&lt;="&amp;$H$1)</f>
        <v>1930.425</v>
      </c>
      <c r="J24" s="198">
        <f>日报!V45</f>
        <v>9139.725</v>
      </c>
      <c r="K24" s="233">
        <f t="shared" si="7"/>
        <v>0.819713375796179</v>
      </c>
      <c r="L24" s="234">
        <f>SUMIFS(数据提取表!U:U,数据提取表!$B:$B,$A24,数据提取表!$A:$A,"&gt;="&amp;$D$1,数据提取表!$A:$A,"&lt;="&amp;$H$1)</f>
        <v>0</v>
      </c>
      <c r="M24" s="235">
        <f>SUMIFS(数据提取表!V:V,数据提取表!$B:$B,$A24,数据提取表!$A:$A,"&gt;="&amp;$D$1,数据提取表!$A:$A,"&lt;="&amp;$H$1)</f>
        <v>0</v>
      </c>
      <c r="N24" s="234">
        <f>SUMIFS(数据提取表!T:T,数据提取表!$B:$B,$A24,数据提取表!$A:$A,"&gt;="&amp;$D$1,数据提取表!$A:$A,"&lt;="&amp;$H$1)</f>
        <v>0.54</v>
      </c>
      <c r="O24" s="236">
        <v>30.3765</v>
      </c>
      <c r="P24" s="234">
        <f>SUMIFS(数据提取表!K:K,数据提取表!$B:$B,$A24,数据提取表!$A:$A,"&gt;="&amp;$D$1,数据提取表!$A:$A,"&lt;="&amp;$H$1)</f>
        <v>28.3038</v>
      </c>
      <c r="Q24" s="236">
        <f t="shared" ref="Q24:Q36" si="13">I24/D24*10</f>
        <v>128.695</v>
      </c>
      <c r="R24" s="248">
        <f t="shared" si="8"/>
        <v>0.0143389639731491</v>
      </c>
      <c r="S24" s="196">
        <f>E24/$V$1*$S$1</f>
        <v>2355</v>
      </c>
      <c r="T24" s="196">
        <f t="shared" si="9"/>
        <v>-424.575</v>
      </c>
      <c r="U24" s="196">
        <f t="shared" si="10"/>
        <v>-0.180286624203821</v>
      </c>
      <c r="V24" s="233">
        <f>$S$1/$V$1</f>
        <v>1</v>
      </c>
      <c r="W24" s="196">
        <f>日报!Q45</f>
        <v>2626.05</v>
      </c>
      <c r="X24" s="196">
        <f>日报!R45</f>
        <v>7024.6</v>
      </c>
      <c r="Y24" s="196">
        <f>日报!S45</f>
        <v>169.514516129032</v>
      </c>
      <c r="Z24" s="233">
        <f>日报!T45</f>
        <v>0.373836232668052</v>
      </c>
      <c r="AA24" s="258">
        <f>日报!U45</f>
        <v>0.0241315542705681</v>
      </c>
      <c r="AB24" s="195">
        <f>日报!W45</f>
        <v>25455.6</v>
      </c>
      <c r="AC24" s="196">
        <f>日报!X45</f>
        <v>671.189516129032</v>
      </c>
      <c r="AD24" s="259">
        <f>日报!Y45</f>
        <v>0.35904575024749</v>
      </c>
      <c r="AE24" s="259">
        <f>日报!Z45</f>
        <v>0.0263670672122846</v>
      </c>
      <c r="AF24" s="234">
        <f t="shared" si="11"/>
        <v>0.54</v>
      </c>
      <c r="AG24" s="234">
        <f t="shared" si="12"/>
        <v>0</v>
      </c>
      <c r="AH24" s="235">
        <f>SUMIFS(数据提取表!W:W,数据提取表!$B:$B,$A24,数据提取表!$A:$A,"&gt;="&amp;$D$1,数据提取表!$A:$A,"&lt;="&amp;$H$1)</f>
        <v>0</v>
      </c>
      <c r="AI24" s="235">
        <f>SUMIFS(数据提取表!X:X,数据提取表!$B:$B,$A24,数据提取表!$A:$A,"&gt;="&amp;$D$1,数据提取表!$A:$A,"&lt;="&amp;$H$1)</f>
        <v>0</v>
      </c>
      <c r="AJ24" s="235">
        <f>SUMIFS(数据提取表!Y:Y,数据提取表!$B:$B,$A24,数据提取表!$A:$A,"&gt;="&amp;$D$1,数据提取表!$A:$A,"&lt;="&amp;$H$1)</f>
        <v>0</v>
      </c>
      <c r="AK24" s="265"/>
      <c r="AL24" s="178"/>
    </row>
    <row r="25" customHeight="1" spans="1:38">
      <c r="A25" s="192" t="s">
        <v>75</v>
      </c>
      <c r="B25" s="193" t="s">
        <v>570</v>
      </c>
      <c r="C25" s="187" t="s">
        <v>806</v>
      </c>
      <c r="D25" s="194">
        <v>200</v>
      </c>
      <c r="E25" s="195">
        <f>日报!M46</f>
        <v>4430</v>
      </c>
      <c r="F25" s="196">
        <f>SUMIFS(数据提取表!G:G,数据提取表!$B:$B,$A25,数据提取表!$A:$A,"&gt;="&amp;$D$1,数据提取表!$A:$A,"&lt;="&amp;$H$1)/S1</f>
        <v>3.96935483870968</v>
      </c>
      <c r="G25" s="197">
        <f>SUMIFS(数据提取表!H:H,数据提取表!$B:$B,$A25,数据提取表!$A:$A,"&gt;="&amp;$D$1,数据提取表!$A:$A,"&lt;="&amp;$H$1)</f>
        <v>2249.0871</v>
      </c>
      <c r="H25" s="198">
        <f>SUMIFS(数据提取表!I:I,数据提取表!$B:$B,$A25,数据提取表!$A:$A,"&gt;="&amp;$D$1,数据提取表!$A:$A,"&lt;="&amp;$H$1)</f>
        <v>2127.8645</v>
      </c>
      <c r="I25" s="198">
        <f>SUMIFS(数据提取表!J:J,数据提取表!$B:$B,$A25,数据提取表!$A:$A,"&gt;="&amp;$D$1,数据提取表!$A:$A,"&lt;="&amp;$H$1)</f>
        <v>2074.38</v>
      </c>
      <c r="J25" s="198">
        <f>日报!V46</f>
        <v>13000.02</v>
      </c>
      <c r="K25" s="233">
        <f t="shared" si="7"/>
        <v>0.468257336343115</v>
      </c>
      <c r="L25" s="234">
        <f>SUMIFS(数据提取表!U:U,数据提取表!$B:$B,$A25,数据提取表!$A:$A,"&gt;="&amp;$D$1,数据提取表!$A:$A,"&lt;="&amp;$H$1)</f>
        <v>1.4741</v>
      </c>
      <c r="M25" s="235">
        <f>SUMIFS(数据提取表!V:V,数据提取表!$B:$B,$A25,数据提取表!$A:$A,"&gt;="&amp;$D$1,数据提取表!$A:$A,"&lt;="&amp;$H$1)</f>
        <v>0</v>
      </c>
      <c r="N25" s="234">
        <f>SUMIFS(数据提取表!T:T,数据提取表!$B:$B,$A25,数据提取表!$A:$A,"&gt;="&amp;$D$1,数据提取表!$A:$A,"&lt;="&amp;$H$1)</f>
        <v>0.5126</v>
      </c>
      <c r="O25" s="236">
        <v>113.5985</v>
      </c>
      <c r="P25" s="234">
        <f>SUMIFS(数据提取表!K:K,数据提取表!$B:$B,$A25,数据提取表!$A:$A,"&gt;="&amp;$D$1,数据提取表!$A:$A,"&lt;="&amp;$H$1)</f>
        <v>119.1303</v>
      </c>
      <c r="Q25" s="236">
        <f t="shared" si="13"/>
        <v>103.719</v>
      </c>
      <c r="R25" s="248">
        <f t="shared" si="8"/>
        <v>0.0529682910012689</v>
      </c>
      <c r="S25" s="196">
        <f>E25/$V$1*$S$1</f>
        <v>4430</v>
      </c>
      <c r="T25" s="196">
        <f t="shared" si="9"/>
        <v>-2355.62</v>
      </c>
      <c r="U25" s="196">
        <f t="shared" si="10"/>
        <v>-0.531742663656885</v>
      </c>
      <c r="V25" s="233">
        <f>$S$1/$V$1</f>
        <v>1</v>
      </c>
      <c r="W25" s="196">
        <f>日报!Q46</f>
        <v>5150.64</v>
      </c>
      <c r="X25" s="196">
        <f>日报!R46</f>
        <v>13744</v>
      </c>
      <c r="Y25" s="196">
        <f>日报!S46</f>
        <v>219.833548387097</v>
      </c>
      <c r="Z25" s="233">
        <f>日报!T46</f>
        <v>0.374755529685681</v>
      </c>
      <c r="AA25" s="258">
        <f>日报!U46</f>
        <v>0.0159948740095385</v>
      </c>
      <c r="AB25" s="195">
        <f>日报!W46</f>
        <v>45530</v>
      </c>
      <c r="AC25" s="196">
        <f>日报!X46</f>
        <v>-942.786451612903</v>
      </c>
      <c r="AD25" s="259">
        <f>日报!Y46</f>
        <v>0.28552646606633</v>
      </c>
      <c r="AE25" s="259">
        <f>日报!Z46</f>
        <v>-0.020706928434283</v>
      </c>
      <c r="AF25" s="234">
        <f t="shared" si="11"/>
        <v>0.5126</v>
      </c>
      <c r="AG25" s="234">
        <f t="shared" si="12"/>
        <v>1.3685</v>
      </c>
      <c r="AH25" s="235">
        <f>SUMIFS(数据提取表!W:W,数据提取表!$B:$B,$A25,数据提取表!$A:$A,"&gt;="&amp;$D$1,数据提取表!$A:$A,"&lt;="&amp;$H$1)</f>
        <v>0.1056</v>
      </c>
      <c r="AI25" s="235">
        <f>SUMIFS(数据提取表!X:X,数据提取表!$B:$B,$A25,数据提取表!$A:$A,"&gt;="&amp;$D$1,数据提取表!$A:$A,"&lt;="&amp;$H$1)</f>
        <v>0</v>
      </c>
      <c r="AJ25" s="235">
        <f>SUMIFS(数据提取表!Y:Y,数据提取表!$B:$B,$A25,数据提取表!$A:$A,"&gt;="&amp;$D$1,数据提取表!$A:$A,"&lt;="&amp;$H$1)</f>
        <v>0</v>
      </c>
      <c r="AK25" s="265"/>
      <c r="AL25" s="178"/>
    </row>
    <row r="26" customHeight="1" spans="1:38">
      <c r="A26" s="192" t="s">
        <v>68</v>
      </c>
      <c r="B26" s="193" t="s">
        <v>572</v>
      </c>
      <c r="C26" s="187" t="s">
        <v>807</v>
      </c>
      <c r="D26" s="194">
        <v>200</v>
      </c>
      <c r="E26" s="195">
        <f>日报!M47</f>
        <v>5863</v>
      </c>
      <c r="F26" s="196">
        <f>SUMIFS(数据提取表!G:G,数据提取表!$B:$B,$A26,数据提取表!$A:$A,"&gt;="&amp;$D$1,数据提取表!$A:$A,"&lt;="&amp;$H$1)/S1</f>
        <v>8.31516129032258</v>
      </c>
      <c r="G26" s="197">
        <f>SUMIFS(数据提取表!H:H,数据提取表!$B:$B,$A26,数据提取表!$A:$A,"&gt;="&amp;$D$1,数据提取表!$A:$A,"&lt;="&amp;$H$1)</f>
        <v>8272.3663</v>
      </c>
      <c r="H26" s="198">
        <f>SUMIFS(数据提取表!I:I,数据提取表!$B:$B,$A26,数据提取表!$A:$A,"&gt;="&amp;$D$1,数据提取表!$A:$A,"&lt;="&amp;$H$1)</f>
        <v>6986.7219</v>
      </c>
      <c r="I26" s="198">
        <f>SUMIFS(数据提取表!J:J,数据提取表!$B:$B,$A26,数据提取表!$A:$A,"&gt;="&amp;$D$1,数据提取表!$A:$A,"&lt;="&amp;$H$1)</f>
        <v>6867.52</v>
      </c>
      <c r="J26" s="198">
        <f>日报!V47</f>
        <v>23840.08</v>
      </c>
      <c r="K26" s="233">
        <f t="shared" si="7"/>
        <v>1.17133208255159</v>
      </c>
      <c r="L26" s="234">
        <f>SUMIFS(数据提取表!U:U,数据提取表!$B:$B,$A26,数据提取表!$A:$A,"&gt;="&amp;$D$1,数据提取表!$A:$A,"&lt;="&amp;$H$1)</f>
        <v>43.616</v>
      </c>
      <c r="M26" s="235">
        <f>SUMIFS(数据提取表!V:V,数据提取表!$B:$B,$A26,数据提取表!$A:$A,"&gt;="&amp;$D$1,数据提取表!$A:$A,"&lt;="&amp;$H$1)</f>
        <v>15.5364</v>
      </c>
      <c r="N26" s="234">
        <f>SUMIFS(数据提取表!T:T,数据提取表!$B:$B,$A26,数据提取表!$A:$A,"&gt;="&amp;$D$1,数据提取表!$A:$A,"&lt;="&amp;$H$1)</f>
        <v>2.6961</v>
      </c>
      <c r="O26" s="236">
        <v>114.0409</v>
      </c>
      <c r="P26" s="234">
        <f>SUMIFS(数据提取表!K:K,数据提取表!$B:$B,$A26,数据提取表!$A:$A,"&gt;="&amp;$D$1,数据提取表!$A:$A,"&lt;="&amp;$H$1)</f>
        <v>1070.6979</v>
      </c>
      <c r="Q26" s="236">
        <f t="shared" si="13"/>
        <v>343.376</v>
      </c>
      <c r="R26" s="248">
        <f t="shared" si="8"/>
        <v>0.129430668465443</v>
      </c>
      <c r="S26" s="196">
        <f>E26/$V$1*$S$1</f>
        <v>5863</v>
      </c>
      <c r="T26" s="196">
        <f t="shared" si="9"/>
        <v>1004.52</v>
      </c>
      <c r="U26" s="196">
        <f t="shared" si="10"/>
        <v>0.171332082551595</v>
      </c>
      <c r="V26" s="233">
        <f>$S$1/$V$1</f>
        <v>1</v>
      </c>
      <c r="W26" s="196">
        <f>日报!Q47</f>
        <v>5418.16</v>
      </c>
      <c r="X26" s="196">
        <f>日报!R47</f>
        <v>16564</v>
      </c>
      <c r="Y26" s="196">
        <f>日报!S47</f>
        <v>-721.098064516128</v>
      </c>
      <c r="Z26" s="233">
        <f>日报!T47</f>
        <v>0.327104564114948</v>
      </c>
      <c r="AA26" s="258">
        <f>日报!U47</f>
        <v>-0.0435340536413987</v>
      </c>
      <c r="AB26" s="195">
        <f>日报!W47</f>
        <v>59159</v>
      </c>
      <c r="AC26" s="196">
        <f>日报!X47</f>
        <v>1766.82193548387</v>
      </c>
      <c r="AD26" s="259">
        <f>日报!Y47</f>
        <v>0.40298314711202</v>
      </c>
      <c r="AE26" s="259">
        <f>日报!Z47</f>
        <v>0.0298656491063722</v>
      </c>
      <c r="AF26" s="234">
        <f t="shared" si="11"/>
        <v>2.6961</v>
      </c>
      <c r="AG26" s="234">
        <f t="shared" si="12"/>
        <v>43.616</v>
      </c>
      <c r="AH26" s="235">
        <f>SUMIFS(数据提取表!W:W,数据提取表!$B:$B,$A26,数据提取表!$A:$A,"&gt;="&amp;$D$1,数据提取表!$A:$A,"&lt;="&amp;$H$1)</f>
        <v>0</v>
      </c>
      <c r="AI26" s="235">
        <f>SUMIFS(数据提取表!X:X,数据提取表!$B:$B,$A26,数据提取表!$A:$A,"&gt;="&amp;$D$1,数据提取表!$A:$A,"&lt;="&amp;$H$1)</f>
        <v>0</v>
      </c>
      <c r="AJ26" s="235">
        <f>SUMIFS(数据提取表!Y:Y,数据提取表!$B:$B,$A26,数据提取表!$A:$A,"&gt;="&amp;$D$1,数据提取表!$A:$A,"&lt;="&amp;$H$1)</f>
        <v>153.098</v>
      </c>
      <c r="AK26" s="265"/>
      <c r="AL26" s="178"/>
    </row>
    <row r="27" customHeight="1" spans="1:38">
      <c r="A27" s="192" t="s">
        <v>70</v>
      </c>
      <c r="B27" s="193" t="s">
        <v>574</v>
      </c>
      <c r="C27" s="187" t="s">
        <v>808</v>
      </c>
      <c r="D27" s="194">
        <v>200</v>
      </c>
      <c r="E27" s="195">
        <f>日报!M48</f>
        <v>3600</v>
      </c>
      <c r="F27" s="196">
        <f>SUMIFS(数据提取表!G:G,数据提取表!$B:$B,$A27,数据提取表!$A:$A,"&gt;="&amp;$D$1,数据提取表!$A:$A,"&lt;="&amp;$H$1)/S1</f>
        <v>9.96032258064516</v>
      </c>
      <c r="G27" s="197">
        <f>SUMIFS(数据提取表!H:H,数据提取表!$B:$B,$A27,数据提取表!$A:$A,"&gt;="&amp;$D$1,数据提取表!$A:$A,"&lt;="&amp;$H$1)</f>
        <v>7281.7032</v>
      </c>
      <c r="H27" s="198">
        <f>SUMIFS(数据提取表!I:I,数据提取表!$B:$B,$A27,数据提取表!$A:$A,"&gt;="&amp;$D$1,数据提取表!$A:$A,"&lt;="&amp;$H$1)</f>
        <v>3764.0485</v>
      </c>
      <c r="I27" s="198">
        <f>SUMIFS(数据提取表!J:J,数据提取表!$B:$B,$A27,数据提取表!$A:$A,"&gt;="&amp;$D$1,数据提取表!$A:$A,"&lt;="&amp;$H$1)</f>
        <v>3691.05</v>
      </c>
      <c r="J27" s="198">
        <f>日报!V48</f>
        <v>13647.975</v>
      </c>
      <c r="K27" s="233">
        <f t="shared" si="7"/>
        <v>1.02529166666667</v>
      </c>
      <c r="L27" s="234">
        <f>SUMIFS(数据提取表!U:U,数据提取表!$B:$B,$A27,数据提取表!$A:$A,"&gt;="&amp;$D$1,数据提取表!$A:$A,"&lt;="&amp;$H$1)</f>
        <v>3.5158</v>
      </c>
      <c r="M27" s="235">
        <f>SUMIFS(数据提取表!V:V,数据提取表!$B:$B,$A27,数据提取表!$A:$A,"&gt;="&amp;$D$1,数据提取表!$A:$A,"&lt;="&amp;$H$1)</f>
        <v>0</v>
      </c>
      <c r="N27" s="234">
        <f>SUMIFS(数据提取表!T:T,数据提取表!$B:$B,$A27,数据提取表!$A:$A,"&gt;="&amp;$D$1,数据提取表!$A:$A,"&lt;="&amp;$H$1)</f>
        <v>2798.1033</v>
      </c>
      <c r="O27" s="236">
        <v>98.7191</v>
      </c>
      <c r="P27" s="234">
        <f>SUMIFS(数据提取表!K:K,数据提取表!$B:$B,$A27,数据提取表!$A:$A,"&gt;="&amp;$D$1,数据提取表!$A:$A,"&lt;="&amp;$H$1)</f>
        <v>624.0353</v>
      </c>
      <c r="Q27" s="236">
        <f t="shared" si="13"/>
        <v>184.5525</v>
      </c>
      <c r="R27" s="248">
        <f t="shared" si="8"/>
        <v>0.085699084796535</v>
      </c>
      <c r="S27" s="196">
        <f>E27/$V$1*$S$1</f>
        <v>3600</v>
      </c>
      <c r="T27" s="196">
        <f t="shared" si="9"/>
        <v>91.0500000000011</v>
      </c>
      <c r="U27" s="196">
        <f t="shared" si="10"/>
        <v>0.025291666666667</v>
      </c>
      <c r="V27" s="233">
        <f>$S$1/$V$1</f>
        <v>1</v>
      </c>
      <c r="W27" s="196">
        <f>日报!Q48</f>
        <v>3211.725</v>
      </c>
      <c r="X27" s="196">
        <f>日报!R48</f>
        <v>9815</v>
      </c>
      <c r="Y27" s="196">
        <f>日报!S48</f>
        <v>-520.533064516129</v>
      </c>
      <c r="Z27" s="233">
        <f>日报!T48</f>
        <v>0.327226184411615</v>
      </c>
      <c r="AA27" s="258">
        <f>日报!U48</f>
        <v>-0.0530344436593101</v>
      </c>
      <c r="AB27" s="195">
        <f>日报!W48</f>
        <v>30140</v>
      </c>
      <c r="AC27" s="196">
        <f>日报!X48</f>
        <v>2771.71693548387</v>
      </c>
      <c r="AD27" s="259">
        <f>日报!Y48</f>
        <v>0.452819343065693</v>
      </c>
      <c r="AE27" s="259">
        <f>日报!Z48</f>
        <v>0.0919614112635657</v>
      </c>
      <c r="AF27" s="234">
        <f t="shared" si="11"/>
        <v>2798.1033</v>
      </c>
      <c r="AG27" s="234">
        <f t="shared" si="12"/>
        <v>3.5158</v>
      </c>
      <c r="AH27" s="235">
        <f>SUMIFS(数据提取表!W:W,数据提取表!$B:$B,$A27,数据提取表!$A:$A,"&gt;="&amp;$D$1,数据提取表!$A:$A,"&lt;="&amp;$H$1)</f>
        <v>0</v>
      </c>
      <c r="AI27" s="235">
        <f>SUMIFS(数据提取表!X:X,数据提取表!$B:$B,$A27,数据提取表!$A:$A,"&gt;="&amp;$D$1,数据提取表!$A:$A,"&lt;="&amp;$H$1)</f>
        <v>0</v>
      </c>
      <c r="AJ27" s="235">
        <f>SUMIFS(数据提取表!Y:Y,数据提取表!$B:$B,$A27,数据提取表!$A:$A,"&gt;="&amp;$D$1,数据提取表!$A:$A,"&lt;="&amp;$H$1)</f>
        <v>92.0003</v>
      </c>
      <c r="AK27" s="265"/>
      <c r="AL27" s="178"/>
    </row>
    <row r="28" customHeight="1" spans="1:38">
      <c r="A28" s="192" t="s">
        <v>73</v>
      </c>
      <c r="B28" s="193" t="s">
        <v>576</v>
      </c>
      <c r="C28" s="187" t="s">
        <v>809</v>
      </c>
      <c r="D28" s="194">
        <v>150</v>
      </c>
      <c r="E28" s="195">
        <f>日报!M49</f>
        <v>2131</v>
      </c>
      <c r="F28" s="196">
        <f>SUMIFS(数据提取表!G:G,数据提取表!$B:$B,$A28,数据提取表!$A:$A,"&gt;="&amp;$D$1,数据提取表!$A:$A,"&lt;="&amp;$H$1)/S1</f>
        <v>10.4009677419355</v>
      </c>
      <c r="G28" s="197">
        <f>SUMIFS(数据提取表!H:H,数据提取表!$B:$B,$A28,数据提取表!$A:$A,"&gt;="&amp;$D$1,数据提取表!$A:$A,"&lt;="&amp;$H$1)</f>
        <v>7069.8239</v>
      </c>
      <c r="H28" s="198">
        <f>SUMIFS(数据提取表!I:I,数据提取表!$B:$B,$A28,数据提取表!$A:$A,"&gt;="&amp;$D$1,数据提取表!$A:$A,"&lt;="&amp;$H$1)</f>
        <v>6172.5511</v>
      </c>
      <c r="I28" s="198">
        <f>SUMIFS(数据提取表!J:J,数据提取表!$B:$B,$A28,数据提取表!$A:$A,"&gt;="&amp;$D$1,数据提取表!$A:$A,"&lt;="&amp;$H$1)</f>
        <v>6049.12</v>
      </c>
      <c r="J28" s="198">
        <f>日报!V49</f>
        <v>16396.16</v>
      </c>
      <c r="K28" s="233">
        <f t="shared" si="7"/>
        <v>2.83862975129047</v>
      </c>
      <c r="L28" s="234">
        <f>SUMIFS(数据提取表!U:U,数据提取表!$B:$B,$A28,数据提取表!$A:$A,"&gt;="&amp;$D$1,数据提取表!$A:$A,"&lt;="&amp;$H$1)</f>
        <v>9.0725</v>
      </c>
      <c r="M28" s="235">
        <f>SUMIFS(数据提取表!V:V,数据提取表!$B:$B,$A28,数据提取表!$A:$A,"&gt;="&amp;$D$1,数据提取表!$A:$A,"&lt;="&amp;$H$1)</f>
        <v>0</v>
      </c>
      <c r="N28" s="234">
        <f>SUMIFS(数据提取表!T:T,数据提取表!$B:$B,$A28,数据提取表!$A:$A,"&gt;="&amp;$D$1,数据提取表!$A:$A,"&lt;="&amp;$H$1)</f>
        <v>4.5529</v>
      </c>
      <c r="O28" s="236">
        <v>64.5434</v>
      </c>
      <c r="P28" s="234">
        <f>SUMIFS(数据提取表!K:K,数据提取表!$B:$B,$A28,数据提取表!$A:$A,"&gt;="&amp;$D$1,数据提取表!$A:$A,"&lt;="&amp;$H$1)</f>
        <v>883.6474</v>
      </c>
      <c r="Q28" s="236">
        <f t="shared" si="13"/>
        <v>403.274666666667</v>
      </c>
      <c r="R28" s="248">
        <f t="shared" si="8"/>
        <v>0.124988601201227</v>
      </c>
      <c r="S28" s="196">
        <f>E28/$V$1*$S$1</f>
        <v>2131</v>
      </c>
      <c r="T28" s="196">
        <f t="shared" si="9"/>
        <v>3918.12</v>
      </c>
      <c r="U28" s="196">
        <f t="shared" si="10"/>
        <v>1.83862975129047</v>
      </c>
      <c r="V28" s="233">
        <f>$S$1/$V$1</f>
        <v>1</v>
      </c>
      <c r="W28" s="196">
        <f>日报!Q49</f>
        <v>2955.04</v>
      </c>
      <c r="X28" s="196">
        <f>日报!R49</f>
        <v>8168</v>
      </c>
      <c r="Y28" s="196">
        <f>日报!S49</f>
        <v>-926.443870967742</v>
      </c>
      <c r="Z28" s="233">
        <f>日报!T49</f>
        <v>0.361782566111655</v>
      </c>
      <c r="AA28" s="258">
        <f>日报!U49</f>
        <v>-0.113423588512211</v>
      </c>
      <c r="AB28" s="195">
        <f>日报!W49</f>
        <v>38110</v>
      </c>
      <c r="AC28" s="196">
        <f>日报!X49</f>
        <v>729.676129032257</v>
      </c>
      <c r="AD28" s="259">
        <f>日报!Y49</f>
        <v>0.430232484912097</v>
      </c>
      <c r="AE28" s="259">
        <f>日报!Z49</f>
        <v>0.0191465790877003</v>
      </c>
      <c r="AF28" s="234">
        <f t="shared" si="11"/>
        <v>4.5529</v>
      </c>
      <c r="AG28" s="234">
        <f t="shared" si="12"/>
        <v>9.0725</v>
      </c>
      <c r="AH28" s="235">
        <f>SUMIFS(数据提取表!W:W,数据提取表!$B:$B,$A28,数据提取表!$A:$A,"&gt;="&amp;$D$1,数据提取表!$A:$A,"&lt;="&amp;$H$1)</f>
        <v>0</v>
      </c>
      <c r="AI28" s="235">
        <f>SUMIFS(数据提取表!X:X,数据提取表!$B:$B,$A28,数据提取表!$A:$A,"&gt;="&amp;$D$1,数据提取表!$A:$A,"&lt;="&amp;$H$1)</f>
        <v>0</v>
      </c>
      <c r="AJ28" s="235">
        <f>SUMIFS(数据提取表!Y:Y,数据提取表!$B:$B,$A28,数据提取表!$A:$A,"&gt;="&amp;$D$1,数据提取表!$A:$A,"&lt;="&amp;$H$1)</f>
        <v>0</v>
      </c>
      <c r="AK28" s="265"/>
      <c r="AL28" s="178"/>
    </row>
    <row r="29" customHeight="1" spans="1:40">
      <c r="A29" s="192" t="s">
        <v>67</v>
      </c>
      <c r="B29" s="193" t="s">
        <v>578</v>
      </c>
      <c r="C29" s="187" t="s">
        <v>810</v>
      </c>
      <c r="D29" s="194">
        <v>100</v>
      </c>
      <c r="E29" s="195">
        <f>日报!M50</f>
        <v>3246</v>
      </c>
      <c r="F29" s="196">
        <f>SUMIFS(数据提取表!G:G,数据提取表!$B:$B,$A29,数据提取表!$A:$A,"&gt;="&amp;$D$1,数据提取表!$A:$A,"&lt;="&amp;$H$1)/S1</f>
        <v>4.65258064516129</v>
      </c>
      <c r="G29" s="197">
        <f>SUMIFS(数据提取表!H:H,数据提取表!$B:$B,$A29,数据提取表!$A:$A,"&gt;="&amp;$D$1,数据提取表!$A:$A,"&lt;="&amp;$H$1)</f>
        <v>1920.2942</v>
      </c>
      <c r="H29" s="198">
        <f>SUMIFS(数据提取表!I:I,数据提取表!$B:$B,$A29,数据提取表!$A:$A,"&gt;="&amp;$D$1,数据提取表!$A:$A,"&lt;="&amp;$H$1)</f>
        <v>1795.4123</v>
      </c>
      <c r="I29" s="198">
        <f>SUMIFS(数据提取表!J:J,数据提取表!$B:$B,$A29,数据提取表!$A:$A,"&gt;="&amp;$D$1,数据提取表!$A:$A,"&lt;="&amp;$H$1)</f>
        <v>1756.26</v>
      </c>
      <c r="J29" s="198">
        <f>日报!V50</f>
        <v>8720.58</v>
      </c>
      <c r="K29" s="233">
        <f t="shared" si="7"/>
        <v>0.541053604436229</v>
      </c>
      <c r="L29" s="234">
        <f>SUMIFS(数据提取表!U:U,数据提取表!$B:$B,$A29,数据提取表!$A:$A,"&gt;="&amp;$D$1,数据提取表!$A:$A,"&lt;="&amp;$H$1)</f>
        <v>5.3595</v>
      </c>
      <c r="M29" s="235">
        <f>SUMIFS(数据提取表!V:V,数据提取表!$B:$B,$A29,数据提取表!$A:$A,"&gt;="&amp;$D$1,数据提取表!$A:$A,"&lt;="&amp;$H$1)</f>
        <v>0</v>
      </c>
      <c r="N29" s="234">
        <f>SUMIFS(数据提取表!T:T,数据提取表!$B:$B,$A29,数据提取表!$A:$A,"&gt;="&amp;$D$1,数据提取表!$A:$A,"&lt;="&amp;$H$1)</f>
        <v>2.3522</v>
      </c>
      <c r="O29" s="236">
        <v>65.022</v>
      </c>
      <c r="P29" s="234">
        <f>SUMIFS(数据提取表!K:K,数据提取表!$B:$B,$A29,数据提取表!$A:$A,"&gt;="&amp;$D$1,数据提取表!$A:$A,"&lt;="&amp;$H$1)</f>
        <v>73.6611</v>
      </c>
      <c r="Q29" s="236">
        <f t="shared" si="13"/>
        <v>175.626</v>
      </c>
      <c r="R29" s="248">
        <f t="shared" si="8"/>
        <v>0.0383592784897231</v>
      </c>
      <c r="S29" s="196">
        <f>E29/$V$1*$S$1</f>
        <v>3246</v>
      </c>
      <c r="T29" s="196">
        <f t="shared" si="9"/>
        <v>-1489.74</v>
      </c>
      <c r="U29" s="196">
        <f t="shared" si="10"/>
        <v>-0.458946395563771</v>
      </c>
      <c r="V29" s="233">
        <f>$S$1/$V$1</f>
        <v>1</v>
      </c>
      <c r="W29" s="196">
        <f>日报!Q50</f>
        <v>2902.68</v>
      </c>
      <c r="X29" s="196">
        <f>日报!R50</f>
        <v>9635</v>
      </c>
      <c r="Y29" s="196">
        <f>日报!S50</f>
        <v>-112.73935483871</v>
      </c>
      <c r="Z29" s="233">
        <f>日报!T50</f>
        <v>0.30126414115205</v>
      </c>
      <c r="AA29" s="258">
        <f>日报!U50</f>
        <v>-0.0117010228166798</v>
      </c>
      <c r="AB29" s="195">
        <f>日报!W50</f>
        <v>27774</v>
      </c>
      <c r="AC29" s="196">
        <f>日报!X50</f>
        <v>404.16064516129</v>
      </c>
      <c r="AD29" s="259">
        <f>日报!Y50</f>
        <v>0.31398358176712</v>
      </c>
      <c r="AE29" s="259">
        <f>日报!Z50</f>
        <v>0.0145517622654745</v>
      </c>
      <c r="AF29" s="234">
        <f t="shared" si="11"/>
        <v>2.3522</v>
      </c>
      <c r="AG29" s="234">
        <f t="shared" si="12"/>
        <v>5.3595</v>
      </c>
      <c r="AH29" s="235">
        <f>SUMIFS(数据提取表!W:W,数据提取表!$B:$B,$A29,数据提取表!$A:$A,"&gt;="&amp;$D$1,数据提取表!$A:$A,"&lt;="&amp;$H$1)</f>
        <v>0</v>
      </c>
      <c r="AI29" s="235">
        <f>SUMIFS(数据提取表!X:X,数据提取表!$B:$B,$A29,数据提取表!$A:$A,"&gt;="&amp;$D$1,数据提取表!$A:$A,"&lt;="&amp;$H$1)</f>
        <v>0</v>
      </c>
      <c r="AJ29" s="235">
        <f>SUMIFS(数据提取表!Y:Y,数据提取表!$B:$B,$A29,数据提取表!$A:$A,"&gt;="&amp;$D$1,数据提取表!$A:$A,"&lt;="&amp;$H$1)</f>
        <v>43.5091</v>
      </c>
      <c r="AK29" s="265"/>
      <c r="AL29" s="178"/>
      <c r="AN29" s="266">
        <v>813.1584</v>
      </c>
    </row>
    <row r="30" customHeight="1" spans="1:40">
      <c r="A30" s="192" t="s">
        <v>58</v>
      </c>
      <c r="B30" s="193" t="s">
        <v>580</v>
      </c>
      <c r="C30" s="187" t="s">
        <v>811</v>
      </c>
      <c r="D30" s="194">
        <v>15</v>
      </c>
      <c r="E30" s="195">
        <f>日报!M51</f>
        <v>370</v>
      </c>
      <c r="F30" s="196">
        <f>SUMIFS(数据提取表!G:G,数据提取表!$B:$B,$A30,数据提取表!$A:$A,"&gt;="&amp;$D$1,数据提取表!$A:$A,"&lt;="&amp;$H$1)/S1</f>
        <v>4.23322580645161</v>
      </c>
      <c r="G30" s="197">
        <f>SUMIFS(数据提取表!H:H,数据提取表!$B:$B,$A30,数据提取表!$A:$A,"&gt;="&amp;$D$1,数据提取表!$A:$A,"&lt;="&amp;$H$1)</f>
        <v>188.351</v>
      </c>
      <c r="H30" s="198">
        <f>SUMIFS(数据提取表!I:I,数据提取表!$B:$B,$A30,数据提取表!$A:$A,"&gt;="&amp;$D$1,数据提取表!$A:$A,"&lt;="&amp;$H$1)</f>
        <v>130.594</v>
      </c>
      <c r="I30" s="198">
        <f>SUMIFS(数据提取表!J:J,数据提取表!$B:$B,$A30,数据提取表!$A:$A,"&gt;="&amp;$D$1,数据提取表!$A:$A,"&lt;="&amp;$H$1)</f>
        <v>125.37</v>
      </c>
      <c r="J30" s="198">
        <f>日报!V51</f>
        <v>900.375</v>
      </c>
      <c r="K30" s="233">
        <f t="shared" si="7"/>
        <v>0.338837837837838</v>
      </c>
      <c r="L30" s="234">
        <f>SUMIFS(数据提取表!U:U,数据提取表!$B:$B,$A30,数据提取表!$A:$A,"&gt;="&amp;$D$1,数据提取表!$A:$A,"&lt;="&amp;$H$1)</f>
        <v>0</v>
      </c>
      <c r="M30" s="235">
        <f>SUMIFS(数据提取表!V:V,数据提取表!$B:$B,$A30,数据提取表!$A:$A,"&gt;="&amp;$D$1,数据提取表!$A:$A,"&lt;="&amp;$H$1)</f>
        <v>0</v>
      </c>
      <c r="N30" s="234">
        <f>SUMIFS(数据提取表!T:T,数据提取表!$B:$B,$A30,数据提取表!$A:$A,"&gt;="&amp;$D$1,数据提取表!$A:$A,"&lt;="&amp;$H$1)</f>
        <v>0</v>
      </c>
      <c r="O30" s="236">
        <v>3.6946</v>
      </c>
      <c r="P30" s="234">
        <f>SUMIFS(数据提取表!K:K,数据提取表!$B:$B,$A30,数据提取表!$A:$A,"&gt;="&amp;$D$1,数据提取表!$A:$A,"&lt;="&amp;$H$1)</f>
        <v>57.757</v>
      </c>
      <c r="Q30" s="236">
        <f t="shared" si="13"/>
        <v>83.58</v>
      </c>
      <c r="R30" s="248">
        <f t="shared" si="8"/>
        <v>0.306645571300391</v>
      </c>
      <c r="S30" s="196">
        <f>E30/$V$1*$S$1</f>
        <v>370</v>
      </c>
      <c r="T30" s="196">
        <f t="shared" si="9"/>
        <v>-244.63</v>
      </c>
      <c r="U30" s="196">
        <f t="shared" si="10"/>
        <v>-0.661162162162162</v>
      </c>
      <c r="V30" s="233">
        <f>$S$1/$V$1</f>
        <v>1</v>
      </c>
      <c r="W30" s="196">
        <f>日报!Q51</f>
        <v>294.42</v>
      </c>
      <c r="X30" s="196">
        <f>日报!R51</f>
        <v>1075</v>
      </c>
      <c r="Y30" s="196">
        <f>日报!S51</f>
        <v>-104.450967741935</v>
      </c>
      <c r="Z30" s="233">
        <f>日报!T51</f>
        <v>0.273879069767442</v>
      </c>
      <c r="AA30" s="258">
        <f>日报!U51</f>
        <v>-0.0971636909227307</v>
      </c>
      <c r="AB30" s="195">
        <f>日报!W51</f>
        <v>3444</v>
      </c>
      <c r="AC30" s="196">
        <f>日报!X51</f>
        <v>-234.495967741935</v>
      </c>
      <c r="AD30" s="259">
        <f>日报!Y51</f>
        <v>0.261432926829268</v>
      </c>
      <c r="AE30" s="259">
        <f>日报!Z51</f>
        <v>-0.06808826008767</v>
      </c>
      <c r="AF30" s="234">
        <f t="shared" si="11"/>
        <v>0</v>
      </c>
      <c r="AG30" s="234">
        <f t="shared" si="12"/>
        <v>0</v>
      </c>
      <c r="AH30" s="235">
        <f>SUMIFS(数据提取表!W:W,数据提取表!$B:$B,$A30,数据提取表!$A:$A,"&gt;="&amp;$D$1,数据提取表!$A:$A,"&lt;="&amp;$H$1)</f>
        <v>0</v>
      </c>
      <c r="AI30" s="235">
        <f>SUMIFS(数据提取表!X:X,数据提取表!$B:$B,$A30,数据提取表!$A:$A,"&gt;="&amp;$D$1,数据提取表!$A:$A,"&lt;="&amp;$H$1)</f>
        <v>0</v>
      </c>
      <c r="AJ30" s="235">
        <f>SUMIFS(数据提取表!Y:Y,数据提取表!$B:$B,$A30,数据提取表!$A:$A,"&gt;="&amp;$D$1,数据提取表!$A:$A,"&lt;="&amp;$H$1)</f>
        <v>0</v>
      </c>
      <c r="AK30" s="265"/>
      <c r="AL30" s="178"/>
      <c r="AN30" s="173">
        <v>91440.6335</v>
      </c>
    </row>
    <row r="31" customHeight="1" spans="1:41">
      <c r="A31" s="192" t="s">
        <v>71</v>
      </c>
      <c r="B31" s="193" t="s">
        <v>582</v>
      </c>
      <c r="C31" s="187" t="s">
        <v>812</v>
      </c>
      <c r="D31" s="194">
        <v>50</v>
      </c>
      <c r="E31" s="195">
        <f>日报!M52</f>
        <v>1329</v>
      </c>
      <c r="F31" s="196">
        <f>SUMIFS(数据提取表!G:G,数据提取表!$B:$B,$A31,数据提取表!$A:$A,"&gt;="&amp;$D$1,数据提取表!$A:$A,"&lt;="&amp;$H$1)/S1</f>
        <v>5.03258064516129</v>
      </c>
      <c r="G31" s="197">
        <f>SUMIFS(数据提取表!H:H,数据提取表!$B:$B,$A31,数据提取表!$A:$A,"&gt;="&amp;$D$1,数据提取表!$A:$A,"&lt;="&amp;$H$1)</f>
        <v>833.9916</v>
      </c>
      <c r="H31" s="198">
        <f>SUMIFS(数据提取表!I:I,数据提取表!$B:$B,$A31,数据提取表!$A:$A,"&gt;="&amp;$D$1,数据提取表!$A:$A,"&lt;="&amp;$H$1)</f>
        <v>591.1604</v>
      </c>
      <c r="I31" s="198">
        <f>SUMIFS(数据提取表!J:J,数据提取表!$B:$B,$A31,数据提取表!$A:$A,"&gt;="&amp;$D$1,数据提取表!$A:$A,"&lt;="&amp;$H$1)</f>
        <v>567.0786</v>
      </c>
      <c r="J31" s="198">
        <f>日报!V52</f>
        <v>4563.8076</v>
      </c>
      <c r="K31" s="233">
        <f t="shared" si="7"/>
        <v>0.426695711060948</v>
      </c>
      <c r="L31" s="234">
        <f>SUMIFS(数据提取表!U:U,数据提取表!$B:$B,$A31,数据提取表!$A:$A,"&gt;="&amp;$D$1,数据提取表!$A:$A,"&lt;="&amp;$H$1)</f>
        <v>0</v>
      </c>
      <c r="M31" s="235">
        <f>SUMIFS(数据提取表!V:V,数据提取表!$B:$B,$A31,数据提取表!$A:$A,"&gt;="&amp;$D$1,数据提取表!$A:$A,"&lt;="&amp;$H$1)</f>
        <v>0</v>
      </c>
      <c r="N31" s="234">
        <f>SUMIFS(数据提取表!T:T,数据提取表!$B:$B,$A31,数据提取表!$A:$A,"&gt;="&amp;$D$1,数据提取表!$A:$A,"&lt;="&amp;$H$1)</f>
        <v>0</v>
      </c>
      <c r="O31" s="236">
        <v>14.2041</v>
      </c>
      <c r="P31" s="234">
        <f>SUMIFS(数据提取表!K:K,数据提取表!$B:$B,$A31,数据提取表!$A:$A,"&gt;="&amp;$D$1,数据提取表!$A:$A,"&lt;="&amp;$H$1)</f>
        <v>242.831</v>
      </c>
      <c r="Q31" s="236">
        <f t="shared" si="13"/>
        <v>113.41572</v>
      </c>
      <c r="R31" s="248">
        <f t="shared" si="8"/>
        <v>0.291167201204425</v>
      </c>
      <c r="S31" s="196">
        <f>E31/$V$1*$S$1</f>
        <v>1329</v>
      </c>
      <c r="T31" s="196">
        <f t="shared" si="9"/>
        <v>-761.9214</v>
      </c>
      <c r="U31" s="196">
        <f t="shared" si="10"/>
        <v>-0.573304288939052</v>
      </c>
      <c r="V31" s="233">
        <f>$S$1/$V$1</f>
        <v>1</v>
      </c>
      <c r="W31" s="196">
        <f>日报!Q52</f>
        <v>1847.967</v>
      </c>
      <c r="X31" s="196">
        <f>日报!R52</f>
        <v>3173</v>
      </c>
      <c r="Y31" s="196">
        <f>日报!S52</f>
        <v>97.2250645161291</v>
      </c>
      <c r="Z31" s="233">
        <f>日报!T52</f>
        <v>0.582403718878033</v>
      </c>
      <c r="AA31" s="258">
        <f>日报!U52</f>
        <v>0.0306413692140338</v>
      </c>
      <c r="AB31" s="195">
        <f>日报!W52</f>
        <v>11882</v>
      </c>
      <c r="AC31" s="196">
        <f>日报!X52</f>
        <v>95.0656645161289</v>
      </c>
      <c r="AD31" s="259">
        <f>日报!Y52</f>
        <v>0.384094226561185</v>
      </c>
      <c r="AE31" s="259">
        <f>日报!Z52</f>
        <v>0.00800081337452692</v>
      </c>
      <c r="AF31" s="234">
        <f t="shared" si="11"/>
        <v>0</v>
      </c>
      <c r="AG31" s="234">
        <f t="shared" si="12"/>
        <v>0</v>
      </c>
      <c r="AH31" s="235">
        <f>SUMIFS(数据提取表!W:W,数据提取表!$B:$B,$A31,数据提取表!$A:$A,"&gt;="&amp;$D$1,数据提取表!$A:$A,"&lt;="&amp;$H$1)</f>
        <v>0</v>
      </c>
      <c r="AI31" s="235">
        <f>SUMIFS(数据提取表!X:X,数据提取表!$B:$B,$A31,数据提取表!$A:$A,"&gt;="&amp;$D$1,数据提取表!$A:$A,"&lt;="&amp;$H$1)</f>
        <v>0</v>
      </c>
      <c r="AJ31" s="235">
        <f>SUMIFS(数据提取表!Y:Y,数据提取表!$B:$B,$A31,数据提取表!$A:$A,"&gt;="&amp;$D$1,数据提取表!$A:$A,"&lt;="&amp;$H$1)</f>
        <v>0</v>
      </c>
      <c r="AK31" s="265"/>
      <c r="AL31" s="178"/>
      <c r="AN31" s="178">
        <f>AN29/AN30</f>
        <v>0.00889274678964249</v>
      </c>
      <c r="AO31" s="178">
        <f>AN29/(AN29+AN30)</f>
        <v>0.00881436289232898</v>
      </c>
    </row>
    <row r="32" customHeight="1" spans="1:38">
      <c r="A32" s="192" t="s">
        <v>51</v>
      </c>
      <c r="B32" s="193" t="s">
        <v>584</v>
      </c>
      <c r="C32" s="187" t="s">
        <v>813</v>
      </c>
      <c r="D32" s="194">
        <v>100</v>
      </c>
      <c r="E32" s="195">
        <f>日报!M53</f>
        <v>1095</v>
      </c>
      <c r="F32" s="196">
        <f>SUMIFS(数据提取表!F:F,数据提取表!$B:$B,$A32,数据提取表!$A:$A,"&gt;="&amp;$D$1,数据提取表!$A:$A,"&lt;="&amp;$H$1)</f>
        <v>128.48</v>
      </c>
      <c r="G32" s="197">
        <f>SUMIFS(数据提取表!H:H,数据提取表!$B:$B,$A32,数据提取表!$A:$A,"&gt;="&amp;$D$1,数据提取表!$A:$A,"&lt;="&amp;$H$1)</f>
        <v>1330.9056</v>
      </c>
      <c r="H32" s="198">
        <f>SUMIFS(数据提取表!I:I,数据提取表!$B:$B,$A32,数据提取表!$A:$A,"&gt;="&amp;$D$1,数据提取表!$A:$A,"&lt;="&amp;$H$1)</f>
        <v>1008.447</v>
      </c>
      <c r="I32" s="198">
        <f>SUMIFS(数据提取表!J:J,数据提取表!$B:$B,$A32,数据提取表!$A:$A,"&gt;="&amp;$D$1,数据提取表!$A:$A,"&lt;="&amp;$H$1)</f>
        <v>962.5252</v>
      </c>
      <c r="J32" s="198">
        <f>日报!V53</f>
        <v>3580.7632</v>
      </c>
      <c r="K32" s="233">
        <f t="shared" si="7"/>
        <v>0.879018447488584</v>
      </c>
      <c r="L32" s="234">
        <f>SUMIFS(数据提取表!U:U,数据提取表!$B:$B,$A32,数据提取表!$A:$A,"&gt;="&amp;$D$1,数据提取表!$A:$A,"&lt;="&amp;$H$1)</f>
        <v>0</v>
      </c>
      <c r="M32" s="235">
        <f>SUMIFS(数据提取表!V:V,数据提取表!$B:$B,$A32,数据提取表!$A:$A,"&gt;="&amp;$D$1,数据提取表!$A:$A,"&lt;="&amp;$H$1)</f>
        <v>0</v>
      </c>
      <c r="N32" s="234">
        <f>SUMIFS(数据提取表!T:T,数据提取表!$B:$B,$A32,数据提取表!$A:$A,"&gt;="&amp;$D$1,数据提取表!$A:$A,"&lt;="&amp;$H$1)</f>
        <v>0</v>
      </c>
      <c r="O32" s="236">
        <v>36.2717</v>
      </c>
      <c r="P32" s="234">
        <f>SUMIFS(数据提取表!K:K,数据提取表!$B:$B,$A32,数据提取表!$A:$A,"&gt;="&amp;$D$1,数据提取表!$A:$A,"&lt;="&amp;$H$1)</f>
        <v>322.4586</v>
      </c>
      <c r="Q32" s="236">
        <f t="shared" si="13"/>
        <v>96.25252</v>
      </c>
      <c r="R32" s="248">
        <f t="shared" si="8"/>
        <v>0.242285102715023</v>
      </c>
      <c r="S32" s="196">
        <f>E32/$V$1*$S$1</f>
        <v>1095</v>
      </c>
      <c r="T32" s="196">
        <f t="shared" si="9"/>
        <v>-132.4748</v>
      </c>
      <c r="U32" s="196">
        <f t="shared" si="10"/>
        <v>-0.120981552511416</v>
      </c>
      <c r="V32" s="233">
        <f>$S$1/$V$1</f>
        <v>1</v>
      </c>
      <c r="W32" s="196">
        <f>日报!Q53</f>
        <v>688.5144</v>
      </c>
      <c r="X32" s="196">
        <f>日报!R53</f>
        <v>2850</v>
      </c>
      <c r="Y32" s="196">
        <f>日报!S53</f>
        <v>-310.130761290323</v>
      </c>
      <c r="Z32" s="233">
        <f>日报!T53</f>
        <v>0.241584</v>
      </c>
      <c r="AA32" s="258">
        <f>日报!U53</f>
        <v>-0.108817810979061</v>
      </c>
      <c r="AB32" s="195">
        <f>日报!W53</f>
        <v>11688</v>
      </c>
      <c r="AC32" s="196">
        <f>日报!X53</f>
        <v>-614.881961290323</v>
      </c>
      <c r="AD32" s="259">
        <f>日报!Y53</f>
        <v>0.306362354551677</v>
      </c>
      <c r="AE32" s="259">
        <f>日报!Z53</f>
        <v>-0.0526079706785013</v>
      </c>
      <c r="AF32" s="234">
        <f t="shared" si="11"/>
        <v>0</v>
      </c>
      <c r="AG32" s="234">
        <f t="shared" si="12"/>
        <v>0</v>
      </c>
      <c r="AH32" s="235">
        <f>SUMIFS(数据提取表!W:W,数据提取表!$B:$B,$A32,数据提取表!$A:$A,"&gt;="&amp;$D$1,数据提取表!$A:$A,"&lt;="&amp;$H$1)</f>
        <v>0</v>
      </c>
      <c r="AI32" s="235">
        <f>SUMIFS(数据提取表!X:X,数据提取表!$B:$B,$A32,数据提取表!$A:$A,"&gt;="&amp;$D$1,数据提取表!$A:$A,"&lt;="&amp;$H$1)</f>
        <v>0</v>
      </c>
      <c r="AJ32" s="235">
        <f>SUMIFS(数据提取表!Y:Y,数据提取表!$B:$B,$A32,数据提取表!$A:$A,"&gt;="&amp;$D$1,数据提取表!$A:$A,"&lt;="&amp;$H$1)</f>
        <v>0</v>
      </c>
      <c r="AK32" s="265"/>
      <c r="AL32" s="178"/>
    </row>
    <row r="33" s="174" customFormat="1" ht="31" customHeight="1" spans="1:39">
      <c r="A33" s="192" t="s">
        <v>49</v>
      </c>
      <c r="B33" s="193" t="s">
        <v>586</v>
      </c>
      <c r="C33" s="205" t="s">
        <v>814</v>
      </c>
      <c r="D33" s="194">
        <v>100</v>
      </c>
      <c r="E33" s="195">
        <f>日报!M54</f>
        <v>1281</v>
      </c>
      <c r="F33" s="196">
        <f>SUMIFS(数据提取表!F:F,数据提取表!$B:$B,$A33,数据提取表!$A:$A,"&gt;="&amp;$D$1,数据提取表!$A:$A,"&lt;="&amp;$H$1)</f>
        <v>154.61</v>
      </c>
      <c r="G33" s="197">
        <f>SUMIFS(数据提取表!H:H,数据提取表!$B:$B,$A33,数据提取表!$A:$A,"&gt;="&amp;$D$1,数据提取表!$A:$A,"&lt;="&amp;$H$1)</f>
        <v>1382.6386</v>
      </c>
      <c r="H33" s="198">
        <f>SUMIFS(数据提取表!I:I,数据提取表!$B:$B,$A33,数据提取表!$A:$A,"&gt;="&amp;$D$1,数据提取表!$A:$A,"&lt;="&amp;$H$1)</f>
        <v>1096.1387</v>
      </c>
      <c r="I33" s="198">
        <f>SUMIFS(数据提取表!J:J,数据提取表!$B:$B,$A33,数据提取表!$A:$A,"&gt;="&amp;$D$1,数据提取表!$A:$A,"&lt;="&amp;$H$1)</f>
        <v>1052.478</v>
      </c>
      <c r="J33" s="198">
        <f>日报!V54</f>
        <v>4298.5888</v>
      </c>
      <c r="K33" s="233">
        <f t="shared" si="7"/>
        <v>0.821606557377049</v>
      </c>
      <c r="L33" s="234">
        <f>SUMIFS(数据提取表!U:U,数据提取表!$B:$B,$A33,数据提取表!$A:$A,"&gt;="&amp;$D$1,数据提取表!$A:$A,"&lt;="&amp;$H$1)</f>
        <v>0</v>
      </c>
      <c r="M33" s="235">
        <f>SUMIFS(数据提取表!V:V,数据提取表!$B:$B,$A33,数据提取表!$A:$A,"&gt;="&amp;$D$1,数据提取表!$A:$A,"&lt;="&amp;$H$1)</f>
        <v>0</v>
      </c>
      <c r="N33" s="234">
        <f>SUMIFS(数据提取表!T:T,数据提取表!$B:$B,$A33,数据提取表!$A:$A,"&gt;="&amp;$D$1,数据提取表!$A:$A,"&lt;="&amp;$H$1)</f>
        <v>0</v>
      </c>
      <c r="O33" s="236">
        <v>49.678</v>
      </c>
      <c r="P33" s="234">
        <f>SUMIFS(数据提取表!K:K,数据提取表!$B:$B,$A33,数据提取表!$A:$A,"&gt;="&amp;$D$1,数据提取表!$A:$A,"&lt;="&amp;$H$1)</f>
        <v>286.4999</v>
      </c>
      <c r="Q33" s="236">
        <f t="shared" si="13"/>
        <v>105.2478</v>
      </c>
      <c r="R33" s="248">
        <f t="shared" si="8"/>
        <v>0.207212427021783</v>
      </c>
      <c r="S33" s="196">
        <f>E33/$V$1*$S$1</f>
        <v>1281</v>
      </c>
      <c r="T33" s="196">
        <f t="shared" si="9"/>
        <v>-228.522</v>
      </c>
      <c r="U33" s="196">
        <f t="shared" si="10"/>
        <v>-0.178393442622951</v>
      </c>
      <c r="V33" s="233">
        <f>$S$1/$V$1</f>
        <v>1</v>
      </c>
      <c r="W33" s="196">
        <f>日报!Q54</f>
        <v>1325.4298</v>
      </c>
      <c r="X33" s="196">
        <f>日报!R54</f>
        <v>3700</v>
      </c>
      <c r="Y33" s="196">
        <f>日报!S54</f>
        <v>140.784638709677</v>
      </c>
      <c r="Z33" s="233">
        <f>日报!T54</f>
        <v>0.35822427027027</v>
      </c>
      <c r="AA33" s="258">
        <f>日报!U54</f>
        <v>0.0380499023539668</v>
      </c>
      <c r="AB33" s="195">
        <f>日报!W54</f>
        <v>14225</v>
      </c>
      <c r="AC33" s="196">
        <f>日报!X54</f>
        <v>43.9436387096775</v>
      </c>
      <c r="AD33" s="259">
        <f>日报!Y54</f>
        <v>0.302185504393673</v>
      </c>
      <c r="AE33" s="259">
        <f>日报!Z54</f>
        <v>0.00308918374057487</v>
      </c>
      <c r="AF33" s="234">
        <f t="shared" si="11"/>
        <v>0</v>
      </c>
      <c r="AG33" s="234">
        <f t="shared" si="12"/>
        <v>0</v>
      </c>
      <c r="AH33" s="235">
        <f>SUMIFS(数据提取表!W:W,数据提取表!$B:$B,$A33,数据提取表!$A:$A,"&gt;="&amp;$D$1,数据提取表!$A:$A,"&lt;="&amp;$H$1)</f>
        <v>0</v>
      </c>
      <c r="AI33" s="235">
        <f>SUMIFS(数据提取表!X:X,数据提取表!$B:$B,$A33,数据提取表!$A:$A,"&gt;="&amp;$D$1,数据提取表!$A:$A,"&lt;="&amp;$H$1)</f>
        <v>0</v>
      </c>
      <c r="AJ33" s="235">
        <f>SUMIFS(数据提取表!Y:Y,数据提取表!$B:$B,$A33,数据提取表!$A:$A,"&gt;="&amp;$D$1,数据提取表!$A:$A,"&lt;="&amp;$H$1)</f>
        <v>0</v>
      </c>
      <c r="AK33" s="265"/>
      <c r="AL33" s="178"/>
      <c r="AM33" s="267"/>
    </row>
    <row r="34" s="174" customFormat="1" ht="31" customHeight="1" spans="1:39">
      <c r="A34" s="201" t="s">
        <v>74</v>
      </c>
      <c r="B34" s="193" t="s">
        <v>588</v>
      </c>
      <c r="C34" s="206" t="s">
        <v>815</v>
      </c>
      <c r="D34" s="194">
        <v>50</v>
      </c>
      <c r="E34" s="195">
        <f>日报!M55</f>
        <v>492</v>
      </c>
      <c r="F34" s="196">
        <f>SUMIFS(数据提取表!G:G,数据提取表!$B:$B,$A34,数据提取表!$A:$A,"&gt;="&amp;$D$1,数据提取表!$A:$A,"&lt;="&amp;$H$1)/S1</f>
        <v>3.85161290322581</v>
      </c>
      <c r="G34" s="197">
        <f>SUMIFS(数据提取表!H:H,数据提取表!$B:$B,$A34,数据提取表!$A:$A,"&gt;="&amp;$D$1,数据提取表!$A:$A,"&lt;="&amp;$H$1)</f>
        <v>533.8678</v>
      </c>
      <c r="H34" s="198">
        <f>SUMIFS(数据提取表!I:I,数据提取表!$B:$B,$A34,数据提取表!$A:$A,"&gt;="&amp;$D$1,数据提取表!$A:$A,"&lt;="&amp;$H$1)</f>
        <v>201.3042</v>
      </c>
      <c r="I34" s="198">
        <f>SUMIFS(数据提取表!J:J,数据提取表!$B:$B,$A34,数据提取表!$A:$A,"&gt;="&amp;$D$1,数据提取表!$A:$A,"&lt;="&amp;$H$1)</f>
        <v>198.3608</v>
      </c>
      <c r="J34" s="198">
        <f>日报!V55</f>
        <v>1680.4568</v>
      </c>
      <c r="K34" s="233">
        <f t="shared" si="7"/>
        <v>0.403172357723577</v>
      </c>
      <c r="L34" s="234">
        <f>SUMIFS(数据提取表!U:U,数据提取表!$B:$B,$A34,数据提取表!$A:$A,"&gt;="&amp;$D$1,数据提取表!$A:$A,"&lt;="&amp;$H$1)</f>
        <v>1.8919</v>
      </c>
      <c r="M34" s="235">
        <f>SUMIFS(数据提取表!V:V,数据提取表!$B:$B,$A34,数据提取表!$A:$A,"&gt;="&amp;$D$1,数据提取表!$A:$A,"&lt;="&amp;$H$1)</f>
        <v>0</v>
      </c>
      <c r="N34" s="234">
        <f>SUMIFS(数据提取表!T:T,数据提取表!$B:$B,$A34,数据提取表!$A:$A,"&gt;="&amp;$D$1,数据提取表!$A:$A,"&lt;="&amp;$H$1)</f>
        <v>5.8641</v>
      </c>
      <c r="O34" s="236"/>
      <c r="P34" s="234">
        <f>SUMIFS(数据提取表!K:K,数据提取表!$B:$B,$A34,数据提取表!$A:$A,"&gt;="&amp;$D$1,数据提取表!$A:$A,"&lt;="&amp;$H$1)</f>
        <v>325.7021</v>
      </c>
      <c r="Q34" s="236">
        <f t="shared" si="13"/>
        <v>39.67216</v>
      </c>
      <c r="R34" s="248">
        <f t="shared" si="8"/>
        <v>0.610080061018852</v>
      </c>
      <c r="S34" s="196">
        <f>E34/$V$1*$S$1</f>
        <v>492</v>
      </c>
      <c r="T34" s="196">
        <f t="shared" si="9"/>
        <v>-293.6392</v>
      </c>
      <c r="U34" s="196">
        <f t="shared" si="10"/>
        <v>-0.596827642276423</v>
      </c>
      <c r="V34" s="233">
        <f>$S$1/$V$1</f>
        <v>1</v>
      </c>
      <c r="W34" s="196">
        <f>日报!Q55</f>
        <v>656.6604</v>
      </c>
      <c r="X34" s="196">
        <f>日报!R55</f>
        <v>1666</v>
      </c>
      <c r="Y34" s="196">
        <f>日报!S55</f>
        <v>39.918464516129</v>
      </c>
      <c r="Z34" s="233">
        <f>日报!T55</f>
        <v>0.394153901560624</v>
      </c>
      <c r="AA34" s="258">
        <f>日报!U55</f>
        <v>0.0239606629748674</v>
      </c>
      <c r="AB34" s="195">
        <f>日报!W55</f>
        <v>5770</v>
      </c>
      <c r="AC34" s="196">
        <f>日报!X55</f>
        <v>19.714864516129</v>
      </c>
      <c r="AD34" s="259">
        <f>日报!Y55</f>
        <v>0.291240346620451</v>
      </c>
      <c r="AE34" s="259">
        <f>日报!Z55</f>
        <v>0.0034167876111142</v>
      </c>
      <c r="AF34" s="234">
        <f t="shared" si="11"/>
        <v>5.8641</v>
      </c>
      <c r="AG34" s="234">
        <f t="shared" si="12"/>
        <v>1.8919</v>
      </c>
      <c r="AH34" s="235">
        <f>SUMIFS(数据提取表!W:W,数据提取表!$B:$B,$A34,数据提取表!$A:$A,"&gt;="&amp;$D$1,数据提取表!$A:$A,"&lt;="&amp;$H$1)</f>
        <v>0</v>
      </c>
      <c r="AI34" s="235">
        <f>SUMIFS(数据提取表!X:X,数据提取表!$B:$B,$A34,数据提取表!$A:$A,"&gt;="&amp;$D$1,数据提取表!$A:$A,"&lt;="&amp;$H$1)</f>
        <v>0</v>
      </c>
      <c r="AJ34" s="235">
        <f>SUMIFS(数据提取表!Y:Y,数据提取表!$B:$B,$A34,数据提取表!$A:$A,"&gt;="&amp;$D$1,数据提取表!$A:$A,"&lt;="&amp;$H$1)</f>
        <v>0</v>
      </c>
      <c r="AK34" s="265"/>
      <c r="AL34" s="178"/>
      <c r="AM34" s="267"/>
    </row>
    <row r="35" s="174" customFormat="1" ht="31" customHeight="1" spans="1:39">
      <c r="A35" s="201" t="s">
        <v>76</v>
      </c>
      <c r="B35" s="193" t="s">
        <v>592</v>
      </c>
      <c r="C35" s="207" t="s">
        <v>816</v>
      </c>
      <c r="D35" s="203" t="e">
        <f>日报!#REF!</f>
        <v>#REF!</v>
      </c>
      <c r="E35" s="195" t="e">
        <f>日报!#REF!</f>
        <v>#REF!</v>
      </c>
      <c r="F35" s="196">
        <f>SUMIFS(数据提取表!G:G,数据提取表!$B:$B,$A35,数据提取表!$A:$A,"&gt;="&amp;$D$1,数据提取表!$A:$A,"&lt;="&amp;$H$1)/S1</f>
        <v>5.70935483870968</v>
      </c>
      <c r="G35" s="197">
        <f>SUMIFS(数据提取表!H:H,数据提取表!$B:$B,$A35,数据提取表!$A:$A,"&gt;="&amp;$D$1,数据提取表!$A:$A,"&lt;="&amp;$H$1)</f>
        <v>1927.6197</v>
      </c>
      <c r="H35" s="198">
        <f>SUMIFS(数据提取表!I:I,数据提取表!$B:$B,$A35,数据提取表!$A:$A,"&gt;="&amp;$D$1,数据提取表!$A:$A,"&lt;="&amp;$H$1)</f>
        <v>1784.288</v>
      </c>
      <c r="I35" s="198">
        <f>SUMIFS(数据提取表!J:J,数据提取表!$B:$B,$A35,数据提取表!$A:$A,"&gt;="&amp;$D$1,数据提取表!$A:$A,"&lt;="&amp;$H$1)</f>
        <v>1729.9656</v>
      </c>
      <c r="J35" s="198" t="e">
        <f>日报!#REF!</f>
        <v>#REF!</v>
      </c>
      <c r="K35" s="233" t="e">
        <f t="shared" si="7"/>
        <v>#REF!</v>
      </c>
      <c r="L35" s="234">
        <f>SUMIFS(数据提取表!U:U,数据提取表!$B:$B,$A35,数据提取表!$A:$A,"&gt;="&amp;$D$1,数据提取表!$A:$A,"&lt;="&amp;$H$1)</f>
        <v>0</v>
      </c>
      <c r="M35" s="235">
        <f>SUMIFS(数据提取表!V:V,数据提取表!$B:$B,$A35,数据提取表!$A:$A,"&gt;="&amp;$D$1,数据提取表!$A:$A,"&lt;="&amp;$H$1)</f>
        <v>0</v>
      </c>
      <c r="N35" s="234">
        <f>SUMIFS(数据提取表!T:T,数据提取表!$B:$B,$A35,数据提取表!$A:$A,"&gt;="&amp;$D$1,数据提取表!$A:$A,"&lt;="&amp;$H$1)</f>
        <v>47.744</v>
      </c>
      <c r="O35" s="236"/>
      <c r="P35" s="234">
        <f>SUMIFS(数据提取表!K:K,数据提取表!$B:$B,$A35,数据提取表!$A:$A,"&gt;="&amp;$D$1,数据提取表!$A:$A,"&lt;="&amp;$H$1)</f>
        <v>87.6506</v>
      </c>
      <c r="Q35" s="236" t="e">
        <f t="shared" si="13"/>
        <v>#REF!</v>
      </c>
      <c r="R35" s="248">
        <f t="shared" si="8"/>
        <v>0.0454708986425071</v>
      </c>
      <c r="S35" s="196" t="e">
        <f>E35/$V$1*$S$1</f>
        <v>#REF!</v>
      </c>
      <c r="T35" s="196" t="e">
        <f t="shared" si="9"/>
        <v>#REF!</v>
      </c>
      <c r="U35" s="196" t="e">
        <f t="shared" si="10"/>
        <v>#REF!</v>
      </c>
      <c r="V35" s="233">
        <f>$S$1/$V$1</f>
        <v>1</v>
      </c>
      <c r="W35" s="196" t="e">
        <f>日报!#REF!</f>
        <v>#REF!</v>
      </c>
      <c r="X35" s="196" t="e">
        <f>日报!#REF!</f>
        <v>#REF!</v>
      </c>
      <c r="Y35" s="196" t="e">
        <f>日报!#REF!</f>
        <v>#REF!</v>
      </c>
      <c r="Z35" s="233" t="e">
        <f>日报!#REF!</f>
        <v>#REF!</v>
      </c>
      <c r="AA35" s="258" t="e">
        <f>日报!#REF!</f>
        <v>#REF!</v>
      </c>
      <c r="AB35" s="195" t="e">
        <f>日报!#REF!</f>
        <v>#REF!</v>
      </c>
      <c r="AC35" s="196" t="e">
        <f>日报!#REF!</f>
        <v>#REF!</v>
      </c>
      <c r="AD35" s="259" t="e">
        <f>日报!#REF!</f>
        <v>#REF!</v>
      </c>
      <c r="AE35" s="259" t="e">
        <f>日报!#REF!</f>
        <v>#REF!</v>
      </c>
      <c r="AF35" s="234">
        <f t="shared" si="11"/>
        <v>47.744</v>
      </c>
      <c r="AG35" s="234">
        <f t="shared" si="12"/>
        <v>0</v>
      </c>
      <c r="AH35" s="235">
        <f>SUMIFS(数据提取表!W:W,数据提取表!$B:$B,$A35,数据提取表!$A:$A,"&gt;="&amp;$D$1,数据提取表!$A:$A,"&lt;="&amp;$H$1)</f>
        <v>0</v>
      </c>
      <c r="AI35" s="235">
        <f>SUMIFS(数据提取表!X:X,数据提取表!$B:$B,$A35,数据提取表!$A:$A,"&gt;="&amp;$D$1,数据提取表!$A:$A,"&lt;="&amp;$H$1)</f>
        <v>0</v>
      </c>
      <c r="AJ35" s="235">
        <f>SUMIFS(数据提取表!Y:Y,数据提取表!$B:$B,$A35,数据提取表!$A:$A,"&gt;="&amp;$D$1,数据提取表!$A:$A,"&lt;="&amp;$H$1)</f>
        <v>0</v>
      </c>
      <c r="AK35" s="265"/>
      <c r="AL35" s="178"/>
      <c r="AM35" s="267"/>
    </row>
    <row r="36" s="174" customFormat="1" ht="31" customHeight="1" spans="1:39">
      <c r="A36" s="208"/>
      <c r="B36" s="209" t="s">
        <v>620</v>
      </c>
      <c r="C36" s="210"/>
      <c r="D36" s="207" t="e">
        <f t="shared" ref="D36:J36" si="14">SUM(D3:D35)</f>
        <v>#REF!</v>
      </c>
      <c r="E36" s="211" t="e">
        <f t="shared" si="14"/>
        <v>#REF!</v>
      </c>
      <c r="F36" s="212"/>
      <c r="G36" s="213">
        <f t="shared" si="14"/>
        <v>81759.2463</v>
      </c>
      <c r="H36" s="214">
        <f t="shared" si="14"/>
        <v>69991.6514</v>
      </c>
      <c r="I36" s="239">
        <f t="shared" si="14"/>
        <v>68528.4042</v>
      </c>
      <c r="J36" s="239" t="e">
        <f t="shared" si="14"/>
        <v>#REF!</v>
      </c>
      <c r="K36" s="240" t="e">
        <f t="shared" si="7"/>
        <v>#REF!</v>
      </c>
      <c r="L36" s="214">
        <f>SUM(L3:L35)</f>
        <v>130.132</v>
      </c>
      <c r="M36" s="214">
        <f>SUM(M3:M35)</f>
        <v>37.2231</v>
      </c>
      <c r="N36" s="214">
        <f>SUM(N3:N35)</f>
        <v>2917.608</v>
      </c>
      <c r="O36" s="240"/>
      <c r="P36" s="214">
        <f>SUM(P3:P34)</f>
        <v>6759.5637</v>
      </c>
      <c r="Q36" s="249" t="e">
        <f t="shared" si="13"/>
        <v>#REF!</v>
      </c>
      <c r="R36" s="240">
        <f t="shared" si="8"/>
        <v>0.0826764434104134</v>
      </c>
      <c r="S36" s="250">
        <f>SUM(S3:S34)</f>
        <v>67121</v>
      </c>
      <c r="T36" s="251">
        <f>SUM(T3:T34)</f>
        <v>-322.561399999993</v>
      </c>
      <c r="U36" s="196">
        <f t="shared" si="10"/>
        <v>-0.00480567035652021</v>
      </c>
      <c r="V36" s="252">
        <f>$S$1/$V$1</f>
        <v>1</v>
      </c>
      <c r="W36" s="253">
        <f>日报!Q59</f>
        <v>73898.6035</v>
      </c>
      <c r="X36" s="254">
        <f>日报!R59</f>
        <v>219143</v>
      </c>
      <c r="Y36" s="212">
        <f>日报!S59</f>
        <v>-11362.7835967742</v>
      </c>
      <c r="Z36" s="240">
        <f>日报!T59</f>
        <v>0.337216354161438</v>
      </c>
      <c r="AA36" s="260">
        <f>日报!U59</f>
        <v>-0.0518509995608995</v>
      </c>
      <c r="AB36" s="261">
        <f>日报!W59</f>
        <v>783148.6</v>
      </c>
      <c r="AC36" s="212">
        <f>日报!X59</f>
        <v>-6397.93179677419</v>
      </c>
      <c r="AD36" s="262">
        <f>日报!Y59</f>
        <v>0.343651837339682</v>
      </c>
      <c r="AE36" s="262">
        <f>日报!Z59</f>
        <v>-0.008169499117759</v>
      </c>
      <c r="AF36" s="214">
        <f>SUM(AF3:AF34)</f>
        <v>2854.1588</v>
      </c>
      <c r="AG36" s="214">
        <f>SUM(AG3:AG34)</f>
        <v>130.0264</v>
      </c>
      <c r="AH36" s="214">
        <f>SUM(AH3:AH34)</f>
        <v>0.1056</v>
      </c>
      <c r="AI36" s="214">
        <f>SUM(AI3:AI34)</f>
        <v>15.7052</v>
      </c>
      <c r="AJ36" s="214">
        <f>SUM(AJ3:AJ34)</f>
        <v>1665.4799</v>
      </c>
      <c r="AK36" s="249"/>
      <c r="AL36" s="178">
        <f>L36/H36</f>
        <v>0.00185925031624557</v>
      </c>
      <c r="AM36" s="267">
        <f>L36/(L36+H36)</f>
        <v>0.00185579991965806</v>
      </c>
    </row>
    <row r="37" s="172" customFormat="1" ht="57" customHeight="1" spans="1:39">
      <c r="A37" s="187"/>
      <c r="B37" s="188" t="s">
        <v>1</v>
      </c>
      <c r="C37" s="188" t="s">
        <v>508</v>
      </c>
      <c r="D37" s="188" t="s">
        <v>658</v>
      </c>
      <c r="E37" s="215" t="s">
        <v>774</v>
      </c>
      <c r="F37" s="188" t="s">
        <v>659</v>
      </c>
      <c r="G37" s="216" t="s">
        <v>660</v>
      </c>
      <c r="H37" s="206" t="s">
        <v>661</v>
      </c>
      <c r="I37" s="188" t="s">
        <v>662</v>
      </c>
      <c r="J37" s="188" t="s">
        <v>518</v>
      </c>
      <c r="K37" s="232" t="s">
        <v>775</v>
      </c>
      <c r="L37" s="230" t="s">
        <v>669</v>
      </c>
      <c r="M37" s="231" t="s">
        <v>408</v>
      </c>
      <c r="N37" s="230" t="s">
        <v>668</v>
      </c>
      <c r="O37" s="232" t="s">
        <v>776</v>
      </c>
      <c r="P37" s="188" t="s">
        <v>666</v>
      </c>
      <c r="Q37" s="188" t="s">
        <v>777</v>
      </c>
      <c r="R37" s="206" t="s">
        <v>667</v>
      </c>
      <c r="S37" s="188" t="s">
        <v>778</v>
      </c>
      <c r="T37" s="188" t="s">
        <v>779</v>
      </c>
      <c r="U37" s="188" t="s">
        <v>780</v>
      </c>
      <c r="V37" s="232" t="s">
        <v>678</v>
      </c>
      <c r="W37" s="188" t="s">
        <v>513</v>
      </c>
      <c r="X37" s="188" t="s">
        <v>514</v>
      </c>
      <c r="Y37" s="188" t="s">
        <v>515</v>
      </c>
      <c r="Z37" s="188" t="s">
        <v>516</v>
      </c>
      <c r="AA37" s="188" t="s">
        <v>517</v>
      </c>
      <c r="AB37" s="215" t="s">
        <v>17</v>
      </c>
      <c r="AC37" s="188" t="s">
        <v>519</v>
      </c>
      <c r="AD37" s="188" t="s">
        <v>19</v>
      </c>
      <c r="AE37" s="188" t="s">
        <v>520</v>
      </c>
      <c r="AF37" s="230" t="s">
        <v>781</v>
      </c>
      <c r="AG37" s="230" t="s">
        <v>782</v>
      </c>
      <c r="AH37" s="230" t="s">
        <v>406</v>
      </c>
      <c r="AI37" s="230" t="s">
        <v>407</v>
      </c>
      <c r="AJ37" s="264" t="s">
        <v>25</v>
      </c>
      <c r="AK37" s="188" t="s">
        <v>783</v>
      </c>
      <c r="AL37" s="178"/>
      <c r="AM37" s="267"/>
    </row>
    <row r="38" customHeight="1" spans="1:39">
      <c r="A38" s="201" t="s">
        <v>34</v>
      </c>
      <c r="B38" s="193" t="s">
        <v>622</v>
      </c>
      <c r="C38" s="187" t="s">
        <v>817</v>
      </c>
      <c r="D38" s="217">
        <v>10</v>
      </c>
      <c r="E38" s="195">
        <f>日报!M64</f>
        <v>101</v>
      </c>
      <c r="F38" s="196">
        <f>SUMIFS(数据提取表!F:F,数据提取表!$B:$B,$A38,数据提取表!$A:$A,"&gt;="&amp;$D$1,数据提取表!$A:$A,"&lt;="&amp;$H$1)</f>
        <v>127.13</v>
      </c>
      <c r="G38" s="197">
        <f>SUMIFS(数据提取表!H:H,数据提取表!$B:$B,$A38,数据提取表!$A:$A,"&gt;="&amp;$D$1,数据提取表!$A:$A,"&lt;="&amp;$H$1)</f>
        <v>128.7144</v>
      </c>
      <c r="H38" s="196">
        <f>SUMIFS(数据提取表!I:I,数据提取表!$B:$B,$A38,数据提取表!$A:$A,"&gt;="&amp;$D$1,数据提取表!$A:$A,"&lt;="&amp;$H$1)</f>
        <v>116.5093</v>
      </c>
      <c r="I38" s="196">
        <f>SUMIFS(数据提取表!J:J,数据提取表!$B:$B,$A38,数据提取表!$A:$A,"&gt;="&amp;$D$1,数据提取表!$A:$A,"&lt;="&amp;$H$1)</f>
        <v>114.18</v>
      </c>
      <c r="J38" s="196">
        <f>日报!V64</f>
        <v>439.56</v>
      </c>
      <c r="K38" s="233">
        <f t="shared" ref="K38:K54" si="15">I38/E38</f>
        <v>1.13049504950495</v>
      </c>
      <c r="L38" s="234">
        <f>SUMIFS(数据提取表!U:U,数据提取表!$B:$B,$A38,数据提取表!$A:$A,"&gt;="&amp;$D$1,数据提取表!$A:$A,"&lt;="&amp;$H$1)</f>
        <v>0</v>
      </c>
      <c r="M38" s="235">
        <f>SUMIFS(数据提取表!V:V,数据提取表!$B:$B,$A38,数据提取表!$A:$A,"&gt;="&amp;$D$1,数据提取表!$A:$A,"&lt;="&amp;$H$1)</f>
        <v>0</v>
      </c>
      <c r="N38" s="234">
        <f>SUMIFS(数据提取表!T:T,数据提取表!$B:$B,$A38,数据提取表!$A:$A,"&gt;="&amp;$D$1,数据提取表!$A:$A,"&lt;="&amp;$H$1)</f>
        <v>0</v>
      </c>
      <c r="O38" s="236">
        <v>6.0045</v>
      </c>
      <c r="P38" s="234">
        <f>SUMIFS(数据提取表!K:K,数据提取表!$B:$B,$A38,数据提取表!$A:$A,"&gt;="&amp;$D$1,数据提取表!$A:$A,"&lt;="&amp;$H$1)</f>
        <v>10.5172</v>
      </c>
      <c r="Q38" s="236">
        <f t="shared" ref="Q38:Q54" si="16">I38/D38*10</f>
        <v>114.18</v>
      </c>
      <c r="R38" s="248">
        <f t="shared" ref="R38:R54" si="17">P38/G38</f>
        <v>0.0817095833877173</v>
      </c>
      <c r="S38" s="196">
        <f>E38/$V$1*$S$1</f>
        <v>101</v>
      </c>
      <c r="T38" s="196">
        <f t="shared" ref="T38:T53" si="18">I38-S38</f>
        <v>13.18</v>
      </c>
      <c r="U38" s="196">
        <f t="shared" ref="U38:U53" si="19">T38/S38</f>
        <v>0.13049504950495</v>
      </c>
      <c r="V38" s="233">
        <f>$S$1/$V$1</f>
        <v>1</v>
      </c>
      <c r="W38" s="196"/>
      <c r="X38" s="195">
        <f>日报!R64</f>
        <v>326</v>
      </c>
      <c r="Y38" s="196"/>
      <c r="Z38" s="196"/>
      <c r="AA38" s="196"/>
      <c r="AB38" s="195">
        <f>日报!W64</f>
        <v>1258</v>
      </c>
      <c r="AC38" s="196"/>
      <c r="AD38" s="196"/>
      <c r="AE38" s="196"/>
      <c r="AF38" s="234">
        <f t="shared" ref="AF38:AF53" si="20">N38-AI38</f>
        <v>0</v>
      </c>
      <c r="AG38" s="234">
        <f t="shared" ref="AG38:AG53" si="21">L38-AH38</f>
        <v>0</v>
      </c>
      <c r="AH38" s="235">
        <f>SUMIFS(数据提取表!W:W,数据提取表!$B:$B,$A38,数据提取表!$A:$A,"&gt;="&amp;$D$1,数据提取表!$A:$A,"&lt;="&amp;$H$1)</f>
        <v>0</v>
      </c>
      <c r="AI38" s="235">
        <f>SUMIFS(数据提取表!X:X,数据提取表!$B:$B,$A38,数据提取表!$A:$A,"&gt;="&amp;$D$1,数据提取表!$A:$A,"&lt;="&amp;$H$1)</f>
        <v>0</v>
      </c>
      <c r="AJ38" s="235">
        <f>SUMIFS(数据提取表!Y:Y,数据提取表!$B:$B,$A38,数据提取表!$A:$A,"&gt;="&amp;$D$1,数据提取表!$A:$A,"&lt;="&amp;$H$1)</f>
        <v>0</v>
      </c>
      <c r="AK38" s="265"/>
      <c r="AL38" s="178"/>
      <c r="AM38" s="267"/>
    </row>
    <row r="39" customHeight="1" spans="1:39">
      <c r="A39" s="201" t="s">
        <v>38</v>
      </c>
      <c r="B39" s="193" t="s">
        <v>628</v>
      </c>
      <c r="C39" s="187" t="s">
        <v>818</v>
      </c>
      <c r="D39" s="193">
        <v>5.48</v>
      </c>
      <c r="E39" s="195">
        <f>日报!M65</f>
        <v>57</v>
      </c>
      <c r="F39" s="196">
        <f>SUMIFS(数据提取表!F:F,数据提取表!$B:$B,$A39,数据提取表!$A:$A,"&gt;="&amp;$D$1,数据提取表!$A:$A,"&lt;="&amp;$H$1)</f>
        <v>103.51</v>
      </c>
      <c r="G39" s="197">
        <f>SUMIFS(数据提取表!H:H,数据提取表!$B:$B,$A39,数据提取表!$A:$A,"&gt;="&amp;$D$1,数据提取表!$A:$A,"&lt;="&amp;$H$1)</f>
        <v>46.912</v>
      </c>
      <c r="H39" s="196">
        <f>SUMIFS(数据提取表!I:I,数据提取表!$B:$B,$A39,数据提取表!$A:$A,"&gt;="&amp;$D$1,数据提取表!$A:$A,"&lt;="&amp;$H$1)</f>
        <v>48.0003</v>
      </c>
      <c r="I39" s="196">
        <f>SUMIFS(数据提取表!J:J,数据提取表!$B:$B,$A39,数据提取表!$A:$A,"&gt;="&amp;$D$1,数据提取表!$A:$A,"&lt;="&amp;$H$1)</f>
        <v>40.432</v>
      </c>
      <c r="J39" s="196">
        <f>日报!V65</f>
        <v>184.724</v>
      </c>
      <c r="K39" s="233">
        <f t="shared" si="15"/>
        <v>0.709333333333333</v>
      </c>
      <c r="L39" s="234">
        <f>SUMIFS(数据提取表!U:U,数据提取表!$B:$B,$A39,数据提取表!$A:$A,"&gt;="&amp;$D$1,数据提取表!$A:$A,"&lt;="&amp;$H$1)</f>
        <v>0</v>
      </c>
      <c r="M39" s="235">
        <f>SUMIFS(数据提取表!V:V,数据提取表!$B:$B,$A39,数据提取表!$A:$A,"&gt;="&amp;$D$1,数据提取表!$A:$A,"&lt;="&amp;$H$1)</f>
        <v>0</v>
      </c>
      <c r="N39" s="234">
        <f>SUMIFS(数据提取表!T:T,数据提取表!$B:$B,$A39,数据提取表!$A:$A,"&gt;="&amp;$D$1,数据提取表!$A:$A,"&lt;="&amp;$H$1)</f>
        <v>0</v>
      </c>
      <c r="O39" s="236">
        <v>7.5869</v>
      </c>
      <c r="P39" s="234">
        <f>SUMIFS(数据提取表!K:K,数据提取表!$B:$B,$A39,数据提取表!$A:$A,"&gt;="&amp;$D$1,数据提取表!$A:$A,"&lt;="&amp;$H$1)</f>
        <v>0.8174</v>
      </c>
      <c r="Q39" s="236">
        <f t="shared" si="16"/>
        <v>73.7810218978102</v>
      </c>
      <c r="R39" s="248">
        <f t="shared" si="17"/>
        <v>0.0174241132332879</v>
      </c>
      <c r="S39" s="196">
        <f>E39/$V$1*$S$1</f>
        <v>57</v>
      </c>
      <c r="T39" s="196">
        <f t="shared" si="18"/>
        <v>-16.568</v>
      </c>
      <c r="U39" s="196">
        <f t="shared" si="19"/>
        <v>-0.290666666666667</v>
      </c>
      <c r="V39" s="233">
        <f>$S$1/$V$1</f>
        <v>1</v>
      </c>
      <c r="W39" s="196"/>
      <c r="X39" s="195">
        <f>日报!R65</f>
        <v>174</v>
      </c>
      <c r="Y39" s="196"/>
      <c r="Z39" s="196"/>
      <c r="AA39" s="196"/>
      <c r="AB39" s="195">
        <f>日报!W65</f>
        <v>554</v>
      </c>
      <c r="AC39" s="196"/>
      <c r="AD39" s="196"/>
      <c r="AE39" s="196"/>
      <c r="AF39" s="234">
        <f t="shared" si="20"/>
        <v>0</v>
      </c>
      <c r="AG39" s="234">
        <f t="shared" si="21"/>
        <v>0</v>
      </c>
      <c r="AH39" s="235">
        <f>SUMIFS(数据提取表!W:W,数据提取表!$B:$B,$A39,数据提取表!$A:$A,"&gt;="&amp;$D$1,数据提取表!$A:$A,"&lt;="&amp;$H$1)</f>
        <v>0</v>
      </c>
      <c r="AI39" s="235">
        <f>SUMIFS(数据提取表!X:X,数据提取表!$B:$B,$A39,数据提取表!$A:$A,"&gt;="&amp;$D$1,数据提取表!$A:$A,"&lt;="&amp;$H$1)</f>
        <v>0</v>
      </c>
      <c r="AJ39" s="235">
        <f>SUMIFS(数据提取表!Y:Y,数据提取表!$B:$B,$A39,数据提取表!$A:$A,"&gt;="&amp;$D$1,数据提取表!$A:$A,"&lt;="&amp;$H$1)</f>
        <v>0</v>
      </c>
      <c r="AK39" s="265"/>
      <c r="AL39" s="178"/>
      <c r="AM39" s="267"/>
    </row>
    <row r="40" s="174" customFormat="1" ht="32" customHeight="1" spans="1:39">
      <c r="A40" s="208"/>
      <c r="B40" s="209" t="s">
        <v>630</v>
      </c>
      <c r="C40" s="210"/>
      <c r="D40" s="207">
        <f>SUM(D38:D39)</f>
        <v>15.48</v>
      </c>
      <c r="E40" s="218">
        <f>SUM(E38:E39)</f>
        <v>158</v>
      </c>
      <c r="F40" s="212"/>
      <c r="G40" s="213">
        <f>SUM(G38:G39)</f>
        <v>175.6264</v>
      </c>
      <c r="H40" s="214">
        <f>SUM(H38:H39)</f>
        <v>164.5096</v>
      </c>
      <c r="I40" s="239">
        <f>SUM(I38:I39)</f>
        <v>154.612</v>
      </c>
      <c r="J40" s="239">
        <f>日报!V66</f>
        <v>3110.0403</v>
      </c>
      <c r="K40" s="240">
        <f t="shared" si="15"/>
        <v>0.978556962025316</v>
      </c>
      <c r="L40" s="214">
        <f>SUM(L38:L39)</f>
        <v>0</v>
      </c>
      <c r="M40" s="214">
        <f>SUM(M38:M39)</f>
        <v>0</v>
      </c>
      <c r="N40" s="214">
        <f>SUM(N38:N39)</f>
        <v>0</v>
      </c>
      <c r="O40" s="240"/>
      <c r="P40" s="214">
        <f>SUM(P38:P39)</f>
        <v>11.3346</v>
      </c>
      <c r="Q40" s="249">
        <f t="shared" si="16"/>
        <v>99.8785529715762</v>
      </c>
      <c r="R40" s="240">
        <f t="shared" si="17"/>
        <v>0.0645381332191516</v>
      </c>
      <c r="S40" s="214">
        <f>SUM(S38:S39)</f>
        <v>158</v>
      </c>
      <c r="T40" s="214">
        <f>SUM(T38:T39)</f>
        <v>-3.38800000000004</v>
      </c>
      <c r="U40" s="214"/>
      <c r="V40" s="214"/>
      <c r="W40" s="207"/>
      <c r="X40" s="215">
        <f>日报!R66</f>
        <v>2862</v>
      </c>
      <c r="Y40" s="214"/>
      <c r="Z40" s="214"/>
      <c r="AA40" s="214"/>
      <c r="AB40" s="218">
        <f>日报!W66</f>
        <v>13993</v>
      </c>
      <c r="AC40" s="214"/>
      <c r="AD40" s="214"/>
      <c r="AE40" s="214"/>
      <c r="AF40" s="214">
        <f>SUM(AF38:AF39)</f>
        <v>0</v>
      </c>
      <c r="AG40" s="214">
        <f>SUM(AG38:AG39)</f>
        <v>0</v>
      </c>
      <c r="AH40" s="214">
        <f>SUM(AH38:AH39)</f>
        <v>0</v>
      </c>
      <c r="AI40" s="214">
        <f>SUM(AI38:AI39)</f>
        <v>0</v>
      </c>
      <c r="AJ40" s="214">
        <f>SUM(AJ38:AJ39)</f>
        <v>0</v>
      </c>
      <c r="AK40" s="249"/>
      <c r="AL40" s="178">
        <f>L40/H40</f>
        <v>0</v>
      </c>
      <c r="AM40" s="267">
        <f>L40/(L40+H40)</f>
        <v>0</v>
      </c>
    </row>
    <row r="41" customHeight="1" spans="1:38">
      <c r="A41" s="201" t="s">
        <v>819</v>
      </c>
      <c r="B41" s="193" t="s">
        <v>631</v>
      </c>
      <c r="C41" s="187" t="s">
        <v>819</v>
      </c>
      <c r="D41" s="219">
        <v>150</v>
      </c>
      <c r="E41" s="220" t="e">
        <f>日报!#REF!</f>
        <v>#REF!</v>
      </c>
      <c r="F41" s="196">
        <f>SUMIFS(数据提取表!G:G,数据提取表!$B:$B,$A41,数据提取表!$A:$A,"&gt;="&amp;$D$1,数据提取表!$A:$A,"&lt;="&amp;$H$1)/S1</f>
        <v>0</v>
      </c>
      <c r="G41" s="197">
        <f>SUMIFS(数据提取表!H:H,数据提取表!$B:$B,$A41,数据提取表!$A:$A,"&gt;="&amp;$D$1,数据提取表!$A:$A,"&lt;="&amp;$H$1)</f>
        <v>0</v>
      </c>
      <c r="H41" s="196">
        <f>SUMIFS(数据提取表!I:I,数据提取表!$B:$B,$A41,数据提取表!$A:$A,"&gt;="&amp;$D$1,数据提取表!$A:$A,"&lt;="&amp;$H$1)</f>
        <v>0</v>
      </c>
      <c r="I41" s="196">
        <f>SUMIFS(数据提取表!J:J,数据提取表!$B:$B,$A41,数据提取表!$A:$A,"&gt;="&amp;$D$1,数据提取表!$A:$A,"&lt;="&amp;$H$1)</f>
        <v>0</v>
      </c>
      <c r="J41" s="196">
        <v>31547.78</v>
      </c>
      <c r="K41" s="233" t="e">
        <f t="shared" si="15"/>
        <v>#REF!</v>
      </c>
      <c r="L41" s="234">
        <f>SUMIFS(数据提取表!U:U,数据提取表!$B:$B,$A41,数据提取表!$A:$A,"&gt;="&amp;$D$1,数据提取表!$A:$A,"&lt;="&amp;$H$1)</f>
        <v>0</v>
      </c>
      <c r="M41" s="235">
        <f>SUMIFS(数据提取表!V:V,数据提取表!$B:$B,$A41,数据提取表!$A:$A,"&gt;="&amp;$D$1,数据提取表!$A:$A,"&lt;="&amp;$H$1)</f>
        <v>0</v>
      </c>
      <c r="N41" s="234">
        <f>SUMIFS(数据提取表!T:T,数据提取表!$B:$B,$A41,数据提取表!$A:$A,"&gt;="&amp;$D$1,数据提取表!$A:$A,"&lt;="&amp;$H$1)</f>
        <v>0</v>
      </c>
      <c r="O41" s="236">
        <v>109.7836</v>
      </c>
      <c r="P41" s="234">
        <f>SUMIFS(数据提取表!K:K,数据提取表!$B:$B,$A41,数据提取表!$A:$A,"&gt;="&amp;$D$1,数据提取表!$A:$A,"&lt;="&amp;$H$1)</f>
        <v>0</v>
      </c>
      <c r="Q41" s="236">
        <f t="shared" si="16"/>
        <v>0</v>
      </c>
      <c r="R41" s="248" t="e">
        <f t="shared" si="17"/>
        <v>#DIV/0!</v>
      </c>
      <c r="S41" s="196" t="e">
        <f>E41/$V$1*$S$1</f>
        <v>#REF!</v>
      </c>
      <c r="T41" s="196" t="e">
        <f t="shared" si="18"/>
        <v>#REF!</v>
      </c>
      <c r="U41" s="196" t="e">
        <f t="shared" si="19"/>
        <v>#REF!</v>
      </c>
      <c r="V41" s="233">
        <f>$S$1/$V$1</f>
        <v>1</v>
      </c>
      <c r="W41" s="196"/>
      <c r="X41" s="195" t="e">
        <f>日报!#REF!</f>
        <v>#REF!</v>
      </c>
      <c r="Y41" s="196"/>
      <c r="Z41" s="196"/>
      <c r="AA41" s="196"/>
      <c r="AB41" s="195" t="e">
        <f>日报!#REF!</f>
        <v>#REF!</v>
      </c>
      <c r="AC41" s="196"/>
      <c r="AD41" s="196"/>
      <c r="AE41" s="196"/>
      <c r="AF41" s="234">
        <f t="shared" si="20"/>
        <v>0</v>
      </c>
      <c r="AG41" s="234">
        <f t="shared" si="21"/>
        <v>0</v>
      </c>
      <c r="AH41" s="235">
        <f>SUMIFS(数据提取表!W:W,数据提取表!$B:$B,$A41,数据提取表!$A:$A,"&gt;="&amp;$D$1,数据提取表!$A:$A,"&lt;="&amp;$H$1)</f>
        <v>0</v>
      </c>
      <c r="AI41" s="235">
        <f>SUMIFS(数据提取表!X:X,数据提取表!$B:$B,$A41,数据提取表!$A:$A,"&gt;="&amp;$D$1,数据提取表!$A:$A,"&lt;="&amp;$H$1)</f>
        <v>0</v>
      </c>
      <c r="AJ41" s="235">
        <f>SUMIFS(数据提取表!Y:Y,数据提取表!$B:$B,$A41,数据提取表!$A:$A,"&gt;="&amp;$D$1,数据提取表!$A:$A,"&lt;="&amp;$H$1)</f>
        <v>0</v>
      </c>
      <c r="AK41" s="265"/>
      <c r="AL41" s="178"/>
    </row>
    <row r="42" customHeight="1" spans="1:38">
      <c r="A42" s="201" t="s">
        <v>820</v>
      </c>
      <c r="B42" s="193" t="s">
        <v>633</v>
      </c>
      <c r="C42" s="187" t="s">
        <v>820</v>
      </c>
      <c r="D42" s="221">
        <v>100</v>
      </c>
      <c r="E42" s="220" t="e">
        <f>日报!#REF!</f>
        <v>#REF!</v>
      </c>
      <c r="F42" s="196">
        <f>SUMIFS(数据提取表!G:G,数据提取表!$B:$B,$A42,数据提取表!$A:$A,"&gt;="&amp;$D$1,数据提取表!$A:$A,"&lt;="&amp;$H$1)/S1</f>
        <v>0</v>
      </c>
      <c r="G42" s="197">
        <f>SUMIFS(数据提取表!H:H,数据提取表!$B:$B,$A42,数据提取表!$A:$A,"&gt;="&amp;$D$1,数据提取表!$A:$A,"&lt;="&amp;$H$1)</f>
        <v>0</v>
      </c>
      <c r="H42" s="196">
        <f>SUMIFS(数据提取表!I:I,数据提取表!$B:$B,$A42,数据提取表!$A:$A,"&gt;="&amp;$D$1,数据提取表!$A:$A,"&lt;="&amp;$H$1)</f>
        <v>0</v>
      </c>
      <c r="I42" s="196">
        <f>SUMIFS(数据提取表!J:J,数据提取表!$B:$B,$A42,数据提取表!$A:$A,"&gt;="&amp;$D$1,数据提取表!$A:$A,"&lt;="&amp;$H$1)</f>
        <v>0</v>
      </c>
      <c r="J42" s="196" t="e">
        <f>日报!#REF!</f>
        <v>#REF!</v>
      </c>
      <c r="K42" s="233" t="e">
        <f t="shared" si="15"/>
        <v>#REF!</v>
      </c>
      <c r="L42" s="234">
        <f>SUMIFS(数据提取表!U:U,数据提取表!$B:$B,$A42,数据提取表!$A:$A,"&gt;="&amp;$D$1,数据提取表!$A:$A,"&lt;="&amp;$H$1)</f>
        <v>0</v>
      </c>
      <c r="M42" s="235">
        <f>SUMIFS(数据提取表!V:V,数据提取表!$B:$B,$A42,数据提取表!$A:$A,"&gt;="&amp;$D$1,数据提取表!$A:$A,"&lt;="&amp;$H$1)</f>
        <v>0</v>
      </c>
      <c r="N42" s="234">
        <f>SUMIFS(数据提取表!T:T,数据提取表!$B:$B,$A42,数据提取表!$A:$A,"&gt;="&amp;$D$1,数据提取表!$A:$A,"&lt;="&amp;$H$1)</f>
        <v>0</v>
      </c>
      <c r="O42" s="236">
        <v>75.8258</v>
      </c>
      <c r="P42" s="234">
        <f>SUMIFS(数据提取表!K:K,数据提取表!$B:$B,$A42,数据提取表!$A:$A,"&gt;="&amp;$D$1,数据提取表!$A:$A,"&lt;="&amp;$H$1)</f>
        <v>0</v>
      </c>
      <c r="Q42" s="236">
        <f t="shared" si="16"/>
        <v>0</v>
      </c>
      <c r="R42" s="248" t="e">
        <f t="shared" si="17"/>
        <v>#DIV/0!</v>
      </c>
      <c r="S42" s="196" t="e">
        <f>E42/$V$1*$S$1</f>
        <v>#REF!</v>
      </c>
      <c r="T42" s="196" t="e">
        <f t="shared" si="18"/>
        <v>#REF!</v>
      </c>
      <c r="U42" s="196" t="e">
        <f t="shared" si="19"/>
        <v>#REF!</v>
      </c>
      <c r="V42" s="233">
        <f>$S$1/$V$1</f>
        <v>1</v>
      </c>
      <c r="W42" s="196"/>
      <c r="X42" s="195" t="e">
        <f>日报!#REF!</f>
        <v>#REF!</v>
      </c>
      <c r="Y42" s="196"/>
      <c r="Z42" s="196"/>
      <c r="AA42" s="196"/>
      <c r="AB42" s="195" t="e">
        <f>日报!#REF!</f>
        <v>#REF!</v>
      </c>
      <c r="AC42" s="196"/>
      <c r="AD42" s="196"/>
      <c r="AE42" s="196"/>
      <c r="AF42" s="234">
        <f t="shared" si="20"/>
        <v>0</v>
      </c>
      <c r="AG42" s="234">
        <f t="shared" si="21"/>
        <v>0</v>
      </c>
      <c r="AH42" s="235">
        <f>SUMIFS(数据提取表!W:W,数据提取表!$B:$B,$A42,数据提取表!$A:$A,"&gt;="&amp;$D$1,数据提取表!$A:$A,"&lt;="&amp;$H$1)</f>
        <v>0</v>
      </c>
      <c r="AI42" s="235">
        <f>SUMIFS(数据提取表!X:X,数据提取表!$B:$B,$A42,数据提取表!$A:$A,"&gt;="&amp;$D$1,数据提取表!$A:$A,"&lt;="&amp;$H$1)</f>
        <v>0</v>
      </c>
      <c r="AJ42" s="235">
        <f>SUMIFS(数据提取表!Y:Y,数据提取表!$B:$B,$A42,数据提取表!$A:$A,"&gt;="&amp;$D$1,数据提取表!$A:$A,"&lt;="&amp;$H$1)</f>
        <v>0</v>
      </c>
      <c r="AK42" s="265"/>
      <c r="AL42" s="178"/>
    </row>
    <row r="43" customHeight="1" spans="1:40">
      <c r="A43" s="201" t="s">
        <v>821</v>
      </c>
      <c r="B43" s="193" t="s">
        <v>635</v>
      </c>
      <c r="C43" s="187" t="s">
        <v>821</v>
      </c>
      <c r="D43" s="219">
        <v>50</v>
      </c>
      <c r="E43" s="220" t="e">
        <f>日报!#REF!</f>
        <v>#REF!</v>
      </c>
      <c r="F43" s="196">
        <f>SUMIFS(数据提取表!G:G,数据提取表!$B:$B,$A43,数据提取表!$A:$A,"&gt;="&amp;$D$1,数据提取表!$A:$A,"&lt;="&amp;$H$1)/S1</f>
        <v>0</v>
      </c>
      <c r="G43" s="197">
        <f>SUMIFS(数据提取表!H:H,数据提取表!$B:$B,$A43,数据提取表!$A:$A,"&gt;="&amp;$D$1,数据提取表!$A:$A,"&lt;="&amp;$H$1)</f>
        <v>0</v>
      </c>
      <c r="H43" s="196">
        <f>SUMIFS(数据提取表!I:I,数据提取表!$B:$B,$A43,数据提取表!$A:$A,"&gt;="&amp;$D$1,数据提取表!$A:$A,"&lt;="&amp;$H$1)</f>
        <v>0</v>
      </c>
      <c r="I43" s="196">
        <f>SUMIFS(数据提取表!J:J,数据提取表!$B:$B,$A43,数据提取表!$A:$A,"&gt;="&amp;$D$1,数据提取表!$A:$A,"&lt;="&amp;$H$1)</f>
        <v>0</v>
      </c>
      <c r="J43" s="196" t="e">
        <f>日报!#REF!</f>
        <v>#REF!</v>
      </c>
      <c r="K43" s="233" t="e">
        <f t="shared" si="15"/>
        <v>#REF!</v>
      </c>
      <c r="L43" s="234">
        <f>SUMIFS(数据提取表!U:U,数据提取表!$B:$B,$A43,数据提取表!$A:$A,"&gt;="&amp;$D$1,数据提取表!$A:$A,"&lt;="&amp;$H$1)</f>
        <v>0</v>
      </c>
      <c r="M43" s="235">
        <f>SUMIFS(数据提取表!V:V,数据提取表!$B:$B,$A43,数据提取表!$A:$A,"&gt;="&amp;$D$1,数据提取表!$A:$A,"&lt;="&amp;$H$1)</f>
        <v>0</v>
      </c>
      <c r="N43" s="234">
        <f>SUMIFS(数据提取表!T:T,数据提取表!$B:$B,$A43,数据提取表!$A:$A,"&gt;="&amp;$D$1,数据提取表!$A:$A,"&lt;="&amp;$H$1)</f>
        <v>0</v>
      </c>
      <c r="O43" s="236">
        <v>35.1983</v>
      </c>
      <c r="P43" s="234">
        <f>SUMIFS(数据提取表!K:K,数据提取表!$B:$B,$A43,数据提取表!$A:$A,"&gt;="&amp;$D$1,数据提取表!$A:$A,"&lt;="&amp;$H$1)</f>
        <v>0</v>
      </c>
      <c r="Q43" s="236">
        <f t="shared" si="16"/>
        <v>0</v>
      </c>
      <c r="R43" s="248" t="e">
        <f t="shared" si="17"/>
        <v>#DIV/0!</v>
      </c>
      <c r="S43" s="196" t="e">
        <f>E43/$V$1*$S$1</f>
        <v>#REF!</v>
      </c>
      <c r="T43" s="196" t="e">
        <f t="shared" si="18"/>
        <v>#REF!</v>
      </c>
      <c r="U43" s="196" t="e">
        <f t="shared" si="19"/>
        <v>#REF!</v>
      </c>
      <c r="V43" s="233">
        <f>$S$1/$V$1</f>
        <v>1</v>
      </c>
      <c r="W43" s="196"/>
      <c r="X43" s="195" t="e">
        <f>日报!#REF!</f>
        <v>#REF!</v>
      </c>
      <c r="Y43" s="196"/>
      <c r="Z43" s="196"/>
      <c r="AA43" s="196"/>
      <c r="AB43" s="195" t="e">
        <f>日报!#REF!</f>
        <v>#REF!</v>
      </c>
      <c r="AC43" s="196"/>
      <c r="AD43" s="196"/>
      <c r="AE43" s="196"/>
      <c r="AF43" s="234">
        <f t="shared" si="20"/>
        <v>0</v>
      </c>
      <c r="AG43" s="234">
        <f t="shared" si="21"/>
        <v>0</v>
      </c>
      <c r="AH43" s="235">
        <f>SUMIFS(数据提取表!W:W,数据提取表!$B:$B,$A43,数据提取表!$A:$A,"&gt;="&amp;$D$1,数据提取表!$A:$A,"&lt;="&amp;$H$1)</f>
        <v>0</v>
      </c>
      <c r="AI43" s="235">
        <f>SUMIFS(数据提取表!X:X,数据提取表!$B:$B,$A43,数据提取表!$A:$A,"&gt;="&amp;$D$1,数据提取表!$A:$A,"&lt;="&amp;$H$1)</f>
        <v>0</v>
      </c>
      <c r="AJ43" s="235">
        <f>SUMIFS(数据提取表!Y:Y,数据提取表!$B:$B,$A43,数据提取表!$A:$A,"&gt;="&amp;$D$1,数据提取表!$A:$A,"&lt;="&amp;$H$1)</f>
        <v>0</v>
      </c>
      <c r="AK43" s="265"/>
      <c r="AL43" s="178"/>
      <c r="AN43" s="268">
        <v>807.3099</v>
      </c>
    </row>
    <row r="44" customHeight="1" spans="1:40">
      <c r="A44" s="201" t="s">
        <v>822</v>
      </c>
      <c r="B44" s="193" t="s">
        <v>637</v>
      </c>
      <c r="C44" s="187" t="s">
        <v>822</v>
      </c>
      <c r="D44" s="221">
        <v>50</v>
      </c>
      <c r="E44" s="220" t="e">
        <f>日报!#REF!</f>
        <v>#REF!</v>
      </c>
      <c r="F44" s="196">
        <f>SUMIFS(数据提取表!G:G,数据提取表!$B:$B,$A44,数据提取表!$A:$A,"&gt;="&amp;$D$1,数据提取表!$A:$A,"&lt;="&amp;$H$1)/S1</f>
        <v>0</v>
      </c>
      <c r="G44" s="197">
        <f>SUMIFS(数据提取表!H:H,数据提取表!$B:$B,$A44,数据提取表!$A:$A,"&gt;="&amp;$D$1,数据提取表!$A:$A,"&lt;="&amp;$H$1)</f>
        <v>0</v>
      </c>
      <c r="H44" s="196">
        <f>SUMIFS(数据提取表!I:I,数据提取表!$B:$B,$A44,数据提取表!$A:$A,"&gt;="&amp;$D$1,数据提取表!$A:$A,"&lt;="&amp;$H$1)</f>
        <v>0</v>
      </c>
      <c r="I44" s="196">
        <f>SUMIFS(数据提取表!J:J,数据提取表!$B:$B,$A44,数据提取表!$A:$A,"&gt;="&amp;$D$1,数据提取表!$A:$A,"&lt;="&amp;$H$1)</f>
        <v>0</v>
      </c>
      <c r="J44" s="196" t="e">
        <f>日报!#REF!</f>
        <v>#REF!</v>
      </c>
      <c r="K44" s="233" t="e">
        <f t="shared" si="15"/>
        <v>#REF!</v>
      </c>
      <c r="L44" s="234">
        <f>SUMIFS(数据提取表!U:U,数据提取表!$B:$B,$A44,数据提取表!$A:$A,"&gt;="&amp;$D$1,数据提取表!$A:$A,"&lt;="&amp;$H$1)</f>
        <v>0</v>
      </c>
      <c r="M44" s="235">
        <f>SUMIFS(数据提取表!V:V,数据提取表!$B:$B,$A44,数据提取表!$A:$A,"&gt;="&amp;$D$1,数据提取表!$A:$A,"&lt;="&amp;$H$1)</f>
        <v>0</v>
      </c>
      <c r="N44" s="234">
        <f>SUMIFS(数据提取表!T:T,数据提取表!$B:$B,$A44,数据提取表!$A:$A,"&gt;="&amp;$D$1,数据提取表!$A:$A,"&lt;="&amp;$H$1)</f>
        <v>0</v>
      </c>
      <c r="O44" s="236">
        <v>9.2845</v>
      </c>
      <c r="P44" s="234">
        <f>SUMIFS(数据提取表!K:K,数据提取表!$B:$B,$A44,数据提取表!$A:$A,"&gt;="&amp;$D$1,数据提取表!$A:$A,"&lt;="&amp;$H$1)</f>
        <v>0</v>
      </c>
      <c r="Q44" s="236">
        <f t="shared" si="16"/>
        <v>0</v>
      </c>
      <c r="R44" s="248" t="e">
        <f t="shared" si="17"/>
        <v>#DIV/0!</v>
      </c>
      <c r="S44" s="196" t="e">
        <f>E44/$V$1*$S$1</f>
        <v>#REF!</v>
      </c>
      <c r="T44" s="196" t="e">
        <f t="shared" si="18"/>
        <v>#REF!</v>
      </c>
      <c r="U44" s="196" t="e">
        <f t="shared" si="19"/>
        <v>#REF!</v>
      </c>
      <c r="V44" s="233">
        <f>$S$1/$V$1</f>
        <v>1</v>
      </c>
      <c r="W44" s="196"/>
      <c r="X44" s="195" t="e">
        <f>日报!#REF!</f>
        <v>#REF!</v>
      </c>
      <c r="Y44" s="196"/>
      <c r="Z44" s="196"/>
      <c r="AA44" s="196"/>
      <c r="AB44" s="195" t="e">
        <f>日报!#REF!</f>
        <v>#REF!</v>
      </c>
      <c r="AC44" s="196"/>
      <c r="AD44" s="196"/>
      <c r="AE44" s="196"/>
      <c r="AF44" s="234">
        <f t="shared" si="20"/>
        <v>0</v>
      </c>
      <c r="AG44" s="234">
        <f t="shared" si="21"/>
        <v>0</v>
      </c>
      <c r="AH44" s="235">
        <f>SUMIFS(数据提取表!W:W,数据提取表!$B:$B,$A44,数据提取表!$A:$A,"&gt;="&amp;$D$1,数据提取表!$A:$A,"&lt;="&amp;$H$1)</f>
        <v>0</v>
      </c>
      <c r="AI44" s="235">
        <f>SUMIFS(数据提取表!X:X,数据提取表!$B:$B,$A44,数据提取表!$A:$A,"&gt;="&amp;$D$1,数据提取表!$A:$A,"&lt;="&amp;$H$1)</f>
        <v>0</v>
      </c>
      <c r="AJ44" s="235">
        <f>SUMIFS(数据提取表!Y:Y,数据提取表!$B:$B,$A44,数据提取表!$A:$A,"&gt;="&amp;$D$1,数据提取表!$A:$A,"&lt;="&amp;$H$1)</f>
        <v>0</v>
      </c>
      <c r="AK44" s="265"/>
      <c r="AL44" s="178"/>
      <c r="AN44" s="173">
        <v>11.376</v>
      </c>
    </row>
    <row r="45" customHeight="1" spans="1:40">
      <c r="A45" s="201" t="s">
        <v>823</v>
      </c>
      <c r="B45" s="193" t="s">
        <v>639</v>
      </c>
      <c r="C45" s="187" t="s">
        <v>823</v>
      </c>
      <c r="D45" s="219">
        <v>17.5</v>
      </c>
      <c r="E45" s="220" t="e">
        <f>日报!#REF!</f>
        <v>#REF!</v>
      </c>
      <c r="F45" s="196">
        <f>SUMIFS(数据提取表!G:G,数据提取表!$B:$B,$A45,数据提取表!$A:$A,"&gt;="&amp;$D$1,数据提取表!$A:$A,"&lt;="&amp;$H$1)/S1</f>
        <v>0</v>
      </c>
      <c r="G45" s="197">
        <f>SUMIFS(数据提取表!H:H,数据提取表!$B:$B,$A45,数据提取表!$A:$A,"&gt;="&amp;$D$1,数据提取表!$A:$A,"&lt;="&amp;$H$1)</f>
        <v>0</v>
      </c>
      <c r="H45" s="196">
        <f>SUMIFS(数据提取表!I:I,数据提取表!$B:$B,$A45,数据提取表!$A:$A,"&gt;="&amp;$D$1,数据提取表!$A:$A,"&lt;="&amp;$H$1)</f>
        <v>0</v>
      </c>
      <c r="I45" s="196">
        <f>SUMIFS(数据提取表!J:J,数据提取表!$B:$B,$A45,数据提取表!$A:$A,"&gt;="&amp;$D$1,数据提取表!$A:$A,"&lt;="&amp;$H$1)</f>
        <v>0</v>
      </c>
      <c r="J45" s="196" t="e">
        <f>日报!#REF!</f>
        <v>#REF!</v>
      </c>
      <c r="K45" s="233" t="e">
        <f t="shared" si="15"/>
        <v>#REF!</v>
      </c>
      <c r="L45" s="234">
        <f>SUMIFS(数据提取表!U:U,数据提取表!$B:$B,$A45,数据提取表!$A:$A,"&gt;="&amp;$D$1,数据提取表!$A:$A,"&lt;="&amp;$H$1)</f>
        <v>0</v>
      </c>
      <c r="M45" s="235">
        <f>SUMIFS(数据提取表!V:V,数据提取表!$B:$B,$A45,数据提取表!$A:$A,"&gt;="&amp;$D$1,数据提取表!$A:$A,"&lt;="&amp;$H$1)</f>
        <v>0</v>
      </c>
      <c r="N45" s="234">
        <f>SUMIFS(数据提取表!T:T,数据提取表!$B:$B,$A45,数据提取表!$A:$A,"&gt;="&amp;$D$1,数据提取表!$A:$A,"&lt;="&amp;$H$1)</f>
        <v>0</v>
      </c>
      <c r="O45" s="236">
        <v>6.8689</v>
      </c>
      <c r="P45" s="234">
        <f>SUMIFS(数据提取表!K:K,数据提取表!$B:$B,$A45,数据提取表!$A:$A,"&gt;="&amp;$D$1,数据提取表!$A:$A,"&lt;="&amp;$H$1)</f>
        <v>0</v>
      </c>
      <c r="Q45" s="236">
        <f t="shared" si="16"/>
        <v>0</v>
      </c>
      <c r="R45" s="248" t="e">
        <f t="shared" si="17"/>
        <v>#DIV/0!</v>
      </c>
      <c r="S45" s="196" t="e">
        <f>E45/$V$1*$S$1</f>
        <v>#REF!</v>
      </c>
      <c r="T45" s="196" t="e">
        <f t="shared" si="18"/>
        <v>#REF!</v>
      </c>
      <c r="U45" s="196" t="e">
        <f t="shared" si="19"/>
        <v>#REF!</v>
      </c>
      <c r="V45" s="233">
        <f>$S$1/$V$1</f>
        <v>1</v>
      </c>
      <c r="W45" s="196"/>
      <c r="X45" s="195" t="e">
        <f>日报!#REF!</f>
        <v>#REF!</v>
      </c>
      <c r="Y45" s="196"/>
      <c r="Z45" s="196"/>
      <c r="AA45" s="196"/>
      <c r="AB45" s="195" t="e">
        <f>日报!#REF!</f>
        <v>#REF!</v>
      </c>
      <c r="AC45" s="196"/>
      <c r="AD45" s="196"/>
      <c r="AE45" s="196"/>
      <c r="AF45" s="234">
        <f t="shared" si="20"/>
        <v>0</v>
      </c>
      <c r="AG45" s="234">
        <f t="shared" si="21"/>
        <v>0</v>
      </c>
      <c r="AH45" s="235">
        <f>SUMIFS(数据提取表!W:W,数据提取表!$B:$B,$A45,数据提取表!$A:$A,"&gt;="&amp;$D$1,数据提取表!$A:$A,"&lt;="&amp;$H$1)</f>
        <v>0</v>
      </c>
      <c r="AI45" s="235">
        <f>SUMIFS(数据提取表!X:X,数据提取表!$B:$B,$A45,数据提取表!$A:$A,"&gt;="&amp;$D$1,数据提取表!$A:$A,"&lt;="&amp;$H$1)</f>
        <v>0</v>
      </c>
      <c r="AJ45" s="235">
        <f>SUMIFS(数据提取表!Y:Y,数据提取表!$B:$B,$A45,数据提取表!$A:$A,"&gt;="&amp;$D$1,数据提取表!$A:$A,"&lt;="&amp;$H$1)</f>
        <v>0</v>
      </c>
      <c r="AK45" s="265"/>
      <c r="AL45" s="178"/>
      <c r="AN45" s="269">
        <v>492.9807</v>
      </c>
    </row>
    <row r="46" customHeight="1" spans="1:40">
      <c r="A46" s="201" t="s">
        <v>53</v>
      </c>
      <c r="B46" s="193" t="s">
        <v>641</v>
      </c>
      <c r="C46" s="187" t="s">
        <v>632</v>
      </c>
      <c r="D46" s="221">
        <v>100</v>
      </c>
      <c r="E46" s="220">
        <f>日报!M67</f>
        <v>1437</v>
      </c>
      <c r="F46" s="196">
        <f>SUMIFS(数据提取表!F:F,数据提取表!$B:$B,$A46,数据提取表!$A:$A,"&gt;="&amp;$D$1,数据提取表!$A:$A,"&lt;="&amp;$H$1)</f>
        <v>81.79</v>
      </c>
      <c r="G46" s="197">
        <f>SUMIFS(数据提取表!H:H,数据提取表!$B:$B,$A46,数据提取表!$A:$A,"&gt;="&amp;$D$1,数据提取表!$A:$A,"&lt;="&amp;$H$1)</f>
        <v>674.4005</v>
      </c>
      <c r="H46" s="196">
        <f>SUMIFS(数据提取表!I:I,数据提取表!$B:$B,$A46,数据提取表!$A:$A,"&gt;="&amp;$D$1,数据提取表!$A:$A,"&lt;="&amp;$H$1)</f>
        <v>629.5694</v>
      </c>
      <c r="I46" s="196">
        <f>SUMIFS(数据提取表!J:J,数据提取表!$B:$B,$A46,数据提取表!$A:$A,"&gt;="&amp;$D$1,数据提取表!$A:$A,"&lt;="&amp;$H$1)</f>
        <v>659.7546</v>
      </c>
      <c r="J46" s="196">
        <f>日报!V67</f>
        <v>5061.3301</v>
      </c>
      <c r="K46" s="233">
        <f t="shared" si="15"/>
        <v>0.459119415448852</v>
      </c>
      <c r="L46" s="234">
        <f>SUMIFS(数据提取表!U:U,数据提取表!$B:$B,$A46,数据提取表!$A:$A,"&gt;="&amp;$D$1,数据提取表!$A:$A,"&lt;="&amp;$H$1)</f>
        <v>0</v>
      </c>
      <c r="M46" s="235">
        <f>SUMIFS(数据提取表!V:V,数据提取表!$B:$B,$A46,数据提取表!$A:$A,"&gt;="&amp;$D$1,数据提取表!$A:$A,"&lt;="&amp;$H$1)</f>
        <v>0</v>
      </c>
      <c r="N46" s="234">
        <f>SUMIFS(数据提取表!T:T,数据提取表!$B:$B,$A46,数据提取表!$A:$A,"&gt;="&amp;$D$1,数据提取表!$A:$A,"&lt;="&amp;$H$1)</f>
        <v>0</v>
      </c>
      <c r="O46" s="236">
        <v>13.8868</v>
      </c>
      <c r="P46" s="234">
        <f>SUMIFS(数据提取表!K:K,数据提取表!$B:$B,$A46,数据提取表!$A:$A,"&gt;="&amp;$D$1,数据提取表!$A:$A,"&lt;="&amp;$H$1)</f>
        <v>0</v>
      </c>
      <c r="Q46" s="236">
        <f t="shared" si="16"/>
        <v>65.97546</v>
      </c>
      <c r="R46" s="248">
        <f t="shared" si="17"/>
        <v>0</v>
      </c>
      <c r="S46" s="196">
        <f>E46/$V$1*$S$1</f>
        <v>1437</v>
      </c>
      <c r="T46" s="196">
        <f t="shared" si="18"/>
        <v>-777.2454</v>
      </c>
      <c r="U46" s="196">
        <f t="shared" si="19"/>
        <v>-0.540880584551148</v>
      </c>
      <c r="V46" s="233">
        <f>$S$1/$V$1</f>
        <v>1</v>
      </c>
      <c r="W46" s="196"/>
      <c r="X46" s="195">
        <f>日报!R67</f>
        <v>4182</v>
      </c>
      <c r="Y46" s="196"/>
      <c r="Z46" s="196"/>
      <c r="AA46" s="196"/>
      <c r="AB46" s="195">
        <f>日报!W67</f>
        <v>15134</v>
      </c>
      <c r="AC46" s="196"/>
      <c r="AD46" s="196"/>
      <c r="AE46" s="196"/>
      <c r="AF46" s="234">
        <f t="shared" si="20"/>
        <v>0</v>
      </c>
      <c r="AG46" s="234">
        <f t="shared" si="21"/>
        <v>0</v>
      </c>
      <c r="AH46" s="235">
        <f>SUMIFS(数据提取表!W:W,数据提取表!$B:$B,$A46,数据提取表!$A:$A,"&gt;="&amp;$D$1,数据提取表!$A:$A,"&lt;="&amp;$H$1)</f>
        <v>0</v>
      </c>
      <c r="AI46" s="235">
        <f>SUMIFS(数据提取表!X:X,数据提取表!$B:$B,$A46,数据提取表!$A:$A,"&gt;="&amp;$D$1,数据提取表!$A:$A,"&lt;="&amp;$H$1)</f>
        <v>0</v>
      </c>
      <c r="AJ46" s="235">
        <f>SUMIFS(数据提取表!Y:Y,数据提取表!$B:$B,$A46,数据提取表!$A:$A,"&gt;="&amp;$D$1,数据提取表!$A:$A,"&lt;="&amp;$H$1)</f>
        <v>0</v>
      </c>
      <c r="AK46" s="265"/>
      <c r="AL46" s="178"/>
      <c r="AN46" s="173">
        <f>AN43-AN44-AN45</f>
        <v>302.9532</v>
      </c>
    </row>
    <row r="47" customHeight="1" spans="1:38">
      <c r="A47" s="201" t="s">
        <v>36</v>
      </c>
      <c r="B47" s="193" t="s">
        <v>643</v>
      </c>
      <c r="C47" s="187" t="s">
        <v>824</v>
      </c>
      <c r="D47" s="221">
        <v>80</v>
      </c>
      <c r="E47" s="220">
        <f>日报!M68</f>
        <v>884</v>
      </c>
      <c r="F47" s="196">
        <f>SUMIFS(数据提取表!F:F,数据提取表!$B:$B,$A47,数据提取表!$A:$A,"&gt;="&amp;$D$1,数据提取表!$A:$A,"&lt;="&amp;$H$1)</f>
        <v>143.16</v>
      </c>
      <c r="G47" s="197">
        <f>SUMIFS(数据提取表!H:H,数据提取表!$B:$B,$A47,数据提取表!$A:$A,"&gt;="&amp;$D$1,数据提取表!$A:$A,"&lt;="&amp;$H$1)</f>
        <v>1007.1773</v>
      </c>
      <c r="H47" s="196">
        <f>SUMIFS(数据提取表!I:I,数据提取表!$B:$B,$A47,数据提取表!$A:$A,"&gt;="&amp;$D$1,数据提取表!$A:$A,"&lt;="&amp;$H$1)</f>
        <v>979.02</v>
      </c>
      <c r="I47" s="196">
        <f>SUMIFS(数据提取表!J:J,数据提取表!$B:$B,$A47,数据提取表!$A:$A,"&gt;="&amp;$D$1,数据提取表!$A:$A,"&lt;="&amp;$H$1)</f>
        <v>972.4</v>
      </c>
      <c r="J47" s="196">
        <f>日报!V68</f>
        <v>4113.45</v>
      </c>
      <c r="K47" s="233">
        <f t="shared" si="15"/>
        <v>1.1</v>
      </c>
      <c r="L47" s="234">
        <f>SUMIFS(数据提取表!U:U,数据提取表!$B:$B,$A47,数据提取表!$A:$A,"&gt;="&amp;$D$1,数据提取表!$A:$A,"&lt;="&amp;$H$1)</f>
        <v>0</v>
      </c>
      <c r="M47" s="235">
        <f>SUMIFS(数据提取表!V:V,数据提取表!$B:$B,$A47,数据提取表!$A:$A,"&gt;="&amp;$D$1,数据提取表!$A:$A,"&lt;="&amp;$H$1)</f>
        <v>0</v>
      </c>
      <c r="N47" s="234">
        <f>SUMIFS(数据提取表!T:T,数据提取表!$B:$B,$A47,数据提取表!$A:$A,"&gt;="&amp;$D$1,数据提取表!$A:$A,"&lt;="&amp;$H$1)</f>
        <v>0</v>
      </c>
      <c r="O47" s="236">
        <v>14.54</v>
      </c>
      <c r="P47" s="234">
        <f>SUMIFS(数据提取表!K:K,数据提取表!$B:$B,$A47,数据提取表!$A:$A,"&gt;="&amp;$D$1,数据提取表!$A:$A,"&lt;="&amp;$H$1)</f>
        <v>0</v>
      </c>
      <c r="Q47" s="236">
        <f t="shared" si="16"/>
        <v>121.55</v>
      </c>
      <c r="R47" s="248">
        <f t="shared" si="17"/>
        <v>0</v>
      </c>
      <c r="S47" s="196">
        <f>E47/$V$1*$S$1</f>
        <v>884</v>
      </c>
      <c r="T47" s="196">
        <f t="shared" si="18"/>
        <v>88.4</v>
      </c>
      <c r="U47" s="196">
        <f t="shared" si="19"/>
        <v>0.1</v>
      </c>
      <c r="V47" s="233">
        <f>$S$1/$V$1</f>
        <v>1</v>
      </c>
      <c r="W47" s="196"/>
      <c r="X47" s="195">
        <f>日报!R68</f>
        <v>2834</v>
      </c>
      <c r="Y47" s="196"/>
      <c r="Z47" s="196"/>
      <c r="AA47" s="196"/>
      <c r="AB47" s="195">
        <f>日报!W68</f>
        <v>9570</v>
      </c>
      <c r="AC47" s="196"/>
      <c r="AD47" s="196"/>
      <c r="AE47" s="196"/>
      <c r="AF47" s="234">
        <f t="shared" si="20"/>
        <v>0</v>
      </c>
      <c r="AG47" s="234">
        <f t="shared" si="21"/>
        <v>0</v>
      </c>
      <c r="AH47" s="235">
        <f>SUMIFS(数据提取表!W:W,数据提取表!$B:$B,$A47,数据提取表!$A:$A,"&gt;="&amp;$D$1,数据提取表!$A:$A,"&lt;="&amp;$H$1)</f>
        <v>0</v>
      </c>
      <c r="AI47" s="235">
        <f>SUMIFS(数据提取表!X:X,数据提取表!$B:$B,$A47,数据提取表!$A:$A,"&gt;="&amp;$D$1,数据提取表!$A:$A,"&lt;="&amp;$H$1)</f>
        <v>0</v>
      </c>
      <c r="AJ47" s="235">
        <f>SUMIFS(数据提取表!Y:Y,数据提取表!$B:$B,$A47,数据提取表!$A:$A,"&gt;="&amp;$D$1,数据提取表!$A:$A,"&lt;="&amp;$H$1)</f>
        <v>0</v>
      </c>
      <c r="AK47" s="265"/>
      <c r="AL47" s="178"/>
    </row>
    <row r="48" customHeight="1" spans="1:38">
      <c r="A48" s="201" t="s">
        <v>825</v>
      </c>
      <c r="B48" s="193" t="s">
        <v>645</v>
      </c>
      <c r="C48" s="187" t="s">
        <v>826</v>
      </c>
      <c r="D48" s="221">
        <v>100</v>
      </c>
      <c r="E48" s="220">
        <f>日报!M70</f>
        <v>1210</v>
      </c>
      <c r="F48" s="196">
        <f>SUMIFS(数据提取表!F:F,数据提取表!$B:$B,$A48,数据提取表!$A:$A,"&gt;="&amp;$D$1,数据提取表!$A:$A,"&lt;="&amp;$H$1)</f>
        <v>0</v>
      </c>
      <c r="G48" s="197">
        <f>SUMIFS(数据提取表!H:H,数据提取表!$B:$B,$A48,数据提取表!$A:$A,"&gt;="&amp;$D$1,数据提取表!$A:$A,"&lt;="&amp;$H$1)</f>
        <v>0</v>
      </c>
      <c r="H48" s="196">
        <f>SUMIFS(数据提取表!I:I,数据提取表!$B:$B,$A48,数据提取表!$A:$A,"&gt;="&amp;$D$1,数据提取表!$A:$A,"&lt;="&amp;$H$1)</f>
        <v>0</v>
      </c>
      <c r="I48" s="196">
        <f>SUMIFS(数据提取表!J:J,数据提取表!$B:$B,$A48,数据提取表!$A:$A,"&gt;="&amp;$D$1,数据提取表!$A:$A,"&lt;="&amp;$H$1)</f>
        <v>0</v>
      </c>
      <c r="J48" s="196" t="e">
        <f>日报!V70</f>
        <v>#N/A</v>
      </c>
      <c r="K48" s="233">
        <f t="shared" si="15"/>
        <v>0</v>
      </c>
      <c r="L48" s="234">
        <f>SUMIFS(数据提取表!U:U,数据提取表!$B:$B,$A48,数据提取表!$A:$A,"&gt;="&amp;$D$1,数据提取表!$A:$A,"&lt;="&amp;$H$1)</f>
        <v>0</v>
      </c>
      <c r="M48" s="235">
        <f>SUMIFS(数据提取表!V:V,数据提取表!$B:$B,$A48,数据提取表!$A:$A,"&gt;="&amp;$D$1,数据提取表!$A:$A,"&lt;="&amp;$H$1)</f>
        <v>0</v>
      </c>
      <c r="N48" s="234">
        <f>SUMIFS(数据提取表!T:T,数据提取表!$B:$B,$A48,数据提取表!$A:$A,"&gt;="&amp;$D$1,数据提取表!$A:$A,"&lt;="&amp;$H$1)</f>
        <v>0</v>
      </c>
      <c r="O48" s="236"/>
      <c r="P48" s="234">
        <f>SUMIFS(数据提取表!K:K,数据提取表!$B:$B,$A48,数据提取表!$A:$A,"&gt;="&amp;$D$1,数据提取表!$A:$A,"&lt;="&amp;$H$1)</f>
        <v>0</v>
      </c>
      <c r="Q48" s="236">
        <f t="shared" si="16"/>
        <v>0</v>
      </c>
      <c r="R48" s="248" t="e">
        <f t="shared" si="17"/>
        <v>#DIV/0!</v>
      </c>
      <c r="S48" s="196">
        <f>E48/$V$1*$S$1</f>
        <v>1210</v>
      </c>
      <c r="T48" s="196">
        <f t="shared" si="18"/>
        <v>-1210</v>
      </c>
      <c r="U48" s="196">
        <f t="shared" si="19"/>
        <v>-1</v>
      </c>
      <c r="V48" s="233">
        <f>$S$1/$V$1</f>
        <v>1</v>
      </c>
      <c r="W48" s="196"/>
      <c r="X48" s="195">
        <f>日报!R70</f>
        <v>3644</v>
      </c>
      <c r="Y48" s="196"/>
      <c r="Z48" s="196"/>
      <c r="AA48" s="196"/>
      <c r="AB48" s="195">
        <f>日报!W70</f>
        <v>11816</v>
      </c>
      <c r="AC48" s="196"/>
      <c r="AD48" s="196"/>
      <c r="AE48" s="196"/>
      <c r="AF48" s="234">
        <f t="shared" si="20"/>
        <v>0</v>
      </c>
      <c r="AG48" s="234">
        <f t="shared" si="21"/>
        <v>0</v>
      </c>
      <c r="AH48" s="235">
        <f>SUMIFS(数据提取表!W:W,数据提取表!$B:$B,$A48,数据提取表!$A:$A,"&gt;="&amp;$D$1,数据提取表!$A:$A,"&lt;="&amp;$H$1)</f>
        <v>0</v>
      </c>
      <c r="AI48" s="235">
        <f>SUMIFS(数据提取表!X:X,数据提取表!$B:$B,$A48,数据提取表!$A:$A,"&gt;="&amp;$D$1,数据提取表!$A:$A,"&lt;="&amp;$H$1)</f>
        <v>0</v>
      </c>
      <c r="AJ48" s="235">
        <f>SUMIFS(数据提取表!Y:Y,数据提取表!$B:$B,$A48,数据提取表!$A:$A,"&gt;="&amp;$D$1,数据提取表!$A:$A,"&lt;="&amp;$H$1)</f>
        <v>0</v>
      </c>
      <c r="AK48" s="265"/>
      <c r="AL48" s="178"/>
    </row>
    <row r="49" s="175" customFormat="1" customHeight="1" spans="1:38">
      <c r="A49" s="201" t="s">
        <v>188</v>
      </c>
      <c r="B49" s="193" t="s">
        <v>647</v>
      </c>
      <c r="C49" s="187" t="s">
        <v>827</v>
      </c>
      <c r="D49" s="221">
        <v>100</v>
      </c>
      <c r="E49" s="220">
        <f>日报!M72</f>
        <v>1138</v>
      </c>
      <c r="F49" s="196">
        <f>SUMIFS(数据提取表!F:F,数据提取表!$B:$B,$A49,数据提取表!$A:$A,"&gt;="&amp;$D$1,数据提取表!$A:$A,"&lt;="&amp;$H$1)</f>
        <v>96.2417</v>
      </c>
      <c r="G49" s="197">
        <f>SUMIFS(数据提取表!H:H,数据提取表!$B:$B,$A49,数据提取表!$A:$A,"&gt;="&amp;$D$1,数据提取表!$A:$A,"&lt;="&amp;$H$1)</f>
        <v>716.3377</v>
      </c>
      <c r="H49" s="196">
        <f>SUMIFS(数据提取表!I:I,数据提取表!$B:$B,$A49,数据提取表!$A:$A,"&gt;="&amp;$D$1,数据提取表!$A:$A,"&lt;="&amp;$H$1)</f>
        <v>596.958</v>
      </c>
      <c r="I49" s="196">
        <f>SUMIFS(数据提取表!J:J,数据提取表!$B:$B,$A49,数据提取表!$A:$A,"&gt;="&amp;$D$1,数据提取表!$A:$A,"&lt;="&amp;$H$1)</f>
        <v>587.7841</v>
      </c>
      <c r="J49" s="196" t="e">
        <f>日报!V72</f>
        <v>#N/A</v>
      </c>
      <c r="K49" s="233">
        <f t="shared" si="15"/>
        <v>0.516506239015817</v>
      </c>
      <c r="L49" s="234">
        <f>SUMIFS(数据提取表!U:U,数据提取表!$B:$B,$A49,数据提取表!$A:$A,"&gt;="&amp;$D$1,数据提取表!$A:$A,"&lt;="&amp;$H$1)</f>
        <v>0</v>
      </c>
      <c r="M49" s="235">
        <f>SUMIFS(数据提取表!V:V,数据提取表!$B:$B,$A49,数据提取表!$A:$A,"&gt;="&amp;$D$1,数据提取表!$A:$A,"&lt;="&amp;$H$1)</f>
        <v>0</v>
      </c>
      <c r="N49" s="234">
        <f>SUMIFS(数据提取表!T:T,数据提取表!$B:$B,$A49,数据提取表!$A:$A,"&gt;="&amp;$D$1,数据提取表!$A:$A,"&lt;="&amp;$H$1)</f>
        <v>107.562</v>
      </c>
      <c r="O49" s="236"/>
      <c r="P49" s="234">
        <f>SUMIFS(数据提取表!K:K,数据提取表!$B:$B,$A49,数据提取表!$A:$A,"&gt;="&amp;$D$1,数据提取表!$A:$A,"&lt;="&amp;$H$1)</f>
        <v>4.31</v>
      </c>
      <c r="Q49" s="236">
        <f t="shared" si="16"/>
        <v>58.77841</v>
      </c>
      <c r="R49" s="248">
        <f t="shared" si="17"/>
        <v>0.00601671530061869</v>
      </c>
      <c r="S49" s="196">
        <f>E49/$V$1*$S$1</f>
        <v>1138</v>
      </c>
      <c r="T49" s="196">
        <f t="shared" si="18"/>
        <v>-550.2159</v>
      </c>
      <c r="U49" s="196">
        <f t="shared" si="19"/>
        <v>-0.483493760984183</v>
      </c>
      <c r="V49" s="233">
        <f>$S$1/$V$1</f>
        <v>1</v>
      </c>
      <c r="W49" s="207"/>
      <c r="X49" s="195">
        <f>日报!R72</f>
        <v>3461</v>
      </c>
      <c r="Y49" s="207"/>
      <c r="Z49" s="207"/>
      <c r="AA49" s="207"/>
      <c r="AB49" s="195">
        <f>日报!W72</f>
        <v>11430</v>
      </c>
      <c r="AC49" s="207"/>
      <c r="AD49" s="207"/>
      <c r="AE49" s="207"/>
      <c r="AF49" s="234">
        <f t="shared" si="20"/>
        <v>107.562</v>
      </c>
      <c r="AG49" s="234">
        <f t="shared" si="21"/>
        <v>0</v>
      </c>
      <c r="AH49" s="235">
        <f>SUMIFS(数据提取表!W:W,数据提取表!$B:$B,$A49,数据提取表!$A:$A,"&gt;="&amp;$D$1,数据提取表!$A:$A,"&lt;="&amp;$H$1)</f>
        <v>0</v>
      </c>
      <c r="AI49" s="235">
        <f>SUMIFS(数据提取表!X:X,数据提取表!$B:$B,$A49,数据提取表!$A:$A,"&gt;="&amp;$D$1,数据提取表!$A:$A,"&lt;="&amp;$H$1)</f>
        <v>0</v>
      </c>
      <c r="AJ49" s="235">
        <f>SUMIFS(数据提取表!Y:Y,数据提取表!$B:$B,$A49,数据提取表!$A:$A,"&gt;="&amp;$D$1,数据提取表!$A:$A,"&lt;="&amp;$H$1)</f>
        <v>0</v>
      </c>
      <c r="AK49" s="265"/>
      <c r="AL49" s="178"/>
    </row>
    <row r="50" customHeight="1" spans="1:38">
      <c r="A50" s="201" t="s">
        <v>190</v>
      </c>
      <c r="B50" s="193" t="s">
        <v>649</v>
      </c>
      <c r="C50" s="187" t="s">
        <v>828</v>
      </c>
      <c r="D50" s="221">
        <v>200</v>
      </c>
      <c r="E50" s="220">
        <f>日报!M73</f>
        <v>3232</v>
      </c>
      <c r="F50" s="196">
        <f>SUMIFS(数据提取表!G:G,数据提取表!$B:$B,$A50,数据提取表!$A:$A,"&gt;="&amp;$D$1,数据提取表!$A:$A,"&lt;="&amp;$H$1)/S1</f>
        <v>4.02741935483871</v>
      </c>
      <c r="G50" s="197">
        <f>SUMIFS(数据提取表!H:H,数据提取表!$B:$B,$A50,数据提取表!$A:$A,"&gt;="&amp;$D$1,数据提取表!$A:$A,"&lt;="&amp;$H$1)</f>
        <v>2790.6127</v>
      </c>
      <c r="H50" s="196">
        <f>SUMIFS(数据提取表!I:I,数据提取表!$B:$B,$A50,数据提取表!$A:$A,"&gt;="&amp;$D$1,数据提取表!$A:$A,"&lt;="&amp;$H$1)</f>
        <v>2638.9982</v>
      </c>
      <c r="I50" s="196">
        <f>SUMIFS(数据提取表!J:J,数据提取表!$B:$B,$A50,数据提取表!$A:$A,"&gt;="&amp;$D$1,数据提取表!$A:$A,"&lt;="&amp;$H$1)</f>
        <v>2611.0159</v>
      </c>
      <c r="J50" s="196" t="e">
        <f>日报!V73</f>
        <v>#N/A</v>
      </c>
      <c r="K50" s="233">
        <f t="shared" si="15"/>
        <v>0.807863830445544</v>
      </c>
      <c r="L50" s="234">
        <f>SUMIFS(数据提取表!U:U,数据提取表!$B:$B,$A50,数据提取表!$A:$A,"&gt;="&amp;$D$1,数据提取表!$A:$A,"&lt;="&amp;$H$1)</f>
        <v>2.2728</v>
      </c>
      <c r="M50" s="235">
        <f>SUMIFS(数据提取表!V:V,数据提取表!$B:$B,$A50,数据提取表!$A:$A,"&gt;="&amp;$D$1,数据提取表!$A:$A,"&lt;="&amp;$H$1)</f>
        <v>0</v>
      </c>
      <c r="N50" s="234">
        <f>SUMIFS(数据提取表!T:T,数据提取表!$B:$B,$A50,数据提取表!$A:$A,"&gt;="&amp;$D$1,数据提取表!$A:$A,"&lt;="&amp;$H$1)</f>
        <v>125.6864</v>
      </c>
      <c r="O50" s="236"/>
      <c r="P50" s="234">
        <f>SUMIFS(数据提取表!K:K,数据提取表!$B:$B,$A50,数据提取表!$A:$A,"&gt;="&amp;$D$1,数据提取表!$A:$A,"&lt;="&amp;$H$1)</f>
        <v>0</v>
      </c>
      <c r="Q50" s="236">
        <f t="shared" si="16"/>
        <v>130.550795</v>
      </c>
      <c r="R50" s="248">
        <f t="shared" si="17"/>
        <v>0</v>
      </c>
      <c r="S50" s="196">
        <f>E50/$V$1*$S$1</f>
        <v>3232</v>
      </c>
      <c r="T50" s="196">
        <f t="shared" si="18"/>
        <v>-620.984100000001</v>
      </c>
      <c r="U50" s="196">
        <f t="shared" si="19"/>
        <v>-0.192136169554456</v>
      </c>
      <c r="V50" s="233">
        <f>$S$1/$V$1</f>
        <v>1</v>
      </c>
      <c r="W50" s="255"/>
      <c r="X50" s="195">
        <f>日报!R73</f>
        <v>8470</v>
      </c>
      <c r="Y50" s="255"/>
      <c r="Z50" s="255"/>
      <c r="AA50" s="255"/>
      <c r="AB50" s="195">
        <f>日报!W73</f>
        <v>25666</v>
      </c>
      <c r="AC50" s="255"/>
      <c r="AD50" s="255"/>
      <c r="AE50" s="255"/>
      <c r="AF50" s="234">
        <f t="shared" si="20"/>
        <v>125.6864</v>
      </c>
      <c r="AG50" s="234">
        <f t="shared" si="21"/>
        <v>1.3074</v>
      </c>
      <c r="AH50" s="235">
        <f>SUMIFS(数据提取表!W:W,数据提取表!$B:$B,$A50,数据提取表!$A:$A,"&gt;="&amp;$D$1,数据提取表!$A:$A,"&lt;="&amp;$H$1)</f>
        <v>0.9654</v>
      </c>
      <c r="AI50" s="235">
        <f>SUMIFS(数据提取表!X:X,数据提取表!$B:$B,$A50,数据提取表!$A:$A,"&gt;="&amp;$D$1,数据提取表!$A:$A,"&lt;="&amp;$H$1)</f>
        <v>0</v>
      </c>
      <c r="AJ50" s="235">
        <f>SUMIFS(数据提取表!Y:Y,数据提取表!$B:$B,$A50,数据提取表!$A:$A,"&gt;="&amp;$D$1,数据提取表!$A:$A,"&lt;="&amp;$H$1)</f>
        <v>0</v>
      </c>
      <c r="AK50" s="265"/>
      <c r="AL50" s="178"/>
    </row>
    <row r="51" customHeight="1" spans="1:38">
      <c r="A51" s="201" t="s">
        <v>181</v>
      </c>
      <c r="B51" s="193" t="s">
        <v>829</v>
      </c>
      <c r="C51" s="187" t="s">
        <v>830</v>
      </c>
      <c r="D51" s="219">
        <v>100</v>
      </c>
      <c r="E51" s="220">
        <f>日报!M74</f>
        <v>1155</v>
      </c>
      <c r="F51" s="196">
        <f>SUMIFS(数据提取表!F:F,数据提取表!$B:$B,$A51,数据提取表!$A:$A,"&gt;="&amp;$D$1,数据提取表!$A:$A,"&lt;="&amp;$H$1)</f>
        <v>81.18</v>
      </c>
      <c r="G51" s="197">
        <f>SUMIFS(数据提取表!H:H,数据提取表!$B:$B,$A51,数据提取表!$A:$A,"&gt;="&amp;$D$1,数据提取表!$A:$A,"&lt;="&amp;$H$1)</f>
        <v>658.9032</v>
      </c>
      <c r="H51" s="196">
        <f>SUMIFS(数据提取表!I:I,数据提取表!$B:$B,$A51,数据提取表!$A:$A,"&gt;="&amp;$D$1,数据提取表!$A:$A,"&lt;="&amp;$H$1)</f>
        <v>646.242</v>
      </c>
      <c r="I51" s="196">
        <f>SUMIFS(数据提取表!J:J,数据提取表!$B:$B,$A51,数据提取表!$A:$A,"&gt;="&amp;$D$1,数据提取表!$A:$A,"&lt;="&amp;$H$1)</f>
        <v>640.2</v>
      </c>
      <c r="J51" s="196" t="e">
        <f>日报!V74</f>
        <v>#N/A</v>
      </c>
      <c r="K51" s="233">
        <f t="shared" si="15"/>
        <v>0.554285714285714</v>
      </c>
      <c r="L51" s="234">
        <f>SUMIFS(数据提取表!U:U,数据提取表!$B:$B,$A51,数据提取表!$A:$A,"&gt;="&amp;$D$1,数据提取表!$A:$A,"&lt;="&amp;$H$1)</f>
        <v>0</v>
      </c>
      <c r="M51" s="235">
        <f>SUMIFS(数据提取表!V:V,数据提取表!$B:$B,$A51,数据提取表!$A:$A,"&gt;="&amp;$D$1,数据提取表!$A:$A,"&lt;="&amp;$H$1)</f>
        <v>0</v>
      </c>
      <c r="N51" s="234">
        <f>SUMIFS(数据提取表!T:T,数据提取表!$B:$B,$A51,数据提取表!$A:$A,"&gt;="&amp;$D$1,数据提取表!$A:$A,"&lt;="&amp;$H$1)</f>
        <v>0</v>
      </c>
      <c r="O51" s="236"/>
      <c r="P51" s="234">
        <f>SUMIFS(数据提取表!K:K,数据提取表!$B:$B,$A51,数据提取表!$A:$A,"&gt;="&amp;$D$1,数据提取表!$A:$A,"&lt;="&amp;$H$1)</f>
        <v>9.42</v>
      </c>
      <c r="Q51" s="236">
        <f t="shared" si="16"/>
        <v>64.02</v>
      </c>
      <c r="R51" s="248">
        <f t="shared" si="17"/>
        <v>0.0142964854321545</v>
      </c>
      <c r="S51" s="196">
        <f>E51/$V$1*$S$1</f>
        <v>1155</v>
      </c>
      <c r="T51" s="196">
        <f t="shared" si="18"/>
        <v>-514.8</v>
      </c>
      <c r="U51" s="196">
        <f t="shared" si="19"/>
        <v>-0.445714285714286</v>
      </c>
      <c r="V51" s="233">
        <f>$S$1/$V$1</f>
        <v>1</v>
      </c>
      <c r="W51" s="255"/>
      <c r="X51" s="195">
        <f>日报!R74</f>
        <v>3511</v>
      </c>
      <c r="Y51" s="255"/>
      <c r="Z51" s="255"/>
      <c r="AA51" s="255"/>
      <c r="AB51" s="195">
        <f>日报!W74</f>
        <v>11388</v>
      </c>
      <c r="AC51" s="255"/>
      <c r="AD51" s="255"/>
      <c r="AE51" s="255"/>
      <c r="AF51" s="234">
        <f t="shared" si="20"/>
        <v>0</v>
      </c>
      <c r="AG51" s="234">
        <f t="shared" si="21"/>
        <v>0</v>
      </c>
      <c r="AH51" s="235">
        <f>SUMIFS(数据提取表!W:W,数据提取表!$B:$B,$A51,数据提取表!$A:$A,"&gt;="&amp;$D$1,数据提取表!$A:$A,"&lt;="&amp;$H$1)</f>
        <v>0</v>
      </c>
      <c r="AI51" s="235">
        <f>SUMIFS(数据提取表!X:X,数据提取表!$B:$B,$A51,数据提取表!$A:$A,"&gt;="&amp;$D$1,数据提取表!$A:$A,"&lt;="&amp;$H$1)</f>
        <v>0</v>
      </c>
      <c r="AJ51" s="235">
        <f>SUMIFS(数据提取表!Y:Y,数据提取表!$B:$B,$A51,数据提取表!$A:$A,"&gt;="&amp;$D$1,数据提取表!$A:$A,"&lt;="&amp;$H$1)</f>
        <v>0</v>
      </c>
      <c r="AK51" s="265"/>
      <c r="AL51" s="178"/>
    </row>
    <row r="52" customHeight="1" spans="1:38">
      <c r="A52" s="201" t="s">
        <v>185</v>
      </c>
      <c r="B52" s="193" t="s">
        <v>831</v>
      </c>
      <c r="C52" s="187" t="s">
        <v>185</v>
      </c>
      <c r="D52" s="221">
        <v>150</v>
      </c>
      <c r="E52" s="220">
        <f>日报!M75</f>
        <v>2160</v>
      </c>
      <c r="F52" s="196">
        <f>SUMIFS(数据提取表!F:F,数据提取表!$B:$B,$A52,数据提取表!$A:$A,"&gt;="&amp;$D$1,数据提取表!$A:$A,"&lt;="&amp;$H$1)</f>
        <v>55.043</v>
      </c>
      <c r="G52" s="197">
        <f>SUMIFS(数据提取表!H:H,数据提取表!$B:$B,$A52,数据提取表!$A:$A,"&gt;="&amp;$D$1,数据提取表!$A:$A,"&lt;="&amp;$H$1)</f>
        <v>1278.0692</v>
      </c>
      <c r="H52" s="196">
        <f>SUMIFS(数据提取表!I:I,数据提取表!$B:$B,$A52,数据提取表!$A:$A,"&gt;="&amp;$D$1,数据提取表!$A:$A,"&lt;="&amp;$H$1)</f>
        <v>1259.6046</v>
      </c>
      <c r="I52" s="196">
        <f>SUMIFS(数据提取表!J:J,数据提取表!$B:$B,$A52,数据提取表!$A:$A,"&gt;="&amp;$D$1,数据提取表!$A:$A,"&lt;="&amp;$H$1)</f>
        <v>1252.232</v>
      </c>
      <c r="J52" s="196" t="e">
        <f>日报!V75</f>
        <v>#N/A</v>
      </c>
      <c r="K52" s="233">
        <f t="shared" si="15"/>
        <v>0.579737037037038</v>
      </c>
      <c r="L52" s="234">
        <f>SUMIFS(数据提取表!U:U,数据提取表!$B:$B,$A52,数据提取表!$A:$A,"&gt;="&amp;$D$1,数据提取表!$A:$A,"&lt;="&amp;$H$1)</f>
        <v>0</v>
      </c>
      <c r="M52" s="235">
        <f>SUMIFS(数据提取表!V:V,数据提取表!$B:$B,$A52,数据提取表!$A:$A,"&gt;="&amp;$D$1,数据提取表!$A:$A,"&lt;="&amp;$H$1)</f>
        <v>0</v>
      </c>
      <c r="N52" s="234">
        <f>SUMIFS(数据提取表!T:T,数据提取表!$B:$B,$A52,数据提取表!$A:$A,"&gt;="&amp;$D$1,数据提取表!$A:$A,"&lt;="&amp;$H$1)</f>
        <v>0</v>
      </c>
      <c r="O52" s="236"/>
      <c r="P52" s="234">
        <f>SUMIFS(数据提取表!K:K,数据提取表!$B:$B,$A52,数据提取表!$A:$A,"&gt;="&amp;$D$1,数据提取表!$A:$A,"&lt;="&amp;$H$1)</f>
        <v>0</v>
      </c>
      <c r="Q52" s="236">
        <f t="shared" si="16"/>
        <v>83.4821333333335</v>
      </c>
      <c r="R52" s="248">
        <f t="shared" si="17"/>
        <v>0</v>
      </c>
      <c r="S52" s="196">
        <f>E52/$V$1*$S$1</f>
        <v>2160</v>
      </c>
      <c r="T52" s="196">
        <f t="shared" si="18"/>
        <v>-907.767999999997</v>
      </c>
      <c r="U52" s="196">
        <f t="shared" si="19"/>
        <v>-0.420262962962962</v>
      </c>
      <c r="V52" s="233">
        <f>$S$1/$V$1</f>
        <v>1</v>
      </c>
      <c r="W52" s="255"/>
      <c r="X52" s="195">
        <f>日报!R75</f>
        <v>6031</v>
      </c>
      <c r="Y52" s="255"/>
      <c r="Z52" s="255"/>
      <c r="AA52" s="255"/>
      <c r="AB52" s="195">
        <f>日报!W75</f>
        <v>21210</v>
      </c>
      <c r="AC52" s="255"/>
      <c r="AD52" s="255"/>
      <c r="AE52" s="255"/>
      <c r="AF52" s="234">
        <f t="shared" si="20"/>
        <v>0</v>
      </c>
      <c r="AG52" s="234">
        <f t="shared" si="21"/>
        <v>0</v>
      </c>
      <c r="AH52" s="235">
        <f>SUMIFS(数据提取表!W:W,数据提取表!$B:$B,$A52,数据提取表!$A:$A,"&gt;="&amp;$D$1,数据提取表!$A:$A,"&lt;="&amp;$H$1)</f>
        <v>0</v>
      </c>
      <c r="AI52" s="235">
        <f>SUMIFS(数据提取表!X:X,数据提取表!$B:$B,$A52,数据提取表!$A:$A,"&gt;="&amp;$D$1,数据提取表!$A:$A,"&lt;="&amp;$H$1)</f>
        <v>0</v>
      </c>
      <c r="AJ52" s="235">
        <f>SUMIFS(数据提取表!Y:Y,数据提取表!$B:$B,$A52,数据提取表!$A:$A,"&gt;="&amp;$D$1,数据提取表!$A:$A,"&lt;="&amp;$H$1)</f>
        <v>0</v>
      </c>
      <c r="AK52" s="265"/>
      <c r="AL52" s="178"/>
    </row>
    <row r="53" s="174" customFormat="1" ht="34" customHeight="1" spans="1:37">
      <c r="A53" s="201" t="s">
        <v>187</v>
      </c>
      <c r="B53" s="193" t="s">
        <v>832</v>
      </c>
      <c r="C53" s="187" t="s">
        <v>833</v>
      </c>
      <c r="D53" s="219">
        <v>100</v>
      </c>
      <c r="E53" s="220">
        <f>日报!M76</f>
        <v>1084</v>
      </c>
      <c r="F53" s="196">
        <f>SUMIFS(数据提取表!F:F,数据提取表!$B:$B,$A53,数据提取表!$A:$A,"&gt;="&amp;$D$1,数据提取表!$A:$A,"&lt;="&amp;$H$1)</f>
        <v>55.91739</v>
      </c>
      <c r="G53" s="197">
        <f>SUMIFS(数据提取表!H:H,数据提取表!$B:$B,$A53,数据提取表!$A:$A,"&gt;="&amp;$D$1,数据提取表!$A:$A,"&lt;="&amp;$H$1)</f>
        <v>780.2967</v>
      </c>
      <c r="H53" s="196">
        <f>SUMIFS(数据提取表!I:I,数据提取表!$B:$B,$A53,数据提取表!$A:$A,"&gt;="&amp;$D$1,数据提取表!$A:$A,"&lt;="&amp;$H$1)</f>
        <v>776.7921</v>
      </c>
      <c r="I53" s="196">
        <f>SUMIFS(数据提取表!J:J,数据提取表!$B:$B,$A53,数据提取表!$A:$A,"&gt;="&amp;$D$1,数据提取表!$A:$A,"&lt;="&amp;$H$1)</f>
        <v>772.3452</v>
      </c>
      <c r="J53" s="196" t="e">
        <f>日报!V76</f>
        <v>#N/A</v>
      </c>
      <c r="K53" s="233">
        <f t="shared" si="15"/>
        <v>0.712495571955719</v>
      </c>
      <c r="L53" s="234">
        <f>SUMIFS(数据提取表!U:U,数据提取表!$B:$B,$A53,数据提取表!$A:$A,"&gt;="&amp;$D$1,数据提取表!$A:$A,"&lt;="&amp;$H$1)</f>
        <v>0</v>
      </c>
      <c r="M53" s="235">
        <f>SUMIFS(数据提取表!V:V,数据提取表!$B:$B,$A53,数据提取表!$A:$A,"&gt;="&amp;$D$1,数据提取表!$A:$A,"&lt;="&amp;$H$1)</f>
        <v>0</v>
      </c>
      <c r="N53" s="234">
        <f>SUMIFS(数据提取表!T:T,数据提取表!$B:$B,$A53,数据提取表!$A:$A,"&gt;="&amp;$D$1,数据提取表!$A:$A,"&lt;="&amp;$H$1)</f>
        <v>0</v>
      </c>
      <c r="O53" s="236"/>
      <c r="P53" s="234">
        <f>SUMIFS(数据提取表!K:K,数据提取表!$B:$B,$A53,数据提取表!$A:$A,"&gt;="&amp;$D$1,数据提取表!$A:$A,"&lt;="&amp;$H$1)</f>
        <v>0</v>
      </c>
      <c r="Q53" s="236">
        <f t="shared" si="16"/>
        <v>77.23452</v>
      </c>
      <c r="R53" s="248">
        <f t="shared" si="17"/>
        <v>0</v>
      </c>
      <c r="S53" s="196">
        <f>E53/$V$1*$S$1</f>
        <v>1084</v>
      </c>
      <c r="T53" s="196">
        <f t="shared" si="18"/>
        <v>-311.6548</v>
      </c>
      <c r="U53" s="196">
        <f t="shared" si="19"/>
        <v>-0.287504428044281</v>
      </c>
      <c r="V53" s="233">
        <f>$S$1/$V$1</f>
        <v>1</v>
      </c>
      <c r="W53" s="255"/>
      <c r="X53" s="195">
        <f>日报!R76</f>
        <v>3169</v>
      </c>
      <c r="Y53" s="255"/>
      <c r="Z53" s="255"/>
      <c r="AA53" s="255"/>
      <c r="AB53" s="195">
        <f>日报!W76</f>
        <v>11210</v>
      </c>
      <c r="AC53" s="255"/>
      <c r="AD53" s="255"/>
      <c r="AE53" s="255"/>
      <c r="AF53" s="234">
        <f t="shared" si="20"/>
        <v>0</v>
      </c>
      <c r="AG53" s="234">
        <f t="shared" si="21"/>
        <v>0</v>
      </c>
      <c r="AH53" s="235">
        <f>SUMIFS(数据提取表!W:W,数据提取表!$B:$B,$A53,数据提取表!$A:$A,"&gt;="&amp;$D$1,数据提取表!$A:$A,"&lt;="&amp;$H$1)</f>
        <v>0</v>
      </c>
      <c r="AI53" s="235">
        <f>SUMIFS(数据提取表!X:X,数据提取表!$B:$B,$A53,数据提取表!$A:$A,"&gt;="&amp;$D$1,数据提取表!$A:$A,"&lt;="&amp;$H$1)</f>
        <v>0</v>
      </c>
      <c r="AJ53" s="235">
        <f>SUMIFS(数据提取表!Y:Y,数据提取表!$B:$B,$A53,数据提取表!$A:$A,"&gt;="&amp;$D$1,数据提取表!$A:$A,"&lt;="&amp;$H$1)</f>
        <v>0</v>
      </c>
      <c r="AK53" s="249"/>
    </row>
    <row r="54" s="174" customFormat="1" ht="34" customHeight="1" spans="1:37">
      <c r="A54" s="208"/>
      <c r="B54" s="209" t="s">
        <v>651</v>
      </c>
      <c r="C54" s="210"/>
      <c r="D54" s="207">
        <f t="shared" ref="D54:I54" si="22">SUM(D41:D53)</f>
        <v>1297.5</v>
      </c>
      <c r="E54" s="218" t="e">
        <f t="shared" si="22"/>
        <v>#REF!</v>
      </c>
      <c r="F54" s="212"/>
      <c r="G54" s="213">
        <f t="shared" si="22"/>
        <v>7905.7973</v>
      </c>
      <c r="H54" s="214">
        <f t="shared" si="22"/>
        <v>7527.1843</v>
      </c>
      <c r="I54" s="239">
        <f t="shared" si="22"/>
        <v>7495.7318</v>
      </c>
      <c r="J54" s="239" t="e">
        <f>SUM(J38:J53)</f>
        <v>#REF!</v>
      </c>
      <c r="K54" s="240" t="e">
        <f t="shared" si="15"/>
        <v>#REF!</v>
      </c>
      <c r="L54" s="214">
        <f>SUM(L41:L53)</f>
        <v>2.2728</v>
      </c>
      <c r="M54" s="214">
        <f>SUM(M41:M53)</f>
        <v>0</v>
      </c>
      <c r="N54" s="214">
        <f>SUM(N41:N53)</f>
        <v>233.2484</v>
      </c>
      <c r="O54" s="241"/>
      <c r="P54" s="214">
        <f>SUM(P41:P53)</f>
        <v>13.73</v>
      </c>
      <c r="Q54" s="249">
        <f t="shared" si="16"/>
        <v>57.7705726396917</v>
      </c>
      <c r="R54" s="240">
        <f t="shared" si="17"/>
        <v>0.0017367002313606</v>
      </c>
      <c r="S54" s="214" t="e">
        <f>SUM(S41:S53)</f>
        <v>#REF!</v>
      </c>
      <c r="T54" s="214" t="e">
        <f>SUM(T41:T52)</f>
        <v>#REF!</v>
      </c>
      <c r="U54" s="214"/>
      <c r="V54" s="240"/>
      <c r="W54" s="207"/>
      <c r="X54" s="215">
        <f>日报!R77</f>
        <v>8653</v>
      </c>
      <c r="Y54" s="214"/>
      <c r="Z54" s="214"/>
      <c r="AA54" s="214"/>
      <c r="AB54" s="218">
        <f>日报!W77</f>
        <v>30124</v>
      </c>
      <c r="AC54" s="214"/>
      <c r="AD54" s="214"/>
      <c r="AE54" s="214"/>
      <c r="AF54" s="214">
        <f>SUM(AF41:AF52)</f>
        <v>233.2484</v>
      </c>
      <c r="AG54" s="214">
        <f>SUM(AG41:AG52)</f>
        <v>1.3074</v>
      </c>
      <c r="AH54" s="214">
        <f>SUM(AH41:AH52)</f>
        <v>0.9654</v>
      </c>
      <c r="AI54" s="214">
        <f>SUM(AI41:AI52)</f>
        <v>0</v>
      </c>
      <c r="AJ54" s="214">
        <f>SUM(AJ41:AJ52)</f>
        <v>0</v>
      </c>
      <c r="AK54" s="249"/>
    </row>
  </sheetData>
  <mergeCells count="4">
    <mergeCell ref="B1:C1"/>
    <mergeCell ref="D1:E1"/>
    <mergeCell ref="H1:I1"/>
    <mergeCell ref="O14:O15"/>
  </mergeCell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9"/>
  <sheetViews>
    <sheetView workbookViewId="0">
      <selection activeCell="O12" sqref="O12"/>
    </sheetView>
  </sheetViews>
  <sheetFormatPr defaultColWidth="8.89166666666667" defaultRowHeight="13.5"/>
  <cols>
    <col min="6" max="6" width="14.3333333333333" customWidth="1"/>
    <col min="7" max="8" width="10.6666666666667"/>
    <col min="9" max="9" width="17" customWidth="1"/>
    <col min="10" max="10" width="12.5583333333333" customWidth="1"/>
    <col min="11" max="11" width="15.775" customWidth="1"/>
    <col min="13" max="13" width="15.4416666666667" customWidth="1"/>
    <col min="14" max="15" width="8.89166666666667" style="171"/>
    <col min="16" max="16" width="11.775"/>
    <col min="18" max="18" width="14.1083333333333"/>
    <col min="19" max="19" width="12.8916666666667"/>
    <col min="20" max="20" width="14.1083333333333"/>
    <col min="21" max="21" width="12.8916666666667"/>
    <col min="22" max="22" width="9.66666666666667"/>
    <col min="23" max="23" width="14.1083333333333"/>
    <col min="24" max="24" width="12.8916666666667"/>
    <col min="25" max="25" width="14.1083333333333"/>
  </cols>
  <sheetData>
    <row r="1" spans="1:27">
      <c r="A1" t="s">
        <v>1</v>
      </c>
      <c r="B1" t="s">
        <v>508</v>
      </c>
      <c r="C1" t="s">
        <v>4</v>
      </c>
      <c r="D1" t="s">
        <v>5</v>
      </c>
      <c r="E1" t="s">
        <v>509</v>
      </c>
      <c r="F1" t="s">
        <v>8</v>
      </c>
      <c r="G1" t="s">
        <v>9</v>
      </c>
      <c r="H1" t="s">
        <v>10</v>
      </c>
      <c r="I1" t="s">
        <v>417</v>
      </c>
      <c r="J1" t="s">
        <v>12</v>
      </c>
      <c r="K1" t="s">
        <v>510</v>
      </c>
      <c r="L1" t="s">
        <v>14</v>
      </c>
      <c r="M1" t="s">
        <v>511</v>
      </c>
      <c r="N1" s="171" t="s">
        <v>15</v>
      </c>
      <c r="O1" s="171" t="s">
        <v>512</v>
      </c>
      <c r="P1" t="s">
        <v>513</v>
      </c>
      <c r="Q1" t="s">
        <v>514</v>
      </c>
      <c r="R1" t="s">
        <v>515</v>
      </c>
      <c r="S1" t="s">
        <v>516</v>
      </c>
      <c r="T1" t="s">
        <v>517</v>
      </c>
      <c r="U1" t="s">
        <v>518</v>
      </c>
      <c r="V1" t="s">
        <v>17</v>
      </c>
      <c r="W1" t="s">
        <v>519</v>
      </c>
      <c r="X1" t="s">
        <v>19</v>
      </c>
      <c r="Y1" t="s">
        <v>520</v>
      </c>
      <c r="Z1" t="s">
        <v>29</v>
      </c>
      <c r="AA1" t="s">
        <v>30</v>
      </c>
    </row>
    <row r="2" spans="1:27">
      <c r="A2" t="s">
        <v>545</v>
      </c>
      <c r="B2" t="s">
        <v>546</v>
      </c>
      <c r="C2">
        <v>180</v>
      </c>
      <c r="D2" t="s">
        <v>138</v>
      </c>
      <c r="E2">
        <v>4.73</v>
      </c>
      <c r="F2">
        <v>82.3392</v>
      </c>
      <c r="G2">
        <v>72.2405</v>
      </c>
      <c r="H2">
        <v>71.1165</v>
      </c>
      <c r="I2">
        <v>10.1</v>
      </c>
      <c r="J2">
        <v>0.122663324394699</v>
      </c>
      <c r="K2">
        <v>1176.8519</v>
      </c>
      <c r="L2">
        <v>2480</v>
      </c>
      <c r="M2">
        <v>-972.481433333334</v>
      </c>
      <c r="N2" s="171">
        <v>0.474537056451613</v>
      </c>
      <c r="O2" s="171">
        <v>-0.392129610215054</v>
      </c>
      <c r="P2">
        <v>1176.8519</v>
      </c>
      <c r="Q2">
        <v>7883</v>
      </c>
      <c r="R2">
        <v>-972.481433333334</v>
      </c>
      <c r="S2">
        <v>0.149289851579348</v>
      </c>
      <c r="T2">
        <v>-0.12336438327202</v>
      </c>
      <c r="U2">
        <v>5241.1856</v>
      </c>
      <c r="V2">
        <v>24402</v>
      </c>
      <c r="W2">
        <v>-1646.14773333333</v>
      </c>
      <c r="X2">
        <v>0.214785083189902</v>
      </c>
      <c r="Y2">
        <v>-0.0674595415676311</v>
      </c>
      <c r="Z2">
        <v>0</v>
      </c>
      <c r="AA2">
        <v>0</v>
      </c>
    </row>
    <row r="3" spans="1:27">
      <c r="A3" t="s">
        <v>547</v>
      </c>
      <c r="B3" t="s">
        <v>548</v>
      </c>
      <c r="C3">
        <v>100</v>
      </c>
      <c r="D3" t="s">
        <v>33</v>
      </c>
      <c r="E3">
        <v>6.51</v>
      </c>
      <c r="F3">
        <v>69.5748</v>
      </c>
      <c r="G3">
        <v>53.9317</v>
      </c>
      <c r="H3">
        <v>51.877</v>
      </c>
      <c r="I3">
        <v>15.6431</v>
      </c>
      <c r="J3">
        <v>0.224838590984092</v>
      </c>
      <c r="K3">
        <v>1000.055</v>
      </c>
      <c r="L3">
        <v>2100</v>
      </c>
      <c r="M3">
        <v>-819.945</v>
      </c>
      <c r="N3" s="171">
        <v>0.476216666666667</v>
      </c>
      <c r="O3" s="171">
        <v>-0.39045</v>
      </c>
      <c r="P3">
        <v>1000.055</v>
      </c>
      <c r="Q3">
        <v>6761</v>
      </c>
      <c r="R3">
        <v>-819.945</v>
      </c>
      <c r="S3">
        <v>0.147915249223488</v>
      </c>
      <c r="T3">
        <v>-0.121275698861115</v>
      </c>
      <c r="U3">
        <v>3632.902</v>
      </c>
      <c r="V3">
        <v>17591</v>
      </c>
      <c r="W3">
        <v>407.902</v>
      </c>
      <c r="X3">
        <v>0.206520493434142</v>
      </c>
      <c r="Y3">
        <v>0.0231881075549997</v>
      </c>
      <c r="Z3">
        <v>0</v>
      </c>
      <c r="AA3">
        <v>0</v>
      </c>
    </row>
    <row r="4" spans="1:27">
      <c r="A4" t="s">
        <v>543</v>
      </c>
      <c r="B4" t="s">
        <v>544</v>
      </c>
      <c r="C4">
        <v>20</v>
      </c>
      <c r="D4" t="s">
        <v>35</v>
      </c>
      <c r="E4">
        <v>5.39</v>
      </c>
      <c r="F4">
        <v>16.071</v>
      </c>
      <c r="G4">
        <v>16.002</v>
      </c>
      <c r="H4">
        <v>15.9553</v>
      </c>
      <c r="I4">
        <v>0</v>
      </c>
      <c r="J4">
        <v>0</v>
      </c>
      <c r="K4">
        <v>348.598</v>
      </c>
      <c r="L4">
        <v>632</v>
      </c>
      <c r="M4">
        <v>-199.135333333333</v>
      </c>
      <c r="N4" s="171">
        <v>0.551579113924051</v>
      </c>
      <c r="O4" s="171">
        <v>-0.315087552742616</v>
      </c>
      <c r="P4">
        <v>348.598</v>
      </c>
      <c r="Q4">
        <v>1569</v>
      </c>
      <c r="R4">
        <v>-199.135333333333</v>
      </c>
      <c r="S4">
        <v>0.222178457616316</v>
      </c>
      <c r="T4">
        <v>-0.126918631824942</v>
      </c>
      <c r="U4">
        <v>1976.7901</v>
      </c>
      <c r="V4">
        <v>5372</v>
      </c>
      <c r="W4">
        <v>7.05676666666659</v>
      </c>
      <c r="X4">
        <v>0.367980286671631</v>
      </c>
      <c r="Y4">
        <v>0.001313620004964</v>
      </c>
      <c r="Z4">
        <v>0</v>
      </c>
      <c r="AA4">
        <v>0</v>
      </c>
    </row>
    <row r="5" spans="1:27">
      <c r="A5" t="s">
        <v>611</v>
      </c>
      <c r="B5" t="s">
        <v>612</v>
      </c>
      <c r="C5">
        <v>115</v>
      </c>
      <c r="D5" t="s">
        <v>35</v>
      </c>
      <c r="E5">
        <v>6.13</v>
      </c>
      <c r="F5">
        <v>76.9984</v>
      </c>
      <c r="G5">
        <v>27.5028</v>
      </c>
      <c r="H5">
        <v>26.4936</v>
      </c>
      <c r="I5">
        <v>49.4956</v>
      </c>
      <c r="J5">
        <v>0.642813357160668</v>
      </c>
      <c r="K5">
        <v>548.7412</v>
      </c>
      <c r="L5">
        <v>928</v>
      </c>
      <c r="M5">
        <v>-255.525466666667</v>
      </c>
      <c r="N5" s="171">
        <v>0.591315948275862</v>
      </c>
      <c r="O5" s="171">
        <v>-0.275350718390805</v>
      </c>
      <c r="P5">
        <v>548.7412</v>
      </c>
      <c r="Q5">
        <v>2850</v>
      </c>
      <c r="R5">
        <v>-255.525466666667</v>
      </c>
      <c r="S5">
        <v>0.192540771929825</v>
      </c>
      <c r="T5">
        <v>-0.0896580584795321</v>
      </c>
      <c r="U5">
        <v>3440.99</v>
      </c>
      <c r="V5">
        <v>11688</v>
      </c>
      <c r="W5">
        <v>-560.276666666667</v>
      </c>
      <c r="X5">
        <v>0.294403661875428</v>
      </c>
      <c r="Y5">
        <v>-0.0479360597764089</v>
      </c>
      <c r="Z5">
        <v>0</v>
      </c>
      <c r="AA5">
        <v>0</v>
      </c>
    </row>
    <row r="6" spans="1:27">
      <c r="A6" t="s">
        <v>607</v>
      </c>
      <c r="B6" t="s">
        <v>608</v>
      </c>
      <c r="C6">
        <v>15</v>
      </c>
      <c r="D6" t="s">
        <v>35</v>
      </c>
      <c r="E6">
        <v>8.18</v>
      </c>
      <c r="F6">
        <v>19.6683</v>
      </c>
      <c r="G6">
        <v>9.4731</v>
      </c>
      <c r="H6">
        <v>13.545</v>
      </c>
      <c r="I6">
        <v>10.1952</v>
      </c>
      <c r="J6">
        <v>0.518356950016016</v>
      </c>
      <c r="K6">
        <v>244.335</v>
      </c>
      <c r="L6">
        <v>375</v>
      </c>
      <c r="M6">
        <v>-80.665</v>
      </c>
      <c r="N6" s="171">
        <v>0.65156</v>
      </c>
      <c r="O6" s="171">
        <v>-0.215106666666667</v>
      </c>
      <c r="P6">
        <v>244.335</v>
      </c>
      <c r="Q6">
        <v>1075</v>
      </c>
      <c r="R6">
        <v>-80.665</v>
      </c>
      <c r="S6">
        <v>0.227288372093023</v>
      </c>
      <c r="T6">
        <v>-0.0750372093023256</v>
      </c>
      <c r="U6">
        <v>850.29</v>
      </c>
      <c r="V6">
        <v>3444</v>
      </c>
      <c r="W6">
        <v>-210.71</v>
      </c>
      <c r="X6">
        <v>0.246890243902439</v>
      </c>
      <c r="Y6">
        <v>-0.0611817653890825</v>
      </c>
      <c r="Z6">
        <v>0</v>
      </c>
      <c r="AA6">
        <v>0</v>
      </c>
    </row>
    <row r="7" spans="1:27">
      <c r="A7" t="s">
        <v>535</v>
      </c>
      <c r="B7" t="s">
        <v>536</v>
      </c>
      <c r="C7">
        <v>30</v>
      </c>
      <c r="D7" t="s">
        <v>33</v>
      </c>
      <c r="E7">
        <v>7.68</v>
      </c>
      <c r="F7">
        <v>19.032</v>
      </c>
      <c r="G7">
        <v>10.2065</v>
      </c>
      <c r="H7">
        <v>10.185</v>
      </c>
      <c r="I7">
        <v>8.623</v>
      </c>
      <c r="J7">
        <v>0.453079024800336</v>
      </c>
      <c r="K7">
        <v>227.9738</v>
      </c>
      <c r="L7">
        <v>349</v>
      </c>
      <c r="M7">
        <v>-74.4928666666666</v>
      </c>
      <c r="N7" s="171">
        <v>0.65322005730659</v>
      </c>
      <c r="O7" s="171">
        <v>-0.213446609360076</v>
      </c>
      <c r="P7">
        <v>227.9738</v>
      </c>
      <c r="Q7">
        <v>849</v>
      </c>
      <c r="R7">
        <v>-74.4928666666666</v>
      </c>
      <c r="S7">
        <v>0.268520376914016</v>
      </c>
      <c r="T7">
        <v>-0.0877418924224578</v>
      </c>
      <c r="U7">
        <v>1398.2265</v>
      </c>
      <c r="V7">
        <v>3672</v>
      </c>
      <c r="W7">
        <v>-163.240166666667</v>
      </c>
      <c r="X7">
        <v>0.380780637254902</v>
      </c>
      <c r="Y7">
        <v>-0.0444553830791576</v>
      </c>
      <c r="Z7">
        <v>0</v>
      </c>
      <c r="AA7">
        <v>0</v>
      </c>
    </row>
    <row r="8" spans="1:27">
      <c r="A8" t="s">
        <v>537</v>
      </c>
      <c r="B8" t="s">
        <v>538</v>
      </c>
      <c r="C8">
        <v>20</v>
      </c>
      <c r="D8" t="s">
        <v>33</v>
      </c>
      <c r="E8">
        <v>5.84</v>
      </c>
      <c r="F8">
        <v>12.6003</v>
      </c>
      <c r="G8">
        <v>10.625</v>
      </c>
      <c r="H8">
        <v>10.5703</v>
      </c>
      <c r="I8">
        <v>1.9752</v>
      </c>
      <c r="J8">
        <v>0.156758172424466</v>
      </c>
      <c r="K8">
        <v>208.6</v>
      </c>
      <c r="L8">
        <v>317</v>
      </c>
      <c r="M8">
        <v>-66.1333333333334</v>
      </c>
      <c r="N8" s="171">
        <v>0.658044164037855</v>
      </c>
      <c r="O8" s="171">
        <v>-0.208622502628812</v>
      </c>
      <c r="P8">
        <v>208.6</v>
      </c>
      <c r="Q8">
        <v>1113</v>
      </c>
      <c r="R8">
        <v>-66.1333333333334</v>
      </c>
      <c r="S8">
        <v>0.187421383647799</v>
      </c>
      <c r="T8">
        <v>-0.0594189877208745</v>
      </c>
      <c r="U8">
        <v>1061.6835</v>
      </c>
      <c r="V8">
        <v>4106</v>
      </c>
      <c r="W8">
        <v>-127.049833333333</v>
      </c>
      <c r="X8">
        <v>0.258568801753531</v>
      </c>
      <c r="Y8">
        <v>-0.0309424825458678</v>
      </c>
      <c r="Z8">
        <v>0</v>
      </c>
      <c r="AA8">
        <v>0</v>
      </c>
    </row>
    <row r="9" spans="1:27">
      <c r="A9" t="s">
        <v>539</v>
      </c>
      <c r="B9" t="s">
        <v>540</v>
      </c>
      <c r="C9">
        <v>80</v>
      </c>
      <c r="D9" t="s">
        <v>39</v>
      </c>
      <c r="E9">
        <v>5.11</v>
      </c>
      <c r="F9">
        <v>51.343</v>
      </c>
      <c r="G9">
        <v>50.1786</v>
      </c>
      <c r="H9">
        <v>48.8223</v>
      </c>
      <c r="I9">
        <v>0</v>
      </c>
      <c r="J9">
        <v>0</v>
      </c>
      <c r="K9">
        <v>1145.882</v>
      </c>
      <c r="L9">
        <v>1641</v>
      </c>
      <c r="M9">
        <v>-276.318</v>
      </c>
      <c r="N9" s="171">
        <v>0.698282754418038</v>
      </c>
      <c r="O9" s="171">
        <v>-0.168383912248629</v>
      </c>
      <c r="P9">
        <v>1145.882</v>
      </c>
      <c r="Q9">
        <v>4437</v>
      </c>
      <c r="R9">
        <v>-276.318</v>
      </c>
      <c r="S9">
        <v>0.258256028848321</v>
      </c>
      <c r="T9">
        <v>-0.0622758620689655</v>
      </c>
      <c r="U9">
        <v>6835.3236</v>
      </c>
      <c r="V9">
        <v>18237</v>
      </c>
      <c r="W9">
        <v>-272.8764</v>
      </c>
      <c r="X9">
        <v>0.374805264023688</v>
      </c>
      <c r="Y9">
        <v>-0.0149627899325547</v>
      </c>
      <c r="Z9">
        <v>0</v>
      </c>
      <c r="AA9">
        <v>0</v>
      </c>
    </row>
    <row r="10" spans="1:27">
      <c r="A10" t="s">
        <v>574</v>
      </c>
      <c r="B10" t="s">
        <v>575</v>
      </c>
      <c r="C10">
        <v>250</v>
      </c>
      <c r="D10" t="s">
        <v>35</v>
      </c>
      <c r="E10">
        <v>8.06</v>
      </c>
      <c r="F10">
        <v>259.2574</v>
      </c>
      <c r="G10">
        <v>259.2574</v>
      </c>
      <c r="H10">
        <v>249.48</v>
      </c>
      <c r="I10">
        <v>0</v>
      </c>
      <c r="J10">
        <v>0</v>
      </c>
      <c r="K10">
        <v>4882.68</v>
      </c>
      <c r="L10">
        <v>6750</v>
      </c>
      <c r="M10">
        <v>-967.32</v>
      </c>
      <c r="N10" s="171">
        <v>0.72336</v>
      </c>
      <c r="O10" s="171">
        <v>-0.143306666666667</v>
      </c>
      <c r="P10">
        <v>4882.68</v>
      </c>
      <c r="Q10">
        <v>16303</v>
      </c>
      <c r="R10">
        <v>-967.32</v>
      </c>
      <c r="S10">
        <v>0.299495798319328</v>
      </c>
      <c r="T10">
        <v>-0.0593338649328344</v>
      </c>
      <c r="U10">
        <v>19418.52</v>
      </c>
      <c r="V10">
        <v>61425</v>
      </c>
      <c r="W10">
        <v>-3489.48</v>
      </c>
      <c r="X10">
        <v>0.316133821733822</v>
      </c>
      <c r="Y10">
        <v>-0.0568087912087912</v>
      </c>
      <c r="Z10">
        <v>0</v>
      </c>
      <c r="AA10">
        <v>0</v>
      </c>
    </row>
    <row r="11" spans="1:27">
      <c r="A11" t="s">
        <v>603</v>
      </c>
      <c r="B11" t="s">
        <v>604</v>
      </c>
      <c r="C11">
        <v>150</v>
      </c>
      <c r="D11" t="s">
        <v>35</v>
      </c>
      <c r="E11">
        <v>10.51</v>
      </c>
      <c r="F11">
        <v>308.6058</v>
      </c>
      <c r="G11">
        <v>191.3032</v>
      </c>
      <c r="H11">
        <v>188.32</v>
      </c>
      <c r="I11">
        <v>117.3026</v>
      </c>
      <c r="J11">
        <v>0.38010497534395</v>
      </c>
      <c r="K11">
        <v>2713.92</v>
      </c>
      <c r="L11">
        <v>3744</v>
      </c>
      <c r="M11">
        <v>-530.88</v>
      </c>
      <c r="N11" s="171">
        <v>0.724871794871795</v>
      </c>
      <c r="O11" s="171">
        <v>-0.141794871794872</v>
      </c>
      <c r="P11">
        <v>2713.92</v>
      </c>
      <c r="Q11">
        <v>8168</v>
      </c>
      <c r="R11">
        <v>-530.88</v>
      </c>
      <c r="S11">
        <v>0.332262487757101</v>
      </c>
      <c r="T11">
        <v>-0.0649951028403526</v>
      </c>
      <c r="U11">
        <v>16155.04</v>
      </c>
      <c r="V11">
        <v>38110</v>
      </c>
      <c r="W11">
        <v>1125.24</v>
      </c>
      <c r="X11">
        <v>0.423905536604566</v>
      </c>
      <c r="Y11">
        <v>0.0295261086329048</v>
      </c>
      <c r="Z11">
        <v>0</v>
      </c>
      <c r="AA11">
        <v>0</v>
      </c>
    </row>
    <row r="12" spans="12:15">
      <c r="L12">
        <f>SUM(L2:L11)</f>
        <v>19316</v>
      </c>
      <c r="M12">
        <f>SUM(M2:M11)</f>
        <v>-4242.89643333333</v>
      </c>
      <c r="O12" s="171">
        <f>M12/L12</f>
        <v>-0.219657094291434</v>
      </c>
    </row>
    <row r="13" spans="1:27">
      <c r="A13" t="s">
        <v>582</v>
      </c>
      <c r="B13" t="s">
        <v>583</v>
      </c>
      <c r="C13">
        <v>100</v>
      </c>
      <c r="D13" t="s">
        <v>35</v>
      </c>
      <c r="E13">
        <v>2.99</v>
      </c>
      <c r="F13">
        <v>16.6695</v>
      </c>
      <c r="G13">
        <v>16.6695</v>
      </c>
      <c r="H13">
        <v>15.972</v>
      </c>
      <c r="I13">
        <v>0</v>
      </c>
      <c r="J13">
        <v>0</v>
      </c>
      <c r="K13">
        <v>2155.164</v>
      </c>
      <c r="L13">
        <v>2963</v>
      </c>
      <c r="M13">
        <v>-412.769333333333</v>
      </c>
      <c r="N13" s="171">
        <v>0.727358758015525</v>
      </c>
      <c r="O13" s="171">
        <v>-0.139307908651142</v>
      </c>
      <c r="P13">
        <v>2155.164</v>
      </c>
      <c r="Q13">
        <v>7073</v>
      </c>
      <c r="R13">
        <v>-412.769333333333</v>
      </c>
      <c r="S13">
        <v>0.304702954898911</v>
      </c>
      <c r="T13">
        <v>-0.0583584523304585</v>
      </c>
      <c r="U13">
        <v>9134.268</v>
      </c>
      <c r="V13">
        <v>25315</v>
      </c>
      <c r="W13">
        <v>3.33466666666573</v>
      </c>
      <c r="X13">
        <v>0.36082433339917</v>
      </c>
      <c r="Y13">
        <v>0.000131726907630485</v>
      </c>
      <c r="Z13">
        <v>0</v>
      </c>
      <c r="AA13">
        <v>0</v>
      </c>
    </row>
    <row r="14" spans="1:27">
      <c r="A14" t="s">
        <v>578</v>
      </c>
      <c r="B14" t="s">
        <v>579</v>
      </c>
      <c r="C14">
        <v>250</v>
      </c>
      <c r="D14" t="s">
        <v>35</v>
      </c>
      <c r="E14">
        <v>9.88</v>
      </c>
      <c r="F14">
        <v>268.29</v>
      </c>
      <c r="G14">
        <v>254.5569</v>
      </c>
      <c r="H14">
        <v>246.84</v>
      </c>
      <c r="I14">
        <v>13.7331</v>
      </c>
      <c r="J14">
        <v>0.0511875209661187</v>
      </c>
      <c r="K14">
        <v>5095.2</v>
      </c>
      <c r="L14">
        <v>6995</v>
      </c>
      <c r="M14">
        <v>-967.133333333333</v>
      </c>
      <c r="N14" s="171">
        <v>0.728406004288778</v>
      </c>
      <c r="O14" s="171">
        <v>-0.138260662377889</v>
      </c>
      <c r="P14">
        <v>5095.2</v>
      </c>
      <c r="Q14">
        <v>15988</v>
      </c>
      <c r="R14">
        <v>-967.133333333333</v>
      </c>
      <c r="S14">
        <v>0.318689016762572</v>
      </c>
      <c r="T14">
        <v>-0.0604912017346343</v>
      </c>
      <c r="U14">
        <v>21642.72</v>
      </c>
      <c r="V14">
        <v>61280</v>
      </c>
      <c r="W14">
        <v>-799.613333333331</v>
      </c>
      <c r="X14">
        <v>0.353177545691906</v>
      </c>
      <c r="Y14">
        <v>-0.0130485204525674</v>
      </c>
      <c r="Z14">
        <v>0</v>
      </c>
      <c r="AA14">
        <v>0</v>
      </c>
    </row>
    <row r="15" spans="1:27">
      <c r="A15" t="s">
        <v>576</v>
      </c>
      <c r="B15" t="s">
        <v>577</v>
      </c>
      <c r="C15">
        <v>335</v>
      </c>
      <c r="D15" t="s">
        <v>35</v>
      </c>
      <c r="E15">
        <v>8.21</v>
      </c>
      <c r="F15">
        <v>308.3689</v>
      </c>
      <c r="G15">
        <v>304.2228</v>
      </c>
      <c r="H15">
        <v>298.76</v>
      </c>
      <c r="I15">
        <v>4.1461</v>
      </c>
      <c r="J15">
        <v>0.0134452598819142</v>
      </c>
      <c r="K15">
        <v>6815.6</v>
      </c>
      <c r="L15">
        <v>9296</v>
      </c>
      <c r="M15">
        <v>-1240.93333333333</v>
      </c>
      <c r="N15" s="171">
        <v>0.733175559380379</v>
      </c>
      <c r="O15" s="171">
        <v>-0.133491107286288</v>
      </c>
      <c r="P15">
        <v>6815.6</v>
      </c>
      <c r="Q15">
        <v>21878</v>
      </c>
      <c r="R15">
        <v>-1240.93333333333</v>
      </c>
      <c r="S15">
        <v>0.311527561934363</v>
      </c>
      <c r="T15">
        <v>-0.0567206021269464</v>
      </c>
      <c r="U15">
        <v>30741.04</v>
      </c>
      <c r="V15">
        <v>83580</v>
      </c>
      <c r="W15">
        <v>1122.50666666667</v>
      </c>
      <c r="X15">
        <v>0.367803780808806</v>
      </c>
      <c r="Y15">
        <v>0.0134303262343464</v>
      </c>
      <c r="Z15">
        <v>0</v>
      </c>
      <c r="AA15">
        <v>0</v>
      </c>
    </row>
    <row r="16" spans="1:27">
      <c r="A16" t="s">
        <v>533</v>
      </c>
      <c r="B16" t="s">
        <v>534</v>
      </c>
      <c r="C16">
        <v>50</v>
      </c>
      <c r="D16" t="s">
        <v>35</v>
      </c>
      <c r="E16">
        <v>7.93</v>
      </c>
      <c r="F16">
        <v>65.7448</v>
      </c>
      <c r="G16">
        <v>64.6594</v>
      </c>
      <c r="H16">
        <v>62.79</v>
      </c>
      <c r="I16">
        <v>0.9</v>
      </c>
      <c r="J16">
        <v>0.0136892955792701</v>
      </c>
      <c r="K16">
        <v>1000.44</v>
      </c>
      <c r="L16">
        <v>1332</v>
      </c>
      <c r="M16">
        <v>-153.96</v>
      </c>
      <c r="N16" s="171">
        <v>0.751081081081081</v>
      </c>
      <c r="O16" s="171">
        <v>-0.115585585585585</v>
      </c>
      <c r="P16">
        <v>1000.44</v>
      </c>
      <c r="Q16">
        <v>3439</v>
      </c>
      <c r="R16">
        <v>-153.96</v>
      </c>
      <c r="S16">
        <v>0.290910148298924</v>
      </c>
      <c r="T16">
        <v>-0.0447688281477173</v>
      </c>
      <c r="U16">
        <v>4901.4</v>
      </c>
      <c r="V16">
        <v>12070</v>
      </c>
      <c r="W16">
        <v>255</v>
      </c>
      <c r="X16">
        <v>0.406081193040596</v>
      </c>
      <c r="Y16">
        <v>0.0211267605633803</v>
      </c>
      <c r="Z16">
        <v>0</v>
      </c>
      <c r="AA16">
        <v>2.95</v>
      </c>
    </row>
    <row r="17" spans="1:27">
      <c r="A17" t="s">
        <v>620</v>
      </c>
      <c r="C17">
        <v>3861</v>
      </c>
      <c r="D17" t="s">
        <v>176</v>
      </c>
      <c r="E17" t="s">
        <v>176</v>
      </c>
      <c r="F17">
        <v>3039.6344</v>
      </c>
      <c r="G17">
        <v>2515.7886</v>
      </c>
      <c r="H17">
        <v>2464.627</v>
      </c>
      <c r="I17">
        <v>492.2672</v>
      </c>
      <c r="J17">
        <v>0.16194947655547</v>
      </c>
      <c r="K17">
        <v>60896.1877</v>
      </c>
      <c r="L17">
        <v>80607</v>
      </c>
      <c r="M17">
        <v>-8963.2123</v>
      </c>
      <c r="N17" s="171">
        <v>0.755470215986205</v>
      </c>
      <c r="O17" s="171">
        <v>-0.111196450680462</v>
      </c>
      <c r="P17">
        <v>60896.1877</v>
      </c>
      <c r="Q17">
        <v>219143</v>
      </c>
      <c r="R17">
        <v>-8963.2123</v>
      </c>
      <c r="S17">
        <v>0.277883335082572</v>
      </c>
      <c r="T17">
        <v>-0.040901202867534</v>
      </c>
      <c r="U17">
        <v>256129.7439</v>
      </c>
      <c r="V17">
        <v>783148.6</v>
      </c>
      <c r="W17">
        <v>-3996.6561</v>
      </c>
      <c r="X17">
        <v>0.327051269580256</v>
      </c>
      <c r="Y17">
        <v>-0.00510331768453649</v>
      </c>
      <c r="Z17">
        <v>2.587</v>
      </c>
      <c r="AA17">
        <v>40.0578</v>
      </c>
    </row>
    <row r="18" spans="1:27">
      <c r="A18" t="s">
        <v>594</v>
      </c>
      <c r="C18">
        <v>1656</v>
      </c>
      <c r="D18" t="s">
        <v>176</v>
      </c>
      <c r="E18" t="s">
        <v>176</v>
      </c>
      <c r="F18">
        <v>1178.0123</v>
      </c>
      <c r="G18">
        <v>1102.3947</v>
      </c>
      <c r="H18">
        <v>1071.0758</v>
      </c>
      <c r="I18">
        <v>73.2998</v>
      </c>
      <c r="J18">
        <v>0.0622232891795782</v>
      </c>
      <c r="K18">
        <v>29061.9433</v>
      </c>
      <c r="L18">
        <v>38043</v>
      </c>
      <c r="M18">
        <v>-3908.6567</v>
      </c>
      <c r="N18" s="171">
        <v>0.763923541781668</v>
      </c>
      <c r="O18" s="171">
        <v>-0.102743124884999</v>
      </c>
      <c r="P18">
        <v>29061.9433</v>
      </c>
      <c r="Q18">
        <v>97197</v>
      </c>
      <c r="R18">
        <v>-3908.6567</v>
      </c>
      <c r="S18">
        <v>0.299000414621851</v>
      </c>
      <c r="T18">
        <v>-0.0402137586551025</v>
      </c>
      <c r="U18">
        <v>121364.2674</v>
      </c>
      <c r="V18">
        <v>363675</v>
      </c>
      <c r="W18">
        <v>-4241.3326</v>
      </c>
      <c r="X18">
        <v>0.333716277995463</v>
      </c>
      <c r="Y18">
        <v>-0.0116624255172888</v>
      </c>
      <c r="Z18">
        <v>0.4233</v>
      </c>
      <c r="AA18">
        <v>0.0795</v>
      </c>
    </row>
    <row r="19" spans="1:27">
      <c r="A19" t="s">
        <v>549</v>
      </c>
      <c r="C19">
        <v>1623</v>
      </c>
      <c r="D19" t="s">
        <v>176</v>
      </c>
      <c r="E19" t="s">
        <v>176</v>
      </c>
      <c r="F19">
        <v>1151.1658</v>
      </c>
      <c r="G19">
        <v>1077.765</v>
      </c>
      <c r="H19">
        <v>1046.6558</v>
      </c>
      <c r="I19">
        <v>73.2998</v>
      </c>
      <c r="J19">
        <v>0.0636744072834686</v>
      </c>
      <c r="K19">
        <v>28510.1833</v>
      </c>
      <c r="L19">
        <v>36957</v>
      </c>
      <c r="M19">
        <v>-3519.2167</v>
      </c>
      <c r="N19" s="171">
        <v>0.771442035338366</v>
      </c>
      <c r="O19" s="171">
        <v>-0.0952246313283005</v>
      </c>
      <c r="P19">
        <v>28510.1833</v>
      </c>
      <c r="Q19">
        <v>94347</v>
      </c>
      <c r="R19">
        <v>-3519.2167</v>
      </c>
      <c r="S19">
        <v>0.302184312166789</v>
      </c>
      <c r="T19">
        <v>-0.0373007800989963</v>
      </c>
      <c r="U19">
        <v>119165.1474</v>
      </c>
      <c r="V19">
        <v>356071</v>
      </c>
      <c r="W19">
        <v>-3992.2526</v>
      </c>
      <c r="X19">
        <v>0.334666814764471</v>
      </c>
      <c r="Y19">
        <v>-0.0112119566041604</v>
      </c>
      <c r="Z19">
        <v>0</v>
      </c>
      <c r="AA19">
        <v>0.0795</v>
      </c>
    </row>
    <row r="20" spans="1:27">
      <c r="A20" t="s">
        <v>568</v>
      </c>
      <c r="B20" t="s">
        <v>569</v>
      </c>
      <c r="C20">
        <v>20</v>
      </c>
      <c r="D20" t="s">
        <v>35</v>
      </c>
      <c r="E20">
        <v>5.9</v>
      </c>
      <c r="F20">
        <v>9.8336</v>
      </c>
      <c r="G20">
        <v>5.7555</v>
      </c>
      <c r="H20">
        <v>5.6867</v>
      </c>
      <c r="I20">
        <v>4.0781</v>
      </c>
      <c r="J20">
        <v>0.414710787504068</v>
      </c>
      <c r="K20">
        <v>241.7099</v>
      </c>
      <c r="L20">
        <v>312</v>
      </c>
      <c r="M20">
        <v>-28.6901</v>
      </c>
      <c r="N20" s="171">
        <v>0.774711217948718</v>
      </c>
      <c r="O20" s="171">
        <v>-0.0919554487179488</v>
      </c>
      <c r="P20">
        <v>241.7099</v>
      </c>
      <c r="Q20">
        <v>959</v>
      </c>
      <c r="R20">
        <v>-28.6901</v>
      </c>
      <c r="S20">
        <v>0.252043691345151</v>
      </c>
      <c r="T20">
        <v>-0.0299166840458812</v>
      </c>
      <c r="U20">
        <v>1049.6693</v>
      </c>
      <c r="V20">
        <v>3541</v>
      </c>
      <c r="W20">
        <v>-65.7307000000001</v>
      </c>
      <c r="X20">
        <v>0.296433013273087</v>
      </c>
      <c r="Y20">
        <v>-0.0185627506354137</v>
      </c>
      <c r="Z20">
        <v>0</v>
      </c>
      <c r="AA20">
        <v>0</v>
      </c>
    </row>
    <row r="21" spans="1:27">
      <c r="A21" t="s">
        <v>618</v>
      </c>
      <c r="C21">
        <v>3728</v>
      </c>
      <c r="D21" t="s">
        <v>176</v>
      </c>
      <c r="E21" t="s">
        <v>176</v>
      </c>
      <c r="F21">
        <v>3012.7879</v>
      </c>
      <c r="G21">
        <v>2478.1389</v>
      </c>
      <c r="H21">
        <v>2427.6934</v>
      </c>
      <c r="I21">
        <v>492.2672</v>
      </c>
      <c r="J21">
        <v>0.163392583991724</v>
      </c>
      <c r="K21">
        <v>60110.3213</v>
      </c>
      <c r="L21">
        <v>77281</v>
      </c>
      <c r="M21">
        <v>-6866.54536666667</v>
      </c>
      <c r="N21" s="171">
        <v>0.777815003687841</v>
      </c>
      <c r="O21" s="171">
        <v>-0.0888516629788262</v>
      </c>
      <c r="P21">
        <v>60110.3213</v>
      </c>
      <c r="Q21">
        <v>210947</v>
      </c>
      <c r="R21">
        <v>-6866.54536666667</v>
      </c>
      <c r="S21">
        <v>0.284954615614349</v>
      </c>
      <c r="T21">
        <v>-0.0325510453652655</v>
      </c>
      <c r="U21">
        <v>253388.6583</v>
      </c>
      <c r="V21">
        <v>761044</v>
      </c>
      <c r="W21">
        <v>-263.208366666667</v>
      </c>
      <c r="X21">
        <v>0.332948762883618</v>
      </c>
      <c r="Y21">
        <v>-0.000345851707216228</v>
      </c>
      <c r="Z21">
        <v>2.1637</v>
      </c>
      <c r="AA21">
        <v>40.0578</v>
      </c>
    </row>
    <row r="22" spans="1:27">
      <c r="A22" t="s">
        <v>601</v>
      </c>
      <c r="B22" t="s">
        <v>602</v>
      </c>
      <c r="C22">
        <v>200</v>
      </c>
      <c r="D22" t="s">
        <v>35</v>
      </c>
      <c r="E22">
        <v>6.76</v>
      </c>
      <c r="F22">
        <v>127.2969</v>
      </c>
      <c r="G22">
        <v>90.2686</v>
      </c>
      <c r="H22">
        <v>89.1</v>
      </c>
      <c r="I22">
        <v>0</v>
      </c>
      <c r="J22">
        <v>0</v>
      </c>
      <c r="K22">
        <v>2733.225</v>
      </c>
      <c r="L22">
        <v>3500</v>
      </c>
      <c r="M22">
        <v>-300.108333333334</v>
      </c>
      <c r="N22" s="171">
        <v>0.780921428571429</v>
      </c>
      <c r="O22" s="171">
        <v>-0.0857452380952382</v>
      </c>
      <c r="P22">
        <v>2733.225</v>
      </c>
      <c r="Q22">
        <v>9815</v>
      </c>
      <c r="R22">
        <v>-300.108333333334</v>
      </c>
      <c r="S22">
        <v>0.278474274070301</v>
      </c>
      <c r="T22">
        <v>-0.030576498556631</v>
      </c>
      <c r="U22">
        <v>13169.475</v>
      </c>
      <c r="V22">
        <v>30140</v>
      </c>
      <c r="W22">
        <v>2992.14166666667</v>
      </c>
      <c r="X22">
        <v>0.436943430656934</v>
      </c>
      <c r="Y22">
        <v>0.0992747732802477</v>
      </c>
      <c r="Z22">
        <v>0</v>
      </c>
      <c r="AA22">
        <v>37.0283</v>
      </c>
    </row>
    <row r="23" spans="1:27">
      <c r="A23" t="s">
        <v>541</v>
      </c>
      <c r="B23" t="s">
        <v>542</v>
      </c>
      <c r="C23">
        <v>30</v>
      </c>
      <c r="D23" t="s">
        <v>35</v>
      </c>
      <c r="E23">
        <v>6.38</v>
      </c>
      <c r="F23">
        <v>15.7162</v>
      </c>
      <c r="G23">
        <v>14.812</v>
      </c>
      <c r="H23">
        <v>14.784</v>
      </c>
      <c r="I23">
        <v>0.596</v>
      </c>
      <c r="J23">
        <v>0.0379226530586274</v>
      </c>
      <c r="K23">
        <v>331.408</v>
      </c>
      <c r="L23">
        <v>415</v>
      </c>
      <c r="M23">
        <v>-28.2586666666667</v>
      </c>
      <c r="N23" s="171">
        <v>0.798573493975904</v>
      </c>
      <c r="O23" s="171">
        <v>-0.0680931726907631</v>
      </c>
      <c r="P23">
        <v>331.408</v>
      </c>
      <c r="Q23">
        <v>1147</v>
      </c>
      <c r="R23">
        <v>-28.2586666666667</v>
      </c>
      <c r="S23">
        <v>0.288934612031386</v>
      </c>
      <c r="T23">
        <v>-0.0246370241208951</v>
      </c>
      <c r="U23">
        <v>1653.736</v>
      </c>
      <c r="V23">
        <v>4708</v>
      </c>
      <c r="W23">
        <v>6.06933333333336</v>
      </c>
      <c r="X23">
        <v>0.351260832625319</v>
      </c>
      <c r="Y23">
        <v>0.00128915321438687</v>
      </c>
      <c r="Z23">
        <v>0</v>
      </c>
      <c r="AA23">
        <v>0</v>
      </c>
    </row>
    <row r="24" spans="1:27">
      <c r="A24" t="s">
        <v>599</v>
      </c>
      <c r="B24" t="s">
        <v>600</v>
      </c>
      <c r="C24">
        <v>200</v>
      </c>
      <c r="D24" t="s">
        <v>35</v>
      </c>
      <c r="E24">
        <v>6.28</v>
      </c>
      <c r="F24">
        <v>188.1004</v>
      </c>
      <c r="G24">
        <v>180.4156</v>
      </c>
      <c r="H24">
        <v>176.88</v>
      </c>
      <c r="I24">
        <v>5.8653</v>
      </c>
      <c r="J24">
        <v>0.0311817518729359</v>
      </c>
      <c r="K24">
        <v>4616.48</v>
      </c>
      <c r="L24">
        <v>5761</v>
      </c>
      <c r="M24">
        <v>-376.386666666667</v>
      </c>
      <c r="N24" s="171">
        <v>0.801333101892033</v>
      </c>
      <c r="O24" s="171">
        <v>-0.0653335647746341</v>
      </c>
      <c r="P24">
        <v>4616.48</v>
      </c>
      <c r="Q24">
        <v>16564</v>
      </c>
      <c r="R24">
        <v>-376.386666666667</v>
      </c>
      <c r="S24">
        <v>0.278705626660227</v>
      </c>
      <c r="T24">
        <v>-0.0227231747565001</v>
      </c>
      <c r="U24">
        <v>23038.4</v>
      </c>
      <c r="V24">
        <v>59159</v>
      </c>
      <c r="W24">
        <v>2111.53333333333</v>
      </c>
      <c r="X24">
        <v>0.389431870045133</v>
      </c>
      <c r="Y24">
        <v>0.0356925122691954</v>
      </c>
      <c r="Z24">
        <v>1.8195</v>
      </c>
      <c r="AA24">
        <v>0</v>
      </c>
    </row>
    <row r="25" spans="1:27">
      <c r="A25" t="s">
        <v>570</v>
      </c>
      <c r="B25" t="s">
        <v>571</v>
      </c>
      <c r="C25">
        <v>100</v>
      </c>
      <c r="D25" t="s">
        <v>35</v>
      </c>
      <c r="E25">
        <v>3.24</v>
      </c>
      <c r="F25">
        <v>24.974</v>
      </c>
      <c r="G25">
        <v>22.0683</v>
      </c>
      <c r="H25">
        <v>20.979</v>
      </c>
      <c r="I25">
        <v>2.8457</v>
      </c>
      <c r="J25">
        <v>0.113946504364539</v>
      </c>
      <c r="K25">
        <v>1117.699</v>
      </c>
      <c r="L25">
        <v>1388</v>
      </c>
      <c r="M25">
        <v>-85.2343333333333</v>
      </c>
      <c r="N25" s="171">
        <v>0.805258645533141</v>
      </c>
      <c r="O25" s="171">
        <v>-0.0614080211335254</v>
      </c>
      <c r="P25">
        <v>1117.699</v>
      </c>
      <c r="Q25">
        <v>4518</v>
      </c>
      <c r="R25">
        <v>-85.2343333333333</v>
      </c>
      <c r="S25">
        <v>0.24738800354139</v>
      </c>
      <c r="T25">
        <v>-0.0188655009591265</v>
      </c>
      <c r="U25">
        <v>4356.692</v>
      </c>
      <c r="V25">
        <v>15895</v>
      </c>
      <c r="W25">
        <v>-646.241333333333</v>
      </c>
      <c r="X25">
        <v>0.274091978609626</v>
      </c>
      <c r="Y25">
        <v>-0.0406568942015309</v>
      </c>
      <c r="Z25">
        <v>0</v>
      </c>
      <c r="AA25">
        <v>0.0385</v>
      </c>
    </row>
    <row r="26" spans="1:27">
      <c r="A26" t="s">
        <v>566</v>
      </c>
      <c r="B26" t="s">
        <v>567</v>
      </c>
      <c r="C26">
        <v>100</v>
      </c>
      <c r="D26" t="s">
        <v>35</v>
      </c>
      <c r="E26">
        <v>6.94</v>
      </c>
      <c r="F26">
        <v>135.3345</v>
      </c>
      <c r="G26">
        <v>86.8377</v>
      </c>
      <c r="H26">
        <v>85.2403</v>
      </c>
      <c r="I26">
        <v>48.4968</v>
      </c>
      <c r="J26">
        <v>0.358347649712379</v>
      </c>
      <c r="K26">
        <v>2214.89</v>
      </c>
      <c r="L26">
        <v>2726</v>
      </c>
      <c r="M26">
        <v>-147.643333333333</v>
      </c>
      <c r="N26" s="171">
        <v>0.812505502567865</v>
      </c>
      <c r="O26" s="171">
        <v>-0.0541611640988017</v>
      </c>
      <c r="P26">
        <v>2214.89</v>
      </c>
      <c r="Q26">
        <v>8100</v>
      </c>
      <c r="R26">
        <v>-147.643333333333</v>
      </c>
      <c r="S26">
        <v>0.273443209876543</v>
      </c>
      <c r="T26">
        <v>-0.0182275720164609</v>
      </c>
      <c r="U26">
        <v>8573.6799</v>
      </c>
      <c r="V26">
        <v>28860</v>
      </c>
      <c r="W26">
        <v>-888.853433333334</v>
      </c>
      <c r="X26">
        <v>0.297078305613306</v>
      </c>
      <c r="Y26">
        <v>-0.0307988022638023</v>
      </c>
      <c r="Z26">
        <v>0</v>
      </c>
      <c r="AA26">
        <v>0</v>
      </c>
    </row>
    <row r="27" spans="1:27">
      <c r="A27" t="s">
        <v>531</v>
      </c>
      <c r="B27" t="s">
        <v>532</v>
      </c>
      <c r="C27">
        <v>50</v>
      </c>
      <c r="D27" t="s">
        <v>39</v>
      </c>
      <c r="E27">
        <v>1.98</v>
      </c>
      <c r="F27">
        <v>2.2595</v>
      </c>
      <c r="G27">
        <v>1.7482</v>
      </c>
      <c r="H27">
        <v>1.43</v>
      </c>
      <c r="I27">
        <v>0</v>
      </c>
      <c r="J27">
        <v>0</v>
      </c>
      <c r="K27">
        <v>934.45</v>
      </c>
      <c r="L27">
        <v>1133</v>
      </c>
      <c r="M27">
        <v>-47.4833333333332</v>
      </c>
      <c r="N27" s="171">
        <v>0.824757281553398</v>
      </c>
      <c r="O27" s="171">
        <v>-0.0419093851132685</v>
      </c>
      <c r="P27">
        <v>934.45</v>
      </c>
      <c r="Q27">
        <v>3712</v>
      </c>
      <c r="R27">
        <v>-47.4833333333332</v>
      </c>
      <c r="S27">
        <v>0.251737607758621</v>
      </c>
      <c r="T27">
        <v>-0.0127918462643678</v>
      </c>
      <c r="U27">
        <v>3713.402</v>
      </c>
      <c r="V27">
        <v>12700</v>
      </c>
      <c r="W27">
        <v>193.468666666667</v>
      </c>
      <c r="X27">
        <v>0.292393858267717</v>
      </c>
      <c r="Y27">
        <v>0.0152337532808399</v>
      </c>
      <c r="Z27">
        <v>0</v>
      </c>
      <c r="AA27">
        <v>0</v>
      </c>
    </row>
    <row r="28" spans="1:27">
      <c r="A28" t="s">
        <v>580</v>
      </c>
      <c r="B28" t="s">
        <v>581</v>
      </c>
      <c r="C28">
        <v>60</v>
      </c>
      <c r="D28" t="s">
        <v>35</v>
      </c>
      <c r="E28">
        <v>5.46</v>
      </c>
      <c r="F28">
        <v>48.2911</v>
      </c>
      <c r="G28">
        <v>48.2911</v>
      </c>
      <c r="H28">
        <v>47.25</v>
      </c>
      <c r="I28">
        <v>0</v>
      </c>
      <c r="J28">
        <v>0</v>
      </c>
      <c r="K28">
        <v>1160.04</v>
      </c>
      <c r="L28">
        <v>1389</v>
      </c>
      <c r="M28">
        <v>-43.76</v>
      </c>
      <c r="N28" s="171">
        <v>0.835161987041037</v>
      </c>
      <c r="O28" s="171">
        <v>-0.0315046796256299</v>
      </c>
      <c r="P28">
        <v>1160.04</v>
      </c>
      <c r="Q28">
        <v>3329</v>
      </c>
      <c r="R28">
        <v>-43.76</v>
      </c>
      <c r="S28">
        <v>0.348465004505858</v>
      </c>
      <c r="T28">
        <v>-0.0131450886151998</v>
      </c>
      <c r="U28">
        <v>5211.57</v>
      </c>
      <c r="V28">
        <v>14049</v>
      </c>
      <c r="W28">
        <v>75.7699999999995</v>
      </c>
      <c r="X28">
        <v>0.370956651718984</v>
      </c>
      <c r="Y28">
        <v>0.00539326642465653</v>
      </c>
      <c r="Z28">
        <v>0</v>
      </c>
      <c r="AA28">
        <v>0</v>
      </c>
    </row>
    <row r="29" spans="1:27">
      <c r="A29" t="s">
        <v>617</v>
      </c>
      <c r="C29">
        <v>1345</v>
      </c>
      <c r="D29" t="s">
        <v>176</v>
      </c>
      <c r="E29" t="s">
        <v>176</v>
      </c>
      <c r="F29">
        <v>1412.2833</v>
      </c>
      <c r="G29">
        <v>992.1641</v>
      </c>
      <c r="H29">
        <v>979.9497</v>
      </c>
      <c r="I29">
        <v>380.9272</v>
      </c>
      <c r="J29">
        <v>0.269724353463643</v>
      </c>
      <c r="K29">
        <v>22946.7418</v>
      </c>
      <c r="L29">
        <v>27415.6</v>
      </c>
      <c r="M29">
        <v>-813.444866666667</v>
      </c>
      <c r="N29" s="171">
        <v>0.836995790717694</v>
      </c>
      <c r="O29" s="171">
        <v>-0.0296708759489731</v>
      </c>
      <c r="P29">
        <v>22946.7418</v>
      </c>
      <c r="Q29">
        <v>77414.6</v>
      </c>
      <c r="R29">
        <v>-813.444866666667</v>
      </c>
      <c r="S29">
        <v>0.29641361965314</v>
      </c>
      <c r="T29">
        <v>-0.0105076415387623</v>
      </c>
      <c r="U29">
        <v>95637.9866</v>
      </c>
      <c r="V29">
        <v>273177.6</v>
      </c>
      <c r="W29">
        <v>5924.79993333333</v>
      </c>
      <c r="X29">
        <v>0.35009454142653</v>
      </c>
      <c r="Y29">
        <v>0.0216884544462406</v>
      </c>
      <c r="Z29">
        <v>2.1637</v>
      </c>
      <c r="AA29">
        <v>37.0283</v>
      </c>
    </row>
    <row r="30" spans="1:27">
      <c r="A30" t="s">
        <v>524</v>
      </c>
      <c r="B30" t="s">
        <v>525</v>
      </c>
      <c r="C30">
        <v>100</v>
      </c>
      <c r="D30" t="s">
        <v>48</v>
      </c>
      <c r="E30">
        <v>5.34</v>
      </c>
      <c r="F30">
        <v>53.5551</v>
      </c>
      <c r="G30">
        <v>53.0249</v>
      </c>
      <c r="H30">
        <v>52.9375</v>
      </c>
      <c r="I30">
        <v>0</v>
      </c>
      <c r="J30">
        <v>0</v>
      </c>
      <c r="K30">
        <v>1161.0375</v>
      </c>
      <c r="L30">
        <v>1304.4</v>
      </c>
      <c r="M30">
        <v>30.5574999999999</v>
      </c>
      <c r="N30" s="171">
        <v>0.890093146274149</v>
      </c>
      <c r="O30" s="171">
        <v>0.0234264796074823</v>
      </c>
      <c r="P30">
        <v>1161.0375</v>
      </c>
      <c r="Q30">
        <v>4357.4</v>
      </c>
      <c r="R30">
        <v>30.5574999999999</v>
      </c>
      <c r="S30">
        <v>0.266451897920778</v>
      </c>
      <c r="T30">
        <v>0.00701278285215952</v>
      </c>
      <c r="U30">
        <v>4500.125</v>
      </c>
      <c r="V30">
        <v>14972.4</v>
      </c>
      <c r="W30">
        <v>-189.355</v>
      </c>
      <c r="X30">
        <v>0.300561366247228</v>
      </c>
      <c r="Y30">
        <v>-0.0126469370308033</v>
      </c>
      <c r="Z30">
        <v>0</v>
      </c>
      <c r="AA30">
        <v>0</v>
      </c>
    </row>
    <row r="31" spans="1:27">
      <c r="A31" t="s">
        <v>595</v>
      </c>
      <c r="B31" t="s">
        <v>596</v>
      </c>
      <c r="C31">
        <v>150</v>
      </c>
      <c r="D31" t="s">
        <v>35</v>
      </c>
      <c r="E31">
        <v>4.33</v>
      </c>
      <c r="F31">
        <v>55.5233</v>
      </c>
      <c r="G31">
        <v>55.5233</v>
      </c>
      <c r="H31">
        <v>55.125</v>
      </c>
      <c r="I31">
        <v>0</v>
      </c>
      <c r="J31">
        <v>0</v>
      </c>
      <c r="K31">
        <v>2075.85</v>
      </c>
      <c r="L31">
        <v>2304.6</v>
      </c>
      <c r="M31">
        <v>78.5300000000002</v>
      </c>
      <c r="N31" s="171">
        <v>0.900741994272325</v>
      </c>
      <c r="O31" s="171">
        <v>0.0340753276056583</v>
      </c>
      <c r="P31">
        <v>2075.85</v>
      </c>
      <c r="Q31">
        <v>7024.6</v>
      </c>
      <c r="R31">
        <v>78.5300000000002</v>
      </c>
      <c r="S31">
        <v>0.295511488198616</v>
      </c>
      <c r="T31">
        <v>0.0111792842297071</v>
      </c>
      <c r="U31">
        <v>8589.525</v>
      </c>
      <c r="V31">
        <v>25455.6</v>
      </c>
      <c r="W31">
        <v>580.205</v>
      </c>
      <c r="X31">
        <v>0.337431645688964</v>
      </c>
      <c r="Y31">
        <v>0.022792823583023</v>
      </c>
      <c r="Z31">
        <v>0</v>
      </c>
      <c r="AA31">
        <v>0</v>
      </c>
    </row>
    <row r="32" spans="1:27">
      <c r="A32" t="s">
        <v>605</v>
      </c>
      <c r="B32" t="s">
        <v>606</v>
      </c>
      <c r="C32">
        <v>100</v>
      </c>
      <c r="D32" t="s">
        <v>35</v>
      </c>
      <c r="E32">
        <v>6.28</v>
      </c>
      <c r="F32">
        <v>138.8501</v>
      </c>
      <c r="G32">
        <v>124.6482</v>
      </c>
      <c r="H32">
        <v>122.1</v>
      </c>
      <c r="I32">
        <v>14.2019</v>
      </c>
      <c r="J32">
        <v>0.102282245385491</v>
      </c>
      <c r="K32">
        <v>2538.36</v>
      </c>
      <c r="L32">
        <v>2806</v>
      </c>
      <c r="M32">
        <v>106.493333333333</v>
      </c>
      <c r="N32" s="171">
        <v>0.904618674269423</v>
      </c>
      <c r="O32" s="171">
        <v>0.037952007602756</v>
      </c>
      <c r="P32">
        <v>2538.36</v>
      </c>
      <c r="Q32">
        <v>9635</v>
      </c>
      <c r="R32">
        <v>106.493333333333</v>
      </c>
      <c r="S32">
        <v>0.263451997924235</v>
      </c>
      <c r="T32">
        <v>0.0110527590382287</v>
      </c>
      <c r="U32">
        <v>8356.26</v>
      </c>
      <c r="V32">
        <v>27774</v>
      </c>
      <c r="W32">
        <v>623.393333333333</v>
      </c>
      <c r="X32">
        <v>0.300866277813783</v>
      </c>
      <c r="Y32">
        <v>0.0224452125489067</v>
      </c>
      <c r="Z32">
        <v>0</v>
      </c>
      <c r="AA32">
        <v>0</v>
      </c>
    </row>
    <row r="33" spans="1:27">
      <c r="A33" t="s">
        <v>597</v>
      </c>
      <c r="B33" t="s">
        <v>598</v>
      </c>
      <c r="C33">
        <v>200</v>
      </c>
      <c r="D33" t="s">
        <v>39</v>
      </c>
      <c r="E33">
        <v>10.25</v>
      </c>
      <c r="F33">
        <v>273.927</v>
      </c>
      <c r="G33">
        <v>188.9834</v>
      </c>
      <c r="H33">
        <v>186.78</v>
      </c>
      <c r="I33">
        <v>84.5994</v>
      </c>
      <c r="J33">
        <v>0.308839216287551</v>
      </c>
      <c r="K33">
        <v>4208.16</v>
      </c>
      <c r="L33">
        <v>4645</v>
      </c>
      <c r="M33">
        <v>182.493333333333</v>
      </c>
      <c r="N33" s="171">
        <v>0.905954790096878</v>
      </c>
      <c r="O33" s="171">
        <v>0.0392881234302116</v>
      </c>
      <c r="P33">
        <v>4208.16</v>
      </c>
      <c r="Q33">
        <v>13744</v>
      </c>
      <c r="R33">
        <v>182.493333333333</v>
      </c>
      <c r="S33">
        <v>0.306181606519208</v>
      </c>
      <c r="T33">
        <v>0.0132780364765231</v>
      </c>
      <c r="U33">
        <v>12057.54</v>
      </c>
      <c r="V33">
        <v>45530</v>
      </c>
      <c r="W33">
        <v>-980.126666666667</v>
      </c>
      <c r="X33">
        <v>0.264826268394465</v>
      </c>
      <c r="Y33">
        <v>-0.0215270517607438</v>
      </c>
      <c r="Z33">
        <v>0.3442</v>
      </c>
      <c r="AA33">
        <v>0</v>
      </c>
    </row>
    <row r="34" spans="1:27">
      <c r="A34" t="s">
        <v>529</v>
      </c>
      <c r="B34" t="s">
        <v>530</v>
      </c>
      <c r="C34">
        <v>50</v>
      </c>
      <c r="D34" t="s">
        <v>35</v>
      </c>
      <c r="E34">
        <v>7.06</v>
      </c>
      <c r="F34">
        <v>30.0929</v>
      </c>
      <c r="G34">
        <v>29.89</v>
      </c>
      <c r="H34">
        <v>29.82</v>
      </c>
      <c r="I34">
        <v>0.2029</v>
      </c>
      <c r="J34">
        <v>0.00674245420016017</v>
      </c>
      <c r="K34">
        <v>550.06</v>
      </c>
      <c r="L34">
        <v>602</v>
      </c>
      <c r="M34">
        <v>28.3266666666666</v>
      </c>
      <c r="N34" s="171">
        <v>0.913720930232558</v>
      </c>
      <c r="O34" s="171">
        <v>0.0470542635658914</v>
      </c>
      <c r="P34">
        <v>550.06</v>
      </c>
      <c r="Q34">
        <v>1954</v>
      </c>
      <c r="R34">
        <v>28.3266666666666</v>
      </c>
      <c r="S34">
        <v>0.28150460593654</v>
      </c>
      <c r="T34">
        <v>0.0144967587853974</v>
      </c>
      <c r="U34">
        <v>1677.55</v>
      </c>
      <c r="V34">
        <v>6762</v>
      </c>
      <c r="W34">
        <v>-420.183333333334</v>
      </c>
      <c r="X34">
        <v>0.248084886128364</v>
      </c>
      <c r="Y34">
        <v>-0.0621389135364291</v>
      </c>
      <c r="Z34">
        <v>0</v>
      </c>
      <c r="AA34">
        <v>0</v>
      </c>
    </row>
    <row r="35" spans="1:27">
      <c r="A35" t="s">
        <v>584</v>
      </c>
      <c r="B35" t="s">
        <v>585</v>
      </c>
      <c r="C35">
        <v>378</v>
      </c>
      <c r="D35" t="s">
        <v>35</v>
      </c>
      <c r="E35">
        <v>1.91</v>
      </c>
      <c r="F35">
        <v>72.9128</v>
      </c>
      <c r="G35">
        <v>72.8718</v>
      </c>
      <c r="H35">
        <v>69.267</v>
      </c>
      <c r="I35">
        <v>0</v>
      </c>
      <c r="J35">
        <v>0</v>
      </c>
      <c r="K35">
        <v>4445.562</v>
      </c>
      <c r="L35">
        <v>4737</v>
      </c>
      <c r="M35">
        <v>340.161999999999</v>
      </c>
      <c r="N35" s="171">
        <v>0.93847625079164</v>
      </c>
      <c r="O35" s="171">
        <v>0.0718095841249735</v>
      </c>
      <c r="P35">
        <v>4445.562</v>
      </c>
      <c r="Q35">
        <v>14920</v>
      </c>
      <c r="R35">
        <v>340.161999999999</v>
      </c>
      <c r="S35">
        <v>0.297959919571046</v>
      </c>
      <c r="T35">
        <v>0.0227990616621983</v>
      </c>
      <c r="U35">
        <v>17477.593</v>
      </c>
      <c r="V35">
        <v>57321</v>
      </c>
      <c r="W35">
        <v>726.192999999999</v>
      </c>
      <c r="X35">
        <v>0.304907328902148</v>
      </c>
      <c r="Y35">
        <v>0.0126688822595558</v>
      </c>
      <c r="Z35">
        <v>0</v>
      </c>
      <c r="AA35">
        <v>0.041</v>
      </c>
    </row>
    <row r="36" spans="1:27">
      <c r="A36" t="s">
        <v>527</v>
      </c>
      <c r="B36" t="s">
        <v>528</v>
      </c>
      <c r="C36">
        <v>50</v>
      </c>
      <c r="D36" t="s">
        <v>35</v>
      </c>
      <c r="E36">
        <v>7.28</v>
      </c>
      <c r="F36">
        <v>31.01</v>
      </c>
      <c r="G36">
        <v>30.891</v>
      </c>
      <c r="H36">
        <v>30.8</v>
      </c>
      <c r="I36">
        <v>0</v>
      </c>
      <c r="J36">
        <v>0</v>
      </c>
      <c r="K36">
        <v>568.04</v>
      </c>
      <c r="L36">
        <v>603</v>
      </c>
      <c r="M36">
        <v>45.4399999999999</v>
      </c>
      <c r="N36" s="171">
        <v>0.942023217247098</v>
      </c>
      <c r="O36" s="171">
        <v>0.0753565505804311</v>
      </c>
      <c r="P36">
        <v>568.04</v>
      </c>
      <c r="Q36">
        <v>1964</v>
      </c>
      <c r="R36">
        <v>45.4399999999999</v>
      </c>
      <c r="S36">
        <v>0.289226069246436</v>
      </c>
      <c r="T36">
        <v>0.0231364562118126</v>
      </c>
      <c r="U36">
        <v>1993.2</v>
      </c>
      <c r="V36">
        <v>7203</v>
      </c>
      <c r="W36">
        <v>-246.4</v>
      </c>
      <c r="X36">
        <v>0.276718034152437</v>
      </c>
      <c r="Y36">
        <v>-0.0342079689018464</v>
      </c>
      <c r="Z36">
        <v>0</v>
      </c>
      <c r="AA36">
        <v>0</v>
      </c>
    </row>
    <row r="37" spans="1:27">
      <c r="A37" t="s">
        <v>609</v>
      </c>
      <c r="B37" t="s">
        <v>610</v>
      </c>
      <c r="C37">
        <v>50</v>
      </c>
      <c r="D37" t="s">
        <v>35</v>
      </c>
      <c r="E37">
        <v>13.72</v>
      </c>
      <c r="F37">
        <v>101.8277</v>
      </c>
      <c r="G37">
        <v>39.2813</v>
      </c>
      <c r="H37">
        <v>38.973</v>
      </c>
      <c r="I37">
        <v>62.5464</v>
      </c>
      <c r="J37">
        <v>0.614237579754821</v>
      </c>
      <c r="K37">
        <v>1580.535</v>
      </c>
      <c r="L37">
        <v>1665</v>
      </c>
      <c r="M37">
        <v>137.535</v>
      </c>
      <c r="N37" s="171">
        <v>0.94927027027027</v>
      </c>
      <c r="O37" s="171">
        <v>0.0826036036036037</v>
      </c>
      <c r="P37">
        <v>1580.535</v>
      </c>
      <c r="Q37">
        <v>3173</v>
      </c>
      <c r="R37">
        <v>137.535</v>
      </c>
      <c r="S37">
        <v>0.498120075638197</v>
      </c>
      <c r="T37">
        <v>0.0433454144342893</v>
      </c>
      <c r="U37">
        <v>4296.3756</v>
      </c>
      <c r="V37">
        <v>11882</v>
      </c>
      <c r="W37">
        <v>135.3756</v>
      </c>
      <c r="X37">
        <v>0.361586904561522</v>
      </c>
      <c r="Y37">
        <v>0.0113933344554789</v>
      </c>
      <c r="Z37">
        <v>0</v>
      </c>
      <c r="AA37">
        <v>0</v>
      </c>
    </row>
    <row r="38" spans="1:27">
      <c r="A38" t="s">
        <v>572</v>
      </c>
      <c r="B38" t="s">
        <v>573</v>
      </c>
      <c r="C38">
        <v>30</v>
      </c>
      <c r="D38" t="s">
        <v>91</v>
      </c>
      <c r="E38">
        <v>2.54</v>
      </c>
      <c r="F38">
        <v>7.234</v>
      </c>
      <c r="G38">
        <v>7.234</v>
      </c>
      <c r="H38">
        <v>7.1808</v>
      </c>
      <c r="I38">
        <v>0</v>
      </c>
      <c r="J38">
        <v>0</v>
      </c>
      <c r="K38">
        <v>381.6384</v>
      </c>
      <c r="L38">
        <v>401</v>
      </c>
      <c r="M38">
        <v>34.1050666666666</v>
      </c>
      <c r="N38" s="171">
        <v>0.951716708229426</v>
      </c>
      <c r="O38" s="171">
        <v>0.0850500415627597</v>
      </c>
      <c r="P38">
        <v>381.6384</v>
      </c>
      <c r="Q38">
        <v>1279</v>
      </c>
      <c r="R38">
        <v>34.1050666666666</v>
      </c>
      <c r="S38">
        <v>0.298388115715403</v>
      </c>
      <c r="T38">
        <v>0.0266654156893406</v>
      </c>
      <c r="U38">
        <v>1559.3952</v>
      </c>
      <c r="V38">
        <v>4805</v>
      </c>
      <c r="W38">
        <v>-30.1381333333334</v>
      </c>
      <c r="X38">
        <v>0.324535941727367</v>
      </c>
      <c r="Y38">
        <v>-0.00627224419007979</v>
      </c>
      <c r="Z38">
        <v>0</v>
      </c>
      <c r="AA38">
        <v>0</v>
      </c>
    </row>
    <row r="39" spans="1:27">
      <c r="A39" t="s">
        <v>615</v>
      </c>
      <c r="B39" t="s">
        <v>616</v>
      </c>
      <c r="C39">
        <v>55</v>
      </c>
      <c r="D39" t="s">
        <v>35</v>
      </c>
      <c r="E39">
        <v>7.4</v>
      </c>
      <c r="F39">
        <v>39.087</v>
      </c>
      <c r="G39">
        <v>12.4837</v>
      </c>
      <c r="H39">
        <v>12.2936</v>
      </c>
      <c r="I39">
        <v>26.6033</v>
      </c>
      <c r="J39">
        <v>0.680617596643385</v>
      </c>
      <c r="K39">
        <v>564.7884</v>
      </c>
      <c r="L39">
        <v>585</v>
      </c>
      <c r="M39">
        <v>57.7884</v>
      </c>
      <c r="N39" s="171">
        <v>0.965450256410257</v>
      </c>
      <c r="O39" s="171">
        <v>0.0987835897435898</v>
      </c>
      <c r="P39">
        <v>564.7884</v>
      </c>
      <c r="Q39">
        <v>1666</v>
      </c>
      <c r="R39">
        <v>57.7884</v>
      </c>
      <c r="S39">
        <v>0.339008643457383</v>
      </c>
      <c r="T39">
        <v>0.0346869147659064</v>
      </c>
      <c r="U39">
        <v>1588.5848</v>
      </c>
      <c r="V39">
        <v>5770</v>
      </c>
      <c r="W39">
        <v>37.5848000000001</v>
      </c>
      <c r="X39">
        <v>0.275317989601386</v>
      </c>
      <c r="Y39">
        <v>0.00651383015597922</v>
      </c>
      <c r="Z39">
        <v>0</v>
      </c>
      <c r="AA39">
        <v>0</v>
      </c>
    </row>
    <row r="40" spans="1:27">
      <c r="A40" t="s">
        <v>613</v>
      </c>
      <c r="B40" t="s">
        <v>614</v>
      </c>
      <c r="C40">
        <v>110</v>
      </c>
      <c r="D40" t="s">
        <v>33</v>
      </c>
      <c r="E40">
        <v>8.73</v>
      </c>
      <c r="F40">
        <v>82.3984</v>
      </c>
      <c r="G40">
        <v>72.2809</v>
      </c>
      <c r="H40">
        <v>70.3395</v>
      </c>
      <c r="I40">
        <v>10.1175</v>
      </c>
      <c r="J40">
        <v>0.122787578399581</v>
      </c>
      <c r="K40">
        <v>1122.3472</v>
      </c>
      <c r="L40">
        <v>1102</v>
      </c>
      <c r="M40">
        <v>167.280533333333</v>
      </c>
      <c r="N40" s="171">
        <v>1.01846388384755</v>
      </c>
      <c r="O40" s="171">
        <v>0.151797217180883</v>
      </c>
      <c r="P40">
        <v>1122.3472</v>
      </c>
      <c r="Q40">
        <v>3700</v>
      </c>
      <c r="R40">
        <v>167.280533333333</v>
      </c>
      <c r="S40">
        <v>0.303337081081081</v>
      </c>
      <c r="T40">
        <v>0.0452109549549549</v>
      </c>
      <c r="U40">
        <v>4095.5062</v>
      </c>
      <c r="V40">
        <v>14225</v>
      </c>
      <c r="W40">
        <v>70.4395333333332</v>
      </c>
      <c r="X40">
        <v>0.28790904745167</v>
      </c>
      <c r="Y40">
        <v>0.00495181253661393</v>
      </c>
      <c r="Z40">
        <v>0</v>
      </c>
      <c r="AA40">
        <v>0</v>
      </c>
    </row>
    <row r="41" spans="1:27">
      <c r="A41" t="s">
        <v>552</v>
      </c>
      <c r="B41" t="s">
        <v>553</v>
      </c>
      <c r="C41">
        <v>100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>
        <v>0</v>
      </c>
      <c r="M41" t="e">
        <v>#N/A</v>
      </c>
      <c r="N41" s="171" t="e">
        <v>#N/A</v>
      </c>
      <c r="O41" s="171" t="e">
        <v>#N/A</v>
      </c>
      <c r="P41" t="e">
        <v>#N/A</v>
      </c>
      <c r="Q41">
        <v>0</v>
      </c>
      <c r="R41" t="e">
        <v>#N/A</v>
      </c>
      <c r="S41" t="e">
        <v>#N/A</v>
      </c>
      <c r="T41" t="e">
        <v>#N/A</v>
      </c>
      <c r="U41" t="e">
        <v>#N/A</v>
      </c>
      <c r="V41">
        <v>5321.6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</row>
    <row r="42" spans="1:27">
      <c r="A42" t="s">
        <v>554</v>
      </c>
      <c r="B42" t="s">
        <v>555</v>
      </c>
      <c r="C42">
        <v>100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>
        <v>0</v>
      </c>
      <c r="M42" t="e">
        <v>#N/A</v>
      </c>
      <c r="N42" s="171" t="e">
        <v>#N/A</v>
      </c>
      <c r="O42" s="171" t="e">
        <v>#N/A</v>
      </c>
      <c r="P42" t="e">
        <v>#N/A</v>
      </c>
      <c r="Q42">
        <v>0</v>
      </c>
      <c r="R42" t="e">
        <v>#N/A</v>
      </c>
      <c r="S42" t="e">
        <v>#N/A</v>
      </c>
      <c r="T42" t="e">
        <v>#N/A</v>
      </c>
      <c r="U42" t="e">
        <v>#N/A</v>
      </c>
      <c r="V42">
        <v>6763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</row>
    <row r="43" spans="1:27">
      <c r="A43" t="s">
        <v>556</v>
      </c>
      <c r="B43" t="s">
        <v>557</v>
      </c>
      <c r="C43">
        <v>40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>
        <v>124</v>
      </c>
      <c r="M43" t="e">
        <v>#N/A</v>
      </c>
      <c r="N43" s="171" t="e">
        <v>#N/A</v>
      </c>
      <c r="O43" s="171" t="e">
        <v>#N/A</v>
      </c>
      <c r="P43" t="e">
        <v>#N/A</v>
      </c>
      <c r="Q43">
        <v>1109</v>
      </c>
      <c r="R43" t="e">
        <v>#N/A</v>
      </c>
      <c r="S43" t="e">
        <v>#N/A</v>
      </c>
      <c r="T43" t="e">
        <v>#N/A</v>
      </c>
      <c r="U43" t="e">
        <v>#N/A</v>
      </c>
      <c r="V43">
        <v>6476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</row>
    <row r="44" spans="1:27">
      <c r="A44" t="s">
        <v>558</v>
      </c>
      <c r="B44" t="s">
        <v>559</v>
      </c>
      <c r="C44">
        <v>100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>
        <v>0</v>
      </c>
      <c r="M44" t="e">
        <v>#N/A</v>
      </c>
      <c r="N44" s="171" t="e">
        <v>#N/A</v>
      </c>
      <c r="O44" s="171" t="e">
        <v>#N/A</v>
      </c>
      <c r="P44" t="e">
        <v>#N/A</v>
      </c>
      <c r="Q44">
        <v>0</v>
      </c>
      <c r="R44" t="e">
        <v>#N/A</v>
      </c>
      <c r="S44" t="e">
        <v>#N/A</v>
      </c>
      <c r="T44" t="e">
        <v>#N/A</v>
      </c>
      <c r="U44" t="e">
        <v>#N/A</v>
      </c>
      <c r="V44">
        <v>6684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</row>
    <row r="45" spans="1:27">
      <c r="A45" t="s">
        <v>560</v>
      </c>
      <c r="B45" t="s">
        <v>561</v>
      </c>
      <c r="C45">
        <v>50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>
        <v>0</v>
      </c>
      <c r="M45" t="e">
        <v>#N/A</v>
      </c>
      <c r="N45" s="171" t="e">
        <v>#N/A</v>
      </c>
      <c r="O45" s="171" t="e">
        <v>#N/A</v>
      </c>
      <c r="P45" t="e">
        <v>#N/A</v>
      </c>
      <c r="Q45">
        <v>0</v>
      </c>
      <c r="R45" t="e">
        <v>#N/A</v>
      </c>
      <c r="S45" t="e">
        <v>#N/A</v>
      </c>
      <c r="T45" t="e">
        <v>#N/A</v>
      </c>
      <c r="U45" t="e">
        <v>#N/A</v>
      </c>
      <c r="V45">
        <v>3474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</row>
    <row r="46" spans="1:27">
      <c r="A46" t="s">
        <v>562</v>
      </c>
      <c r="B46" t="s">
        <v>563</v>
      </c>
      <c r="C46">
        <v>100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>
        <v>0</v>
      </c>
      <c r="M46" t="e">
        <v>#N/A</v>
      </c>
      <c r="N46" s="171" t="e">
        <v>#N/A</v>
      </c>
      <c r="O46" s="171" t="e">
        <v>#N/A</v>
      </c>
      <c r="P46" t="e">
        <v>#N/A</v>
      </c>
      <c r="Q46">
        <v>0</v>
      </c>
      <c r="R46" t="e">
        <v>#N/A</v>
      </c>
      <c r="S46" t="e">
        <v>#N/A</v>
      </c>
      <c r="T46" t="e">
        <v>#N/A</v>
      </c>
      <c r="U46" t="e">
        <v>#N/A</v>
      </c>
      <c r="V46">
        <v>3820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</row>
    <row r="47" spans="1:27">
      <c r="A47" t="s">
        <v>588</v>
      </c>
      <c r="B47" t="s">
        <v>589</v>
      </c>
      <c r="C47">
        <v>48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>
        <v>0</v>
      </c>
      <c r="M47" t="e">
        <v>#N/A</v>
      </c>
      <c r="N47" s="171" t="e">
        <v>#N/A</v>
      </c>
      <c r="O47" s="171" t="e">
        <v>#N/A</v>
      </c>
      <c r="P47" t="e">
        <v>#N/A</v>
      </c>
      <c r="Q47">
        <v>0</v>
      </c>
      <c r="R47" t="e">
        <v>#N/A</v>
      </c>
      <c r="S47" t="e">
        <v>#N/A</v>
      </c>
      <c r="T47" t="e">
        <v>#N/A</v>
      </c>
      <c r="U47" t="e">
        <v>#N/A</v>
      </c>
      <c r="V47">
        <v>2912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</row>
    <row r="48" spans="1:27">
      <c r="A48" t="s">
        <v>590</v>
      </c>
      <c r="B48" t="s">
        <v>591</v>
      </c>
      <c r="C48">
        <v>100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>
        <v>0</v>
      </c>
      <c r="M48" t="e">
        <v>#N/A</v>
      </c>
      <c r="N48" s="171" t="e">
        <v>#N/A</v>
      </c>
      <c r="O48" s="171" t="e">
        <v>#N/A</v>
      </c>
      <c r="P48" t="e">
        <v>#N/A</v>
      </c>
      <c r="Q48">
        <v>0</v>
      </c>
      <c r="R48" t="e">
        <v>#N/A</v>
      </c>
      <c r="S48" t="e">
        <v>#N/A</v>
      </c>
      <c r="T48" t="e">
        <v>#N/A</v>
      </c>
      <c r="U48" t="e">
        <v>#N/A</v>
      </c>
      <c r="V48">
        <v>4555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</row>
    <row r="49" spans="1:27">
      <c r="A49" t="s">
        <v>592</v>
      </c>
      <c r="B49" t="s">
        <v>593</v>
      </c>
      <c r="C49">
        <v>200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>
        <v>0</v>
      </c>
      <c r="M49" t="e">
        <v>#N/A</v>
      </c>
      <c r="N49" s="171" t="e">
        <v>#N/A</v>
      </c>
      <c r="O49" s="171" t="e">
        <v>#N/A</v>
      </c>
      <c r="P49" t="e">
        <v>#N/A</v>
      </c>
      <c r="Q49">
        <v>0</v>
      </c>
      <c r="R49" t="e">
        <v>#N/A</v>
      </c>
      <c r="S49" t="e">
        <v>#N/A</v>
      </c>
      <c r="T49" t="e">
        <v>#N/A</v>
      </c>
      <c r="U49" t="e">
        <v>#N/A</v>
      </c>
      <c r="V49">
        <v>7411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</row>
  </sheetData>
  <sortState ref="A2:AA48">
    <sortCondition ref="N2"/>
  </sortState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7"/>
  <sheetViews>
    <sheetView zoomScale="90" zoomScaleNormal="90" workbookViewId="0">
      <pane xSplit="2" ySplit="3" topLeftCell="E7" activePane="bottomRight" state="frozen"/>
      <selection/>
      <selection pane="topRight"/>
      <selection pane="bottomLeft"/>
      <selection pane="bottomRight" activeCell="AC6" sqref="AC6:AC59"/>
    </sheetView>
  </sheetViews>
  <sheetFormatPr defaultColWidth="8.89166666666667" defaultRowHeight="13.5"/>
  <cols>
    <col min="2" max="2" width="15.3333333333333" style="93" customWidth="1"/>
    <col min="3" max="20" width="12.225" customWidth="1"/>
    <col min="21" max="21" width="17.4416666666667" customWidth="1"/>
    <col min="22" max="24" width="12.225" customWidth="1"/>
    <col min="25" max="26" width="12.225" style="94" customWidth="1"/>
    <col min="27" max="28" width="12.225" style="15" customWidth="1"/>
    <col min="29" max="34" width="14.4333333333333" style="17" customWidth="1"/>
    <col min="35" max="35" width="12.225" customWidth="1"/>
  </cols>
  <sheetData>
    <row r="1" spans="3:35">
      <c r="C1" s="95" t="s">
        <v>834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125"/>
      <c r="U1" s="126" t="s">
        <v>835</v>
      </c>
      <c r="V1" s="127"/>
      <c r="W1" s="127"/>
      <c r="X1" s="127"/>
      <c r="Y1" s="127"/>
      <c r="Z1" s="127"/>
      <c r="AA1" s="127"/>
      <c r="AB1" s="145"/>
      <c r="AC1" s="146" t="s">
        <v>836</v>
      </c>
      <c r="AD1" s="147"/>
      <c r="AE1" s="147"/>
      <c r="AF1" s="148"/>
      <c r="AG1" s="163" t="s">
        <v>837</v>
      </c>
      <c r="AH1" s="164"/>
      <c r="AI1" s="165"/>
    </row>
    <row r="2" spans="3:35">
      <c r="C2" s="97"/>
      <c r="D2" s="98"/>
      <c r="E2" s="98"/>
      <c r="F2" s="99" t="s">
        <v>838</v>
      </c>
      <c r="G2" s="99"/>
      <c r="H2" s="99" t="s">
        <v>838</v>
      </c>
      <c r="I2" s="98"/>
      <c r="J2" s="98"/>
      <c r="K2" s="99" t="s">
        <v>838</v>
      </c>
      <c r="L2" s="99" t="s">
        <v>838</v>
      </c>
      <c r="M2" s="98"/>
      <c r="N2" s="98"/>
      <c r="O2" s="117"/>
      <c r="P2" s="99" t="s">
        <v>839</v>
      </c>
      <c r="Q2" s="98"/>
      <c r="R2" s="99" t="s">
        <v>840</v>
      </c>
      <c r="S2" s="98"/>
      <c r="T2" s="128" t="s">
        <v>838</v>
      </c>
      <c r="U2" s="129"/>
      <c r="V2" s="130"/>
      <c r="X2" s="131"/>
      <c r="AB2" s="149"/>
      <c r="AC2" s="106"/>
      <c r="AE2" s="99" t="s">
        <v>838</v>
      </c>
      <c r="AF2" s="150"/>
      <c r="AG2" s="106"/>
      <c r="AI2" s="166"/>
    </row>
    <row r="3" s="42" customFormat="1" ht="40.5" spans="1:35">
      <c r="A3" s="100" t="s">
        <v>1</v>
      </c>
      <c r="B3" s="101" t="s">
        <v>508</v>
      </c>
      <c r="C3" s="102" t="s">
        <v>658</v>
      </c>
      <c r="D3" s="103" t="s">
        <v>841</v>
      </c>
      <c r="E3" s="103" t="s">
        <v>659</v>
      </c>
      <c r="F3" s="104" t="s">
        <v>842</v>
      </c>
      <c r="G3" s="105"/>
      <c r="H3" s="105" t="s">
        <v>843</v>
      </c>
      <c r="I3" s="118" t="s">
        <v>669</v>
      </c>
      <c r="J3" s="118" t="s">
        <v>666</v>
      </c>
      <c r="K3" s="119" t="s">
        <v>667</v>
      </c>
      <c r="L3" s="103" t="s">
        <v>777</v>
      </c>
      <c r="M3" s="118" t="s">
        <v>844</v>
      </c>
      <c r="N3" s="120" t="s">
        <v>845</v>
      </c>
      <c r="O3" s="120" t="s">
        <v>846</v>
      </c>
      <c r="P3" s="120" t="s">
        <v>847</v>
      </c>
      <c r="Q3" s="132" t="s">
        <v>848</v>
      </c>
      <c r="R3" s="120" t="s">
        <v>847</v>
      </c>
      <c r="S3" s="133" t="s">
        <v>849</v>
      </c>
      <c r="T3" s="134" t="s">
        <v>850</v>
      </c>
      <c r="U3" s="135" t="s">
        <v>851</v>
      </c>
      <c r="V3" s="136" t="s">
        <v>852</v>
      </c>
      <c r="W3" s="136" t="s">
        <v>853</v>
      </c>
      <c r="X3" s="136" t="s">
        <v>854</v>
      </c>
      <c r="Y3" s="136" t="s">
        <v>855</v>
      </c>
      <c r="Z3" s="151" t="s">
        <v>856</v>
      </c>
      <c r="AA3" s="152"/>
      <c r="AB3" s="153" t="s">
        <v>857</v>
      </c>
      <c r="AC3" s="102" t="s">
        <v>659</v>
      </c>
      <c r="AD3" s="118" t="s">
        <v>666</v>
      </c>
      <c r="AE3" s="119" t="s">
        <v>667</v>
      </c>
      <c r="AF3" s="154" t="s">
        <v>858</v>
      </c>
      <c r="AG3" s="167" t="s">
        <v>859</v>
      </c>
      <c r="AH3" s="168" t="s">
        <v>860</v>
      </c>
      <c r="AI3" s="169" t="s">
        <v>861</v>
      </c>
    </row>
    <row r="4" spans="1:35">
      <c r="A4" s="17">
        <v>1</v>
      </c>
      <c r="B4" s="93" t="s">
        <v>784</v>
      </c>
      <c r="C4" s="106">
        <v>100</v>
      </c>
      <c r="D4" s="107">
        <v>11096.449509795</v>
      </c>
      <c r="E4" s="108">
        <v>1300.29</v>
      </c>
      <c r="F4" s="108">
        <f>N4+P4</f>
        <v>11356.5440307692</v>
      </c>
      <c r="G4" s="109"/>
      <c r="H4" s="109">
        <f t="shared" ref="H4:H37" si="0">F4/D4</f>
        <v>1.02343943625793</v>
      </c>
      <c r="I4" s="108">
        <v>19.7084</v>
      </c>
      <c r="J4" s="108">
        <v>0</v>
      </c>
      <c r="K4" s="109">
        <f>J4/T4</f>
        <v>0</v>
      </c>
      <c r="L4" s="108">
        <f>F4/C4*10</f>
        <v>1135.65440307692</v>
      </c>
      <c r="M4" s="121" t="s">
        <v>862</v>
      </c>
      <c r="N4" s="108">
        <v>10723.2123</v>
      </c>
      <c r="O4" s="108">
        <v>484.3125</v>
      </c>
      <c r="P4" s="108">
        <f>O4/13*17</f>
        <v>633.331730769231</v>
      </c>
      <c r="Q4" s="107">
        <v>1115.230025</v>
      </c>
      <c r="R4" s="108">
        <f>Q4/30*17</f>
        <v>631.963680833333</v>
      </c>
      <c r="S4" s="108">
        <v>11243.5924</v>
      </c>
      <c r="T4" s="137">
        <f>S4+P4</f>
        <v>11876.9241307692</v>
      </c>
      <c r="U4" s="138">
        <v>19.7084</v>
      </c>
      <c r="V4" s="139">
        <f>U4/(Z4+AB4+U4)</f>
        <v>0.00177715400910025</v>
      </c>
      <c r="W4" s="115">
        <v>19.7084</v>
      </c>
      <c r="X4" s="139">
        <f>W4/(Z4+AB4+W4)</f>
        <v>0.00177715400910025</v>
      </c>
      <c r="Y4" s="139">
        <v>0.0058</v>
      </c>
      <c r="Z4" s="94">
        <v>10759.1577</v>
      </c>
      <c r="AB4" s="149">
        <v>311</v>
      </c>
      <c r="AC4" s="138">
        <v>1300.29</v>
      </c>
      <c r="AD4" s="108">
        <v>0</v>
      </c>
      <c r="AE4" s="109">
        <v>0</v>
      </c>
      <c r="AF4" s="155" t="s">
        <v>863</v>
      </c>
      <c r="AG4" s="106"/>
      <c r="AI4" s="149">
        <v>8977.3101</v>
      </c>
    </row>
    <row r="5" spans="1:35">
      <c r="A5" s="17">
        <v>2</v>
      </c>
      <c r="B5" s="93" t="s">
        <v>785</v>
      </c>
      <c r="C5" s="106">
        <v>50</v>
      </c>
      <c r="D5" s="107">
        <v>6043.07554</v>
      </c>
      <c r="E5" s="108">
        <v>1280.5761</v>
      </c>
      <c r="F5" s="108">
        <f t="shared" ref="F5:F36" si="1">N5+P5</f>
        <v>5778.85846153846</v>
      </c>
      <c r="G5" s="109"/>
      <c r="H5" s="109">
        <f t="shared" si="0"/>
        <v>0.9562777137713</v>
      </c>
      <c r="I5" s="108">
        <v>0.1853</v>
      </c>
      <c r="J5" s="108">
        <v>8.4424</v>
      </c>
      <c r="K5" s="109">
        <f t="shared" ref="K5:K37" si="2">J5/T5</f>
        <v>0.00144497108518738</v>
      </c>
      <c r="L5" s="108">
        <f t="shared" ref="L5:L37" si="3">F5/C5*10</f>
        <v>1155.77169230769</v>
      </c>
      <c r="M5" s="121" t="s">
        <v>864</v>
      </c>
      <c r="N5" s="108">
        <v>5384.72</v>
      </c>
      <c r="O5" s="108">
        <v>301.4</v>
      </c>
      <c r="P5" s="108">
        <f t="shared" ref="P5:P36" si="4">O5/13*17</f>
        <v>394.138461538462</v>
      </c>
      <c r="Q5" s="107">
        <v>585.25434</v>
      </c>
      <c r="R5" s="108">
        <f t="shared" ref="R5:R36" si="5">Q5/30*17</f>
        <v>331.644126</v>
      </c>
      <c r="S5" s="108">
        <v>5448.4698</v>
      </c>
      <c r="T5" s="137">
        <f t="shared" ref="T5:T36" si="6">S5+P5</f>
        <v>5842.60826153846</v>
      </c>
      <c r="U5" s="138">
        <v>0.1853</v>
      </c>
      <c r="V5" s="139">
        <f t="shared" ref="V5:V37" si="7">U5/(Z5+AB5+U5)</f>
        <v>3.42597942197385e-5</v>
      </c>
      <c r="W5" s="115">
        <v>0.1853</v>
      </c>
      <c r="X5" s="139">
        <f t="shared" ref="X5:X37" si="8">W5/(Z5+AB5+W5)</f>
        <v>3.42597942197385e-5</v>
      </c>
      <c r="Y5" s="139">
        <v>0.000212989272066665</v>
      </c>
      <c r="Z5" s="94">
        <v>5408.487</v>
      </c>
      <c r="AB5" s="149">
        <v>0</v>
      </c>
      <c r="AC5" s="138">
        <v>1280.5761</v>
      </c>
      <c r="AD5" s="108">
        <v>8.4424</v>
      </c>
      <c r="AE5" s="109">
        <v>0.00144497108518738</v>
      </c>
      <c r="AF5" s="155" t="s">
        <v>865</v>
      </c>
      <c r="AG5" s="106"/>
      <c r="AI5" s="149">
        <v>4417.056</v>
      </c>
    </row>
    <row r="6" spans="1:35">
      <c r="A6" s="17">
        <v>3</v>
      </c>
      <c r="B6" s="93" t="s">
        <v>786</v>
      </c>
      <c r="C6" s="106">
        <v>50</v>
      </c>
      <c r="D6" s="107">
        <v>5174.53706586689</v>
      </c>
      <c r="E6" s="108">
        <v>1274.08</v>
      </c>
      <c r="F6" s="108">
        <f t="shared" si="1"/>
        <v>5411.35</v>
      </c>
      <c r="G6" s="109"/>
      <c r="H6" s="109">
        <f t="shared" si="0"/>
        <v>1.04576504740786</v>
      </c>
      <c r="I6" s="108">
        <v>18.0617</v>
      </c>
      <c r="J6" s="108">
        <v>248.7844</v>
      </c>
      <c r="K6" s="109">
        <f t="shared" si="2"/>
        <v>0.0427254215145157</v>
      </c>
      <c r="L6" s="108">
        <f t="shared" si="3"/>
        <v>1082.27</v>
      </c>
      <c r="M6" s="121" t="s">
        <v>866</v>
      </c>
      <c r="N6" s="108">
        <v>5066.25</v>
      </c>
      <c r="O6" s="108">
        <v>263.9</v>
      </c>
      <c r="P6" s="108">
        <f t="shared" si="4"/>
        <v>345.1</v>
      </c>
      <c r="Q6" s="107">
        <v>571.44171</v>
      </c>
      <c r="R6" s="108">
        <f t="shared" si="5"/>
        <v>323.816969</v>
      </c>
      <c r="S6" s="108">
        <v>5477.7659</v>
      </c>
      <c r="T6" s="137">
        <f t="shared" si="6"/>
        <v>5822.8659</v>
      </c>
      <c r="U6" s="138">
        <v>18.0617</v>
      </c>
      <c r="V6" s="139">
        <f t="shared" si="7"/>
        <v>0.00349679857178322</v>
      </c>
      <c r="W6" s="115">
        <v>18.0617</v>
      </c>
      <c r="X6" s="139">
        <f t="shared" si="8"/>
        <v>0.00349679857178322</v>
      </c>
      <c r="Y6" s="139">
        <v>0.00107244308075751</v>
      </c>
      <c r="Z6" s="94">
        <v>5085.57</v>
      </c>
      <c r="AB6" s="149">
        <v>61.5786</v>
      </c>
      <c r="AC6" s="138">
        <v>1274.08</v>
      </c>
      <c r="AD6" s="108">
        <v>248.7844</v>
      </c>
      <c r="AE6" s="109">
        <v>0.0427254215145157</v>
      </c>
      <c r="AF6" s="155" t="s">
        <v>867</v>
      </c>
      <c r="AG6" s="106"/>
      <c r="AI6" s="149">
        <v>4109.56</v>
      </c>
    </row>
    <row r="7" ht="14.4" customHeight="1" spans="1:35">
      <c r="A7" s="17">
        <v>4</v>
      </c>
      <c r="B7" s="93" t="s">
        <v>787</v>
      </c>
      <c r="C7" s="106">
        <v>50</v>
      </c>
      <c r="D7" s="107">
        <v>10222.915</v>
      </c>
      <c r="E7" s="108">
        <v>5.84546875</v>
      </c>
      <c r="F7" s="108">
        <f t="shared" si="1"/>
        <v>10562.9886153846</v>
      </c>
      <c r="G7" s="109"/>
      <c r="H7" s="109">
        <f t="shared" si="0"/>
        <v>1.03326581658799</v>
      </c>
      <c r="I7" s="108">
        <v>48.13</v>
      </c>
      <c r="J7" s="108">
        <v>32.4554</v>
      </c>
      <c r="K7" s="109">
        <f t="shared" si="2"/>
        <v>0.00287121064521094</v>
      </c>
      <c r="L7" s="108">
        <f t="shared" si="3"/>
        <v>2112.59772307692</v>
      </c>
      <c r="M7" s="121" t="s">
        <v>868</v>
      </c>
      <c r="N7" s="108">
        <v>9765.074</v>
      </c>
      <c r="O7" s="108">
        <v>610.17</v>
      </c>
      <c r="P7" s="108">
        <f t="shared" si="4"/>
        <v>797.914615384615</v>
      </c>
      <c r="Q7" s="107">
        <v>970</v>
      </c>
      <c r="R7" s="108">
        <f t="shared" si="5"/>
        <v>549.666666666667</v>
      </c>
      <c r="S7" s="108">
        <v>10505.8189</v>
      </c>
      <c r="T7" s="137">
        <f t="shared" si="6"/>
        <v>11303.7335153846</v>
      </c>
      <c r="U7" s="138">
        <v>48.13</v>
      </c>
      <c r="V7" s="139">
        <f t="shared" si="7"/>
        <v>0.00479075270259967</v>
      </c>
      <c r="W7" s="115">
        <v>48.13</v>
      </c>
      <c r="X7" s="139">
        <f t="shared" si="8"/>
        <v>0.00479075270259967</v>
      </c>
      <c r="Y7" s="139">
        <v>0.0045</v>
      </c>
      <c r="Z7" s="94">
        <v>9983.6988</v>
      </c>
      <c r="AB7" s="149">
        <v>14.6092</v>
      </c>
      <c r="AC7" s="138">
        <v>5.84546875</v>
      </c>
      <c r="AD7" s="108">
        <v>32.4554</v>
      </c>
      <c r="AE7" s="109">
        <v>0.00287121064521094</v>
      </c>
      <c r="AF7" s="155" t="s">
        <v>869</v>
      </c>
      <c r="AG7" s="106"/>
      <c r="AI7" s="149">
        <v>8707.68960000001</v>
      </c>
    </row>
    <row r="8" spans="1:35">
      <c r="A8" s="17">
        <v>5</v>
      </c>
      <c r="B8" s="93" t="s">
        <v>788</v>
      </c>
      <c r="C8" s="106">
        <v>50</v>
      </c>
      <c r="D8" s="107">
        <v>9928.3300762423</v>
      </c>
      <c r="E8" s="108">
        <v>5.82359375</v>
      </c>
      <c r="F8" s="108">
        <f t="shared" si="1"/>
        <v>9018.51461538462</v>
      </c>
      <c r="G8" s="110">
        <f>N8+R8</f>
        <v>9402.72333333333</v>
      </c>
      <c r="H8" s="109">
        <f t="shared" si="0"/>
        <v>0.908361682793484</v>
      </c>
      <c r="I8" s="108">
        <v>5.96</v>
      </c>
      <c r="J8" s="108">
        <v>113.34</v>
      </c>
      <c r="K8" s="109">
        <f t="shared" si="2"/>
        <v>0.0118428091028093</v>
      </c>
      <c r="L8" s="108">
        <f t="shared" si="3"/>
        <v>1803.70292307692</v>
      </c>
      <c r="M8" s="121" t="s">
        <v>866</v>
      </c>
      <c r="N8" s="108">
        <v>8857.59</v>
      </c>
      <c r="O8" s="108">
        <v>123.06</v>
      </c>
      <c r="P8" s="108">
        <f t="shared" si="4"/>
        <v>160.924615384615</v>
      </c>
      <c r="Q8" s="107">
        <v>962</v>
      </c>
      <c r="R8" s="108">
        <f t="shared" si="5"/>
        <v>545.133333333333</v>
      </c>
      <c r="S8" s="108">
        <v>9409.43989999999</v>
      </c>
      <c r="T8" s="137">
        <f t="shared" si="6"/>
        <v>9570.36451538461</v>
      </c>
      <c r="U8" s="138">
        <v>5.96</v>
      </c>
      <c r="V8" s="139">
        <f t="shared" si="7"/>
        <v>0.000648745980550596</v>
      </c>
      <c r="W8" s="115">
        <v>5.96</v>
      </c>
      <c r="X8" s="139">
        <f t="shared" si="8"/>
        <v>0.000648745980550596</v>
      </c>
      <c r="Y8" s="139">
        <v>0.00353471338366638</v>
      </c>
      <c r="Z8" s="94">
        <v>9135.0563</v>
      </c>
      <c r="AB8" s="149">
        <v>45.9385</v>
      </c>
      <c r="AC8" s="138">
        <v>5.82359375</v>
      </c>
      <c r="AD8" s="108">
        <v>113.34</v>
      </c>
      <c r="AE8" s="109">
        <v>0.0118428091028093</v>
      </c>
      <c r="AF8" s="155" t="s">
        <v>867</v>
      </c>
      <c r="AG8" s="106"/>
      <c r="AI8" s="149">
        <v>8411.1084</v>
      </c>
    </row>
    <row r="9" spans="1:35">
      <c r="A9" s="17">
        <v>6</v>
      </c>
      <c r="B9" s="93" t="s">
        <v>789</v>
      </c>
      <c r="C9" s="106">
        <v>30</v>
      </c>
      <c r="D9" s="107">
        <v>2924.96818716492</v>
      </c>
      <c r="E9" s="108">
        <v>1123.8</v>
      </c>
      <c r="F9" s="108">
        <f t="shared" si="1"/>
        <v>2912.48461538462</v>
      </c>
      <c r="G9" s="109"/>
      <c r="H9" s="109">
        <f t="shared" si="0"/>
        <v>0.995732065793029</v>
      </c>
      <c r="I9" s="108">
        <v>0</v>
      </c>
      <c r="J9" s="108">
        <v>2.9</v>
      </c>
      <c r="K9" s="109">
        <f t="shared" si="2"/>
        <v>0.000967489221040912</v>
      </c>
      <c r="L9" s="108">
        <f t="shared" si="3"/>
        <v>970.828205128205</v>
      </c>
      <c r="M9" s="121" t="s">
        <v>176</v>
      </c>
      <c r="N9" s="108">
        <v>2733.3411</v>
      </c>
      <c r="O9" s="108">
        <v>136.9921</v>
      </c>
      <c r="P9" s="108">
        <f t="shared" si="4"/>
        <v>179.143515384615</v>
      </c>
      <c r="Q9" s="107">
        <v>290</v>
      </c>
      <c r="R9" s="108">
        <f t="shared" si="5"/>
        <v>164.333333333333</v>
      </c>
      <c r="S9" s="108">
        <v>2818.3059</v>
      </c>
      <c r="T9" s="137">
        <f t="shared" si="6"/>
        <v>2997.44941538462</v>
      </c>
      <c r="U9" s="138">
        <v>0</v>
      </c>
      <c r="V9" s="139">
        <f t="shared" si="7"/>
        <v>0</v>
      </c>
      <c r="W9" s="115">
        <v>0</v>
      </c>
      <c r="X9" s="139">
        <f t="shared" si="8"/>
        <v>0</v>
      </c>
      <c r="Y9" s="139">
        <v>0.0002</v>
      </c>
      <c r="Z9" s="94">
        <v>2773.2775</v>
      </c>
      <c r="AB9" s="149">
        <v>21.767</v>
      </c>
      <c r="AC9" s="138">
        <v>1123.8</v>
      </c>
      <c r="AD9" s="108">
        <v>2.9</v>
      </c>
      <c r="AE9" s="109">
        <v>0.000967489221040911</v>
      </c>
      <c r="AF9" s="155" t="s">
        <v>176</v>
      </c>
      <c r="AG9" s="106"/>
      <c r="AI9" s="149">
        <v>2442.1301</v>
      </c>
    </row>
    <row r="10" spans="1:35">
      <c r="A10" s="17">
        <v>7</v>
      </c>
      <c r="B10" s="93" t="s">
        <v>791</v>
      </c>
      <c r="C10" s="106">
        <v>20</v>
      </c>
      <c r="D10" s="107">
        <v>3110.86337885803</v>
      </c>
      <c r="E10" s="108">
        <v>1561.48</v>
      </c>
      <c r="F10" s="108">
        <f t="shared" si="1"/>
        <v>3181.30663076923</v>
      </c>
      <c r="G10" s="109"/>
      <c r="H10" s="109">
        <f t="shared" si="0"/>
        <v>1.02264427695216</v>
      </c>
      <c r="I10" s="108">
        <v>0.187</v>
      </c>
      <c r="J10" s="108">
        <v>103.5759</v>
      </c>
      <c r="K10" s="109">
        <f t="shared" si="2"/>
        <v>0.0307835042070172</v>
      </c>
      <c r="L10" s="108">
        <f t="shared" si="3"/>
        <v>1590.65331538462</v>
      </c>
      <c r="M10" s="121" t="s">
        <v>870</v>
      </c>
      <c r="N10" s="108">
        <v>2948.4813</v>
      </c>
      <c r="O10" s="108">
        <v>178.0429</v>
      </c>
      <c r="P10" s="108">
        <f t="shared" si="4"/>
        <v>232.825330769231</v>
      </c>
      <c r="Q10" s="107">
        <v>374.479618751176</v>
      </c>
      <c r="R10" s="108">
        <f t="shared" si="5"/>
        <v>212.205117292333</v>
      </c>
      <c r="S10" s="108">
        <v>3131.8306</v>
      </c>
      <c r="T10" s="137">
        <f t="shared" si="6"/>
        <v>3364.65593076923</v>
      </c>
      <c r="U10" s="138">
        <v>0.187</v>
      </c>
      <c r="V10" s="139">
        <f t="shared" si="7"/>
        <v>6.22102296572133e-5</v>
      </c>
      <c r="W10" s="115">
        <v>0.187</v>
      </c>
      <c r="X10" s="139">
        <f t="shared" si="8"/>
        <v>6.22102296572133e-5</v>
      </c>
      <c r="Y10" s="139">
        <v>0.002</v>
      </c>
      <c r="Z10" s="94">
        <v>2976.9218</v>
      </c>
      <c r="AB10" s="149">
        <v>28.8277</v>
      </c>
      <c r="AC10" s="138">
        <v>1561.48</v>
      </c>
      <c r="AD10" s="108">
        <v>103.5759</v>
      </c>
      <c r="AE10" s="109">
        <v>0.0307835042070172</v>
      </c>
      <c r="AF10" s="155" t="s">
        <v>871</v>
      </c>
      <c r="AG10" s="106"/>
      <c r="AI10" s="149">
        <v>2427.1674</v>
      </c>
    </row>
    <row r="11" spans="1:35">
      <c r="A11" s="17">
        <v>8</v>
      </c>
      <c r="B11" s="93" t="s">
        <v>872</v>
      </c>
      <c r="C11" s="106">
        <v>80</v>
      </c>
      <c r="D11" s="107">
        <v>14673.3658181472</v>
      </c>
      <c r="E11" s="108">
        <v>5.01375</v>
      </c>
      <c r="F11" s="108">
        <f t="shared" si="1"/>
        <v>13567.7586769231</v>
      </c>
      <c r="G11" s="109"/>
      <c r="H11" s="109">
        <f t="shared" si="0"/>
        <v>0.924652110843119</v>
      </c>
      <c r="I11" s="108">
        <v>73.8154</v>
      </c>
      <c r="J11" s="108">
        <v>63.4685</v>
      </c>
      <c r="K11" s="109">
        <f t="shared" si="2"/>
        <v>0.0044838654707314</v>
      </c>
      <c r="L11" s="108">
        <f t="shared" si="3"/>
        <v>1695.96983461538</v>
      </c>
      <c r="M11" s="121" t="s">
        <v>176</v>
      </c>
      <c r="N11" s="108">
        <v>13285.8414</v>
      </c>
      <c r="O11" s="108">
        <v>215.5838</v>
      </c>
      <c r="P11" s="108">
        <f t="shared" si="4"/>
        <v>281.917276923077</v>
      </c>
      <c r="Q11" s="107">
        <v>1416</v>
      </c>
      <c r="R11" s="108">
        <f t="shared" si="5"/>
        <v>802.4</v>
      </c>
      <c r="S11" s="108">
        <v>13872.9454</v>
      </c>
      <c r="T11" s="137">
        <f t="shared" si="6"/>
        <v>14154.8626769231</v>
      </c>
      <c r="U11" s="138">
        <v>73.8154</v>
      </c>
      <c r="V11" s="139">
        <f t="shared" si="7"/>
        <v>0.00534181608503688</v>
      </c>
      <c r="W11" s="115">
        <v>73.8154</v>
      </c>
      <c r="X11" s="139">
        <f t="shared" si="8"/>
        <v>0.00534181608503688</v>
      </c>
      <c r="Y11" s="139">
        <v>0.0048</v>
      </c>
      <c r="Z11" s="94">
        <v>13561.1336</v>
      </c>
      <c r="AB11" s="149">
        <v>183.4601</v>
      </c>
      <c r="AC11" s="138">
        <v>5.01375</v>
      </c>
      <c r="AD11" s="108">
        <v>63.4685</v>
      </c>
      <c r="AE11" s="109">
        <v>0.00448386547073139</v>
      </c>
      <c r="AF11" s="155" t="s">
        <v>176</v>
      </c>
      <c r="AG11" s="106"/>
      <c r="AI11" s="149">
        <v>12501.7306</v>
      </c>
    </row>
    <row r="12" spans="1:35">
      <c r="A12" s="17">
        <v>9</v>
      </c>
      <c r="B12" s="93" t="s">
        <v>793</v>
      </c>
      <c r="C12" s="106">
        <v>30</v>
      </c>
      <c r="D12" s="107">
        <v>3290.3058701328</v>
      </c>
      <c r="E12" s="108">
        <v>1500.28</v>
      </c>
      <c r="F12" s="108">
        <f t="shared" si="1"/>
        <v>3498.26</v>
      </c>
      <c r="G12" s="109"/>
      <c r="H12" s="109">
        <f t="shared" si="0"/>
        <v>1.06320206633519</v>
      </c>
      <c r="I12" s="108">
        <v>0</v>
      </c>
      <c r="J12" s="108">
        <v>0</v>
      </c>
      <c r="K12" s="109">
        <f t="shared" si="2"/>
        <v>0</v>
      </c>
      <c r="L12" s="108">
        <f t="shared" si="3"/>
        <v>1166.08666666667</v>
      </c>
      <c r="M12" s="121" t="s">
        <v>176</v>
      </c>
      <c r="N12" s="108">
        <v>3307.86</v>
      </c>
      <c r="O12" s="108">
        <v>145.6</v>
      </c>
      <c r="P12" s="108">
        <f t="shared" si="4"/>
        <v>190.4</v>
      </c>
      <c r="Q12" s="107">
        <v>321.9589</v>
      </c>
      <c r="R12" s="108">
        <f t="shared" si="5"/>
        <v>182.443376666667</v>
      </c>
      <c r="S12" s="108">
        <v>3615.1144</v>
      </c>
      <c r="T12" s="137">
        <f t="shared" si="6"/>
        <v>3805.5144</v>
      </c>
      <c r="U12" s="138">
        <v>0</v>
      </c>
      <c r="V12" s="139">
        <f t="shared" si="7"/>
        <v>0</v>
      </c>
      <c r="W12" s="115">
        <v>0</v>
      </c>
      <c r="X12" s="139">
        <f t="shared" si="8"/>
        <v>0</v>
      </c>
      <c r="Y12" s="139">
        <v>0</v>
      </c>
      <c r="Z12" s="94">
        <v>3318.6448</v>
      </c>
      <c r="AB12" s="149">
        <v>23.4606</v>
      </c>
      <c r="AC12" s="138">
        <v>1500.28</v>
      </c>
      <c r="AD12" s="108">
        <v>0</v>
      </c>
      <c r="AE12" s="109">
        <v>0</v>
      </c>
      <c r="AF12" s="155" t="s">
        <v>176</v>
      </c>
      <c r="AG12" s="106"/>
      <c r="AI12" s="149">
        <v>2845.9858</v>
      </c>
    </row>
    <row r="13" spans="1:35">
      <c r="A13" s="17">
        <v>10</v>
      </c>
      <c r="B13" s="93" t="s">
        <v>794</v>
      </c>
      <c r="C13" s="106">
        <v>20</v>
      </c>
      <c r="D13" s="107">
        <v>4079.3921691034</v>
      </c>
      <c r="E13" s="108">
        <v>4.955703125</v>
      </c>
      <c r="F13" s="108">
        <f t="shared" si="1"/>
        <v>3852.4018</v>
      </c>
      <c r="G13" s="109"/>
      <c r="H13" s="109">
        <f t="shared" si="0"/>
        <v>0.94435681599269</v>
      </c>
      <c r="I13" s="108">
        <v>21.229</v>
      </c>
      <c r="J13" s="108">
        <v>65.1577</v>
      </c>
      <c r="K13" s="109">
        <f t="shared" si="2"/>
        <v>0.0163085284024574</v>
      </c>
      <c r="L13" s="108">
        <f t="shared" si="3"/>
        <v>1926.2009</v>
      </c>
      <c r="M13" s="121" t="s">
        <v>869</v>
      </c>
      <c r="N13" s="108">
        <v>3771.6365</v>
      </c>
      <c r="O13" s="108">
        <v>61.7617</v>
      </c>
      <c r="P13" s="108">
        <f t="shared" si="4"/>
        <v>80.7653</v>
      </c>
      <c r="Q13" s="107">
        <v>310</v>
      </c>
      <c r="R13" s="108">
        <f t="shared" si="5"/>
        <v>175.666666666667</v>
      </c>
      <c r="S13" s="108">
        <v>3914.5492</v>
      </c>
      <c r="T13" s="137">
        <f t="shared" si="6"/>
        <v>3995.3145</v>
      </c>
      <c r="U13" s="138">
        <v>21.229</v>
      </c>
      <c r="V13" s="139">
        <f t="shared" si="7"/>
        <v>0.00556608622910833</v>
      </c>
      <c r="W13" s="115">
        <v>21.229</v>
      </c>
      <c r="X13" s="139">
        <f t="shared" si="8"/>
        <v>0.00556608622910833</v>
      </c>
      <c r="Y13" s="139">
        <v>0.005</v>
      </c>
      <c r="Z13" s="94">
        <v>3787.518</v>
      </c>
      <c r="AB13" s="149">
        <v>5.2435</v>
      </c>
      <c r="AC13" s="138">
        <v>4.955703125</v>
      </c>
      <c r="AD13" s="108">
        <v>65.1577</v>
      </c>
      <c r="AE13" s="109">
        <v>0.0163085284024574</v>
      </c>
      <c r="AF13" s="155" t="s">
        <v>868</v>
      </c>
      <c r="AG13" s="106"/>
      <c r="AI13" s="149">
        <v>3454.332</v>
      </c>
    </row>
    <row r="14" spans="1:35">
      <c r="A14" s="17">
        <v>11</v>
      </c>
      <c r="B14" s="93" t="s">
        <v>873</v>
      </c>
      <c r="C14" s="106">
        <v>130</v>
      </c>
      <c r="D14" s="107">
        <v>9762.12</v>
      </c>
      <c r="E14" s="108">
        <v>387.348055555556</v>
      </c>
      <c r="F14" s="108">
        <f t="shared" si="1"/>
        <v>4517.24160769231</v>
      </c>
      <c r="G14" s="109"/>
      <c r="H14" s="109">
        <f t="shared" si="0"/>
        <v>0.46273162055909</v>
      </c>
      <c r="I14" s="108">
        <v>24.74</v>
      </c>
      <c r="J14" s="108">
        <v>379.1089</v>
      </c>
      <c r="K14" s="109">
        <f t="shared" si="2"/>
        <v>0.0713658855476963</v>
      </c>
      <c r="L14" s="108">
        <f t="shared" si="3"/>
        <v>347.480123668639</v>
      </c>
      <c r="M14" s="121" t="s">
        <v>874</v>
      </c>
      <c r="N14" s="108">
        <v>3230.8095</v>
      </c>
      <c r="O14" s="108">
        <v>983.7422</v>
      </c>
      <c r="P14" s="108">
        <f t="shared" si="4"/>
        <v>1286.43210769231</v>
      </c>
      <c r="Q14" s="107">
        <v>2229.12</v>
      </c>
      <c r="R14" s="108">
        <f t="shared" si="5"/>
        <v>1263.168</v>
      </c>
      <c r="S14" s="108">
        <v>4025.7544796461</v>
      </c>
      <c r="T14" s="137">
        <f t="shared" si="6"/>
        <v>5312.18658733841</v>
      </c>
      <c r="U14" s="138">
        <v>0</v>
      </c>
      <c r="V14" s="139">
        <f t="shared" si="7"/>
        <v>0</v>
      </c>
      <c r="W14" s="115">
        <v>24.74</v>
      </c>
      <c r="X14" s="139">
        <f t="shared" si="8"/>
        <v>0.00747542728246082</v>
      </c>
      <c r="Y14" s="139" t="s">
        <v>176</v>
      </c>
      <c r="Z14" s="94">
        <v>3284.76982</v>
      </c>
      <c r="AB14" s="149">
        <v>0</v>
      </c>
      <c r="AC14" s="138">
        <v>387.348055555556</v>
      </c>
      <c r="AD14" s="108">
        <v>379.1089</v>
      </c>
      <c r="AE14" s="109">
        <v>0.0713658855476962</v>
      </c>
      <c r="AF14" s="155" t="s">
        <v>874</v>
      </c>
      <c r="AG14" s="106"/>
      <c r="AI14" s="149">
        <v>900.36513</v>
      </c>
    </row>
    <row r="15" spans="1:35">
      <c r="A15" s="17">
        <v>12</v>
      </c>
      <c r="B15" s="93" t="s">
        <v>796</v>
      </c>
      <c r="C15" s="106">
        <v>100</v>
      </c>
      <c r="D15" s="107">
        <v>21705.1488404118</v>
      </c>
      <c r="E15" s="108">
        <v>6.61712977430555</v>
      </c>
      <c r="F15" s="108">
        <f t="shared" si="1"/>
        <v>23375.8929768854</v>
      </c>
      <c r="G15" s="109"/>
      <c r="H15" s="109">
        <f t="shared" si="0"/>
        <v>1.07697455330797</v>
      </c>
      <c r="I15" s="108">
        <v>193.3824</v>
      </c>
      <c r="J15" s="108">
        <v>3615.7441</v>
      </c>
      <c r="K15" s="109">
        <f t="shared" si="2"/>
        <v>0.129715595075721</v>
      </c>
      <c r="L15" s="108">
        <f t="shared" si="3"/>
        <v>2337.58929768854</v>
      </c>
      <c r="M15" s="121" t="s">
        <v>875</v>
      </c>
      <c r="N15" s="108">
        <v>22259.1756615008</v>
      </c>
      <c r="O15" s="108">
        <v>853.9603</v>
      </c>
      <c r="P15" s="108">
        <f t="shared" si="4"/>
        <v>1116.71731538462</v>
      </c>
      <c r="Q15" s="107">
        <v>2012</v>
      </c>
      <c r="R15" s="108">
        <f t="shared" si="5"/>
        <v>1140.13333333333</v>
      </c>
      <c r="S15" s="108">
        <v>26757.6805</v>
      </c>
      <c r="T15" s="137">
        <f t="shared" si="6"/>
        <v>27874.3978153846</v>
      </c>
      <c r="U15" s="138">
        <v>193.3824</v>
      </c>
      <c r="V15" s="139">
        <f t="shared" si="7"/>
        <v>0.00844532803639337</v>
      </c>
      <c r="W15" s="115">
        <v>193.3824</v>
      </c>
      <c r="X15" s="139">
        <f t="shared" si="8"/>
        <v>0.00844532803639337</v>
      </c>
      <c r="Y15" s="139">
        <v>0.0021924249154935</v>
      </c>
      <c r="Z15" s="94">
        <v>22648.4245</v>
      </c>
      <c r="AB15" s="149">
        <v>56.3445</v>
      </c>
      <c r="AC15" s="138">
        <v>6.61712977430555</v>
      </c>
      <c r="AD15" s="108">
        <v>3615.7441</v>
      </c>
      <c r="AE15" s="109">
        <v>0.129715595075721</v>
      </c>
      <c r="AF15" s="155" t="s">
        <v>876</v>
      </c>
      <c r="AG15" s="106"/>
      <c r="AI15" s="149">
        <v>19887.3952</v>
      </c>
    </row>
    <row r="16" spans="1:35">
      <c r="A16" s="17">
        <v>13</v>
      </c>
      <c r="B16" s="93" t="s">
        <v>797</v>
      </c>
      <c r="C16" s="106">
        <v>20</v>
      </c>
      <c r="D16" s="107">
        <v>2758</v>
      </c>
      <c r="E16" s="108">
        <v>1633.37</v>
      </c>
      <c r="F16" s="108">
        <f t="shared" si="1"/>
        <v>2815.83930003765</v>
      </c>
      <c r="G16" s="109"/>
      <c r="H16" s="109">
        <f t="shared" si="0"/>
        <v>1.02097146484324</v>
      </c>
      <c r="I16" s="108">
        <v>0</v>
      </c>
      <c r="J16" s="108">
        <v>246.400742369805</v>
      </c>
      <c r="K16" s="109">
        <f t="shared" si="2"/>
        <v>0.0789699092416595</v>
      </c>
      <c r="L16" s="108">
        <f t="shared" si="3"/>
        <v>1407.91965001883</v>
      </c>
      <c r="M16" s="121" t="s">
        <v>877</v>
      </c>
      <c r="N16" s="108">
        <v>2632.06053849919</v>
      </c>
      <c r="O16" s="108">
        <v>140.5367</v>
      </c>
      <c r="P16" s="108">
        <f t="shared" si="4"/>
        <v>183.778761538462</v>
      </c>
      <c r="Q16" s="107">
        <v>310</v>
      </c>
      <c r="R16" s="108">
        <f t="shared" si="5"/>
        <v>175.666666666667</v>
      </c>
      <c r="S16" s="108">
        <v>2936.40644236981</v>
      </c>
      <c r="T16" s="137">
        <f t="shared" si="6"/>
        <v>3120.18520390827</v>
      </c>
      <c r="U16" s="138">
        <v>0</v>
      </c>
      <c r="V16" s="139">
        <f t="shared" si="7"/>
        <v>0</v>
      </c>
      <c r="W16" s="115">
        <v>0</v>
      </c>
      <c r="X16" s="139">
        <f t="shared" si="8"/>
        <v>0</v>
      </c>
      <c r="Y16" s="139">
        <v>0.000378634681923956</v>
      </c>
      <c r="Z16" s="94">
        <v>2689.0283</v>
      </c>
      <c r="AB16" s="149">
        <v>0.9774</v>
      </c>
      <c r="AC16" s="138">
        <v>1633.37</v>
      </c>
      <c r="AD16" s="108">
        <v>246.400742369805</v>
      </c>
      <c r="AE16" s="109">
        <v>0.0789699092416595</v>
      </c>
      <c r="AF16" s="155" t="s">
        <v>878</v>
      </c>
      <c r="AG16" s="106"/>
      <c r="AI16" s="149">
        <v>2190.1785</v>
      </c>
    </row>
    <row r="17" spans="1:35">
      <c r="A17" s="17">
        <v>14</v>
      </c>
      <c r="B17" s="93" t="s">
        <v>798</v>
      </c>
      <c r="C17" s="106">
        <v>100</v>
      </c>
      <c r="D17" s="107">
        <v>12854</v>
      </c>
      <c r="E17" s="108">
        <v>1663.12</v>
      </c>
      <c r="F17" s="108">
        <f t="shared" si="1"/>
        <v>12041.7649230769</v>
      </c>
      <c r="G17" s="109"/>
      <c r="H17" s="109">
        <f t="shared" si="0"/>
        <v>0.936810714413951</v>
      </c>
      <c r="I17" s="108">
        <v>15.6757</v>
      </c>
      <c r="J17" s="108">
        <v>1053.0943</v>
      </c>
      <c r="K17" s="109">
        <f t="shared" si="2"/>
        <v>0.0774466328485939</v>
      </c>
      <c r="L17" s="108">
        <f t="shared" si="3"/>
        <v>1204.17649230769</v>
      </c>
      <c r="M17" s="121" t="s">
        <v>870</v>
      </c>
      <c r="N17" s="108">
        <v>11249.442</v>
      </c>
      <c r="O17" s="108">
        <v>605.894</v>
      </c>
      <c r="P17" s="108">
        <f t="shared" si="4"/>
        <v>792.322923076923</v>
      </c>
      <c r="Q17" s="107">
        <v>1356</v>
      </c>
      <c r="R17" s="108">
        <f t="shared" si="5"/>
        <v>768.4</v>
      </c>
      <c r="S17" s="108">
        <v>12805.3541</v>
      </c>
      <c r="T17" s="137">
        <f t="shared" si="6"/>
        <v>13597.6770230769</v>
      </c>
      <c r="U17" s="138">
        <v>15.6757</v>
      </c>
      <c r="V17" s="139">
        <f t="shared" si="7"/>
        <v>0.00133396239651765</v>
      </c>
      <c r="W17" s="115">
        <v>15.6757</v>
      </c>
      <c r="X17" s="139">
        <f t="shared" si="8"/>
        <v>0.00133396239651765</v>
      </c>
      <c r="Y17" s="139">
        <v>0.0025</v>
      </c>
      <c r="Z17" s="94">
        <v>11635.5617</v>
      </c>
      <c r="AB17" s="149">
        <v>99.9934</v>
      </c>
      <c r="AC17" s="138">
        <v>1663.12</v>
      </c>
      <c r="AD17" s="108">
        <v>1053.0943</v>
      </c>
      <c r="AE17" s="109">
        <v>0.077446632848594</v>
      </c>
      <c r="AF17" s="155" t="s">
        <v>879</v>
      </c>
      <c r="AG17" s="106"/>
      <c r="AI17" s="149">
        <v>9502.0573</v>
      </c>
    </row>
    <row r="18" spans="1:35">
      <c r="A18" s="17">
        <v>15</v>
      </c>
      <c r="B18" s="93" t="s">
        <v>799</v>
      </c>
      <c r="C18" s="106">
        <v>30</v>
      </c>
      <c r="D18" s="107">
        <v>3680</v>
      </c>
      <c r="E18" s="108">
        <v>1481.31</v>
      </c>
      <c r="F18" s="108">
        <f t="shared" si="1"/>
        <v>3808.28935384615</v>
      </c>
      <c r="G18" s="109"/>
      <c r="H18" s="109">
        <f t="shared" si="0"/>
        <v>1.03486123745819</v>
      </c>
      <c r="I18" s="108">
        <v>5.1584</v>
      </c>
      <c r="J18" s="108">
        <v>271.4736</v>
      </c>
      <c r="K18" s="109">
        <f t="shared" si="2"/>
        <v>0.0659467215386283</v>
      </c>
      <c r="L18" s="108">
        <f t="shared" si="3"/>
        <v>1269.42978461538</v>
      </c>
      <c r="M18" s="121" t="s">
        <v>875</v>
      </c>
      <c r="N18" s="108">
        <v>3553.44</v>
      </c>
      <c r="O18" s="108">
        <v>194.8848</v>
      </c>
      <c r="P18" s="108">
        <f t="shared" si="4"/>
        <v>254.849353846154</v>
      </c>
      <c r="Q18" s="107">
        <v>394</v>
      </c>
      <c r="R18" s="108">
        <f t="shared" si="5"/>
        <v>223.266666666667</v>
      </c>
      <c r="S18" s="108">
        <v>3861.7101</v>
      </c>
      <c r="T18" s="137">
        <f t="shared" si="6"/>
        <v>4116.55945384615</v>
      </c>
      <c r="U18" s="138">
        <v>5.1584</v>
      </c>
      <c r="V18" s="139">
        <f t="shared" si="7"/>
        <v>0.00143672162318126</v>
      </c>
      <c r="W18" s="115">
        <v>5.1584</v>
      </c>
      <c r="X18" s="139">
        <f t="shared" si="8"/>
        <v>0.00143672162318126</v>
      </c>
      <c r="Y18" s="139">
        <v>0.000350762247992978</v>
      </c>
      <c r="Z18" s="94">
        <v>3585.2379</v>
      </c>
      <c r="AB18" s="149">
        <v>0</v>
      </c>
      <c r="AC18" s="138">
        <v>1481.31</v>
      </c>
      <c r="AD18" s="108">
        <v>271.4736</v>
      </c>
      <c r="AE18" s="109">
        <v>0.0659467215386283</v>
      </c>
      <c r="AF18" s="155" t="s">
        <v>875</v>
      </c>
      <c r="AG18" s="106"/>
      <c r="AI18" s="149">
        <v>2975.5949</v>
      </c>
    </row>
    <row r="19" ht="14.4" customHeight="1" spans="1:35">
      <c r="A19" s="17">
        <v>16</v>
      </c>
      <c r="B19" s="93" t="s">
        <v>800</v>
      </c>
      <c r="C19" s="106">
        <v>200</v>
      </c>
      <c r="D19" s="107">
        <v>43891</v>
      </c>
      <c r="E19" s="108">
        <v>6.7344140625</v>
      </c>
      <c r="F19" s="108">
        <f t="shared" si="1"/>
        <v>44978.9323076923</v>
      </c>
      <c r="G19" s="109"/>
      <c r="H19" s="109">
        <f t="shared" si="0"/>
        <v>1.02478713876859</v>
      </c>
      <c r="I19" s="108">
        <v>67.9461</v>
      </c>
      <c r="J19" s="108">
        <v>5155.89894</v>
      </c>
      <c r="K19" s="109">
        <f t="shared" si="2"/>
        <v>0.0980756185016362</v>
      </c>
      <c r="L19" s="108">
        <f t="shared" si="3"/>
        <v>2248.94661538462</v>
      </c>
      <c r="M19" s="121" t="s">
        <v>878</v>
      </c>
      <c r="N19" s="108">
        <v>43075.56</v>
      </c>
      <c r="O19" s="108">
        <v>1455.52</v>
      </c>
      <c r="P19" s="108">
        <f t="shared" si="4"/>
        <v>1903.37230769231</v>
      </c>
      <c r="Q19" s="107">
        <v>4900</v>
      </c>
      <c r="R19" s="108">
        <f t="shared" si="5"/>
        <v>2776.66666666667</v>
      </c>
      <c r="S19" s="108">
        <v>50667.27694</v>
      </c>
      <c r="T19" s="137">
        <f t="shared" si="6"/>
        <v>52570.6492476923</v>
      </c>
      <c r="U19" s="138">
        <v>67.9461</v>
      </c>
      <c r="V19" s="139">
        <f t="shared" si="7"/>
        <v>0.00150056943750295</v>
      </c>
      <c r="W19" s="115">
        <v>67.9461</v>
      </c>
      <c r="X19" s="139">
        <f t="shared" si="8"/>
        <v>0.00150056943750295</v>
      </c>
      <c r="Y19" s="139">
        <v>0.003</v>
      </c>
      <c r="Z19" s="94">
        <v>44103.0401</v>
      </c>
      <c r="AB19" s="149">
        <v>1109.2243</v>
      </c>
      <c r="AC19" s="138">
        <v>6.7344140625</v>
      </c>
      <c r="AD19" s="108">
        <v>5155.89894</v>
      </c>
      <c r="AE19" s="109">
        <v>0.0980756185016362</v>
      </c>
      <c r="AF19" s="155" t="s">
        <v>877</v>
      </c>
      <c r="AG19" s="106"/>
      <c r="AI19" s="149">
        <v>38697.2629</v>
      </c>
    </row>
    <row r="20" spans="1:35">
      <c r="A20" s="17">
        <v>17</v>
      </c>
      <c r="B20" s="93" t="s">
        <v>801</v>
      </c>
      <c r="C20" s="106">
        <v>275</v>
      </c>
      <c r="D20" s="107">
        <v>49811</v>
      </c>
      <c r="E20" s="108">
        <v>7.221460546875</v>
      </c>
      <c r="F20" s="108">
        <f t="shared" si="1"/>
        <v>47805.9323076923</v>
      </c>
      <c r="G20" s="109"/>
      <c r="H20" s="109">
        <f t="shared" si="0"/>
        <v>0.959746487878025</v>
      </c>
      <c r="I20" s="108">
        <v>120.0703</v>
      </c>
      <c r="J20" s="108">
        <v>19970.6671833333</v>
      </c>
      <c r="K20" s="109">
        <f t="shared" si="2"/>
        <v>0.284433829533233</v>
      </c>
      <c r="L20" s="108">
        <f t="shared" si="3"/>
        <v>1738.39753846154</v>
      </c>
      <c r="M20" s="121" t="s">
        <v>880</v>
      </c>
      <c r="N20" s="108">
        <v>45244.32</v>
      </c>
      <c r="O20" s="108">
        <v>1958.88</v>
      </c>
      <c r="P20" s="108">
        <f t="shared" si="4"/>
        <v>2561.61230769231</v>
      </c>
      <c r="Q20" s="107">
        <v>6200</v>
      </c>
      <c r="R20" s="108">
        <f t="shared" si="5"/>
        <v>3513.33333333333</v>
      </c>
      <c r="S20" s="108">
        <v>67650.3846833334</v>
      </c>
      <c r="T20" s="137">
        <f t="shared" si="6"/>
        <v>70211.9969910257</v>
      </c>
      <c r="U20" s="138">
        <v>120.0703</v>
      </c>
      <c r="V20" s="139">
        <f t="shared" si="7"/>
        <v>0.00252996195888159</v>
      </c>
      <c r="W20" s="115">
        <v>120.0703</v>
      </c>
      <c r="X20" s="139">
        <f t="shared" si="8"/>
        <v>0.00252996195888159</v>
      </c>
      <c r="Y20" s="139">
        <v>0.0042</v>
      </c>
      <c r="Z20" s="94">
        <v>45941.7306</v>
      </c>
      <c r="AB20" s="149">
        <v>1397.5293</v>
      </c>
      <c r="AC20" s="138">
        <v>7.221460546875</v>
      </c>
      <c r="AD20" s="108">
        <v>19970.6671833333</v>
      </c>
      <c r="AE20" s="109">
        <v>0.284433829533233</v>
      </c>
      <c r="AF20" s="155" t="s">
        <v>880</v>
      </c>
      <c r="AG20" s="106"/>
      <c r="AI20" s="149">
        <v>38402.7262</v>
      </c>
    </row>
    <row r="21" spans="1:35">
      <c r="A21" s="17">
        <v>18</v>
      </c>
      <c r="B21" s="93" t="s">
        <v>802</v>
      </c>
      <c r="C21" s="106">
        <v>200</v>
      </c>
      <c r="D21" s="107">
        <v>36861</v>
      </c>
      <c r="E21" s="108">
        <v>7.228359375</v>
      </c>
      <c r="F21" s="108">
        <f t="shared" si="1"/>
        <v>36518.2061538462</v>
      </c>
      <c r="G21" s="109"/>
      <c r="H21" s="109">
        <f t="shared" si="0"/>
        <v>0.990700364988637</v>
      </c>
      <c r="I21" s="108">
        <v>45.6809</v>
      </c>
      <c r="J21" s="108">
        <v>15745.026</v>
      </c>
      <c r="K21" s="109">
        <f t="shared" si="2"/>
        <v>0.288359376521739</v>
      </c>
      <c r="L21" s="108">
        <f t="shared" si="3"/>
        <v>1825.91030769231</v>
      </c>
      <c r="M21" s="121" t="s">
        <v>877</v>
      </c>
      <c r="N21" s="108">
        <v>34609.08</v>
      </c>
      <c r="O21" s="108">
        <v>1459.92</v>
      </c>
      <c r="P21" s="108">
        <f t="shared" si="4"/>
        <v>1909.12615384615</v>
      </c>
      <c r="Q21" s="107">
        <v>4270</v>
      </c>
      <c r="R21" s="108">
        <f t="shared" si="5"/>
        <v>2419.66666666667</v>
      </c>
      <c r="S21" s="108">
        <v>52692.9686</v>
      </c>
      <c r="T21" s="137">
        <f t="shared" si="6"/>
        <v>54602.0947538462</v>
      </c>
      <c r="U21" s="138">
        <v>45.6809</v>
      </c>
      <c r="V21" s="139">
        <f t="shared" si="7"/>
        <v>0.0012528043251526</v>
      </c>
      <c r="W21" s="115">
        <v>45.6809</v>
      </c>
      <c r="X21" s="139">
        <f t="shared" si="8"/>
        <v>0.0012528043251526</v>
      </c>
      <c r="Y21" s="139">
        <v>0.0045</v>
      </c>
      <c r="Z21" s="94">
        <v>35318.6392</v>
      </c>
      <c r="AB21" s="149">
        <v>1098.5968</v>
      </c>
      <c r="AC21" s="138">
        <v>7.228359375</v>
      </c>
      <c r="AD21" s="108">
        <v>15745.026</v>
      </c>
      <c r="AE21" s="109">
        <v>0.288359376521739</v>
      </c>
      <c r="AF21" s="155" t="s">
        <v>881</v>
      </c>
      <c r="AG21" s="106"/>
      <c r="AI21" s="149">
        <v>29786.8476</v>
      </c>
    </row>
    <row r="22" spans="1:35">
      <c r="A22" s="17">
        <v>19</v>
      </c>
      <c r="B22" s="93" t="s">
        <v>803</v>
      </c>
      <c r="C22" s="106">
        <v>60</v>
      </c>
      <c r="D22" s="107">
        <v>9329.4</v>
      </c>
      <c r="E22" s="108">
        <v>5.8590625</v>
      </c>
      <c r="F22" s="108">
        <f t="shared" si="1"/>
        <v>8902.49769230769</v>
      </c>
      <c r="G22" s="109"/>
      <c r="H22" s="109">
        <f t="shared" si="0"/>
        <v>0.954241182960072</v>
      </c>
      <c r="I22" s="108">
        <v>42.0573</v>
      </c>
      <c r="J22" s="108">
        <v>1017.606356</v>
      </c>
      <c r="K22" s="109">
        <f t="shared" si="2"/>
        <v>0.0994307784291252</v>
      </c>
      <c r="L22" s="108">
        <f t="shared" si="3"/>
        <v>1483.74961538462</v>
      </c>
      <c r="M22" s="121" t="s">
        <v>882</v>
      </c>
      <c r="N22" s="108">
        <v>8640.24</v>
      </c>
      <c r="O22" s="108">
        <v>200.55</v>
      </c>
      <c r="P22" s="108">
        <f t="shared" si="4"/>
        <v>262.257692307692</v>
      </c>
      <c r="Q22" s="107">
        <v>840</v>
      </c>
      <c r="R22" s="108">
        <f t="shared" si="5"/>
        <v>476</v>
      </c>
      <c r="S22" s="108">
        <v>9972.061822</v>
      </c>
      <c r="T22" s="137">
        <f t="shared" si="6"/>
        <v>10234.3195143077</v>
      </c>
      <c r="U22" s="138">
        <v>3.328</v>
      </c>
      <c r="V22" s="139">
        <f t="shared" si="7"/>
        <v>0.00037336117529501</v>
      </c>
      <c r="W22" s="115">
        <v>42.0573</v>
      </c>
      <c r="X22" s="139">
        <f t="shared" si="8"/>
        <v>0.00469790599678934</v>
      </c>
      <c r="Y22" s="139">
        <v>0.005</v>
      </c>
      <c r="Z22" s="94">
        <v>8808.6809</v>
      </c>
      <c r="AB22" s="149">
        <v>101.612066</v>
      </c>
      <c r="AC22" s="138">
        <v>5.8590625</v>
      </c>
      <c r="AD22" s="108">
        <v>1017.606356</v>
      </c>
      <c r="AE22" s="109">
        <v>0.0994307784291251</v>
      </c>
      <c r="AF22" s="155" t="s">
        <v>883</v>
      </c>
      <c r="AG22" s="106"/>
      <c r="AI22" s="149">
        <v>8108.4668</v>
      </c>
    </row>
    <row r="23" spans="1:35">
      <c r="A23" s="17">
        <v>20</v>
      </c>
      <c r="B23" s="93" t="s">
        <v>59</v>
      </c>
      <c r="C23" s="106">
        <v>100</v>
      </c>
      <c r="D23" s="107">
        <v>15881</v>
      </c>
      <c r="E23" s="108">
        <v>5.4812109375</v>
      </c>
      <c r="F23" s="108">
        <f t="shared" si="1"/>
        <v>14363.5027692308</v>
      </c>
      <c r="G23" s="109"/>
      <c r="H23" s="109">
        <f t="shared" si="0"/>
        <v>0.904445738255196</v>
      </c>
      <c r="I23" s="108">
        <v>351.5307</v>
      </c>
      <c r="J23" s="108">
        <v>619.3322</v>
      </c>
      <c r="K23" s="109">
        <f t="shared" si="2"/>
        <v>0.0383668530932927</v>
      </c>
      <c r="L23" s="108">
        <f t="shared" si="3"/>
        <v>1436.35027692308</v>
      </c>
      <c r="M23" s="121" t="s">
        <v>874</v>
      </c>
      <c r="N23" s="108">
        <v>13695.136</v>
      </c>
      <c r="O23" s="108">
        <v>511.104</v>
      </c>
      <c r="P23" s="108">
        <f t="shared" si="4"/>
        <v>668.366769230769</v>
      </c>
      <c r="Q23" s="107">
        <v>1425</v>
      </c>
      <c r="R23" s="108">
        <f t="shared" si="5"/>
        <v>807.5</v>
      </c>
      <c r="S23" s="108">
        <v>15474.01005</v>
      </c>
      <c r="T23" s="137">
        <f t="shared" si="6"/>
        <v>16142.3768192308</v>
      </c>
      <c r="U23" s="138">
        <v>26.7932</v>
      </c>
      <c r="V23" s="139">
        <f t="shared" si="7"/>
        <v>0.00183367312117799</v>
      </c>
      <c r="W23" s="115">
        <v>351.5307</v>
      </c>
      <c r="X23" s="139">
        <f t="shared" si="8"/>
        <v>0.0235350082399814</v>
      </c>
      <c r="Y23" s="139">
        <v>0.005</v>
      </c>
      <c r="Z23" s="94">
        <v>13943.3113</v>
      </c>
      <c r="AB23" s="149">
        <v>641.6601</v>
      </c>
      <c r="AC23" s="138">
        <v>5.4812109375</v>
      </c>
      <c r="AD23" s="108">
        <v>619.3322</v>
      </c>
      <c r="AE23" s="109">
        <v>0.0383668530932926</v>
      </c>
      <c r="AF23" s="155" t="s">
        <v>884</v>
      </c>
      <c r="AG23" s="106"/>
      <c r="AI23" s="149">
        <v>12086.5389</v>
      </c>
    </row>
    <row r="24" spans="1:35">
      <c r="A24" s="17">
        <v>21</v>
      </c>
      <c r="B24" s="93" t="s">
        <v>43</v>
      </c>
      <c r="C24" s="106">
        <v>300</v>
      </c>
      <c r="D24" s="107">
        <v>36594</v>
      </c>
      <c r="E24" s="108">
        <v>1397.56</v>
      </c>
      <c r="F24" s="108">
        <f t="shared" si="1"/>
        <v>38730.6906153846</v>
      </c>
      <c r="G24" s="109"/>
      <c r="H24" s="109">
        <f t="shared" si="0"/>
        <v>1.05838909699362</v>
      </c>
      <c r="I24" s="108">
        <v>31.3622</v>
      </c>
      <c r="J24" s="108">
        <v>1517.9034</v>
      </c>
      <c r="K24" s="109">
        <f t="shared" si="2"/>
        <v>0.0366238138467214</v>
      </c>
      <c r="L24" s="108">
        <f t="shared" si="3"/>
        <v>1291.02302051282</v>
      </c>
      <c r="M24" s="121" t="s">
        <v>885</v>
      </c>
      <c r="N24" s="108">
        <v>35711.777</v>
      </c>
      <c r="O24" s="108">
        <v>2308.581</v>
      </c>
      <c r="P24" s="108">
        <f t="shared" si="4"/>
        <v>3018.91361538462</v>
      </c>
      <c r="Q24" s="107">
        <v>4602</v>
      </c>
      <c r="R24" s="108">
        <f t="shared" si="5"/>
        <v>2607.8</v>
      </c>
      <c r="S24" s="108">
        <v>38426.8901</v>
      </c>
      <c r="T24" s="137">
        <f t="shared" si="6"/>
        <v>41445.8037153846</v>
      </c>
      <c r="U24" s="138">
        <v>0.5431</v>
      </c>
      <c r="V24" s="139">
        <f t="shared" si="7"/>
        <v>1.47538490614847e-5</v>
      </c>
      <c r="W24" s="115">
        <v>31.3622</v>
      </c>
      <c r="X24" s="139">
        <f t="shared" si="8"/>
        <v>0.000851272493345164</v>
      </c>
      <c r="Y24" s="139">
        <v>0.005</v>
      </c>
      <c r="Z24" s="94">
        <v>36416.14</v>
      </c>
      <c r="AB24" s="149">
        <v>394.05</v>
      </c>
      <c r="AC24" s="138">
        <v>1397.56</v>
      </c>
      <c r="AD24" s="108">
        <v>1517.9034</v>
      </c>
      <c r="AE24" s="109">
        <v>0.0366238138467214</v>
      </c>
      <c r="AF24" s="155" t="s">
        <v>885</v>
      </c>
      <c r="AG24" s="106"/>
      <c r="AI24" s="149">
        <v>28102.525</v>
      </c>
    </row>
    <row r="25" spans="1:35">
      <c r="A25" s="17">
        <v>22</v>
      </c>
      <c r="B25" s="93" t="s">
        <v>805</v>
      </c>
      <c r="C25" s="106">
        <v>150</v>
      </c>
      <c r="D25" s="107">
        <v>19430.8016275797</v>
      </c>
      <c r="E25" s="108">
        <v>1612.71</v>
      </c>
      <c r="F25" s="108">
        <f t="shared" si="1"/>
        <v>20821.5807692308</v>
      </c>
      <c r="G25" s="109"/>
      <c r="H25" s="109">
        <f t="shared" si="0"/>
        <v>1.07157600434132</v>
      </c>
      <c r="I25" s="108">
        <v>104.3331</v>
      </c>
      <c r="J25" s="108">
        <v>276.7531</v>
      </c>
      <c r="K25" s="109">
        <f t="shared" si="2"/>
        <v>0.0129214864818713</v>
      </c>
      <c r="L25" s="108">
        <f t="shared" si="3"/>
        <v>1388.10538461538</v>
      </c>
      <c r="M25" s="121" t="s">
        <v>886</v>
      </c>
      <c r="N25" s="108">
        <v>19388.775</v>
      </c>
      <c r="O25" s="108">
        <v>1095.675</v>
      </c>
      <c r="P25" s="108">
        <f t="shared" si="4"/>
        <v>1432.80576923077</v>
      </c>
      <c r="Q25" s="107">
        <v>2254</v>
      </c>
      <c r="R25" s="108">
        <f t="shared" si="5"/>
        <v>1277.26666666667</v>
      </c>
      <c r="S25" s="108">
        <v>19985.2486</v>
      </c>
      <c r="T25" s="137">
        <f t="shared" si="6"/>
        <v>21418.0543692308</v>
      </c>
      <c r="U25" s="138">
        <v>104.3331</v>
      </c>
      <c r="V25" s="139">
        <f t="shared" si="7"/>
        <v>0.00530625620347027</v>
      </c>
      <c r="W25" s="115">
        <v>104.3331</v>
      </c>
      <c r="X25" s="139">
        <f t="shared" si="8"/>
        <v>0.00530625620347027</v>
      </c>
      <c r="Y25" s="139">
        <v>0.00459465202922593</v>
      </c>
      <c r="Z25" s="94">
        <v>19550.5089</v>
      </c>
      <c r="AB25" s="149">
        <v>7.4389</v>
      </c>
      <c r="AC25" s="138">
        <v>1612.71</v>
      </c>
      <c r="AD25" s="108">
        <v>276.7531</v>
      </c>
      <c r="AE25" s="109">
        <v>0.0129214864818713</v>
      </c>
      <c r="AF25" s="155" t="s">
        <v>886</v>
      </c>
      <c r="AG25" s="106"/>
      <c r="AI25" s="149">
        <v>15970.4834</v>
      </c>
    </row>
    <row r="26" spans="1:35">
      <c r="A26" s="17">
        <v>23</v>
      </c>
      <c r="B26" s="93" t="s">
        <v>806</v>
      </c>
      <c r="C26" s="106">
        <v>200</v>
      </c>
      <c r="D26" s="107">
        <v>40570.1792807946</v>
      </c>
      <c r="E26" s="108">
        <v>6.5079296875</v>
      </c>
      <c r="F26" s="108">
        <f t="shared" si="1"/>
        <v>36213.1846153846</v>
      </c>
      <c r="G26" s="109"/>
      <c r="H26" s="109">
        <f t="shared" si="0"/>
        <v>0.892605979499023</v>
      </c>
      <c r="I26" s="108">
        <v>180.6268</v>
      </c>
      <c r="J26" s="108">
        <v>8086.1185</v>
      </c>
      <c r="K26" s="109">
        <f t="shared" si="2"/>
        <v>0.177807621957573</v>
      </c>
      <c r="L26" s="108">
        <f t="shared" si="3"/>
        <v>1810.65923076923</v>
      </c>
      <c r="M26" s="121" t="s">
        <v>887</v>
      </c>
      <c r="N26" s="108">
        <v>33446.16</v>
      </c>
      <c r="O26" s="108">
        <v>2115.96</v>
      </c>
      <c r="P26" s="108">
        <f t="shared" si="4"/>
        <v>2767.02461538462</v>
      </c>
      <c r="Q26" s="107">
        <v>4961</v>
      </c>
      <c r="R26" s="108">
        <f t="shared" si="5"/>
        <v>2811.23333333333</v>
      </c>
      <c r="S26" s="108">
        <v>42709.7576</v>
      </c>
      <c r="T26" s="137">
        <f t="shared" si="6"/>
        <v>45476.7822153846</v>
      </c>
      <c r="U26" s="138">
        <v>180.6268</v>
      </c>
      <c r="V26" s="139">
        <f t="shared" si="7"/>
        <v>0.00521698063325031</v>
      </c>
      <c r="W26" s="115">
        <v>180.6268</v>
      </c>
      <c r="X26" s="139">
        <f t="shared" si="8"/>
        <v>0.00521698063325031</v>
      </c>
      <c r="Y26" s="139">
        <v>0.00266390187822612</v>
      </c>
      <c r="Z26" s="94">
        <v>34181.4568</v>
      </c>
      <c r="AB26" s="149">
        <v>260.7783</v>
      </c>
      <c r="AC26" s="138">
        <v>6.5079296875</v>
      </c>
      <c r="AD26" s="108">
        <v>8086.1185</v>
      </c>
      <c r="AE26" s="109">
        <v>0.177807621957573</v>
      </c>
      <c r="AF26" s="155" t="s">
        <v>887</v>
      </c>
      <c r="AG26" s="106"/>
      <c r="AI26" s="149">
        <v>27281.2353</v>
      </c>
    </row>
    <row r="27" spans="1:35">
      <c r="A27" s="17">
        <v>24</v>
      </c>
      <c r="B27" s="93" t="s">
        <v>807</v>
      </c>
      <c r="C27" s="106">
        <v>200</v>
      </c>
      <c r="D27" s="107">
        <v>46553.1958290091</v>
      </c>
      <c r="E27" s="108">
        <v>6.496953125</v>
      </c>
      <c r="F27" s="108">
        <f t="shared" si="1"/>
        <v>46009.5815384615</v>
      </c>
      <c r="G27" s="109"/>
      <c r="H27" s="109">
        <f t="shared" si="0"/>
        <v>0.988322728851006</v>
      </c>
      <c r="I27" s="108">
        <v>160.3369</v>
      </c>
      <c r="J27" s="108">
        <v>5794.7397</v>
      </c>
      <c r="K27" s="109">
        <f t="shared" si="2"/>
        <v>0.106804676916363</v>
      </c>
      <c r="L27" s="108">
        <f t="shared" si="3"/>
        <v>2300.47907692308</v>
      </c>
      <c r="M27" s="121" t="s">
        <v>879</v>
      </c>
      <c r="N27" s="108">
        <v>44122.32</v>
      </c>
      <c r="O27" s="108">
        <v>1443.2</v>
      </c>
      <c r="P27" s="108">
        <f t="shared" si="4"/>
        <v>1887.26153846154</v>
      </c>
      <c r="Q27" s="107">
        <v>3635</v>
      </c>
      <c r="R27" s="108">
        <f t="shared" si="5"/>
        <v>2059.83333333333</v>
      </c>
      <c r="S27" s="108">
        <v>52368.2249</v>
      </c>
      <c r="T27" s="137">
        <f t="shared" si="6"/>
        <v>54255.4864384615</v>
      </c>
      <c r="U27" s="138">
        <v>160.3369</v>
      </c>
      <c r="V27" s="139">
        <f t="shared" si="7"/>
        <v>0.0035206272696013</v>
      </c>
      <c r="W27" s="115">
        <v>160.3369</v>
      </c>
      <c r="X27" s="139">
        <f t="shared" si="8"/>
        <v>0.0035206272696013</v>
      </c>
      <c r="Y27" s="139">
        <v>0.008</v>
      </c>
      <c r="Z27" s="94">
        <v>44938.2533</v>
      </c>
      <c r="AB27" s="149">
        <v>443.5498</v>
      </c>
      <c r="AC27" s="138">
        <v>6.496953125</v>
      </c>
      <c r="AD27" s="108">
        <v>5794.7397</v>
      </c>
      <c r="AE27" s="109">
        <v>0.106804676916363</v>
      </c>
      <c r="AF27" s="155" t="s">
        <v>888</v>
      </c>
      <c r="AG27" s="106"/>
      <c r="AI27" s="149">
        <v>39941.8349</v>
      </c>
    </row>
    <row r="28" spans="1:35">
      <c r="A28" s="17">
        <v>25</v>
      </c>
      <c r="B28" s="93" t="s">
        <v>808</v>
      </c>
      <c r="C28" s="106">
        <v>200</v>
      </c>
      <c r="D28" s="107">
        <v>39442.3824519092</v>
      </c>
      <c r="E28" s="108">
        <v>7.5403125</v>
      </c>
      <c r="F28" s="108">
        <f t="shared" si="1"/>
        <v>34192.6324923077</v>
      </c>
      <c r="G28" s="109"/>
      <c r="H28" s="109">
        <f t="shared" si="0"/>
        <v>0.866900789626429</v>
      </c>
      <c r="I28" s="108">
        <v>3153.5433</v>
      </c>
      <c r="J28" s="108">
        <v>4455.7188</v>
      </c>
      <c r="K28" s="109">
        <f t="shared" si="2"/>
        <v>0.101535445233146</v>
      </c>
      <c r="L28" s="108">
        <f t="shared" si="3"/>
        <v>1709.63162461538</v>
      </c>
      <c r="M28" s="121" t="s">
        <v>888</v>
      </c>
      <c r="N28" s="108">
        <v>32928.2248</v>
      </c>
      <c r="O28" s="108">
        <v>966.9</v>
      </c>
      <c r="P28" s="108">
        <f t="shared" si="4"/>
        <v>1264.40769230769</v>
      </c>
      <c r="Q28" s="107">
        <v>3167</v>
      </c>
      <c r="R28" s="108">
        <f t="shared" si="5"/>
        <v>1794.63333333333</v>
      </c>
      <c r="S28" s="108">
        <v>42618.975</v>
      </c>
      <c r="T28" s="137">
        <f t="shared" si="6"/>
        <v>43883.3826923077</v>
      </c>
      <c r="U28" s="138">
        <v>268.52</v>
      </c>
      <c r="V28" s="139">
        <f t="shared" si="7"/>
        <v>0.00775267249362828</v>
      </c>
      <c r="W28" s="115">
        <v>3153.5433</v>
      </c>
      <c r="X28" s="139">
        <f t="shared" si="8"/>
        <v>0.0840478212877082</v>
      </c>
      <c r="Y28" s="139">
        <v>0.0099</v>
      </c>
      <c r="Z28" s="94">
        <v>33564.7849</v>
      </c>
      <c r="AB28" s="149">
        <v>802.4933</v>
      </c>
      <c r="AC28" s="138">
        <v>7.5403125</v>
      </c>
      <c r="AD28" s="108">
        <v>4455.7188</v>
      </c>
      <c r="AE28" s="109">
        <v>0.101535445233146</v>
      </c>
      <c r="AF28" s="155" t="s">
        <v>870</v>
      </c>
      <c r="AG28" s="106"/>
      <c r="AI28" s="149">
        <v>30502.469</v>
      </c>
    </row>
    <row r="29" spans="1:35">
      <c r="A29" s="17">
        <v>26</v>
      </c>
      <c r="B29" s="93" t="s">
        <v>809</v>
      </c>
      <c r="C29" s="106">
        <v>150</v>
      </c>
      <c r="D29" s="107">
        <v>28444.5361358331</v>
      </c>
      <c r="E29" s="108">
        <v>6.5514453125</v>
      </c>
      <c r="F29" s="108">
        <f t="shared" si="1"/>
        <v>27351.7537461538</v>
      </c>
      <c r="G29" s="109"/>
      <c r="H29" s="109">
        <f t="shared" si="0"/>
        <v>0.96158199295426</v>
      </c>
      <c r="I29" s="108">
        <v>192.1005</v>
      </c>
      <c r="J29" s="108">
        <v>3381.0142</v>
      </c>
      <c r="K29" s="109">
        <f t="shared" si="2"/>
        <v>0.105168135681309</v>
      </c>
      <c r="L29" s="108">
        <f t="shared" si="3"/>
        <v>1823.45024974359</v>
      </c>
      <c r="M29" s="121" t="s">
        <v>869</v>
      </c>
      <c r="N29" s="108">
        <v>26433.4399</v>
      </c>
      <c r="O29" s="108">
        <v>702.24</v>
      </c>
      <c r="P29" s="108">
        <f t="shared" si="4"/>
        <v>918.313846153846</v>
      </c>
      <c r="Q29" s="107">
        <v>2092</v>
      </c>
      <c r="R29" s="108">
        <f t="shared" si="5"/>
        <v>1185.46666666667</v>
      </c>
      <c r="S29" s="108">
        <v>31230.342</v>
      </c>
      <c r="T29" s="137">
        <f t="shared" si="6"/>
        <v>32148.6558461538</v>
      </c>
      <c r="U29" s="138">
        <v>192.1005</v>
      </c>
      <c r="V29" s="139">
        <f t="shared" si="7"/>
        <v>0.00703672712175122</v>
      </c>
      <c r="W29" s="115">
        <v>192.1005</v>
      </c>
      <c r="X29" s="139">
        <f t="shared" si="8"/>
        <v>0.00703672712175122</v>
      </c>
      <c r="Y29" s="139">
        <v>0.0067</v>
      </c>
      <c r="Z29" s="94">
        <v>26989.1473</v>
      </c>
      <c r="AB29" s="149">
        <v>118.4466</v>
      </c>
      <c r="AC29" s="138">
        <v>6.5514453125</v>
      </c>
      <c r="AD29" s="108">
        <v>3381.0142</v>
      </c>
      <c r="AE29" s="109">
        <v>0.105168135681309</v>
      </c>
      <c r="AF29" s="155" t="s">
        <v>889</v>
      </c>
      <c r="AG29" s="106"/>
      <c r="AI29" s="149">
        <v>24353.5494</v>
      </c>
    </row>
    <row r="30" spans="1:35">
      <c r="A30" s="17">
        <v>27</v>
      </c>
      <c r="B30" s="93" t="s">
        <v>810</v>
      </c>
      <c r="C30" s="106">
        <v>100</v>
      </c>
      <c r="D30" s="107">
        <v>24483.1732930001</v>
      </c>
      <c r="E30" s="108">
        <v>5.6430078125</v>
      </c>
      <c r="F30" s="108">
        <f t="shared" si="1"/>
        <v>21520.7214384615</v>
      </c>
      <c r="G30" s="109"/>
      <c r="H30" s="109">
        <f t="shared" si="0"/>
        <v>0.879000494785309</v>
      </c>
      <c r="I30" s="108">
        <v>84.6435</v>
      </c>
      <c r="J30" s="108">
        <v>2862.5681</v>
      </c>
      <c r="K30" s="109">
        <f t="shared" si="2"/>
        <v>0.114840339261828</v>
      </c>
      <c r="L30" s="108">
        <f t="shared" si="3"/>
        <v>2152.07214384615</v>
      </c>
      <c r="M30" s="121" t="s">
        <v>867</v>
      </c>
      <c r="N30" s="108">
        <v>20504.8799</v>
      </c>
      <c r="O30" s="108">
        <v>776.82</v>
      </c>
      <c r="P30" s="108">
        <f t="shared" si="4"/>
        <v>1015.84153846154</v>
      </c>
      <c r="Q30" s="107">
        <v>1985</v>
      </c>
      <c r="R30" s="108">
        <f t="shared" si="5"/>
        <v>1124.83333333333</v>
      </c>
      <c r="S30" s="108">
        <v>23910.6618</v>
      </c>
      <c r="T30" s="137">
        <f t="shared" si="6"/>
        <v>24926.5033384615</v>
      </c>
      <c r="U30" s="138">
        <v>84.6435</v>
      </c>
      <c r="V30" s="139">
        <f t="shared" si="7"/>
        <v>0.00402664518462906</v>
      </c>
      <c r="W30" s="115">
        <v>84.6435</v>
      </c>
      <c r="X30" s="139">
        <f t="shared" si="8"/>
        <v>0.00402664518462906</v>
      </c>
      <c r="Y30" s="139">
        <v>0.007</v>
      </c>
      <c r="Z30" s="94">
        <v>20857.7025</v>
      </c>
      <c r="AB30" s="149">
        <v>78.5029</v>
      </c>
      <c r="AC30" s="138">
        <v>5.6430078125</v>
      </c>
      <c r="AD30" s="108">
        <v>2862.5681</v>
      </c>
      <c r="AE30" s="109">
        <v>0.114840339261828</v>
      </c>
      <c r="AF30" s="155" t="s">
        <v>890</v>
      </c>
      <c r="AG30" s="106"/>
      <c r="AI30" s="149">
        <v>17576.135</v>
      </c>
    </row>
    <row r="31" spans="1:35">
      <c r="A31" s="17">
        <v>28</v>
      </c>
      <c r="B31" s="93" t="s">
        <v>811</v>
      </c>
      <c r="C31" s="106">
        <v>15</v>
      </c>
      <c r="D31" s="107">
        <v>2985.2715774245</v>
      </c>
      <c r="E31" s="108">
        <v>6.018984375</v>
      </c>
      <c r="F31" s="108">
        <f t="shared" si="1"/>
        <v>2704.76769230769</v>
      </c>
      <c r="G31" s="109"/>
      <c r="H31" s="109">
        <f t="shared" si="0"/>
        <v>0.906037397991506</v>
      </c>
      <c r="I31" s="108">
        <v>1.9537</v>
      </c>
      <c r="J31" s="108">
        <v>203.3065</v>
      </c>
      <c r="K31" s="109">
        <f t="shared" si="2"/>
        <v>0.0690472572885261</v>
      </c>
      <c r="L31" s="108">
        <f t="shared" si="3"/>
        <v>1803.17846153846</v>
      </c>
      <c r="M31" s="121" t="s">
        <v>176</v>
      </c>
      <c r="N31" s="108">
        <v>2538.9</v>
      </c>
      <c r="O31" s="108">
        <v>126.84</v>
      </c>
      <c r="P31" s="108">
        <f t="shared" si="4"/>
        <v>165.867692307692</v>
      </c>
      <c r="Q31" s="107">
        <v>361.020917339126</v>
      </c>
      <c r="R31" s="108">
        <f t="shared" si="5"/>
        <v>204.578519825505</v>
      </c>
      <c r="S31" s="108">
        <v>2778.5867</v>
      </c>
      <c r="T31" s="137">
        <f t="shared" si="6"/>
        <v>2944.45439230769</v>
      </c>
      <c r="U31" s="138">
        <v>1.9537</v>
      </c>
      <c r="V31" s="139">
        <f t="shared" si="7"/>
        <v>0.000758538989533039</v>
      </c>
      <c r="W31" s="115">
        <v>1.9537</v>
      </c>
      <c r="X31" s="139">
        <f t="shared" si="8"/>
        <v>0.000758538989533039</v>
      </c>
      <c r="Y31" s="139">
        <v>0.005</v>
      </c>
      <c r="Z31" s="94">
        <v>2563.3873</v>
      </c>
      <c r="AB31" s="149">
        <v>10.2682</v>
      </c>
      <c r="AC31" s="138">
        <v>6.018984375</v>
      </c>
      <c r="AD31" s="108">
        <v>203.3065</v>
      </c>
      <c r="AE31" s="109">
        <v>0.0690472572885262</v>
      </c>
      <c r="AF31" s="155" t="s">
        <v>176</v>
      </c>
      <c r="AG31" s="106"/>
      <c r="AI31" s="149">
        <v>2087.8159</v>
      </c>
    </row>
    <row r="32" spans="1:35">
      <c r="A32" s="17">
        <v>29</v>
      </c>
      <c r="B32" s="93" t="s">
        <v>891</v>
      </c>
      <c r="C32" s="106">
        <v>50</v>
      </c>
      <c r="D32" s="107">
        <v>9803.84618658542</v>
      </c>
      <c r="E32" s="108">
        <v>9.351015625</v>
      </c>
      <c r="F32" s="108">
        <f t="shared" si="1"/>
        <v>6279.61569230769</v>
      </c>
      <c r="G32" s="109"/>
      <c r="H32" s="109">
        <f t="shared" si="0"/>
        <v>0.640525725597376</v>
      </c>
      <c r="I32" s="108">
        <v>5.1605</v>
      </c>
      <c r="J32" s="108">
        <v>5741.6081</v>
      </c>
      <c r="K32" s="109">
        <f t="shared" si="2"/>
        <v>0.457699935875447</v>
      </c>
      <c r="L32" s="108">
        <f t="shared" si="3"/>
        <v>1255.92313846154</v>
      </c>
      <c r="M32" s="121" t="s">
        <v>888</v>
      </c>
      <c r="N32" s="108">
        <v>5558.817</v>
      </c>
      <c r="O32" s="108">
        <v>551.199</v>
      </c>
      <c r="P32" s="108">
        <f t="shared" si="4"/>
        <v>720.798692307692</v>
      </c>
      <c r="Q32" s="107">
        <v>1380</v>
      </c>
      <c r="R32" s="108">
        <f t="shared" si="5"/>
        <v>782</v>
      </c>
      <c r="S32" s="108">
        <v>11823.6822</v>
      </c>
      <c r="T32" s="137">
        <f t="shared" si="6"/>
        <v>12544.4808923077</v>
      </c>
      <c r="U32" s="138">
        <v>0</v>
      </c>
      <c r="V32" s="139">
        <f t="shared" si="7"/>
        <v>0</v>
      </c>
      <c r="W32" s="115">
        <v>5.1605</v>
      </c>
      <c r="X32" s="139">
        <f t="shared" si="8"/>
        <v>0.000904129794388919</v>
      </c>
      <c r="Y32" s="139">
        <v>0.005</v>
      </c>
      <c r="Z32" s="94">
        <v>5698.9416</v>
      </c>
      <c r="AB32" s="149">
        <v>3.5961</v>
      </c>
      <c r="AC32" s="138">
        <v>9.351015625</v>
      </c>
      <c r="AD32" s="108">
        <v>5741.6081</v>
      </c>
      <c r="AE32" s="109">
        <v>0.457699935875447</v>
      </c>
      <c r="AF32" s="155" t="s">
        <v>888</v>
      </c>
      <c r="AG32" s="106"/>
      <c r="AI32" s="149">
        <v>3941.8072</v>
      </c>
    </row>
    <row r="33" spans="1:35">
      <c r="A33" s="17">
        <v>30</v>
      </c>
      <c r="B33" s="93" t="s">
        <v>892</v>
      </c>
      <c r="C33" s="106">
        <v>100</v>
      </c>
      <c r="D33" s="107">
        <v>7600.10540585963</v>
      </c>
      <c r="E33" s="108">
        <v>458.51</v>
      </c>
      <c r="F33" s="108">
        <f t="shared" si="1"/>
        <v>3468.24438461538</v>
      </c>
      <c r="G33" s="109"/>
      <c r="H33" s="109">
        <f t="shared" si="0"/>
        <v>0.45634161625461</v>
      </c>
      <c r="I33" s="108">
        <v>6.23</v>
      </c>
      <c r="J33" s="108">
        <v>3209.5063</v>
      </c>
      <c r="K33" s="109">
        <f t="shared" si="2"/>
        <v>0.466247530476111</v>
      </c>
      <c r="L33" s="108">
        <f t="shared" si="3"/>
        <v>346.824438461538</v>
      </c>
      <c r="M33" s="121" t="s">
        <v>887</v>
      </c>
      <c r="N33" s="108">
        <v>2886.5138</v>
      </c>
      <c r="O33" s="108">
        <v>444.8528</v>
      </c>
      <c r="P33" s="108">
        <f t="shared" si="4"/>
        <v>581.730584615385</v>
      </c>
      <c r="Q33" s="107">
        <v>1131</v>
      </c>
      <c r="R33" s="108">
        <f t="shared" si="5"/>
        <v>640.9</v>
      </c>
      <c r="S33" s="108">
        <v>6301.9655</v>
      </c>
      <c r="T33" s="137">
        <f t="shared" si="6"/>
        <v>6883.69608461539</v>
      </c>
      <c r="U33" s="138">
        <v>0</v>
      </c>
      <c r="V33" s="139">
        <f t="shared" si="7"/>
        <v>0</v>
      </c>
      <c r="W33" s="115">
        <v>6.23</v>
      </c>
      <c r="X33" s="139">
        <f t="shared" si="8"/>
        <v>0.00200581493153748</v>
      </c>
      <c r="Y33" s="139">
        <v>0.005</v>
      </c>
      <c r="Z33" s="94">
        <v>3099.7395</v>
      </c>
      <c r="AB33" s="149">
        <v>0</v>
      </c>
      <c r="AC33" s="138">
        <v>458.51</v>
      </c>
      <c r="AD33" s="108">
        <v>3209.5063</v>
      </c>
      <c r="AE33" s="109">
        <v>0.466247530476111</v>
      </c>
      <c r="AF33" s="155" t="s">
        <v>888</v>
      </c>
      <c r="AG33" s="106"/>
      <c r="AI33" s="149">
        <v>2246.6719</v>
      </c>
    </row>
    <row r="34" spans="1:35">
      <c r="A34" s="17">
        <v>31</v>
      </c>
      <c r="B34" s="93" t="s">
        <v>893</v>
      </c>
      <c r="C34" s="106">
        <v>100</v>
      </c>
      <c r="D34" s="107">
        <v>6191.25329571599</v>
      </c>
      <c r="E34" s="108">
        <v>493.18</v>
      </c>
      <c r="F34" s="108">
        <f t="shared" si="1"/>
        <v>5451.49809230769</v>
      </c>
      <c r="G34" s="109"/>
      <c r="H34" s="109">
        <f t="shared" si="0"/>
        <v>0.880516081627581</v>
      </c>
      <c r="I34" s="108">
        <v>0</v>
      </c>
      <c r="J34" s="108">
        <v>1704.6838</v>
      </c>
      <c r="K34" s="109">
        <f t="shared" si="2"/>
        <v>0.232594298773877</v>
      </c>
      <c r="L34" s="108">
        <f t="shared" si="3"/>
        <v>545.149809230769</v>
      </c>
      <c r="M34" s="121" t="s">
        <v>867</v>
      </c>
      <c r="N34" s="108">
        <v>4688.0923</v>
      </c>
      <c r="O34" s="108">
        <v>583.7809</v>
      </c>
      <c r="P34" s="108">
        <f t="shared" si="4"/>
        <v>763.405792307692</v>
      </c>
      <c r="Q34" s="107">
        <v>1229</v>
      </c>
      <c r="R34" s="108">
        <f t="shared" si="5"/>
        <v>696.433333333333</v>
      </c>
      <c r="S34" s="108">
        <v>6565.595</v>
      </c>
      <c r="T34" s="137">
        <f t="shared" si="6"/>
        <v>7329.00079230769</v>
      </c>
      <c r="U34" s="138">
        <v>0</v>
      </c>
      <c r="V34" s="139">
        <f t="shared" si="7"/>
        <v>0</v>
      </c>
      <c r="W34" s="115">
        <v>0</v>
      </c>
      <c r="X34" s="139">
        <f t="shared" si="8"/>
        <v>0</v>
      </c>
      <c r="Y34" s="139" t="s">
        <v>176</v>
      </c>
      <c r="Z34" s="94">
        <v>4860.9111</v>
      </c>
      <c r="AB34" s="149">
        <v>0</v>
      </c>
      <c r="AC34" s="138">
        <v>493.18</v>
      </c>
      <c r="AD34" s="108">
        <v>1704.6838</v>
      </c>
      <c r="AE34" s="109">
        <v>0.232594298773878</v>
      </c>
      <c r="AF34" s="155" t="s">
        <v>866</v>
      </c>
      <c r="AG34" s="106"/>
      <c r="AI34" s="149">
        <v>2965.3225</v>
      </c>
    </row>
    <row r="35" spans="1:35">
      <c r="A35" s="17">
        <v>32</v>
      </c>
      <c r="B35" s="93" t="s">
        <v>894</v>
      </c>
      <c r="C35" s="106">
        <v>50</v>
      </c>
      <c r="D35" s="107">
        <v>4246</v>
      </c>
      <c r="E35" s="108">
        <v>4.386953125</v>
      </c>
      <c r="F35" s="108">
        <f t="shared" si="1"/>
        <v>2719.48298461538</v>
      </c>
      <c r="G35" s="109"/>
      <c r="H35" s="109">
        <f t="shared" si="0"/>
        <v>0.640481155114316</v>
      </c>
      <c r="I35" s="108">
        <v>25.3127</v>
      </c>
      <c r="J35" s="108">
        <v>233.2942</v>
      </c>
      <c r="K35" s="109">
        <f t="shared" si="2"/>
        <v>0.0698191317143217</v>
      </c>
      <c r="L35" s="108">
        <f t="shared" si="3"/>
        <v>543.896596923077</v>
      </c>
      <c r="M35" s="121" t="s">
        <v>871</v>
      </c>
      <c r="N35" s="108">
        <v>2229.1172</v>
      </c>
      <c r="O35" s="108">
        <v>374.9856</v>
      </c>
      <c r="P35" s="108">
        <f t="shared" si="4"/>
        <v>490.365784615385</v>
      </c>
      <c r="Q35" s="107">
        <v>852</v>
      </c>
      <c r="R35" s="108">
        <f t="shared" si="5"/>
        <v>482.8</v>
      </c>
      <c r="S35" s="108">
        <v>2851.04214</v>
      </c>
      <c r="T35" s="137">
        <f t="shared" si="6"/>
        <v>3341.40792461538</v>
      </c>
      <c r="U35" s="138">
        <v>0</v>
      </c>
      <c r="V35" s="139">
        <f t="shared" si="7"/>
        <v>0</v>
      </c>
      <c r="W35" s="115">
        <v>25.3127</v>
      </c>
      <c r="X35" s="139">
        <f t="shared" si="8"/>
        <v>0.0107648331743659</v>
      </c>
      <c r="Y35" s="139" t="s">
        <v>176</v>
      </c>
      <c r="Z35" s="94">
        <v>2301.8221</v>
      </c>
      <c r="AB35" s="149">
        <v>24.2904</v>
      </c>
      <c r="AC35" s="138">
        <v>4.386953125</v>
      </c>
      <c r="AD35" s="108">
        <v>233.2942</v>
      </c>
      <c r="AE35" s="109">
        <v>0.0698191317143218</v>
      </c>
      <c r="AF35" s="155" t="s">
        <v>176</v>
      </c>
      <c r="AG35" s="106"/>
      <c r="AI35" s="149">
        <v>921.6183</v>
      </c>
    </row>
    <row r="36" ht="14.25" spans="1:35">
      <c r="A36" s="17">
        <v>33</v>
      </c>
      <c r="B36" s="93" t="s">
        <v>895</v>
      </c>
      <c r="C36" s="111">
        <v>100</v>
      </c>
      <c r="D36" s="112">
        <v>8239</v>
      </c>
      <c r="E36" s="113">
        <v>2.3114453125</v>
      </c>
      <c r="F36" s="113">
        <f t="shared" si="1"/>
        <v>1145.94866923077</v>
      </c>
      <c r="G36" s="114"/>
      <c r="H36" s="114">
        <f t="shared" si="0"/>
        <v>0.139088320091124</v>
      </c>
      <c r="I36" s="113">
        <v>0</v>
      </c>
      <c r="J36" s="113">
        <v>0</v>
      </c>
      <c r="K36" s="114">
        <f t="shared" si="2"/>
        <v>0</v>
      </c>
      <c r="L36" s="113">
        <f t="shared" si="3"/>
        <v>114.594866923077</v>
      </c>
      <c r="M36" s="122" t="s">
        <v>176</v>
      </c>
      <c r="N36" s="113">
        <v>904.9313</v>
      </c>
      <c r="O36" s="113">
        <v>184.3074</v>
      </c>
      <c r="P36" s="113">
        <f t="shared" si="4"/>
        <v>241.017369230769</v>
      </c>
      <c r="Q36" s="112">
        <v>2753</v>
      </c>
      <c r="R36" s="113">
        <f t="shared" si="5"/>
        <v>1560.03333333333</v>
      </c>
      <c r="S36" s="113">
        <v>993.2912</v>
      </c>
      <c r="T36" s="140">
        <f t="shared" si="6"/>
        <v>1234.30856923077</v>
      </c>
      <c r="U36" s="141">
        <v>0</v>
      </c>
      <c r="V36" s="142">
        <f t="shared" si="7"/>
        <v>0</v>
      </c>
      <c r="W36" s="113">
        <v>0</v>
      </c>
      <c r="X36" s="142">
        <f t="shared" si="8"/>
        <v>0</v>
      </c>
      <c r="Y36" s="142" t="s">
        <v>176</v>
      </c>
      <c r="Z36" s="156">
        <v>939.7065</v>
      </c>
      <c r="AA36" s="157"/>
      <c r="AB36" s="158">
        <v>36.8437</v>
      </c>
      <c r="AC36" s="141">
        <v>2.3114453125</v>
      </c>
      <c r="AD36" s="113">
        <v>0</v>
      </c>
      <c r="AE36" s="114">
        <v>0</v>
      </c>
      <c r="AF36" s="159" t="s">
        <v>176</v>
      </c>
      <c r="AG36" s="111"/>
      <c r="AH36" s="170"/>
      <c r="AI36" s="158">
        <v>369.5772</v>
      </c>
    </row>
    <row r="37" ht="66" customHeight="1" spans="1:35">
      <c r="A37" s="17" t="s">
        <v>620</v>
      </c>
      <c r="B37" s="17"/>
      <c r="C37" s="16">
        <f>SUM(C4:C36)</f>
        <v>3410</v>
      </c>
      <c r="D37" s="16">
        <f>SUM(D4:D36)</f>
        <v>551660.616539434</v>
      </c>
      <c r="E37" s="115"/>
      <c r="F37" s="115">
        <f>SUM(F4:F36)</f>
        <v>514878.269569231</v>
      </c>
      <c r="G37" s="116"/>
      <c r="H37" s="116">
        <f t="shared" si="0"/>
        <v>0.933324319577246</v>
      </c>
      <c r="I37" s="115">
        <f>SUM(I4:I36)</f>
        <v>4999.1218</v>
      </c>
      <c r="J37" s="115">
        <f>SUM(J4:J36)</f>
        <v>86179.6913217031</v>
      </c>
      <c r="K37" s="116">
        <f t="shared" si="2"/>
        <v>0.137152641400436</v>
      </c>
      <c r="L37" s="115">
        <f t="shared" si="3"/>
        <v>1509.90694888337</v>
      </c>
      <c r="M37" s="123"/>
      <c r="N37" s="124">
        <f>SUM(N4:N36)</f>
        <v>485375.2185</v>
      </c>
      <c r="O37" s="124">
        <f>SUM(O4:O36)</f>
        <v>22561.1567</v>
      </c>
      <c r="P37" s="124">
        <f>SUM(P4:P36)</f>
        <v>29503.0510692308</v>
      </c>
      <c r="Q37" s="124">
        <f>SUM(Q4:Q33)</f>
        <v>56420.5055110903</v>
      </c>
      <c r="R37" s="124">
        <f>SUM(R4:R33)</f>
        <v>31971.6197896178</v>
      </c>
      <c r="S37" s="124">
        <f>SUM(S4:S36)</f>
        <v>598845.702857349</v>
      </c>
      <c r="T37" s="124">
        <f>SUM(T4:T36)</f>
        <v>628348.75392658</v>
      </c>
      <c r="U37" s="143">
        <f>SUM(U4:U36)</f>
        <v>1658.3694</v>
      </c>
      <c r="V37" s="144">
        <f t="shared" si="7"/>
        <v>0.00329204293232422</v>
      </c>
      <c r="W37" s="143">
        <f>SUM(W4:W36)</f>
        <v>4999.1218</v>
      </c>
      <c r="X37" s="144">
        <f t="shared" si="8"/>
        <v>0.00985841976555644</v>
      </c>
      <c r="Y37" s="160"/>
      <c r="Z37" s="161">
        <f>SUM(Z4:Z36)</f>
        <v>494710.39162</v>
      </c>
      <c r="AA37" s="162"/>
      <c r="AB37" s="162">
        <f>SUM(AB4:AB36)</f>
        <v>7382.081266</v>
      </c>
      <c r="AD37" s="15">
        <f>SUM(AD4:AD36)</f>
        <v>86179.6913217031</v>
      </c>
      <c r="AE37" s="139">
        <v>0.137152641400436</v>
      </c>
      <c r="AI37" s="15">
        <f>SUM(AI4:AI36)</f>
        <v>417092.54843</v>
      </c>
    </row>
  </sheetData>
  <mergeCells count="5">
    <mergeCell ref="C1:T1"/>
    <mergeCell ref="U1:AB1"/>
    <mergeCell ref="AC1:AF1"/>
    <mergeCell ref="AG1:AI1"/>
    <mergeCell ref="A37:B3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84"/>
  <sheetViews>
    <sheetView workbookViewId="0">
      <selection activeCell="AC6" sqref="AC6:AC59"/>
    </sheetView>
  </sheetViews>
  <sheetFormatPr defaultColWidth="8.89166666666667" defaultRowHeight="13.5"/>
  <cols>
    <col min="1" max="2" width="14.5583333333333" style="45" customWidth="1"/>
    <col min="3" max="5" width="14.5583333333333" style="46" customWidth="1"/>
    <col min="6" max="6" width="14.5583333333333" style="47" customWidth="1"/>
    <col min="7" max="7" width="12" style="48" customWidth="1"/>
    <col min="8" max="12" width="12" style="49" customWidth="1"/>
    <col min="13" max="13" width="12" style="50" customWidth="1"/>
    <col min="14" max="18" width="12" style="49" customWidth="1"/>
    <col min="19" max="19" width="12" style="50" customWidth="1"/>
    <col min="20" max="20" width="12" style="49" customWidth="1"/>
    <col min="21" max="21" width="12" style="50" customWidth="1"/>
    <col min="22" max="24" width="12" style="49" customWidth="1"/>
    <col min="25" max="26" width="12" style="50" customWidth="1"/>
    <col min="27" max="29" width="12" style="49" customWidth="1"/>
    <col min="30" max="30" width="12" style="50" customWidth="1"/>
    <col min="31" max="31" width="12" style="51" customWidth="1"/>
    <col min="32" max="32" width="12" style="52" customWidth="1"/>
    <col min="33" max="33" width="12" style="51" customWidth="1"/>
    <col min="34" max="35" width="12" style="52" customWidth="1"/>
    <col min="36" max="36" width="12" style="51" customWidth="1"/>
    <col min="37" max="42" width="12" style="52" customWidth="1"/>
    <col min="43" max="43" width="12" style="53" customWidth="1"/>
    <col min="44" max="44" width="8.89166666666667" customWidth="1"/>
    <col min="45" max="16384" width="8.89166666666667" hidden="1" customWidth="1"/>
  </cols>
  <sheetData>
    <row r="1" s="41" customFormat="1" ht="51" customHeight="1" spans="1:43">
      <c r="A1" s="54" t="s">
        <v>896</v>
      </c>
      <c r="B1" s="54" t="s">
        <v>682</v>
      </c>
      <c r="C1" s="54" t="s">
        <v>897</v>
      </c>
      <c r="D1" s="54" t="s">
        <v>684</v>
      </c>
      <c r="E1" s="55" t="s">
        <v>898</v>
      </c>
      <c r="F1" s="54" t="s">
        <v>508</v>
      </c>
      <c r="G1" s="56" t="s">
        <v>899</v>
      </c>
      <c r="H1" s="56" t="s">
        <v>900</v>
      </c>
      <c r="I1" s="74" t="s">
        <v>901</v>
      </c>
      <c r="J1" s="74" t="s">
        <v>902</v>
      </c>
      <c r="K1" s="74" t="s">
        <v>903</v>
      </c>
      <c r="L1" s="74" t="s">
        <v>904</v>
      </c>
      <c r="M1" s="74" t="s">
        <v>905</v>
      </c>
      <c r="N1" s="75" t="s">
        <v>906</v>
      </c>
      <c r="O1" s="74" t="s">
        <v>907</v>
      </c>
      <c r="P1" s="74" t="s">
        <v>908</v>
      </c>
      <c r="Q1" s="74" t="s">
        <v>909</v>
      </c>
      <c r="R1" s="74" t="s">
        <v>910</v>
      </c>
      <c r="S1" s="74" t="s">
        <v>911</v>
      </c>
      <c r="T1" s="75" t="s">
        <v>912</v>
      </c>
      <c r="U1" s="74" t="s">
        <v>913</v>
      </c>
      <c r="V1" s="75" t="s">
        <v>914</v>
      </c>
      <c r="W1" s="74" t="s">
        <v>915</v>
      </c>
      <c r="X1" s="74" t="s">
        <v>916</v>
      </c>
      <c r="Y1" s="75" t="s">
        <v>917</v>
      </c>
      <c r="Z1" s="74" t="s">
        <v>918</v>
      </c>
      <c r="AA1" s="75" t="s">
        <v>919</v>
      </c>
      <c r="AB1" s="74" t="s">
        <v>920</v>
      </c>
      <c r="AC1" s="74" t="s">
        <v>921</v>
      </c>
      <c r="AD1" s="75" t="s">
        <v>922</v>
      </c>
      <c r="AE1" s="74" t="s">
        <v>923</v>
      </c>
      <c r="AF1" s="75" t="s">
        <v>924</v>
      </c>
      <c r="AG1" s="74" t="s">
        <v>925</v>
      </c>
      <c r="AH1" s="75" t="s">
        <v>926</v>
      </c>
      <c r="AI1" s="74" t="s">
        <v>927</v>
      </c>
      <c r="AJ1" s="74" t="s">
        <v>928</v>
      </c>
      <c r="AK1" s="75" t="s">
        <v>929</v>
      </c>
      <c r="AL1" s="74" t="s">
        <v>930</v>
      </c>
      <c r="AM1" s="74" t="s">
        <v>931</v>
      </c>
      <c r="AN1" s="74" t="s">
        <v>932</v>
      </c>
      <c r="AO1" s="74" t="s">
        <v>933</v>
      </c>
      <c r="AP1" s="74" t="s">
        <v>934</v>
      </c>
      <c r="AQ1" s="74" t="s">
        <v>935</v>
      </c>
    </row>
    <row r="2" s="42" customFormat="1" ht="16" customHeight="1" spans="1:43">
      <c r="A2" s="57" t="s">
        <v>734</v>
      </c>
      <c r="B2" s="58" t="s">
        <v>740</v>
      </c>
      <c r="C2" s="59" t="s">
        <v>936</v>
      </c>
      <c r="D2" s="58" t="s">
        <v>175</v>
      </c>
      <c r="E2" s="60" t="s">
        <v>937</v>
      </c>
      <c r="F2" s="58" t="s">
        <v>59</v>
      </c>
      <c r="G2" s="61">
        <v>100</v>
      </c>
      <c r="H2" s="61">
        <v>1274</v>
      </c>
      <c r="I2" s="76">
        <v>5.69</v>
      </c>
      <c r="J2" s="76">
        <v>73.7753</v>
      </c>
      <c r="K2" s="76">
        <v>73.7753</v>
      </c>
      <c r="L2" s="76">
        <v>73.7753</v>
      </c>
      <c r="M2" s="76">
        <v>0</v>
      </c>
      <c r="N2" s="77">
        <v>0</v>
      </c>
      <c r="O2" s="76">
        <v>0</v>
      </c>
      <c r="P2" s="76">
        <v>0</v>
      </c>
      <c r="Q2" s="76">
        <v>1183.4177</v>
      </c>
      <c r="R2" s="76">
        <v>1159.8503</v>
      </c>
      <c r="S2" s="76">
        <v>1144.44</v>
      </c>
      <c r="T2" s="77">
        <v>0.898304552590267</v>
      </c>
      <c r="U2" s="76">
        <v>-6.26967741935459</v>
      </c>
      <c r="V2" s="77">
        <v>-0.00492125386134583</v>
      </c>
      <c r="W2" s="76">
        <v>2997.72</v>
      </c>
      <c r="X2" s="76">
        <v>3738</v>
      </c>
      <c r="Y2" s="77">
        <v>0.801958266452649</v>
      </c>
      <c r="Z2" s="76">
        <v>808.010322580646</v>
      </c>
      <c r="AA2" s="77">
        <v>0.216161134986797</v>
      </c>
      <c r="AB2" s="76">
        <v>13009.528</v>
      </c>
      <c r="AC2" s="76">
        <v>25850</v>
      </c>
      <c r="AD2" s="77">
        <v>0.801958266452649</v>
      </c>
      <c r="AE2" s="76">
        <v>-1323.18167741935</v>
      </c>
      <c r="AF2" s="77">
        <v>-0.0511869120858549</v>
      </c>
      <c r="AG2" s="76">
        <v>0</v>
      </c>
      <c r="AH2" s="77">
        <v>0</v>
      </c>
      <c r="AI2" s="76">
        <v>88.7023</v>
      </c>
      <c r="AJ2" s="76">
        <v>16.7451</v>
      </c>
      <c r="AK2" s="88">
        <v>0.0132341187374323</v>
      </c>
      <c r="AL2" s="76">
        <v>5.4623</v>
      </c>
      <c r="AM2" s="76">
        <v>16.7451</v>
      </c>
      <c r="AN2" s="76">
        <v>0</v>
      </c>
      <c r="AO2" s="76">
        <v>83.24</v>
      </c>
      <c r="AP2" s="76">
        <v>0</v>
      </c>
      <c r="AQ2" s="76">
        <v>0</v>
      </c>
    </row>
    <row r="3" s="42" customFormat="1" ht="16" customHeight="1" spans="1:43">
      <c r="A3" s="57"/>
      <c r="B3" s="58"/>
      <c r="C3" s="58"/>
      <c r="D3" s="58"/>
      <c r="E3" s="62" t="s">
        <v>938</v>
      </c>
      <c r="F3" s="62"/>
      <c r="G3" s="63">
        <v>100</v>
      </c>
      <c r="H3" s="63">
        <v>1274</v>
      </c>
      <c r="I3" s="78">
        <v>5.69</v>
      </c>
      <c r="J3" s="78">
        <v>73.7753</v>
      </c>
      <c r="K3" s="78">
        <v>73.7753</v>
      </c>
      <c r="L3" s="78">
        <v>73.7753</v>
      </c>
      <c r="M3" s="78">
        <v>0</v>
      </c>
      <c r="N3" s="79">
        <v>0</v>
      </c>
      <c r="O3" s="78">
        <v>0</v>
      </c>
      <c r="P3" s="78">
        <v>0</v>
      </c>
      <c r="Q3" s="78">
        <v>1183.4177</v>
      </c>
      <c r="R3" s="78">
        <v>1159.8503</v>
      </c>
      <c r="S3" s="78">
        <v>1144.44</v>
      </c>
      <c r="T3" s="79">
        <v>0.898304552590267</v>
      </c>
      <c r="U3" s="78">
        <v>-6.26967741935459</v>
      </c>
      <c r="V3" s="79">
        <v>-0.00492125386134583</v>
      </c>
      <c r="W3" s="78">
        <v>2997.72</v>
      </c>
      <c r="X3" s="78">
        <v>3738</v>
      </c>
      <c r="Y3" s="79">
        <v>0.801958266452649</v>
      </c>
      <c r="Z3" s="78">
        <v>808.010322580646</v>
      </c>
      <c r="AA3" s="79">
        <v>0.216161134986797</v>
      </c>
      <c r="AB3" s="78">
        <v>13009.528</v>
      </c>
      <c r="AC3" s="78">
        <v>25850</v>
      </c>
      <c r="AD3" s="79">
        <v>0.801958266452649</v>
      </c>
      <c r="AE3" s="78">
        <v>-1323.18167741935</v>
      </c>
      <c r="AF3" s="79">
        <v>-0.0511869120858549</v>
      </c>
      <c r="AG3" s="78">
        <v>0</v>
      </c>
      <c r="AH3" s="79">
        <v>0</v>
      </c>
      <c r="AI3" s="78">
        <v>88.7023</v>
      </c>
      <c r="AJ3" s="78">
        <v>16.7451</v>
      </c>
      <c r="AK3" s="89">
        <v>0.0132341187374323</v>
      </c>
      <c r="AL3" s="78">
        <v>5.4623</v>
      </c>
      <c r="AM3" s="78">
        <v>16.7451</v>
      </c>
      <c r="AN3" s="78">
        <v>0</v>
      </c>
      <c r="AO3" s="78">
        <v>83.24</v>
      </c>
      <c r="AP3" s="78">
        <v>0</v>
      </c>
      <c r="AQ3" s="78">
        <v>0</v>
      </c>
    </row>
    <row r="4" s="42" customFormat="1" ht="16" customHeight="1" spans="1:43">
      <c r="A4" s="57"/>
      <c r="B4" s="58"/>
      <c r="C4" s="58"/>
      <c r="D4" s="64" t="s">
        <v>939</v>
      </c>
      <c r="E4" s="64"/>
      <c r="F4" s="64"/>
      <c r="G4" s="65">
        <v>100</v>
      </c>
      <c r="H4" s="65">
        <v>1274</v>
      </c>
      <c r="I4" s="80">
        <v>5.69</v>
      </c>
      <c r="J4" s="80">
        <v>73.7753</v>
      </c>
      <c r="K4" s="80">
        <v>73.7753</v>
      </c>
      <c r="L4" s="80">
        <v>73.7753</v>
      </c>
      <c r="M4" s="80">
        <v>0</v>
      </c>
      <c r="N4" s="81">
        <v>0</v>
      </c>
      <c r="O4" s="80">
        <v>0</v>
      </c>
      <c r="P4" s="80">
        <v>0</v>
      </c>
      <c r="Q4" s="80">
        <v>1183.4177</v>
      </c>
      <c r="R4" s="80">
        <v>1159.8503</v>
      </c>
      <c r="S4" s="80">
        <v>1144.44</v>
      </c>
      <c r="T4" s="81">
        <v>0.898304552590267</v>
      </c>
      <c r="U4" s="80">
        <v>-6.26967741935459</v>
      </c>
      <c r="V4" s="81">
        <v>-0.00492125386134583</v>
      </c>
      <c r="W4" s="80">
        <v>2997.72</v>
      </c>
      <c r="X4" s="80">
        <v>3738</v>
      </c>
      <c r="Y4" s="81">
        <v>0.801958266452649</v>
      </c>
      <c r="Z4" s="80">
        <v>808.010322580646</v>
      </c>
      <c r="AA4" s="81">
        <v>0.216161134986797</v>
      </c>
      <c r="AB4" s="80">
        <v>13009.528</v>
      </c>
      <c r="AC4" s="80">
        <v>25850</v>
      </c>
      <c r="AD4" s="81">
        <v>0.801958266452649</v>
      </c>
      <c r="AE4" s="80">
        <v>-1323.18167741935</v>
      </c>
      <c r="AF4" s="81">
        <v>-0.0511869120858549</v>
      </c>
      <c r="AG4" s="80">
        <v>0</v>
      </c>
      <c r="AH4" s="81">
        <v>0</v>
      </c>
      <c r="AI4" s="80">
        <v>88.7023</v>
      </c>
      <c r="AJ4" s="80">
        <v>16.7451</v>
      </c>
      <c r="AK4" s="81">
        <v>0.0132341187374323</v>
      </c>
      <c r="AL4" s="80">
        <v>5.4623</v>
      </c>
      <c r="AM4" s="80">
        <v>16.7451</v>
      </c>
      <c r="AN4" s="80">
        <v>0</v>
      </c>
      <c r="AO4" s="80">
        <v>83.24</v>
      </c>
      <c r="AP4" s="80">
        <v>0</v>
      </c>
      <c r="AQ4" s="80">
        <v>0</v>
      </c>
    </row>
    <row r="5" s="42" customFormat="1" ht="16" customHeight="1" spans="1:43">
      <c r="A5" s="57"/>
      <c r="B5" s="58"/>
      <c r="C5" s="66" t="s">
        <v>940</v>
      </c>
      <c r="D5" s="66"/>
      <c r="E5" s="66"/>
      <c r="F5" s="66"/>
      <c r="G5" s="67">
        <v>100</v>
      </c>
      <c r="H5" s="67">
        <v>1274</v>
      </c>
      <c r="I5" s="82">
        <v>5.69</v>
      </c>
      <c r="J5" s="82">
        <v>73.7753</v>
      </c>
      <c r="K5" s="82">
        <v>73.7753</v>
      </c>
      <c r="L5" s="82">
        <v>73.7753</v>
      </c>
      <c r="M5" s="82">
        <v>0</v>
      </c>
      <c r="N5" s="83">
        <v>0</v>
      </c>
      <c r="O5" s="82">
        <v>0</v>
      </c>
      <c r="P5" s="82">
        <v>0</v>
      </c>
      <c r="Q5" s="82">
        <v>1183.4177</v>
      </c>
      <c r="R5" s="82">
        <v>1159.8503</v>
      </c>
      <c r="S5" s="82">
        <v>1144.44</v>
      </c>
      <c r="T5" s="83">
        <v>0.898304552590267</v>
      </c>
      <c r="U5" s="82">
        <v>-6.26967741935459</v>
      </c>
      <c r="V5" s="83">
        <v>-0.00492125386134583</v>
      </c>
      <c r="W5" s="82">
        <v>2997.72</v>
      </c>
      <c r="X5" s="82">
        <v>3738</v>
      </c>
      <c r="Y5" s="83">
        <v>0.801958266452649</v>
      </c>
      <c r="Z5" s="82">
        <v>808.010322580646</v>
      </c>
      <c r="AA5" s="83">
        <v>0.216161134986797</v>
      </c>
      <c r="AB5" s="82">
        <v>13009.528</v>
      </c>
      <c r="AC5" s="82">
        <v>25850</v>
      </c>
      <c r="AD5" s="83">
        <v>0.801958266452649</v>
      </c>
      <c r="AE5" s="82">
        <v>-1323.18167741935</v>
      </c>
      <c r="AF5" s="83">
        <v>-0.0511869120858549</v>
      </c>
      <c r="AG5" s="82">
        <v>0</v>
      </c>
      <c r="AH5" s="83">
        <v>0</v>
      </c>
      <c r="AI5" s="82">
        <v>88.7023</v>
      </c>
      <c r="AJ5" s="82">
        <v>16.7451</v>
      </c>
      <c r="AK5" s="83">
        <v>0.0132341187374323</v>
      </c>
      <c r="AL5" s="82">
        <v>5.4623</v>
      </c>
      <c r="AM5" s="82">
        <v>16.7451</v>
      </c>
      <c r="AN5" s="82">
        <v>0</v>
      </c>
      <c r="AO5" s="82">
        <v>83.24</v>
      </c>
      <c r="AP5" s="82">
        <v>0</v>
      </c>
      <c r="AQ5" s="82">
        <v>0</v>
      </c>
    </row>
    <row r="6" s="43" customFormat="1" ht="16" customHeight="1" spans="1:43">
      <c r="A6" s="57"/>
      <c r="B6" s="68" t="s">
        <v>941</v>
      </c>
      <c r="C6" s="68"/>
      <c r="D6" s="68"/>
      <c r="E6" s="68"/>
      <c r="F6" s="68"/>
      <c r="G6" s="69">
        <v>100</v>
      </c>
      <c r="H6" s="69">
        <v>1274</v>
      </c>
      <c r="I6" s="84">
        <v>5.69</v>
      </c>
      <c r="J6" s="84">
        <v>73.7753</v>
      </c>
      <c r="K6" s="84">
        <v>73.7753</v>
      </c>
      <c r="L6" s="84">
        <v>73.7753</v>
      </c>
      <c r="M6" s="84">
        <v>0</v>
      </c>
      <c r="N6" s="85">
        <v>0</v>
      </c>
      <c r="O6" s="84">
        <v>0</v>
      </c>
      <c r="P6" s="84">
        <v>0</v>
      </c>
      <c r="Q6" s="84">
        <v>1183.4177</v>
      </c>
      <c r="R6" s="84">
        <v>1159.8503</v>
      </c>
      <c r="S6" s="84">
        <v>1144.44</v>
      </c>
      <c r="T6" s="85">
        <v>0.898304552590267</v>
      </c>
      <c r="U6" s="84">
        <v>-6.26967741935459</v>
      </c>
      <c r="V6" s="85">
        <v>-0.00492125386134583</v>
      </c>
      <c r="W6" s="84">
        <v>2997.72</v>
      </c>
      <c r="X6" s="84">
        <v>3738</v>
      </c>
      <c r="Y6" s="85">
        <v>0.801958266452649</v>
      </c>
      <c r="Z6" s="84">
        <v>808.010322580646</v>
      </c>
      <c r="AA6" s="85">
        <v>0.216161134986797</v>
      </c>
      <c r="AB6" s="84">
        <v>13009.528</v>
      </c>
      <c r="AC6" s="84">
        <v>25850</v>
      </c>
      <c r="AD6" s="85">
        <v>0.801958266452649</v>
      </c>
      <c r="AE6" s="84">
        <v>-1323.18167741935</v>
      </c>
      <c r="AF6" s="85">
        <v>-0.0511869120858549</v>
      </c>
      <c r="AG6" s="84">
        <v>0</v>
      </c>
      <c r="AH6" s="85">
        <v>0</v>
      </c>
      <c r="AI6" s="84">
        <v>88.7023</v>
      </c>
      <c r="AJ6" s="84">
        <v>16.7451</v>
      </c>
      <c r="AK6" s="85">
        <v>0.0132341187374323</v>
      </c>
      <c r="AL6" s="84">
        <v>5.4623</v>
      </c>
      <c r="AM6" s="84">
        <v>16.7451</v>
      </c>
      <c r="AN6" s="84">
        <v>0</v>
      </c>
      <c r="AO6" s="84">
        <v>83.24</v>
      </c>
      <c r="AP6" s="84">
        <v>0</v>
      </c>
      <c r="AQ6" s="84">
        <v>0</v>
      </c>
    </row>
    <row r="7" s="42" customFormat="1" ht="16" customHeight="1" spans="1:43">
      <c r="A7" s="57"/>
      <c r="B7" s="58" t="s">
        <v>729</v>
      </c>
      <c r="C7" s="59" t="s">
        <v>936</v>
      </c>
      <c r="D7" s="58" t="s">
        <v>175</v>
      </c>
      <c r="E7" s="60" t="s">
        <v>727</v>
      </c>
      <c r="F7" s="58" t="s">
        <v>788</v>
      </c>
      <c r="G7" s="61">
        <v>50</v>
      </c>
      <c r="H7" s="61">
        <v>771</v>
      </c>
      <c r="I7" s="76">
        <v>9.13</v>
      </c>
      <c r="J7" s="76">
        <v>95.7167</v>
      </c>
      <c r="K7" s="76">
        <v>95.1675</v>
      </c>
      <c r="L7" s="76">
        <v>95.1675</v>
      </c>
      <c r="M7" s="76">
        <v>0</v>
      </c>
      <c r="N7" s="77">
        <v>0</v>
      </c>
      <c r="O7" s="76">
        <v>0</v>
      </c>
      <c r="P7" s="76">
        <v>0</v>
      </c>
      <c r="Q7" s="76">
        <v>596.6053</v>
      </c>
      <c r="R7" s="76">
        <v>585.521</v>
      </c>
      <c r="S7" s="76">
        <v>565.32</v>
      </c>
      <c r="T7" s="77">
        <v>0.733229571984436</v>
      </c>
      <c r="U7" s="76">
        <v>-131.067096774193</v>
      </c>
      <c r="V7" s="77">
        <v>-0.169996234467176</v>
      </c>
      <c r="W7" s="76">
        <v>1395.03</v>
      </c>
      <c r="X7" s="76">
        <v>2609</v>
      </c>
      <c r="Y7" s="77">
        <v>0.534699118436182</v>
      </c>
      <c r="Z7" s="76">
        <v>-177.357096774193</v>
      </c>
      <c r="AA7" s="77">
        <v>-0.0679789562185485</v>
      </c>
      <c r="AB7" s="76">
        <v>8726.97</v>
      </c>
      <c r="AC7" s="76">
        <v>12467</v>
      </c>
      <c r="AD7" s="77">
        <v>0.534699118436182</v>
      </c>
      <c r="AE7" s="76">
        <v>-164.747173016494</v>
      </c>
      <c r="AF7" s="77">
        <v>-0.0132146605451587</v>
      </c>
      <c r="AG7" s="76">
        <v>0</v>
      </c>
      <c r="AH7" s="77">
        <v>0</v>
      </c>
      <c r="AI7" s="76">
        <v>1.27</v>
      </c>
      <c r="AJ7" s="76">
        <v>0.66</v>
      </c>
      <c r="AK7" s="88">
        <v>0.00112349795982984</v>
      </c>
      <c r="AL7" s="76">
        <v>1.27</v>
      </c>
      <c r="AM7" s="76">
        <v>0.66</v>
      </c>
      <c r="AN7" s="76">
        <v>0</v>
      </c>
      <c r="AO7" s="76">
        <v>0</v>
      </c>
      <c r="AP7" s="76">
        <v>0</v>
      </c>
      <c r="AQ7" s="76">
        <v>0</v>
      </c>
    </row>
    <row r="8" s="42" customFormat="1" ht="16" customHeight="1" spans="1:43">
      <c r="A8" s="57"/>
      <c r="B8" s="58"/>
      <c r="C8" s="58"/>
      <c r="D8" s="58"/>
      <c r="E8" s="60"/>
      <c r="F8" s="58" t="s">
        <v>792</v>
      </c>
      <c r="G8" s="61">
        <v>80</v>
      </c>
      <c r="H8" s="61">
        <v>1080</v>
      </c>
      <c r="I8" s="76">
        <v>6.35</v>
      </c>
      <c r="J8" s="76">
        <v>84.932</v>
      </c>
      <c r="K8" s="76">
        <v>81.2649</v>
      </c>
      <c r="L8" s="76">
        <v>81.2649</v>
      </c>
      <c r="M8" s="76">
        <v>0</v>
      </c>
      <c r="N8" s="77">
        <v>0</v>
      </c>
      <c r="O8" s="76">
        <v>0</v>
      </c>
      <c r="P8" s="76">
        <v>3.22</v>
      </c>
      <c r="Q8" s="76">
        <v>816.24</v>
      </c>
      <c r="R8" s="76">
        <v>789.9843</v>
      </c>
      <c r="S8" s="76">
        <v>770.5618</v>
      </c>
      <c r="T8" s="77">
        <v>0.713483148148148</v>
      </c>
      <c r="U8" s="76">
        <v>-204.922070967742</v>
      </c>
      <c r="V8" s="77">
        <v>-0.189742658303465</v>
      </c>
      <c r="W8" s="76">
        <v>2423.0417</v>
      </c>
      <c r="X8" s="76">
        <v>4080</v>
      </c>
      <c r="Y8" s="77">
        <v>0.593882769607843</v>
      </c>
      <c r="Z8" s="76">
        <v>-136.442170967742</v>
      </c>
      <c r="AA8" s="77">
        <v>-0.033441708570525</v>
      </c>
      <c r="AB8" s="76">
        <v>13023.9166</v>
      </c>
      <c r="AC8" s="76">
        <v>18202</v>
      </c>
      <c r="AD8" s="77">
        <v>0.593882769607843</v>
      </c>
      <c r="AE8" s="76">
        <v>-128.933089114991</v>
      </c>
      <c r="AF8" s="77">
        <v>-0.00708345726376173</v>
      </c>
      <c r="AG8" s="76">
        <v>0</v>
      </c>
      <c r="AH8" s="77">
        <v>0</v>
      </c>
      <c r="AI8" s="76">
        <v>2.15</v>
      </c>
      <c r="AJ8" s="76">
        <v>21.67</v>
      </c>
      <c r="AK8" s="88">
        <v>0.0266280234695246</v>
      </c>
      <c r="AL8" s="76">
        <v>2.15</v>
      </c>
      <c r="AM8" s="76">
        <v>21.67</v>
      </c>
      <c r="AN8" s="76">
        <v>0</v>
      </c>
      <c r="AO8" s="76">
        <v>0</v>
      </c>
      <c r="AP8" s="76">
        <v>0</v>
      </c>
      <c r="AQ8" s="76">
        <v>0</v>
      </c>
    </row>
    <row r="9" s="42" customFormat="1" ht="16" customHeight="1" spans="1:43">
      <c r="A9" s="57"/>
      <c r="B9" s="58"/>
      <c r="C9" s="58"/>
      <c r="D9" s="58"/>
      <c r="E9" s="70" t="s">
        <v>942</v>
      </c>
      <c r="F9" s="70"/>
      <c r="G9" s="63">
        <v>130</v>
      </c>
      <c r="H9" s="63">
        <v>1851</v>
      </c>
      <c r="I9" s="78">
        <v>15.48</v>
      </c>
      <c r="J9" s="78">
        <v>180.6487</v>
      </c>
      <c r="K9" s="78">
        <v>176.4324</v>
      </c>
      <c r="L9" s="78">
        <v>176.4324</v>
      </c>
      <c r="M9" s="78">
        <v>0</v>
      </c>
      <c r="N9" s="79">
        <v>0</v>
      </c>
      <c r="O9" s="78">
        <v>0</v>
      </c>
      <c r="P9" s="78">
        <v>3.22</v>
      </c>
      <c r="Q9" s="78">
        <v>1412.8453</v>
      </c>
      <c r="R9" s="78">
        <v>1375.5053</v>
      </c>
      <c r="S9" s="78">
        <v>1335.8818</v>
      </c>
      <c r="T9" s="79">
        <v>0.721708157752566</v>
      </c>
      <c r="U9" s="78">
        <v>-335.989167741935</v>
      </c>
      <c r="V9" s="79">
        <v>-0.181517648699046</v>
      </c>
      <c r="W9" s="78">
        <v>3818.0717</v>
      </c>
      <c r="X9" s="78">
        <v>6689</v>
      </c>
      <c r="Y9" s="79">
        <v>0.570798579757811</v>
      </c>
      <c r="Z9" s="78">
        <v>-313.799267741935</v>
      </c>
      <c r="AA9" s="79">
        <v>-0.0469127325073905</v>
      </c>
      <c r="AB9" s="78">
        <v>21750.8866</v>
      </c>
      <c r="AC9" s="78">
        <v>30669</v>
      </c>
      <c r="AD9" s="79">
        <v>0.570798579757811</v>
      </c>
      <c r="AE9" s="78">
        <v>-293.680262131485</v>
      </c>
      <c r="AF9" s="79">
        <v>-0.00957580169328915</v>
      </c>
      <c r="AG9" s="78">
        <v>0</v>
      </c>
      <c r="AH9" s="79">
        <v>0</v>
      </c>
      <c r="AI9" s="78">
        <v>3.42</v>
      </c>
      <c r="AJ9" s="78">
        <v>22.33</v>
      </c>
      <c r="AK9" s="89">
        <v>0.0159357113582371</v>
      </c>
      <c r="AL9" s="78">
        <v>3.42</v>
      </c>
      <c r="AM9" s="78">
        <v>22.33</v>
      </c>
      <c r="AN9" s="78">
        <v>0</v>
      </c>
      <c r="AO9" s="78">
        <v>0</v>
      </c>
      <c r="AP9" s="78">
        <v>0</v>
      </c>
      <c r="AQ9" s="78">
        <v>0</v>
      </c>
    </row>
    <row r="10" s="42" customFormat="1" ht="16" customHeight="1" spans="1:43">
      <c r="A10" s="57"/>
      <c r="B10" s="58"/>
      <c r="C10" s="58"/>
      <c r="D10" s="64" t="s">
        <v>939</v>
      </c>
      <c r="E10" s="64"/>
      <c r="F10" s="64"/>
      <c r="G10" s="65">
        <v>130</v>
      </c>
      <c r="H10" s="65">
        <v>1851</v>
      </c>
      <c r="I10" s="80">
        <v>15.48</v>
      </c>
      <c r="J10" s="80">
        <v>180.6487</v>
      </c>
      <c r="K10" s="80">
        <v>176.4324</v>
      </c>
      <c r="L10" s="80">
        <v>176.4324</v>
      </c>
      <c r="M10" s="80">
        <v>0</v>
      </c>
      <c r="N10" s="81">
        <v>0</v>
      </c>
      <c r="O10" s="80">
        <v>0</v>
      </c>
      <c r="P10" s="80">
        <v>3.22</v>
      </c>
      <c r="Q10" s="80">
        <v>1412.8453</v>
      </c>
      <c r="R10" s="80">
        <v>1375.5053</v>
      </c>
      <c r="S10" s="80">
        <v>1335.8818</v>
      </c>
      <c r="T10" s="81">
        <v>0.721708157752566</v>
      </c>
      <c r="U10" s="80">
        <v>-335.989167741935</v>
      </c>
      <c r="V10" s="81">
        <v>-0.181517648699046</v>
      </c>
      <c r="W10" s="80">
        <v>3818.0717</v>
      </c>
      <c r="X10" s="80">
        <v>6689</v>
      </c>
      <c r="Y10" s="81">
        <v>0.570798579757811</v>
      </c>
      <c r="Z10" s="80">
        <v>-313.799267741935</v>
      </c>
      <c r="AA10" s="81">
        <v>-0.0469127325073905</v>
      </c>
      <c r="AB10" s="80">
        <v>21750.8866</v>
      </c>
      <c r="AC10" s="80">
        <v>30669</v>
      </c>
      <c r="AD10" s="81">
        <v>0.570798579757811</v>
      </c>
      <c r="AE10" s="80">
        <v>-293.680262131485</v>
      </c>
      <c r="AF10" s="81">
        <v>-0.00957580169328915</v>
      </c>
      <c r="AG10" s="80">
        <v>0</v>
      </c>
      <c r="AH10" s="81">
        <v>0</v>
      </c>
      <c r="AI10" s="80">
        <v>3.42</v>
      </c>
      <c r="AJ10" s="80">
        <v>22.33</v>
      </c>
      <c r="AK10" s="81">
        <v>0.0159357113582371</v>
      </c>
      <c r="AL10" s="80">
        <v>3.42</v>
      </c>
      <c r="AM10" s="80">
        <v>22.33</v>
      </c>
      <c r="AN10" s="80">
        <v>0</v>
      </c>
      <c r="AO10" s="80">
        <v>0</v>
      </c>
      <c r="AP10" s="80">
        <v>0</v>
      </c>
      <c r="AQ10" s="80">
        <v>0</v>
      </c>
    </row>
    <row r="11" s="42" customFormat="1" ht="16" customHeight="1" spans="1:43">
      <c r="A11" s="57"/>
      <c r="B11" s="58"/>
      <c r="C11" s="58"/>
      <c r="D11" s="58" t="s">
        <v>32</v>
      </c>
      <c r="E11" s="60" t="s">
        <v>727</v>
      </c>
      <c r="F11" s="58" t="s">
        <v>791</v>
      </c>
      <c r="G11" s="61">
        <v>20</v>
      </c>
      <c r="H11" s="61">
        <v>342.072421001236</v>
      </c>
      <c r="I11" s="76">
        <v>4.53</v>
      </c>
      <c r="J11" s="76">
        <v>9.0667</v>
      </c>
      <c r="K11" s="76">
        <v>4.8581</v>
      </c>
      <c r="L11" s="76">
        <v>4.8581</v>
      </c>
      <c r="M11" s="76">
        <v>4.2086</v>
      </c>
      <c r="N11" s="77">
        <v>0.464182116977511</v>
      </c>
      <c r="O11" s="76">
        <v>0</v>
      </c>
      <c r="P11" s="76">
        <v>0</v>
      </c>
      <c r="Q11" s="76">
        <v>357.7545</v>
      </c>
      <c r="R11" s="76">
        <v>343.5601</v>
      </c>
      <c r="S11" s="76">
        <v>341.3175</v>
      </c>
      <c r="T11" s="77">
        <v>0.997793095979423</v>
      </c>
      <c r="U11" s="76">
        <v>32.3488616763029</v>
      </c>
      <c r="V11" s="77">
        <v>0.0945672895278103</v>
      </c>
      <c r="W11" s="76">
        <v>702.6743</v>
      </c>
      <c r="X11" s="76">
        <v>1114.1796568964</v>
      </c>
      <c r="Y11" s="77">
        <v>0.630665167552361</v>
      </c>
      <c r="Z11" s="76">
        <v>-3.92195546768801</v>
      </c>
      <c r="AA11" s="77">
        <v>-0.00352003866110139</v>
      </c>
      <c r="AB11" s="76">
        <v>2744.2926</v>
      </c>
      <c r="AC11" s="76">
        <v>3932</v>
      </c>
      <c r="AD11" s="77">
        <v>0.630665167552361</v>
      </c>
      <c r="AE11" s="76">
        <v>41.0126225706831</v>
      </c>
      <c r="AF11" s="77">
        <v>0.0104304736954942</v>
      </c>
      <c r="AG11" s="76">
        <v>13.0743</v>
      </c>
      <c r="AH11" s="77">
        <v>0.0365454522584622</v>
      </c>
      <c r="AI11" s="76">
        <v>0</v>
      </c>
      <c r="AJ11" s="76">
        <v>0</v>
      </c>
      <c r="AK11" s="88">
        <v>0</v>
      </c>
      <c r="AL11" s="76">
        <v>0</v>
      </c>
      <c r="AM11" s="76">
        <v>0</v>
      </c>
      <c r="AN11" s="76">
        <v>0</v>
      </c>
      <c r="AO11" s="76">
        <v>0</v>
      </c>
      <c r="AP11" s="76">
        <v>0</v>
      </c>
      <c r="AQ11" s="76">
        <v>0</v>
      </c>
    </row>
    <row r="12" s="43" customFormat="1" ht="16" customHeight="1" spans="1:43">
      <c r="A12" s="57"/>
      <c r="B12" s="58"/>
      <c r="C12" s="58"/>
      <c r="D12" s="58"/>
      <c r="E12" s="70" t="s">
        <v>942</v>
      </c>
      <c r="F12" s="70"/>
      <c r="G12" s="63">
        <v>20</v>
      </c>
      <c r="H12" s="63">
        <v>342.072421001236</v>
      </c>
      <c r="I12" s="78">
        <v>4.53</v>
      </c>
      <c r="J12" s="78">
        <v>9.0667</v>
      </c>
      <c r="K12" s="78">
        <v>4.8581</v>
      </c>
      <c r="L12" s="78">
        <v>4.8581</v>
      </c>
      <c r="M12" s="78">
        <v>4.2086</v>
      </c>
      <c r="N12" s="79">
        <v>0.464182116977511</v>
      </c>
      <c r="O12" s="78">
        <v>0</v>
      </c>
      <c r="P12" s="78">
        <v>0</v>
      </c>
      <c r="Q12" s="78">
        <v>357.7545</v>
      </c>
      <c r="R12" s="78">
        <v>343.5601</v>
      </c>
      <c r="S12" s="78">
        <v>341.3175</v>
      </c>
      <c r="T12" s="79">
        <v>0.997793095979423</v>
      </c>
      <c r="U12" s="78">
        <v>32.3488616763029</v>
      </c>
      <c r="V12" s="79">
        <v>0.0945672895278103</v>
      </c>
      <c r="W12" s="78">
        <v>702.6743</v>
      </c>
      <c r="X12" s="78">
        <v>1114.1796568964</v>
      </c>
      <c r="Y12" s="79">
        <v>0.630665167552361</v>
      </c>
      <c r="Z12" s="78">
        <v>-3.92195546768801</v>
      </c>
      <c r="AA12" s="79">
        <v>-0.00352003866110139</v>
      </c>
      <c r="AB12" s="78">
        <v>2744.2926</v>
      </c>
      <c r="AC12" s="78">
        <v>3932</v>
      </c>
      <c r="AD12" s="79">
        <v>0.630665167552361</v>
      </c>
      <c r="AE12" s="78">
        <v>41.0126225706831</v>
      </c>
      <c r="AF12" s="79">
        <v>0.0104304736954942</v>
      </c>
      <c r="AG12" s="78">
        <v>13.0743</v>
      </c>
      <c r="AH12" s="79">
        <v>0.0365454522584622</v>
      </c>
      <c r="AI12" s="78">
        <v>0</v>
      </c>
      <c r="AJ12" s="78">
        <v>0</v>
      </c>
      <c r="AK12" s="89">
        <v>0</v>
      </c>
      <c r="AL12" s="78">
        <v>0</v>
      </c>
      <c r="AM12" s="78">
        <v>0</v>
      </c>
      <c r="AN12" s="78">
        <v>0</v>
      </c>
      <c r="AO12" s="78">
        <v>0</v>
      </c>
      <c r="AP12" s="78">
        <v>0</v>
      </c>
      <c r="AQ12" s="78">
        <v>0</v>
      </c>
    </row>
    <row r="13" s="42" customFormat="1" ht="16" customHeight="1" spans="1:43">
      <c r="A13" s="57"/>
      <c r="B13" s="71"/>
      <c r="C13" s="58"/>
      <c r="D13" s="64" t="s">
        <v>943</v>
      </c>
      <c r="E13" s="64"/>
      <c r="F13" s="64"/>
      <c r="G13" s="65">
        <v>20</v>
      </c>
      <c r="H13" s="65">
        <v>342.072421001236</v>
      </c>
      <c r="I13" s="80">
        <v>4.53</v>
      </c>
      <c r="J13" s="80">
        <v>9.0667</v>
      </c>
      <c r="K13" s="80">
        <v>4.8581</v>
      </c>
      <c r="L13" s="80">
        <v>4.8581</v>
      </c>
      <c r="M13" s="80">
        <v>4.2086</v>
      </c>
      <c r="N13" s="81">
        <v>0.464182116977511</v>
      </c>
      <c r="O13" s="80">
        <v>0</v>
      </c>
      <c r="P13" s="80">
        <v>0</v>
      </c>
      <c r="Q13" s="80">
        <v>357.7545</v>
      </c>
      <c r="R13" s="80">
        <v>343.5601</v>
      </c>
      <c r="S13" s="80">
        <v>341.3175</v>
      </c>
      <c r="T13" s="81">
        <v>0.997793095979423</v>
      </c>
      <c r="U13" s="80">
        <v>32.3488616763029</v>
      </c>
      <c r="V13" s="81">
        <v>0.0945672895278103</v>
      </c>
      <c r="W13" s="80">
        <v>702.6743</v>
      </c>
      <c r="X13" s="80">
        <v>1114.1796568964</v>
      </c>
      <c r="Y13" s="81">
        <v>0.630665167552361</v>
      </c>
      <c r="Z13" s="80">
        <v>-3.92195546768801</v>
      </c>
      <c r="AA13" s="81">
        <v>-0.00352003866110139</v>
      </c>
      <c r="AB13" s="80">
        <v>2744.2926</v>
      </c>
      <c r="AC13" s="80">
        <v>3932</v>
      </c>
      <c r="AD13" s="81">
        <v>0.630665167552361</v>
      </c>
      <c r="AE13" s="80">
        <v>41.0126225706831</v>
      </c>
      <c r="AF13" s="81">
        <v>0.0104304736954942</v>
      </c>
      <c r="AG13" s="80">
        <v>13.0743</v>
      </c>
      <c r="AH13" s="81">
        <v>0.0365454522584622</v>
      </c>
      <c r="AI13" s="80">
        <v>0</v>
      </c>
      <c r="AJ13" s="80">
        <v>0</v>
      </c>
      <c r="AK13" s="81">
        <v>0</v>
      </c>
      <c r="AL13" s="80">
        <v>0</v>
      </c>
      <c r="AM13" s="80">
        <v>0</v>
      </c>
      <c r="AN13" s="80">
        <v>0</v>
      </c>
      <c r="AO13" s="80">
        <v>0</v>
      </c>
      <c r="AP13" s="80">
        <v>0</v>
      </c>
      <c r="AQ13" s="80">
        <v>0</v>
      </c>
    </row>
    <row r="14" s="42" customFormat="1" ht="16" customHeight="1" spans="1:43">
      <c r="A14" s="57"/>
      <c r="B14" s="58"/>
      <c r="C14" s="66" t="s">
        <v>940</v>
      </c>
      <c r="D14" s="66"/>
      <c r="E14" s="66"/>
      <c r="F14" s="66"/>
      <c r="G14" s="67">
        <v>150</v>
      </c>
      <c r="H14" s="67">
        <v>2193.07242100124</v>
      </c>
      <c r="I14" s="82">
        <v>20.01</v>
      </c>
      <c r="J14" s="82">
        <v>189.7154</v>
      </c>
      <c r="K14" s="82">
        <v>181.2905</v>
      </c>
      <c r="L14" s="82">
        <v>181.2905</v>
      </c>
      <c r="M14" s="82">
        <v>4.2086</v>
      </c>
      <c r="N14" s="83">
        <v>0.0221837552460159</v>
      </c>
      <c r="O14" s="82">
        <v>0</v>
      </c>
      <c r="P14" s="82">
        <v>3.22</v>
      </c>
      <c r="Q14" s="82">
        <v>1770.5998</v>
      </c>
      <c r="R14" s="82">
        <v>1719.0654</v>
      </c>
      <c r="S14" s="82">
        <v>1677.1993</v>
      </c>
      <c r="T14" s="83">
        <v>0.764771506831626</v>
      </c>
      <c r="U14" s="82">
        <v>-303.640306065632</v>
      </c>
      <c r="V14" s="83">
        <v>-0.138454299619985</v>
      </c>
      <c r="W14" s="82">
        <v>4520.746</v>
      </c>
      <c r="X14" s="82">
        <v>7803.1796568964</v>
      </c>
      <c r="Y14" s="83">
        <v>0.579346650823885</v>
      </c>
      <c r="Z14" s="82">
        <v>-317.721223209623</v>
      </c>
      <c r="AA14" s="83">
        <v>-0.0407168919824655</v>
      </c>
      <c r="AB14" s="82">
        <v>24495.1792</v>
      </c>
      <c r="AC14" s="82">
        <v>34601</v>
      </c>
      <c r="AD14" s="83">
        <v>0.579346650823885</v>
      </c>
      <c r="AE14" s="82">
        <v>-252.667639560802</v>
      </c>
      <c r="AF14" s="83">
        <v>-0.00730232188551782</v>
      </c>
      <c r="AG14" s="82">
        <v>13.0743</v>
      </c>
      <c r="AH14" s="83">
        <v>0.00738410791642471</v>
      </c>
      <c r="AI14" s="82">
        <v>3.42</v>
      </c>
      <c r="AJ14" s="82">
        <v>22.33</v>
      </c>
      <c r="AK14" s="83">
        <v>0.0127979154700262</v>
      </c>
      <c r="AL14" s="82">
        <v>3.42</v>
      </c>
      <c r="AM14" s="82">
        <v>22.33</v>
      </c>
      <c r="AN14" s="82">
        <v>0</v>
      </c>
      <c r="AO14" s="82">
        <v>0</v>
      </c>
      <c r="AP14" s="82">
        <v>0</v>
      </c>
      <c r="AQ14" s="82">
        <v>0</v>
      </c>
    </row>
    <row r="15" s="43" customFormat="1" ht="16" customHeight="1" spans="1:43">
      <c r="A15" s="57"/>
      <c r="B15" s="68" t="s">
        <v>944</v>
      </c>
      <c r="C15" s="68"/>
      <c r="D15" s="68"/>
      <c r="E15" s="68"/>
      <c r="F15" s="68"/>
      <c r="G15" s="69">
        <v>150</v>
      </c>
      <c r="H15" s="69">
        <v>2193.07242100124</v>
      </c>
      <c r="I15" s="84">
        <v>20.01</v>
      </c>
      <c r="J15" s="84">
        <v>189.7154</v>
      </c>
      <c r="K15" s="84">
        <v>181.2905</v>
      </c>
      <c r="L15" s="84">
        <v>181.2905</v>
      </c>
      <c r="M15" s="84">
        <v>4.2086</v>
      </c>
      <c r="N15" s="85">
        <v>0.0221837552460159</v>
      </c>
      <c r="O15" s="84">
        <v>0</v>
      </c>
      <c r="P15" s="84">
        <v>3.22</v>
      </c>
      <c r="Q15" s="84">
        <v>1770.5998</v>
      </c>
      <c r="R15" s="84">
        <v>1719.0654</v>
      </c>
      <c r="S15" s="84">
        <v>1677.1993</v>
      </c>
      <c r="T15" s="85">
        <v>0.764771506831626</v>
      </c>
      <c r="U15" s="84">
        <v>-303.640306065632</v>
      </c>
      <c r="V15" s="85">
        <v>-0.138454299619985</v>
      </c>
      <c r="W15" s="84">
        <v>4520.746</v>
      </c>
      <c r="X15" s="84">
        <v>7803.1796568964</v>
      </c>
      <c r="Y15" s="85">
        <v>0.579346650823885</v>
      </c>
      <c r="Z15" s="84">
        <v>-317.721223209623</v>
      </c>
      <c r="AA15" s="85">
        <v>-0.0407168919824655</v>
      </c>
      <c r="AB15" s="84">
        <v>24495.1792</v>
      </c>
      <c r="AC15" s="84">
        <v>34601</v>
      </c>
      <c r="AD15" s="85">
        <v>0.579346650823885</v>
      </c>
      <c r="AE15" s="84">
        <v>-252.667639560802</v>
      </c>
      <c r="AF15" s="85">
        <v>-0.00730232188551782</v>
      </c>
      <c r="AG15" s="84">
        <v>13.0743</v>
      </c>
      <c r="AH15" s="85">
        <v>0.00738410791642471</v>
      </c>
      <c r="AI15" s="84">
        <v>3.42</v>
      </c>
      <c r="AJ15" s="84">
        <v>22.33</v>
      </c>
      <c r="AK15" s="85">
        <v>0.0127979154700262</v>
      </c>
      <c r="AL15" s="84">
        <v>3.42</v>
      </c>
      <c r="AM15" s="84">
        <v>22.33</v>
      </c>
      <c r="AN15" s="84">
        <v>0</v>
      </c>
      <c r="AO15" s="84">
        <v>0</v>
      </c>
      <c r="AP15" s="84">
        <v>0</v>
      </c>
      <c r="AQ15" s="84">
        <v>0</v>
      </c>
    </row>
    <row r="16" s="42" customFormat="1" ht="16" customHeight="1" spans="1:43">
      <c r="A16" s="72" t="s">
        <v>945</v>
      </c>
      <c r="B16" s="72"/>
      <c r="C16" s="72"/>
      <c r="D16" s="72"/>
      <c r="E16" s="72"/>
      <c r="F16" s="72"/>
      <c r="G16" s="73">
        <v>250</v>
      </c>
      <c r="H16" s="73">
        <v>3467.07242100124</v>
      </c>
      <c r="I16" s="86">
        <v>25.7</v>
      </c>
      <c r="J16" s="86">
        <v>263.4907</v>
      </c>
      <c r="K16" s="86">
        <v>255.0658</v>
      </c>
      <c r="L16" s="86">
        <v>255.0658</v>
      </c>
      <c r="M16" s="86">
        <v>4.2086</v>
      </c>
      <c r="N16" s="87">
        <v>0.0159724802431357</v>
      </c>
      <c r="O16" s="86">
        <v>0</v>
      </c>
      <c r="P16" s="86">
        <v>3.22</v>
      </c>
      <c r="Q16" s="86">
        <v>2954.0175</v>
      </c>
      <c r="R16" s="86">
        <v>2878.9157</v>
      </c>
      <c r="S16" s="86">
        <v>2821.6393</v>
      </c>
      <c r="T16" s="87">
        <v>0.813839158048262</v>
      </c>
      <c r="U16" s="86">
        <v>-309.909983484987</v>
      </c>
      <c r="V16" s="87">
        <v>-0.0893866484033493</v>
      </c>
      <c r="W16" s="86">
        <v>7518.466</v>
      </c>
      <c r="X16" s="86">
        <v>11541.1796568964</v>
      </c>
      <c r="Y16" s="87">
        <v>0.651446925142298</v>
      </c>
      <c r="Z16" s="86">
        <v>490.289099371023</v>
      </c>
      <c r="AA16" s="87">
        <v>0.0424817145167697</v>
      </c>
      <c r="AB16" s="86">
        <v>37504.7072</v>
      </c>
      <c r="AC16" s="86">
        <v>60451</v>
      </c>
      <c r="AD16" s="87">
        <v>0.651446925142298</v>
      </c>
      <c r="AE16" s="86">
        <v>-1575.84931698015</v>
      </c>
      <c r="AF16" s="87">
        <v>-0.026068209243522</v>
      </c>
      <c r="AG16" s="86">
        <v>13.0743</v>
      </c>
      <c r="AH16" s="87">
        <v>0.00442593857348509</v>
      </c>
      <c r="AI16" s="86">
        <v>92.1223</v>
      </c>
      <c r="AJ16" s="86">
        <v>39.0751</v>
      </c>
      <c r="AK16" s="87">
        <v>0.0129812730292427</v>
      </c>
      <c r="AL16" s="86">
        <v>8.8823</v>
      </c>
      <c r="AM16" s="86">
        <v>39.0751</v>
      </c>
      <c r="AN16" s="86">
        <v>0</v>
      </c>
      <c r="AO16" s="86">
        <v>83.24</v>
      </c>
      <c r="AP16" s="86">
        <v>0</v>
      </c>
      <c r="AQ16" s="86">
        <v>0</v>
      </c>
    </row>
    <row r="17" s="42" customFormat="1" ht="16" customHeight="1" spans="1:43">
      <c r="A17" s="57" t="s">
        <v>732</v>
      </c>
      <c r="B17" s="58" t="s">
        <v>740</v>
      </c>
      <c r="C17" s="59" t="s">
        <v>946</v>
      </c>
      <c r="D17" s="58" t="s">
        <v>32</v>
      </c>
      <c r="E17" s="60" t="s">
        <v>727</v>
      </c>
      <c r="F17" s="58" t="s">
        <v>817</v>
      </c>
      <c r="G17" s="61">
        <v>10</v>
      </c>
      <c r="H17" s="61">
        <v>121</v>
      </c>
      <c r="I17" s="76">
        <v>4.94</v>
      </c>
      <c r="J17" s="76">
        <v>4.635</v>
      </c>
      <c r="K17" s="76">
        <v>3.3965</v>
      </c>
      <c r="L17" s="76">
        <v>3.3965</v>
      </c>
      <c r="M17" s="76">
        <v>1.2385</v>
      </c>
      <c r="N17" s="77">
        <v>0.267206040992449</v>
      </c>
      <c r="O17" s="76">
        <v>0</v>
      </c>
      <c r="P17" s="76">
        <v>0</v>
      </c>
      <c r="Q17" s="76">
        <v>112.2201</v>
      </c>
      <c r="R17" s="76">
        <v>100.9366</v>
      </c>
      <c r="S17" s="76">
        <v>98.34</v>
      </c>
      <c r="T17" s="77">
        <v>0.812727272727273</v>
      </c>
      <c r="U17" s="76">
        <v>-10.9503225806452</v>
      </c>
      <c r="V17" s="77">
        <v>-0.0904985337243405</v>
      </c>
      <c r="W17" s="76">
        <v>218.46</v>
      </c>
      <c r="X17" s="76">
        <v>340.38676</v>
      </c>
      <c r="Y17" s="77">
        <v>0.641799346132029</v>
      </c>
      <c r="Z17" s="76">
        <v>-23.2170825806452</v>
      </c>
      <c r="AA17" s="77">
        <v>-0.0682079484544146</v>
      </c>
      <c r="AB17" s="76">
        <v>904.2</v>
      </c>
      <c r="AC17" s="76">
        <v>1394.38676</v>
      </c>
      <c r="AD17" s="77">
        <v>0.641799346132029</v>
      </c>
      <c r="AE17" s="76">
        <v>-81.4770825806451</v>
      </c>
      <c r="AF17" s="77">
        <v>-0.0584321975207546</v>
      </c>
      <c r="AG17" s="76">
        <v>9.5973</v>
      </c>
      <c r="AH17" s="77">
        <v>0.0855221123488573</v>
      </c>
      <c r="AI17" s="76">
        <v>0</v>
      </c>
      <c r="AJ17" s="76">
        <v>0</v>
      </c>
      <c r="AK17" s="88">
        <v>0</v>
      </c>
      <c r="AL17" s="76">
        <v>0</v>
      </c>
      <c r="AM17" s="76">
        <v>0</v>
      </c>
      <c r="AN17" s="76">
        <v>0</v>
      </c>
      <c r="AO17" s="76">
        <v>0</v>
      </c>
      <c r="AP17" s="76">
        <v>0</v>
      </c>
      <c r="AQ17" s="76">
        <v>0</v>
      </c>
    </row>
    <row r="18" s="42" customFormat="1" ht="16" customHeight="1" spans="1:43">
      <c r="A18" s="57"/>
      <c r="B18" s="58"/>
      <c r="C18" s="58"/>
      <c r="D18" s="58"/>
      <c r="E18" s="62" t="s">
        <v>942</v>
      </c>
      <c r="F18" s="62"/>
      <c r="G18" s="63">
        <v>10</v>
      </c>
      <c r="H18" s="63">
        <v>121</v>
      </c>
      <c r="I18" s="78">
        <v>4.94</v>
      </c>
      <c r="J18" s="78">
        <v>4.635</v>
      </c>
      <c r="K18" s="78">
        <v>3.3965</v>
      </c>
      <c r="L18" s="78">
        <v>3.3965</v>
      </c>
      <c r="M18" s="78">
        <v>1.2385</v>
      </c>
      <c r="N18" s="79">
        <v>0.267206040992449</v>
      </c>
      <c r="O18" s="78">
        <v>0</v>
      </c>
      <c r="P18" s="78">
        <v>0</v>
      </c>
      <c r="Q18" s="78">
        <v>112.2201</v>
      </c>
      <c r="R18" s="78">
        <v>100.9366</v>
      </c>
      <c r="S18" s="78">
        <v>98.34</v>
      </c>
      <c r="T18" s="79">
        <v>0.812727272727273</v>
      </c>
      <c r="U18" s="78">
        <v>-10.9503225806452</v>
      </c>
      <c r="V18" s="79">
        <v>-0.0904985337243405</v>
      </c>
      <c r="W18" s="78">
        <v>218.46</v>
      </c>
      <c r="X18" s="78">
        <v>340.38676</v>
      </c>
      <c r="Y18" s="79">
        <v>0.641799346132029</v>
      </c>
      <c r="Z18" s="78">
        <v>-23.2170825806452</v>
      </c>
      <c r="AA18" s="79">
        <v>-0.0682079484544146</v>
      </c>
      <c r="AB18" s="78">
        <v>904.2</v>
      </c>
      <c r="AC18" s="78">
        <v>1394.38676</v>
      </c>
      <c r="AD18" s="79">
        <v>0.641799346132029</v>
      </c>
      <c r="AE18" s="78">
        <v>-81.4770825806451</v>
      </c>
      <c r="AF18" s="79">
        <v>-0.0584321975207546</v>
      </c>
      <c r="AG18" s="78">
        <v>9.5973</v>
      </c>
      <c r="AH18" s="79">
        <v>0.0855221123488573</v>
      </c>
      <c r="AI18" s="78">
        <v>0</v>
      </c>
      <c r="AJ18" s="78">
        <v>0</v>
      </c>
      <c r="AK18" s="89">
        <v>0</v>
      </c>
      <c r="AL18" s="78">
        <v>0</v>
      </c>
      <c r="AM18" s="78">
        <v>0</v>
      </c>
      <c r="AN18" s="78">
        <v>0</v>
      </c>
      <c r="AO18" s="78">
        <v>0</v>
      </c>
      <c r="AP18" s="78">
        <v>0</v>
      </c>
      <c r="AQ18" s="78">
        <v>0</v>
      </c>
    </row>
    <row r="19" s="42" customFormat="1" ht="16" customHeight="1" spans="1:43">
      <c r="A19" s="57"/>
      <c r="B19" s="58"/>
      <c r="C19" s="58"/>
      <c r="D19" s="64" t="s">
        <v>943</v>
      </c>
      <c r="E19" s="64"/>
      <c r="F19" s="64"/>
      <c r="G19" s="65">
        <v>10</v>
      </c>
      <c r="H19" s="65">
        <v>121</v>
      </c>
      <c r="I19" s="80">
        <v>4.94</v>
      </c>
      <c r="J19" s="80">
        <v>4.635</v>
      </c>
      <c r="K19" s="80">
        <v>3.3965</v>
      </c>
      <c r="L19" s="80">
        <v>3.3965</v>
      </c>
      <c r="M19" s="80">
        <v>1.2385</v>
      </c>
      <c r="N19" s="81">
        <v>0.267206040992449</v>
      </c>
      <c r="O19" s="80">
        <v>0</v>
      </c>
      <c r="P19" s="80">
        <v>0</v>
      </c>
      <c r="Q19" s="80">
        <v>112.2201</v>
      </c>
      <c r="R19" s="80">
        <v>100.9366</v>
      </c>
      <c r="S19" s="80">
        <v>98.34</v>
      </c>
      <c r="T19" s="81">
        <v>0.812727272727273</v>
      </c>
      <c r="U19" s="80">
        <v>-10.9503225806452</v>
      </c>
      <c r="V19" s="81">
        <v>-0.0904985337243405</v>
      </c>
      <c r="W19" s="80">
        <v>218.46</v>
      </c>
      <c r="X19" s="80">
        <v>340.38676</v>
      </c>
      <c r="Y19" s="81">
        <v>0.641799346132029</v>
      </c>
      <c r="Z19" s="80">
        <v>-23.2170825806452</v>
      </c>
      <c r="AA19" s="81">
        <v>-0.0682079484544146</v>
      </c>
      <c r="AB19" s="80">
        <v>904.2</v>
      </c>
      <c r="AC19" s="80">
        <v>1394.38676</v>
      </c>
      <c r="AD19" s="81">
        <v>0.641799346132029</v>
      </c>
      <c r="AE19" s="80">
        <v>-81.4770825806451</v>
      </c>
      <c r="AF19" s="81">
        <v>-0.0584321975207546</v>
      </c>
      <c r="AG19" s="80">
        <v>9.5973</v>
      </c>
      <c r="AH19" s="81">
        <v>0.0855221123488573</v>
      </c>
      <c r="AI19" s="80">
        <v>0</v>
      </c>
      <c r="AJ19" s="80">
        <v>0</v>
      </c>
      <c r="AK19" s="81">
        <v>0</v>
      </c>
      <c r="AL19" s="80">
        <v>0</v>
      </c>
      <c r="AM19" s="80">
        <v>0</v>
      </c>
      <c r="AN19" s="80">
        <v>0</v>
      </c>
      <c r="AO19" s="80">
        <v>0</v>
      </c>
      <c r="AP19" s="80">
        <v>0</v>
      </c>
      <c r="AQ19" s="80">
        <v>0</v>
      </c>
    </row>
    <row r="20" s="42" customFormat="1" ht="16" customHeight="1" spans="1:43">
      <c r="A20" s="57"/>
      <c r="B20" s="58"/>
      <c r="C20" s="66" t="s">
        <v>947</v>
      </c>
      <c r="D20" s="66"/>
      <c r="E20" s="66"/>
      <c r="F20" s="66"/>
      <c r="G20" s="67">
        <v>10</v>
      </c>
      <c r="H20" s="67">
        <v>121</v>
      </c>
      <c r="I20" s="82">
        <v>4.94</v>
      </c>
      <c r="J20" s="82">
        <v>4.635</v>
      </c>
      <c r="K20" s="82">
        <v>3.3965</v>
      </c>
      <c r="L20" s="82">
        <v>3.3965</v>
      </c>
      <c r="M20" s="82">
        <v>1.2385</v>
      </c>
      <c r="N20" s="83">
        <v>0.267206040992449</v>
      </c>
      <c r="O20" s="82">
        <v>0</v>
      </c>
      <c r="P20" s="82">
        <v>0</v>
      </c>
      <c r="Q20" s="82">
        <v>112.2201</v>
      </c>
      <c r="R20" s="82">
        <v>100.9366</v>
      </c>
      <c r="S20" s="82">
        <v>98.34</v>
      </c>
      <c r="T20" s="83">
        <v>0.812727272727273</v>
      </c>
      <c r="U20" s="82">
        <v>-10.9503225806452</v>
      </c>
      <c r="V20" s="83">
        <v>-0.0904985337243405</v>
      </c>
      <c r="W20" s="82">
        <v>218.46</v>
      </c>
      <c r="X20" s="82">
        <v>340.38676</v>
      </c>
      <c r="Y20" s="83">
        <v>0.641799346132029</v>
      </c>
      <c r="Z20" s="82">
        <v>-23.2170825806452</v>
      </c>
      <c r="AA20" s="83">
        <v>-0.0682079484544146</v>
      </c>
      <c r="AB20" s="82">
        <v>904.2</v>
      </c>
      <c r="AC20" s="82">
        <v>1394.38676</v>
      </c>
      <c r="AD20" s="83">
        <v>0.641799346132029</v>
      </c>
      <c r="AE20" s="82">
        <v>-81.4770825806451</v>
      </c>
      <c r="AF20" s="83">
        <v>-0.0584321975207546</v>
      </c>
      <c r="AG20" s="82">
        <v>9.5973</v>
      </c>
      <c r="AH20" s="83">
        <v>0.0855221123488573</v>
      </c>
      <c r="AI20" s="82">
        <v>0</v>
      </c>
      <c r="AJ20" s="82">
        <v>0</v>
      </c>
      <c r="AK20" s="83">
        <v>0</v>
      </c>
      <c r="AL20" s="82">
        <v>0</v>
      </c>
      <c r="AM20" s="82">
        <v>0</v>
      </c>
      <c r="AN20" s="82">
        <v>0</v>
      </c>
      <c r="AO20" s="82">
        <v>0</v>
      </c>
      <c r="AP20" s="82">
        <v>0</v>
      </c>
      <c r="AQ20" s="82">
        <v>0</v>
      </c>
    </row>
    <row r="21" s="42" customFormat="1" ht="16" customHeight="1" spans="1:43">
      <c r="A21" s="57"/>
      <c r="B21" s="68" t="s">
        <v>941</v>
      </c>
      <c r="C21" s="68"/>
      <c r="D21" s="68"/>
      <c r="E21" s="68"/>
      <c r="F21" s="68"/>
      <c r="G21" s="69">
        <v>10</v>
      </c>
      <c r="H21" s="69">
        <v>121</v>
      </c>
      <c r="I21" s="84">
        <v>4.94</v>
      </c>
      <c r="J21" s="84">
        <v>4.635</v>
      </c>
      <c r="K21" s="84">
        <v>3.3965</v>
      </c>
      <c r="L21" s="84">
        <v>3.3965</v>
      </c>
      <c r="M21" s="84">
        <v>1.2385</v>
      </c>
      <c r="N21" s="85">
        <v>0.267206040992449</v>
      </c>
      <c r="O21" s="84">
        <v>0</v>
      </c>
      <c r="P21" s="84">
        <v>0</v>
      </c>
      <c r="Q21" s="84">
        <v>112.2201</v>
      </c>
      <c r="R21" s="84">
        <v>100.9366</v>
      </c>
      <c r="S21" s="84">
        <v>98.34</v>
      </c>
      <c r="T21" s="85">
        <v>0.812727272727273</v>
      </c>
      <c r="U21" s="84">
        <v>-10.9503225806452</v>
      </c>
      <c r="V21" s="85">
        <v>-0.0904985337243405</v>
      </c>
      <c r="W21" s="84">
        <v>218.46</v>
      </c>
      <c r="X21" s="84">
        <v>340.38676</v>
      </c>
      <c r="Y21" s="85">
        <v>0.641799346132029</v>
      </c>
      <c r="Z21" s="84">
        <v>-23.2170825806452</v>
      </c>
      <c r="AA21" s="85">
        <v>-0.0682079484544146</v>
      </c>
      <c r="AB21" s="84">
        <v>904.2</v>
      </c>
      <c r="AC21" s="84">
        <v>1394.38676</v>
      </c>
      <c r="AD21" s="85">
        <v>0.641799346132029</v>
      </c>
      <c r="AE21" s="84">
        <v>-81.4770825806451</v>
      </c>
      <c r="AF21" s="85">
        <v>-0.0584321975207546</v>
      </c>
      <c r="AG21" s="84">
        <v>9.5973</v>
      </c>
      <c r="AH21" s="85">
        <v>0.0855221123488573</v>
      </c>
      <c r="AI21" s="84">
        <v>0</v>
      </c>
      <c r="AJ21" s="84">
        <v>0</v>
      </c>
      <c r="AK21" s="85">
        <v>0</v>
      </c>
      <c r="AL21" s="84">
        <v>0</v>
      </c>
      <c r="AM21" s="84">
        <v>0</v>
      </c>
      <c r="AN21" s="84">
        <v>0</v>
      </c>
      <c r="AO21" s="84">
        <v>0</v>
      </c>
      <c r="AP21" s="84">
        <v>0</v>
      </c>
      <c r="AQ21" s="84">
        <v>0</v>
      </c>
    </row>
    <row r="22" s="42" customFormat="1" ht="16" customHeight="1" spans="1:43">
      <c r="A22" s="57"/>
      <c r="B22" s="58" t="s">
        <v>729</v>
      </c>
      <c r="C22" s="59" t="s">
        <v>936</v>
      </c>
      <c r="D22" s="58" t="s">
        <v>175</v>
      </c>
      <c r="E22" s="60" t="s">
        <v>727</v>
      </c>
      <c r="F22" s="58" t="s">
        <v>787</v>
      </c>
      <c r="G22" s="61">
        <v>50</v>
      </c>
      <c r="H22" s="61">
        <v>930</v>
      </c>
      <c r="I22" s="76">
        <v>4.86</v>
      </c>
      <c r="J22" s="76">
        <v>29.203</v>
      </c>
      <c r="K22" s="76">
        <v>27.4306</v>
      </c>
      <c r="L22" s="76">
        <v>27.4306</v>
      </c>
      <c r="M22" s="76">
        <v>0</v>
      </c>
      <c r="N22" s="77">
        <v>0</v>
      </c>
      <c r="O22" s="76">
        <v>0</v>
      </c>
      <c r="P22" s="76">
        <v>0.91</v>
      </c>
      <c r="Q22" s="76">
        <v>457.2784</v>
      </c>
      <c r="R22" s="76">
        <v>445.8051</v>
      </c>
      <c r="S22" s="76">
        <v>433.73</v>
      </c>
      <c r="T22" s="77">
        <v>0.466376344086022</v>
      </c>
      <c r="U22" s="76">
        <v>-406.27</v>
      </c>
      <c r="V22" s="77">
        <v>-0.436849462365591</v>
      </c>
      <c r="W22" s="76">
        <v>2190.32</v>
      </c>
      <c r="X22" s="76">
        <v>3180</v>
      </c>
      <c r="Y22" s="77">
        <v>0.688779874213837</v>
      </c>
      <c r="Z22" s="76">
        <v>70.3199999999997</v>
      </c>
      <c r="AA22" s="77">
        <v>0.0221132075471697</v>
      </c>
      <c r="AB22" s="76">
        <v>8949.974</v>
      </c>
      <c r="AC22" s="76">
        <v>12200</v>
      </c>
      <c r="AD22" s="77">
        <v>0.688779874213837</v>
      </c>
      <c r="AE22" s="76">
        <v>-212.941000000001</v>
      </c>
      <c r="AF22" s="77">
        <v>-0.0174541803278689</v>
      </c>
      <c r="AG22" s="76">
        <v>0</v>
      </c>
      <c r="AH22" s="77">
        <v>0</v>
      </c>
      <c r="AI22" s="76">
        <v>2.4</v>
      </c>
      <c r="AJ22" s="76">
        <v>1.12</v>
      </c>
      <c r="AK22" s="88">
        <v>0.00249262727588555</v>
      </c>
      <c r="AL22" s="76">
        <v>0</v>
      </c>
      <c r="AM22" s="76">
        <v>1.12</v>
      </c>
      <c r="AN22" s="76">
        <v>0</v>
      </c>
      <c r="AO22" s="76">
        <v>2.4</v>
      </c>
      <c r="AP22" s="76">
        <v>3.12</v>
      </c>
      <c r="AQ22" s="76">
        <v>0</v>
      </c>
    </row>
    <row r="23" s="42" customFormat="1" ht="16" customHeight="1" spans="1:43">
      <c r="A23" s="57"/>
      <c r="B23" s="58"/>
      <c r="C23" s="58"/>
      <c r="D23" s="58"/>
      <c r="E23" s="60"/>
      <c r="F23" s="58" t="s">
        <v>794</v>
      </c>
      <c r="G23" s="61">
        <v>20</v>
      </c>
      <c r="H23" s="61">
        <v>370</v>
      </c>
      <c r="I23" s="76">
        <v>7.16</v>
      </c>
      <c r="J23" s="76">
        <v>31.0981</v>
      </c>
      <c r="K23" s="76">
        <v>24.108</v>
      </c>
      <c r="L23" s="76">
        <v>24.108</v>
      </c>
      <c r="M23" s="76">
        <v>6.8227</v>
      </c>
      <c r="N23" s="77">
        <v>0.21939282464202</v>
      </c>
      <c r="O23" s="76">
        <v>0</v>
      </c>
      <c r="P23" s="76">
        <v>0</v>
      </c>
      <c r="Q23" s="76">
        <v>258.1641</v>
      </c>
      <c r="R23" s="76">
        <v>249.102</v>
      </c>
      <c r="S23" s="76">
        <v>247.7545</v>
      </c>
      <c r="T23" s="77">
        <v>0.669606756756757</v>
      </c>
      <c r="U23" s="76">
        <v>-86.4390483870968</v>
      </c>
      <c r="V23" s="77">
        <v>-0.233619049694856</v>
      </c>
      <c r="W23" s="76">
        <v>627.1768</v>
      </c>
      <c r="X23" s="76">
        <v>980</v>
      </c>
      <c r="Y23" s="77">
        <v>0.639976326530612</v>
      </c>
      <c r="Z23" s="76">
        <v>-7.01674838709687</v>
      </c>
      <c r="AA23" s="77">
        <v>-0.00715994733377232</v>
      </c>
      <c r="AB23" s="76">
        <v>3687.9763</v>
      </c>
      <c r="AC23" s="76">
        <v>5150</v>
      </c>
      <c r="AD23" s="77">
        <v>0.639976326530612</v>
      </c>
      <c r="AE23" s="76">
        <v>-45.609417490497</v>
      </c>
      <c r="AF23" s="77">
        <v>-0.00885619757097029</v>
      </c>
      <c r="AG23" s="76">
        <v>6.8227</v>
      </c>
      <c r="AH23" s="77">
        <v>0.026427764356082</v>
      </c>
      <c r="AI23" s="76">
        <v>0.2875</v>
      </c>
      <c r="AJ23" s="76">
        <v>0</v>
      </c>
      <c r="AK23" s="88">
        <v>0</v>
      </c>
      <c r="AL23" s="76">
        <v>0.2875</v>
      </c>
      <c r="AM23" s="76">
        <v>0</v>
      </c>
      <c r="AN23" s="76">
        <v>0</v>
      </c>
      <c r="AO23" s="76">
        <v>0</v>
      </c>
      <c r="AP23" s="76">
        <v>0</v>
      </c>
      <c r="AQ23" s="76">
        <v>0</v>
      </c>
    </row>
    <row r="24" s="43" customFormat="1" ht="16" customHeight="1" spans="1:43">
      <c r="A24" s="57"/>
      <c r="B24" s="58"/>
      <c r="C24" s="58"/>
      <c r="D24" s="58"/>
      <c r="E24" s="62" t="s">
        <v>942</v>
      </c>
      <c r="F24" s="62"/>
      <c r="G24" s="63">
        <v>70</v>
      </c>
      <c r="H24" s="63">
        <v>1300</v>
      </c>
      <c r="I24" s="78">
        <v>12.02</v>
      </c>
      <c r="J24" s="78">
        <v>60.3011</v>
      </c>
      <c r="K24" s="78">
        <v>51.5386</v>
      </c>
      <c r="L24" s="78">
        <v>51.5386</v>
      </c>
      <c r="M24" s="78">
        <v>6.8227</v>
      </c>
      <c r="N24" s="79">
        <v>0.113143872997342</v>
      </c>
      <c r="O24" s="78">
        <v>0</v>
      </c>
      <c r="P24" s="78">
        <v>0.91</v>
      </c>
      <c r="Q24" s="78">
        <v>715.4425</v>
      </c>
      <c r="R24" s="78">
        <v>694.9071</v>
      </c>
      <c r="S24" s="78">
        <v>681.4845</v>
      </c>
      <c r="T24" s="79">
        <v>0.524218846153846</v>
      </c>
      <c r="U24" s="78">
        <v>-492.709048387097</v>
      </c>
      <c r="V24" s="79">
        <v>-0.379006960297767</v>
      </c>
      <c r="W24" s="78">
        <v>2817.4968</v>
      </c>
      <c r="X24" s="78">
        <v>4160</v>
      </c>
      <c r="Y24" s="79">
        <v>0.677282884615385</v>
      </c>
      <c r="Z24" s="78">
        <v>63.3032516129028</v>
      </c>
      <c r="AA24" s="79">
        <v>0.0152171277915632</v>
      </c>
      <c r="AB24" s="78">
        <v>12637.9503</v>
      </c>
      <c r="AC24" s="78">
        <v>17350</v>
      </c>
      <c r="AD24" s="79">
        <v>0.677282884615385</v>
      </c>
      <c r="AE24" s="78">
        <v>-258.550417490498</v>
      </c>
      <c r="AF24" s="79">
        <v>-0.0149020413539192</v>
      </c>
      <c r="AG24" s="78">
        <v>6.8227</v>
      </c>
      <c r="AH24" s="79">
        <v>0.00953633590400347</v>
      </c>
      <c r="AI24" s="78">
        <v>2.6875</v>
      </c>
      <c r="AJ24" s="78">
        <v>1.12</v>
      </c>
      <c r="AK24" s="89">
        <v>0.00160294346218041</v>
      </c>
      <c r="AL24" s="78">
        <v>0.2875</v>
      </c>
      <c r="AM24" s="78">
        <v>1.12</v>
      </c>
      <c r="AN24" s="78">
        <v>0</v>
      </c>
      <c r="AO24" s="78">
        <v>2.4</v>
      </c>
      <c r="AP24" s="78">
        <v>3.12</v>
      </c>
      <c r="AQ24" s="78">
        <v>0</v>
      </c>
    </row>
    <row r="25" s="42" customFormat="1" ht="16" customHeight="1" spans="1:43">
      <c r="A25" s="57"/>
      <c r="B25" s="58"/>
      <c r="C25" s="58"/>
      <c r="D25" s="64" t="s">
        <v>939</v>
      </c>
      <c r="E25" s="64"/>
      <c r="F25" s="64"/>
      <c r="G25" s="65">
        <v>70</v>
      </c>
      <c r="H25" s="65">
        <v>1300</v>
      </c>
      <c r="I25" s="80">
        <v>12.02</v>
      </c>
      <c r="J25" s="80">
        <v>60.3011</v>
      </c>
      <c r="K25" s="80">
        <v>51.5386</v>
      </c>
      <c r="L25" s="80">
        <v>51.5386</v>
      </c>
      <c r="M25" s="80">
        <v>6.8227</v>
      </c>
      <c r="N25" s="81">
        <v>0.113143872997342</v>
      </c>
      <c r="O25" s="80">
        <v>0</v>
      </c>
      <c r="P25" s="80">
        <v>0.91</v>
      </c>
      <c r="Q25" s="80">
        <v>715.4425</v>
      </c>
      <c r="R25" s="80">
        <v>694.9071</v>
      </c>
      <c r="S25" s="80">
        <v>681.4845</v>
      </c>
      <c r="T25" s="81">
        <v>0.524218846153846</v>
      </c>
      <c r="U25" s="80">
        <v>-492.709048387097</v>
      </c>
      <c r="V25" s="81">
        <v>-0.379006960297767</v>
      </c>
      <c r="W25" s="80">
        <v>2817.4968</v>
      </c>
      <c r="X25" s="80">
        <v>4160</v>
      </c>
      <c r="Y25" s="81">
        <v>0.677282884615385</v>
      </c>
      <c r="Z25" s="80">
        <v>63.3032516129028</v>
      </c>
      <c r="AA25" s="81">
        <v>0.0152171277915632</v>
      </c>
      <c r="AB25" s="80">
        <v>12637.9503</v>
      </c>
      <c r="AC25" s="80">
        <v>17350</v>
      </c>
      <c r="AD25" s="81">
        <v>0.677282884615385</v>
      </c>
      <c r="AE25" s="80">
        <v>-258.550417490498</v>
      </c>
      <c r="AF25" s="81">
        <v>-0.0149020413539192</v>
      </c>
      <c r="AG25" s="80">
        <v>6.8227</v>
      </c>
      <c r="AH25" s="81">
        <v>0.00953633590400347</v>
      </c>
      <c r="AI25" s="80">
        <v>2.6875</v>
      </c>
      <c r="AJ25" s="80">
        <v>1.12</v>
      </c>
      <c r="AK25" s="81">
        <v>0.00160294346218041</v>
      </c>
      <c r="AL25" s="80">
        <v>0.2875</v>
      </c>
      <c r="AM25" s="80">
        <v>1.12</v>
      </c>
      <c r="AN25" s="80">
        <v>0</v>
      </c>
      <c r="AO25" s="80">
        <v>2.4</v>
      </c>
      <c r="AP25" s="80">
        <v>3.12</v>
      </c>
      <c r="AQ25" s="80">
        <v>0</v>
      </c>
    </row>
    <row r="26" s="42" customFormat="1" ht="16" customHeight="1" spans="1:43">
      <c r="A26" s="57"/>
      <c r="B26" s="58"/>
      <c r="C26" s="58"/>
      <c r="D26" s="58" t="s">
        <v>32</v>
      </c>
      <c r="E26" s="60" t="s">
        <v>727</v>
      </c>
      <c r="F26" s="58" t="s">
        <v>793</v>
      </c>
      <c r="G26" s="61">
        <v>30</v>
      </c>
      <c r="H26" s="61">
        <v>312.0232</v>
      </c>
      <c r="I26" s="76">
        <v>1.64</v>
      </c>
      <c r="J26" s="76">
        <v>4.8844</v>
      </c>
      <c r="K26" s="76">
        <v>4.396</v>
      </c>
      <c r="L26" s="76">
        <v>4.396</v>
      </c>
      <c r="M26" s="76">
        <v>0</v>
      </c>
      <c r="N26" s="77">
        <v>0</v>
      </c>
      <c r="O26" s="76">
        <v>0</v>
      </c>
      <c r="P26" s="76">
        <v>0</v>
      </c>
      <c r="Q26" s="76">
        <v>346.8349</v>
      </c>
      <c r="R26" s="76">
        <v>312.229</v>
      </c>
      <c r="S26" s="76">
        <v>311.136</v>
      </c>
      <c r="T26" s="77">
        <v>0.997156621687106</v>
      </c>
      <c r="U26" s="76">
        <v>29.3085935483871</v>
      </c>
      <c r="V26" s="77">
        <v>0.0939308152354924</v>
      </c>
      <c r="W26" s="76">
        <v>661.92</v>
      </c>
      <c r="X26" s="76">
        <v>904.1426</v>
      </c>
      <c r="Y26" s="77">
        <v>0.732096905952667</v>
      </c>
      <c r="Z26" s="76">
        <v>109.932093548387</v>
      </c>
      <c r="AA26" s="77">
        <v>0.121587118612028</v>
      </c>
      <c r="AB26" s="76">
        <v>3148.096</v>
      </c>
      <c r="AC26" s="76">
        <v>4453.1432</v>
      </c>
      <c r="AD26" s="77">
        <v>0.732096905952667</v>
      </c>
      <c r="AE26" s="76">
        <v>209.944823415588</v>
      </c>
      <c r="AF26" s="77">
        <v>0.0471453115218904</v>
      </c>
      <c r="AG26" s="76">
        <v>0</v>
      </c>
      <c r="AH26" s="77">
        <v>0</v>
      </c>
      <c r="AI26" s="76">
        <v>0</v>
      </c>
      <c r="AJ26" s="76">
        <v>0</v>
      </c>
      <c r="AK26" s="88">
        <v>0</v>
      </c>
      <c r="AL26" s="76">
        <v>0</v>
      </c>
      <c r="AM26" s="76">
        <v>0</v>
      </c>
      <c r="AN26" s="76">
        <v>0</v>
      </c>
      <c r="AO26" s="76">
        <v>0</v>
      </c>
      <c r="AP26" s="76">
        <v>0</v>
      </c>
      <c r="AQ26" s="76">
        <v>0</v>
      </c>
    </row>
    <row r="27" s="42" customFormat="1" ht="16" customHeight="1" spans="1:43">
      <c r="A27" s="57"/>
      <c r="B27" s="58"/>
      <c r="C27" s="58"/>
      <c r="D27" s="58"/>
      <c r="E27" s="60"/>
      <c r="F27" s="58" t="s">
        <v>789</v>
      </c>
      <c r="G27" s="61">
        <v>30</v>
      </c>
      <c r="H27" s="61">
        <v>250</v>
      </c>
      <c r="I27" s="76">
        <v>1.77</v>
      </c>
      <c r="J27" s="76">
        <v>4.3654</v>
      </c>
      <c r="K27" s="76">
        <v>4.3491</v>
      </c>
      <c r="L27" s="76">
        <v>4.3491</v>
      </c>
      <c r="M27" s="76">
        <v>0</v>
      </c>
      <c r="N27" s="77">
        <v>0</v>
      </c>
      <c r="O27" s="76">
        <v>0</v>
      </c>
      <c r="P27" s="76">
        <v>0</v>
      </c>
      <c r="Q27" s="76">
        <v>173.6452</v>
      </c>
      <c r="R27" s="76">
        <v>172.4475</v>
      </c>
      <c r="S27" s="76">
        <v>168.3488</v>
      </c>
      <c r="T27" s="77">
        <v>0.6733952</v>
      </c>
      <c r="U27" s="76">
        <v>-57.4576516129032</v>
      </c>
      <c r="V27" s="77">
        <v>-0.229830606451613</v>
      </c>
      <c r="W27" s="76">
        <v>386.5133</v>
      </c>
      <c r="X27" s="76">
        <v>795</v>
      </c>
      <c r="Y27" s="77">
        <v>0.486180251572327</v>
      </c>
      <c r="Z27" s="76">
        <v>-94.2931516129032</v>
      </c>
      <c r="AA27" s="77">
        <v>-0.118607737877866</v>
      </c>
      <c r="AB27" s="76">
        <v>2578.9392</v>
      </c>
      <c r="AC27" s="76">
        <v>3711</v>
      </c>
      <c r="AD27" s="77">
        <v>0.486180251572327</v>
      </c>
      <c r="AE27" s="76">
        <v>-31.8354387778236</v>
      </c>
      <c r="AF27" s="77">
        <v>-0.008578668493081</v>
      </c>
      <c r="AG27" s="76">
        <v>0</v>
      </c>
      <c r="AH27" s="77">
        <v>0</v>
      </c>
      <c r="AI27" s="76">
        <v>0</v>
      </c>
      <c r="AJ27" s="76">
        <v>0</v>
      </c>
      <c r="AK27" s="88">
        <v>0</v>
      </c>
      <c r="AL27" s="76">
        <v>0</v>
      </c>
      <c r="AM27" s="76">
        <v>0</v>
      </c>
      <c r="AN27" s="76">
        <v>0</v>
      </c>
      <c r="AO27" s="76">
        <v>0</v>
      </c>
      <c r="AP27" s="76">
        <v>0</v>
      </c>
      <c r="AQ27" s="76">
        <v>0</v>
      </c>
    </row>
    <row r="28" s="43" customFormat="1" ht="16" customHeight="1" spans="1:43">
      <c r="A28" s="57"/>
      <c r="B28" s="58"/>
      <c r="C28" s="58"/>
      <c r="D28" s="58"/>
      <c r="E28" s="62" t="s">
        <v>942</v>
      </c>
      <c r="F28" s="62"/>
      <c r="G28" s="63">
        <v>60</v>
      </c>
      <c r="H28" s="63">
        <v>562.0232</v>
      </c>
      <c r="I28" s="78">
        <v>3.41</v>
      </c>
      <c r="J28" s="78">
        <v>9.2498</v>
      </c>
      <c r="K28" s="78">
        <v>8.7451</v>
      </c>
      <c r="L28" s="78">
        <v>8.7451</v>
      </c>
      <c r="M28" s="78">
        <v>0</v>
      </c>
      <c r="N28" s="79">
        <v>0</v>
      </c>
      <c r="O28" s="78">
        <v>0</v>
      </c>
      <c r="P28" s="78">
        <v>0</v>
      </c>
      <c r="Q28" s="78">
        <v>520.4801</v>
      </c>
      <c r="R28" s="78">
        <v>484.6765</v>
      </c>
      <c r="S28" s="78">
        <v>479.4848</v>
      </c>
      <c r="T28" s="79">
        <v>0.853140582096967</v>
      </c>
      <c r="U28" s="78">
        <v>-28.1490580645161</v>
      </c>
      <c r="V28" s="79">
        <v>-0.050085224354646</v>
      </c>
      <c r="W28" s="78">
        <v>1048.4333</v>
      </c>
      <c r="X28" s="78">
        <v>1699.1426</v>
      </c>
      <c r="Y28" s="79">
        <v>0.61703667485001</v>
      </c>
      <c r="Z28" s="78">
        <v>15.6389419354838</v>
      </c>
      <c r="AA28" s="79">
        <v>0.00920401968350614</v>
      </c>
      <c r="AB28" s="78">
        <v>5727.0352</v>
      </c>
      <c r="AC28" s="78">
        <v>8164.1432</v>
      </c>
      <c r="AD28" s="79">
        <v>0.61703667485001</v>
      </c>
      <c r="AE28" s="78">
        <v>178.109384637764</v>
      </c>
      <c r="AF28" s="79">
        <v>0.0218160534761032</v>
      </c>
      <c r="AG28" s="78">
        <v>0</v>
      </c>
      <c r="AH28" s="79">
        <v>0</v>
      </c>
      <c r="AI28" s="78">
        <v>0</v>
      </c>
      <c r="AJ28" s="78">
        <v>0</v>
      </c>
      <c r="AK28" s="89">
        <v>0</v>
      </c>
      <c r="AL28" s="78">
        <v>0</v>
      </c>
      <c r="AM28" s="78">
        <v>0</v>
      </c>
      <c r="AN28" s="78">
        <v>0</v>
      </c>
      <c r="AO28" s="78">
        <v>0</v>
      </c>
      <c r="AP28" s="78">
        <v>0</v>
      </c>
      <c r="AQ28" s="78">
        <v>0</v>
      </c>
    </row>
    <row r="29" s="42" customFormat="1" ht="16" customHeight="1" spans="1:43">
      <c r="A29" s="57"/>
      <c r="B29" s="58"/>
      <c r="C29" s="58"/>
      <c r="D29" s="64" t="s">
        <v>943</v>
      </c>
      <c r="E29" s="64"/>
      <c r="F29" s="64"/>
      <c r="G29" s="65">
        <v>60</v>
      </c>
      <c r="H29" s="65">
        <v>562.0232</v>
      </c>
      <c r="I29" s="80">
        <v>3.41</v>
      </c>
      <c r="J29" s="80">
        <v>9.2498</v>
      </c>
      <c r="K29" s="80">
        <v>8.7451</v>
      </c>
      <c r="L29" s="80">
        <v>8.7451</v>
      </c>
      <c r="M29" s="80">
        <v>0</v>
      </c>
      <c r="N29" s="81">
        <v>0</v>
      </c>
      <c r="O29" s="80">
        <v>0</v>
      </c>
      <c r="P29" s="80">
        <v>0</v>
      </c>
      <c r="Q29" s="80">
        <v>520.4801</v>
      </c>
      <c r="R29" s="80">
        <v>484.6765</v>
      </c>
      <c r="S29" s="80">
        <v>479.4848</v>
      </c>
      <c r="T29" s="81">
        <v>0.853140582096967</v>
      </c>
      <c r="U29" s="80">
        <v>-28.1490580645161</v>
      </c>
      <c r="V29" s="81">
        <v>-0.050085224354646</v>
      </c>
      <c r="W29" s="80">
        <v>1048.4333</v>
      </c>
      <c r="X29" s="80">
        <v>1699.1426</v>
      </c>
      <c r="Y29" s="81">
        <v>0.61703667485001</v>
      </c>
      <c r="Z29" s="80">
        <v>15.6389419354838</v>
      </c>
      <c r="AA29" s="81">
        <v>0.00920401968350614</v>
      </c>
      <c r="AB29" s="80">
        <v>5727.0352</v>
      </c>
      <c r="AC29" s="80">
        <v>8164.1432</v>
      </c>
      <c r="AD29" s="81">
        <v>0.61703667485001</v>
      </c>
      <c r="AE29" s="80">
        <v>178.109384637764</v>
      </c>
      <c r="AF29" s="81">
        <v>0.0218160534761032</v>
      </c>
      <c r="AG29" s="80">
        <v>0</v>
      </c>
      <c r="AH29" s="81">
        <v>0</v>
      </c>
      <c r="AI29" s="80">
        <v>0</v>
      </c>
      <c r="AJ29" s="80">
        <v>0</v>
      </c>
      <c r="AK29" s="81">
        <v>0</v>
      </c>
      <c r="AL29" s="80">
        <v>0</v>
      </c>
      <c r="AM29" s="80">
        <v>0</v>
      </c>
      <c r="AN29" s="80">
        <v>0</v>
      </c>
      <c r="AO29" s="80">
        <v>0</v>
      </c>
      <c r="AP29" s="80">
        <v>0</v>
      </c>
      <c r="AQ29" s="80">
        <v>0</v>
      </c>
    </row>
    <row r="30" s="42" customFormat="1" ht="16" customHeight="1" spans="1:43">
      <c r="A30" s="57"/>
      <c r="B30" s="58"/>
      <c r="C30" s="66" t="s">
        <v>940</v>
      </c>
      <c r="D30" s="66"/>
      <c r="E30" s="66"/>
      <c r="F30" s="66"/>
      <c r="G30" s="67">
        <v>130</v>
      </c>
      <c r="H30" s="67">
        <v>1862.0232</v>
      </c>
      <c r="I30" s="82">
        <v>15.43</v>
      </c>
      <c r="J30" s="82">
        <v>69.5509</v>
      </c>
      <c r="K30" s="82">
        <v>60.2837</v>
      </c>
      <c r="L30" s="82">
        <v>60.2837</v>
      </c>
      <c r="M30" s="82">
        <v>6.8227</v>
      </c>
      <c r="N30" s="83">
        <v>0.0980965019863151</v>
      </c>
      <c r="O30" s="82">
        <v>0</v>
      </c>
      <c r="P30" s="82">
        <v>0.91</v>
      </c>
      <c r="Q30" s="82">
        <v>1235.9226</v>
      </c>
      <c r="R30" s="82">
        <v>1179.5836</v>
      </c>
      <c r="S30" s="82">
        <v>1160.9693</v>
      </c>
      <c r="T30" s="83">
        <v>0.623498837178828</v>
      </c>
      <c r="U30" s="82">
        <v>-520.858106451613</v>
      </c>
      <c r="V30" s="83">
        <v>-0.279726969272785</v>
      </c>
      <c r="W30" s="82">
        <v>3865.9301</v>
      </c>
      <c r="X30" s="82">
        <v>5859.1426</v>
      </c>
      <c r="Y30" s="83">
        <v>0.659811573795797</v>
      </c>
      <c r="Z30" s="82">
        <v>78.9421935483866</v>
      </c>
      <c r="AA30" s="83">
        <v>0.0134733354242627</v>
      </c>
      <c r="AB30" s="82">
        <v>18364.9855</v>
      </c>
      <c r="AC30" s="82">
        <v>25514.1432</v>
      </c>
      <c r="AD30" s="83">
        <v>0.659811573795797</v>
      </c>
      <c r="AE30" s="82">
        <v>-80.4410328527336</v>
      </c>
      <c r="AF30" s="83">
        <v>-0.0031528016528783</v>
      </c>
      <c r="AG30" s="82">
        <v>6.8227</v>
      </c>
      <c r="AH30" s="83">
        <v>0.00552032950930746</v>
      </c>
      <c r="AI30" s="82">
        <v>2.6875</v>
      </c>
      <c r="AJ30" s="82">
        <v>1.12</v>
      </c>
      <c r="AK30" s="83">
        <v>0.000946432671329031</v>
      </c>
      <c r="AL30" s="82">
        <v>0.2875</v>
      </c>
      <c r="AM30" s="82">
        <v>1.12</v>
      </c>
      <c r="AN30" s="82">
        <v>0</v>
      </c>
      <c r="AO30" s="82">
        <v>2.4</v>
      </c>
      <c r="AP30" s="82">
        <v>3.12</v>
      </c>
      <c r="AQ30" s="82">
        <v>0</v>
      </c>
    </row>
    <row r="31" s="42" customFormat="1" ht="16" customHeight="1" spans="1:43">
      <c r="A31" s="57"/>
      <c r="B31" s="68" t="s">
        <v>944</v>
      </c>
      <c r="C31" s="68"/>
      <c r="D31" s="68"/>
      <c r="E31" s="68"/>
      <c r="F31" s="68"/>
      <c r="G31" s="69">
        <v>130</v>
      </c>
      <c r="H31" s="69">
        <v>1862.0232</v>
      </c>
      <c r="I31" s="84">
        <v>15.43</v>
      </c>
      <c r="J31" s="84">
        <v>69.5509</v>
      </c>
      <c r="K31" s="84">
        <v>60.2837</v>
      </c>
      <c r="L31" s="84">
        <v>60.2837</v>
      </c>
      <c r="M31" s="84">
        <v>6.8227</v>
      </c>
      <c r="N31" s="85">
        <v>0.0980965019863151</v>
      </c>
      <c r="O31" s="84">
        <v>0</v>
      </c>
      <c r="P31" s="84">
        <v>0.91</v>
      </c>
      <c r="Q31" s="84">
        <v>1235.9226</v>
      </c>
      <c r="R31" s="84">
        <v>1179.5836</v>
      </c>
      <c r="S31" s="84">
        <v>1160.9693</v>
      </c>
      <c r="T31" s="85">
        <v>0.623498837178828</v>
      </c>
      <c r="U31" s="84">
        <v>-520.858106451613</v>
      </c>
      <c r="V31" s="85">
        <v>-0.279726969272785</v>
      </c>
      <c r="W31" s="84">
        <v>3865.9301</v>
      </c>
      <c r="X31" s="84">
        <v>5859.1426</v>
      </c>
      <c r="Y31" s="85">
        <v>0.659811573795797</v>
      </c>
      <c r="Z31" s="84">
        <v>78.9421935483866</v>
      </c>
      <c r="AA31" s="85">
        <v>0.0134733354242627</v>
      </c>
      <c r="AB31" s="84">
        <v>18364.9855</v>
      </c>
      <c r="AC31" s="84">
        <v>25514.1432</v>
      </c>
      <c r="AD31" s="85">
        <v>0.659811573795797</v>
      </c>
      <c r="AE31" s="84">
        <v>-80.4410328527336</v>
      </c>
      <c r="AF31" s="85">
        <v>-0.0031528016528783</v>
      </c>
      <c r="AG31" s="84">
        <v>6.8227</v>
      </c>
      <c r="AH31" s="85">
        <v>0.00552032950930746</v>
      </c>
      <c r="AI31" s="84">
        <v>2.6875</v>
      </c>
      <c r="AJ31" s="84">
        <v>1.12</v>
      </c>
      <c r="AK31" s="85">
        <v>0.000946432671329031</v>
      </c>
      <c r="AL31" s="84">
        <v>0.2875</v>
      </c>
      <c r="AM31" s="84">
        <v>1.12</v>
      </c>
      <c r="AN31" s="84">
        <v>0</v>
      </c>
      <c r="AO31" s="84">
        <v>2.4</v>
      </c>
      <c r="AP31" s="84">
        <v>3.12</v>
      </c>
      <c r="AQ31" s="84">
        <v>0</v>
      </c>
    </row>
    <row r="32" s="42" customFormat="1" ht="16" customHeight="1" spans="1:43">
      <c r="A32" s="57"/>
      <c r="B32" s="58" t="s">
        <v>746</v>
      </c>
      <c r="C32" s="59" t="s">
        <v>936</v>
      </c>
      <c r="D32" s="58" t="s">
        <v>175</v>
      </c>
      <c r="E32" s="60" t="s">
        <v>727</v>
      </c>
      <c r="F32" s="58" t="s">
        <v>810</v>
      </c>
      <c r="G32" s="61">
        <v>100</v>
      </c>
      <c r="H32" s="61">
        <v>2608</v>
      </c>
      <c r="I32" s="76">
        <v>6.54</v>
      </c>
      <c r="J32" s="76">
        <v>119.9024</v>
      </c>
      <c r="K32" s="76">
        <v>75.8838</v>
      </c>
      <c r="L32" s="76">
        <v>75.8838</v>
      </c>
      <c r="M32" s="76">
        <v>42.0503</v>
      </c>
      <c r="N32" s="77">
        <v>0.350704406250417</v>
      </c>
      <c r="O32" s="76">
        <v>0.4395</v>
      </c>
      <c r="P32" s="76">
        <v>1.5288</v>
      </c>
      <c r="Q32" s="76">
        <v>2746.1163</v>
      </c>
      <c r="R32" s="76">
        <v>2381.7305</v>
      </c>
      <c r="S32" s="76">
        <v>2343.66</v>
      </c>
      <c r="T32" s="77">
        <v>0.89864263803681</v>
      </c>
      <c r="U32" s="76">
        <v>-11.9529032258065</v>
      </c>
      <c r="V32" s="77">
        <v>-0.00458316841480311</v>
      </c>
      <c r="W32" s="76">
        <v>5470.08</v>
      </c>
      <c r="X32" s="76">
        <v>7912</v>
      </c>
      <c r="Y32" s="77">
        <v>0.691365015166835</v>
      </c>
      <c r="Z32" s="76">
        <v>-204.532903225807</v>
      </c>
      <c r="AA32" s="77">
        <v>-0.0258509736129685</v>
      </c>
      <c r="AB32" s="76">
        <v>19621.14</v>
      </c>
      <c r="AC32" s="76">
        <v>29220</v>
      </c>
      <c r="AD32" s="77">
        <v>0.691365015166835</v>
      </c>
      <c r="AE32" s="76">
        <v>-2624.64619622592</v>
      </c>
      <c r="AF32" s="77">
        <v>-0.0898236206785051</v>
      </c>
      <c r="AG32" s="76">
        <v>335.1537</v>
      </c>
      <c r="AH32" s="77">
        <v>0.122046433357538</v>
      </c>
      <c r="AI32" s="76">
        <v>18.4804</v>
      </c>
      <c r="AJ32" s="76">
        <v>10.7517</v>
      </c>
      <c r="AK32" s="88">
        <v>0.00445950509559958</v>
      </c>
      <c r="AL32" s="76">
        <v>18.4804</v>
      </c>
      <c r="AM32" s="76">
        <v>8.5475</v>
      </c>
      <c r="AN32" s="76">
        <v>2.2042</v>
      </c>
      <c r="AO32" s="76">
        <v>0</v>
      </c>
      <c r="AP32" s="76">
        <v>0</v>
      </c>
      <c r="AQ32" s="76">
        <v>0</v>
      </c>
    </row>
    <row r="33" s="42" customFormat="1" ht="16" customHeight="1" spans="1:43">
      <c r="A33" s="57"/>
      <c r="B33" s="58"/>
      <c r="C33" s="58"/>
      <c r="D33" s="58"/>
      <c r="E33" s="60"/>
      <c r="F33" s="58" t="s">
        <v>808</v>
      </c>
      <c r="G33" s="61">
        <v>200</v>
      </c>
      <c r="H33" s="61">
        <v>3554</v>
      </c>
      <c r="I33" s="76">
        <v>7.98</v>
      </c>
      <c r="J33" s="76">
        <v>207.0068</v>
      </c>
      <c r="K33" s="76">
        <v>104.4867</v>
      </c>
      <c r="L33" s="76">
        <v>104.4867</v>
      </c>
      <c r="M33" s="76">
        <v>77.1219</v>
      </c>
      <c r="N33" s="77">
        <v>0.372557326619222</v>
      </c>
      <c r="O33" s="76">
        <v>1.6031</v>
      </c>
      <c r="P33" s="76">
        <v>23.7951</v>
      </c>
      <c r="Q33" s="76">
        <v>3063.1748</v>
      </c>
      <c r="R33" s="76">
        <v>1956.3948</v>
      </c>
      <c r="S33" s="76">
        <v>1899.975</v>
      </c>
      <c r="T33" s="77">
        <v>0.534601857062465</v>
      </c>
      <c r="U33" s="76">
        <v>-1310.08951612903</v>
      </c>
      <c r="V33" s="77">
        <v>-0.368623949389147</v>
      </c>
      <c r="W33" s="76">
        <v>5467.275</v>
      </c>
      <c r="X33" s="76">
        <v>11077</v>
      </c>
      <c r="Y33" s="77">
        <v>0.493570009930487</v>
      </c>
      <c r="Z33" s="76">
        <v>-2098.78951612903</v>
      </c>
      <c r="AA33" s="77">
        <v>-0.189472737756525</v>
      </c>
      <c r="AB33" s="76">
        <v>31856.55</v>
      </c>
      <c r="AC33" s="76">
        <v>48700</v>
      </c>
      <c r="AD33" s="77">
        <v>0.493570009930487</v>
      </c>
      <c r="AE33" s="76">
        <v>-4074.89696803823</v>
      </c>
      <c r="AF33" s="77">
        <v>-0.0836734490356926</v>
      </c>
      <c r="AG33" s="76">
        <v>175.5242</v>
      </c>
      <c r="AH33" s="77">
        <v>0.0573013985359242</v>
      </c>
      <c r="AI33" s="76">
        <v>104.6039</v>
      </c>
      <c r="AJ33" s="76">
        <v>826.6519</v>
      </c>
      <c r="AK33" s="88">
        <v>0.28627144156568</v>
      </c>
      <c r="AL33" s="76">
        <v>104.6039</v>
      </c>
      <c r="AM33" s="76">
        <v>826.6519</v>
      </c>
      <c r="AN33" s="76">
        <v>0</v>
      </c>
      <c r="AO33" s="76">
        <v>0</v>
      </c>
      <c r="AP33" s="76">
        <v>0</v>
      </c>
      <c r="AQ33" s="76">
        <v>0</v>
      </c>
    </row>
    <row r="34" s="42" customFormat="1" ht="16" customHeight="1" spans="1:43">
      <c r="A34" s="57"/>
      <c r="B34" s="58"/>
      <c r="C34" s="58"/>
      <c r="D34" s="58"/>
      <c r="E34" s="60"/>
      <c r="F34" s="58" t="s">
        <v>809</v>
      </c>
      <c r="G34" s="61">
        <v>150</v>
      </c>
      <c r="H34" s="61">
        <v>1907</v>
      </c>
      <c r="I34" s="76">
        <v>7.72</v>
      </c>
      <c r="J34" s="76">
        <v>186.5058</v>
      </c>
      <c r="K34" s="76">
        <v>164.4456</v>
      </c>
      <c r="L34" s="76">
        <v>164.4456</v>
      </c>
      <c r="M34" s="76">
        <v>20.269</v>
      </c>
      <c r="N34" s="77">
        <v>0.108677585361957</v>
      </c>
      <c r="O34" s="76">
        <v>1.7912</v>
      </c>
      <c r="P34" s="76">
        <v>0</v>
      </c>
      <c r="Q34" s="76">
        <v>1570.124</v>
      </c>
      <c r="R34" s="76">
        <v>1506.1546</v>
      </c>
      <c r="S34" s="76">
        <v>1464.32</v>
      </c>
      <c r="T34" s="77">
        <v>0.767865757734662</v>
      </c>
      <c r="U34" s="76">
        <v>-258.131612903226</v>
      </c>
      <c r="V34" s="77">
        <v>-0.135360048716951</v>
      </c>
      <c r="W34" s="76">
        <v>3175.04</v>
      </c>
      <c r="X34" s="76">
        <v>6384</v>
      </c>
      <c r="Y34" s="77">
        <v>0.49734335839599</v>
      </c>
      <c r="Z34" s="76">
        <v>-932.411612903225</v>
      </c>
      <c r="AA34" s="77">
        <v>-0.146054450642736</v>
      </c>
      <c r="AB34" s="76">
        <v>25328.16</v>
      </c>
      <c r="AC34" s="76">
        <v>39120</v>
      </c>
      <c r="AD34" s="77">
        <v>0.49734335839599</v>
      </c>
      <c r="AE34" s="76">
        <v>-839.827748736327</v>
      </c>
      <c r="AF34" s="77">
        <v>-0.0214679894871249</v>
      </c>
      <c r="AG34" s="76">
        <v>46.2188</v>
      </c>
      <c r="AH34" s="77">
        <v>0.0294364012014338</v>
      </c>
      <c r="AI34" s="76">
        <v>9.5643</v>
      </c>
      <c r="AJ34" s="76">
        <v>8.1863</v>
      </c>
      <c r="AK34" s="88">
        <v>0.00537192208544206</v>
      </c>
      <c r="AL34" s="76">
        <v>7.8161</v>
      </c>
      <c r="AM34" s="76">
        <v>2.9011</v>
      </c>
      <c r="AN34" s="76">
        <v>5.2852</v>
      </c>
      <c r="AO34" s="76">
        <v>1.7482</v>
      </c>
      <c r="AP34" s="76">
        <v>0</v>
      </c>
      <c r="AQ34" s="76">
        <v>0</v>
      </c>
    </row>
    <row r="35" s="42" customFormat="1" ht="16" customHeight="1" spans="1:43">
      <c r="A35" s="57"/>
      <c r="B35" s="58"/>
      <c r="C35" s="58"/>
      <c r="D35" s="58"/>
      <c r="E35" s="60"/>
      <c r="F35" s="58" t="s">
        <v>806</v>
      </c>
      <c r="G35" s="61">
        <v>200</v>
      </c>
      <c r="H35" s="61">
        <v>5323</v>
      </c>
      <c r="I35" s="76">
        <v>9.75</v>
      </c>
      <c r="J35" s="76">
        <v>345.614</v>
      </c>
      <c r="K35" s="76">
        <v>238.4974</v>
      </c>
      <c r="L35" s="76">
        <v>238.4974</v>
      </c>
      <c r="M35" s="76">
        <v>107.0155</v>
      </c>
      <c r="N35" s="77">
        <v>0.309638787780588</v>
      </c>
      <c r="O35" s="76">
        <v>0.1011</v>
      </c>
      <c r="P35" s="76">
        <v>0</v>
      </c>
      <c r="Q35" s="76">
        <v>5093.1713</v>
      </c>
      <c r="R35" s="76">
        <v>4159.6779</v>
      </c>
      <c r="S35" s="76">
        <v>4066.26</v>
      </c>
      <c r="T35" s="77">
        <v>0.763903813638926</v>
      </c>
      <c r="U35" s="76">
        <v>-741.610967741935</v>
      </c>
      <c r="V35" s="77">
        <v>-0.139321992812687</v>
      </c>
      <c r="W35" s="76">
        <v>8620.92</v>
      </c>
      <c r="X35" s="76">
        <v>15710</v>
      </c>
      <c r="Y35" s="77">
        <v>0.548753660089115</v>
      </c>
      <c r="Z35" s="76">
        <v>-1612.95096774194</v>
      </c>
      <c r="AA35" s="77">
        <v>-0.10267033531139</v>
      </c>
      <c r="AB35" s="76">
        <v>30764.58</v>
      </c>
      <c r="AC35" s="76">
        <v>46518</v>
      </c>
      <c r="AD35" s="77">
        <v>0.548753660089115</v>
      </c>
      <c r="AE35" s="76">
        <v>-4329.47024853653</v>
      </c>
      <c r="AF35" s="77">
        <v>-0.0930708596357653</v>
      </c>
      <c r="AG35" s="76">
        <v>889.0555</v>
      </c>
      <c r="AH35" s="77">
        <v>0.174558334607752</v>
      </c>
      <c r="AI35" s="76">
        <v>26.5383</v>
      </c>
      <c r="AJ35" s="76">
        <v>17.8996</v>
      </c>
      <c r="AK35" s="88">
        <v>0.00425763724205694</v>
      </c>
      <c r="AL35" s="76">
        <v>9.66569999999999</v>
      </c>
      <c r="AM35" s="76">
        <v>17.8996</v>
      </c>
      <c r="AN35" s="76">
        <v>0</v>
      </c>
      <c r="AO35" s="76">
        <v>16.8726</v>
      </c>
      <c r="AP35" s="76">
        <v>0</v>
      </c>
      <c r="AQ35" s="76">
        <v>0</v>
      </c>
    </row>
    <row r="36" s="42" customFormat="1" ht="16" customHeight="1" spans="1:43">
      <c r="A36" s="57"/>
      <c r="B36" s="58"/>
      <c r="C36" s="58"/>
      <c r="D36" s="58"/>
      <c r="E36" s="60"/>
      <c r="F36" s="58" t="s">
        <v>811</v>
      </c>
      <c r="G36" s="61">
        <v>15</v>
      </c>
      <c r="H36" s="61">
        <v>367.968135275054</v>
      </c>
      <c r="I36" s="76">
        <v>17.97</v>
      </c>
      <c r="J36" s="76">
        <v>23.3475</v>
      </c>
      <c r="K36" s="76">
        <v>17.3924</v>
      </c>
      <c r="L36" s="76">
        <v>17.3924</v>
      </c>
      <c r="M36" s="76">
        <v>5.9551</v>
      </c>
      <c r="N36" s="77">
        <v>0.255063711318128</v>
      </c>
      <c r="O36" s="76">
        <v>0</v>
      </c>
      <c r="P36" s="76">
        <v>0</v>
      </c>
      <c r="Q36" s="76">
        <v>363.1502</v>
      </c>
      <c r="R36" s="76">
        <v>310.5812</v>
      </c>
      <c r="S36" s="76">
        <v>308.805</v>
      </c>
      <c r="T36" s="77">
        <v>0.839216688611285</v>
      </c>
      <c r="U36" s="76">
        <v>-23.5533157323068</v>
      </c>
      <c r="V36" s="77">
        <v>-0.0640091178403283</v>
      </c>
      <c r="W36" s="76">
        <v>594.615</v>
      </c>
      <c r="X36" s="76">
        <v>1019.87716557558</v>
      </c>
      <c r="Y36" s="77">
        <v>0.58302609379868</v>
      </c>
      <c r="Z36" s="76">
        <v>-28.6314286937068</v>
      </c>
      <c r="AA36" s="77">
        <v>-0.0280734088967943</v>
      </c>
      <c r="AB36" s="76">
        <v>2377.2</v>
      </c>
      <c r="AC36" s="76">
        <v>3610.06</v>
      </c>
      <c r="AD36" s="77">
        <v>0.58302609379868</v>
      </c>
      <c r="AE36" s="76">
        <v>-211.440840542629</v>
      </c>
      <c r="AF36" s="77">
        <v>-0.0585698964955233</v>
      </c>
      <c r="AG36" s="76">
        <v>52.569</v>
      </c>
      <c r="AH36" s="77">
        <v>0.144758284588581</v>
      </c>
      <c r="AI36" s="76">
        <v>0</v>
      </c>
      <c r="AJ36" s="76">
        <v>0</v>
      </c>
      <c r="AK36" s="88">
        <v>0</v>
      </c>
      <c r="AL36" s="76">
        <v>0</v>
      </c>
      <c r="AM36" s="76">
        <v>0</v>
      </c>
      <c r="AN36" s="76">
        <v>0</v>
      </c>
      <c r="AO36" s="76">
        <v>0</v>
      </c>
      <c r="AP36" s="76">
        <v>0</v>
      </c>
      <c r="AQ36" s="76">
        <v>0</v>
      </c>
    </row>
    <row r="37" s="42" customFormat="1" ht="16" customHeight="1" spans="1:43">
      <c r="A37" s="57"/>
      <c r="B37" s="58"/>
      <c r="C37" s="58"/>
      <c r="D37" s="58"/>
      <c r="E37" s="60"/>
      <c r="F37" s="58" t="s">
        <v>807</v>
      </c>
      <c r="G37" s="61">
        <v>200</v>
      </c>
      <c r="H37" s="61">
        <v>3946</v>
      </c>
      <c r="I37" s="76">
        <v>6.21</v>
      </c>
      <c r="J37" s="76">
        <v>205.0152</v>
      </c>
      <c r="K37" s="76">
        <v>115.5989</v>
      </c>
      <c r="L37" s="76">
        <v>115.5989</v>
      </c>
      <c r="M37" s="76">
        <v>89.152</v>
      </c>
      <c r="N37" s="77">
        <v>0.434855561929067</v>
      </c>
      <c r="O37" s="76">
        <v>0.2643</v>
      </c>
      <c r="P37" s="76">
        <v>0</v>
      </c>
      <c r="Q37" s="76">
        <v>3813.2271</v>
      </c>
      <c r="R37" s="76">
        <v>3290.383</v>
      </c>
      <c r="S37" s="76">
        <v>3229.6</v>
      </c>
      <c r="T37" s="77">
        <v>0.818449062341612</v>
      </c>
      <c r="U37" s="76">
        <v>-334.529032258065</v>
      </c>
      <c r="V37" s="77">
        <v>-0.0847767441100013</v>
      </c>
      <c r="W37" s="76">
        <v>8319.52</v>
      </c>
      <c r="X37" s="76">
        <v>13137</v>
      </c>
      <c r="Y37" s="77">
        <v>0.633289183222958</v>
      </c>
      <c r="Z37" s="76">
        <v>-800.609032258064</v>
      </c>
      <c r="AA37" s="77">
        <v>-0.0609430640373041</v>
      </c>
      <c r="AB37" s="76">
        <v>42452.08</v>
      </c>
      <c r="AC37" s="76">
        <v>59990</v>
      </c>
      <c r="AD37" s="77">
        <v>0.633289183222958</v>
      </c>
      <c r="AE37" s="76">
        <v>-84.2448612671651</v>
      </c>
      <c r="AF37" s="77">
        <v>-0.00140431507363169</v>
      </c>
      <c r="AG37" s="76">
        <v>478.0134</v>
      </c>
      <c r="AH37" s="77">
        <v>0.125356656570494</v>
      </c>
      <c r="AI37" s="76">
        <v>42.2141</v>
      </c>
      <c r="AJ37" s="76">
        <v>2.6166</v>
      </c>
      <c r="AK37" s="88">
        <v>0.000784537434587775</v>
      </c>
      <c r="AL37" s="76">
        <v>42.2141</v>
      </c>
      <c r="AM37" s="76">
        <v>2.6166</v>
      </c>
      <c r="AN37" s="76">
        <v>0</v>
      </c>
      <c r="AO37" s="76">
        <v>0</v>
      </c>
      <c r="AP37" s="76">
        <v>0</v>
      </c>
      <c r="AQ37" s="76">
        <v>0</v>
      </c>
    </row>
    <row r="38" s="43" customFormat="1" ht="16" customHeight="1" spans="1:43">
      <c r="A38" s="57"/>
      <c r="B38" s="58"/>
      <c r="C38" s="58"/>
      <c r="D38" s="58"/>
      <c r="E38" s="62" t="s">
        <v>942</v>
      </c>
      <c r="F38" s="62"/>
      <c r="G38" s="63">
        <v>865</v>
      </c>
      <c r="H38" s="63">
        <v>17705.9681352751</v>
      </c>
      <c r="I38" s="78">
        <v>56.17</v>
      </c>
      <c r="J38" s="78">
        <v>1087.3917</v>
      </c>
      <c r="K38" s="78">
        <v>716.3048</v>
      </c>
      <c r="L38" s="78">
        <v>716.3048</v>
      </c>
      <c r="M38" s="78">
        <v>341.5638</v>
      </c>
      <c r="N38" s="79">
        <v>0.314112936488296</v>
      </c>
      <c r="O38" s="78">
        <v>4.1992</v>
      </c>
      <c r="P38" s="78">
        <v>25.3239</v>
      </c>
      <c r="Q38" s="78">
        <v>16648.9637</v>
      </c>
      <c r="R38" s="78">
        <v>13604.922</v>
      </c>
      <c r="S38" s="78">
        <v>13312.62</v>
      </c>
      <c r="T38" s="79">
        <v>0.751871905466589</v>
      </c>
      <c r="U38" s="78">
        <v>-2679.86734799037</v>
      </c>
      <c r="V38" s="79">
        <v>-0.151353900985021</v>
      </c>
      <c r="W38" s="78">
        <v>31647.45</v>
      </c>
      <c r="X38" s="78">
        <v>55239.8771655756</v>
      </c>
      <c r="Y38" s="79">
        <v>0.572909492632291</v>
      </c>
      <c r="Z38" s="78">
        <v>-5677.92546095177</v>
      </c>
      <c r="AA38" s="79">
        <v>-0.102786714096644</v>
      </c>
      <c r="AB38" s="78">
        <v>152399.71</v>
      </c>
      <c r="AC38" s="78">
        <v>227158.06</v>
      </c>
      <c r="AD38" s="79">
        <v>0.572909492632291</v>
      </c>
      <c r="AE38" s="78">
        <v>-12164.5268633468</v>
      </c>
      <c r="AF38" s="79">
        <v>-0.0535509365740613</v>
      </c>
      <c r="AG38" s="78">
        <v>1976.5346</v>
      </c>
      <c r="AH38" s="79">
        <v>0.118718175834572</v>
      </c>
      <c r="AI38" s="78">
        <v>201.401</v>
      </c>
      <c r="AJ38" s="78">
        <v>866.1061</v>
      </c>
      <c r="AK38" s="89">
        <v>0.0590294963497217</v>
      </c>
      <c r="AL38" s="78">
        <v>182.7802</v>
      </c>
      <c r="AM38" s="78">
        <v>858.6167</v>
      </c>
      <c r="AN38" s="78">
        <v>7.4894</v>
      </c>
      <c r="AO38" s="78">
        <v>18.6208</v>
      </c>
      <c r="AP38" s="78">
        <v>0</v>
      </c>
      <c r="AQ38" s="78">
        <v>0</v>
      </c>
    </row>
    <row r="39" s="43" customFormat="1" ht="16" customHeight="1" spans="1:43">
      <c r="A39" s="57"/>
      <c r="B39" s="58"/>
      <c r="C39" s="58"/>
      <c r="D39" s="58"/>
      <c r="E39" s="60" t="s">
        <v>937</v>
      </c>
      <c r="F39" s="58" t="s">
        <v>812</v>
      </c>
      <c r="G39" s="61">
        <v>50</v>
      </c>
      <c r="H39" s="61">
        <v>1360</v>
      </c>
      <c r="I39" s="76">
        <v>7.6</v>
      </c>
      <c r="J39" s="76">
        <v>32.2004</v>
      </c>
      <c r="K39" s="76">
        <v>32.2004</v>
      </c>
      <c r="L39" s="76">
        <v>32.2004</v>
      </c>
      <c r="M39" s="76">
        <v>0</v>
      </c>
      <c r="N39" s="77">
        <v>0</v>
      </c>
      <c r="O39" s="76">
        <v>0</v>
      </c>
      <c r="P39" s="76">
        <v>0</v>
      </c>
      <c r="Q39" s="76">
        <v>2185.5936</v>
      </c>
      <c r="R39" s="76">
        <v>1081.1065</v>
      </c>
      <c r="S39" s="76">
        <v>1042.404</v>
      </c>
      <c r="T39" s="77">
        <v>0.766473529411765</v>
      </c>
      <c r="U39" s="76">
        <v>-185.983096774193</v>
      </c>
      <c r="V39" s="77">
        <v>-0.136752277039848</v>
      </c>
      <c r="W39" s="76">
        <v>1937.562</v>
      </c>
      <c r="X39" s="76">
        <v>4120</v>
      </c>
      <c r="Y39" s="77">
        <v>0.470282038834951</v>
      </c>
      <c r="Z39" s="76">
        <v>-670.825096774193</v>
      </c>
      <c r="AA39" s="77">
        <v>-0.162821625430629</v>
      </c>
      <c r="AB39" s="76">
        <v>4903.569</v>
      </c>
      <c r="AC39" s="76">
        <v>13078</v>
      </c>
      <c r="AD39" s="77">
        <v>0.470282038834951</v>
      </c>
      <c r="AE39" s="76">
        <v>-3388.66428335961</v>
      </c>
      <c r="AF39" s="77">
        <v>-0.259111812460591</v>
      </c>
      <c r="AG39" s="76">
        <v>1102.9511</v>
      </c>
      <c r="AH39" s="77">
        <v>0.504646014702825</v>
      </c>
      <c r="AI39" s="76">
        <v>1.536</v>
      </c>
      <c r="AJ39" s="76">
        <v>0</v>
      </c>
      <c r="AK39" s="88">
        <v>0</v>
      </c>
      <c r="AL39" s="76">
        <v>1.536</v>
      </c>
      <c r="AM39" s="76">
        <v>0</v>
      </c>
      <c r="AN39" s="76">
        <v>0</v>
      </c>
      <c r="AO39" s="76">
        <v>0</v>
      </c>
      <c r="AP39" s="76">
        <v>0</v>
      </c>
      <c r="AQ39" s="76">
        <v>0</v>
      </c>
    </row>
    <row r="40" s="42" customFormat="1" ht="16" customHeight="1" spans="1:43">
      <c r="A40" s="57"/>
      <c r="B40" s="58"/>
      <c r="C40" s="58"/>
      <c r="D40" s="58"/>
      <c r="E40" s="60"/>
      <c r="F40" s="58" t="s">
        <v>815</v>
      </c>
      <c r="G40" s="61">
        <v>50</v>
      </c>
      <c r="H40" s="61">
        <v>1042</v>
      </c>
      <c r="I40" s="76">
        <v>4.43</v>
      </c>
      <c r="J40" s="76">
        <v>19.934</v>
      </c>
      <c r="K40" s="76">
        <v>19.5799</v>
      </c>
      <c r="L40" s="76">
        <v>19.5799</v>
      </c>
      <c r="M40" s="76">
        <v>0</v>
      </c>
      <c r="N40" s="77">
        <v>0</v>
      </c>
      <c r="O40" s="76">
        <v>0.3541</v>
      </c>
      <c r="P40" s="76">
        <v>0</v>
      </c>
      <c r="Q40" s="76">
        <v>1006.811</v>
      </c>
      <c r="R40" s="76">
        <v>822.8405</v>
      </c>
      <c r="S40" s="76">
        <v>808.0292</v>
      </c>
      <c r="T40" s="77">
        <v>0.775459884836852</v>
      </c>
      <c r="U40" s="76">
        <v>-133.132090322581</v>
      </c>
      <c r="V40" s="77">
        <v>-0.127765921614761</v>
      </c>
      <c r="W40" s="76">
        <v>1130.5692</v>
      </c>
      <c r="X40" s="76">
        <v>2847</v>
      </c>
      <c r="Y40" s="77">
        <v>0.397108956796628</v>
      </c>
      <c r="Z40" s="76">
        <v>-763.592090322581</v>
      </c>
      <c r="AA40" s="77">
        <v>-0.268209374893776</v>
      </c>
      <c r="AB40" s="76">
        <v>1683.02</v>
      </c>
      <c r="AC40" s="76">
        <v>6410.12</v>
      </c>
      <c r="AD40" s="77">
        <v>0.397108956796628</v>
      </c>
      <c r="AE40" s="76">
        <v>-1610.14129032258</v>
      </c>
      <c r="AF40" s="77">
        <v>-0.251187386557908</v>
      </c>
      <c r="AG40" s="76">
        <v>157.6259</v>
      </c>
      <c r="AH40" s="77">
        <v>0.15655957275</v>
      </c>
      <c r="AI40" s="76">
        <v>11.048</v>
      </c>
      <c r="AJ40" s="76">
        <v>13.6334</v>
      </c>
      <c r="AK40" s="88">
        <v>0.016086191991027</v>
      </c>
      <c r="AL40" s="76">
        <v>11.048</v>
      </c>
      <c r="AM40" s="76">
        <v>13.6334</v>
      </c>
      <c r="AN40" s="76">
        <v>0</v>
      </c>
      <c r="AO40" s="76">
        <v>0</v>
      </c>
      <c r="AP40" s="76">
        <v>1.6632</v>
      </c>
      <c r="AQ40" s="76">
        <v>0</v>
      </c>
    </row>
    <row r="41" s="43" customFormat="1" ht="16" customHeight="1" spans="1:43">
      <c r="A41" s="57"/>
      <c r="B41" s="58"/>
      <c r="C41" s="58"/>
      <c r="D41" s="58"/>
      <c r="E41" s="60"/>
      <c r="F41" s="58" t="s">
        <v>816</v>
      </c>
      <c r="G41" s="61">
        <v>100</v>
      </c>
      <c r="H41" s="61">
        <v>2836</v>
      </c>
      <c r="I41" s="76">
        <v>7.87</v>
      </c>
      <c r="J41" s="76">
        <v>16.5702</v>
      </c>
      <c r="K41" s="76">
        <v>16.3725</v>
      </c>
      <c r="L41" s="76">
        <v>16.3725</v>
      </c>
      <c r="M41" s="76">
        <v>0</v>
      </c>
      <c r="N41" s="77">
        <v>0</v>
      </c>
      <c r="O41" s="76">
        <v>0</v>
      </c>
      <c r="P41" s="76">
        <v>0</v>
      </c>
      <c r="Q41" s="76">
        <v>366.3478</v>
      </c>
      <c r="R41" s="76">
        <v>347.0021</v>
      </c>
      <c r="S41" s="76">
        <v>333.686</v>
      </c>
      <c r="T41" s="77">
        <v>0.117660789844852</v>
      </c>
      <c r="U41" s="76">
        <v>-2227.86238709677</v>
      </c>
      <c r="V41" s="77">
        <v>-0.78556501660676</v>
      </c>
      <c r="W41" s="76">
        <v>690.1982</v>
      </c>
      <c r="X41" s="76">
        <v>8139</v>
      </c>
      <c r="Y41" s="77">
        <v>0.0848013515173854</v>
      </c>
      <c r="Z41" s="76">
        <v>-4421.35018709678</v>
      </c>
      <c r="AA41" s="77">
        <v>-0.54323014953886</v>
      </c>
      <c r="AB41" s="76">
        <v>690.1989</v>
      </c>
      <c r="AC41" s="76">
        <v>15365</v>
      </c>
      <c r="AD41" s="77">
        <v>0.0848013515173854</v>
      </c>
      <c r="AE41" s="76">
        <v>-4521.34948709677</v>
      </c>
      <c r="AF41" s="77">
        <v>-0.294262901861163</v>
      </c>
      <c r="AG41" s="76">
        <v>0</v>
      </c>
      <c r="AH41" s="77">
        <v>0</v>
      </c>
      <c r="AI41" s="76">
        <v>8.2638</v>
      </c>
      <c r="AJ41" s="76">
        <v>0</v>
      </c>
      <c r="AK41" s="88">
        <v>0</v>
      </c>
      <c r="AL41" s="76">
        <v>8.2638</v>
      </c>
      <c r="AM41" s="76">
        <v>0</v>
      </c>
      <c r="AN41" s="76">
        <v>0</v>
      </c>
      <c r="AO41" s="76">
        <v>0</v>
      </c>
      <c r="AP41" s="76">
        <v>0</v>
      </c>
      <c r="AQ41" s="76">
        <v>0</v>
      </c>
    </row>
    <row r="42" s="43" customFormat="1" ht="16" customHeight="1" spans="1:43">
      <c r="A42" s="57"/>
      <c r="B42" s="58"/>
      <c r="C42" s="58"/>
      <c r="D42" s="58"/>
      <c r="E42" s="62" t="s">
        <v>938</v>
      </c>
      <c r="F42" s="62"/>
      <c r="G42" s="63">
        <v>200</v>
      </c>
      <c r="H42" s="63">
        <v>5238</v>
      </c>
      <c r="I42" s="78">
        <v>19.9</v>
      </c>
      <c r="J42" s="78">
        <v>68.7046</v>
      </c>
      <c r="K42" s="78">
        <v>68.1528</v>
      </c>
      <c r="L42" s="78">
        <v>68.1528</v>
      </c>
      <c r="M42" s="78">
        <v>0</v>
      </c>
      <c r="N42" s="79">
        <v>0</v>
      </c>
      <c r="O42" s="78">
        <v>0.3541</v>
      </c>
      <c r="P42" s="78">
        <v>0</v>
      </c>
      <c r="Q42" s="78">
        <v>3558.7524</v>
      </c>
      <c r="R42" s="78">
        <v>2250.9491</v>
      </c>
      <c r="S42" s="78">
        <v>2184.1192</v>
      </c>
      <c r="T42" s="79">
        <v>0.416975792287133</v>
      </c>
      <c r="U42" s="78">
        <v>-2546.97757419354</v>
      </c>
      <c r="V42" s="79">
        <v>-0.486250014164479</v>
      </c>
      <c r="W42" s="78">
        <v>3758.3294</v>
      </c>
      <c r="X42" s="78">
        <v>15106</v>
      </c>
      <c r="Y42" s="79">
        <v>0.248797126969416</v>
      </c>
      <c r="Z42" s="78">
        <v>-5855.76737419355</v>
      </c>
      <c r="AA42" s="79">
        <v>-0.387645132675331</v>
      </c>
      <c r="AB42" s="78">
        <v>7276.7879</v>
      </c>
      <c r="AC42" s="78">
        <v>34853.12</v>
      </c>
      <c r="AD42" s="79">
        <v>0.248797126969416</v>
      </c>
      <c r="AE42" s="78">
        <v>-9520.15506077896</v>
      </c>
      <c r="AF42" s="79">
        <v>-0.273150726843937</v>
      </c>
      <c r="AG42" s="78">
        <v>1260.577</v>
      </c>
      <c r="AH42" s="79">
        <v>0.354218798700354</v>
      </c>
      <c r="AI42" s="78">
        <v>20.8478</v>
      </c>
      <c r="AJ42" s="78">
        <v>13.6334</v>
      </c>
      <c r="AK42" s="89">
        <v>0.00596535365790854</v>
      </c>
      <c r="AL42" s="78">
        <v>20.8478</v>
      </c>
      <c r="AM42" s="78">
        <v>13.6334</v>
      </c>
      <c r="AN42" s="78">
        <v>0</v>
      </c>
      <c r="AO42" s="78">
        <v>0</v>
      </c>
      <c r="AP42" s="78">
        <v>1.6632</v>
      </c>
      <c r="AQ42" s="78">
        <v>0</v>
      </c>
    </row>
    <row r="43" s="42" customFormat="1" ht="16" customHeight="1" spans="1:43">
      <c r="A43" s="57"/>
      <c r="B43" s="58"/>
      <c r="C43" s="58"/>
      <c r="D43" s="64" t="s">
        <v>939</v>
      </c>
      <c r="E43" s="64"/>
      <c r="F43" s="64"/>
      <c r="G43" s="65">
        <v>1065</v>
      </c>
      <c r="H43" s="65">
        <v>22943.9681352751</v>
      </c>
      <c r="I43" s="80">
        <v>76.07</v>
      </c>
      <c r="J43" s="80">
        <v>1156.0963</v>
      </c>
      <c r="K43" s="80">
        <v>784.4576</v>
      </c>
      <c r="L43" s="80">
        <v>784.4576</v>
      </c>
      <c r="M43" s="80">
        <v>341.5638</v>
      </c>
      <c r="N43" s="81">
        <v>0.295445803260507</v>
      </c>
      <c r="O43" s="80">
        <v>4.5533</v>
      </c>
      <c r="P43" s="80">
        <v>25.3239</v>
      </c>
      <c r="Q43" s="80">
        <v>20207.7161</v>
      </c>
      <c r="R43" s="80">
        <v>15855.8711</v>
      </c>
      <c r="S43" s="80">
        <v>15496.7392</v>
      </c>
      <c r="T43" s="81">
        <v>0.675416698133162</v>
      </c>
      <c r="U43" s="80">
        <v>-5226.84492218391</v>
      </c>
      <c r="V43" s="81">
        <v>-0.227809108318448</v>
      </c>
      <c r="W43" s="80">
        <v>35405.7794</v>
      </c>
      <c r="X43" s="80">
        <v>70345.8771655756</v>
      </c>
      <c r="Y43" s="81">
        <v>0.50330994262342</v>
      </c>
      <c r="Z43" s="80">
        <v>-11533.6928351453</v>
      </c>
      <c r="AA43" s="81">
        <v>-0.163956912613344</v>
      </c>
      <c r="AB43" s="80">
        <v>159676.4979</v>
      </c>
      <c r="AC43" s="80">
        <v>262011.18</v>
      </c>
      <c r="AD43" s="81">
        <v>0.50330994262342</v>
      </c>
      <c r="AE43" s="80">
        <v>-21684.6819241258</v>
      </c>
      <c r="AF43" s="81">
        <v>-0.082762429924272</v>
      </c>
      <c r="AG43" s="80">
        <v>3237.1116</v>
      </c>
      <c r="AH43" s="81">
        <v>0.160191858594055</v>
      </c>
      <c r="AI43" s="80">
        <v>222.2488</v>
      </c>
      <c r="AJ43" s="80">
        <v>879.7395</v>
      </c>
      <c r="AK43" s="81">
        <v>0.0518779805427565</v>
      </c>
      <c r="AL43" s="80">
        <v>203.628</v>
      </c>
      <c r="AM43" s="80">
        <v>872.2501</v>
      </c>
      <c r="AN43" s="80">
        <v>7.4894</v>
      </c>
      <c r="AO43" s="80">
        <v>18.6208</v>
      </c>
      <c r="AP43" s="80">
        <v>1.6632</v>
      </c>
      <c r="AQ43" s="80">
        <v>0</v>
      </c>
    </row>
    <row r="44" s="42" customFormat="1" ht="16" customHeight="1" spans="1:43">
      <c r="A44" s="57"/>
      <c r="B44" s="58"/>
      <c r="C44" s="58"/>
      <c r="D44" s="58" t="s">
        <v>32</v>
      </c>
      <c r="E44" s="60" t="s">
        <v>727</v>
      </c>
      <c r="F44" s="58" t="s">
        <v>805</v>
      </c>
      <c r="G44" s="61">
        <v>150</v>
      </c>
      <c r="H44" s="61">
        <v>2299</v>
      </c>
      <c r="I44" s="76">
        <v>7.39</v>
      </c>
      <c r="J44" s="76">
        <v>89.0327</v>
      </c>
      <c r="K44" s="76">
        <v>89.0327</v>
      </c>
      <c r="L44" s="76">
        <v>89.0327</v>
      </c>
      <c r="M44" s="76">
        <v>0</v>
      </c>
      <c r="N44" s="77">
        <v>0</v>
      </c>
      <c r="O44" s="76">
        <v>0</v>
      </c>
      <c r="P44" s="76">
        <v>0</v>
      </c>
      <c r="Q44" s="76">
        <v>2299.9003</v>
      </c>
      <c r="R44" s="76">
        <v>2275.9526</v>
      </c>
      <c r="S44" s="76">
        <v>2262.75</v>
      </c>
      <c r="T44" s="77">
        <v>0.984232274902131</v>
      </c>
      <c r="U44" s="76">
        <v>186.233870967742</v>
      </c>
      <c r="V44" s="77">
        <v>0.0810064684505185</v>
      </c>
      <c r="W44" s="76">
        <v>4687.725</v>
      </c>
      <c r="X44" s="76">
        <v>6842</v>
      </c>
      <c r="Y44" s="77">
        <v>0.685139579070447</v>
      </c>
      <c r="Z44" s="76">
        <v>322.208870967743</v>
      </c>
      <c r="AA44" s="77">
        <v>0.0470927902612895</v>
      </c>
      <c r="AB44" s="76">
        <v>18090.975</v>
      </c>
      <c r="AC44" s="76">
        <v>24468</v>
      </c>
      <c r="AD44" s="77">
        <v>0.685139579070447</v>
      </c>
      <c r="AE44" s="76">
        <v>1136.65724338808</v>
      </c>
      <c r="AF44" s="77">
        <v>0.0464548489205526</v>
      </c>
      <c r="AG44" s="76">
        <v>17.6138</v>
      </c>
      <c r="AH44" s="77">
        <v>0.007658505892625</v>
      </c>
      <c r="AI44" s="76">
        <v>0</v>
      </c>
      <c r="AJ44" s="76">
        <v>6.3339</v>
      </c>
      <c r="AK44" s="88">
        <v>0.00277524316075129</v>
      </c>
      <c r="AL44" s="76">
        <v>0</v>
      </c>
      <c r="AM44" s="76">
        <v>6.3339</v>
      </c>
      <c r="AN44" s="76">
        <v>0</v>
      </c>
      <c r="AO44" s="76">
        <v>0</v>
      </c>
      <c r="AP44" s="76">
        <v>0</v>
      </c>
      <c r="AQ44" s="76">
        <v>0</v>
      </c>
    </row>
    <row r="45" s="42" customFormat="1" ht="16" customHeight="1" spans="1:43">
      <c r="A45" s="57"/>
      <c r="B45" s="58"/>
      <c r="C45" s="58"/>
      <c r="D45" s="58"/>
      <c r="E45" s="62" t="s">
        <v>942</v>
      </c>
      <c r="F45" s="62"/>
      <c r="G45" s="63">
        <v>150</v>
      </c>
      <c r="H45" s="63">
        <v>2299</v>
      </c>
      <c r="I45" s="78">
        <v>7.39</v>
      </c>
      <c r="J45" s="78">
        <v>89.0327</v>
      </c>
      <c r="K45" s="78">
        <v>89.0327</v>
      </c>
      <c r="L45" s="78">
        <v>89.0327</v>
      </c>
      <c r="M45" s="78">
        <v>0</v>
      </c>
      <c r="N45" s="79">
        <v>0</v>
      </c>
      <c r="O45" s="78">
        <v>0</v>
      </c>
      <c r="P45" s="78">
        <v>0</v>
      </c>
      <c r="Q45" s="78">
        <v>2299.9003</v>
      </c>
      <c r="R45" s="78">
        <v>2275.9526</v>
      </c>
      <c r="S45" s="78">
        <v>2262.75</v>
      </c>
      <c r="T45" s="79">
        <v>0.984232274902131</v>
      </c>
      <c r="U45" s="78">
        <v>186.233870967742</v>
      </c>
      <c r="V45" s="79">
        <v>0.0810064684505185</v>
      </c>
      <c r="W45" s="78">
        <v>4687.725</v>
      </c>
      <c r="X45" s="78">
        <v>6842</v>
      </c>
      <c r="Y45" s="79">
        <v>0.685139579070447</v>
      </c>
      <c r="Z45" s="78">
        <v>322.208870967743</v>
      </c>
      <c r="AA45" s="79">
        <v>0.0470927902612895</v>
      </c>
      <c r="AB45" s="78">
        <v>18090.975</v>
      </c>
      <c r="AC45" s="78">
        <v>24468</v>
      </c>
      <c r="AD45" s="79">
        <v>0.685139579070447</v>
      </c>
      <c r="AE45" s="78">
        <v>1136.65724338808</v>
      </c>
      <c r="AF45" s="79">
        <v>0.0464548489205526</v>
      </c>
      <c r="AG45" s="78">
        <v>17.6138</v>
      </c>
      <c r="AH45" s="79">
        <v>0.007658505892625</v>
      </c>
      <c r="AI45" s="78">
        <v>0</v>
      </c>
      <c r="AJ45" s="78">
        <v>6.3339</v>
      </c>
      <c r="AK45" s="89">
        <v>0.00277524316075129</v>
      </c>
      <c r="AL45" s="78">
        <v>0</v>
      </c>
      <c r="AM45" s="78">
        <v>6.3339</v>
      </c>
      <c r="AN45" s="78">
        <v>0</v>
      </c>
      <c r="AO45" s="78">
        <v>0</v>
      </c>
      <c r="AP45" s="78">
        <v>0</v>
      </c>
      <c r="AQ45" s="78">
        <v>0</v>
      </c>
    </row>
    <row r="46" s="42" customFormat="1" ht="16" customHeight="1" spans="1:43">
      <c r="A46" s="57"/>
      <c r="B46" s="58"/>
      <c r="C46" s="58"/>
      <c r="D46" s="58"/>
      <c r="E46" s="60" t="s">
        <v>937</v>
      </c>
      <c r="F46" s="58" t="s">
        <v>814</v>
      </c>
      <c r="G46" s="61">
        <v>100</v>
      </c>
      <c r="H46" s="61">
        <v>1119</v>
      </c>
      <c r="I46" s="76">
        <v>2.66</v>
      </c>
      <c r="J46" s="76">
        <v>30.8997</v>
      </c>
      <c r="K46" s="76">
        <v>30.8997</v>
      </c>
      <c r="L46" s="76">
        <v>30.8997</v>
      </c>
      <c r="M46" s="76">
        <v>0</v>
      </c>
      <c r="N46" s="77">
        <v>0</v>
      </c>
      <c r="O46" s="76">
        <v>0</v>
      </c>
      <c r="P46" s="76">
        <v>0</v>
      </c>
      <c r="Q46" s="76">
        <v>1831.4644</v>
      </c>
      <c r="R46" s="76">
        <v>1175.7703</v>
      </c>
      <c r="S46" s="76">
        <v>1155.3528</v>
      </c>
      <c r="T46" s="77">
        <v>1.03248686327078</v>
      </c>
      <c r="U46" s="76">
        <v>144.643122580645</v>
      </c>
      <c r="V46" s="77">
        <v>0.129261056819164</v>
      </c>
      <c r="W46" s="76">
        <v>2615.6802</v>
      </c>
      <c r="X46" s="76">
        <v>3382</v>
      </c>
      <c r="Y46" s="77">
        <v>0.773412241277351</v>
      </c>
      <c r="Z46" s="76">
        <v>570.970522580645</v>
      </c>
      <c r="AA46" s="77">
        <v>0.168826292897884</v>
      </c>
      <c r="AB46" s="76">
        <v>3982.8096</v>
      </c>
      <c r="AC46" s="76">
        <v>9870</v>
      </c>
      <c r="AD46" s="77">
        <v>0.773412241277351</v>
      </c>
      <c r="AE46" s="76">
        <v>-871.153373135344</v>
      </c>
      <c r="AF46" s="77">
        <v>-0.0882627531038849</v>
      </c>
      <c r="AG46" s="76">
        <v>655.6986</v>
      </c>
      <c r="AH46" s="77">
        <v>0.358018752644059</v>
      </c>
      <c r="AI46" s="76">
        <v>0</v>
      </c>
      <c r="AJ46" s="76">
        <v>0</v>
      </c>
      <c r="AK46" s="88">
        <v>0</v>
      </c>
      <c r="AL46" s="76">
        <v>0</v>
      </c>
      <c r="AM46" s="76">
        <v>0</v>
      </c>
      <c r="AN46" s="76">
        <v>0</v>
      </c>
      <c r="AO46" s="76">
        <v>0</v>
      </c>
      <c r="AP46" s="76">
        <v>0</v>
      </c>
      <c r="AQ46" s="76">
        <v>0</v>
      </c>
    </row>
    <row r="47" s="42" customFormat="1" ht="16" customHeight="1" spans="1:43">
      <c r="A47" s="57"/>
      <c r="B47" s="58"/>
      <c r="C47" s="58"/>
      <c r="D47" s="58"/>
      <c r="E47" s="60"/>
      <c r="F47" s="58" t="s">
        <v>813</v>
      </c>
      <c r="G47" s="61">
        <v>100</v>
      </c>
      <c r="H47" s="61">
        <v>1143</v>
      </c>
      <c r="I47" s="76">
        <v>7.03</v>
      </c>
      <c r="J47" s="76">
        <v>70.25</v>
      </c>
      <c r="K47" s="76">
        <v>11.096</v>
      </c>
      <c r="L47" s="76">
        <v>11.096</v>
      </c>
      <c r="M47" s="76">
        <v>59.154</v>
      </c>
      <c r="N47" s="77">
        <v>0.842049822064057</v>
      </c>
      <c r="O47" s="76">
        <v>0</v>
      </c>
      <c r="P47" s="76">
        <v>0</v>
      </c>
      <c r="Q47" s="76">
        <v>1579.8332</v>
      </c>
      <c r="R47" s="76">
        <v>337.9102</v>
      </c>
      <c r="S47" s="76">
        <v>313.5244</v>
      </c>
      <c r="T47" s="77">
        <v>0.274299562554681</v>
      </c>
      <c r="U47" s="76">
        <v>-718.862696774193</v>
      </c>
      <c r="V47" s="77">
        <v>-0.628926243896932</v>
      </c>
      <c r="W47" s="76">
        <v>553.966</v>
      </c>
      <c r="X47" s="76">
        <v>3374</v>
      </c>
      <c r="Y47" s="77">
        <v>0.164186721991701</v>
      </c>
      <c r="Z47" s="76">
        <v>-1578.42109677419</v>
      </c>
      <c r="AA47" s="77">
        <v>-0.467818937988794</v>
      </c>
      <c r="AB47" s="76">
        <v>2402.7326</v>
      </c>
      <c r="AC47" s="76">
        <v>11670</v>
      </c>
      <c r="AD47" s="77">
        <v>0.164186721991701</v>
      </c>
      <c r="AE47" s="76">
        <v>-3955.75990263382</v>
      </c>
      <c r="AF47" s="77">
        <v>-0.338968286429633</v>
      </c>
      <c r="AG47" s="76">
        <v>1241.923</v>
      </c>
      <c r="AH47" s="77">
        <v>0.786110204545644</v>
      </c>
      <c r="AI47" s="76">
        <v>0</v>
      </c>
      <c r="AJ47" s="76">
        <v>0</v>
      </c>
      <c r="AK47" s="88">
        <v>0</v>
      </c>
      <c r="AL47" s="76">
        <v>0</v>
      </c>
      <c r="AM47" s="76">
        <v>0</v>
      </c>
      <c r="AN47" s="76">
        <v>0</v>
      </c>
      <c r="AO47" s="76">
        <v>0</v>
      </c>
      <c r="AP47" s="76">
        <v>0</v>
      </c>
      <c r="AQ47" s="76">
        <v>0</v>
      </c>
    </row>
    <row r="48" s="42" customFormat="1" ht="16" customHeight="1" spans="1:43">
      <c r="A48" s="57"/>
      <c r="B48" s="58"/>
      <c r="C48" s="58"/>
      <c r="D48" s="58"/>
      <c r="E48" s="62" t="s">
        <v>938</v>
      </c>
      <c r="F48" s="62"/>
      <c r="G48" s="63">
        <v>200</v>
      </c>
      <c r="H48" s="63">
        <v>2262</v>
      </c>
      <c r="I48" s="78">
        <v>9.69</v>
      </c>
      <c r="J48" s="78">
        <v>101.1497</v>
      </c>
      <c r="K48" s="78">
        <v>41.9957</v>
      </c>
      <c r="L48" s="78">
        <v>41.9957</v>
      </c>
      <c r="M48" s="78">
        <v>59.154</v>
      </c>
      <c r="N48" s="79">
        <v>0.584816366237369</v>
      </c>
      <c r="O48" s="78">
        <v>0</v>
      </c>
      <c r="P48" s="78">
        <v>0</v>
      </c>
      <c r="Q48" s="78">
        <v>3411.2976</v>
      </c>
      <c r="R48" s="78">
        <v>1513.6805</v>
      </c>
      <c r="S48" s="78">
        <v>1468.8772</v>
      </c>
      <c r="T48" s="79">
        <v>0.649370999115827</v>
      </c>
      <c r="U48" s="78">
        <v>-574.219574193548</v>
      </c>
      <c r="V48" s="79">
        <v>-0.253854807335786</v>
      </c>
      <c r="W48" s="78">
        <v>3169.6462</v>
      </c>
      <c r="X48" s="78">
        <v>6756</v>
      </c>
      <c r="Y48" s="79">
        <v>0.469160183540557</v>
      </c>
      <c r="Z48" s="78">
        <v>-1007.45057419354</v>
      </c>
      <c r="AA48" s="79">
        <v>-0.149119386351915</v>
      </c>
      <c r="AB48" s="78">
        <v>6385.5422</v>
      </c>
      <c r="AC48" s="78">
        <v>21540</v>
      </c>
      <c r="AD48" s="79">
        <v>0.469160183540557</v>
      </c>
      <c r="AE48" s="78">
        <v>-4826.91327576916</v>
      </c>
      <c r="AF48" s="79">
        <v>-0.224090681326331</v>
      </c>
      <c r="AG48" s="78">
        <v>1897.6216</v>
      </c>
      <c r="AH48" s="79">
        <v>0.556275594366202</v>
      </c>
      <c r="AI48" s="78">
        <v>0</v>
      </c>
      <c r="AJ48" s="78">
        <v>0</v>
      </c>
      <c r="AK48" s="89">
        <v>0</v>
      </c>
      <c r="AL48" s="78">
        <v>0</v>
      </c>
      <c r="AM48" s="78">
        <v>0</v>
      </c>
      <c r="AN48" s="78">
        <v>0</v>
      </c>
      <c r="AO48" s="78">
        <v>0</v>
      </c>
      <c r="AP48" s="78">
        <v>0</v>
      </c>
      <c r="AQ48" s="78">
        <v>0</v>
      </c>
    </row>
    <row r="49" s="42" customFormat="1" ht="16" customHeight="1" spans="1:43">
      <c r="A49" s="57"/>
      <c r="B49" s="58"/>
      <c r="C49" s="58"/>
      <c r="D49" s="64" t="s">
        <v>943</v>
      </c>
      <c r="E49" s="64"/>
      <c r="F49" s="64"/>
      <c r="G49" s="65">
        <v>350</v>
      </c>
      <c r="H49" s="65">
        <v>4561</v>
      </c>
      <c r="I49" s="80">
        <v>17.08</v>
      </c>
      <c r="J49" s="80">
        <v>190.1824</v>
      </c>
      <c r="K49" s="80">
        <v>131.0284</v>
      </c>
      <c r="L49" s="80">
        <v>131.0284</v>
      </c>
      <c r="M49" s="80">
        <v>59.154</v>
      </c>
      <c r="N49" s="81">
        <v>0.311038245389689</v>
      </c>
      <c r="O49" s="80">
        <v>0</v>
      </c>
      <c r="P49" s="80">
        <v>0</v>
      </c>
      <c r="Q49" s="80">
        <v>5711.1979</v>
      </c>
      <c r="R49" s="80">
        <v>3789.6331</v>
      </c>
      <c r="S49" s="80">
        <v>3731.6272</v>
      </c>
      <c r="T49" s="81">
        <v>0.818159877219908</v>
      </c>
      <c r="U49" s="80">
        <v>-387.985703225806</v>
      </c>
      <c r="V49" s="81">
        <v>-0.0850659292317049</v>
      </c>
      <c r="W49" s="80">
        <v>7857.3712</v>
      </c>
      <c r="X49" s="80">
        <v>13598</v>
      </c>
      <c r="Y49" s="81">
        <v>0.577832857773202</v>
      </c>
      <c r="Z49" s="80">
        <v>-685.241703225802</v>
      </c>
      <c r="AA49" s="81">
        <v>-0.0503928300651421</v>
      </c>
      <c r="AB49" s="80">
        <v>24476.5172</v>
      </c>
      <c r="AC49" s="80">
        <v>46008</v>
      </c>
      <c r="AD49" s="81">
        <v>0.577832857773202</v>
      </c>
      <c r="AE49" s="80">
        <v>-3690.25603238108</v>
      </c>
      <c r="AF49" s="81">
        <v>-0.080209007833009</v>
      </c>
      <c r="AG49" s="80">
        <v>1915.2354</v>
      </c>
      <c r="AH49" s="81">
        <v>0.335347405839325</v>
      </c>
      <c r="AI49" s="80">
        <v>0</v>
      </c>
      <c r="AJ49" s="80">
        <v>6.3339</v>
      </c>
      <c r="AK49" s="81">
        <v>0.00166858668687057</v>
      </c>
      <c r="AL49" s="80">
        <v>0</v>
      </c>
      <c r="AM49" s="80">
        <v>6.3339</v>
      </c>
      <c r="AN49" s="80">
        <v>0</v>
      </c>
      <c r="AO49" s="80">
        <v>0</v>
      </c>
      <c r="AP49" s="80">
        <v>0</v>
      </c>
      <c r="AQ49" s="80">
        <v>0</v>
      </c>
    </row>
    <row r="50" s="42" customFormat="1" ht="16" customHeight="1" spans="1:43">
      <c r="A50" s="57"/>
      <c r="B50" s="58"/>
      <c r="C50" s="66" t="s">
        <v>940</v>
      </c>
      <c r="D50" s="66"/>
      <c r="E50" s="66"/>
      <c r="F50" s="66"/>
      <c r="G50" s="67">
        <v>1415</v>
      </c>
      <c r="H50" s="67">
        <v>27504.9681352751</v>
      </c>
      <c r="I50" s="82">
        <v>93.15</v>
      </c>
      <c r="J50" s="82">
        <v>1346.2787</v>
      </c>
      <c r="K50" s="82">
        <v>915.486</v>
      </c>
      <c r="L50" s="82">
        <v>915.486</v>
      </c>
      <c r="M50" s="82">
        <v>400.7178</v>
      </c>
      <c r="N50" s="83">
        <v>0.297648473529292</v>
      </c>
      <c r="O50" s="82">
        <v>4.5533</v>
      </c>
      <c r="P50" s="82">
        <v>25.3239</v>
      </c>
      <c r="Q50" s="82">
        <v>25918.914</v>
      </c>
      <c r="R50" s="82">
        <v>19645.5042</v>
      </c>
      <c r="S50" s="82">
        <v>19228.3664</v>
      </c>
      <c r="T50" s="83">
        <v>0.699087026948402</v>
      </c>
      <c r="U50" s="82">
        <v>-5614.83062540972</v>
      </c>
      <c r="V50" s="83">
        <v>-0.204138779503209</v>
      </c>
      <c r="W50" s="82">
        <v>43263.1506</v>
      </c>
      <c r="X50" s="82">
        <v>83943.8771655756</v>
      </c>
      <c r="Y50" s="83">
        <v>0.515381848692375</v>
      </c>
      <c r="Z50" s="82">
        <v>-12218.9345383711</v>
      </c>
      <c r="AA50" s="83">
        <v>-0.145560759771315</v>
      </c>
      <c r="AB50" s="82">
        <v>184153.0151</v>
      </c>
      <c r="AC50" s="82">
        <v>308019.18</v>
      </c>
      <c r="AD50" s="83">
        <v>0.515381848692375</v>
      </c>
      <c r="AE50" s="82">
        <v>-25374.9379565068</v>
      </c>
      <c r="AF50" s="83">
        <v>-0.0823810321049059</v>
      </c>
      <c r="AG50" s="82">
        <v>5152.347</v>
      </c>
      <c r="AH50" s="83">
        <v>0.198787148257832</v>
      </c>
      <c r="AI50" s="82">
        <v>222.2488</v>
      </c>
      <c r="AJ50" s="82">
        <v>886.0734</v>
      </c>
      <c r="AK50" s="83">
        <v>0.0426944594660385</v>
      </c>
      <c r="AL50" s="82">
        <v>203.628</v>
      </c>
      <c r="AM50" s="82">
        <v>878.584</v>
      </c>
      <c r="AN50" s="82">
        <v>7.4894</v>
      </c>
      <c r="AO50" s="82">
        <v>18.6208</v>
      </c>
      <c r="AP50" s="82">
        <v>1.6632</v>
      </c>
      <c r="AQ50" s="82">
        <v>0</v>
      </c>
    </row>
    <row r="51" s="42" customFormat="1" ht="16" customHeight="1" spans="1:43">
      <c r="A51" s="57"/>
      <c r="B51" s="68" t="s">
        <v>948</v>
      </c>
      <c r="C51" s="68"/>
      <c r="D51" s="68"/>
      <c r="E51" s="68"/>
      <c r="F51" s="68"/>
      <c r="G51" s="69">
        <v>1415</v>
      </c>
      <c r="H51" s="69">
        <v>27504.9681352751</v>
      </c>
      <c r="I51" s="84">
        <v>93.15</v>
      </c>
      <c r="J51" s="84">
        <v>1346.2787</v>
      </c>
      <c r="K51" s="84">
        <v>915.486</v>
      </c>
      <c r="L51" s="84">
        <v>915.486</v>
      </c>
      <c r="M51" s="84">
        <v>400.7178</v>
      </c>
      <c r="N51" s="85">
        <v>0.297648473529292</v>
      </c>
      <c r="O51" s="84">
        <v>4.5533</v>
      </c>
      <c r="P51" s="84">
        <v>25.3239</v>
      </c>
      <c r="Q51" s="84">
        <v>25918.914</v>
      </c>
      <c r="R51" s="84">
        <v>19645.5042</v>
      </c>
      <c r="S51" s="84">
        <v>19228.3664</v>
      </c>
      <c r="T51" s="85">
        <v>0.699087026948402</v>
      </c>
      <c r="U51" s="84">
        <v>-5614.83062540972</v>
      </c>
      <c r="V51" s="85">
        <v>-0.204138779503209</v>
      </c>
      <c r="W51" s="84">
        <v>43263.1506</v>
      </c>
      <c r="X51" s="84">
        <v>83943.8771655756</v>
      </c>
      <c r="Y51" s="85">
        <v>0.515381848692375</v>
      </c>
      <c r="Z51" s="84">
        <v>-12218.9345383711</v>
      </c>
      <c r="AA51" s="85">
        <v>-0.145560759771315</v>
      </c>
      <c r="AB51" s="84">
        <v>184153.0151</v>
      </c>
      <c r="AC51" s="84">
        <v>308019.18</v>
      </c>
      <c r="AD51" s="85">
        <v>0.515381848692375</v>
      </c>
      <c r="AE51" s="84">
        <v>-25374.9379565068</v>
      </c>
      <c r="AF51" s="85">
        <v>-0.0823810321049059</v>
      </c>
      <c r="AG51" s="84">
        <v>5152.347</v>
      </c>
      <c r="AH51" s="85">
        <v>0.198787148257832</v>
      </c>
      <c r="AI51" s="84">
        <v>222.2488</v>
      </c>
      <c r="AJ51" s="84">
        <v>886.0734</v>
      </c>
      <c r="AK51" s="85">
        <v>0.0426944594660385</v>
      </c>
      <c r="AL51" s="84">
        <v>203.628</v>
      </c>
      <c r="AM51" s="84">
        <v>878.584</v>
      </c>
      <c r="AN51" s="84">
        <v>7.4894</v>
      </c>
      <c r="AO51" s="84">
        <v>18.6208</v>
      </c>
      <c r="AP51" s="84">
        <v>1.6632</v>
      </c>
      <c r="AQ51" s="84">
        <v>0</v>
      </c>
    </row>
    <row r="52" s="43" customFormat="1" ht="16" customHeight="1" spans="1:43">
      <c r="A52" s="72" t="s">
        <v>949</v>
      </c>
      <c r="B52" s="72"/>
      <c r="C52" s="72"/>
      <c r="D52" s="72"/>
      <c r="E52" s="72"/>
      <c r="F52" s="72"/>
      <c r="G52" s="73">
        <v>1555</v>
      </c>
      <c r="H52" s="73">
        <v>29487.9913352751</v>
      </c>
      <c r="I52" s="86">
        <v>113.52</v>
      </c>
      <c r="J52" s="86">
        <v>1420.4646</v>
      </c>
      <c r="K52" s="86">
        <v>979.1662</v>
      </c>
      <c r="L52" s="86">
        <v>979.1662</v>
      </c>
      <c r="M52" s="86">
        <v>408.779</v>
      </c>
      <c r="N52" s="87">
        <v>0.287778378989522</v>
      </c>
      <c r="O52" s="86">
        <v>4.5533</v>
      </c>
      <c r="P52" s="86">
        <v>26.2339</v>
      </c>
      <c r="Q52" s="86">
        <v>27267.0567</v>
      </c>
      <c r="R52" s="86">
        <v>20926.0244</v>
      </c>
      <c r="S52" s="86">
        <v>20487.6757</v>
      </c>
      <c r="T52" s="87">
        <v>0.694780307924588</v>
      </c>
      <c r="U52" s="86">
        <v>-6146.63905444198</v>
      </c>
      <c r="V52" s="87">
        <v>-0.208445498527024</v>
      </c>
      <c r="W52" s="86">
        <v>47347.5407</v>
      </c>
      <c r="X52" s="86">
        <v>90143.4065255756</v>
      </c>
      <c r="Y52" s="87">
        <v>0.525246854150852</v>
      </c>
      <c r="Z52" s="86">
        <v>-12163.2094274034</v>
      </c>
      <c r="AA52" s="87">
        <v>-0.134931770344761</v>
      </c>
      <c r="AB52" s="86">
        <v>203422.2006</v>
      </c>
      <c r="AC52" s="86">
        <v>334927.70996</v>
      </c>
      <c r="AD52" s="87">
        <v>0.525246854150852</v>
      </c>
      <c r="AE52" s="86">
        <v>-25536.8560719402</v>
      </c>
      <c r="AF52" s="87">
        <v>-0.0762458742962475</v>
      </c>
      <c r="AG52" s="86">
        <v>5168.767</v>
      </c>
      <c r="AH52" s="87">
        <v>0.189560870352391</v>
      </c>
      <c r="AI52" s="86">
        <v>224.9363</v>
      </c>
      <c r="AJ52" s="86">
        <v>887.1934</v>
      </c>
      <c r="AK52" s="87">
        <v>0.0402571556571519</v>
      </c>
      <c r="AL52" s="86">
        <v>203.9155</v>
      </c>
      <c r="AM52" s="86">
        <v>879.704</v>
      </c>
      <c r="AN52" s="86">
        <v>7.4894</v>
      </c>
      <c r="AO52" s="86">
        <v>21.0208</v>
      </c>
      <c r="AP52" s="86">
        <v>4.7832</v>
      </c>
      <c r="AQ52" s="86">
        <v>0</v>
      </c>
    </row>
    <row r="53" s="42" customFormat="1" ht="16" customHeight="1" spans="1:43">
      <c r="A53" s="57" t="s">
        <v>728</v>
      </c>
      <c r="B53" s="58" t="s">
        <v>740</v>
      </c>
      <c r="C53" s="59" t="s">
        <v>936</v>
      </c>
      <c r="D53" s="58" t="s">
        <v>175</v>
      </c>
      <c r="E53" s="60" t="s">
        <v>727</v>
      </c>
      <c r="F53" s="58" t="s">
        <v>801</v>
      </c>
      <c r="G53" s="61">
        <v>275</v>
      </c>
      <c r="H53" s="61">
        <v>5410</v>
      </c>
      <c r="I53" s="76">
        <v>5.02</v>
      </c>
      <c r="J53" s="76">
        <v>140.0618</v>
      </c>
      <c r="K53" s="76">
        <v>140.0618</v>
      </c>
      <c r="L53" s="76">
        <v>140.0618</v>
      </c>
      <c r="M53" s="76">
        <v>0</v>
      </c>
      <c r="N53" s="77">
        <v>0</v>
      </c>
      <c r="O53" s="76">
        <v>0</v>
      </c>
      <c r="P53" s="76">
        <v>0</v>
      </c>
      <c r="Q53" s="76">
        <v>5326.243</v>
      </c>
      <c r="R53" s="76">
        <v>5244.2881</v>
      </c>
      <c r="S53" s="76">
        <v>5126.44</v>
      </c>
      <c r="T53" s="77">
        <v>0.94758595194085</v>
      </c>
      <c r="U53" s="76">
        <v>239.988387096773</v>
      </c>
      <c r="V53" s="77">
        <v>0.0443601454892372</v>
      </c>
      <c r="W53" s="76">
        <v>11540.76</v>
      </c>
      <c r="X53" s="76">
        <v>17540</v>
      </c>
      <c r="Y53" s="77">
        <v>0.657968072976055</v>
      </c>
      <c r="Z53" s="76">
        <v>724.308387096771</v>
      </c>
      <c r="AA53" s="77">
        <v>0.0412946628903518</v>
      </c>
      <c r="AB53" s="76">
        <v>43011.76</v>
      </c>
      <c r="AC53" s="76">
        <v>69754</v>
      </c>
      <c r="AD53" s="77">
        <v>0.657968072976055</v>
      </c>
      <c r="AE53" s="76">
        <v>-75.6916129032252</v>
      </c>
      <c r="AF53" s="77">
        <v>-0.0010851221851539</v>
      </c>
      <c r="AG53" s="76">
        <v>71.75</v>
      </c>
      <c r="AH53" s="77">
        <v>0.0134710338976273</v>
      </c>
      <c r="AI53" s="76">
        <v>2.7224</v>
      </c>
      <c r="AJ53" s="76">
        <v>7.4825</v>
      </c>
      <c r="AK53" s="88">
        <v>0.00142401940586846</v>
      </c>
      <c r="AL53" s="76">
        <v>2.7224</v>
      </c>
      <c r="AM53" s="76">
        <v>7.4825</v>
      </c>
      <c r="AN53" s="76">
        <v>0</v>
      </c>
      <c r="AO53" s="76">
        <v>0</v>
      </c>
      <c r="AP53" s="76">
        <v>0</v>
      </c>
      <c r="AQ53" s="76">
        <v>0</v>
      </c>
    </row>
    <row r="54" s="42" customFormat="1" ht="16" customHeight="1" spans="1:43">
      <c r="A54" s="57"/>
      <c r="B54" s="58"/>
      <c r="C54" s="58"/>
      <c r="D54" s="58"/>
      <c r="E54" s="60"/>
      <c r="F54" s="58" t="s">
        <v>796</v>
      </c>
      <c r="G54" s="61">
        <v>100</v>
      </c>
      <c r="H54" s="61">
        <v>1845</v>
      </c>
      <c r="I54" s="76">
        <v>5.94</v>
      </c>
      <c r="J54" s="76">
        <v>73.165</v>
      </c>
      <c r="K54" s="76">
        <v>71.0151</v>
      </c>
      <c r="L54" s="76">
        <v>71.0151</v>
      </c>
      <c r="M54" s="76">
        <v>0</v>
      </c>
      <c r="N54" s="77">
        <v>0</v>
      </c>
      <c r="O54" s="76">
        <v>1.6135</v>
      </c>
      <c r="P54" s="76">
        <v>0.5364</v>
      </c>
      <c r="Q54" s="76">
        <v>1910.9541</v>
      </c>
      <c r="R54" s="76">
        <v>1762.3882</v>
      </c>
      <c r="S54" s="76">
        <v>1721.4809</v>
      </c>
      <c r="T54" s="77">
        <v>0.933051978319783</v>
      </c>
      <c r="U54" s="76">
        <v>55.0292870967742</v>
      </c>
      <c r="V54" s="77">
        <v>0.0298261718681703</v>
      </c>
      <c r="W54" s="76">
        <v>4160.9425</v>
      </c>
      <c r="X54" s="76">
        <v>6074</v>
      </c>
      <c r="Y54" s="77">
        <v>0.68504157062891</v>
      </c>
      <c r="Z54" s="76">
        <v>277.490887096774</v>
      </c>
      <c r="AA54" s="77">
        <v>0.0456850324492549</v>
      </c>
      <c r="AB54" s="76">
        <v>21282.5062</v>
      </c>
      <c r="AC54" s="76">
        <v>26305</v>
      </c>
      <c r="AD54" s="77">
        <v>0.68504157062891</v>
      </c>
      <c r="AE54" s="76">
        <v>1767.90574668499</v>
      </c>
      <c r="AF54" s="77">
        <v>0.0672079736432233</v>
      </c>
      <c r="AG54" s="76">
        <v>113.8348</v>
      </c>
      <c r="AH54" s="77">
        <v>0.0595696149897059</v>
      </c>
      <c r="AI54" s="76">
        <v>20.0479</v>
      </c>
      <c r="AJ54" s="76">
        <v>14.6832</v>
      </c>
      <c r="AK54" s="88">
        <v>0.00817040916537928</v>
      </c>
      <c r="AL54" s="76">
        <v>20.0479</v>
      </c>
      <c r="AM54" s="76">
        <v>14.6832</v>
      </c>
      <c r="AN54" s="76">
        <v>0</v>
      </c>
      <c r="AO54" s="76">
        <v>0</v>
      </c>
      <c r="AP54" s="76">
        <v>0</v>
      </c>
      <c r="AQ54" s="76">
        <v>0</v>
      </c>
    </row>
    <row r="55" s="43" customFormat="1" ht="16" customHeight="1" spans="1:43">
      <c r="A55" s="57"/>
      <c r="B55" s="58"/>
      <c r="C55" s="58"/>
      <c r="D55" s="58"/>
      <c r="E55" s="60"/>
      <c r="F55" s="58" t="s">
        <v>800</v>
      </c>
      <c r="G55" s="61">
        <v>200</v>
      </c>
      <c r="H55" s="61">
        <v>4730</v>
      </c>
      <c r="I55" s="76">
        <v>5.31</v>
      </c>
      <c r="J55" s="76">
        <v>118.8357</v>
      </c>
      <c r="K55" s="76">
        <v>117.7513</v>
      </c>
      <c r="L55" s="76">
        <v>117.7513</v>
      </c>
      <c r="M55" s="76">
        <v>0</v>
      </c>
      <c r="N55" s="77">
        <v>0</v>
      </c>
      <c r="O55" s="76">
        <v>1.0844</v>
      </c>
      <c r="P55" s="76">
        <v>0</v>
      </c>
      <c r="Q55" s="76">
        <v>3730.9171</v>
      </c>
      <c r="R55" s="76">
        <v>3690.5862</v>
      </c>
      <c r="S55" s="76">
        <v>3563.12</v>
      </c>
      <c r="T55" s="77">
        <v>0.753302325581395</v>
      </c>
      <c r="U55" s="76">
        <v>-709.13806451613</v>
      </c>
      <c r="V55" s="77">
        <v>-0.149923480870218</v>
      </c>
      <c r="W55" s="76">
        <v>8675.04</v>
      </c>
      <c r="X55" s="76">
        <v>14570</v>
      </c>
      <c r="Y55" s="77">
        <v>0.595404255319149</v>
      </c>
      <c r="Z55" s="76">
        <v>-537.218064516128</v>
      </c>
      <c r="AA55" s="77">
        <v>-0.0368715212433856</v>
      </c>
      <c r="AB55" s="76">
        <v>41428.2</v>
      </c>
      <c r="AC55" s="76">
        <v>54370</v>
      </c>
      <c r="AD55" s="77">
        <v>0.595404255319149</v>
      </c>
      <c r="AE55" s="76">
        <v>2894.94193548387</v>
      </c>
      <c r="AF55" s="77">
        <v>0.0532452075682154</v>
      </c>
      <c r="AG55" s="76">
        <v>31.445</v>
      </c>
      <c r="AH55" s="77">
        <v>0.00842822264799183</v>
      </c>
      <c r="AI55" s="76">
        <v>2.9184</v>
      </c>
      <c r="AJ55" s="76">
        <v>5.9675</v>
      </c>
      <c r="AK55" s="88">
        <v>0.00161306798340228</v>
      </c>
      <c r="AL55" s="76">
        <v>2.9184</v>
      </c>
      <c r="AM55" s="76">
        <v>5.9675</v>
      </c>
      <c r="AN55" s="76">
        <v>0</v>
      </c>
      <c r="AO55" s="76">
        <v>0</v>
      </c>
      <c r="AP55" s="76">
        <v>0</v>
      </c>
      <c r="AQ55" s="76">
        <v>0</v>
      </c>
    </row>
    <row r="56" s="43" customFormat="1" ht="16" customHeight="1" spans="1:43">
      <c r="A56" s="57"/>
      <c r="B56" s="58"/>
      <c r="C56" s="58"/>
      <c r="D56" s="58"/>
      <c r="E56" s="60"/>
      <c r="F56" s="58" t="s">
        <v>802</v>
      </c>
      <c r="G56" s="61">
        <v>200</v>
      </c>
      <c r="H56" s="61">
        <v>4310</v>
      </c>
      <c r="I56" s="76">
        <v>5.02</v>
      </c>
      <c r="J56" s="76">
        <v>106.7015</v>
      </c>
      <c r="K56" s="76">
        <v>106.5504</v>
      </c>
      <c r="L56" s="76">
        <v>106.5504</v>
      </c>
      <c r="M56" s="76">
        <v>0</v>
      </c>
      <c r="N56" s="77">
        <v>0</v>
      </c>
      <c r="O56" s="76">
        <v>0.1511</v>
      </c>
      <c r="P56" s="76">
        <v>0</v>
      </c>
      <c r="Q56" s="76">
        <v>3903.7222</v>
      </c>
      <c r="R56" s="76">
        <v>3820.8835</v>
      </c>
      <c r="S56" s="76">
        <v>3726.36</v>
      </c>
      <c r="T56" s="77">
        <v>0.864584686774942</v>
      </c>
      <c r="U56" s="76">
        <v>-166.543225806452</v>
      </c>
      <c r="V56" s="77">
        <v>-0.038641119676671</v>
      </c>
      <c r="W56" s="76">
        <v>8853.24</v>
      </c>
      <c r="X56" s="76">
        <v>13230</v>
      </c>
      <c r="Y56" s="77">
        <v>0.669179138321996</v>
      </c>
      <c r="Z56" s="76">
        <v>310.336774193549</v>
      </c>
      <c r="AA56" s="77">
        <v>0.023457050203594</v>
      </c>
      <c r="AB56" s="76">
        <v>32943.24</v>
      </c>
      <c r="AC56" s="76">
        <v>50320</v>
      </c>
      <c r="AD56" s="77">
        <v>0.669179138321996</v>
      </c>
      <c r="AE56" s="76">
        <v>769.336774193547</v>
      </c>
      <c r="AF56" s="77">
        <v>0.0152888866095697</v>
      </c>
      <c r="AG56" s="76">
        <v>64.3728</v>
      </c>
      <c r="AH56" s="77">
        <v>0.0164901078258079</v>
      </c>
      <c r="AI56" s="76">
        <v>4.6172</v>
      </c>
      <c r="AJ56" s="76">
        <v>13.8487</v>
      </c>
      <c r="AK56" s="88">
        <v>0.0036070434225132</v>
      </c>
      <c r="AL56" s="76">
        <v>4.6172</v>
      </c>
      <c r="AM56" s="76">
        <v>13.8487</v>
      </c>
      <c r="AN56" s="76">
        <v>0</v>
      </c>
      <c r="AO56" s="76">
        <v>0</v>
      </c>
      <c r="AP56" s="76">
        <v>0</v>
      </c>
      <c r="AQ56" s="76">
        <v>0</v>
      </c>
    </row>
    <row r="57" s="43" customFormat="1" ht="16" customHeight="1" spans="1:43">
      <c r="A57" s="57"/>
      <c r="B57" s="58"/>
      <c r="C57" s="58"/>
      <c r="D57" s="58"/>
      <c r="E57" s="62" t="s">
        <v>942</v>
      </c>
      <c r="F57" s="62"/>
      <c r="G57" s="63">
        <v>775</v>
      </c>
      <c r="H57" s="63">
        <v>16295</v>
      </c>
      <c r="I57" s="78">
        <v>21.29</v>
      </c>
      <c r="J57" s="78">
        <v>438.764</v>
      </c>
      <c r="K57" s="78">
        <v>435.3786</v>
      </c>
      <c r="L57" s="78">
        <v>435.3786</v>
      </c>
      <c r="M57" s="78">
        <v>0</v>
      </c>
      <c r="N57" s="79">
        <v>0</v>
      </c>
      <c r="O57" s="78">
        <v>2.849</v>
      </c>
      <c r="P57" s="78">
        <v>0.5364</v>
      </c>
      <c r="Q57" s="78">
        <v>14871.8364</v>
      </c>
      <c r="R57" s="78">
        <v>14518.146</v>
      </c>
      <c r="S57" s="78">
        <v>14137.4009</v>
      </c>
      <c r="T57" s="79">
        <v>0.867591340902117</v>
      </c>
      <c r="U57" s="78">
        <v>-580.663616129035</v>
      </c>
      <c r="V57" s="79">
        <v>-0.0356344655494959</v>
      </c>
      <c r="W57" s="78">
        <v>33229.9825</v>
      </c>
      <c r="X57" s="78">
        <v>51414</v>
      </c>
      <c r="Y57" s="79">
        <v>0.646321673085152</v>
      </c>
      <c r="Z57" s="78">
        <v>774.917983870966</v>
      </c>
      <c r="AA57" s="79">
        <v>0.015072120120414</v>
      </c>
      <c r="AB57" s="78">
        <v>138665.7062</v>
      </c>
      <c r="AC57" s="78">
        <v>200749</v>
      </c>
      <c r="AD57" s="79">
        <v>0.646321673085152</v>
      </c>
      <c r="AE57" s="78">
        <v>5356.49284345918</v>
      </c>
      <c r="AF57" s="79">
        <v>0.0266825381120662</v>
      </c>
      <c r="AG57" s="78">
        <v>281.4026</v>
      </c>
      <c r="AH57" s="79">
        <v>0.0189218461278931</v>
      </c>
      <c r="AI57" s="78">
        <v>30.3059</v>
      </c>
      <c r="AJ57" s="78">
        <v>41.9819</v>
      </c>
      <c r="AK57" s="89">
        <v>0.00287735790281986</v>
      </c>
      <c r="AL57" s="78">
        <v>30.3059</v>
      </c>
      <c r="AM57" s="78">
        <v>41.9819</v>
      </c>
      <c r="AN57" s="78">
        <v>0</v>
      </c>
      <c r="AO57" s="78">
        <v>0</v>
      </c>
      <c r="AP57" s="78">
        <v>0</v>
      </c>
      <c r="AQ57" s="78">
        <v>0</v>
      </c>
    </row>
    <row r="58" s="42" customFormat="1" ht="16" customHeight="1" spans="1:43">
      <c r="A58" s="57"/>
      <c r="B58" s="58"/>
      <c r="C58" s="58"/>
      <c r="D58" s="58"/>
      <c r="E58" s="60" t="s">
        <v>937</v>
      </c>
      <c r="F58" s="58" t="s">
        <v>803</v>
      </c>
      <c r="G58" s="61">
        <v>60</v>
      </c>
      <c r="H58" s="61">
        <v>680</v>
      </c>
      <c r="I58" s="76">
        <v>3.39</v>
      </c>
      <c r="J58" s="76">
        <v>9.7133</v>
      </c>
      <c r="K58" s="76">
        <v>9.7133</v>
      </c>
      <c r="L58" s="76">
        <v>9.7133</v>
      </c>
      <c r="M58" s="76">
        <v>0</v>
      </c>
      <c r="N58" s="77">
        <v>0</v>
      </c>
      <c r="O58" s="76">
        <v>0</v>
      </c>
      <c r="P58" s="76">
        <v>0</v>
      </c>
      <c r="Q58" s="76">
        <v>461.6429</v>
      </c>
      <c r="R58" s="76">
        <v>457.0714</v>
      </c>
      <c r="S58" s="76">
        <v>440.16</v>
      </c>
      <c r="T58" s="77">
        <v>0.647294117647059</v>
      </c>
      <c r="U58" s="76">
        <v>-174.033548387097</v>
      </c>
      <c r="V58" s="77">
        <v>-0.255931688804554</v>
      </c>
      <c r="W58" s="76">
        <v>1394.61</v>
      </c>
      <c r="X58" s="76">
        <v>2090</v>
      </c>
      <c r="Y58" s="77">
        <v>0.667277511961723</v>
      </c>
      <c r="Z58" s="76">
        <v>210.416451612904</v>
      </c>
      <c r="AA58" s="77">
        <v>0.100677728044452</v>
      </c>
      <c r="AB58" s="76">
        <v>8405.46</v>
      </c>
      <c r="AC58" s="76">
        <v>12177</v>
      </c>
      <c r="AD58" s="77">
        <v>0.667277511961723</v>
      </c>
      <c r="AE58" s="76">
        <v>-18.1335483870971</v>
      </c>
      <c r="AF58" s="77">
        <v>-0.00148916386524572</v>
      </c>
      <c r="AG58" s="76">
        <v>3.8315</v>
      </c>
      <c r="AH58" s="77">
        <v>0.00829970524836405</v>
      </c>
      <c r="AI58" s="76">
        <v>0.74</v>
      </c>
      <c r="AJ58" s="76">
        <v>0</v>
      </c>
      <c r="AK58" s="88">
        <v>0</v>
      </c>
      <c r="AL58" s="76">
        <v>0.74</v>
      </c>
      <c r="AM58" s="76">
        <v>0</v>
      </c>
      <c r="AN58" s="76">
        <v>0</v>
      </c>
      <c r="AO58" s="76">
        <v>0</v>
      </c>
      <c r="AP58" s="76">
        <v>0</v>
      </c>
      <c r="AQ58" s="76">
        <v>0</v>
      </c>
    </row>
    <row r="59" s="42" customFormat="1" ht="16" customHeight="1" spans="1:43">
      <c r="A59" s="57"/>
      <c r="B59" s="58"/>
      <c r="C59" s="58"/>
      <c r="D59" s="58"/>
      <c r="E59" s="62" t="s">
        <v>938</v>
      </c>
      <c r="F59" s="62"/>
      <c r="G59" s="63">
        <v>60</v>
      </c>
      <c r="H59" s="63">
        <v>680</v>
      </c>
      <c r="I59" s="78">
        <v>3.39</v>
      </c>
      <c r="J59" s="78">
        <v>9.7133</v>
      </c>
      <c r="K59" s="78">
        <v>9.7133</v>
      </c>
      <c r="L59" s="78">
        <v>9.7133</v>
      </c>
      <c r="M59" s="78">
        <v>0</v>
      </c>
      <c r="N59" s="79">
        <v>0</v>
      </c>
      <c r="O59" s="78">
        <v>0</v>
      </c>
      <c r="P59" s="78">
        <v>0</v>
      </c>
      <c r="Q59" s="78">
        <v>461.6429</v>
      </c>
      <c r="R59" s="78">
        <v>457.0714</v>
      </c>
      <c r="S59" s="78">
        <v>440.16</v>
      </c>
      <c r="T59" s="79">
        <v>0.647294117647059</v>
      </c>
      <c r="U59" s="78">
        <v>-174.033548387097</v>
      </c>
      <c r="V59" s="79">
        <v>-0.255931688804554</v>
      </c>
      <c r="W59" s="78">
        <v>1394.61</v>
      </c>
      <c r="X59" s="78">
        <v>2090</v>
      </c>
      <c r="Y59" s="79">
        <v>0.667277511961723</v>
      </c>
      <c r="Z59" s="78">
        <v>210.416451612904</v>
      </c>
      <c r="AA59" s="79">
        <v>0.100677728044452</v>
      </c>
      <c r="AB59" s="78">
        <v>8405.46</v>
      </c>
      <c r="AC59" s="78">
        <v>12177</v>
      </c>
      <c r="AD59" s="79">
        <v>0.667277511961723</v>
      </c>
      <c r="AE59" s="78">
        <v>-18.1335483870971</v>
      </c>
      <c r="AF59" s="79">
        <v>-0.00148916386524572</v>
      </c>
      <c r="AG59" s="78">
        <v>3.8315</v>
      </c>
      <c r="AH59" s="79">
        <v>0.00829970524836405</v>
      </c>
      <c r="AI59" s="78">
        <v>0.74</v>
      </c>
      <c r="AJ59" s="78">
        <v>0</v>
      </c>
      <c r="AK59" s="89">
        <v>0</v>
      </c>
      <c r="AL59" s="78">
        <v>0.74</v>
      </c>
      <c r="AM59" s="78">
        <v>0</v>
      </c>
      <c r="AN59" s="78">
        <v>0</v>
      </c>
      <c r="AO59" s="78">
        <v>0</v>
      </c>
      <c r="AP59" s="78">
        <v>0</v>
      </c>
      <c r="AQ59" s="78">
        <v>0</v>
      </c>
    </row>
    <row r="60" s="42" customFormat="1" ht="16" customHeight="1" spans="1:43">
      <c r="A60" s="57"/>
      <c r="B60" s="58"/>
      <c r="C60" s="58"/>
      <c r="D60" s="64" t="s">
        <v>939</v>
      </c>
      <c r="E60" s="64"/>
      <c r="F60" s="64"/>
      <c r="G60" s="65">
        <v>835</v>
      </c>
      <c r="H60" s="65">
        <v>16975</v>
      </c>
      <c r="I60" s="80">
        <v>24.68</v>
      </c>
      <c r="J60" s="80">
        <v>448.4773</v>
      </c>
      <c r="K60" s="80">
        <v>445.0919</v>
      </c>
      <c r="L60" s="80">
        <v>445.0919</v>
      </c>
      <c r="M60" s="80">
        <v>0</v>
      </c>
      <c r="N60" s="81">
        <v>0</v>
      </c>
      <c r="O60" s="80">
        <v>2.849</v>
      </c>
      <c r="P60" s="80">
        <v>0.5364</v>
      </c>
      <c r="Q60" s="80">
        <v>15333.4793</v>
      </c>
      <c r="R60" s="80">
        <v>14975.2174</v>
      </c>
      <c r="S60" s="80">
        <v>14577.5609</v>
      </c>
      <c r="T60" s="81">
        <v>0.858766474226804</v>
      </c>
      <c r="U60" s="80">
        <v>-754.697164516132</v>
      </c>
      <c r="V60" s="81">
        <v>-0.044459332224809</v>
      </c>
      <c r="W60" s="80">
        <v>34624.5925</v>
      </c>
      <c r="X60" s="80">
        <v>53504</v>
      </c>
      <c r="Y60" s="81">
        <v>0.647140260541268</v>
      </c>
      <c r="Z60" s="80">
        <v>985.33443548387</v>
      </c>
      <c r="AA60" s="81">
        <v>0.0184160891799467</v>
      </c>
      <c r="AB60" s="80">
        <v>147071.1662</v>
      </c>
      <c r="AC60" s="80">
        <v>212926</v>
      </c>
      <c r="AD60" s="81">
        <v>0.647140260541268</v>
      </c>
      <c r="AE60" s="80">
        <v>5338.35929507209</v>
      </c>
      <c r="AF60" s="81">
        <v>0.025071429957225</v>
      </c>
      <c r="AG60" s="80">
        <v>285.2341</v>
      </c>
      <c r="AH60" s="81">
        <v>0.0186020468296455</v>
      </c>
      <c r="AI60" s="80">
        <v>31.0459</v>
      </c>
      <c r="AJ60" s="80">
        <v>41.9819</v>
      </c>
      <c r="AK60" s="81">
        <v>0.00278982030409765</v>
      </c>
      <c r="AL60" s="80">
        <v>31.0459</v>
      </c>
      <c r="AM60" s="80">
        <v>41.9819</v>
      </c>
      <c r="AN60" s="80">
        <v>0</v>
      </c>
      <c r="AO60" s="80">
        <v>0</v>
      </c>
      <c r="AP60" s="80">
        <v>0</v>
      </c>
      <c r="AQ60" s="80">
        <v>0</v>
      </c>
    </row>
    <row r="61" s="42" customFormat="1" ht="16" customHeight="1" spans="1:43">
      <c r="A61" s="57"/>
      <c r="B61" s="58"/>
      <c r="C61" s="58"/>
      <c r="D61" s="58" t="s">
        <v>32</v>
      </c>
      <c r="E61" s="60" t="s">
        <v>727</v>
      </c>
      <c r="F61" s="58" t="s">
        <v>797</v>
      </c>
      <c r="G61" s="61">
        <v>20</v>
      </c>
      <c r="H61" s="61">
        <v>314</v>
      </c>
      <c r="I61" s="76">
        <v>5.65</v>
      </c>
      <c r="J61" s="76">
        <v>13.3332</v>
      </c>
      <c r="K61" s="76">
        <v>13.3332</v>
      </c>
      <c r="L61" s="76">
        <v>13.3332</v>
      </c>
      <c r="M61" s="76">
        <v>0</v>
      </c>
      <c r="N61" s="77">
        <v>0</v>
      </c>
      <c r="O61" s="76">
        <v>0</v>
      </c>
      <c r="P61" s="76">
        <v>0</v>
      </c>
      <c r="Q61" s="76">
        <v>319.9067</v>
      </c>
      <c r="R61" s="76">
        <v>315.3294</v>
      </c>
      <c r="S61" s="76">
        <v>306.6811</v>
      </c>
      <c r="T61" s="77">
        <v>0.976691401273885</v>
      </c>
      <c r="U61" s="76">
        <v>23.0681967741936</v>
      </c>
      <c r="V61" s="77">
        <v>0.0734655948222726</v>
      </c>
      <c r="W61" s="76">
        <v>619.2904</v>
      </c>
      <c r="X61" s="76">
        <v>935</v>
      </c>
      <c r="Y61" s="77">
        <v>0.662342673796792</v>
      </c>
      <c r="Z61" s="76">
        <v>24.6774967741936</v>
      </c>
      <c r="AA61" s="77">
        <v>0.0263930446782819</v>
      </c>
      <c r="AB61" s="76">
        <v>2453.119</v>
      </c>
      <c r="AC61" s="76">
        <v>3468</v>
      </c>
      <c r="AD61" s="77">
        <v>0.662342673796792</v>
      </c>
      <c r="AE61" s="76">
        <v>35.5060967741938</v>
      </c>
      <c r="AF61" s="77">
        <v>0.0102382055288909</v>
      </c>
      <c r="AG61" s="76">
        <v>3.6667</v>
      </c>
      <c r="AH61" s="77">
        <v>0.0114617793250345</v>
      </c>
      <c r="AI61" s="76">
        <v>0.9106</v>
      </c>
      <c r="AJ61" s="76">
        <v>0</v>
      </c>
      <c r="AK61" s="88">
        <v>0</v>
      </c>
      <c r="AL61" s="76">
        <v>0.9106</v>
      </c>
      <c r="AM61" s="76">
        <v>0</v>
      </c>
      <c r="AN61" s="76">
        <v>0</v>
      </c>
      <c r="AO61" s="76">
        <v>0</v>
      </c>
      <c r="AP61" s="76">
        <v>0</v>
      </c>
      <c r="AQ61" s="76">
        <v>0</v>
      </c>
    </row>
    <row r="62" s="42" customFormat="1" ht="16" customHeight="1" spans="1:43">
      <c r="A62" s="57"/>
      <c r="B62" s="58"/>
      <c r="C62" s="58"/>
      <c r="D62" s="58"/>
      <c r="E62" s="60"/>
      <c r="F62" s="58" t="s">
        <v>799</v>
      </c>
      <c r="G62" s="61">
        <v>30</v>
      </c>
      <c r="H62" s="61">
        <v>407</v>
      </c>
      <c r="I62" s="76">
        <v>5.07</v>
      </c>
      <c r="J62" s="76">
        <v>12.8811</v>
      </c>
      <c r="K62" s="76">
        <v>12.8811</v>
      </c>
      <c r="L62" s="76">
        <v>12.8811</v>
      </c>
      <c r="M62" s="76">
        <v>0</v>
      </c>
      <c r="N62" s="77">
        <v>0</v>
      </c>
      <c r="O62" s="76">
        <v>0</v>
      </c>
      <c r="P62" s="76">
        <v>0</v>
      </c>
      <c r="Q62" s="76">
        <v>366.7177</v>
      </c>
      <c r="R62" s="76">
        <v>366.7177</v>
      </c>
      <c r="S62" s="76">
        <v>362.736</v>
      </c>
      <c r="T62" s="77">
        <v>0.891243243243243</v>
      </c>
      <c r="U62" s="76">
        <v>-4.87690322580647</v>
      </c>
      <c r="V62" s="77">
        <v>-0.0119825632083697</v>
      </c>
      <c r="W62" s="76">
        <v>762.2736</v>
      </c>
      <c r="X62" s="76">
        <v>1200</v>
      </c>
      <c r="Y62" s="77">
        <v>0.635228</v>
      </c>
      <c r="Z62" s="76">
        <v>-4.33930322580648</v>
      </c>
      <c r="AA62" s="77">
        <v>-0.0036160860215054</v>
      </c>
      <c r="AB62" s="76">
        <v>3312.8304</v>
      </c>
      <c r="AC62" s="76">
        <v>4830</v>
      </c>
      <c r="AD62" s="77">
        <v>0.635228</v>
      </c>
      <c r="AE62" s="76">
        <v>66.2174967741935</v>
      </c>
      <c r="AF62" s="77">
        <v>0.0137096266613237</v>
      </c>
      <c r="AG62" s="76">
        <v>0</v>
      </c>
      <c r="AH62" s="77">
        <v>0</v>
      </c>
      <c r="AI62" s="76">
        <v>0</v>
      </c>
      <c r="AJ62" s="76">
        <v>0</v>
      </c>
      <c r="AK62" s="88">
        <v>0</v>
      </c>
      <c r="AL62" s="76">
        <v>0</v>
      </c>
      <c r="AM62" s="76">
        <v>0</v>
      </c>
      <c r="AN62" s="76">
        <v>0</v>
      </c>
      <c r="AO62" s="76">
        <v>0</v>
      </c>
      <c r="AP62" s="76">
        <v>0</v>
      </c>
      <c r="AQ62" s="76">
        <v>0</v>
      </c>
    </row>
    <row r="63" s="42" customFormat="1" ht="16" customHeight="1" spans="1:43">
      <c r="A63" s="57"/>
      <c r="B63" s="58"/>
      <c r="C63" s="58"/>
      <c r="D63" s="58"/>
      <c r="E63" s="60"/>
      <c r="F63" s="58" t="s">
        <v>798</v>
      </c>
      <c r="G63" s="61">
        <v>100</v>
      </c>
      <c r="H63" s="61">
        <v>1412</v>
      </c>
      <c r="I63" s="76">
        <v>7.1</v>
      </c>
      <c r="J63" s="76">
        <v>55.0838</v>
      </c>
      <c r="K63" s="76">
        <v>52.7119</v>
      </c>
      <c r="L63" s="76">
        <v>52.7119</v>
      </c>
      <c r="M63" s="76">
        <v>2.1299</v>
      </c>
      <c r="N63" s="77">
        <v>0.0386665407978389</v>
      </c>
      <c r="O63" s="76">
        <v>0</v>
      </c>
      <c r="P63" s="76">
        <v>0.242</v>
      </c>
      <c r="Q63" s="76">
        <v>1370.5292</v>
      </c>
      <c r="R63" s="76">
        <v>1339.543</v>
      </c>
      <c r="S63" s="76">
        <v>1290.448</v>
      </c>
      <c r="T63" s="77">
        <v>0.913915014164306</v>
      </c>
      <c r="U63" s="76">
        <v>15.0931612903228</v>
      </c>
      <c r="V63" s="77">
        <v>0.0106892077126932</v>
      </c>
      <c r="W63" s="76">
        <v>2695.455</v>
      </c>
      <c r="X63" s="76">
        <v>4321</v>
      </c>
      <c r="Y63" s="77">
        <v>0.623803517704235</v>
      </c>
      <c r="Z63" s="76">
        <v>-132.899838709677</v>
      </c>
      <c r="AA63" s="77">
        <v>-0.0307567319392911</v>
      </c>
      <c r="AB63" s="76">
        <v>10487.992</v>
      </c>
      <c r="AC63" s="76">
        <v>16586</v>
      </c>
      <c r="AD63" s="77">
        <v>0.623803517704235</v>
      </c>
      <c r="AE63" s="76">
        <v>-873.362838709678</v>
      </c>
      <c r="AF63" s="77">
        <v>-0.0526566284040563</v>
      </c>
      <c r="AG63" s="76">
        <v>26.4404</v>
      </c>
      <c r="AH63" s="77">
        <v>0.0192921099382633</v>
      </c>
      <c r="AI63" s="76">
        <v>0</v>
      </c>
      <c r="AJ63" s="76">
        <v>4.6265</v>
      </c>
      <c r="AK63" s="88">
        <v>0.00344190223033628</v>
      </c>
      <c r="AL63" s="76">
        <v>0</v>
      </c>
      <c r="AM63" s="76">
        <v>4.6265</v>
      </c>
      <c r="AN63" s="76">
        <v>0</v>
      </c>
      <c r="AO63" s="76">
        <v>0</v>
      </c>
      <c r="AP63" s="76">
        <v>0</v>
      </c>
      <c r="AQ63" s="76">
        <v>0</v>
      </c>
    </row>
    <row r="64" s="42" customFormat="1" ht="16" customHeight="1" spans="1:43">
      <c r="A64" s="57"/>
      <c r="B64" s="58"/>
      <c r="C64" s="58"/>
      <c r="D64" s="58"/>
      <c r="E64" s="62" t="s">
        <v>942</v>
      </c>
      <c r="F64" s="62"/>
      <c r="G64" s="63">
        <v>150</v>
      </c>
      <c r="H64" s="63">
        <v>2133</v>
      </c>
      <c r="I64" s="78">
        <v>17.82</v>
      </c>
      <c r="J64" s="78">
        <v>81.2981</v>
      </c>
      <c r="K64" s="78">
        <v>78.9262</v>
      </c>
      <c r="L64" s="78">
        <v>78.9262</v>
      </c>
      <c r="M64" s="78">
        <v>2.1299</v>
      </c>
      <c r="N64" s="79">
        <v>0.0261986442487586</v>
      </c>
      <c r="O64" s="78">
        <v>0</v>
      </c>
      <c r="P64" s="78">
        <v>0.242</v>
      </c>
      <c r="Q64" s="78">
        <v>2057.1536</v>
      </c>
      <c r="R64" s="78">
        <v>2021.5901</v>
      </c>
      <c r="S64" s="78">
        <v>1959.8651</v>
      </c>
      <c r="T64" s="79">
        <v>0.91883033286451</v>
      </c>
      <c r="U64" s="78">
        <v>33.2844548387099</v>
      </c>
      <c r="V64" s="79">
        <v>0.0156045264128973</v>
      </c>
      <c r="W64" s="78">
        <v>4077.019</v>
      </c>
      <c r="X64" s="78">
        <v>6456</v>
      </c>
      <c r="Y64" s="79">
        <v>0.631508519206939</v>
      </c>
      <c r="Z64" s="78">
        <v>-112.56164516129</v>
      </c>
      <c r="AA64" s="79">
        <v>-0.017435199064636</v>
      </c>
      <c r="AB64" s="78">
        <v>16253.9414</v>
      </c>
      <c r="AC64" s="78">
        <v>24884</v>
      </c>
      <c r="AD64" s="79">
        <v>0.631508519206939</v>
      </c>
      <c r="AE64" s="78">
        <v>-771.639245161291</v>
      </c>
      <c r="AF64" s="79">
        <v>-0.0310094536714873</v>
      </c>
      <c r="AG64" s="78">
        <v>30.1071</v>
      </c>
      <c r="AH64" s="79">
        <v>0.0146353194044431</v>
      </c>
      <c r="AI64" s="78">
        <v>0.9106</v>
      </c>
      <c r="AJ64" s="78">
        <v>4.6265</v>
      </c>
      <c r="AK64" s="89">
        <v>0.00228229387874624</v>
      </c>
      <c r="AL64" s="78">
        <v>0.9106</v>
      </c>
      <c r="AM64" s="78">
        <v>4.6265</v>
      </c>
      <c r="AN64" s="78">
        <v>0</v>
      </c>
      <c r="AO64" s="78">
        <v>0</v>
      </c>
      <c r="AP64" s="78">
        <v>0</v>
      </c>
      <c r="AQ64" s="78">
        <v>0</v>
      </c>
    </row>
    <row r="65" s="42" customFormat="1" ht="16" customHeight="1" spans="1:43">
      <c r="A65" s="57"/>
      <c r="B65" s="58"/>
      <c r="C65" s="58"/>
      <c r="D65" s="58"/>
      <c r="E65" s="60" t="s">
        <v>937</v>
      </c>
      <c r="F65" s="58" t="s">
        <v>804</v>
      </c>
      <c r="G65" s="61">
        <v>300</v>
      </c>
      <c r="H65" s="61">
        <v>4235</v>
      </c>
      <c r="I65" s="76">
        <v>5.99</v>
      </c>
      <c r="J65" s="76">
        <v>193.7099</v>
      </c>
      <c r="K65" s="76">
        <v>193.7099</v>
      </c>
      <c r="L65" s="76">
        <v>193.7099</v>
      </c>
      <c r="M65" s="76">
        <v>0</v>
      </c>
      <c r="N65" s="77">
        <v>0</v>
      </c>
      <c r="O65" s="76">
        <v>0</v>
      </c>
      <c r="P65" s="76">
        <v>0</v>
      </c>
      <c r="Q65" s="76">
        <v>5250.3096</v>
      </c>
      <c r="R65" s="76">
        <v>5250.3096</v>
      </c>
      <c r="S65" s="76">
        <v>5152.423</v>
      </c>
      <c r="T65" s="77">
        <v>1.21662880755608</v>
      </c>
      <c r="U65" s="76">
        <v>1327.26170967742</v>
      </c>
      <c r="V65" s="77">
        <v>0.313403001104468</v>
      </c>
      <c r="W65" s="76">
        <v>10609.501</v>
      </c>
      <c r="X65" s="76">
        <v>13299</v>
      </c>
      <c r="Y65" s="77">
        <v>0.797766824573276</v>
      </c>
      <c r="Z65" s="76">
        <v>2322.33970967742</v>
      </c>
      <c r="AA65" s="77">
        <v>0.174625137956043</v>
      </c>
      <c r="AB65" s="76">
        <v>32712.968</v>
      </c>
      <c r="AC65" s="76">
        <v>50910</v>
      </c>
      <c r="AD65" s="77">
        <v>0.797766824573276</v>
      </c>
      <c r="AE65" s="76">
        <v>1130.80670967742</v>
      </c>
      <c r="AF65" s="77">
        <v>0.0222118780136991</v>
      </c>
      <c r="AG65" s="76">
        <v>0</v>
      </c>
      <c r="AH65" s="77">
        <v>0</v>
      </c>
      <c r="AI65" s="76">
        <v>0</v>
      </c>
      <c r="AJ65" s="76">
        <v>0.0076</v>
      </c>
      <c r="AK65" s="88">
        <v>1.44753158913903e-6</v>
      </c>
      <c r="AL65" s="76">
        <v>0</v>
      </c>
      <c r="AM65" s="76">
        <v>0.0076</v>
      </c>
      <c r="AN65" s="76">
        <v>0</v>
      </c>
      <c r="AO65" s="76">
        <v>0</v>
      </c>
      <c r="AP65" s="76">
        <v>0</v>
      </c>
      <c r="AQ65" s="76">
        <v>0</v>
      </c>
    </row>
    <row r="66" s="42" customFormat="1" ht="16" customHeight="1" spans="1:43">
      <c r="A66" s="57"/>
      <c r="B66" s="58"/>
      <c r="C66" s="58"/>
      <c r="D66" s="58"/>
      <c r="E66" s="62" t="s">
        <v>938</v>
      </c>
      <c r="F66" s="62"/>
      <c r="G66" s="63">
        <v>300</v>
      </c>
      <c r="H66" s="63">
        <v>4235</v>
      </c>
      <c r="I66" s="78">
        <v>5.99</v>
      </c>
      <c r="J66" s="78">
        <v>193.7099</v>
      </c>
      <c r="K66" s="78">
        <v>193.7099</v>
      </c>
      <c r="L66" s="78">
        <v>193.7099</v>
      </c>
      <c r="M66" s="78">
        <v>0</v>
      </c>
      <c r="N66" s="79">
        <v>0</v>
      </c>
      <c r="O66" s="78">
        <v>0</v>
      </c>
      <c r="P66" s="78">
        <v>0</v>
      </c>
      <c r="Q66" s="78">
        <v>5250.3096</v>
      </c>
      <c r="R66" s="78">
        <v>5250.3096</v>
      </c>
      <c r="S66" s="78">
        <v>5152.423</v>
      </c>
      <c r="T66" s="79">
        <v>1.21662880755608</v>
      </c>
      <c r="U66" s="78">
        <v>1327.26170967742</v>
      </c>
      <c r="V66" s="79">
        <v>0.313403001104468</v>
      </c>
      <c r="W66" s="78">
        <v>10609.501</v>
      </c>
      <c r="X66" s="78">
        <v>13299</v>
      </c>
      <c r="Y66" s="79">
        <v>0.797766824573276</v>
      </c>
      <c r="Z66" s="78">
        <v>2322.33970967742</v>
      </c>
      <c r="AA66" s="79">
        <v>0.174625137956043</v>
      </c>
      <c r="AB66" s="78">
        <v>32712.968</v>
      </c>
      <c r="AC66" s="78">
        <v>50910</v>
      </c>
      <c r="AD66" s="79">
        <v>0.797766824573276</v>
      </c>
      <c r="AE66" s="78">
        <v>1130.80670967742</v>
      </c>
      <c r="AF66" s="79">
        <v>0.0222118780136991</v>
      </c>
      <c r="AG66" s="78">
        <v>0</v>
      </c>
      <c r="AH66" s="79">
        <v>0</v>
      </c>
      <c r="AI66" s="78">
        <v>0</v>
      </c>
      <c r="AJ66" s="78">
        <v>0.0076</v>
      </c>
      <c r="AK66" s="89">
        <v>1.44753158913903e-6</v>
      </c>
      <c r="AL66" s="78">
        <v>0</v>
      </c>
      <c r="AM66" s="78">
        <v>0.0076</v>
      </c>
      <c r="AN66" s="78">
        <v>0</v>
      </c>
      <c r="AO66" s="78">
        <v>0</v>
      </c>
      <c r="AP66" s="78">
        <v>0</v>
      </c>
      <c r="AQ66" s="78">
        <v>0</v>
      </c>
    </row>
    <row r="67" s="42" customFormat="1" ht="16" customHeight="1" spans="1:43">
      <c r="A67" s="57"/>
      <c r="B67" s="58"/>
      <c r="C67" s="58"/>
      <c r="D67" s="64" t="s">
        <v>943</v>
      </c>
      <c r="E67" s="64"/>
      <c r="F67" s="64"/>
      <c r="G67" s="65">
        <v>450</v>
      </c>
      <c r="H67" s="65">
        <v>6368</v>
      </c>
      <c r="I67" s="80">
        <v>23.81</v>
      </c>
      <c r="J67" s="80">
        <v>275.008</v>
      </c>
      <c r="K67" s="80">
        <v>272.6361</v>
      </c>
      <c r="L67" s="80">
        <v>272.6361</v>
      </c>
      <c r="M67" s="80">
        <v>2.1299</v>
      </c>
      <c r="N67" s="81">
        <v>0.00774486560390971</v>
      </c>
      <c r="O67" s="80">
        <v>0</v>
      </c>
      <c r="P67" s="80">
        <v>0.242</v>
      </c>
      <c r="Q67" s="80">
        <v>7307.4632</v>
      </c>
      <c r="R67" s="80">
        <v>7271.8997</v>
      </c>
      <c r="S67" s="80">
        <v>7112.2881</v>
      </c>
      <c r="T67" s="81">
        <v>1.11687941268844</v>
      </c>
      <c r="U67" s="80">
        <v>1360.54616451613</v>
      </c>
      <c r="V67" s="81">
        <v>0.213653606236829</v>
      </c>
      <c r="W67" s="80">
        <v>14686.52</v>
      </c>
      <c r="X67" s="80">
        <v>19755</v>
      </c>
      <c r="Y67" s="81">
        <v>0.743433054922804</v>
      </c>
      <c r="Z67" s="80">
        <v>2209.77806451613</v>
      </c>
      <c r="AA67" s="81">
        <v>0.111859178158245</v>
      </c>
      <c r="AB67" s="80">
        <v>48966.9094</v>
      </c>
      <c r="AC67" s="80">
        <v>75794</v>
      </c>
      <c r="AD67" s="81">
        <v>0.743433054922804</v>
      </c>
      <c r="AE67" s="80">
        <v>359.167464516129</v>
      </c>
      <c r="AF67" s="81">
        <v>0.00473873214919557</v>
      </c>
      <c r="AG67" s="80">
        <v>30.1071</v>
      </c>
      <c r="AH67" s="81">
        <v>0.00412004811738224</v>
      </c>
      <c r="AI67" s="80">
        <v>0.9106</v>
      </c>
      <c r="AJ67" s="80">
        <v>4.6341</v>
      </c>
      <c r="AK67" s="81">
        <v>0.000636775734075</v>
      </c>
      <c r="AL67" s="80">
        <v>0.9106</v>
      </c>
      <c r="AM67" s="80">
        <v>4.6341</v>
      </c>
      <c r="AN67" s="80">
        <v>0</v>
      </c>
      <c r="AO67" s="80">
        <v>0</v>
      </c>
      <c r="AP67" s="80">
        <v>0</v>
      </c>
      <c r="AQ67" s="80">
        <v>0</v>
      </c>
    </row>
    <row r="68" s="42" customFormat="1" ht="16" customHeight="1" spans="1:43">
      <c r="A68" s="57"/>
      <c r="B68" s="58"/>
      <c r="C68" s="66" t="s">
        <v>940</v>
      </c>
      <c r="D68" s="66"/>
      <c r="E68" s="66"/>
      <c r="F68" s="66"/>
      <c r="G68" s="67">
        <v>1285</v>
      </c>
      <c r="H68" s="67">
        <v>23343</v>
      </c>
      <c r="I68" s="82">
        <v>48.49</v>
      </c>
      <c r="J68" s="82">
        <v>723.4853</v>
      </c>
      <c r="K68" s="82">
        <v>717.728</v>
      </c>
      <c r="L68" s="82">
        <v>717.728</v>
      </c>
      <c r="M68" s="82">
        <v>2.1299</v>
      </c>
      <c r="N68" s="83">
        <v>0.00294394371247073</v>
      </c>
      <c r="O68" s="82">
        <v>2.849</v>
      </c>
      <c r="P68" s="82">
        <v>0.7784</v>
      </c>
      <c r="Q68" s="82">
        <v>22640.9425</v>
      </c>
      <c r="R68" s="82">
        <v>22247.1171</v>
      </c>
      <c r="S68" s="82">
        <v>21689.849</v>
      </c>
      <c r="T68" s="83">
        <v>0.929180011138243</v>
      </c>
      <c r="U68" s="82">
        <v>605.848999999998</v>
      </c>
      <c r="V68" s="83">
        <v>0.0259542046866297</v>
      </c>
      <c r="W68" s="82">
        <v>49311.1125</v>
      </c>
      <c r="X68" s="82">
        <v>73259</v>
      </c>
      <c r="Y68" s="83">
        <v>0.673106546635908</v>
      </c>
      <c r="Z68" s="82">
        <v>3195.1125</v>
      </c>
      <c r="AA68" s="83">
        <v>0.0436139245689949</v>
      </c>
      <c r="AB68" s="82">
        <v>196038.0756</v>
      </c>
      <c r="AC68" s="82">
        <v>288720</v>
      </c>
      <c r="AD68" s="83">
        <v>0.673106546635908</v>
      </c>
      <c r="AE68" s="82">
        <v>5697.52675958821</v>
      </c>
      <c r="AF68" s="83">
        <v>0.0197337446646862</v>
      </c>
      <c r="AG68" s="82">
        <v>315.3412</v>
      </c>
      <c r="AH68" s="83">
        <v>0.0139279184159405</v>
      </c>
      <c r="AI68" s="82">
        <v>31.9565</v>
      </c>
      <c r="AJ68" s="82">
        <v>46.616</v>
      </c>
      <c r="AK68" s="83">
        <v>0.00208799821350199</v>
      </c>
      <c r="AL68" s="82">
        <v>31.9565</v>
      </c>
      <c r="AM68" s="82">
        <v>46.616</v>
      </c>
      <c r="AN68" s="82">
        <v>0</v>
      </c>
      <c r="AO68" s="82">
        <v>0</v>
      </c>
      <c r="AP68" s="82">
        <v>0</v>
      </c>
      <c r="AQ68" s="82">
        <v>0</v>
      </c>
    </row>
    <row r="69" s="42" customFormat="1" ht="16" customHeight="1" spans="1:43">
      <c r="A69" s="57"/>
      <c r="B69" s="58"/>
      <c r="C69" s="59" t="s">
        <v>946</v>
      </c>
      <c r="D69" s="58" t="s">
        <v>32</v>
      </c>
      <c r="E69" s="60" t="s">
        <v>727</v>
      </c>
      <c r="F69" s="58" t="s">
        <v>818</v>
      </c>
      <c r="G69" s="61">
        <v>5.48</v>
      </c>
      <c r="H69" s="61">
        <v>55.1629374</v>
      </c>
      <c r="I69" s="76">
        <v>7.31</v>
      </c>
      <c r="J69" s="76">
        <v>3.4119</v>
      </c>
      <c r="K69" s="76">
        <v>3.4119</v>
      </c>
      <c r="L69" s="76">
        <v>3.4119</v>
      </c>
      <c r="M69" s="76">
        <v>0</v>
      </c>
      <c r="N69" s="77">
        <v>0</v>
      </c>
      <c r="O69" s="76">
        <v>0</v>
      </c>
      <c r="P69" s="76">
        <v>0</v>
      </c>
      <c r="Q69" s="76">
        <v>68.6459</v>
      </c>
      <c r="R69" s="76">
        <v>68.6459</v>
      </c>
      <c r="S69" s="76">
        <v>61.712</v>
      </c>
      <c r="T69" s="77">
        <v>1.11872215129719</v>
      </c>
      <c r="U69" s="76">
        <v>11.8874113806452</v>
      </c>
      <c r="V69" s="77">
        <v>0.215496344845574</v>
      </c>
      <c r="W69" s="76">
        <v>136.9928</v>
      </c>
      <c r="X69" s="76">
        <v>161.8728027</v>
      </c>
      <c r="Y69" s="77">
        <v>0.84629905527669</v>
      </c>
      <c r="Z69" s="76">
        <v>53.9552410806452</v>
      </c>
      <c r="AA69" s="77">
        <v>0.333318755100823</v>
      </c>
      <c r="AB69" s="76">
        <v>467.3192</v>
      </c>
      <c r="AC69" s="76">
        <v>496.0623875</v>
      </c>
      <c r="AD69" s="77">
        <v>0.84629905527669</v>
      </c>
      <c r="AE69" s="76">
        <v>139.471986280645</v>
      </c>
      <c r="AF69" s="77">
        <v>0.281158156302759</v>
      </c>
      <c r="AG69" s="76">
        <v>0</v>
      </c>
      <c r="AH69" s="77">
        <v>0</v>
      </c>
      <c r="AI69" s="76">
        <v>0</v>
      </c>
      <c r="AJ69" s="76">
        <v>0</v>
      </c>
      <c r="AK69" s="88">
        <v>0</v>
      </c>
      <c r="AL69" s="76">
        <v>0</v>
      </c>
      <c r="AM69" s="76">
        <v>0</v>
      </c>
      <c r="AN69" s="76">
        <v>0</v>
      </c>
      <c r="AO69" s="76">
        <v>0</v>
      </c>
      <c r="AP69" s="76">
        <v>0</v>
      </c>
      <c r="AQ69" s="76">
        <v>0</v>
      </c>
    </row>
    <row r="70" s="42" customFormat="1" ht="16" customHeight="1" spans="1:43">
      <c r="A70" s="57"/>
      <c r="B70" s="58"/>
      <c r="C70" s="58"/>
      <c r="D70" s="58"/>
      <c r="E70" s="62" t="s">
        <v>942</v>
      </c>
      <c r="F70" s="62"/>
      <c r="G70" s="63">
        <v>5.48</v>
      </c>
      <c r="H70" s="63">
        <v>55.1629374</v>
      </c>
      <c r="I70" s="78">
        <v>7.31</v>
      </c>
      <c r="J70" s="78">
        <v>3.4119</v>
      </c>
      <c r="K70" s="78">
        <v>3.4119</v>
      </c>
      <c r="L70" s="78">
        <v>3.4119</v>
      </c>
      <c r="M70" s="78">
        <v>0</v>
      </c>
      <c r="N70" s="79">
        <v>0</v>
      </c>
      <c r="O70" s="78">
        <v>0</v>
      </c>
      <c r="P70" s="78">
        <v>0</v>
      </c>
      <c r="Q70" s="78">
        <v>68.6459</v>
      </c>
      <c r="R70" s="78">
        <v>68.6459</v>
      </c>
      <c r="S70" s="78">
        <v>61.712</v>
      </c>
      <c r="T70" s="79">
        <v>1.11872215129719</v>
      </c>
      <c r="U70" s="78">
        <v>11.8874113806452</v>
      </c>
      <c r="V70" s="79">
        <v>0.215496344845574</v>
      </c>
      <c r="W70" s="78">
        <v>136.9928</v>
      </c>
      <c r="X70" s="78">
        <v>161.8728027</v>
      </c>
      <c r="Y70" s="79">
        <v>0.84629905527669</v>
      </c>
      <c r="Z70" s="78">
        <v>53.9552410806452</v>
      </c>
      <c r="AA70" s="79">
        <v>0.333318755100823</v>
      </c>
      <c r="AB70" s="78">
        <v>467.3192</v>
      </c>
      <c r="AC70" s="78">
        <v>496.0623875</v>
      </c>
      <c r="AD70" s="79">
        <v>0.84629905527669</v>
      </c>
      <c r="AE70" s="78">
        <v>139.471986280645</v>
      </c>
      <c r="AF70" s="79">
        <v>0.281158156302759</v>
      </c>
      <c r="AG70" s="78">
        <v>0</v>
      </c>
      <c r="AH70" s="79">
        <v>0</v>
      </c>
      <c r="AI70" s="78">
        <v>0</v>
      </c>
      <c r="AJ70" s="78">
        <v>0</v>
      </c>
      <c r="AK70" s="89">
        <v>0</v>
      </c>
      <c r="AL70" s="78">
        <v>0</v>
      </c>
      <c r="AM70" s="78">
        <v>0</v>
      </c>
      <c r="AN70" s="78">
        <v>0</v>
      </c>
      <c r="AO70" s="78">
        <v>0</v>
      </c>
      <c r="AP70" s="78">
        <v>0</v>
      </c>
      <c r="AQ70" s="78">
        <v>0</v>
      </c>
    </row>
    <row r="71" s="42" customFormat="1" ht="16" customHeight="1" spans="1:43">
      <c r="A71" s="57"/>
      <c r="B71" s="58"/>
      <c r="C71" s="58"/>
      <c r="D71" s="64" t="s">
        <v>943</v>
      </c>
      <c r="E71" s="64"/>
      <c r="F71" s="64"/>
      <c r="G71" s="65">
        <v>5.48</v>
      </c>
      <c r="H71" s="65">
        <v>55.1629374</v>
      </c>
      <c r="I71" s="80">
        <v>7.31</v>
      </c>
      <c r="J71" s="80">
        <v>3.4119</v>
      </c>
      <c r="K71" s="80">
        <v>3.4119</v>
      </c>
      <c r="L71" s="80">
        <v>3.4119</v>
      </c>
      <c r="M71" s="80">
        <v>0</v>
      </c>
      <c r="N71" s="81">
        <v>0</v>
      </c>
      <c r="O71" s="80">
        <v>0</v>
      </c>
      <c r="P71" s="80">
        <v>0</v>
      </c>
      <c r="Q71" s="80">
        <v>68.6459</v>
      </c>
      <c r="R71" s="80">
        <v>68.6459</v>
      </c>
      <c r="S71" s="80">
        <v>61.712</v>
      </c>
      <c r="T71" s="81">
        <v>1.11872215129719</v>
      </c>
      <c r="U71" s="80">
        <v>11.8874113806452</v>
      </c>
      <c r="V71" s="81">
        <v>0.215496344845574</v>
      </c>
      <c r="W71" s="80">
        <v>136.9928</v>
      </c>
      <c r="X71" s="80">
        <v>161.8728027</v>
      </c>
      <c r="Y71" s="81">
        <v>0.84629905527669</v>
      </c>
      <c r="Z71" s="80">
        <v>53.9552410806452</v>
      </c>
      <c r="AA71" s="81">
        <v>0.333318755100823</v>
      </c>
      <c r="AB71" s="80">
        <v>467.3192</v>
      </c>
      <c r="AC71" s="80">
        <v>496.0623875</v>
      </c>
      <c r="AD71" s="81">
        <v>0.84629905527669</v>
      </c>
      <c r="AE71" s="80">
        <v>139.471986280645</v>
      </c>
      <c r="AF71" s="81">
        <v>0.281158156302759</v>
      </c>
      <c r="AG71" s="80">
        <v>0</v>
      </c>
      <c r="AH71" s="81">
        <v>0</v>
      </c>
      <c r="AI71" s="80">
        <v>0</v>
      </c>
      <c r="AJ71" s="80">
        <v>0</v>
      </c>
      <c r="AK71" s="81">
        <v>0</v>
      </c>
      <c r="AL71" s="80">
        <v>0</v>
      </c>
      <c r="AM71" s="80">
        <v>0</v>
      </c>
      <c r="AN71" s="80">
        <v>0</v>
      </c>
      <c r="AO71" s="80">
        <v>0</v>
      </c>
      <c r="AP71" s="80">
        <v>0</v>
      </c>
      <c r="AQ71" s="80">
        <v>0</v>
      </c>
    </row>
    <row r="72" s="42" customFormat="1" ht="16" customHeight="1" spans="1:43">
      <c r="A72" s="57"/>
      <c r="B72" s="58"/>
      <c r="C72" s="66" t="s">
        <v>947</v>
      </c>
      <c r="D72" s="66"/>
      <c r="E72" s="66"/>
      <c r="F72" s="66"/>
      <c r="G72" s="67">
        <v>5.48</v>
      </c>
      <c r="H72" s="67">
        <v>55.1629374</v>
      </c>
      <c r="I72" s="82">
        <v>7.31</v>
      </c>
      <c r="J72" s="82">
        <v>3.4119</v>
      </c>
      <c r="K72" s="82">
        <v>3.4119</v>
      </c>
      <c r="L72" s="82">
        <v>3.4119</v>
      </c>
      <c r="M72" s="82">
        <v>0</v>
      </c>
      <c r="N72" s="83">
        <v>0</v>
      </c>
      <c r="O72" s="82">
        <v>0</v>
      </c>
      <c r="P72" s="82">
        <v>0</v>
      </c>
      <c r="Q72" s="82">
        <v>68.6459</v>
      </c>
      <c r="R72" s="82">
        <v>68.6459</v>
      </c>
      <c r="S72" s="82">
        <v>61.712</v>
      </c>
      <c r="T72" s="83">
        <v>1.11872215129719</v>
      </c>
      <c r="U72" s="82">
        <v>11.8874113806452</v>
      </c>
      <c r="V72" s="83">
        <v>0.215496344845574</v>
      </c>
      <c r="W72" s="82">
        <v>136.9928</v>
      </c>
      <c r="X72" s="82">
        <v>161.8728027</v>
      </c>
      <c r="Y72" s="83">
        <v>0.84629905527669</v>
      </c>
      <c r="Z72" s="82">
        <v>53.9552410806452</v>
      </c>
      <c r="AA72" s="83">
        <v>0.333318755100823</v>
      </c>
      <c r="AB72" s="82">
        <v>467.3192</v>
      </c>
      <c r="AC72" s="82">
        <v>496.0623875</v>
      </c>
      <c r="AD72" s="83">
        <v>0.84629905527669</v>
      </c>
      <c r="AE72" s="82">
        <v>139.471986280645</v>
      </c>
      <c r="AF72" s="83">
        <v>0.281158156302759</v>
      </c>
      <c r="AG72" s="82">
        <v>0</v>
      </c>
      <c r="AH72" s="83">
        <v>0</v>
      </c>
      <c r="AI72" s="82">
        <v>0</v>
      </c>
      <c r="AJ72" s="82">
        <v>0</v>
      </c>
      <c r="AK72" s="83">
        <v>0</v>
      </c>
      <c r="AL72" s="82">
        <v>0</v>
      </c>
      <c r="AM72" s="82">
        <v>0</v>
      </c>
      <c r="AN72" s="82">
        <v>0</v>
      </c>
      <c r="AO72" s="82">
        <v>0</v>
      </c>
      <c r="AP72" s="82">
        <v>0</v>
      </c>
      <c r="AQ72" s="82">
        <v>0</v>
      </c>
    </row>
    <row r="73" s="42" customFormat="1" ht="16" customHeight="1" spans="1:43">
      <c r="A73" s="57"/>
      <c r="B73" s="68" t="s">
        <v>941</v>
      </c>
      <c r="C73" s="68"/>
      <c r="D73" s="68"/>
      <c r="E73" s="68"/>
      <c r="F73" s="68"/>
      <c r="G73" s="69">
        <v>1290.48</v>
      </c>
      <c r="H73" s="69">
        <v>23398.1629374</v>
      </c>
      <c r="I73" s="84">
        <v>55.8</v>
      </c>
      <c r="J73" s="84">
        <v>726.8972</v>
      </c>
      <c r="K73" s="84">
        <v>721.1399</v>
      </c>
      <c r="L73" s="84">
        <v>721.1399</v>
      </c>
      <c r="M73" s="84">
        <v>2.1299</v>
      </c>
      <c r="N73" s="85">
        <v>0.00293012547028658</v>
      </c>
      <c r="O73" s="84">
        <v>2.849</v>
      </c>
      <c r="P73" s="84">
        <v>0.7784</v>
      </c>
      <c r="Q73" s="84">
        <v>22709.5884</v>
      </c>
      <c r="R73" s="84">
        <v>22315.763</v>
      </c>
      <c r="S73" s="84">
        <v>21751.561</v>
      </c>
      <c r="T73" s="85">
        <v>0.929626871057982</v>
      </c>
      <c r="U73" s="84">
        <v>617.736411380643</v>
      </c>
      <c r="V73" s="85">
        <v>0.0264010646063689</v>
      </c>
      <c r="W73" s="84">
        <v>49448.1053</v>
      </c>
      <c r="X73" s="84">
        <v>73420.8728027</v>
      </c>
      <c r="Y73" s="85">
        <v>0.673488388416183</v>
      </c>
      <c r="Z73" s="84">
        <v>3249.06774108065</v>
      </c>
      <c r="AA73" s="85">
        <v>0.0442526439288143</v>
      </c>
      <c r="AB73" s="84">
        <v>196505.3948</v>
      </c>
      <c r="AC73" s="84">
        <v>289216.0623875</v>
      </c>
      <c r="AD73" s="85">
        <v>0.673488388416183</v>
      </c>
      <c r="AE73" s="84">
        <v>5836.99874586886</v>
      </c>
      <c r="AF73" s="85">
        <v>0.020182138909174</v>
      </c>
      <c r="AG73" s="84">
        <v>315.3412</v>
      </c>
      <c r="AH73" s="85">
        <v>0.0138858174990085</v>
      </c>
      <c r="AI73" s="84">
        <v>31.9565</v>
      </c>
      <c r="AJ73" s="84">
        <v>46.616</v>
      </c>
      <c r="AK73" s="85">
        <v>0.00208159782191349</v>
      </c>
      <c r="AL73" s="84">
        <v>31.9565</v>
      </c>
      <c r="AM73" s="84">
        <v>46.616</v>
      </c>
      <c r="AN73" s="84">
        <v>0</v>
      </c>
      <c r="AO73" s="84">
        <v>0</v>
      </c>
      <c r="AP73" s="84">
        <v>0</v>
      </c>
      <c r="AQ73" s="84">
        <v>0</v>
      </c>
    </row>
    <row r="74" s="42" customFormat="1" ht="16" customHeight="1" spans="1:43">
      <c r="A74" s="57"/>
      <c r="B74" s="58" t="s">
        <v>729</v>
      </c>
      <c r="C74" s="59" t="s">
        <v>936</v>
      </c>
      <c r="D74" s="58" t="s">
        <v>32</v>
      </c>
      <c r="E74" s="60" t="s">
        <v>727</v>
      </c>
      <c r="F74" s="58" t="s">
        <v>785</v>
      </c>
      <c r="G74" s="61">
        <v>50</v>
      </c>
      <c r="H74" s="61">
        <v>637.9032</v>
      </c>
      <c r="I74" s="76">
        <v>3.87</v>
      </c>
      <c r="J74" s="76">
        <v>16.4985</v>
      </c>
      <c r="K74" s="76">
        <v>16.38</v>
      </c>
      <c r="L74" s="76">
        <v>16.38</v>
      </c>
      <c r="M74" s="76">
        <v>0</v>
      </c>
      <c r="N74" s="77">
        <v>0</v>
      </c>
      <c r="O74" s="76">
        <v>0</v>
      </c>
      <c r="P74" s="76">
        <v>0.0396</v>
      </c>
      <c r="Q74" s="76">
        <v>601.2761</v>
      </c>
      <c r="R74" s="76">
        <v>597.933</v>
      </c>
      <c r="S74" s="76">
        <v>595.32</v>
      </c>
      <c r="T74" s="77">
        <v>0.933245044075653</v>
      </c>
      <c r="U74" s="76">
        <v>19.1493677419356</v>
      </c>
      <c r="V74" s="77">
        <v>0.0300192376240401</v>
      </c>
      <c r="W74" s="76">
        <v>1331</v>
      </c>
      <c r="X74" s="76">
        <v>1944.07554</v>
      </c>
      <c r="Y74" s="77">
        <v>0.684644177972632</v>
      </c>
      <c r="Z74" s="76">
        <v>33.9113677419355</v>
      </c>
      <c r="AA74" s="77">
        <v>0.0174434413911383</v>
      </c>
      <c r="AB74" s="76">
        <v>4992.68</v>
      </c>
      <c r="AC74" s="76">
        <v>6843.63742</v>
      </c>
      <c r="AD74" s="77">
        <v>0.684644177972632</v>
      </c>
      <c r="AE74" s="76">
        <v>-403.408632258064</v>
      </c>
      <c r="AF74" s="77">
        <v>-0.0589465232449536</v>
      </c>
      <c r="AG74" s="76">
        <v>0</v>
      </c>
      <c r="AH74" s="77">
        <v>0</v>
      </c>
      <c r="AI74" s="76">
        <v>0</v>
      </c>
      <c r="AJ74" s="76">
        <v>0.0942</v>
      </c>
      <c r="AK74" s="88">
        <v>0.0001575179189174</v>
      </c>
      <c r="AL74" s="76">
        <v>0</v>
      </c>
      <c r="AM74" s="76">
        <v>0.0942</v>
      </c>
      <c r="AN74" s="76">
        <v>0</v>
      </c>
      <c r="AO74" s="76">
        <v>0</v>
      </c>
      <c r="AP74" s="76">
        <v>0</v>
      </c>
      <c r="AQ74" s="76">
        <v>0</v>
      </c>
    </row>
    <row r="75" s="42" customFormat="1" ht="16" customHeight="1" spans="1:43">
      <c r="A75" s="57"/>
      <c r="B75" s="58"/>
      <c r="C75" s="58"/>
      <c r="D75" s="58"/>
      <c r="E75" s="60"/>
      <c r="F75" s="58" t="s">
        <v>786</v>
      </c>
      <c r="G75" s="61">
        <v>50</v>
      </c>
      <c r="H75" s="61">
        <v>574.77819</v>
      </c>
      <c r="I75" s="76">
        <v>2.63</v>
      </c>
      <c r="J75" s="76">
        <v>11.6492</v>
      </c>
      <c r="K75" s="76">
        <v>11.445</v>
      </c>
      <c r="L75" s="76">
        <v>11.445</v>
      </c>
      <c r="M75" s="76">
        <v>0</v>
      </c>
      <c r="N75" s="77">
        <v>0</v>
      </c>
      <c r="O75" s="76">
        <v>0</v>
      </c>
      <c r="P75" s="76">
        <v>0</v>
      </c>
      <c r="Q75" s="76">
        <v>633.749</v>
      </c>
      <c r="R75" s="76">
        <v>628.075</v>
      </c>
      <c r="S75" s="76">
        <v>626.01</v>
      </c>
      <c r="T75" s="77">
        <v>1.08913318370692</v>
      </c>
      <c r="U75" s="76">
        <v>106.855505806452</v>
      </c>
      <c r="V75" s="77">
        <v>0.185907377255306</v>
      </c>
      <c r="W75" s="76">
        <v>1270.15</v>
      </c>
      <c r="X75" s="76">
        <v>1740.73893</v>
      </c>
      <c r="Y75" s="77">
        <v>0.729661397300973</v>
      </c>
      <c r="Z75" s="76">
        <v>156.476475806452</v>
      </c>
      <c r="AA75" s="77">
        <v>0.0898908349263218</v>
      </c>
      <c r="AB75" s="76">
        <v>4719.33</v>
      </c>
      <c r="AC75" s="76">
        <v>6351.28366</v>
      </c>
      <c r="AD75" s="77">
        <v>0.729661397300973</v>
      </c>
      <c r="AE75" s="76">
        <v>171.858339939561</v>
      </c>
      <c r="AF75" s="77">
        <v>0.0270588355267321</v>
      </c>
      <c r="AG75" s="76">
        <v>0</v>
      </c>
      <c r="AH75" s="77">
        <v>0</v>
      </c>
      <c r="AI75" s="76">
        <v>0</v>
      </c>
      <c r="AJ75" s="76">
        <v>0</v>
      </c>
      <c r="AK75" s="88">
        <v>0</v>
      </c>
      <c r="AL75" s="76">
        <v>0</v>
      </c>
      <c r="AM75" s="76">
        <v>0</v>
      </c>
      <c r="AN75" s="76">
        <v>0</v>
      </c>
      <c r="AO75" s="76">
        <v>0</v>
      </c>
      <c r="AP75" s="76">
        <v>0</v>
      </c>
      <c r="AQ75" s="76">
        <v>0</v>
      </c>
    </row>
    <row r="76" s="42" customFormat="1" ht="16" customHeight="1" spans="1:43">
      <c r="A76" s="57"/>
      <c r="B76" s="58"/>
      <c r="C76" s="58"/>
      <c r="D76" s="58"/>
      <c r="E76" s="60"/>
      <c r="F76" s="58" t="s">
        <v>784</v>
      </c>
      <c r="G76" s="61">
        <v>100</v>
      </c>
      <c r="H76" s="61">
        <v>1112.681325</v>
      </c>
      <c r="I76" s="76">
        <v>7.35</v>
      </c>
      <c r="J76" s="76">
        <v>58.9929</v>
      </c>
      <c r="K76" s="76">
        <v>58.4499</v>
      </c>
      <c r="L76" s="76">
        <v>58.4499</v>
      </c>
      <c r="M76" s="76">
        <v>0</v>
      </c>
      <c r="N76" s="77">
        <v>0</v>
      </c>
      <c r="O76" s="76">
        <v>0</v>
      </c>
      <c r="P76" s="76">
        <v>0.543</v>
      </c>
      <c r="Q76" s="76">
        <v>1197.7165</v>
      </c>
      <c r="R76" s="76">
        <v>1182.2984</v>
      </c>
      <c r="S76" s="76">
        <v>1178.45</v>
      </c>
      <c r="T76" s="77">
        <v>1.05910827612749</v>
      </c>
      <c r="U76" s="76">
        <v>173.447512903226</v>
      </c>
      <c r="V76" s="77">
        <v>0.155882469675876</v>
      </c>
      <c r="W76" s="76">
        <v>2599.1875</v>
      </c>
      <c r="X76" s="76">
        <v>3343.836475</v>
      </c>
      <c r="Y76" s="77">
        <v>0.77730700033709</v>
      </c>
      <c r="Z76" s="76">
        <v>478.259887903226</v>
      </c>
      <c r="AA76" s="77">
        <v>0.143027295586644</v>
      </c>
      <c r="AB76" s="76">
        <v>10125.7624</v>
      </c>
      <c r="AC76" s="76">
        <v>13868.5937838</v>
      </c>
      <c r="AD76" s="77">
        <v>0.77730700033709</v>
      </c>
      <c r="AE76" s="76">
        <v>252.221753108266</v>
      </c>
      <c r="AF76" s="77">
        <v>0.0181865412629569</v>
      </c>
      <c r="AG76" s="76">
        <v>0</v>
      </c>
      <c r="AH76" s="77">
        <v>0</v>
      </c>
      <c r="AI76" s="76">
        <v>0</v>
      </c>
      <c r="AJ76" s="76">
        <v>11.8717</v>
      </c>
      <c r="AK76" s="88">
        <v>0.00994138104780885</v>
      </c>
      <c r="AL76" s="76">
        <v>0</v>
      </c>
      <c r="AM76" s="76">
        <v>9.3717</v>
      </c>
      <c r="AN76" s="76">
        <v>2.5</v>
      </c>
      <c r="AO76" s="76">
        <v>0</v>
      </c>
      <c r="AP76" s="76">
        <v>0</v>
      </c>
      <c r="AQ76" s="76">
        <v>0</v>
      </c>
    </row>
    <row r="77" s="42" customFormat="1" ht="16" customHeight="1" spans="1:43">
      <c r="A77" s="57"/>
      <c r="B77" s="58"/>
      <c r="C77" s="58"/>
      <c r="D77" s="58"/>
      <c r="E77" s="62" t="s">
        <v>942</v>
      </c>
      <c r="F77" s="62"/>
      <c r="G77" s="63">
        <v>200</v>
      </c>
      <c r="H77" s="63">
        <v>2325.362715</v>
      </c>
      <c r="I77" s="78">
        <v>13.85</v>
      </c>
      <c r="J77" s="78">
        <v>87.1406</v>
      </c>
      <c r="K77" s="78">
        <v>86.2749</v>
      </c>
      <c r="L77" s="78">
        <v>86.2749</v>
      </c>
      <c r="M77" s="78">
        <v>0</v>
      </c>
      <c r="N77" s="79">
        <v>0</v>
      </c>
      <c r="O77" s="78">
        <v>0</v>
      </c>
      <c r="P77" s="78">
        <v>0.5826</v>
      </c>
      <c r="Q77" s="78">
        <v>2432.7416</v>
      </c>
      <c r="R77" s="78">
        <v>2408.3064</v>
      </c>
      <c r="S77" s="78">
        <v>2399.78</v>
      </c>
      <c r="T77" s="79">
        <v>1.03200244182121</v>
      </c>
      <c r="U77" s="78">
        <v>299.452386451614</v>
      </c>
      <c r="V77" s="79">
        <v>0.128776635369598</v>
      </c>
      <c r="W77" s="78">
        <v>5200.3375</v>
      </c>
      <c r="X77" s="78">
        <v>7028.650945</v>
      </c>
      <c r="Y77" s="79">
        <v>0.739877046206055</v>
      </c>
      <c r="Z77" s="78">
        <v>668.647731451614</v>
      </c>
      <c r="AA77" s="79">
        <v>0.095131731065301</v>
      </c>
      <c r="AB77" s="78">
        <v>19837.7724</v>
      </c>
      <c r="AC77" s="78">
        <v>27063.5148638</v>
      </c>
      <c r="AD77" s="79">
        <v>0.739877046206055</v>
      </c>
      <c r="AE77" s="78">
        <v>20.671460789763</v>
      </c>
      <c r="AF77" s="79">
        <v>0.000763812863694694</v>
      </c>
      <c r="AG77" s="78">
        <v>0</v>
      </c>
      <c r="AH77" s="79">
        <v>0</v>
      </c>
      <c r="AI77" s="78">
        <v>0</v>
      </c>
      <c r="AJ77" s="78">
        <v>11.9659</v>
      </c>
      <c r="AK77" s="89">
        <v>0.00494403047128209</v>
      </c>
      <c r="AL77" s="78">
        <v>0</v>
      </c>
      <c r="AM77" s="78">
        <v>9.4659</v>
      </c>
      <c r="AN77" s="78">
        <v>2.5</v>
      </c>
      <c r="AO77" s="78">
        <v>0</v>
      </c>
      <c r="AP77" s="78">
        <v>0</v>
      </c>
      <c r="AQ77" s="78">
        <v>0</v>
      </c>
    </row>
    <row r="78" s="42" customFormat="1" ht="16" customHeight="1" spans="1:43">
      <c r="A78" s="57"/>
      <c r="B78" s="58"/>
      <c r="C78" s="58"/>
      <c r="D78" s="58"/>
      <c r="E78" s="60" t="s">
        <v>937</v>
      </c>
      <c r="F78" s="58" t="s">
        <v>795</v>
      </c>
      <c r="G78" s="61">
        <v>130</v>
      </c>
      <c r="H78" s="61">
        <v>2112</v>
      </c>
      <c r="I78" s="76">
        <v>7.49</v>
      </c>
      <c r="J78" s="76">
        <v>97.36</v>
      </c>
      <c r="K78" s="76">
        <v>0</v>
      </c>
      <c r="L78" s="76">
        <v>0</v>
      </c>
      <c r="M78" s="76">
        <v>0</v>
      </c>
      <c r="N78" s="77">
        <v>0</v>
      </c>
      <c r="O78" s="76">
        <v>0</v>
      </c>
      <c r="P78" s="76">
        <v>97.36</v>
      </c>
      <c r="Q78" s="76">
        <v>1969.9806737579</v>
      </c>
      <c r="R78" s="76">
        <v>1387.70369</v>
      </c>
      <c r="S78" s="76">
        <v>1357.5059</v>
      </c>
      <c r="T78" s="77">
        <v>0.642758475378788</v>
      </c>
      <c r="U78" s="76">
        <v>-550.107003225806</v>
      </c>
      <c r="V78" s="77">
        <v>-0.260467331072825</v>
      </c>
      <c r="W78" s="76">
        <v>2247.0673</v>
      </c>
      <c r="X78" s="76">
        <v>6664.12</v>
      </c>
      <c r="Y78" s="77">
        <v>0.337188901160243</v>
      </c>
      <c r="Z78" s="76">
        <v>-1983.54560322581</v>
      </c>
      <c r="AA78" s="77">
        <v>-0.297645541080564</v>
      </c>
      <c r="AB78" s="76">
        <v>2247.0659</v>
      </c>
      <c r="AC78" s="76">
        <v>15483.88</v>
      </c>
      <c r="AD78" s="77">
        <v>0.337188901160243</v>
      </c>
      <c r="AE78" s="76">
        <v>-5081.54700322581</v>
      </c>
      <c r="AF78" s="77">
        <v>-0.32818305251822</v>
      </c>
      <c r="AG78" s="76">
        <v>277.2689</v>
      </c>
      <c r="AH78" s="77">
        <v>0.140747015284717</v>
      </c>
      <c r="AI78" s="76">
        <v>0</v>
      </c>
      <c r="AJ78" s="76">
        <v>297.88</v>
      </c>
      <c r="AK78" s="88">
        <v>0.176722165601875</v>
      </c>
      <c r="AL78" s="76">
        <v>-90.36</v>
      </c>
      <c r="AM78" s="76">
        <v>276.82</v>
      </c>
      <c r="AN78" s="76">
        <v>21.06</v>
      </c>
      <c r="AO78" s="76">
        <v>90.36</v>
      </c>
      <c r="AP78" s="76">
        <v>16.7</v>
      </c>
      <c r="AQ78" s="76">
        <v>97.36</v>
      </c>
    </row>
    <row r="79" s="42" customFormat="1" ht="16" customHeight="1" spans="1:43">
      <c r="A79" s="57"/>
      <c r="B79" s="58"/>
      <c r="C79" s="58"/>
      <c r="D79" s="58"/>
      <c r="E79" s="62" t="s">
        <v>938</v>
      </c>
      <c r="F79" s="62"/>
      <c r="G79" s="63">
        <v>130</v>
      </c>
      <c r="H79" s="63">
        <v>2112</v>
      </c>
      <c r="I79" s="78">
        <v>7.49</v>
      </c>
      <c r="J79" s="78">
        <v>97.36</v>
      </c>
      <c r="K79" s="78">
        <v>0</v>
      </c>
      <c r="L79" s="78">
        <v>0</v>
      </c>
      <c r="M79" s="78">
        <v>0</v>
      </c>
      <c r="N79" s="79">
        <v>0</v>
      </c>
      <c r="O79" s="78">
        <v>0</v>
      </c>
      <c r="P79" s="78">
        <v>97.36</v>
      </c>
      <c r="Q79" s="78">
        <v>1969.9806737579</v>
      </c>
      <c r="R79" s="78">
        <v>1387.70369</v>
      </c>
      <c r="S79" s="78">
        <v>1357.5059</v>
      </c>
      <c r="T79" s="79">
        <v>0.642758475378788</v>
      </c>
      <c r="U79" s="78">
        <v>-550.107003225806</v>
      </c>
      <c r="V79" s="79">
        <v>-0.260467331072825</v>
      </c>
      <c r="W79" s="78">
        <v>2247.0673</v>
      </c>
      <c r="X79" s="78">
        <v>6664.12</v>
      </c>
      <c r="Y79" s="79">
        <v>0.337188901160243</v>
      </c>
      <c r="Z79" s="78">
        <v>-1983.54560322581</v>
      </c>
      <c r="AA79" s="79">
        <v>-0.297645541080564</v>
      </c>
      <c r="AB79" s="78">
        <v>2247.0659</v>
      </c>
      <c r="AC79" s="78">
        <v>15483.88</v>
      </c>
      <c r="AD79" s="79">
        <v>0.337188901160243</v>
      </c>
      <c r="AE79" s="78">
        <v>-5081.54700322581</v>
      </c>
      <c r="AF79" s="79">
        <v>-0.32818305251822</v>
      </c>
      <c r="AG79" s="78">
        <v>277.2689</v>
      </c>
      <c r="AH79" s="79">
        <v>0.140747015284717</v>
      </c>
      <c r="AI79" s="78">
        <v>0</v>
      </c>
      <c r="AJ79" s="78">
        <v>297.88</v>
      </c>
      <c r="AK79" s="89">
        <v>0.176722165601875</v>
      </c>
      <c r="AL79" s="78">
        <v>-90.36</v>
      </c>
      <c r="AM79" s="78">
        <v>276.82</v>
      </c>
      <c r="AN79" s="78">
        <v>21.06</v>
      </c>
      <c r="AO79" s="78">
        <v>90.36</v>
      </c>
      <c r="AP79" s="78">
        <v>16.7</v>
      </c>
      <c r="AQ79" s="78">
        <v>97.36</v>
      </c>
    </row>
    <row r="80" s="42" customFormat="1" ht="16" customHeight="1" spans="1:43">
      <c r="A80" s="57"/>
      <c r="B80" s="58"/>
      <c r="C80" s="58"/>
      <c r="D80" s="64" t="s">
        <v>943</v>
      </c>
      <c r="E80" s="64"/>
      <c r="F80" s="64"/>
      <c r="G80" s="65">
        <v>330</v>
      </c>
      <c r="H80" s="65">
        <v>4437.362715</v>
      </c>
      <c r="I80" s="80">
        <v>21.34</v>
      </c>
      <c r="J80" s="80">
        <v>184.5006</v>
      </c>
      <c r="K80" s="80">
        <v>86.2749</v>
      </c>
      <c r="L80" s="80">
        <v>86.2749</v>
      </c>
      <c r="M80" s="80">
        <v>0</v>
      </c>
      <c r="N80" s="81">
        <v>0</v>
      </c>
      <c r="O80" s="80">
        <v>0</v>
      </c>
      <c r="P80" s="80">
        <v>97.9426</v>
      </c>
      <c r="Q80" s="80">
        <v>4402.7222737579</v>
      </c>
      <c r="R80" s="80">
        <v>3796.01009</v>
      </c>
      <c r="S80" s="80">
        <v>3757.2859</v>
      </c>
      <c r="T80" s="81">
        <v>0.846738511435841</v>
      </c>
      <c r="U80" s="80">
        <v>-250.654616774192</v>
      </c>
      <c r="V80" s="81">
        <v>-0.056487295015772</v>
      </c>
      <c r="W80" s="80">
        <v>7447.4048</v>
      </c>
      <c r="X80" s="80">
        <v>13692.770945</v>
      </c>
      <c r="Y80" s="81">
        <v>0.543893184945116</v>
      </c>
      <c r="Z80" s="80">
        <v>-1314.8978717742</v>
      </c>
      <c r="AA80" s="81">
        <v>-0.0960286180975183</v>
      </c>
      <c r="AB80" s="80">
        <v>22084.8383</v>
      </c>
      <c r="AC80" s="80">
        <v>42547.3948638</v>
      </c>
      <c r="AD80" s="81">
        <v>0.543893184945116</v>
      </c>
      <c r="AE80" s="80">
        <v>-5060.87554243605</v>
      </c>
      <c r="AF80" s="81">
        <v>-0.118946778260728</v>
      </c>
      <c r="AG80" s="80">
        <v>277.2689</v>
      </c>
      <c r="AH80" s="81">
        <v>0.0629766954987465</v>
      </c>
      <c r="AI80" s="80">
        <v>0</v>
      </c>
      <c r="AJ80" s="80">
        <v>309.8459</v>
      </c>
      <c r="AK80" s="81">
        <v>0.0754643856858701</v>
      </c>
      <c r="AL80" s="80">
        <v>-90.36</v>
      </c>
      <c r="AM80" s="80">
        <v>286.2859</v>
      </c>
      <c r="AN80" s="80">
        <v>23.56</v>
      </c>
      <c r="AO80" s="80">
        <v>90.36</v>
      </c>
      <c r="AP80" s="80">
        <v>16.7</v>
      </c>
      <c r="AQ80" s="80">
        <v>97.36</v>
      </c>
    </row>
    <row r="81" s="42" customFormat="1" ht="16" customHeight="1" spans="1:43">
      <c r="A81" s="57"/>
      <c r="B81" s="58"/>
      <c r="C81" s="66" t="s">
        <v>940</v>
      </c>
      <c r="D81" s="66"/>
      <c r="E81" s="66"/>
      <c r="F81" s="66"/>
      <c r="G81" s="67">
        <v>330</v>
      </c>
      <c r="H81" s="67">
        <v>4437.362715</v>
      </c>
      <c r="I81" s="82">
        <v>21.34</v>
      </c>
      <c r="J81" s="82">
        <v>184.5006</v>
      </c>
      <c r="K81" s="82">
        <v>86.2749</v>
      </c>
      <c r="L81" s="82">
        <v>86.2749</v>
      </c>
      <c r="M81" s="82">
        <v>0</v>
      </c>
      <c r="N81" s="83">
        <v>0</v>
      </c>
      <c r="O81" s="82">
        <v>0</v>
      </c>
      <c r="P81" s="82">
        <v>97.9426</v>
      </c>
      <c r="Q81" s="82">
        <v>4402.7222737579</v>
      </c>
      <c r="R81" s="82">
        <v>3796.01009</v>
      </c>
      <c r="S81" s="82">
        <v>3757.2859</v>
      </c>
      <c r="T81" s="83">
        <v>0.846738511435841</v>
      </c>
      <c r="U81" s="82">
        <v>-250.654616774192</v>
      </c>
      <c r="V81" s="83">
        <v>-0.056487295015772</v>
      </c>
      <c r="W81" s="82">
        <v>7447.4048</v>
      </c>
      <c r="X81" s="82">
        <v>13692.770945</v>
      </c>
      <c r="Y81" s="83">
        <v>0.543893184945116</v>
      </c>
      <c r="Z81" s="82">
        <v>-1314.8978717742</v>
      </c>
      <c r="AA81" s="83">
        <v>-0.0960286180975183</v>
      </c>
      <c r="AB81" s="82">
        <v>22084.8383</v>
      </c>
      <c r="AC81" s="82">
        <v>42547.3948638</v>
      </c>
      <c r="AD81" s="83">
        <v>0.543893184945116</v>
      </c>
      <c r="AE81" s="82">
        <v>-5060.87554243605</v>
      </c>
      <c r="AF81" s="83">
        <v>-0.118946778260728</v>
      </c>
      <c r="AG81" s="82">
        <v>277.2689</v>
      </c>
      <c r="AH81" s="83">
        <v>0.0629766954987465</v>
      </c>
      <c r="AI81" s="82">
        <v>0</v>
      </c>
      <c r="AJ81" s="82">
        <v>309.8459</v>
      </c>
      <c r="AK81" s="83">
        <v>0.0754643856858701</v>
      </c>
      <c r="AL81" s="82">
        <v>-90.36</v>
      </c>
      <c r="AM81" s="82">
        <v>286.2859</v>
      </c>
      <c r="AN81" s="82">
        <v>23.56</v>
      </c>
      <c r="AO81" s="82">
        <v>90.36</v>
      </c>
      <c r="AP81" s="82">
        <v>16.7</v>
      </c>
      <c r="AQ81" s="82">
        <v>97.36</v>
      </c>
    </row>
    <row r="82" s="42" customFormat="1" ht="16" customHeight="1" spans="1:43">
      <c r="A82" s="57"/>
      <c r="B82" s="68" t="s">
        <v>944</v>
      </c>
      <c r="C82" s="68"/>
      <c r="D82" s="68"/>
      <c r="E82" s="68"/>
      <c r="F82" s="68"/>
      <c r="G82" s="69">
        <v>330</v>
      </c>
      <c r="H82" s="69">
        <v>4437.362715</v>
      </c>
      <c r="I82" s="84">
        <v>21.34</v>
      </c>
      <c r="J82" s="84">
        <v>184.5006</v>
      </c>
      <c r="K82" s="84">
        <v>86.2749</v>
      </c>
      <c r="L82" s="84">
        <v>86.2749</v>
      </c>
      <c r="M82" s="84">
        <v>0</v>
      </c>
      <c r="N82" s="85">
        <v>0</v>
      </c>
      <c r="O82" s="84">
        <v>0</v>
      </c>
      <c r="P82" s="84">
        <v>97.9426</v>
      </c>
      <c r="Q82" s="84">
        <v>4402.7222737579</v>
      </c>
      <c r="R82" s="84">
        <v>3796.01009</v>
      </c>
      <c r="S82" s="84">
        <v>3757.2859</v>
      </c>
      <c r="T82" s="85">
        <v>0.846738511435841</v>
      </c>
      <c r="U82" s="84">
        <v>-250.654616774192</v>
      </c>
      <c r="V82" s="85">
        <v>-0.056487295015772</v>
      </c>
      <c r="W82" s="84">
        <v>7447.4048</v>
      </c>
      <c r="X82" s="84">
        <v>13692.770945</v>
      </c>
      <c r="Y82" s="85">
        <v>0.543893184945116</v>
      </c>
      <c r="Z82" s="84">
        <v>-1314.8978717742</v>
      </c>
      <c r="AA82" s="85">
        <v>-0.0960286180975183</v>
      </c>
      <c r="AB82" s="84">
        <v>22084.8383</v>
      </c>
      <c r="AC82" s="84">
        <v>42547.3948638</v>
      </c>
      <c r="AD82" s="85">
        <v>0.543893184945116</v>
      </c>
      <c r="AE82" s="84">
        <v>-5060.87554243605</v>
      </c>
      <c r="AF82" s="85">
        <v>-0.118946778260728</v>
      </c>
      <c r="AG82" s="84">
        <v>277.2689</v>
      </c>
      <c r="AH82" s="85">
        <v>0.0629766954987465</v>
      </c>
      <c r="AI82" s="84">
        <v>0</v>
      </c>
      <c r="AJ82" s="84">
        <v>309.8459</v>
      </c>
      <c r="AK82" s="85">
        <v>0.0754643856858701</v>
      </c>
      <c r="AL82" s="84">
        <v>-90.36</v>
      </c>
      <c r="AM82" s="84">
        <v>286.2859</v>
      </c>
      <c r="AN82" s="84">
        <v>23.56</v>
      </c>
      <c r="AO82" s="84">
        <v>90.36</v>
      </c>
      <c r="AP82" s="84">
        <v>16.7</v>
      </c>
      <c r="AQ82" s="84">
        <v>97.36</v>
      </c>
    </row>
    <row r="83" s="42" customFormat="1" ht="16" customHeight="1" spans="1:43">
      <c r="A83" s="72" t="s">
        <v>950</v>
      </c>
      <c r="B83" s="72"/>
      <c r="C83" s="72"/>
      <c r="D83" s="72"/>
      <c r="E83" s="72"/>
      <c r="F83" s="72"/>
      <c r="G83" s="73">
        <v>1620.48</v>
      </c>
      <c r="H83" s="73">
        <v>27835.5256524</v>
      </c>
      <c r="I83" s="86">
        <v>77.14</v>
      </c>
      <c r="J83" s="86">
        <v>911.3978</v>
      </c>
      <c r="K83" s="86">
        <v>807.4148</v>
      </c>
      <c r="L83" s="86">
        <v>807.4148</v>
      </c>
      <c r="M83" s="86">
        <v>2.1299</v>
      </c>
      <c r="N83" s="87">
        <v>0.00233695977760754</v>
      </c>
      <c r="O83" s="86">
        <v>2.849</v>
      </c>
      <c r="P83" s="86">
        <v>98.721</v>
      </c>
      <c r="Q83" s="86">
        <v>27112.3106737579</v>
      </c>
      <c r="R83" s="86">
        <v>26111.77309</v>
      </c>
      <c r="S83" s="86">
        <v>25508.8469</v>
      </c>
      <c r="T83" s="87">
        <v>0.916413335194215</v>
      </c>
      <c r="U83" s="86">
        <v>367.081794606451</v>
      </c>
      <c r="V83" s="87">
        <v>0.0131875287426017</v>
      </c>
      <c r="W83" s="86">
        <v>56895.5101</v>
      </c>
      <c r="X83" s="86">
        <v>87113.6437477</v>
      </c>
      <c r="Y83" s="87">
        <v>0.653118244769806</v>
      </c>
      <c r="Z83" s="86">
        <v>1934.16986930645</v>
      </c>
      <c r="AA83" s="87">
        <v>0.0222028351254394</v>
      </c>
      <c r="AB83" s="86">
        <v>218590.2331</v>
      </c>
      <c r="AC83" s="86">
        <v>331763.4572513</v>
      </c>
      <c r="AD83" s="87">
        <v>0.653118244769806</v>
      </c>
      <c r="AE83" s="86">
        <v>776.123203432812</v>
      </c>
      <c r="AF83" s="87">
        <v>0.00233938725459123</v>
      </c>
      <c r="AG83" s="86">
        <v>592.6101</v>
      </c>
      <c r="AH83" s="87">
        <v>0.0218576021472633</v>
      </c>
      <c r="AI83" s="86">
        <v>31.9565</v>
      </c>
      <c r="AJ83" s="86">
        <v>356.4619</v>
      </c>
      <c r="AK83" s="87">
        <v>0.0134512952532631</v>
      </c>
      <c r="AL83" s="86">
        <v>-58.4035</v>
      </c>
      <c r="AM83" s="86">
        <v>332.9019</v>
      </c>
      <c r="AN83" s="86">
        <v>23.56</v>
      </c>
      <c r="AO83" s="86">
        <v>90.36</v>
      </c>
      <c r="AP83" s="86">
        <v>16.7</v>
      </c>
      <c r="AQ83" s="86">
        <v>97.36</v>
      </c>
    </row>
    <row r="84" ht="16" customHeight="1" spans="1:43">
      <c r="A84" s="60" t="s">
        <v>951</v>
      </c>
      <c r="B84" s="58" t="s">
        <v>729</v>
      </c>
      <c r="C84" s="59" t="s">
        <v>952</v>
      </c>
      <c r="D84" s="58" t="s">
        <v>175</v>
      </c>
      <c r="E84" s="60" t="s">
        <v>727</v>
      </c>
      <c r="F84" s="58" t="s">
        <v>819</v>
      </c>
      <c r="G84" s="61">
        <v>150</v>
      </c>
      <c r="H84" s="61">
        <v>2040</v>
      </c>
      <c r="I84" s="76">
        <v>6.83</v>
      </c>
      <c r="J84" s="76">
        <v>200.409</v>
      </c>
      <c r="K84" s="76">
        <v>171.1044</v>
      </c>
      <c r="L84" s="76">
        <v>171.1044</v>
      </c>
      <c r="M84" s="76">
        <v>0</v>
      </c>
      <c r="N84" s="77">
        <v>0</v>
      </c>
      <c r="O84" s="76">
        <v>0</v>
      </c>
      <c r="P84" s="76">
        <v>18.0502</v>
      </c>
      <c r="Q84" s="76">
        <v>1948.4431</v>
      </c>
      <c r="R84" s="76">
        <v>1842.7636</v>
      </c>
      <c r="S84" s="76">
        <v>1776.72</v>
      </c>
      <c r="T84" s="77">
        <v>0.870941176470588</v>
      </c>
      <c r="U84" s="76">
        <v>-65.8606451612905</v>
      </c>
      <c r="V84" s="77">
        <v>-0.0322846299810248</v>
      </c>
      <c r="W84" s="76">
        <v>4444</v>
      </c>
      <c r="X84" s="76">
        <v>6760</v>
      </c>
      <c r="Y84" s="77">
        <v>0.657396449704142</v>
      </c>
      <c r="Z84" s="76">
        <v>521.419354838709</v>
      </c>
      <c r="AA84" s="77">
        <v>0.0771330406566138</v>
      </c>
      <c r="AB84" s="76">
        <v>28638.28</v>
      </c>
      <c r="AC84" s="76">
        <v>40000</v>
      </c>
      <c r="AD84" s="77">
        <v>0.657396449704142</v>
      </c>
      <c r="AE84" s="76">
        <v>965.699354838707</v>
      </c>
      <c r="AF84" s="77">
        <v>0.0241424838709677</v>
      </c>
      <c r="AG84" s="76">
        <v>0</v>
      </c>
      <c r="AH84" s="77">
        <v>0</v>
      </c>
      <c r="AI84" s="76">
        <v>0.5493</v>
      </c>
      <c r="AJ84" s="76">
        <v>21.6096</v>
      </c>
      <c r="AK84" s="88">
        <v>0.0115873984039551</v>
      </c>
      <c r="AL84" s="76">
        <v>0.5493</v>
      </c>
      <c r="AM84" s="76">
        <v>4.5123</v>
      </c>
      <c r="AN84" s="76">
        <v>17.0973</v>
      </c>
      <c r="AO84" s="76">
        <v>0</v>
      </c>
      <c r="AP84" s="76">
        <v>0</v>
      </c>
      <c r="AQ84" s="76">
        <v>0</v>
      </c>
    </row>
    <row r="85" ht="16" customHeight="1" spans="1:43">
      <c r="A85" s="60"/>
      <c r="B85" s="58"/>
      <c r="C85" s="58"/>
      <c r="D85" s="58"/>
      <c r="E85" s="60"/>
      <c r="F85" s="58" t="s">
        <v>820</v>
      </c>
      <c r="G85" s="61">
        <v>100</v>
      </c>
      <c r="H85" s="61">
        <v>1350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7" t="e">
        <v>#DIV/0!</v>
      </c>
      <c r="O85" s="76">
        <v>0</v>
      </c>
      <c r="P85" s="76">
        <v>0</v>
      </c>
      <c r="Q85" s="76">
        <v>603.05</v>
      </c>
      <c r="R85" s="76">
        <v>586.2478</v>
      </c>
      <c r="S85" s="76">
        <v>572</v>
      </c>
      <c r="T85" s="77">
        <v>0.423703703703704</v>
      </c>
      <c r="U85" s="76">
        <v>-647.354838709677</v>
      </c>
      <c r="V85" s="77">
        <v>-0.479522102747909</v>
      </c>
      <c r="W85" s="76">
        <v>2638.24</v>
      </c>
      <c r="X85" s="76">
        <v>4600</v>
      </c>
      <c r="Y85" s="77">
        <v>0.573530434782609</v>
      </c>
      <c r="Z85" s="76">
        <v>68.8851612903227</v>
      </c>
      <c r="AA85" s="77">
        <v>0.0149750350631136</v>
      </c>
      <c r="AB85" s="76" t="e">
        <v>#N/A</v>
      </c>
      <c r="AC85" s="76">
        <v>26900</v>
      </c>
      <c r="AD85" s="77">
        <v>0.573530434782609</v>
      </c>
      <c r="AE85" s="76" t="e">
        <v>#N/A</v>
      </c>
      <c r="AF85" s="77" t="e">
        <v>#N/A</v>
      </c>
      <c r="AG85" s="76">
        <v>0</v>
      </c>
      <c r="AH85" s="77">
        <v>0</v>
      </c>
      <c r="AI85" s="76">
        <v>0</v>
      </c>
      <c r="AJ85" s="76">
        <v>2.6642</v>
      </c>
      <c r="AK85" s="88">
        <v>0.00452393566441166</v>
      </c>
      <c r="AL85" s="76">
        <v>0</v>
      </c>
      <c r="AM85" s="76">
        <v>2.6642</v>
      </c>
      <c r="AN85" s="76">
        <v>0</v>
      </c>
      <c r="AO85" s="76">
        <v>0</v>
      </c>
      <c r="AP85" s="76">
        <v>0</v>
      </c>
      <c r="AQ85" s="76">
        <v>0</v>
      </c>
    </row>
    <row r="86" ht="16" customHeight="1" spans="1:43">
      <c r="A86" s="60"/>
      <c r="B86" s="58"/>
      <c r="C86" s="58"/>
      <c r="D86" s="58"/>
      <c r="E86" s="60"/>
      <c r="F86" s="58" t="s">
        <v>822</v>
      </c>
      <c r="G86" s="61">
        <v>50</v>
      </c>
      <c r="H86" s="61">
        <v>1077</v>
      </c>
      <c r="I86" s="76">
        <v>7.58</v>
      </c>
      <c r="J86" s="76">
        <v>77.429</v>
      </c>
      <c r="K86" s="76">
        <v>31.08</v>
      </c>
      <c r="L86" s="76">
        <v>31.08</v>
      </c>
      <c r="M86" s="76">
        <v>43.4114</v>
      </c>
      <c r="N86" s="77">
        <v>0.560660734350179</v>
      </c>
      <c r="O86" s="76">
        <v>0</v>
      </c>
      <c r="P86" s="76">
        <v>0</v>
      </c>
      <c r="Q86" s="76">
        <v>605.742</v>
      </c>
      <c r="R86" s="76">
        <v>434.98</v>
      </c>
      <c r="S86" s="76">
        <v>430.2969</v>
      </c>
      <c r="T86" s="77">
        <v>0.39953286908078</v>
      </c>
      <c r="U86" s="76">
        <v>-542.477293548387</v>
      </c>
      <c r="V86" s="77">
        <v>-0.503692937370833</v>
      </c>
      <c r="W86" s="76">
        <v>1349.0664</v>
      </c>
      <c r="X86" s="76">
        <v>2569</v>
      </c>
      <c r="Y86" s="77">
        <v>0.525132892175944</v>
      </c>
      <c r="Z86" s="76">
        <v>-463.707793548387</v>
      </c>
      <c r="AA86" s="77">
        <v>-0.180501282035184</v>
      </c>
      <c r="AB86" s="76">
        <v>8488.986</v>
      </c>
      <c r="AC86" s="76">
        <v>12517</v>
      </c>
      <c r="AD86" s="77">
        <v>0.525132892175944</v>
      </c>
      <c r="AE86" s="76">
        <v>-236.788193548386</v>
      </c>
      <c r="AF86" s="77">
        <v>-0.0189173279179025</v>
      </c>
      <c r="AG86" s="76">
        <v>119.2445</v>
      </c>
      <c r="AH86" s="77">
        <v>0.196856912678995</v>
      </c>
      <c r="AI86" s="76">
        <v>61.0173</v>
      </c>
      <c r="AJ86" s="76">
        <v>1.2973</v>
      </c>
      <c r="AK86" s="88">
        <v>0.00260871523640112</v>
      </c>
      <c r="AL86" s="76">
        <v>0.238</v>
      </c>
      <c r="AM86" s="76">
        <v>1.2973</v>
      </c>
      <c r="AN86" s="76">
        <v>0</v>
      </c>
      <c r="AO86" s="76">
        <v>60.7793</v>
      </c>
      <c r="AP86" s="76">
        <v>0</v>
      </c>
      <c r="AQ86" s="76">
        <v>0.1522</v>
      </c>
    </row>
    <row r="87" ht="16" customHeight="1" spans="1:43">
      <c r="A87" s="60"/>
      <c r="B87" s="58"/>
      <c r="C87" s="58"/>
      <c r="D87" s="58"/>
      <c r="E87" s="60"/>
      <c r="F87" s="58" t="s">
        <v>823</v>
      </c>
      <c r="G87" s="61">
        <v>17.5</v>
      </c>
      <c r="H87" s="61">
        <v>386</v>
      </c>
      <c r="I87" s="76">
        <v>7.58</v>
      </c>
      <c r="J87" s="76">
        <v>29.7448</v>
      </c>
      <c r="K87" s="76">
        <v>22.113</v>
      </c>
      <c r="L87" s="76">
        <v>22.113</v>
      </c>
      <c r="M87" s="76">
        <v>7.6398</v>
      </c>
      <c r="N87" s="77">
        <v>0.256844893897421</v>
      </c>
      <c r="O87" s="76">
        <v>0</v>
      </c>
      <c r="P87" s="76">
        <v>0</v>
      </c>
      <c r="Q87" s="76">
        <v>249.9017</v>
      </c>
      <c r="R87" s="76">
        <v>231.966</v>
      </c>
      <c r="S87" s="76">
        <v>227.2188</v>
      </c>
      <c r="T87" s="77">
        <v>0.588649740932643</v>
      </c>
      <c r="U87" s="76">
        <v>-121.426361290323</v>
      </c>
      <c r="V87" s="77">
        <v>-0.314576065518972</v>
      </c>
      <c r="W87" s="76">
        <v>563.7435</v>
      </c>
      <c r="X87" s="76">
        <v>896</v>
      </c>
      <c r="Y87" s="77">
        <v>0.629178013392857</v>
      </c>
      <c r="Z87" s="76">
        <v>-39.9016612903225</v>
      </c>
      <c r="AA87" s="77">
        <v>-0.0445331041186635</v>
      </c>
      <c r="AB87" s="76">
        <v>3357.1423</v>
      </c>
      <c r="AC87" s="76">
        <v>4738</v>
      </c>
      <c r="AD87" s="77">
        <v>0.629178013392857</v>
      </c>
      <c r="AE87" s="76">
        <v>88.4971387096775</v>
      </c>
      <c r="AF87" s="77">
        <v>0.0186781635098517</v>
      </c>
      <c r="AG87" s="76">
        <v>7.6398</v>
      </c>
      <c r="AH87" s="77">
        <v>0.0305712206039415</v>
      </c>
      <c r="AI87" s="76">
        <v>0</v>
      </c>
      <c r="AJ87" s="76">
        <v>0</v>
      </c>
      <c r="AK87" s="88">
        <v>0</v>
      </c>
      <c r="AL87" s="76">
        <v>0</v>
      </c>
      <c r="AM87" s="76">
        <v>0</v>
      </c>
      <c r="AN87" s="76">
        <v>0</v>
      </c>
      <c r="AO87" s="76">
        <v>0</v>
      </c>
      <c r="AP87" s="76">
        <v>0</v>
      </c>
      <c r="AQ87" s="76">
        <v>0.0621</v>
      </c>
    </row>
    <row r="88" ht="16" customHeight="1" spans="1:43">
      <c r="A88" s="60"/>
      <c r="B88" s="58"/>
      <c r="C88" s="58"/>
      <c r="D88" s="58"/>
      <c r="E88" s="62" t="s">
        <v>942</v>
      </c>
      <c r="F88" s="62"/>
      <c r="G88" s="63">
        <v>317.5</v>
      </c>
      <c r="H88" s="63">
        <v>4853</v>
      </c>
      <c r="I88" s="78">
        <v>21.99</v>
      </c>
      <c r="J88" s="78">
        <v>307.5828</v>
      </c>
      <c r="K88" s="78">
        <v>224.2974</v>
      </c>
      <c r="L88" s="78">
        <v>224.2974</v>
      </c>
      <c r="M88" s="78">
        <v>51.0512</v>
      </c>
      <c r="N88" s="79">
        <v>0.165975470670011</v>
      </c>
      <c r="O88" s="78">
        <v>0</v>
      </c>
      <c r="P88" s="78">
        <v>18.0502</v>
      </c>
      <c r="Q88" s="78">
        <v>3407.1368</v>
      </c>
      <c r="R88" s="78">
        <v>3095.9574</v>
      </c>
      <c r="S88" s="78">
        <v>3006.2357</v>
      </c>
      <c r="T88" s="79">
        <v>0.619459241706161</v>
      </c>
      <c r="U88" s="78">
        <v>-1377.11913870968</v>
      </c>
      <c r="V88" s="79">
        <v>-0.283766564745452</v>
      </c>
      <c r="W88" s="78">
        <v>8995.0499</v>
      </c>
      <c r="X88" s="78">
        <v>14825</v>
      </c>
      <c r="Y88" s="79">
        <v>0.606748728499157</v>
      </c>
      <c r="Z88" s="78">
        <v>86.6950612903222</v>
      </c>
      <c r="AA88" s="79">
        <v>0.00584789620845344</v>
      </c>
      <c r="AB88" s="78" t="e">
        <v>#N/A</v>
      </c>
      <c r="AC88" s="78">
        <v>84155</v>
      </c>
      <c r="AD88" s="79">
        <v>0.606748728499157</v>
      </c>
      <c r="AE88" s="78" t="e">
        <v>#N/A</v>
      </c>
      <c r="AF88" s="79" t="e">
        <v>#N/A</v>
      </c>
      <c r="AG88" s="78">
        <v>126.8843</v>
      </c>
      <c r="AH88" s="79">
        <v>0.0372407412581731</v>
      </c>
      <c r="AI88" s="78">
        <v>61.5666</v>
      </c>
      <c r="AJ88" s="78">
        <v>25.5711</v>
      </c>
      <c r="AK88" s="89">
        <v>0.00803340748443237</v>
      </c>
      <c r="AL88" s="78">
        <v>0.7873</v>
      </c>
      <c r="AM88" s="78">
        <v>8.4738</v>
      </c>
      <c r="AN88" s="78">
        <v>17.0973</v>
      </c>
      <c r="AO88" s="78">
        <v>60.7793</v>
      </c>
      <c r="AP88" s="78">
        <v>0</v>
      </c>
      <c r="AQ88" s="78">
        <v>0.2143</v>
      </c>
    </row>
    <row r="89" ht="16" customHeight="1" spans="1:43">
      <c r="A89" s="57"/>
      <c r="B89" s="58"/>
      <c r="C89" s="58"/>
      <c r="D89" s="58"/>
      <c r="E89" s="60" t="s">
        <v>937</v>
      </c>
      <c r="F89" s="58" t="s">
        <v>828</v>
      </c>
      <c r="G89" s="61">
        <v>200</v>
      </c>
      <c r="H89" s="61">
        <v>2470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7" t="e">
        <v>#DIV/0!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7">
        <v>0</v>
      </c>
      <c r="U89" s="76">
        <v>-2230.96774193548</v>
      </c>
      <c r="V89" s="77">
        <v>-0.903225806451611</v>
      </c>
      <c r="W89" s="76">
        <v>3098.1114</v>
      </c>
      <c r="X89" s="76">
        <v>7910</v>
      </c>
      <c r="Y89" s="77">
        <v>0.391670214917826</v>
      </c>
      <c r="Z89" s="76">
        <v>-1932.85634193548</v>
      </c>
      <c r="AA89" s="77">
        <v>-0.244356048285143</v>
      </c>
      <c r="AB89" s="76" t="e">
        <v>#N/A</v>
      </c>
      <c r="AC89" s="76">
        <v>26809</v>
      </c>
      <c r="AD89" s="77">
        <v>0.391670214917826</v>
      </c>
      <c r="AE89" s="76" t="e">
        <v>#N/A</v>
      </c>
      <c r="AF89" s="77" t="e">
        <v>#N/A</v>
      </c>
      <c r="AG89" s="76">
        <v>0</v>
      </c>
      <c r="AH89" s="77" t="e">
        <v>#DIV/0!</v>
      </c>
      <c r="AI89" s="76">
        <v>0</v>
      </c>
      <c r="AJ89" s="76">
        <v>0</v>
      </c>
      <c r="AK89" s="88" t="e">
        <v>#DIV/0!</v>
      </c>
      <c r="AL89" s="76">
        <v>0</v>
      </c>
      <c r="AM89" s="76">
        <v>0</v>
      </c>
      <c r="AN89" s="76">
        <v>0</v>
      </c>
      <c r="AO89" s="76">
        <v>0</v>
      </c>
      <c r="AP89" s="76">
        <v>0</v>
      </c>
      <c r="AQ89" s="76">
        <v>0</v>
      </c>
    </row>
    <row r="90" ht="16" customHeight="1" spans="1:43">
      <c r="A90" s="57"/>
      <c r="B90" s="58"/>
      <c r="C90" s="58"/>
      <c r="D90" s="58"/>
      <c r="E90" s="62" t="s">
        <v>938</v>
      </c>
      <c r="F90" s="62"/>
      <c r="G90" s="63">
        <v>200</v>
      </c>
      <c r="H90" s="63">
        <v>2470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9" t="e">
        <v>#DIV/0!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9">
        <v>0</v>
      </c>
      <c r="U90" s="78">
        <v>-2230.96774193548</v>
      </c>
      <c r="V90" s="79">
        <v>-0.903225806451611</v>
      </c>
      <c r="W90" s="78">
        <v>3098.1114</v>
      </c>
      <c r="X90" s="78">
        <v>7910</v>
      </c>
      <c r="Y90" s="79">
        <v>0.391670214917826</v>
      </c>
      <c r="Z90" s="78">
        <v>-1932.85634193548</v>
      </c>
      <c r="AA90" s="79">
        <v>-0.244356048285143</v>
      </c>
      <c r="AB90" s="78" t="e">
        <v>#N/A</v>
      </c>
      <c r="AC90" s="78">
        <v>26809</v>
      </c>
      <c r="AD90" s="79">
        <v>0.391670214917826</v>
      </c>
      <c r="AE90" s="78" t="e">
        <v>#N/A</v>
      </c>
      <c r="AF90" s="79" t="e">
        <v>#N/A</v>
      </c>
      <c r="AG90" s="78">
        <v>0</v>
      </c>
      <c r="AH90" s="79" t="e">
        <v>#DIV/0!</v>
      </c>
      <c r="AI90" s="78">
        <v>0</v>
      </c>
      <c r="AJ90" s="78">
        <v>0</v>
      </c>
      <c r="AK90" s="89" t="e">
        <v>#DIV/0!</v>
      </c>
      <c r="AL90" s="78">
        <v>0</v>
      </c>
      <c r="AM90" s="78">
        <v>0</v>
      </c>
      <c r="AN90" s="78">
        <v>0</v>
      </c>
      <c r="AO90" s="78">
        <v>0</v>
      </c>
      <c r="AP90" s="78">
        <v>0</v>
      </c>
      <c r="AQ90" s="78">
        <v>0</v>
      </c>
    </row>
    <row r="91" ht="16" customHeight="1" spans="1:43">
      <c r="A91" s="57"/>
      <c r="B91" s="58"/>
      <c r="C91" s="58"/>
      <c r="D91" s="64" t="s">
        <v>939</v>
      </c>
      <c r="E91" s="64"/>
      <c r="F91" s="64"/>
      <c r="G91" s="65">
        <v>517.5</v>
      </c>
      <c r="H91" s="65">
        <v>7323</v>
      </c>
      <c r="I91" s="80">
        <v>21.99</v>
      </c>
      <c r="J91" s="80">
        <v>307.5828</v>
      </c>
      <c r="K91" s="80">
        <v>224.2974</v>
      </c>
      <c r="L91" s="80">
        <v>224.2974</v>
      </c>
      <c r="M91" s="80">
        <v>51.0512</v>
      </c>
      <c r="N91" s="81">
        <v>0.165975470670011</v>
      </c>
      <c r="O91" s="80">
        <v>0</v>
      </c>
      <c r="P91" s="80">
        <v>18.0502</v>
      </c>
      <c r="Q91" s="80">
        <v>3407.1368</v>
      </c>
      <c r="R91" s="80">
        <v>3095.9574</v>
      </c>
      <c r="S91" s="80">
        <v>3006.2357</v>
      </c>
      <c r="T91" s="81">
        <v>0.410519691383313</v>
      </c>
      <c r="U91" s="80">
        <v>-3608.08688064516</v>
      </c>
      <c r="V91" s="81">
        <v>-0.4927061150683</v>
      </c>
      <c r="W91" s="80">
        <v>12093.1613</v>
      </c>
      <c r="X91" s="80">
        <v>22735</v>
      </c>
      <c r="Y91" s="81">
        <v>0.531918244996701</v>
      </c>
      <c r="Z91" s="80">
        <v>-1846.16128064516</v>
      </c>
      <c r="AA91" s="81">
        <v>-0.0812034871627517</v>
      </c>
      <c r="AB91" s="80" t="e">
        <v>#N/A</v>
      </c>
      <c r="AC91" s="80">
        <v>110964</v>
      </c>
      <c r="AD91" s="81">
        <v>0.531918244996701</v>
      </c>
      <c r="AE91" s="80" t="e">
        <v>#N/A</v>
      </c>
      <c r="AF91" s="81" t="e">
        <v>#N/A</v>
      </c>
      <c r="AG91" s="80">
        <v>126.8843</v>
      </c>
      <c r="AH91" s="81">
        <v>0.0372407412581731</v>
      </c>
      <c r="AI91" s="80">
        <v>61.5666</v>
      </c>
      <c r="AJ91" s="80">
        <v>25.5711</v>
      </c>
      <c r="AK91" s="81">
        <v>0.00803340748443237</v>
      </c>
      <c r="AL91" s="80">
        <v>0.7873</v>
      </c>
      <c r="AM91" s="80">
        <v>8.4738</v>
      </c>
      <c r="AN91" s="80">
        <v>17.0973</v>
      </c>
      <c r="AO91" s="80">
        <v>60.7793</v>
      </c>
      <c r="AP91" s="80">
        <v>0</v>
      </c>
      <c r="AQ91" s="80">
        <v>0.2143</v>
      </c>
    </row>
    <row r="92" ht="16" customHeight="1" spans="1:43">
      <c r="A92" s="57"/>
      <c r="B92" s="58"/>
      <c r="C92" s="58"/>
      <c r="D92" s="58" t="s">
        <v>32</v>
      </c>
      <c r="E92" s="60" t="s">
        <v>727</v>
      </c>
      <c r="F92" s="58" t="s">
        <v>632</v>
      </c>
      <c r="G92" s="61">
        <v>100</v>
      </c>
      <c r="H92" s="61">
        <v>1364</v>
      </c>
      <c r="I92" s="76">
        <v>0</v>
      </c>
      <c r="J92" s="76">
        <v>47.772</v>
      </c>
      <c r="K92" s="76">
        <v>46.824</v>
      </c>
      <c r="L92" s="76">
        <v>46.824</v>
      </c>
      <c r="M92" s="76">
        <v>0</v>
      </c>
      <c r="N92" s="77">
        <v>0</v>
      </c>
      <c r="O92" s="76">
        <v>0</v>
      </c>
      <c r="P92" s="76">
        <v>0.0002</v>
      </c>
      <c r="Q92" s="76">
        <v>1366.702</v>
      </c>
      <c r="R92" s="76">
        <v>1340.364</v>
      </c>
      <c r="S92" s="76">
        <v>1336.226</v>
      </c>
      <c r="T92" s="77">
        <v>0.979637829912024</v>
      </c>
      <c r="U92" s="76">
        <v>104.226</v>
      </c>
      <c r="V92" s="77">
        <v>0.0764120234604106</v>
      </c>
      <c r="W92" s="76">
        <v>2627.362</v>
      </c>
      <c r="X92" s="76">
        <v>4174</v>
      </c>
      <c r="Y92" s="77">
        <v>0.629459032103498</v>
      </c>
      <c r="Z92" s="76">
        <v>79.3620000000001</v>
      </c>
      <c r="AA92" s="77">
        <v>0.0190134163871586</v>
      </c>
      <c r="AB92" s="76">
        <v>10991.051</v>
      </c>
      <c r="AC92" s="76">
        <v>15734.9792</v>
      </c>
      <c r="AD92" s="77">
        <v>0.629459032103498</v>
      </c>
      <c r="AE92" s="76">
        <v>422.86161666666</v>
      </c>
      <c r="AF92" s="77">
        <v>0.0268739863772213</v>
      </c>
      <c r="AG92" s="76">
        <v>0</v>
      </c>
      <c r="AH92" s="77">
        <v>0</v>
      </c>
      <c r="AI92" s="76">
        <v>0</v>
      </c>
      <c r="AJ92" s="76">
        <v>0.0503</v>
      </c>
      <c r="AK92" s="88">
        <v>3.75257112670314e-5</v>
      </c>
      <c r="AL92" s="76">
        <v>0</v>
      </c>
      <c r="AM92" s="76">
        <v>0.0503</v>
      </c>
      <c r="AN92" s="76">
        <v>0</v>
      </c>
      <c r="AO92" s="76">
        <v>0</v>
      </c>
      <c r="AP92" s="76">
        <v>0</v>
      </c>
      <c r="AQ92" s="76">
        <v>0</v>
      </c>
    </row>
    <row r="93" ht="16" customHeight="1" spans="1:43">
      <c r="A93" s="57"/>
      <c r="B93" s="58"/>
      <c r="C93" s="58"/>
      <c r="D93" s="58"/>
      <c r="E93" s="60"/>
      <c r="F93" s="58" t="s">
        <v>826</v>
      </c>
      <c r="G93" s="61">
        <v>100</v>
      </c>
      <c r="H93" s="61">
        <v>1350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7" t="e">
        <v>#DIV/0!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7">
        <v>0</v>
      </c>
      <c r="U93" s="76">
        <v>-1219.35483870968</v>
      </c>
      <c r="V93" s="77">
        <v>-0.903225806451615</v>
      </c>
      <c r="W93" s="76">
        <v>1226.28</v>
      </c>
      <c r="X93" s="76">
        <v>4100</v>
      </c>
      <c r="Y93" s="77">
        <v>0.299092682926829</v>
      </c>
      <c r="Z93" s="76">
        <v>-1343.07483870968</v>
      </c>
      <c r="AA93" s="77">
        <v>-0.327579228953581</v>
      </c>
      <c r="AB93" s="76" t="e">
        <v>#N/A</v>
      </c>
      <c r="AC93" s="76">
        <v>12000</v>
      </c>
      <c r="AD93" s="77">
        <v>0.299092682926829</v>
      </c>
      <c r="AE93" s="76" t="e">
        <v>#N/A</v>
      </c>
      <c r="AF93" s="77" t="e">
        <v>#N/A</v>
      </c>
      <c r="AG93" s="76">
        <v>0</v>
      </c>
      <c r="AH93" s="77" t="e">
        <v>#DIV/0!</v>
      </c>
      <c r="AI93" s="76">
        <v>0</v>
      </c>
      <c r="AJ93" s="76">
        <v>0</v>
      </c>
      <c r="AK93" s="88" t="e">
        <v>#DIV/0!</v>
      </c>
      <c r="AL93" s="76">
        <v>0</v>
      </c>
      <c r="AM93" s="76">
        <v>0</v>
      </c>
      <c r="AN93" s="76">
        <v>0</v>
      </c>
      <c r="AO93" s="76">
        <v>0</v>
      </c>
      <c r="AP93" s="76">
        <v>0</v>
      </c>
      <c r="AQ93" s="76">
        <v>0</v>
      </c>
    </row>
    <row r="94" ht="16" customHeight="1" spans="1:43">
      <c r="A94" s="57"/>
      <c r="B94" s="58"/>
      <c r="C94" s="58"/>
      <c r="D94" s="58"/>
      <c r="E94" s="60"/>
      <c r="F94" s="58" t="s">
        <v>827</v>
      </c>
      <c r="G94" s="61">
        <v>100</v>
      </c>
      <c r="H94" s="61">
        <v>1400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7" t="e">
        <v>#DIV/0!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7">
        <v>0</v>
      </c>
      <c r="U94" s="76">
        <v>-1264.51612903226</v>
      </c>
      <c r="V94" s="77">
        <v>-0.903225806451614</v>
      </c>
      <c r="W94" s="76">
        <v>1348.0886</v>
      </c>
      <c r="X94" s="76">
        <v>4070</v>
      </c>
      <c r="Y94" s="77">
        <v>0.3312257002457</v>
      </c>
      <c r="Z94" s="76">
        <v>-1246.42752903226</v>
      </c>
      <c r="AA94" s="77">
        <v>-0.306247550130776</v>
      </c>
      <c r="AB94" s="76" t="e">
        <v>#N/A</v>
      </c>
      <c r="AC94" s="76">
        <v>12000</v>
      </c>
      <c r="AD94" s="77">
        <v>0.3312257002457</v>
      </c>
      <c r="AE94" s="76" t="e">
        <v>#N/A</v>
      </c>
      <c r="AF94" s="77" t="e">
        <v>#N/A</v>
      </c>
      <c r="AG94" s="76">
        <v>0</v>
      </c>
      <c r="AH94" s="77" t="e">
        <v>#DIV/0!</v>
      </c>
      <c r="AI94" s="76">
        <v>0</v>
      </c>
      <c r="AJ94" s="76">
        <v>0</v>
      </c>
      <c r="AK94" s="88" t="e">
        <v>#DIV/0!</v>
      </c>
      <c r="AL94" s="76">
        <v>0</v>
      </c>
      <c r="AM94" s="76">
        <v>0</v>
      </c>
      <c r="AN94" s="76">
        <v>0</v>
      </c>
      <c r="AO94" s="76">
        <v>0</v>
      </c>
      <c r="AP94" s="76">
        <v>0</v>
      </c>
      <c r="AQ94" s="76">
        <v>0</v>
      </c>
    </row>
    <row r="95" ht="16" customHeight="1" spans="1:43">
      <c r="A95" s="57"/>
      <c r="B95" s="58"/>
      <c r="C95" s="58"/>
      <c r="D95" s="58"/>
      <c r="E95" s="60"/>
      <c r="F95" s="58" t="s">
        <v>830</v>
      </c>
      <c r="G95" s="61">
        <v>100</v>
      </c>
      <c r="H95" s="61">
        <v>1350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7" t="e">
        <v>#DIV/0!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7">
        <v>0</v>
      </c>
      <c r="U95" s="76">
        <v>-1219.35483870968</v>
      </c>
      <c r="V95" s="77">
        <v>-0.903225806451615</v>
      </c>
      <c r="W95" s="76">
        <v>1302.84</v>
      </c>
      <c r="X95" s="76">
        <v>4100</v>
      </c>
      <c r="Y95" s="77">
        <v>0.317765853658537</v>
      </c>
      <c r="Z95" s="76">
        <v>-1266.51483870968</v>
      </c>
      <c r="AA95" s="77">
        <v>-0.308906058221873</v>
      </c>
      <c r="AB95" s="76" t="e">
        <v>#N/A</v>
      </c>
      <c r="AC95" s="76">
        <v>12000</v>
      </c>
      <c r="AD95" s="77">
        <v>0.317765853658537</v>
      </c>
      <c r="AE95" s="76" t="e">
        <v>#N/A</v>
      </c>
      <c r="AF95" s="77" t="e">
        <v>#N/A</v>
      </c>
      <c r="AG95" s="76">
        <v>0</v>
      </c>
      <c r="AH95" s="77" t="e">
        <v>#DIV/0!</v>
      </c>
      <c r="AI95" s="76">
        <v>0</v>
      </c>
      <c r="AJ95" s="76">
        <v>0</v>
      </c>
      <c r="AK95" s="88" t="e">
        <v>#DIV/0!</v>
      </c>
      <c r="AL95" s="76">
        <v>0</v>
      </c>
      <c r="AM95" s="76">
        <v>0</v>
      </c>
      <c r="AN95" s="76">
        <v>0</v>
      </c>
      <c r="AO95" s="76">
        <v>0</v>
      </c>
      <c r="AP95" s="76">
        <v>0</v>
      </c>
      <c r="AQ95" s="76">
        <v>0</v>
      </c>
    </row>
    <row r="96" ht="16" customHeight="1" spans="1:43">
      <c r="A96" s="57"/>
      <c r="B96" s="58"/>
      <c r="C96" s="58"/>
      <c r="D96" s="58"/>
      <c r="E96" s="60"/>
      <c r="F96" s="58" t="s">
        <v>824</v>
      </c>
      <c r="G96" s="61">
        <v>80</v>
      </c>
      <c r="H96" s="61">
        <v>1004</v>
      </c>
      <c r="I96" s="76">
        <v>0</v>
      </c>
      <c r="J96" s="76">
        <v>47.98</v>
      </c>
      <c r="K96" s="76">
        <v>47.04</v>
      </c>
      <c r="L96" s="76">
        <v>47.04</v>
      </c>
      <c r="M96" s="76">
        <v>0</v>
      </c>
      <c r="N96" s="77">
        <v>0</v>
      </c>
      <c r="O96" s="76">
        <v>0</v>
      </c>
      <c r="P96" s="76">
        <v>0</v>
      </c>
      <c r="Q96" s="76">
        <v>987.46</v>
      </c>
      <c r="R96" s="76">
        <v>968.1</v>
      </c>
      <c r="S96" s="76">
        <v>961.4</v>
      </c>
      <c r="T96" s="77">
        <v>0.957569721115538</v>
      </c>
      <c r="U96" s="76">
        <v>54.5612903225805</v>
      </c>
      <c r="V96" s="77">
        <v>0.0543439146639248</v>
      </c>
      <c r="W96" s="76">
        <v>2105.4</v>
      </c>
      <c r="X96" s="76">
        <v>2852</v>
      </c>
      <c r="Y96" s="77">
        <v>0.738218793828892</v>
      </c>
      <c r="Z96" s="76">
        <v>214.561290322581</v>
      </c>
      <c r="AA96" s="77">
        <v>0.0752318689770621</v>
      </c>
      <c r="AB96" s="76">
        <v>7950.25</v>
      </c>
      <c r="AC96" s="76">
        <v>11210</v>
      </c>
      <c r="AD96" s="77">
        <v>0.738218793828892</v>
      </c>
      <c r="AE96" s="76">
        <v>294.411290322581</v>
      </c>
      <c r="AF96" s="77">
        <v>0.0262632729993382</v>
      </c>
      <c r="AG96" s="76">
        <v>0</v>
      </c>
      <c r="AH96" s="77">
        <v>0</v>
      </c>
      <c r="AI96" s="76">
        <v>0</v>
      </c>
      <c r="AJ96" s="76">
        <v>1.79</v>
      </c>
      <c r="AK96" s="88">
        <v>0.00184557011619874</v>
      </c>
      <c r="AL96" s="76">
        <v>0</v>
      </c>
      <c r="AM96" s="76">
        <v>0</v>
      </c>
      <c r="AN96" s="76">
        <v>1.79</v>
      </c>
      <c r="AO96" s="76">
        <v>0</v>
      </c>
      <c r="AP96" s="76">
        <v>0</v>
      </c>
      <c r="AQ96" s="76">
        <v>0</v>
      </c>
    </row>
    <row r="97" ht="16" customHeight="1" spans="1:43">
      <c r="A97" s="57"/>
      <c r="B97" s="58"/>
      <c r="C97" s="58"/>
      <c r="D97" s="58"/>
      <c r="E97" s="62" t="s">
        <v>942</v>
      </c>
      <c r="F97" s="62"/>
      <c r="G97" s="63">
        <v>480</v>
      </c>
      <c r="H97" s="63">
        <v>6468</v>
      </c>
      <c r="I97" s="78">
        <v>0</v>
      </c>
      <c r="J97" s="78">
        <v>95.752</v>
      </c>
      <c r="K97" s="78">
        <v>93.864</v>
      </c>
      <c r="L97" s="78">
        <v>93.864</v>
      </c>
      <c r="M97" s="78">
        <v>0</v>
      </c>
      <c r="N97" s="79">
        <v>0</v>
      </c>
      <c r="O97" s="78">
        <v>0</v>
      </c>
      <c r="P97" s="78">
        <v>0.0002</v>
      </c>
      <c r="Q97" s="78">
        <v>2354.162</v>
      </c>
      <c r="R97" s="78">
        <v>2308.464</v>
      </c>
      <c r="S97" s="78">
        <v>2297.626</v>
      </c>
      <c r="T97" s="79">
        <v>0.355229746444032</v>
      </c>
      <c r="U97" s="78">
        <v>-3544.43851612904</v>
      </c>
      <c r="V97" s="79">
        <v>-0.547996060007582</v>
      </c>
      <c r="W97" s="78">
        <v>8609.9706</v>
      </c>
      <c r="X97" s="78">
        <v>19296</v>
      </c>
      <c r="Y97" s="79">
        <v>0.446204944029851</v>
      </c>
      <c r="Z97" s="78">
        <v>-3562.09391612904</v>
      </c>
      <c r="AA97" s="79">
        <v>-0.184602711242177</v>
      </c>
      <c r="AB97" s="78" t="e">
        <v>#N/A</v>
      </c>
      <c r="AC97" s="78">
        <v>62944.9792</v>
      </c>
      <c r="AD97" s="79">
        <v>0.446204944029851</v>
      </c>
      <c r="AE97" s="78" t="e">
        <v>#N/A</v>
      </c>
      <c r="AF97" s="79" t="e">
        <v>#N/A</v>
      </c>
      <c r="AG97" s="78">
        <v>0</v>
      </c>
      <c r="AH97" s="79">
        <v>0</v>
      </c>
      <c r="AI97" s="78">
        <v>0</v>
      </c>
      <c r="AJ97" s="78">
        <v>1.8403</v>
      </c>
      <c r="AK97" s="89">
        <v>0.000796561734313528</v>
      </c>
      <c r="AL97" s="78">
        <v>0</v>
      </c>
      <c r="AM97" s="78">
        <v>0.0503</v>
      </c>
      <c r="AN97" s="78">
        <v>1.79</v>
      </c>
      <c r="AO97" s="78">
        <v>0</v>
      </c>
      <c r="AP97" s="78">
        <v>0</v>
      </c>
      <c r="AQ97" s="78">
        <v>0</v>
      </c>
    </row>
    <row r="98" ht="16" customHeight="1" spans="1:43">
      <c r="A98" s="57"/>
      <c r="B98" s="58"/>
      <c r="C98" s="58"/>
      <c r="D98" s="58"/>
      <c r="E98" s="60" t="s">
        <v>937</v>
      </c>
      <c r="F98" s="58" t="s">
        <v>185</v>
      </c>
      <c r="G98" s="61">
        <v>150</v>
      </c>
      <c r="H98" s="61">
        <v>2650</v>
      </c>
      <c r="I98" s="76">
        <v>0</v>
      </c>
      <c r="J98" s="76">
        <v>0</v>
      </c>
      <c r="K98" s="76">
        <v>0</v>
      </c>
      <c r="L98" s="76">
        <v>0</v>
      </c>
      <c r="M98" s="76">
        <v>0</v>
      </c>
      <c r="N98" s="77" t="e">
        <v>#DIV/0!</v>
      </c>
      <c r="O98" s="76">
        <v>0</v>
      </c>
      <c r="P98" s="76">
        <v>0</v>
      </c>
      <c r="Q98" s="76">
        <v>0</v>
      </c>
      <c r="R98" s="76">
        <v>0</v>
      </c>
      <c r="S98" s="76">
        <v>0</v>
      </c>
      <c r="T98" s="77">
        <v>0</v>
      </c>
      <c r="U98" s="76">
        <v>-2393.54838709677</v>
      </c>
      <c r="V98" s="77">
        <v>-0.903225806451611</v>
      </c>
      <c r="W98" s="76">
        <v>1287.352</v>
      </c>
      <c r="X98" s="76">
        <v>7450</v>
      </c>
      <c r="Y98" s="77">
        <v>0.172798926174497</v>
      </c>
      <c r="Z98" s="76">
        <v>-3906.19638709678</v>
      </c>
      <c r="AA98" s="77">
        <v>-0.524321662697554</v>
      </c>
      <c r="AB98" s="76" t="e">
        <v>#N/A</v>
      </c>
      <c r="AC98" s="76">
        <v>21400</v>
      </c>
      <c r="AD98" s="77">
        <v>0.172798926174497</v>
      </c>
      <c r="AE98" s="76" t="e">
        <v>#N/A</v>
      </c>
      <c r="AF98" s="77" t="e">
        <v>#N/A</v>
      </c>
      <c r="AG98" s="76">
        <v>0</v>
      </c>
      <c r="AH98" s="77" t="e">
        <v>#DIV/0!</v>
      </c>
      <c r="AI98" s="76">
        <v>0</v>
      </c>
      <c r="AJ98" s="76">
        <v>0</v>
      </c>
      <c r="AK98" s="88" t="e">
        <v>#DIV/0!</v>
      </c>
      <c r="AL98" s="76">
        <v>0</v>
      </c>
      <c r="AM98" s="76">
        <v>0</v>
      </c>
      <c r="AN98" s="76">
        <v>0</v>
      </c>
      <c r="AO98" s="76">
        <v>0</v>
      </c>
      <c r="AP98" s="76">
        <v>0</v>
      </c>
      <c r="AQ98" s="76">
        <v>0</v>
      </c>
    </row>
    <row r="99" ht="16" customHeight="1" spans="1:43">
      <c r="A99" s="57"/>
      <c r="B99" s="58"/>
      <c r="C99" s="58"/>
      <c r="D99" s="58"/>
      <c r="E99" s="60"/>
      <c r="F99" s="58" t="s">
        <v>833</v>
      </c>
      <c r="G99" s="61">
        <v>100</v>
      </c>
      <c r="H99" s="61">
        <v>1485</v>
      </c>
      <c r="I99" s="76">
        <v>0</v>
      </c>
      <c r="J99" s="76">
        <v>0</v>
      </c>
      <c r="K99" s="76">
        <v>0</v>
      </c>
      <c r="L99" s="76">
        <v>0</v>
      </c>
      <c r="M99" s="76">
        <v>0</v>
      </c>
      <c r="N99" s="77" t="e">
        <v>#DIV/0!</v>
      </c>
      <c r="O99" s="76">
        <v>0</v>
      </c>
      <c r="P99" s="76">
        <v>0</v>
      </c>
      <c r="Q99" s="76">
        <v>0</v>
      </c>
      <c r="R99" s="76">
        <v>0</v>
      </c>
      <c r="S99" s="76">
        <v>0</v>
      </c>
      <c r="T99" s="77">
        <v>0</v>
      </c>
      <c r="U99" s="76">
        <v>-1341.29032258065</v>
      </c>
      <c r="V99" s="77">
        <v>-0.903225806451616</v>
      </c>
      <c r="W99" s="76">
        <v>1591.293</v>
      </c>
      <c r="X99" s="76">
        <v>4307</v>
      </c>
      <c r="Y99" s="77">
        <v>0.369466682145345</v>
      </c>
      <c r="Z99" s="76">
        <v>-1135.99732258065</v>
      </c>
      <c r="AA99" s="77">
        <v>-0.263756053536255</v>
      </c>
      <c r="AB99" s="76" t="e">
        <v>#N/A</v>
      </c>
      <c r="AC99" s="76">
        <v>7430</v>
      </c>
      <c r="AD99" s="77">
        <v>0.369466682145345</v>
      </c>
      <c r="AE99" s="76" t="e">
        <v>#N/A</v>
      </c>
      <c r="AF99" s="77" t="e">
        <v>#N/A</v>
      </c>
      <c r="AG99" s="76">
        <v>0</v>
      </c>
      <c r="AH99" s="77" t="e">
        <v>#DIV/0!</v>
      </c>
      <c r="AI99" s="76">
        <v>0</v>
      </c>
      <c r="AJ99" s="76">
        <v>0</v>
      </c>
      <c r="AK99" s="88" t="e">
        <v>#DIV/0!</v>
      </c>
      <c r="AL99" s="76">
        <v>0</v>
      </c>
      <c r="AM99" s="76">
        <v>0</v>
      </c>
      <c r="AN99" s="76">
        <v>0</v>
      </c>
      <c r="AO99" s="76">
        <v>0</v>
      </c>
      <c r="AP99" s="76">
        <v>0</v>
      </c>
      <c r="AQ99" s="76">
        <v>0</v>
      </c>
    </row>
    <row r="100" ht="16" customHeight="1" spans="1:43">
      <c r="A100" s="57"/>
      <c r="B100" s="58"/>
      <c r="C100" s="58"/>
      <c r="D100" s="58"/>
      <c r="E100" s="62" t="s">
        <v>938</v>
      </c>
      <c r="F100" s="62"/>
      <c r="G100" s="63">
        <v>250</v>
      </c>
      <c r="H100" s="63">
        <v>4135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9" t="e">
        <v>#DIV/0!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9">
        <v>0</v>
      </c>
      <c r="U100" s="78">
        <v>-3734.83870967742</v>
      </c>
      <c r="V100" s="79">
        <v>-0.903225806451613</v>
      </c>
      <c r="W100" s="78">
        <v>2878.645</v>
      </c>
      <c r="X100" s="78">
        <v>11757</v>
      </c>
      <c r="Y100" s="79">
        <v>0.244845198605086</v>
      </c>
      <c r="Z100" s="78">
        <v>-5042.19370967743</v>
      </c>
      <c r="AA100" s="79">
        <v>-0.428867373452193</v>
      </c>
      <c r="AB100" s="78" t="e">
        <v>#N/A</v>
      </c>
      <c r="AC100" s="78">
        <v>28830</v>
      </c>
      <c r="AD100" s="79">
        <v>0.244845198605086</v>
      </c>
      <c r="AE100" s="78" t="e">
        <v>#N/A</v>
      </c>
      <c r="AF100" s="79" t="e">
        <v>#N/A</v>
      </c>
      <c r="AG100" s="78">
        <v>0</v>
      </c>
      <c r="AH100" s="79" t="e">
        <v>#DIV/0!</v>
      </c>
      <c r="AI100" s="78">
        <v>0</v>
      </c>
      <c r="AJ100" s="78">
        <v>0</v>
      </c>
      <c r="AK100" s="89" t="e">
        <v>#DIV/0!</v>
      </c>
      <c r="AL100" s="78">
        <v>0</v>
      </c>
      <c r="AM100" s="78">
        <v>0</v>
      </c>
      <c r="AN100" s="78">
        <v>0</v>
      </c>
      <c r="AO100" s="78">
        <v>0</v>
      </c>
      <c r="AP100" s="78">
        <v>0</v>
      </c>
      <c r="AQ100" s="78">
        <v>0</v>
      </c>
    </row>
    <row r="101" ht="16" customHeight="1" spans="1:43">
      <c r="A101" s="57"/>
      <c r="B101" s="58"/>
      <c r="C101" s="58"/>
      <c r="D101" s="64" t="s">
        <v>943</v>
      </c>
      <c r="E101" s="64"/>
      <c r="F101" s="64"/>
      <c r="G101" s="65">
        <v>730</v>
      </c>
      <c r="H101" s="65">
        <v>10603</v>
      </c>
      <c r="I101" s="80">
        <v>0</v>
      </c>
      <c r="J101" s="80">
        <v>95.752</v>
      </c>
      <c r="K101" s="80">
        <v>93.864</v>
      </c>
      <c r="L101" s="80">
        <v>93.864</v>
      </c>
      <c r="M101" s="80">
        <v>0</v>
      </c>
      <c r="N101" s="81">
        <v>0</v>
      </c>
      <c r="O101" s="80">
        <v>0</v>
      </c>
      <c r="P101" s="80">
        <v>0.0002</v>
      </c>
      <c r="Q101" s="80">
        <v>2354.162</v>
      </c>
      <c r="R101" s="80">
        <v>2308.464</v>
      </c>
      <c r="S101" s="80">
        <v>2297.626</v>
      </c>
      <c r="T101" s="81">
        <v>0.216695840799774</v>
      </c>
      <c r="U101" s="80">
        <v>-7279.27722580646</v>
      </c>
      <c r="V101" s="81">
        <v>-0.68652996565184</v>
      </c>
      <c r="W101" s="80">
        <v>11488.6156</v>
      </c>
      <c r="X101" s="80">
        <v>31053</v>
      </c>
      <c r="Y101" s="81">
        <v>0.369967977329083</v>
      </c>
      <c r="Z101" s="80">
        <v>-8604.28762580647</v>
      </c>
      <c r="AA101" s="81">
        <v>-0.277083941191076</v>
      </c>
      <c r="AB101" s="80" t="e">
        <v>#N/A</v>
      </c>
      <c r="AC101" s="80">
        <v>91774.9792</v>
      </c>
      <c r="AD101" s="81">
        <v>0.369967977329083</v>
      </c>
      <c r="AE101" s="80" t="e">
        <v>#N/A</v>
      </c>
      <c r="AF101" s="81" t="e">
        <v>#N/A</v>
      </c>
      <c r="AG101" s="80">
        <v>0</v>
      </c>
      <c r="AH101" s="81">
        <v>0</v>
      </c>
      <c r="AI101" s="80">
        <v>0</v>
      </c>
      <c r="AJ101" s="80">
        <v>1.8403</v>
      </c>
      <c r="AK101" s="81">
        <v>0.000796561734313528</v>
      </c>
      <c r="AL101" s="80">
        <v>0</v>
      </c>
      <c r="AM101" s="80">
        <v>0.0503</v>
      </c>
      <c r="AN101" s="80">
        <v>1.79</v>
      </c>
      <c r="AO101" s="80">
        <v>0</v>
      </c>
      <c r="AP101" s="80">
        <v>0</v>
      </c>
      <c r="AQ101" s="80">
        <v>0</v>
      </c>
    </row>
    <row r="102" ht="16" customHeight="1" spans="1:43">
      <c r="A102" s="57"/>
      <c r="B102" s="58"/>
      <c r="C102" s="66" t="s">
        <v>953</v>
      </c>
      <c r="D102" s="66"/>
      <c r="E102" s="66"/>
      <c r="F102" s="66"/>
      <c r="G102" s="67">
        <v>1247.5</v>
      </c>
      <c r="H102" s="67">
        <v>17926</v>
      </c>
      <c r="I102" s="82">
        <v>21.99</v>
      </c>
      <c r="J102" s="82">
        <v>403.3348</v>
      </c>
      <c r="K102" s="82">
        <v>318.1614</v>
      </c>
      <c r="L102" s="82">
        <v>318.1614</v>
      </c>
      <c r="M102" s="82">
        <v>51.0512</v>
      </c>
      <c r="N102" s="83">
        <v>0.126572762875904</v>
      </c>
      <c r="O102" s="82">
        <v>0</v>
      </c>
      <c r="P102" s="82">
        <v>18.0504</v>
      </c>
      <c r="Q102" s="82">
        <v>5761.2988</v>
      </c>
      <c r="R102" s="82">
        <v>5404.4214</v>
      </c>
      <c r="S102" s="82">
        <v>5303.8617</v>
      </c>
      <c r="T102" s="83">
        <v>0.295875359812563</v>
      </c>
      <c r="U102" s="82">
        <v>-10887.3641064516</v>
      </c>
      <c r="V102" s="83">
        <v>-0.607350446639049</v>
      </c>
      <c r="W102" s="82">
        <v>23581.7769</v>
      </c>
      <c r="X102" s="82">
        <v>53788</v>
      </c>
      <c r="Y102" s="83">
        <v>0.43842077972782</v>
      </c>
      <c r="Z102" s="82">
        <v>-10450.4489064516</v>
      </c>
      <c r="AA102" s="83">
        <v>-0.194289598171555</v>
      </c>
      <c r="AB102" s="82" t="e">
        <v>#N/A</v>
      </c>
      <c r="AC102" s="82">
        <v>202738.9792</v>
      </c>
      <c r="AD102" s="83">
        <v>0.43842077972782</v>
      </c>
      <c r="AE102" s="82" t="e">
        <v>#N/A</v>
      </c>
      <c r="AF102" s="83" t="e">
        <v>#N/A</v>
      </c>
      <c r="AG102" s="82">
        <v>126.8843</v>
      </c>
      <c r="AH102" s="83">
        <v>0.0220235582990419</v>
      </c>
      <c r="AI102" s="82">
        <v>61.5666</v>
      </c>
      <c r="AJ102" s="82">
        <v>27.4114</v>
      </c>
      <c r="AK102" s="83">
        <v>0.00498987930861171</v>
      </c>
      <c r="AL102" s="82">
        <v>0.7873</v>
      </c>
      <c r="AM102" s="82">
        <v>8.5241</v>
      </c>
      <c r="AN102" s="82">
        <v>18.8873</v>
      </c>
      <c r="AO102" s="82">
        <v>60.7793</v>
      </c>
      <c r="AP102" s="82">
        <v>0</v>
      </c>
      <c r="AQ102" s="82">
        <v>0.2143</v>
      </c>
    </row>
    <row r="103" ht="16" customHeight="1" spans="1:43">
      <c r="A103" s="57"/>
      <c r="B103" s="68" t="s">
        <v>944</v>
      </c>
      <c r="C103" s="68"/>
      <c r="D103" s="68"/>
      <c r="E103" s="68"/>
      <c r="F103" s="68"/>
      <c r="G103" s="69">
        <v>1247.5</v>
      </c>
      <c r="H103" s="69">
        <v>17926</v>
      </c>
      <c r="I103" s="84">
        <v>21.99</v>
      </c>
      <c r="J103" s="84">
        <v>403.3348</v>
      </c>
      <c r="K103" s="84">
        <v>318.1614</v>
      </c>
      <c r="L103" s="84">
        <v>318.1614</v>
      </c>
      <c r="M103" s="84">
        <v>51.0512</v>
      </c>
      <c r="N103" s="85">
        <v>0.126572762875904</v>
      </c>
      <c r="O103" s="84">
        <v>0</v>
      </c>
      <c r="P103" s="84">
        <v>18.0504</v>
      </c>
      <c r="Q103" s="84">
        <v>5761.2988</v>
      </c>
      <c r="R103" s="84">
        <v>5404.4214</v>
      </c>
      <c r="S103" s="84">
        <v>5303.8617</v>
      </c>
      <c r="T103" s="85">
        <v>0.295875359812563</v>
      </c>
      <c r="U103" s="84">
        <v>-10887.3641064516</v>
      </c>
      <c r="V103" s="85">
        <v>-0.607350446639049</v>
      </c>
      <c r="W103" s="84">
        <v>23581.7769</v>
      </c>
      <c r="X103" s="84">
        <v>53788</v>
      </c>
      <c r="Y103" s="85">
        <v>0.43842077972782</v>
      </c>
      <c r="Z103" s="84">
        <v>-10450.4489064516</v>
      </c>
      <c r="AA103" s="85">
        <v>-0.194289598171555</v>
      </c>
      <c r="AB103" s="84" t="e">
        <v>#N/A</v>
      </c>
      <c r="AC103" s="84">
        <v>202738.9792</v>
      </c>
      <c r="AD103" s="85">
        <v>0.43842077972782</v>
      </c>
      <c r="AE103" s="84" t="e">
        <v>#N/A</v>
      </c>
      <c r="AF103" s="85" t="e">
        <v>#N/A</v>
      </c>
      <c r="AG103" s="84">
        <v>126.8843</v>
      </c>
      <c r="AH103" s="85">
        <v>0.0220235582990419</v>
      </c>
      <c r="AI103" s="84">
        <v>61.5666</v>
      </c>
      <c r="AJ103" s="84">
        <v>27.4114</v>
      </c>
      <c r="AK103" s="85">
        <v>0.00498987930861171</v>
      </c>
      <c r="AL103" s="84">
        <v>0.7873</v>
      </c>
      <c r="AM103" s="84">
        <v>8.5241</v>
      </c>
      <c r="AN103" s="84">
        <v>18.8873</v>
      </c>
      <c r="AO103" s="84">
        <v>60.7793</v>
      </c>
      <c r="AP103" s="84">
        <v>0</v>
      </c>
      <c r="AQ103" s="84">
        <v>0.2143</v>
      </c>
    </row>
    <row r="104" ht="16" customHeight="1" spans="1:43">
      <c r="A104" s="72" t="s">
        <v>954</v>
      </c>
      <c r="B104" s="72"/>
      <c r="C104" s="72"/>
      <c r="D104" s="72"/>
      <c r="E104" s="72"/>
      <c r="F104" s="72"/>
      <c r="G104" s="73">
        <v>1247.5</v>
      </c>
      <c r="H104" s="73">
        <v>17926</v>
      </c>
      <c r="I104" s="86">
        <v>21.99</v>
      </c>
      <c r="J104" s="86">
        <v>403.3348</v>
      </c>
      <c r="K104" s="86">
        <v>318.1614</v>
      </c>
      <c r="L104" s="86">
        <v>318.1614</v>
      </c>
      <c r="M104" s="86">
        <v>51.0512</v>
      </c>
      <c r="N104" s="87">
        <v>0.126572762875904</v>
      </c>
      <c r="O104" s="86">
        <v>0</v>
      </c>
      <c r="P104" s="86">
        <v>18.0504</v>
      </c>
      <c r="Q104" s="86">
        <v>5761.2988</v>
      </c>
      <c r="R104" s="86">
        <v>5404.4214</v>
      </c>
      <c r="S104" s="86">
        <v>5303.8617</v>
      </c>
      <c r="T104" s="87">
        <v>0.295875359812563</v>
      </c>
      <c r="U104" s="86">
        <v>-10887.3641064516</v>
      </c>
      <c r="V104" s="87">
        <v>-0.607350446639049</v>
      </c>
      <c r="W104" s="86">
        <v>23581.7769</v>
      </c>
      <c r="X104" s="86">
        <v>53788</v>
      </c>
      <c r="Y104" s="87">
        <v>0.43842077972782</v>
      </c>
      <c r="Z104" s="86">
        <v>-10450.4489064516</v>
      </c>
      <c r="AA104" s="87">
        <v>-0.194289598171555</v>
      </c>
      <c r="AB104" s="86" t="e">
        <v>#N/A</v>
      </c>
      <c r="AC104" s="86">
        <v>202738.9792</v>
      </c>
      <c r="AD104" s="87">
        <v>0.43842077972782</v>
      </c>
      <c r="AE104" s="86" t="e">
        <v>#N/A</v>
      </c>
      <c r="AF104" s="87" t="e">
        <v>#N/A</v>
      </c>
      <c r="AG104" s="86">
        <v>126.8843</v>
      </c>
      <c r="AH104" s="87">
        <v>0.0220235582990419</v>
      </c>
      <c r="AI104" s="86">
        <v>61.5666</v>
      </c>
      <c r="AJ104" s="86">
        <v>27.4114</v>
      </c>
      <c r="AK104" s="87">
        <v>0.00498987930861171</v>
      </c>
      <c r="AL104" s="86">
        <v>0.7873</v>
      </c>
      <c r="AM104" s="86">
        <v>8.5241</v>
      </c>
      <c r="AN104" s="86">
        <v>18.8873</v>
      </c>
      <c r="AO104" s="86">
        <v>60.7793</v>
      </c>
      <c r="AP104" s="86">
        <v>0</v>
      </c>
      <c r="AQ104" s="86">
        <v>0.2143</v>
      </c>
    </row>
    <row r="105" s="44" customFormat="1" ht="31" customHeight="1" spans="1:43">
      <c r="A105" s="59" t="s">
        <v>955</v>
      </c>
      <c r="B105" s="59"/>
      <c r="C105" s="90"/>
      <c r="D105" s="90"/>
      <c r="E105" s="90"/>
      <c r="F105" s="59"/>
      <c r="G105" s="61">
        <v>4672.98</v>
      </c>
      <c r="H105" s="61">
        <v>78716.5894086763</v>
      </c>
      <c r="I105" s="76">
        <v>238.35</v>
      </c>
      <c r="J105" s="76">
        <v>2998.6879</v>
      </c>
      <c r="K105" s="76">
        <v>2359.8082</v>
      </c>
      <c r="L105" s="76">
        <v>2359.8082</v>
      </c>
      <c r="M105" s="76">
        <v>466.1687</v>
      </c>
      <c r="N105" s="77">
        <v>0.155457558620889</v>
      </c>
      <c r="O105" s="76">
        <v>7.4023</v>
      </c>
      <c r="P105" s="76">
        <v>146.2253</v>
      </c>
      <c r="Q105" s="76">
        <v>63094.6836737579</v>
      </c>
      <c r="R105" s="76">
        <v>55321.13459</v>
      </c>
      <c r="S105" s="76">
        <v>54122.0236</v>
      </c>
      <c r="T105" s="77">
        <v>0.687555495055971</v>
      </c>
      <c r="U105" s="76">
        <v>-16976.8313497721</v>
      </c>
      <c r="V105" s="77">
        <v>-0.215670311395642</v>
      </c>
      <c r="W105" s="76">
        <v>135343.2937</v>
      </c>
      <c r="X105" s="76">
        <v>242586.229930172</v>
      </c>
      <c r="Y105" s="77">
        <v>0.557918286371647</v>
      </c>
      <c r="Z105" s="76">
        <v>-20189.1993651775</v>
      </c>
      <c r="AA105" s="77">
        <v>-0.0832248366734951</v>
      </c>
      <c r="AB105" s="76" t="e">
        <v>#N/A</v>
      </c>
      <c r="AC105" s="76">
        <v>929881.1464113</v>
      </c>
      <c r="AD105" s="77">
        <v>0.557918286371647</v>
      </c>
      <c r="AE105" s="76" t="e">
        <v>#N/A</v>
      </c>
      <c r="AF105" s="77" t="e">
        <v>#N/A</v>
      </c>
      <c r="AG105" s="76">
        <v>5901.3357</v>
      </c>
      <c r="AH105" s="77">
        <v>0.0935314254131757</v>
      </c>
      <c r="AI105" s="76">
        <v>410.5817</v>
      </c>
      <c r="AJ105" s="76">
        <v>1310.1418</v>
      </c>
      <c r="AK105" s="88">
        <v>0.0229680771957476</v>
      </c>
      <c r="AL105" s="76">
        <v>155.1816</v>
      </c>
      <c r="AM105" s="76">
        <v>1260.2051</v>
      </c>
      <c r="AN105" s="76">
        <v>49.9367</v>
      </c>
      <c r="AO105" s="76">
        <v>255.4001</v>
      </c>
      <c r="AP105" s="76">
        <v>21.4832</v>
      </c>
      <c r="AQ105" s="76">
        <v>97.5743</v>
      </c>
    </row>
    <row r="106" spans="1:42">
      <c r="A106" s="91"/>
      <c r="B106"/>
      <c r="C106"/>
      <c r="D106"/>
      <c r="E106"/>
      <c r="F106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</row>
    <row r="107" spans="1:42">
      <c r="A107" s="91"/>
      <c r="B107"/>
      <c r="C107"/>
      <c r="D107"/>
      <c r="E107"/>
      <c r="F107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</row>
    <row r="108" spans="1:42">
      <c r="A108" s="91"/>
      <c r="B108"/>
      <c r="C108"/>
      <c r="D108"/>
      <c r="E108"/>
      <c r="F108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</row>
    <row r="109" spans="1:42">
      <c r="A109" s="91"/>
      <c r="B109"/>
      <c r="C109"/>
      <c r="D109"/>
      <c r="E109"/>
      <c r="F109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</row>
    <row r="110" spans="1:42">
      <c r="A110" s="91"/>
      <c r="B110" s="91"/>
      <c r="C110"/>
      <c r="D110"/>
      <c r="E110"/>
      <c r="F110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</row>
    <row r="111" spans="1:42">
      <c r="A111" s="91"/>
      <c r="B111" s="91"/>
      <c r="C111"/>
      <c r="D111"/>
      <c r="E111"/>
      <c r="F111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</row>
    <row r="112" spans="1:42">
      <c r="A112" s="92"/>
      <c r="B112" s="43"/>
      <c r="C112"/>
      <c r="D112"/>
      <c r="E112"/>
      <c r="F112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</row>
    <row r="113" spans="1:42">
      <c r="A113" s="92"/>
      <c r="B113" s="43"/>
      <c r="C113"/>
      <c r="D113"/>
      <c r="E113"/>
      <c r="F11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</row>
    <row r="114" spans="1:42">
      <c r="A114" s="92"/>
      <c r="B114" s="43"/>
      <c r="C114"/>
      <c r="D114"/>
      <c r="E114"/>
      <c r="F114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</row>
    <row r="115" spans="1:42">
      <c r="A115" s="92"/>
      <c r="B115" s="43"/>
      <c r="C115"/>
      <c r="D115"/>
      <c r="E115"/>
      <c r="F115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</row>
    <row r="116" spans="1:42">
      <c r="A116" s="92"/>
      <c r="B116" s="43"/>
      <c r="C116"/>
      <c r="D116"/>
      <c r="E116"/>
      <c r="F116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</row>
    <row r="117" spans="1:42">
      <c r="A117" s="92"/>
      <c r="B117" s="43"/>
      <c r="C117"/>
      <c r="D117"/>
      <c r="E117"/>
      <c r="F117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</row>
    <row r="118" spans="1:42">
      <c r="A118" s="92"/>
      <c r="B118" s="43"/>
      <c r="C118"/>
      <c r="D118"/>
      <c r="E118"/>
      <c r="F118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</row>
    <row r="119" spans="1:42">
      <c r="A119" s="92"/>
      <c r="B119" s="43"/>
      <c r="C119"/>
      <c r="D119"/>
      <c r="E119"/>
      <c r="F119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</row>
    <row r="120" spans="1:42">
      <c r="A120" s="92"/>
      <c r="B120" s="43"/>
      <c r="C120"/>
      <c r="D120"/>
      <c r="E120"/>
      <c r="F120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</row>
    <row r="121" spans="1:42">
      <c r="A121" s="92"/>
      <c r="B121" s="43"/>
      <c r="C121"/>
      <c r="D121"/>
      <c r="E121"/>
      <c r="F121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</row>
    <row r="122" spans="1:42">
      <c r="A122" s="92"/>
      <c r="B122" s="43"/>
      <c r="C122"/>
      <c r="D122"/>
      <c r="E122"/>
      <c r="F122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</row>
    <row r="123" spans="1:42">
      <c r="A123" s="92"/>
      <c r="B123" s="43"/>
      <c r="C123"/>
      <c r="D123"/>
      <c r="E123"/>
      <c r="F12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</row>
    <row r="124" spans="1:42">
      <c r="A124" s="92"/>
      <c r="B124" s="43"/>
      <c r="C124"/>
      <c r="D124"/>
      <c r="E124"/>
      <c r="F124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</row>
    <row r="125" spans="1:42">
      <c r="A125" s="92"/>
      <c r="B125" s="43"/>
      <c r="C125"/>
      <c r="D125"/>
      <c r="E125"/>
      <c r="F125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</row>
    <row r="126" spans="1:42">
      <c r="A126" s="92"/>
      <c r="B126" s="43"/>
      <c r="C126"/>
      <c r="D126"/>
      <c r="E126"/>
      <c r="F126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</row>
    <row r="127" spans="1:42">
      <c r="A127" s="92"/>
      <c r="B127" s="43"/>
      <c r="C127"/>
      <c r="D127"/>
      <c r="E127"/>
      <c r="F127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</row>
    <row r="128" spans="1:42">
      <c r="A128" s="92"/>
      <c r="B128" s="43"/>
      <c r="C128"/>
      <c r="D128"/>
      <c r="E128"/>
      <c r="F128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</row>
    <row r="129" spans="1:42">
      <c r="A129" s="92"/>
      <c r="B129" s="43"/>
      <c r="C129"/>
      <c r="D129"/>
      <c r="E129"/>
      <c r="F129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</row>
    <row r="130" spans="1:42">
      <c r="A130" s="92"/>
      <c r="B130" s="43"/>
      <c r="C130"/>
      <c r="D130"/>
      <c r="E130"/>
      <c r="F130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</row>
    <row r="131" spans="1:42">
      <c r="A131" s="92"/>
      <c r="B131" s="43"/>
      <c r="C131"/>
      <c r="D131"/>
      <c r="E131"/>
      <c r="F131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</row>
    <row r="132" spans="1:42">
      <c r="A132" s="92"/>
      <c r="B132" s="43"/>
      <c r="C132"/>
      <c r="D132"/>
      <c r="E132"/>
      <c r="F132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</row>
    <row r="133" spans="1:42">
      <c r="A133" s="92"/>
      <c r="B133" s="43"/>
      <c r="C133"/>
      <c r="D133"/>
      <c r="E133"/>
      <c r="F13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</row>
    <row r="134" spans="1:42">
      <c r="A134" s="92"/>
      <c r="B134" s="43"/>
      <c r="C134"/>
      <c r="D134"/>
      <c r="E134"/>
      <c r="F134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</row>
    <row r="135" spans="1:42">
      <c r="A135" s="92"/>
      <c r="B135" s="43"/>
      <c r="C135"/>
      <c r="D135"/>
      <c r="E135"/>
      <c r="F135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</row>
    <row r="136" spans="1:42">
      <c r="A136" s="92"/>
      <c r="B136" s="43"/>
      <c r="C136"/>
      <c r="D136"/>
      <c r="E136"/>
      <c r="F136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</row>
    <row r="137" spans="1:42">
      <c r="A137" s="92"/>
      <c r="B137" s="43"/>
      <c r="C137"/>
      <c r="D137"/>
      <c r="E137"/>
      <c r="F137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</row>
    <row r="138" spans="1:42">
      <c r="A138" s="92"/>
      <c r="B138" s="43"/>
      <c r="C138"/>
      <c r="D138"/>
      <c r="E138"/>
      <c r="F138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</row>
    <row r="139" spans="1:42">
      <c r="A139" s="92"/>
      <c r="B139" s="43"/>
      <c r="C139"/>
      <c r="D139"/>
      <c r="E139"/>
      <c r="F139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</row>
    <row r="140" spans="1:42">
      <c r="A140" s="92"/>
      <c r="B140" s="43"/>
      <c r="C140"/>
      <c r="D140"/>
      <c r="E140"/>
      <c r="F140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</row>
    <row r="141" spans="1:42">
      <c r="A141" s="92"/>
      <c r="B141" s="43"/>
      <c r="C141"/>
      <c r="D141"/>
      <c r="E141"/>
      <c r="F141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</row>
    <row r="142" spans="1:42">
      <c r="A142" s="92"/>
      <c r="B142" s="43"/>
      <c r="C142"/>
      <c r="D142"/>
      <c r="E142"/>
      <c r="F142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</row>
    <row r="143" spans="1:42">
      <c r="A143" s="92"/>
      <c r="B143" s="43"/>
      <c r="C143"/>
      <c r="D143"/>
      <c r="E143"/>
      <c r="F14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</row>
    <row r="144" spans="1:42">
      <c r="A144" s="92"/>
      <c r="B144" s="43"/>
      <c r="C144"/>
      <c r="D144"/>
      <c r="E144"/>
      <c r="F144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</row>
    <row r="145" spans="1:42">
      <c r="A145" s="92"/>
      <c r="B145" s="43"/>
      <c r="C145"/>
      <c r="D145"/>
      <c r="E145"/>
      <c r="F145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</row>
    <row r="146" spans="1:42">
      <c r="A146" s="92"/>
      <c r="B146" s="43"/>
      <c r="C146"/>
      <c r="D146"/>
      <c r="E146"/>
      <c r="F146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</row>
    <row r="147" spans="1:42">
      <c r="A147" s="92"/>
      <c r="B147" s="43"/>
      <c r="C147"/>
      <c r="D147"/>
      <c r="E147"/>
      <c r="F147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</row>
    <row r="148" spans="1:42">
      <c r="A148" s="92"/>
      <c r="B148" s="43"/>
      <c r="C148"/>
      <c r="D148"/>
      <c r="E148"/>
      <c r="F148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</row>
    <row r="149" spans="1:42">
      <c r="A149" s="92"/>
      <c r="B149" s="43"/>
      <c r="C149"/>
      <c r="D149"/>
      <c r="E149"/>
      <c r="F149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</row>
    <row r="150" spans="1:42">
      <c r="A150" s="92"/>
      <c r="B150" s="43"/>
      <c r="C150"/>
      <c r="D150"/>
      <c r="E150"/>
      <c r="F150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</row>
    <row r="151" spans="1:42">
      <c r="A151" s="92"/>
      <c r="B151" s="43"/>
      <c r="C151"/>
      <c r="D151"/>
      <c r="E151"/>
      <c r="F151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</row>
    <row r="152" spans="1:42">
      <c r="A152" s="92"/>
      <c r="B152" s="43"/>
      <c r="C152"/>
      <c r="D152"/>
      <c r="E152"/>
      <c r="F152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</row>
    <row r="153" spans="1:42">
      <c r="A153" s="92"/>
      <c r="B153" s="43"/>
      <c r="C153"/>
      <c r="D153"/>
      <c r="E153"/>
      <c r="F1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</row>
    <row r="154" spans="1:42">
      <c r="A154" s="92"/>
      <c r="B154" s="43"/>
      <c r="C154"/>
      <c r="D154"/>
      <c r="E154"/>
      <c r="F154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</row>
    <row r="155" spans="1:42">
      <c r="A155" s="92"/>
      <c r="B155" s="43"/>
      <c r="C155"/>
      <c r="D155"/>
      <c r="E155"/>
      <c r="F155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</row>
    <row r="156" spans="1:42">
      <c r="A156" s="92"/>
      <c r="B156" s="43"/>
      <c r="C156"/>
      <c r="D156"/>
      <c r="E156"/>
      <c r="F156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</row>
    <row r="157" spans="1:42">
      <c r="A157" s="92"/>
      <c r="B157" s="43"/>
      <c r="C157"/>
      <c r="D157"/>
      <c r="E157"/>
      <c r="F157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</row>
    <row r="158" spans="1:42">
      <c r="A158" s="92"/>
      <c r="B158" s="43"/>
      <c r="C158"/>
      <c r="D158"/>
      <c r="E158"/>
      <c r="F158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</row>
    <row r="159" spans="1:42">
      <c r="A159" s="92"/>
      <c r="B159" s="43"/>
      <c r="C159"/>
      <c r="D159"/>
      <c r="E159"/>
      <c r="F159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</row>
    <row r="160" spans="1:42">
      <c r="A160" s="92"/>
      <c r="B160" s="43"/>
      <c r="C160"/>
      <c r="D160"/>
      <c r="E160"/>
      <c r="F160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</row>
    <row r="161" spans="1:42">
      <c r="A161" s="92"/>
      <c r="B161" s="43"/>
      <c r="C161"/>
      <c r="D161"/>
      <c r="E161"/>
      <c r="F161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</row>
    <row r="162" spans="1:42">
      <c r="A162" s="92"/>
      <c r="B162" s="43"/>
      <c r="C162"/>
      <c r="D162"/>
      <c r="E162"/>
      <c r="F162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</row>
    <row r="163" spans="1:42">
      <c r="A163" s="92"/>
      <c r="B163" s="43"/>
      <c r="C163"/>
      <c r="D163"/>
      <c r="E163"/>
      <c r="F16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</row>
    <row r="164" spans="1:42">
      <c r="A164" s="92"/>
      <c r="B164" s="43"/>
      <c r="C164"/>
      <c r="D164"/>
      <c r="E164"/>
      <c r="F164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</row>
    <row r="165" spans="1:42">
      <c r="A165" s="92"/>
      <c r="B165" s="43"/>
      <c r="C165"/>
      <c r="D165"/>
      <c r="E165"/>
      <c r="F165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</row>
    <row r="166" spans="1:42">
      <c r="A166" s="92"/>
      <c r="B166" s="43"/>
      <c r="C166"/>
      <c r="D166"/>
      <c r="E166"/>
      <c r="F166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</row>
    <row r="167" spans="1:42">
      <c r="A167" s="92"/>
      <c r="B167" s="43"/>
      <c r="C167"/>
      <c r="D167"/>
      <c r="E167"/>
      <c r="F167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</row>
    <row r="168" spans="1:42">
      <c r="A168" s="92"/>
      <c r="B168" s="43"/>
      <c r="C168"/>
      <c r="D168"/>
      <c r="E168"/>
      <c r="F168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</row>
    <row r="169" spans="1:42">
      <c r="A169" s="92"/>
      <c r="B169" s="43"/>
      <c r="C169"/>
      <c r="D169"/>
      <c r="E169"/>
      <c r="F169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</row>
    <row r="170" spans="1:42">
      <c r="A170" s="92"/>
      <c r="B170" s="43"/>
      <c r="C170"/>
      <c r="D170"/>
      <c r="E170"/>
      <c r="F170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</row>
    <row r="171" spans="1:42">
      <c r="A171" s="92"/>
      <c r="B171" s="43"/>
      <c r="C171"/>
      <c r="D171"/>
      <c r="E171"/>
      <c r="F171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</row>
    <row r="172" spans="1:42">
      <c r="A172" s="92"/>
      <c r="B172" s="43"/>
      <c r="C172"/>
      <c r="D172"/>
      <c r="E172"/>
      <c r="F172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</row>
    <row r="173" spans="1:42">
      <c r="A173" s="92"/>
      <c r="B173" s="43"/>
      <c r="C173"/>
      <c r="D173"/>
      <c r="E173"/>
      <c r="F17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</row>
    <row r="174" spans="1:42">
      <c r="A174" s="92"/>
      <c r="B174" s="43"/>
      <c r="C174"/>
      <c r="D174"/>
      <c r="E174"/>
      <c r="F174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</row>
    <row r="175" spans="1:42">
      <c r="A175" s="92"/>
      <c r="B175" s="43"/>
      <c r="C175"/>
      <c r="D175"/>
      <c r="E175"/>
      <c r="F175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</row>
    <row r="176" spans="1:42">
      <c r="A176" s="92"/>
      <c r="B176" s="43"/>
      <c r="C176"/>
      <c r="D176"/>
      <c r="E176"/>
      <c r="F176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</row>
    <row r="177" spans="1:42">
      <c r="A177" s="92"/>
      <c r="B177" s="43"/>
      <c r="C177"/>
      <c r="D177"/>
      <c r="E177"/>
      <c r="F177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</row>
    <row r="178" spans="1:42">
      <c r="A178" s="92"/>
      <c r="B178" s="43"/>
      <c r="C178"/>
      <c r="D178"/>
      <c r="E178"/>
      <c r="F178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</row>
    <row r="179" spans="1:42">
      <c r="A179" s="92"/>
      <c r="B179" s="43"/>
      <c r="C179"/>
      <c r="D179"/>
      <c r="E179"/>
      <c r="F179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</row>
    <row r="180" spans="1:42">
      <c r="A180" s="92"/>
      <c r="B180" s="43"/>
      <c r="C180"/>
      <c r="D180"/>
      <c r="E180"/>
      <c r="F180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</row>
    <row r="181" spans="1:42">
      <c r="A181" s="92"/>
      <c r="B181" s="43"/>
      <c r="C181"/>
      <c r="D181"/>
      <c r="E181"/>
      <c r="F181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</row>
    <row r="182" spans="1:42">
      <c r="A182" s="92"/>
      <c r="B182" s="43"/>
      <c r="C182"/>
      <c r="D182"/>
      <c r="E182"/>
      <c r="F182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</row>
    <row r="183" spans="1:42">
      <c r="A183" s="92"/>
      <c r="B183" s="43"/>
      <c r="C183"/>
      <c r="D183"/>
      <c r="E183"/>
      <c r="F18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</row>
    <row r="184" spans="1:42">
      <c r="A184" s="92"/>
      <c r="B184" s="43"/>
      <c r="C184"/>
      <c r="D184"/>
      <c r="E184"/>
      <c r="F184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</row>
    <row r="185" spans="1:42">
      <c r="A185" s="92"/>
      <c r="B185" s="43"/>
      <c r="C185"/>
      <c r="D185"/>
      <c r="E185"/>
      <c r="F185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</row>
    <row r="186" spans="1:42">
      <c r="A186" s="92"/>
      <c r="B186" s="43"/>
      <c r="C186"/>
      <c r="D186"/>
      <c r="E186"/>
      <c r="F186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</row>
    <row r="187" spans="1:42">
      <c r="A187" s="92"/>
      <c r="B187" s="43"/>
      <c r="C187"/>
      <c r="D187"/>
      <c r="E187"/>
      <c r="F187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</row>
    <row r="188" spans="1:42">
      <c r="A188" s="92"/>
      <c r="B188" s="43"/>
      <c r="C188"/>
      <c r="D188"/>
      <c r="E188"/>
      <c r="F188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</row>
    <row r="189" spans="1:42">
      <c r="A189" s="92"/>
      <c r="B189" s="43"/>
      <c r="C189"/>
      <c r="D189"/>
      <c r="E189"/>
      <c r="F189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</row>
    <row r="190" spans="1:42">
      <c r="A190" s="92"/>
      <c r="B190" s="43"/>
      <c r="C190"/>
      <c r="D190"/>
      <c r="E190"/>
      <c r="F190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</row>
    <row r="191" spans="1:42">
      <c r="A191" s="92"/>
      <c r="B191" s="43"/>
      <c r="C191"/>
      <c r="D191"/>
      <c r="E191"/>
      <c r="F191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</row>
    <row r="192" spans="1:42">
      <c r="A192" s="92"/>
      <c r="B192" s="43"/>
      <c r="C192"/>
      <c r="D192"/>
      <c r="E192"/>
      <c r="F192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</row>
    <row r="193" spans="1:42">
      <c r="A193" s="92"/>
      <c r="B193" s="43"/>
      <c r="C193"/>
      <c r="D193"/>
      <c r="E193"/>
      <c r="F19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</row>
    <row r="194" spans="1:42">
      <c r="A194" s="92"/>
      <c r="B194" s="43"/>
      <c r="C194"/>
      <c r="D194"/>
      <c r="E194"/>
      <c r="F194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</row>
    <row r="195" spans="1:42">
      <c r="A195" s="92"/>
      <c r="B195" s="43"/>
      <c r="C195"/>
      <c r="D195"/>
      <c r="E195"/>
      <c r="F195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</row>
    <row r="196" spans="1:42">
      <c r="A196" s="92"/>
      <c r="B196" s="43"/>
      <c r="C196"/>
      <c r="D196"/>
      <c r="E196"/>
      <c r="F196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</row>
    <row r="197" spans="1:42">
      <c r="A197" s="92"/>
      <c r="B197" s="43"/>
      <c r="C197"/>
      <c r="D197"/>
      <c r="E197"/>
      <c r="F197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</row>
    <row r="198" spans="1:42">
      <c r="A198" s="92"/>
      <c r="B198" s="43"/>
      <c r="C198"/>
      <c r="D198"/>
      <c r="E198"/>
      <c r="F198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</row>
    <row r="199" spans="1:42">
      <c r="A199" s="92"/>
      <c r="B199" s="43"/>
      <c r="C199"/>
      <c r="D199"/>
      <c r="E199"/>
      <c r="F199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</row>
    <row r="200" spans="1:42">
      <c r="A200" s="92"/>
      <c r="B200" s="43"/>
      <c r="C200"/>
      <c r="D200"/>
      <c r="E200"/>
      <c r="F200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</row>
    <row r="201" spans="1:42">
      <c r="A201" s="92"/>
      <c r="B201" s="43"/>
      <c r="C201"/>
      <c r="D201"/>
      <c r="E201"/>
      <c r="F201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</row>
    <row r="202" spans="1:42">
      <c r="A202" s="92"/>
      <c r="B202" s="43"/>
      <c r="C202"/>
      <c r="D202"/>
      <c r="E202"/>
      <c r="F202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</row>
    <row r="203" spans="1:42">
      <c r="A203" s="92"/>
      <c r="B203" s="43"/>
      <c r="C203"/>
      <c r="D203"/>
      <c r="E203"/>
      <c r="F20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</row>
    <row r="204" spans="1:42">
      <c r="A204" s="92"/>
      <c r="B204" s="43"/>
      <c r="C204"/>
      <c r="D204"/>
      <c r="E204"/>
      <c r="F204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</row>
    <row r="205" spans="1:42">
      <c r="A205" s="92"/>
      <c r="B205" s="43"/>
      <c r="C205"/>
      <c r="D205"/>
      <c r="E205"/>
      <c r="F205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</row>
    <row r="206" spans="1:42">
      <c r="A206" s="92"/>
      <c r="B206" s="43"/>
      <c r="C206"/>
      <c r="D206"/>
      <c r="E206"/>
      <c r="F206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</row>
    <row r="207" spans="1:42">
      <c r="A207" s="92"/>
      <c r="B207" s="43"/>
      <c r="C207"/>
      <c r="D207"/>
      <c r="E207"/>
      <c r="F207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</row>
    <row r="208" spans="1:42">
      <c r="A208" s="92"/>
      <c r="B208" s="43"/>
      <c r="C208"/>
      <c r="D208"/>
      <c r="E208"/>
      <c r="F208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</row>
    <row r="209" spans="1:42">
      <c r="A209" s="92"/>
      <c r="B209" s="43"/>
      <c r="C209"/>
      <c r="D209"/>
      <c r="E209"/>
      <c r="F209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</row>
    <row r="210" spans="1:42">
      <c r="A210" s="92"/>
      <c r="B210" s="43"/>
      <c r="C210"/>
      <c r="D210"/>
      <c r="E210"/>
      <c r="F210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</row>
    <row r="211" spans="1:42">
      <c r="A211" s="92"/>
      <c r="B211" s="43"/>
      <c r="C211"/>
      <c r="D211"/>
      <c r="E211"/>
      <c r="F211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</row>
    <row r="212" spans="1:42">
      <c r="A212" s="92"/>
      <c r="B212" s="43"/>
      <c r="C212"/>
      <c r="D212"/>
      <c r="E212"/>
      <c r="F212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</row>
    <row r="213" spans="1:42">
      <c r="A213" s="92"/>
      <c r="B213" s="43"/>
      <c r="C213"/>
      <c r="D213"/>
      <c r="E213"/>
      <c r="F21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</row>
    <row r="214" spans="1:42">
      <c r="A214" s="92"/>
      <c r="B214" s="43"/>
      <c r="C214"/>
      <c r="D214"/>
      <c r="E214"/>
      <c r="F214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</row>
    <row r="215" spans="1:42">
      <c r="A215" s="92"/>
      <c r="B215" s="43"/>
      <c r="C215"/>
      <c r="D215"/>
      <c r="E215"/>
      <c r="F215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</row>
    <row r="216" spans="1:42">
      <c r="A216" s="92"/>
      <c r="B216" s="43"/>
      <c r="C216"/>
      <c r="D216"/>
      <c r="E216"/>
      <c r="F216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</row>
    <row r="217" spans="1:42">
      <c r="A217" s="92"/>
      <c r="B217" s="43"/>
      <c r="C217"/>
      <c r="D217"/>
      <c r="E217"/>
      <c r="F217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</row>
    <row r="218" spans="1:42">
      <c r="A218" s="92"/>
      <c r="B218" s="43"/>
      <c r="C218"/>
      <c r="D218"/>
      <c r="E218"/>
      <c r="F218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</row>
    <row r="219" spans="1:42">
      <c r="A219" s="92"/>
      <c r="B219" s="43"/>
      <c r="C219"/>
      <c r="D219"/>
      <c r="E219"/>
      <c r="F219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</row>
    <row r="220" spans="1:42">
      <c r="A220" s="92"/>
      <c r="B220" s="43"/>
      <c r="C220"/>
      <c r="D220"/>
      <c r="E220"/>
      <c r="F220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</row>
    <row r="221" spans="1:42">
      <c r="A221" s="92"/>
      <c r="B221" s="43"/>
      <c r="C221"/>
      <c r="D221"/>
      <c r="E221"/>
      <c r="F221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</row>
    <row r="222" spans="1:42">
      <c r="A222" s="92"/>
      <c r="B222" s="43"/>
      <c r="C222"/>
      <c r="D222"/>
      <c r="E222"/>
      <c r="F222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</row>
    <row r="223" spans="1:42">
      <c r="A223" s="92"/>
      <c r="B223" s="43"/>
      <c r="C223"/>
      <c r="D223"/>
      <c r="E223"/>
      <c r="F22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</row>
    <row r="224" spans="1:42">
      <c r="A224" s="92"/>
      <c r="B224" s="43"/>
      <c r="C224"/>
      <c r="D224"/>
      <c r="E224"/>
      <c r="F224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</row>
    <row r="225" spans="1:42">
      <c r="A225" s="92"/>
      <c r="B225" s="43"/>
      <c r="C225"/>
      <c r="D225"/>
      <c r="E225"/>
      <c r="F225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</row>
    <row r="226" spans="1:42">
      <c r="A226" s="92"/>
      <c r="B226" s="43"/>
      <c r="C226"/>
      <c r="D226"/>
      <c r="E226"/>
      <c r="F226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</row>
    <row r="227" spans="1:42">
      <c r="A227" s="92"/>
      <c r="B227" s="43"/>
      <c r="C227"/>
      <c r="D227"/>
      <c r="E227"/>
      <c r="F227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</row>
    <row r="228" spans="1:42">
      <c r="A228" s="92"/>
      <c r="B228" s="43"/>
      <c r="C228"/>
      <c r="D228"/>
      <c r="E228"/>
      <c r="F228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</row>
    <row r="229" spans="1:42">
      <c r="A229" s="92"/>
      <c r="B229" s="43"/>
      <c r="C229"/>
      <c r="D229"/>
      <c r="E229"/>
      <c r="F229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</row>
    <row r="230" spans="1:42">
      <c r="A230" s="92"/>
      <c r="B230" s="43"/>
      <c r="C230"/>
      <c r="D230"/>
      <c r="E230"/>
      <c r="F230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</row>
    <row r="231" spans="1:42">
      <c r="A231" s="92"/>
      <c r="B231" s="43"/>
      <c r="C231"/>
      <c r="D231"/>
      <c r="E231"/>
      <c r="F231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</row>
    <row r="232" spans="1:42">
      <c r="A232" s="92"/>
      <c r="B232" s="43"/>
      <c r="C232"/>
      <c r="D232"/>
      <c r="E232"/>
      <c r="F232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</row>
    <row r="233" spans="1:42">
      <c r="A233" s="92"/>
      <c r="B233" s="43"/>
      <c r="C233"/>
      <c r="D233"/>
      <c r="E233"/>
      <c r="F23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</row>
    <row r="234" spans="1:42">
      <c r="A234" s="92"/>
      <c r="B234" s="43"/>
      <c r="C234"/>
      <c r="D234"/>
      <c r="E234"/>
      <c r="F234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</row>
    <row r="235" spans="1:42">
      <c r="A235" s="92"/>
      <c r="B235" s="43"/>
      <c r="C235"/>
      <c r="D235"/>
      <c r="E235"/>
      <c r="F235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</row>
    <row r="236" spans="1:42">
      <c r="A236" s="92"/>
      <c r="B236" s="43"/>
      <c r="C236"/>
      <c r="D236"/>
      <c r="E236"/>
      <c r="F236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</row>
    <row r="237" spans="1:42">
      <c r="A237" s="92"/>
      <c r="B237" s="43"/>
      <c r="C237"/>
      <c r="D237"/>
      <c r="E237"/>
      <c r="F237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</row>
    <row r="238" spans="1:42">
      <c r="A238" s="92"/>
      <c r="B238" s="43"/>
      <c r="C238"/>
      <c r="D238"/>
      <c r="E238"/>
      <c r="F238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</row>
    <row r="239" spans="1:42">
      <c r="A239" s="92"/>
      <c r="B239" s="43"/>
      <c r="C239"/>
      <c r="D239"/>
      <c r="E239"/>
      <c r="F239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</row>
    <row r="240" spans="1:42">
      <c r="A240" s="92"/>
      <c r="B240" s="43"/>
      <c r="C240"/>
      <c r="D240"/>
      <c r="E240"/>
      <c r="F240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</row>
    <row r="241" spans="1:42">
      <c r="A241" s="92"/>
      <c r="B241" s="43"/>
      <c r="C241"/>
      <c r="D241"/>
      <c r="E241"/>
      <c r="F241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</row>
    <row r="242" spans="1:42">
      <c r="A242" s="92"/>
      <c r="B242" s="43"/>
      <c r="C242"/>
      <c r="D242"/>
      <c r="E242"/>
      <c r="F242" s="4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</row>
    <row r="243" spans="1:42">
      <c r="A243" s="92"/>
      <c r="B243" s="43"/>
      <c r="C243"/>
      <c r="D243"/>
      <c r="E243"/>
      <c r="F243" s="4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</row>
    <row r="244" spans="1:42">
      <c r="A244" s="92"/>
      <c r="B244" s="43"/>
      <c r="C244"/>
      <c r="D244"/>
      <c r="E244"/>
      <c r="F244" s="4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</row>
    <row r="245" spans="1:42">
      <c r="A245" s="92"/>
      <c r="B245" s="43"/>
      <c r="C245"/>
      <c r="D245"/>
      <c r="E245"/>
      <c r="F245" s="4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</row>
    <row r="246" spans="1:42">
      <c r="A246" s="92"/>
      <c r="B246" s="43"/>
      <c r="C246"/>
      <c r="D246"/>
      <c r="E246"/>
      <c r="F246" s="4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</row>
    <row r="247" spans="1:42">
      <c r="A247" s="92"/>
      <c r="B247" s="43"/>
      <c r="C247"/>
      <c r="D247"/>
      <c r="E247"/>
      <c r="F247" s="4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</row>
    <row r="248" spans="1:42">
      <c r="A248" s="92"/>
      <c r="B248" s="43"/>
      <c r="C248"/>
      <c r="D248"/>
      <c r="E248"/>
      <c r="F248" s="4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</row>
    <row r="249" spans="1:42">
      <c r="A249" s="92"/>
      <c r="B249" s="43"/>
      <c r="C249"/>
      <c r="D249"/>
      <c r="E249"/>
      <c r="F249" s="4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</row>
    <row r="250" spans="1:42">
      <c r="A250" s="92"/>
      <c r="B250" s="43"/>
      <c r="C250"/>
      <c r="D250"/>
      <c r="E250"/>
      <c r="F250" s="4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</row>
    <row r="251" spans="1:42">
      <c r="A251" s="92"/>
      <c r="B251" s="43"/>
      <c r="C251"/>
      <c r="D251"/>
      <c r="E251"/>
      <c r="F251" s="4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</row>
    <row r="252" spans="1:42">
      <c r="A252" s="92"/>
      <c r="B252" s="43"/>
      <c r="C252"/>
      <c r="D252"/>
      <c r="E252"/>
      <c r="F252" s="4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</row>
    <row r="253" spans="1:42">
      <c r="A253" s="92"/>
      <c r="B253" s="43"/>
      <c r="C253"/>
      <c r="D253"/>
      <c r="E253"/>
      <c r="F253" s="4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</row>
    <row r="254" spans="1:42">
      <c r="A254" s="92"/>
      <c r="B254" s="43"/>
      <c r="C254"/>
      <c r="D254"/>
      <c r="E254"/>
      <c r="F254" s="4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</row>
    <row r="255" spans="1:42">
      <c r="A255" s="92"/>
      <c r="B255" s="43"/>
      <c r="C255"/>
      <c r="D255"/>
      <c r="E255"/>
      <c r="F255" s="4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</row>
    <row r="256" spans="1:42">
      <c r="A256" s="92"/>
      <c r="B256" s="43"/>
      <c r="C256"/>
      <c r="D256"/>
      <c r="E256"/>
      <c r="F256" s="4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</row>
    <row r="257" spans="1:42">
      <c r="A257" s="92"/>
      <c r="B257" s="43"/>
      <c r="C257"/>
      <c r="D257"/>
      <c r="E257"/>
      <c r="F257" s="4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</row>
    <row r="258" spans="1:42">
      <c r="A258" s="92"/>
      <c r="B258" s="43"/>
      <c r="C258"/>
      <c r="D258"/>
      <c r="E258"/>
      <c r="F258" s="4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</row>
    <row r="259" spans="1:42">
      <c r="A259" s="92"/>
      <c r="B259" s="43"/>
      <c r="C259"/>
      <c r="D259"/>
      <c r="E259"/>
      <c r="F259" s="4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</row>
    <row r="260" spans="1:42">
      <c r="A260" s="92"/>
      <c r="B260" s="43"/>
      <c r="C260"/>
      <c r="D260"/>
      <c r="E260"/>
      <c r="F260" s="4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</row>
    <row r="261" spans="1:42">
      <c r="A261" s="92"/>
      <c r="B261" s="43"/>
      <c r="C261"/>
      <c r="D261"/>
      <c r="E261"/>
      <c r="F261" s="4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</row>
    <row r="262" spans="1:42">
      <c r="A262" s="92"/>
      <c r="B262" s="43"/>
      <c r="C262"/>
      <c r="D262"/>
      <c r="E262"/>
      <c r="F262" s="4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</row>
    <row r="263" spans="1:42">
      <c r="A263" s="92"/>
      <c r="B263" s="43"/>
      <c r="C263"/>
      <c r="D263"/>
      <c r="E263"/>
      <c r="F263" s="4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</row>
    <row r="264" spans="1:42">
      <c r="A264" s="92"/>
      <c r="B264" s="43"/>
      <c r="C264"/>
      <c r="D264"/>
      <c r="E264"/>
      <c r="F264" s="4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</row>
    <row r="265" spans="1:42">
      <c r="A265" s="92"/>
      <c r="B265" s="43"/>
      <c r="C265"/>
      <c r="D265"/>
      <c r="E265"/>
      <c r="F265" s="4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</row>
    <row r="266" spans="1:42">
      <c r="A266" s="92"/>
      <c r="B266" s="43"/>
      <c r="C266"/>
      <c r="D266"/>
      <c r="E266"/>
      <c r="F266" s="4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</row>
    <row r="267" spans="1:42">
      <c r="A267" s="92"/>
      <c r="B267" s="43"/>
      <c r="C267"/>
      <c r="D267"/>
      <c r="E267"/>
      <c r="F267" s="4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</row>
    <row r="268" spans="1:42">
      <c r="A268" s="92"/>
      <c r="B268" s="43"/>
      <c r="C268"/>
      <c r="D268"/>
      <c r="E268"/>
      <c r="F268" s="4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</row>
    <row r="269" spans="1:42">
      <c r="A269" s="92"/>
      <c r="B269" s="43"/>
      <c r="C269"/>
      <c r="D269"/>
      <c r="E269"/>
      <c r="F269" s="4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</row>
    <row r="270" spans="1:42">
      <c r="A270" s="92"/>
      <c r="B270" s="43"/>
      <c r="C270"/>
      <c r="D270"/>
      <c r="E270"/>
      <c r="F270" s="4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</row>
    <row r="271" spans="1:42">
      <c r="A271" s="92"/>
      <c r="B271" s="43"/>
      <c r="C271"/>
      <c r="D271"/>
      <c r="E271"/>
      <c r="F271" s="4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</row>
    <row r="272" spans="1:42">
      <c r="A272" s="92"/>
      <c r="B272" s="43"/>
      <c r="C272"/>
      <c r="D272"/>
      <c r="E272"/>
      <c r="F272" s="4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</row>
    <row r="273" spans="1:42">
      <c r="A273" s="92"/>
      <c r="B273" s="43"/>
      <c r="C273"/>
      <c r="D273"/>
      <c r="E273"/>
      <c r="F273" s="4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</row>
    <row r="274" spans="1:42">
      <c r="A274" s="92"/>
      <c r="B274" s="43"/>
      <c r="C274"/>
      <c r="D274"/>
      <c r="E274"/>
      <c r="F274" s="4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</row>
    <row r="275" spans="1:42">
      <c r="A275" s="92"/>
      <c r="B275" s="43"/>
      <c r="C275"/>
      <c r="D275"/>
      <c r="E275"/>
      <c r="F275" s="4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</row>
    <row r="276" spans="1:42">
      <c r="A276" s="92"/>
      <c r="B276" s="43"/>
      <c r="C276"/>
      <c r="D276"/>
      <c r="E276"/>
      <c r="F276" s="4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</row>
    <row r="277" spans="1:42">
      <c r="A277" s="92"/>
      <c r="B277" s="43"/>
      <c r="C277"/>
      <c r="D277"/>
      <c r="E277"/>
      <c r="F277" s="4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</row>
    <row r="278" spans="1:42">
      <c r="A278" s="92"/>
      <c r="B278" s="43"/>
      <c r="C278"/>
      <c r="D278"/>
      <c r="E278"/>
      <c r="F278" s="4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</row>
    <row r="279" spans="1:42">
      <c r="A279" s="92"/>
      <c r="B279" s="43"/>
      <c r="C279"/>
      <c r="D279"/>
      <c r="E279"/>
      <c r="F279" s="4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</row>
    <row r="280" spans="1:42">
      <c r="A280" s="92"/>
      <c r="B280" s="43"/>
      <c r="C280"/>
      <c r="D280"/>
      <c r="E280"/>
      <c r="F280" s="4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</row>
    <row r="281" spans="1:42">
      <c r="A281" s="92"/>
      <c r="B281" s="43"/>
      <c r="C281"/>
      <c r="D281"/>
      <c r="E281"/>
      <c r="F281" s="4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</row>
    <row r="282" spans="1:42">
      <c r="A282" s="92"/>
      <c r="B282" s="43"/>
      <c r="C282"/>
      <c r="D282"/>
      <c r="E282"/>
      <c r="F282" s="4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</row>
    <row r="283" spans="1:42">
      <c r="A283" s="92"/>
      <c r="B283" s="43"/>
      <c r="C283"/>
      <c r="D283"/>
      <c r="E283"/>
      <c r="F283" s="4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</row>
    <row r="284" spans="1:42">
      <c r="A284" s="92"/>
      <c r="B284" s="43"/>
      <c r="C284"/>
      <c r="D284"/>
      <c r="E284"/>
      <c r="F284" s="4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C6" sqref="AC6:AC59"/>
    </sheetView>
  </sheetViews>
  <sheetFormatPr defaultColWidth="8.89166666666667" defaultRowHeight="13.5" outlineLevelCol="2"/>
  <cols>
    <col min="1" max="1" width="12.8916666666667" customWidth="1"/>
    <col min="2" max="2" width="17.5583333333333" customWidth="1"/>
    <col min="3" max="3" width="155.891666666667" customWidth="1"/>
  </cols>
  <sheetData>
    <row r="1" spans="1:1">
      <c r="A1" s="39" t="s">
        <v>956</v>
      </c>
    </row>
    <row r="2" spans="1:3">
      <c r="A2" s="40" t="s">
        <v>957</v>
      </c>
      <c r="B2" s="40" t="s">
        <v>958</v>
      </c>
      <c r="C2" s="40" t="s">
        <v>959</v>
      </c>
    </row>
    <row r="3" spans="1:3">
      <c r="A3">
        <v>1</v>
      </c>
      <c r="B3" t="s">
        <v>12</v>
      </c>
      <c r="C3" t="s">
        <v>960</v>
      </c>
    </row>
    <row r="4" spans="1:3">
      <c r="A4">
        <v>2</v>
      </c>
      <c r="B4" t="s">
        <v>775</v>
      </c>
      <c r="C4" t="s">
        <v>961</v>
      </c>
    </row>
    <row r="5" spans="1:3">
      <c r="A5">
        <v>3</v>
      </c>
      <c r="B5" t="s">
        <v>962</v>
      </c>
      <c r="C5" t="s">
        <v>963</v>
      </c>
    </row>
    <row r="6" spans="1:3">
      <c r="A6">
        <v>4</v>
      </c>
      <c r="B6" t="s">
        <v>516</v>
      </c>
      <c r="C6" t="s">
        <v>964</v>
      </c>
    </row>
    <row r="7" spans="1:3">
      <c r="A7">
        <v>5</v>
      </c>
      <c r="B7" t="s">
        <v>517</v>
      </c>
      <c r="C7" t="s">
        <v>965</v>
      </c>
    </row>
    <row r="8" spans="1:3">
      <c r="A8">
        <v>6</v>
      </c>
      <c r="B8" t="s">
        <v>19</v>
      </c>
      <c r="C8" t="s">
        <v>964</v>
      </c>
    </row>
    <row r="9" spans="1:3">
      <c r="A9">
        <v>7</v>
      </c>
      <c r="B9" t="s">
        <v>520</v>
      </c>
      <c r="C9" t="s">
        <v>966</v>
      </c>
    </row>
    <row r="10" spans="1:3">
      <c r="A10">
        <v>8</v>
      </c>
      <c r="B10" t="s">
        <v>667</v>
      </c>
      <c r="C10" t="s">
        <v>967</v>
      </c>
    </row>
    <row r="11" spans="1:3">
      <c r="A11">
        <v>9</v>
      </c>
      <c r="B11" t="s">
        <v>968</v>
      </c>
      <c r="C11" t="s">
        <v>969</v>
      </c>
    </row>
    <row r="13" spans="1:1">
      <c r="A13" s="39" t="s">
        <v>970</v>
      </c>
    </row>
    <row r="14" spans="1:3">
      <c r="A14" s="40" t="s">
        <v>957</v>
      </c>
      <c r="B14" s="40" t="s">
        <v>971</v>
      </c>
      <c r="C14" s="40" t="s">
        <v>959</v>
      </c>
    </row>
    <row r="17" spans="1:2">
      <c r="A17" s="39" t="s">
        <v>972</v>
      </c>
      <c r="B17" t="s">
        <v>973</v>
      </c>
    </row>
    <row r="18" spans="2:2">
      <c r="B18" t="s">
        <v>974</v>
      </c>
    </row>
    <row r="20" spans="2:2">
      <c r="B20" t="s">
        <v>975</v>
      </c>
    </row>
    <row r="21" spans="2:2">
      <c r="B21" t="s">
        <v>976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workbookViewId="0">
      <selection activeCell="AC6" sqref="AC6:AC59"/>
    </sheetView>
  </sheetViews>
  <sheetFormatPr defaultColWidth="8.89166666666667" defaultRowHeight="13.5"/>
  <cols>
    <col min="2" max="2" width="16.4416666666667" style="1" customWidth="1"/>
    <col min="3" max="3" width="16.4416666666667" style="2" customWidth="1"/>
    <col min="4" max="4" width="17.1083333333333" style="3" customWidth="1"/>
    <col min="5" max="7" width="11.8916666666667" style="2" customWidth="1"/>
    <col min="8" max="12" width="11.8916666666667" customWidth="1"/>
    <col min="13" max="13" width="11.8916666666667" style="2" customWidth="1"/>
    <col min="14" max="14" width="8.89166666666667" style="2" customWidth="1"/>
    <col min="15" max="17" width="8.89166666666667" customWidth="1"/>
    <col min="18" max="18" width="8.89166666666667" style="2" customWidth="1"/>
    <col min="19" max="19" width="8.89166666666667" customWidth="1"/>
    <col min="20" max="20" width="13.4416666666667" style="4" customWidth="1"/>
    <col min="21" max="21" width="8.89166666666667" style="5" customWidth="1"/>
    <col min="22" max="22" width="8.89166666666667" style="4" customWidth="1"/>
    <col min="23" max="24" width="8.89166666666667" style="6" customWidth="1"/>
    <col min="25" max="25" width="15.4416666666667" style="4" customWidth="1"/>
  </cols>
  <sheetData>
    <row r="1" ht="34" customHeight="1" spans="1:13">
      <c r="A1" s="7" t="s">
        <v>1</v>
      </c>
      <c r="B1" s="7" t="s">
        <v>683</v>
      </c>
      <c r="C1" s="7" t="s">
        <v>977</v>
      </c>
      <c r="D1" s="8" t="s">
        <v>978</v>
      </c>
      <c r="E1" s="9"/>
      <c r="F1" s="10"/>
      <c r="G1" s="10"/>
      <c r="H1" s="10"/>
      <c r="I1" s="10"/>
      <c r="J1" s="10"/>
      <c r="K1" s="10"/>
      <c r="L1" s="35"/>
      <c r="M1" s="10"/>
    </row>
    <row r="2" ht="19" hidden="1" customHeight="1" spans="1:18">
      <c r="A2" s="11"/>
      <c r="B2" s="12" t="s">
        <v>979</v>
      </c>
      <c r="C2" s="13" t="s">
        <v>980</v>
      </c>
      <c r="D2" s="14" t="s">
        <v>981</v>
      </c>
      <c r="E2" s="15"/>
      <c r="F2" s="16"/>
      <c r="G2" s="17"/>
      <c r="H2" s="17"/>
      <c r="I2" s="17"/>
      <c r="J2" s="17"/>
      <c r="K2" s="17"/>
      <c r="L2" s="17"/>
      <c r="M2" s="17"/>
      <c r="N2"/>
      <c r="R2"/>
    </row>
    <row r="3" ht="19" hidden="1" customHeight="1" spans="1:18">
      <c r="A3" s="11"/>
      <c r="B3" s="12" t="s">
        <v>982</v>
      </c>
      <c r="C3" s="13" t="s">
        <v>983</v>
      </c>
      <c r="D3" s="14" t="s">
        <v>984</v>
      </c>
      <c r="E3" s="15"/>
      <c r="F3" s="16"/>
      <c r="G3" s="17"/>
      <c r="H3" s="17"/>
      <c r="I3" s="17"/>
      <c r="J3" s="17"/>
      <c r="K3" s="17"/>
      <c r="L3" s="17"/>
      <c r="M3" s="17"/>
      <c r="N3"/>
      <c r="R3"/>
    </row>
    <row r="4" ht="19" hidden="1" customHeight="1" spans="1:18">
      <c r="A4" s="11"/>
      <c r="B4" s="12" t="s">
        <v>985</v>
      </c>
      <c r="C4" s="13" t="s">
        <v>986</v>
      </c>
      <c r="D4" s="14" t="s">
        <v>987</v>
      </c>
      <c r="E4" s="15"/>
      <c r="F4" s="16"/>
      <c r="G4" s="17"/>
      <c r="H4" s="17"/>
      <c r="I4" s="17"/>
      <c r="J4" s="17"/>
      <c r="K4" s="17"/>
      <c r="L4" s="17"/>
      <c r="M4" s="17"/>
      <c r="N4"/>
      <c r="R4"/>
    </row>
    <row r="5" ht="19" hidden="1" customHeight="1" spans="1:18">
      <c r="A5" s="11"/>
      <c r="B5" s="12" t="s">
        <v>988</v>
      </c>
      <c r="C5" s="13" t="s">
        <v>989</v>
      </c>
      <c r="D5" s="14" t="s">
        <v>990</v>
      </c>
      <c r="E5" s="15"/>
      <c r="F5" s="16"/>
      <c r="G5" s="17"/>
      <c r="H5" s="17"/>
      <c r="I5" s="17"/>
      <c r="J5" s="17"/>
      <c r="K5" s="17"/>
      <c r="L5" s="17"/>
      <c r="M5" s="17"/>
      <c r="N5"/>
      <c r="R5"/>
    </row>
    <row r="6" ht="19" customHeight="1" spans="1:25">
      <c r="A6" s="18" t="s">
        <v>991</v>
      </c>
      <c r="B6" s="19" t="s">
        <v>992</v>
      </c>
      <c r="C6" s="20" t="s">
        <v>993</v>
      </c>
      <c r="D6" s="21" t="s">
        <v>994</v>
      </c>
      <c r="E6" s="15"/>
      <c r="F6" s="16"/>
      <c r="G6" s="17"/>
      <c r="H6" s="17"/>
      <c r="I6" s="17"/>
      <c r="J6" s="17"/>
      <c r="K6" s="17"/>
      <c r="L6" s="17"/>
      <c r="M6" s="17"/>
      <c r="N6"/>
      <c r="R6"/>
      <c r="T6" s="36"/>
      <c r="Y6" s="38"/>
    </row>
    <row r="7" ht="19" customHeight="1" spans="1:18">
      <c r="A7" s="22" t="s">
        <v>995</v>
      </c>
      <c r="B7" s="23" t="s">
        <v>785</v>
      </c>
      <c r="C7" s="24" t="s">
        <v>996</v>
      </c>
      <c r="D7" s="25" t="s">
        <v>997</v>
      </c>
      <c r="E7" s="15"/>
      <c r="F7" s="16"/>
      <c r="G7" s="17"/>
      <c r="H7" s="17"/>
      <c r="I7" s="17"/>
      <c r="J7" s="17"/>
      <c r="K7" s="17"/>
      <c r="L7" s="17"/>
      <c r="M7" s="17"/>
      <c r="N7"/>
      <c r="R7"/>
    </row>
    <row r="8" ht="19" customHeight="1" spans="1:18">
      <c r="A8" s="18" t="s">
        <v>998</v>
      </c>
      <c r="B8" s="19" t="s">
        <v>786</v>
      </c>
      <c r="C8" s="20" t="s">
        <v>999</v>
      </c>
      <c r="D8" s="21" t="s">
        <v>1000</v>
      </c>
      <c r="E8" s="15"/>
      <c r="F8" s="16"/>
      <c r="G8" s="17"/>
      <c r="H8" s="17"/>
      <c r="I8" s="17"/>
      <c r="J8" s="17"/>
      <c r="K8" s="17"/>
      <c r="L8" s="17"/>
      <c r="M8" s="17"/>
      <c r="N8"/>
      <c r="R8"/>
    </row>
    <row r="9" ht="19" customHeight="1" spans="1:18">
      <c r="A9" s="22" t="s">
        <v>1001</v>
      </c>
      <c r="B9" s="23" t="s">
        <v>1002</v>
      </c>
      <c r="C9" s="26" t="s">
        <v>1003</v>
      </c>
      <c r="D9" s="25" t="s">
        <v>1004</v>
      </c>
      <c r="E9" s="15"/>
      <c r="F9" s="16"/>
      <c r="G9" s="17"/>
      <c r="H9" s="17"/>
      <c r="I9" s="17"/>
      <c r="J9" s="17"/>
      <c r="K9" s="17"/>
      <c r="L9" s="17"/>
      <c r="M9" s="17"/>
      <c r="N9"/>
      <c r="R9"/>
    </row>
    <row r="10" ht="19" customHeight="1" spans="1:18">
      <c r="A10" s="18" t="s">
        <v>1005</v>
      </c>
      <c r="B10" s="19" t="s">
        <v>1006</v>
      </c>
      <c r="C10" s="20" t="s">
        <v>1007</v>
      </c>
      <c r="D10" s="21" t="s">
        <v>1008</v>
      </c>
      <c r="E10" s="15"/>
      <c r="F10" s="16"/>
      <c r="G10" s="17"/>
      <c r="H10" s="17"/>
      <c r="I10" s="17"/>
      <c r="J10" s="17"/>
      <c r="K10" s="17"/>
      <c r="L10" s="17"/>
      <c r="M10" s="17"/>
      <c r="N10"/>
      <c r="R10"/>
    </row>
    <row r="11" ht="19" customHeight="1" spans="1:18">
      <c r="A11" s="22" t="s">
        <v>1009</v>
      </c>
      <c r="B11" s="23" t="s">
        <v>789</v>
      </c>
      <c r="C11" s="26" t="s">
        <v>1010</v>
      </c>
      <c r="D11" s="25" t="s">
        <v>1011</v>
      </c>
      <c r="E11" s="15"/>
      <c r="F11" s="16"/>
      <c r="G11" s="17"/>
      <c r="H11" s="17"/>
      <c r="I11" s="17"/>
      <c r="J11" s="17"/>
      <c r="K11" s="17"/>
      <c r="L11" s="17"/>
      <c r="M11" s="17"/>
      <c r="N11"/>
      <c r="R11"/>
    </row>
    <row r="12" ht="19" customHeight="1" spans="1:18">
      <c r="A12" s="18" t="s">
        <v>1012</v>
      </c>
      <c r="B12" s="19" t="s">
        <v>791</v>
      </c>
      <c r="C12" s="27" t="s">
        <v>1013</v>
      </c>
      <c r="D12" s="21" t="s">
        <v>1014</v>
      </c>
      <c r="E12" s="15"/>
      <c r="F12" s="16"/>
      <c r="G12" s="17"/>
      <c r="H12" s="17"/>
      <c r="I12" s="17"/>
      <c r="J12" s="17"/>
      <c r="K12" s="17"/>
      <c r="L12" s="17"/>
      <c r="M12" s="17"/>
      <c r="N12"/>
      <c r="R12"/>
    </row>
    <row r="13" ht="19" customHeight="1" spans="1:18">
      <c r="A13" s="22" t="s">
        <v>1015</v>
      </c>
      <c r="B13" s="23" t="s">
        <v>1016</v>
      </c>
      <c r="C13" s="26" t="s">
        <v>1017</v>
      </c>
      <c r="D13" s="25" t="s">
        <v>1018</v>
      </c>
      <c r="E13" s="15"/>
      <c r="F13" s="16"/>
      <c r="G13" s="17"/>
      <c r="H13" s="17"/>
      <c r="I13" s="17"/>
      <c r="J13" s="17"/>
      <c r="K13" s="17"/>
      <c r="L13" s="17"/>
      <c r="M13" s="17"/>
      <c r="N13"/>
      <c r="R13"/>
    </row>
    <row r="14" ht="19" customHeight="1" spans="1:18">
      <c r="A14" s="18" t="s">
        <v>1019</v>
      </c>
      <c r="B14" s="19" t="s">
        <v>793</v>
      </c>
      <c r="C14" s="27" t="s">
        <v>1020</v>
      </c>
      <c r="D14" s="21" t="s">
        <v>1021</v>
      </c>
      <c r="E14" s="15"/>
      <c r="F14" s="16"/>
      <c r="G14" s="17"/>
      <c r="H14" s="17"/>
      <c r="I14" s="17"/>
      <c r="J14" s="17"/>
      <c r="K14" s="17"/>
      <c r="L14" s="17"/>
      <c r="M14" s="17"/>
      <c r="N14"/>
      <c r="R14"/>
    </row>
    <row r="15" ht="19" customHeight="1" spans="1:18">
      <c r="A15" s="22" t="s">
        <v>1022</v>
      </c>
      <c r="B15" s="23" t="s">
        <v>794</v>
      </c>
      <c r="C15" s="26" t="s">
        <v>1023</v>
      </c>
      <c r="D15" s="25" t="s">
        <v>1024</v>
      </c>
      <c r="E15" s="15"/>
      <c r="F15" s="16"/>
      <c r="G15" s="17"/>
      <c r="H15" s="17"/>
      <c r="I15" s="17"/>
      <c r="J15" s="17"/>
      <c r="K15" s="17"/>
      <c r="L15" s="17"/>
      <c r="M15" s="17"/>
      <c r="N15"/>
      <c r="R15"/>
    </row>
    <row r="16" ht="19" customHeight="1" spans="1:18">
      <c r="A16" s="18" t="s">
        <v>1025</v>
      </c>
      <c r="B16" s="19" t="s">
        <v>1026</v>
      </c>
      <c r="C16" s="20" t="s">
        <v>1027</v>
      </c>
      <c r="D16" s="21" t="s">
        <v>1028</v>
      </c>
      <c r="E16" s="15"/>
      <c r="F16" s="16"/>
      <c r="G16" s="17"/>
      <c r="H16" s="17"/>
      <c r="I16" s="17"/>
      <c r="J16" s="17"/>
      <c r="K16" s="17"/>
      <c r="L16" s="17"/>
      <c r="M16" s="17"/>
      <c r="N16"/>
      <c r="R16"/>
    </row>
    <row r="17" ht="19" customHeight="1" spans="1:18">
      <c r="A17" s="22" t="s">
        <v>1029</v>
      </c>
      <c r="B17" s="23" t="s">
        <v>1030</v>
      </c>
      <c r="C17" s="26" t="s">
        <v>1027</v>
      </c>
      <c r="D17" s="25" t="s">
        <v>1028</v>
      </c>
      <c r="E17" s="15"/>
      <c r="F17" s="16"/>
      <c r="G17" s="17"/>
      <c r="H17" s="17"/>
      <c r="I17" s="17"/>
      <c r="J17" s="17"/>
      <c r="K17" s="17"/>
      <c r="L17" s="17"/>
      <c r="M17" s="17"/>
      <c r="N17"/>
      <c r="R17"/>
    </row>
    <row r="18" ht="19" customHeight="1" spans="1:18">
      <c r="A18" s="18" t="s">
        <v>1031</v>
      </c>
      <c r="B18" s="19" t="s">
        <v>798</v>
      </c>
      <c r="C18" s="20" t="s">
        <v>1027</v>
      </c>
      <c r="D18" s="21" t="s">
        <v>1028</v>
      </c>
      <c r="E18" s="15"/>
      <c r="F18" s="16"/>
      <c r="G18" s="17"/>
      <c r="H18" s="17"/>
      <c r="I18" s="17"/>
      <c r="J18" s="17"/>
      <c r="K18" s="17"/>
      <c r="L18" s="17"/>
      <c r="M18" s="17"/>
      <c r="N18"/>
      <c r="R18"/>
    </row>
    <row r="19" ht="19" customHeight="1" spans="1:18">
      <c r="A19" s="22" t="s">
        <v>1032</v>
      </c>
      <c r="B19" s="23" t="s">
        <v>799</v>
      </c>
      <c r="C19" s="26" t="s">
        <v>1033</v>
      </c>
      <c r="D19" s="25" t="s">
        <v>1034</v>
      </c>
      <c r="E19" s="15"/>
      <c r="F19" s="16"/>
      <c r="G19" s="17"/>
      <c r="H19" s="17"/>
      <c r="I19" s="17"/>
      <c r="J19" s="17"/>
      <c r="K19" s="17"/>
      <c r="L19" s="17"/>
      <c r="M19" s="17"/>
      <c r="N19"/>
      <c r="R19"/>
    </row>
    <row r="20" ht="19" customHeight="1" spans="1:18">
      <c r="A20" s="18" t="s">
        <v>1035</v>
      </c>
      <c r="B20" s="19" t="s">
        <v>1036</v>
      </c>
      <c r="C20" s="20" t="s">
        <v>1037</v>
      </c>
      <c r="D20" s="21" t="s">
        <v>1038</v>
      </c>
      <c r="E20" s="15"/>
      <c r="F20" s="16"/>
      <c r="G20" s="17"/>
      <c r="H20" s="17"/>
      <c r="I20" s="17"/>
      <c r="J20" s="17"/>
      <c r="K20" s="17"/>
      <c r="L20" s="17"/>
      <c r="M20" s="17"/>
      <c r="N20"/>
      <c r="R20"/>
    </row>
    <row r="21" ht="19" customHeight="1" spans="1:18">
      <c r="A21" s="22" t="s">
        <v>1039</v>
      </c>
      <c r="B21" s="23" t="s">
        <v>577</v>
      </c>
      <c r="C21" s="26" t="s">
        <v>1037</v>
      </c>
      <c r="D21" s="25" t="s">
        <v>1038</v>
      </c>
      <c r="E21" s="15"/>
      <c r="F21" s="16"/>
      <c r="G21" s="17"/>
      <c r="H21" s="17"/>
      <c r="I21" s="17"/>
      <c r="J21" s="17"/>
      <c r="K21" s="17"/>
      <c r="L21" s="17"/>
      <c r="M21" s="17"/>
      <c r="N21"/>
      <c r="R21"/>
    </row>
    <row r="22" ht="19" customHeight="1" spans="1:18">
      <c r="A22" s="18" t="s">
        <v>1040</v>
      </c>
      <c r="B22" s="19" t="s">
        <v>579</v>
      </c>
      <c r="C22" s="20" t="s">
        <v>1037</v>
      </c>
      <c r="D22" s="21" t="s">
        <v>1038</v>
      </c>
      <c r="E22" s="15"/>
      <c r="F22" s="16"/>
      <c r="G22" s="17"/>
      <c r="H22" s="17"/>
      <c r="I22" s="17"/>
      <c r="J22" s="17"/>
      <c r="K22" s="17"/>
      <c r="L22" s="17"/>
      <c r="M22" s="17"/>
      <c r="N22"/>
      <c r="R22"/>
    </row>
    <row r="23" ht="19" customHeight="1" spans="1:18">
      <c r="A23" s="22" t="s">
        <v>1041</v>
      </c>
      <c r="B23" s="23" t="s">
        <v>1042</v>
      </c>
      <c r="C23" s="24" t="s">
        <v>1043</v>
      </c>
      <c r="D23" s="25" t="s">
        <v>1044</v>
      </c>
      <c r="E23" s="15"/>
      <c r="F23" s="16"/>
      <c r="G23" s="17"/>
      <c r="H23" s="17"/>
      <c r="I23" s="17"/>
      <c r="J23" s="17"/>
      <c r="K23" s="17"/>
      <c r="L23" s="17"/>
      <c r="M23" s="17"/>
      <c r="N23"/>
      <c r="R23"/>
    </row>
    <row r="24" ht="19" customHeight="1" spans="1:18">
      <c r="A24" s="18" t="s">
        <v>1045</v>
      </c>
      <c r="B24" s="19" t="s">
        <v>59</v>
      </c>
      <c r="C24" s="27" t="s">
        <v>1046</v>
      </c>
      <c r="D24" s="21" t="s">
        <v>1047</v>
      </c>
      <c r="E24" s="15"/>
      <c r="F24" s="16"/>
      <c r="G24" s="17"/>
      <c r="H24" s="17"/>
      <c r="I24" s="17"/>
      <c r="J24" s="17"/>
      <c r="K24" s="17"/>
      <c r="L24" s="17"/>
      <c r="M24" s="17"/>
      <c r="N24"/>
      <c r="R24"/>
    </row>
    <row r="25" ht="19" customHeight="1" spans="1:18">
      <c r="A25" s="22" t="s">
        <v>1048</v>
      </c>
      <c r="B25" s="23" t="s">
        <v>1049</v>
      </c>
      <c r="C25" s="24" t="s">
        <v>1050</v>
      </c>
      <c r="D25" s="25" t="s">
        <v>1051</v>
      </c>
      <c r="E25" s="15"/>
      <c r="F25" s="16"/>
      <c r="G25" s="17"/>
      <c r="H25" s="17"/>
      <c r="I25" s="17"/>
      <c r="J25" s="17"/>
      <c r="K25" s="17"/>
      <c r="L25" s="17"/>
      <c r="M25" s="17"/>
      <c r="N25"/>
      <c r="R25"/>
    </row>
    <row r="26" ht="19" customHeight="1" spans="1:18">
      <c r="A26" s="18" t="s">
        <v>1052</v>
      </c>
      <c r="B26" s="19" t="s">
        <v>805</v>
      </c>
      <c r="C26" s="27" t="s">
        <v>1053</v>
      </c>
      <c r="D26" s="21" t="s">
        <v>1054</v>
      </c>
      <c r="E26" s="15"/>
      <c r="F26" s="16"/>
      <c r="G26" s="17"/>
      <c r="H26" s="17"/>
      <c r="I26" s="17"/>
      <c r="J26" s="17"/>
      <c r="K26" s="17"/>
      <c r="L26" s="17"/>
      <c r="M26" s="17"/>
      <c r="N26"/>
      <c r="R26"/>
    </row>
    <row r="27" ht="19" customHeight="1" spans="1:18">
      <c r="A27" s="22" t="s">
        <v>1055</v>
      </c>
      <c r="B27" s="23" t="s">
        <v>806</v>
      </c>
      <c r="C27" s="24" t="s">
        <v>1056</v>
      </c>
      <c r="D27" s="25" t="s">
        <v>1057</v>
      </c>
      <c r="E27" s="15"/>
      <c r="F27" s="16"/>
      <c r="G27" s="17"/>
      <c r="H27" s="17"/>
      <c r="I27" s="17"/>
      <c r="J27" s="17"/>
      <c r="K27" s="17"/>
      <c r="L27" s="17"/>
      <c r="M27" s="17"/>
      <c r="N27"/>
      <c r="R27"/>
    </row>
    <row r="28" ht="19" customHeight="1" spans="1:25">
      <c r="A28" s="18" t="s">
        <v>1058</v>
      </c>
      <c r="B28" s="19" t="s">
        <v>807</v>
      </c>
      <c r="C28" s="27" t="s">
        <v>1059</v>
      </c>
      <c r="D28" s="21" t="s">
        <v>1060</v>
      </c>
      <c r="E28" s="15"/>
      <c r="F28" s="16"/>
      <c r="G28" s="17"/>
      <c r="H28" s="17"/>
      <c r="I28" s="17"/>
      <c r="J28" s="17"/>
      <c r="K28" s="17"/>
      <c r="L28" s="17"/>
      <c r="M28" s="17"/>
      <c r="N28"/>
      <c r="R28"/>
      <c r="T28" s="37"/>
      <c r="U28" s="37"/>
      <c r="V28" s="37"/>
      <c r="Y28" s="37"/>
    </row>
    <row r="29" ht="19" customHeight="1" spans="1:18">
      <c r="A29" s="22" t="s">
        <v>1061</v>
      </c>
      <c r="B29" s="23" t="s">
        <v>808</v>
      </c>
      <c r="C29" s="24" t="s">
        <v>1062</v>
      </c>
      <c r="D29" s="25" t="s">
        <v>1063</v>
      </c>
      <c r="E29" s="15"/>
      <c r="F29" s="16"/>
      <c r="G29" s="17"/>
      <c r="H29" s="17"/>
      <c r="I29" s="17"/>
      <c r="J29" s="17"/>
      <c r="K29" s="17"/>
      <c r="L29" s="17"/>
      <c r="M29" s="17"/>
      <c r="N29"/>
      <c r="R29"/>
    </row>
    <row r="30" ht="19" customHeight="1" spans="1:18">
      <c r="A30" s="18" t="s">
        <v>1064</v>
      </c>
      <c r="B30" s="19" t="s">
        <v>809</v>
      </c>
      <c r="C30" s="27" t="s">
        <v>1065</v>
      </c>
      <c r="D30" s="21" t="s">
        <v>1066</v>
      </c>
      <c r="E30" s="15"/>
      <c r="F30" s="16"/>
      <c r="G30" s="17"/>
      <c r="H30" s="17"/>
      <c r="I30" s="17"/>
      <c r="J30" s="17"/>
      <c r="K30" s="17"/>
      <c r="L30" s="17"/>
      <c r="M30" s="17"/>
      <c r="N30"/>
      <c r="R30"/>
    </row>
    <row r="31" ht="19" customHeight="1" spans="1:18">
      <c r="A31" s="22" t="s">
        <v>1067</v>
      </c>
      <c r="B31" s="23" t="s">
        <v>810</v>
      </c>
      <c r="C31" s="24" t="s">
        <v>1068</v>
      </c>
      <c r="D31" s="25" t="s">
        <v>1069</v>
      </c>
      <c r="E31" s="15"/>
      <c r="F31" s="16"/>
      <c r="G31" s="17"/>
      <c r="H31" s="17"/>
      <c r="I31" s="17"/>
      <c r="J31" s="17"/>
      <c r="K31" s="17"/>
      <c r="L31" s="17"/>
      <c r="M31" s="17"/>
      <c r="N31"/>
      <c r="R31"/>
    </row>
    <row r="32" ht="19" customHeight="1" spans="1:18">
      <c r="A32" s="18" t="s">
        <v>1070</v>
      </c>
      <c r="B32" s="19" t="s">
        <v>811</v>
      </c>
      <c r="C32" s="20" t="s">
        <v>1056</v>
      </c>
      <c r="D32" s="20">
        <v>18399765878</v>
      </c>
      <c r="E32"/>
      <c r="F32"/>
      <c r="G32"/>
      <c r="M32"/>
      <c r="N32"/>
      <c r="R32"/>
    </row>
    <row r="33" ht="19" customHeight="1" spans="1:18">
      <c r="A33" s="22" t="s">
        <v>1071</v>
      </c>
      <c r="B33" s="23" t="s">
        <v>1072</v>
      </c>
      <c r="C33" s="26" t="s">
        <v>1073</v>
      </c>
      <c r="D33" s="25" t="s">
        <v>1074</v>
      </c>
      <c r="E33"/>
      <c r="F33"/>
      <c r="G33"/>
      <c r="M33"/>
      <c r="N33"/>
      <c r="R33"/>
    </row>
    <row r="34" ht="19" customHeight="1" spans="1:18">
      <c r="A34" s="18" t="s">
        <v>1075</v>
      </c>
      <c r="B34" s="19" t="s">
        <v>1076</v>
      </c>
      <c r="C34" s="27" t="s">
        <v>1077</v>
      </c>
      <c r="D34" s="21" t="s">
        <v>1078</v>
      </c>
      <c r="E34"/>
      <c r="F34"/>
      <c r="G34"/>
      <c r="M34"/>
      <c r="N34"/>
      <c r="R34"/>
    </row>
    <row r="35" ht="19" customHeight="1" spans="1:18">
      <c r="A35" s="22" t="s">
        <v>1079</v>
      </c>
      <c r="B35" s="23" t="s">
        <v>1080</v>
      </c>
      <c r="C35" s="24" t="s">
        <v>1081</v>
      </c>
      <c r="D35" s="25" t="s">
        <v>1082</v>
      </c>
      <c r="E35"/>
      <c r="F35"/>
      <c r="G35"/>
      <c r="M35"/>
      <c r="N35"/>
      <c r="R35"/>
    </row>
    <row r="36" ht="19" customHeight="1" spans="1:18">
      <c r="A36" s="28" t="s">
        <v>1083</v>
      </c>
      <c r="B36" s="29" t="s">
        <v>815</v>
      </c>
      <c r="C36" s="27" t="s">
        <v>1084</v>
      </c>
      <c r="D36" s="30" t="s">
        <v>1085</v>
      </c>
      <c r="E36"/>
      <c r="F36"/>
      <c r="G36"/>
      <c r="M36"/>
      <c r="N36"/>
      <c r="R36"/>
    </row>
    <row r="37" ht="19" customHeight="1" spans="1:18">
      <c r="A37" s="22" t="s">
        <v>1086</v>
      </c>
      <c r="B37" s="23" t="s">
        <v>817</v>
      </c>
      <c r="C37" s="26" t="s">
        <v>1087</v>
      </c>
      <c r="D37" s="25" t="s">
        <v>1088</v>
      </c>
      <c r="E37"/>
      <c r="F37"/>
      <c r="G37"/>
      <c r="M37"/>
      <c r="N37"/>
      <c r="R37"/>
    </row>
    <row r="38" ht="19" customHeight="1" spans="1:25">
      <c r="A38" s="28" t="s">
        <v>1089</v>
      </c>
      <c r="B38" s="29" t="s">
        <v>818</v>
      </c>
      <c r="C38" s="27" t="s">
        <v>1090</v>
      </c>
      <c r="D38" s="30" t="s">
        <v>1091</v>
      </c>
      <c r="E38"/>
      <c r="F38"/>
      <c r="G38"/>
      <c r="M38"/>
      <c r="N38"/>
      <c r="R38"/>
      <c r="T38" s="37"/>
      <c r="Y38" s="37"/>
    </row>
    <row r="39" ht="19" customHeight="1" spans="1:18">
      <c r="A39" s="22" t="s">
        <v>1092</v>
      </c>
      <c r="B39" s="23" t="s">
        <v>819</v>
      </c>
      <c r="C39" s="26" t="s">
        <v>1093</v>
      </c>
      <c r="D39" s="25" t="s">
        <v>1094</v>
      </c>
      <c r="E39"/>
      <c r="F39"/>
      <c r="G39"/>
      <c r="M39"/>
      <c r="N39"/>
      <c r="R39"/>
    </row>
    <row r="40" ht="19" customHeight="1" spans="1:18">
      <c r="A40" s="28" t="s">
        <v>1095</v>
      </c>
      <c r="B40" s="29" t="s">
        <v>820</v>
      </c>
      <c r="C40" s="27" t="s">
        <v>1096</v>
      </c>
      <c r="D40" s="30" t="s">
        <v>1097</v>
      </c>
      <c r="E40"/>
      <c r="F40"/>
      <c r="G40"/>
      <c r="M40"/>
      <c r="N40"/>
      <c r="R40"/>
    </row>
    <row r="41" ht="19" customHeight="1" spans="1:18">
      <c r="A41" s="22" t="s">
        <v>1098</v>
      </c>
      <c r="B41" s="23" t="s">
        <v>821</v>
      </c>
      <c r="C41" s="24" t="s">
        <v>1023</v>
      </c>
      <c r="D41" s="26">
        <v>18937898019</v>
      </c>
      <c r="E41"/>
      <c r="F41"/>
      <c r="G41"/>
      <c r="M41"/>
      <c r="N41"/>
      <c r="R41"/>
    </row>
    <row r="42" ht="19" customHeight="1" spans="1:18">
      <c r="A42" s="28" t="s">
        <v>1099</v>
      </c>
      <c r="B42" s="29" t="s">
        <v>822</v>
      </c>
      <c r="C42" s="27" t="s">
        <v>1100</v>
      </c>
      <c r="D42" s="30" t="s">
        <v>1101</v>
      </c>
      <c r="E42"/>
      <c r="F42"/>
      <c r="G42"/>
      <c r="M42"/>
      <c r="N42"/>
      <c r="R42"/>
    </row>
    <row r="43" ht="19" customHeight="1" spans="1:18">
      <c r="A43" s="22" t="s">
        <v>1102</v>
      </c>
      <c r="B43" s="23" t="s">
        <v>823</v>
      </c>
      <c r="C43" s="26" t="s">
        <v>1100</v>
      </c>
      <c r="D43" s="26">
        <v>18287265386</v>
      </c>
      <c r="E43"/>
      <c r="F43"/>
      <c r="G43"/>
      <c r="M43"/>
      <c r="N43"/>
      <c r="R43"/>
    </row>
    <row r="44" ht="19" customHeight="1" spans="1:18">
      <c r="A44" s="28" t="s">
        <v>1103</v>
      </c>
      <c r="B44" s="29" t="s">
        <v>632</v>
      </c>
      <c r="C44" s="27" t="s">
        <v>1104</v>
      </c>
      <c r="D44" s="30" t="s">
        <v>1105</v>
      </c>
      <c r="E44"/>
      <c r="F44"/>
      <c r="G44"/>
      <c r="M44"/>
      <c r="N44"/>
      <c r="R44"/>
    </row>
    <row r="45" ht="19" customHeight="1" spans="1:18">
      <c r="A45" s="22" t="s">
        <v>1106</v>
      </c>
      <c r="B45" s="23" t="s">
        <v>824</v>
      </c>
      <c r="C45" s="26" t="s">
        <v>1107</v>
      </c>
      <c r="D45" s="25" t="s">
        <v>1108</v>
      </c>
      <c r="E45"/>
      <c r="F45"/>
      <c r="G45"/>
      <c r="M45"/>
      <c r="N45"/>
      <c r="R45"/>
    </row>
    <row r="46" ht="19" customHeight="1" spans="1:18">
      <c r="A46" s="28" t="s">
        <v>1109</v>
      </c>
      <c r="B46" s="29" t="s">
        <v>826</v>
      </c>
      <c r="C46" s="27" t="s">
        <v>1110</v>
      </c>
      <c r="D46" s="30" t="s">
        <v>1111</v>
      </c>
      <c r="E46"/>
      <c r="F46"/>
      <c r="G46"/>
      <c r="M46"/>
      <c r="N46"/>
      <c r="R46"/>
    </row>
    <row r="47" ht="19" customHeight="1" spans="1:18">
      <c r="A47" s="31" t="s">
        <v>1112</v>
      </c>
      <c r="B47" s="32" t="s">
        <v>827</v>
      </c>
      <c r="C47" s="24" t="s">
        <v>1113</v>
      </c>
      <c r="D47" s="33" t="s">
        <v>1114</v>
      </c>
      <c r="E47"/>
      <c r="F47"/>
      <c r="G47"/>
      <c r="M47"/>
      <c r="N47"/>
      <c r="R47"/>
    </row>
    <row r="48" ht="19" customHeight="1" spans="1:18">
      <c r="A48" s="28" t="s">
        <v>1115</v>
      </c>
      <c r="B48" s="29" t="s">
        <v>828</v>
      </c>
      <c r="C48" s="27" t="s">
        <v>1113</v>
      </c>
      <c r="D48" s="30" t="s">
        <v>1114</v>
      </c>
      <c r="E48"/>
      <c r="F48"/>
      <c r="G48"/>
      <c r="M48"/>
      <c r="N48"/>
      <c r="R48"/>
    </row>
    <row r="49" ht="19" customHeight="1" spans="1:18">
      <c r="A49" s="31" t="s">
        <v>1116</v>
      </c>
      <c r="B49" s="32" t="s">
        <v>830</v>
      </c>
      <c r="C49" s="24" t="s">
        <v>1117</v>
      </c>
      <c r="D49" s="33" t="s">
        <v>1118</v>
      </c>
      <c r="E49"/>
      <c r="F49"/>
      <c r="G49"/>
      <c r="M49"/>
      <c r="N49"/>
      <c r="R49"/>
    </row>
    <row r="50" ht="18" spans="1:18">
      <c r="A50" s="28" t="s">
        <v>1119</v>
      </c>
      <c r="B50" s="29" t="s">
        <v>1120</v>
      </c>
      <c r="C50" s="27" t="s">
        <v>1121</v>
      </c>
      <c r="D50" s="30" t="s">
        <v>1122</v>
      </c>
      <c r="E50"/>
      <c r="F50"/>
      <c r="G50"/>
      <c r="M50"/>
      <c r="N50"/>
      <c r="R50"/>
    </row>
    <row r="51" spans="2:18">
      <c r="B51"/>
      <c r="C51"/>
      <c r="D51" s="34"/>
      <c r="E51"/>
      <c r="F51"/>
      <c r="G51"/>
      <c r="M51"/>
      <c r="N51"/>
      <c r="R51"/>
    </row>
    <row r="52" spans="2:18">
      <c r="B52"/>
      <c r="C52"/>
      <c r="D52" s="34"/>
      <c r="E52"/>
      <c r="F52"/>
      <c r="G52"/>
      <c r="M52"/>
      <c r="N52"/>
      <c r="R52"/>
    </row>
    <row r="53" spans="2:18">
      <c r="B53"/>
      <c r="C53"/>
      <c r="D53" s="34"/>
      <c r="E53"/>
      <c r="F53"/>
      <c r="G53"/>
      <c r="M53"/>
      <c r="N53"/>
      <c r="R53"/>
    </row>
    <row r="54" spans="2:18">
      <c r="B54"/>
      <c r="C54"/>
      <c r="D54" s="34"/>
      <c r="E54"/>
      <c r="F54"/>
      <c r="G54"/>
      <c r="M54"/>
      <c r="N54"/>
      <c r="R54"/>
    </row>
    <row r="55" spans="2:18">
      <c r="B55"/>
      <c r="C55"/>
      <c r="D55" s="34"/>
      <c r="E55"/>
      <c r="F55"/>
      <c r="G55"/>
      <c r="M55"/>
      <c r="N55"/>
      <c r="R55"/>
    </row>
    <row r="56" spans="2:18">
      <c r="B56"/>
      <c r="C56"/>
      <c r="D56" s="34"/>
      <c r="E56"/>
      <c r="F56"/>
      <c r="G56"/>
      <c r="M56"/>
      <c r="N56"/>
      <c r="R56"/>
    </row>
    <row r="57" spans="2:18">
      <c r="B57"/>
      <c r="C57"/>
      <c r="D57" s="34"/>
      <c r="E57"/>
      <c r="F57"/>
      <c r="G57"/>
      <c r="M57"/>
      <c r="N57"/>
      <c r="R57"/>
    </row>
    <row r="58" spans="2:18">
      <c r="B58"/>
      <c r="C58"/>
      <c r="D58" s="34"/>
      <c r="E58"/>
      <c r="F58"/>
      <c r="G58"/>
      <c r="M58"/>
      <c r="N58"/>
      <c r="R58"/>
    </row>
    <row r="59" spans="2:18">
      <c r="B59"/>
      <c r="C59"/>
      <c r="D59" s="34"/>
      <c r="E59"/>
      <c r="F59"/>
      <c r="G59"/>
      <c r="M59"/>
      <c r="N59"/>
      <c r="R59"/>
    </row>
    <row r="60" spans="2:18">
      <c r="B60"/>
      <c r="C60"/>
      <c r="D60" s="34"/>
      <c r="E60"/>
      <c r="F60"/>
      <c r="G60"/>
      <c r="M60"/>
      <c r="N60"/>
      <c r="R60"/>
    </row>
    <row r="61" spans="2:18">
      <c r="B61"/>
      <c r="C61"/>
      <c r="D61" s="34"/>
      <c r="E61"/>
      <c r="F61"/>
      <c r="G61"/>
      <c r="M61"/>
      <c r="N61"/>
      <c r="R61"/>
    </row>
    <row r="62" spans="2:18">
      <c r="B62"/>
      <c r="C62"/>
      <c r="D62" s="34"/>
      <c r="E62"/>
      <c r="F62"/>
      <c r="G62"/>
      <c r="M62"/>
      <c r="N62"/>
      <c r="R62"/>
    </row>
    <row r="63" spans="2:18">
      <c r="B63"/>
      <c r="C63"/>
      <c r="D63" s="34"/>
      <c r="E63"/>
      <c r="F63"/>
      <c r="G63"/>
      <c r="M63"/>
      <c r="N63"/>
      <c r="R63"/>
    </row>
  </sheetData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>
    <arrUserId title="区域1" rangeCreator="" othersAccessPermission="edit"/>
    <arrUserId title="区域1_2" rangeCreator="" othersAccessPermission="edit"/>
    <arrUserId title="区域1_5" rangeCreator="" othersAccessPermission="edit"/>
    <arrUserId title="区域1_6" rangeCreator="" othersAccessPermission="edit"/>
    <arrUserId title="区域1_7" rangeCreator="" othersAccessPermission="edit"/>
    <arrUserId title="区域1_8" rangeCreator="" othersAccessPermission="edit"/>
    <arrUserId title="区域1_3" rangeCreator="" othersAccessPermission="edit"/>
    <arrUserId title="区域1_10" rangeCreator="" othersAccessPermission="edit"/>
    <arrUserId title="区域1_11" rangeCreator="" othersAccessPermission="edit"/>
    <arrUserId title="区域1_12" rangeCreator="" othersAccessPermission="edit"/>
    <arrUserId title="区域1_14" rangeCreator="" othersAccessPermission="edit"/>
    <arrUserId title="区域1_15" rangeCreator="" othersAccessPermission="edit"/>
    <arrUserId title="区域1_1_1" rangeCreator="" othersAccessPermission="edit"/>
    <arrUserId title="区域1_4" rangeCreator="" othersAccessPermission="edit"/>
    <arrUserId title="区域1_6_1" rangeCreator="" othersAccessPermission="edit"/>
    <arrUserId title="区域1_5_3" rangeCreator="" othersAccessPermission="edit"/>
    <arrUserId title="区域1_13" rangeCreator="" othersAccessPermission="edit"/>
    <arrUserId title="区域1_2_3" rangeCreator="" othersAccessPermission="edit"/>
    <arrUserId title="区域1_10_1" rangeCreator="" othersAccessPermission="edit"/>
    <arrUserId title="区域1_5_5_1" rangeCreator="" othersAccessPermission="edit"/>
    <arrUserId title="区域1_11_1" rangeCreator="" othersAccessPermission="edit"/>
    <arrUserId title="区域1_5_3_2" rangeCreator="" othersAccessPermission="edit"/>
    <arrUserId title="区域1_15_1" rangeCreator="" othersAccessPermission="edit"/>
    <arrUserId title="区域1_1" rangeCreator="" othersAccessPermission="edit"/>
    <arrUserId title="区域1_1_2" rangeCreator="" othersAccessPermission="edit"/>
    <arrUserId title="区域1_2_1" rangeCreator="" othersAccessPermission="edit"/>
    <arrUserId title="区域1_4_1" rangeCreator="" othersAccessPermission="edit"/>
    <arrUserId title="区域1_5_1" rangeCreator="" othersAccessPermission="edit"/>
    <arrUserId title="区域1_6_2" rangeCreator="" othersAccessPermission="edit"/>
    <arrUserId title="区域1_7_1" rangeCreator="" othersAccessPermission="edit"/>
    <arrUserId title="区域1_5_3_1" rangeCreator="" othersAccessPermission="edit"/>
    <arrUserId title="区域1_8_1" rangeCreator="" othersAccessPermission="edit"/>
    <arrUserId title="区域1_13_1" rangeCreator="" othersAccessPermission="edit"/>
    <arrUserId title="区域1_3_1" rangeCreator="" othersAccessPermission="edit"/>
    <arrUserId title="区域1_2_3_1" rangeCreator="" othersAccessPermission="edit"/>
    <arrUserId title="区域1_9" rangeCreator="" othersAccessPermission="edit"/>
    <arrUserId title="区域1_10_2" rangeCreator="" othersAccessPermission="edit"/>
    <arrUserId title="区域1_25" rangeCreator="" othersAccessPermission="edit"/>
    <arrUserId title="区域1_5_5" rangeCreator="" othersAccessPermission="edit"/>
    <arrUserId title="区域1_6_2_1" rangeCreator="" othersAccessPermission="edit"/>
    <arrUserId title="区域1_11_2" rangeCreator="" othersAccessPermission="edit"/>
    <arrUserId title="区域1_12_1" rangeCreator="" othersAccessPermission="edit"/>
    <arrUserId title="区域1_5_3_2_1" rangeCreator="" othersAccessPermission="edit"/>
    <arrUserId title="区域1_14_1" rangeCreator="" othersAccessPermission="edit"/>
    <arrUserId title="区域1_15_2" rangeCreator="" othersAccessPermission="edit"/>
    <arrUserId title="区域1_11_17" rangeCreator="" othersAccessPermission="edit"/>
  </rangeList>
  <rangeList sheetStid="3" master=""/>
  <rangeList sheetStid="4" master=""/>
  <rangeList sheetStid="20" master=""/>
  <rangeList sheetStid="17" master=""/>
  <rangeList sheetStid="41" master=""/>
  <rangeList sheetStid="44" master=""/>
  <rangeList sheetStid="43" master=""/>
  <rangeList sheetStid="46" master=""/>
  <rangeList sheetStid="26" master=""/>
  <rangeList sheetStid="45" master=""/>
  <rangeList sheetStid="40" master=""/>
  <rangeList sheetStid="36" master=""/>
  <rangeList sheetStid="37" master=""/>
  <rangeList sheetStid="22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数据提取表</vt:lpstr>
      <vt:lpstr>日报</vt:lpstr>
      <vt:lpstr>自由分析表</vt:lpstr>
      <vt:lpstr>计划电量</vt:lpstr>
      <vt:lpstr>日报辅助图</vt:lpstr>
      <vt:lpstr>集成</vt:lpstr>
      <vt:lpstr>风能</vt:lpstr>
      <vt:lpstr>风光</vt:lpstr>
      <vt:lpstr>新能源级指标</vt:lpstr>
      <vt:lpstr>月报</vt:lpstr>
      <vt:lpstr>Sheet1</vt:lpstr>
      <vt:lpstr>业绩回顾</vt:lpstr>
      <vt:lpstr>数据透视表</vt:lpstr>
      <vt:lpstr>数据透视表公式</vt:lpstr>
      <vt:lpstr>联系方式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囡囡</cp:lastModifiedBy>
  <dcterms:created xsi:type="dcterms:W3CDTF">2018-04-01T16:26:00Z</dcterms:created>
  <dcterms:modified xsi:type="dcterms:W3CDTF">2024-05-03T04:30:50Z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34A52A7E815D43BCAB5402550ECEB5D6_13</vt:lpwstr>
  </property>
  <property fmtid="{D5CDD505-2E9C-101B-9397-08002B2CF9AE}" pid="4" name="KSOReadingLayout">
    <vt:bool>true</vt:bool>
  </property>
  <property fmtid="{D5CDD505-2E9C-101B-9397-08002B2CF9AE}" pid="5" name="commondata">
    <vt:lpwstr>eyJoZGlkIjoiZjA3NTk1NWZkYTQ4MDk3MmMxMjY5MmUxYTI0N2M5YTcifQ==</vt:lpwstr>
  </property>
</Properties>
</file>